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0.11.250\share\Documents\02_総務課\400_■施設関係\【施設管理】\91 施設整備補助金\R6\2 工事\03.空調設備改修工事(美術棟)\01 空調設備改修工事\02 HP掲載\"/>
    </mc:Choice>
  </mc:AlternateContent>
  <xr:revisionPtr revIDLastSave="0" documentId="8_{9D2F9211-F666-47F4-82A5-A965C09F70ED}" xr6:coauthVersionLast="36" xr6:coauthVersionMax="36" xr10:uidLastSave="{00000000-0000-0000-0000-000000000000}"/>
  <bookViews>
    <workbookView xWindow="0" yWindow="0" windowWidth="20490" windowHeight="6960" firstSheet="3" activeTab="3" xr2:uid="{00000000-000D-0000-FFFF-FFFF00000000}"/>
  </bookViews>
  <sheets>
    <sheet name="総仕訳書" sheetId="55" r:id="rId1"/>
    <sheet name="仕訳書" sheetId="54" r:id="rId2"/>
    <sheet name="諸経費算定 (改修機械)" sheetId="59" r:id="rId3"/>
    <sheet name="仕訳書(縦）" sheetId="41" r:id="rId4"/>
    <sheet name="直接工事費仕訳書" sheetId="56" r:id="rId5"/>
    <sheet name="内訳書（縦）" sheetId="40" r:id="rId6"/>
    <sheet name="空・換複合" sheetId="20" state="hidden" r:id="rId7"/>
    <sheet name="複合単価" sheetId="42" state="hidden" r:id="rId8"/>
    <sheet name="空調比較表" sheetId="44" state="hidden" r:id="rId9"/>
    <sheet name="空・換代価表" sheetId="26" state="hidden" r:id="rId10"/>
    <sheet name="空･換集計拾書" sheetId="3" state="hidden" r:id="rId11"/>
    <sheet name="衛生代価表" sheetId="43" state="hidden" r:id="rId12"/>
    <sheet name="SPﾀﾞｸﾄ" sheetId="45" state="hidden" r:id="rId13"/>
    <sheet name="(SP)ﾀﾞｸﾄ" sheetId="49" state="hidden" r:id="rId14"/>
    <sheet name="複合(電気)" sheetId="58" state="hidden" r:id="rId15"/>
    <sheet name="代価表" sheetId="46" state="hidden" r:id="rId16"/>
    <sheet name="(代価)保護砂" sheetId="48" state="hidden" r:id="rId17"/>
    <sheet name="別紙明細" sheetId="57" state="hidden" r:id="rId18"/>
    <sheet name="材料単価比較" sheetId="51" state="hidden" r:id="rId19"/>
    <sheet name="集計書" sheetId="38" state="hidden" r:id="rId20"/>
    <sheet name="低減率 (2)" sheetId="52" state="hidden" r:id="rId21"/>
    <sheet name="低減率" sheetId="19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</externalReferences>
  <definedNames>
    <definedName name="_" localSheetId="17">#REF!</definedName>
    <definedName name="_">#REF!</definedName>
    <definedName name="_?COUNTER" localSheetId="17">[1]基礎data!#REF!</definedName>
    <definedName name="_?COUNTER">[1]基礎data!#REF!</definedName>
    <definedName name="___________a1">#N/A</definedName>
    <definedName name="___________a10">#N/A</definedName>
    <definedName name="___________a11">#N/A</definedName>
    <definedName name="___________a12">#N/A</definedName>
    <definedName name="___________a13">#N/A</definedName>
    <definedName name="___________a14">#N/A</definedName>
    <definedName name="___________a2">#N/A</definedName>
    <definedName name="___________a3">#N/A</definedName>
    <definedName name="___________a4">#N/A</definedName>
    <definedName name="___________a5">#N/A</definedName>
    <definedName name="___________a6">#N/A</definedName>
    <definedName name="___________a7">#N/A</definedName>
    <definedName name="___________a8">#N/A</definedName>
    <definedName name="___________a9">#N/A</definedName>
    <definedName name="___________f1">#N/A</definedName>
    <definedName name="___________f10">#N/A</definedName>
    <definedName name="___________f11">#N/A</definedName>
    <definedName name="___________f12">#N/A</definedName>
    <definedName name="___________f13">#N/A</definedName>
    <definedName name="___________f14">#N/A</definedName>
    <definedName name="___________f15">#N/A</definedName>
    <definedName name="___________f2">#N/A</definedName>
    <definedName name="___________f3">#N/A</definedName>
    <definedName name="___________f4">#N/A</definedName>
    <definedName name="___________f5">#N/A</definedName>
    <definedName name="___________f6">#N/A</definedName>
    <definedName name="___________f7">#N/A</definedName>
    <definedName name="___________f8">#N/A</definedName>
    <definedName name="___________f9">#N/A</definedName>
    <definedName name="__________ＷＤ７" localSheetId="2">#REF!</definedName>
    <definedName name="__________ＷＤ７">#REF!</definedName>
    <definedName name="__________ＷＤ８" localSheetId="2">#REF!</definedName>
    <definedName name="__________ＷＤ８">#REF!</definedName>
    <definedName name="_________1">#REF!</definedName>
    <definedName name="_________11">#REF!</definedName>
    <definedName name="_________12">#REF!</definedName>
    <definedName name="_________13">#REF!</definedName>
    <definedName name="_________14">#REF!</definedName>
    <definedName name="_________15">#REF!</definedName>
    <definedName name="_________16">#REF!</definedName>
    <definedName name="_________17">#REF!</definedName>
    <definedName name="_________18">#REF!</definedName>
    <definedName name="_________19">#REF!</definedName>
    <definedName name="_________2">#REF!</definedName>
    <definedName name="_________20">#REF!</definedName>
    <definedName name="_________21">#REF!</definedName>
    <definedName name="_________22">#REF!</definedName>
    <definedName name="_________23">#REF!</definedName>
    <definedName name="_________24">#REF!</definedName>
    <definedName name="_________3">#REF!</definedName>
    <definedName name="_________31">#REF!</definedName>
    <definedName name="_________32">#REF!</definedName>
    <definedName name="_________4">#REF!</definedName>
    <definedName name="_________5">#REF!</definedName>
    <definedName name="_________51">#REF!</definedName>
    <definedName name="_________52">#REF!</definedName>
    <definedName name="_________6">#REF!</definedName>
    <definedName name="_________61">#REF!</definedName>
    <definedName name="_________62">#REF!</definedName>
    <definedName name="_________C">#REF!</definedName>
    <definedName name="_________GJY1">[2]名前一覧表!$A$15</definedName>
    <definedName name="_________JB1">[2]名前一覧表!$A$10</definedName>
    <definedName name="_________JS1">[2]名前一覧表!$A$12</definedName>
    <definedName name="_________KS1">[2]名前一覧表!$A$11</definedName>
    <definedName name="_________P1" localSheetId="1">#REF!</definedName>
    <definedName name="_________P1" localSheetId="0">#REF!</definedName>
    <definedName name="_________P1" localSheetId="17">#REF!</definedName>
    <definedName name="_________P1">#REF!</definedName>
    <definedName name="_________ｐ１０" localSheetId="1">#REF!</definedName>
    <definedName name="_________ｐ１０" localSheetId="0">#REF!</definedName>
    <definedName name="_________ｐ１０" localSheetId="17">#REF!</definedName>
    <definedName name="_________ｐ１０">#REF!</definedName>
    <definedName name="_________P2" localSheetId="1">#REF!</definedName>
    <definedName name="_________P2" localSheetId="0">#REF!</definedName>
    <definedName name="_________P2" localSheetId="17">#REF!</definedName>
    <definedName name="_________P2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TK1">[2]名前一覧表!$A$3</definedName>
    <definedName name="_________UP1">[2]名前一覧表!$A$9</definedName>
    <definedName name="_________ＷＤ７" localSheetId="2">#REF!</definedName>
    <definedName name="_________ＷＤ７">#REF!</definedName>
    <definedName name="_________ＷＤ８">#REF!</definedName>
    <definedName name="________ｄ1">#N/A</definedName>
    <definedName name="________EK1">[2]名前一覧表!$A$14</definedName>
    <definedName name="________EZ1">[2]名前一覧表!$A$16</definedName>
    <definedName name="________GJY1">[2]名前一覧表!$A$15</definedName>
    <definedName name="________JB1">[2]名前一覧表!$A$10</definedName>
    <definedName name="________JS1">[2]名前一覧表!$A$12</definedName>
    <definedName name="________KK1">[2]名前一覧表!$A$6</definedName>
    <definedName name="________KS1">[2]名前一覧表!$A$11</definedName>
    <definedName name="________ll6">[3]積算内特!#REF!</definedName>
    <definedName name="________n1">#REF!</definedName>
    <definedName name="________n10">#REF!</definedName>
    <definedName name="________n11">#REF!</definedName>
    <definedName name="________n12">#REF!</definedName>
    <definedName name="________n13">#REF!</definedName>
    <definedName name="________n14">#REF!</definedName>
    <definedName name="________n15">#REF!</definedName>
    <definedName name="________n16">#REF!</definedName>
    <definedName name="________n18">#REF!</definedName>
    <definedName name="________n19">#REF!</definedName>
    <definedName name="________n2">#REF!</definedName>
    <definedName name="________N3">#REF!</definedName>
    <definedName name="________n4">#REF!</definedName>
    <definedName name="________n5">#REF!</definedName>
    <definedName name="________n53">'[4]繰理B(当初)'!#REF!</definedName>
    <definedName name="________n54">'[4]繰理B(当初)'!#REF!</definedName>
    <definedName name="________n55">'[4]繰理B(当初)'!#REF!</definedName>
    <definedName name="________n56">'[4]繰理B(当初)'!#REF!</definedName>
    <definedName name="________n57">'[4]繰理B(当初)'!#REF!</definedName>
    <definedName name="________n58">'[4]繰理B(当初)'!#REF!</definedName>
    <definedName name="________n59">'[4]繰理B(当初)'!#REF!</definedName>
    <definedName name="________n6">#REF!</definedName>
    <definedName name="________n60">'[4]繰理B(当初)'!#REF!</definedName>
    <definedName name="________n61">'[4]繰理B(当初)'!#REF!</definedName>
    <definedName name="________n7">#REF!</definedName>
    <definedName name="________n8">#REF!</definedName>
    <definedName name="________n9">#REF!</definedName>
    <definedName name="________no10">'[4]繰理B(当初)'!#REF!</definedName>
    <definedName name="________no11">'[4]繰理B(当初)'!#REF!</definedName>
    <definedName name="________no12">'[4]繰理B(当初)'!#REF!</definedName>
    <definedName name="________no13">'[4]繰理B(当初)'!#REF!</definedName>
    <definedName name="________no14">'[4]繰理B(当初)'!#REF!</definedName>
    <definedName name="________no15">'[4]繰理B(当初)'!#REF!</definedName>
    <definedName name="________no16">'[4]繰理B(当初)'!#REF!</definedName>
    <definedName name="________no17">'[4]繰理B(当初)'!#REF!</definedName>
    <definedName name="________no18">'[4]繰理B(当初)'!#REF!</definedName>
    <definedName name="________no19">'[4]繰理B(当初)'!#REF!</definedName>
    <definedName name="________no2">'[4]繰理B(当初)'!#REF!</definedName>
    <definedName name="________no20">'[4]繰理B(当初)'!#REF!</definedName>
    <definedName name="________no21">'[4]繰理B(当初)'!#REF!</definedName>
    <definedName name="________no22">'[4]繰理B(当初)'!#REF!</definedName>
    <definedName name="________no23">'[4]繰理B(当初)'!#REF!</definedName>
    <definedName name="________no24">'[4]繰理B(当初)'!#REF!</definedName>
    <definedName name="________no25">'[4]繰理B(当初)'!#REF!</definedName>
    <definedName name="________no26">'[4]繰理B(当初)'!#REF!</definedName>
    <definedName name="________no27">'[4]繰理B(当初)'!#REF!</definedName>
    <definedName name="________no28">'[4]繰理B(当初)'!#REF!</definedName>
    <definedName name="________no29">'[4]繰理B(当初)'!#REF!</definedName>
    <definedName name="________no3">'[4]繰理B(当初)'!#REF!</definedName>
    <definedName name="________no30">'[4]繰理B(当初)'!#REF!</definedName>
    <definedName name="________no31">'[4]繰理B(当初)'!#REF!</definedName>
    <definedName name="________no32">'[4]繰理B(当初)'!#REF!</definedName>
    <definedName name="________no33">'[4]繰理B(当初)'!#REF!</definedName>
    <definedName name="________no34">'[4]繰理B(当初)'!#REF!</definedName>
    <definedName name="________no35">'[4]繰理B(当初)'!#REF!</definedName>
    <definedName name="________no36">'[4]繰理B(当初)'!#REF!</definedName>
    <definedName name="________no37">'[4]繰理B(当初)'!#REF!</definedName>
    <definedName name="________no38">'[4]繰理B(当初)'!#REF!</definedName>
    <definedName name="________no39">'[4]繰理B(当初)'!#REF!</definedName>
    <definedName name="________no4">'[4]繰理B(当初)'!#REF!</definedName>
    <definedName name="________no40">'[4]繰理B(当初)'!#REF!</definedName>
    <definedName name="________no41">'[4]繰理B(当初)'!#REF!</definedName>
    <definedName name="________no42">'[4]繰理B(当初)'!#REF!</definedName>
    <definedName name="________no43">'[4]繰理B(当初)'!#REF!</definedName>
    <definedName name="________no44">'[4]繰理B(当初)'!#REF!</definedName>
    <definedName name="________no45">'[4]繰理B(当初)'!#REF!</definedName>
    <definedName name="________no46">'[4]繰理B(当初)'!#REF!</definedName>
    <definedName name="________no47">'[4]繰理B(当初)'!#REF!</definedName>
    <definedName name="________no48">'[4]繰理B(当初)'!#REF!</definedName>
    <definedName name="________no49">'[4]繰理B(当初)'!#REF!</definedName>
    <definedName name="________no5">'[4]繰理B(当初)'!#REF!</definedName>
    <definedName name="________no50">'[4]繰理B(当初)'!#REF!</definedName>
    <definedName name="________no51">'[4]繰理B(当初)'!#REF!</definedName>
    <definedName name="________no52">'[4]繰理B(当初)'!#REF!</definedName>
    <definedName name="________no53">'[4]繰理B(当初)'!#REF!</definedName>
    <definedName name="________no54">'[4]繰理B(当初)'!#REF!</definedName>
    <definedName name="________no55">'[4]繰理B(当初)'!#REF!</definedName>
    <definedName name="________no56">'[4]繰理B(当初)'!#REF!</definedName>
    <definedName name="________no57">'[4]繰理B(当初)'!#REF!</definedName>
    <definedName name="________no58">'[4]繰理B(当初)'!#REF!</definedName>
    <definedName name="________no59">'[4]繰理B(当初)'!#REF!</definedName>
    <definedName name="________no6">'[4]繰理B(当初)'!#REF!</definedName>
    <definedName name="________no60">'[4]繰理B(当初)'!#REF!</definedName>
    <definedName name="________no61">'[4]繰理B(当初)'!#REF!</definedName>
    <definedName name="________no62">'[4]繰理B(当初)'!#REF!</definedName>
    <definedName name="________no63">'[4]繰理B(当初)'!#REF!</definedName>
    <definedName name="________no64">'[4]繰理B(当初)'!#REF!</definedName>
    <definedName name="________no65">'[4]繰理B(当初)'!#REF!</definedName>
    <definedName name="________no66">'[4]繰理B(当初)'!#REF!</definedName>
    <definedName name="________no67">'[4]繰理B(当初)'!#REF!</definedName>
    <definedName name="________no68">'[4]繰理B(当初)'!#REF!</definedName>
    <definedName name="________no69">'[4]繰理B(当初)'!#REF!</definedName>
    <definedName name="________no7">'[4]繰理B(当初)'!#REF!</definedName>
    <definedName name="________no70">'[4]繰理B(当初)'!#REF!</definedName>
    <definedName name="________no71">'[4]繰理B(当初)'!#REF!</definedName>
    <definedName name="________no72">'[4]繰理B(当初)'!#REF!</definedName>
    <definedName name="________no73">'[4]繰理B(当初)'!#REF!</definedName>
    <definedName name="________no74">'[4]繰理B(当初)'!#REF!</definedName>
    <definedName name="________no8">'[4]繰理B(当初)'!#REF!</definedName>
    <definedName name="________no9">'[4]繰理B(当初)'!#REF!</definedName>
    <definedName name="________P1">#REF!</definedName>
    <definedName name="________ｐ１０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TK1">[2]名前一覧表!$A$3</definedName>
    <definedName name="________UP1">[2]名前一覧表!$A$9</definedName>
    <definedName name="________x1">#REF!</definedName>
    <definedName name="________x2">#REF!</definedName>
    <definedName name="________x3">#REF!</definedName>
    <definedName name="________x4">#REF!</definedName>
    <definedName name="________x5">#REF!</definedName>
    <definedName name="________x6">#REF!</definedName>
    <definedName name="________x7">#REF!</definedName>
    <definedName name="________x8">#REF!</definedName>
    <definedName name="________y1">#REF!</definedName>
    <definedName name="________y2">#REF!</definedName>
    <definedName name="________y3">#REF!</definedName>
    <definedName name="_______a1">[0]!_______a1</definedName>
    <definedName name="_______a10">[0]!_______a10</definedName>
    <definedName name="_______a11">[0]!_______a11</definedName>
    <definedName name="_______a12">[0]!_______a12</definedName>
    <definedName name="_______a13">[0]!_______a13</definedName>
    <definedName name="_______a14">[0]!_______a14</definedName>
    <definedName name="_______a2">[0]!_______a2</definedName>
    <definedName name="_______a3">[0]!_______a3</definedName>
    <definedName name="_______a4">[0]!_______a4</definedName>
    <definedName name="_______a5">[0]!_______a5</definedName>
    <definedName name="_______a6">[0]!_______a6</definedName>
    <definedName name="_______a7">[0]!_______a7</definedName>
    <definedName name="_______a8">[0]!_______a8</definedName>
    <definedName name="_______a9">[0]!_______a9</definedName>
    <definedName name="_______EK1">[2]名前一覧表!$A$14</definedName>
    <definedName name="_______EZ1">[2]名前一覧表!$A$16</definedName>
    <definedName name="_______f1">[0]!_______f1</definedName>
    <definedName name="_______f10">[0]!_______f10</definedName>
    <definedName name="_______f11">[0]!_______f11</definedName>
    <definedName name="_______f12">[0]!_______f12</definedName>
    <definedName name="_______f13">[0]!_______f13</definedName>
    <definedName name="_______f14">[0]!_______f14</definedName>
    <definedName name="_______f15">[0]!_______f15</definedName>
    <definedName name="_______f2">[0]!_______f2</definedName>
    <definedName name="_______f3">[0]!_______f3</definedName>
    <definedName name="_______f4">[0]!_______f4</definedName>
    <definedName name="_______f5">[0]!_______f5</definedName>
    <definedName name="_______f6">[0]!_______f6</definedName>
    <definedName name="_______f7">[0]!_______f7</definedName>
    <definedName name="_______f8">[0]!_______f8</definedName>
    <definedName name="_______f9">[0]!_______f9</definedName>
    <definedName name="_______GJY1">[2]名前一覧表!$A$15</definedName>
    <definedName name="_______JB1">[2]名前一覧表!$A$10</definedName>
    <definedName name="_______JS1">[2]名前一覧表!$A$12</definedName>
    <definedName name="_______ki1">[5]表紙!_xlbgnm.ki1</definedName>
    <definedName name="_______KK1">[2]名前一覧表!$A$6</definedName>
    <definedName name="_______KS1">[2]名前一覧表!$A$11</definedName>
    <definedName name="_______TK1">[2]名前一覧表!$A$3</definedName>
    <definedName name="_______UP1">[2]名前一覧表!$A$9</definedName>
    <definedName name="_______ＷＤ７">#REF!</definedName>
    <definedName name="_______ＷＤ８">#REF!</definedName>
    <definedName name="______01">#REF!</definedName>
    <definedName name="______02">#REF!</definedName>
    <definedName name="______03">#REF!</definedName>
    <definedName name="______04">#REF!</definedName>
    <definedName name="______05">#REF!</definedName>
    <definedName name="______06">#REF!</definedName>
    <definedName name="______07">#REF!</definedName>
    <definedName name="______08">#REF!</definedName>
    <definedName name="______09">#REF!</definedName>
    <definedName name="______10">#REF!</definedName>
    <definedName name="______504">#REF!</definedName>
    <definedName name="______505">#REF!</definedName>
    <definedName name="______601">#REF!</definedName>
    <definedName name="______602">#REF!</definedName>
    <definedName name="______603">#REF!</definedName>
    <definedName name="______604">#REF!</definedName>
    <definedName name="______605">#REF!</definedName>
    <definedName name="______606">#REF!</definedName>
    <definedName name="______607">#REF!</definedName>
    <definedName name="______608">#REF!</definedName>
    <definedName name="______609">#REF!</definedName>
    <definedName name="______610">#REF!</definedName>
    <definedName name="______611">#REF!</definedName>
    <definedName name="______612">#REF!</definedName>
    <definedName name="______613">#REF!</definedName>
    <definedName name="______614">#REF!</definedName>
    <definedName name="______615">#REF!</definedName>
    <definedName name="______616">#REF!</definedName>
    <definedName name="______617">#REF!</definedName>
    <definedName name="______618">#REF!</definedName>
    <definedName name="______619">#REF!</definedName>
    <definedName name="______620">#REF!</definedName>
    <definedName name="______7">#REF!</definedName>
    <definedName name="______701">#REF!</definedName>
    <definedName name="______702">#REF!</definedName>
    <definedName name="______703">#REF!</definedName>
    <definedName name="______704">#REF!</definedName>
    <definedName name="______705">#REF!</definedName>
    <definedName name="______706">#REF!</definedName>
    <definedName name="______707">#REF!</definedName>
    <definedName name="______708">#REF!</definedName>
    <definedName name="______709">#REF!</definedName>
    <definedName name="______710">#REF!</definedName>
    <definedName name="______8">#REF!</definedName>
    <definedName name="______9">#REF!</definedName>
    <definedName name="______a1">[0]!______a1</definedName>
    <definedName name="______a10">[0]!______a10</definedName>
    <definedName name="______a11">[0]!______a11</definedName>
    <definedName name="______a12">[0]!______a12</definedName>
    <definedName name="______a13">[0]!______a13</definedName>
    <definedName name="______a14">[0]!______a14</definedName>
    <definedName name="______a2">[0]!______a2</definedName>
    <definedName name="______a3">[0]!______a3</definedName>
    <definedName name="______a4">[0]!______a4</definedName>
    <definedName name="______a5">[0]!______a5</definedName>
    <definedName name="______a6">[0]!______a6</definedName>
    <definedName name="______a7">[0]!______a7</definedName>
    <definedName name="______a8">[0]!______a8</definedName>
    <definedName name="______a9">[0]!______a9</definedName>
    <definedName name="______ｄ1">[0]!______ｄ1</definedName>
    <definedName name="______EK1">[2]名前一覧表!$A$14</definedName>
    <definedName name="______ERR1">#REF!</definedName>
    <definedName name="______ERR2">#REF!</definedName>
    <definedName name="______ERR3">#REF!</definedName>
    <definedName name="______EZ1">[2]名前一覧表!$A$16</definedName>
    <definedName name="______f1">[0]!______f1</definedName>
    <definedName name="______f10">[0]!______f10</definedName>
    <definedName name="______f11">[0]!______f11</definedName>
    <definedName name="______f12">[0]!______f12</definedName>
    <definedName name="______f13">[0]!______f13</definedName>
    <definedName name="______f14">[0]!______f14</definedName>
    <definedName name="______f15">[0]!______f15</definedName>
    <definedName name="______f2">[0]!______f2</definedName>
    <definedName name="______f3">[0]!______f3</definedName>
    <definedName name="______f4">[0]!______f4</definedName>
    <definedName name="______f5">[0]!______f5</definedName>
    <definedName name="______f6">[0]!______f6</definedName>
    <definedName name="______f7">[0]!______f7</definedName>
    <definedName name="______f8">[0]!______f8</definedName>
    <definedName name="______f9">[0]!______f9</definedName>
    <definedName name="______GJY1">[2]名前一覧表!$A$15</definedName>
    <definedName name="______JB1">[2]名前一覧表!$A$10</definedName>
    <definedName name="______JS1">[2]名前一覧表!$A$12</definedName>
    <definedName name="______ki1">[5]表紙!_xlbgnm.ki1</definedName>
    <definedName name="______KS1">[2]名前一覧表!$A$11</definedName>
    <definedName name="______SUB1">#REF!</definedName>
    <definedName name="______TK1">[2]名前一覧表!$A$3</definedName>
    <definedName name="______UP1">[2]名前一覧表!$A$9</definedName>
    <definedName name="______ＷＤ７">#REF!</definedName>
    <definedName name="______ＷＤ８">#REF!</definedName>
    <definedName name="______YN1">#REF!</definedName>
    <definedName name="______YN2">#REF!</definedName>
    <definedName name="_____01">#REF!</definedName>
    <definedName name="_____02">#REF!</definedName>
    <definedName name="_____03">#REF!</definedName>
    <definedName name="_____04">#REF!</definedName>
    <definedName name="_____05">#REF!</definedName>
    <definedName name="_____06">#REF!</definedName>
    <definedName name="_____07">#REF!</definedName>
    <definedName name="_____08">#REF!</definedName>
    <definedName name="_____09">#REF!</definedName>
    <definedName name="_____1">#REF!</definedName>
    <definedName name="_____10">#REF!</definedName>
    <definedName name="_____11">#REF!</definedName>
    <definedName name="_____12">#REF!</definedName>
    <definedName name="_____13">#REF!</definedName>
    <definedName name="_____14">#REF!</definedName>
    <definedName name="_____15">#REF!</definedName>
    <definedName name="_____16">#REF!</definedName>
    <definedName name="_____17">#REF!</definedName>
    <definedName name="_____18">#REF!</definedName>
    <definedName name="_____19">#REF!</definedName>
    <definedName name="_____2">#REF!</definedName>
    <definedName name="_____20">#REF!</definedName>
    <definedName name="_____21">#REF!</definedName>
    <definedName name="_____22">#REF!</definedName>
    <definedName name="_____23">#REF!</definedName>
    <definedName name="_____24">#REF!</definedName>
    <definedName name="_____3">#REF!</definedName>
    <definedName name="_____31">#REF!</definedName>
    <definedName name="_____32">#REF!</definedName>
    <definedName name="_____4">#REF!</definedName>
    <definedName name="_____5">#REF!</definedName>
    <definedName name="_____501">#REF!</definedName>
    <definedName name="_____502">#REF!</definedName>
    <definedName name="_____503">#REF!</definedName>
    <definedName name="_____504">#REF!</definedName>
    <definedName name="_____505">#REF!</definedName>
    <definedName name="_____51">#REF!</definedName>
    <definedName name="_____52">#REF!</definedName>
    <definedName name="_____6">#REF!</definedName>
    <definedName name="_____601">#REF!</definedName>
    <definedName name="_____602">#REF!</definedName>
    <definedName name="_____603">#REF!</definedName>
    <definedName name="_____604">#REF!</definedName>
    <definedName name="_____605">#REF!</definedName>
    <definedName name="_____606">#REF!</definedName>
    <definedName name="_____607">#REF!</definedName>
    <definedName name="_____608">#REF!</definedName>
    <definedName name="_____609">#REF!</definedName>
    <definedName name="_____61">#REF!</definedName>
    <definedName name="_____610">#REF!</definedName>
    <definedName name="_____611">#REF!</definedName>
    <definedName name="_____612">#REF!</definedName>
    <definedName name="_____613">#REF!</definedName>
    <definedName name="_____614">#REF!</definedName>
    <definedName name="_____615">#REF!</definedName>
    <definedName name="_____616">#REF!</definedName>
    <definedName name="_____617">#REF!</definedName>
    <definedName name="_____618">#REF!</definedName>
    <definedName name="_____619">#REF!</definedName>
    <definedName name="_____62">#REF!</definedName>
    <definedName name="_____620">#REF!</definedName>
    <definedName name="_____7">#REF!</definedName>
    <definedName name="_____701">#REF!</definedName>
    <definedName name="_____702">#REF!</definedName>
    <definedName name="_____703">#REF!</definedName>
    <definedName name="_____704">#REF!</definedName>
    <definedName name="_____705">#REF!</definedName>
    <definedName name="_____706">#REF!</definedName>
    <definedName name="_____707">#REF!</definedName>
    <definedName name="_____708">#REF!</definedName>
    <definedName name="_____709">#REF!</definedName>
    <definedName name="_____710">#REF!</definedName>
    <definedName name="_____8">#REF!</definedName>
    <definedName name="_____9">#REF!</definedName>
    <definedName name="_____a1">#N/A</definedName>
    <definedName name="_____a10">#N/A</definedName>
    <definedName name="_____a11">#N/A</definedName>
    <definedName name="_____a12">#N/A</definedName>
    <definedName name="_____a13">#N/A</definedName>
    <definedName name="_____a14">#N/A</definedName>
    <definedName name="_____a2">#N/A</definedName>
    <definedName name="_____a3">#N/A</definedName>
    <definedName name="_____a4">#N/A</definedName>
    <definedName name="_____a5">#N/A</definedName>
    <definedName name="_____a6">#N/A</definedName>
    <definedName name="_____a7">#N/A</definedName>
    <definedName name="_____a8">#N/A</definedName>
    <definedName name="_____a9">#N/A</definedName>
    <definedName name="_____C">#REF!</definedName>
    <definedName name="_____ｄ1">[0]!_____ｄ1</definedName>
    <definedName name="_____DWN2">[6]木建!#REF!</definedName>
    <definedName name="_____EK1">[2]名前一覧表!$A$14</definedName>
    <definedName name="_____ERR1">#REF!</definedName>
    <definedName name="_____ERR2">#REF!</definedName>
    <definedName name="_____ERR3">#REF!</definedName>
    <definedName name="_____EZ1">[2]名前一覧表!$A$16</definedName>
    <definedName name="_____f1">#N/A</definedName>
    <definedName name="_____f10">#N/A</definedName>
    <definedName name="_____f11">#N/A</definedName>
    <definedName name="_____f12">#N/A</definedName>
    <definedName name="_____f13">#N/A</definedName>
    <definedName name="_____f14">#N/A</definedName>
    <definedName name="_____f15">#N/A</definedName>
    <definedName name="_____f2">#N/A</definedName>
    <definedName name="_____f3">#N/A</definedName>
    <definedName name="_____f4">#N/A</definedName>
    <definedName name="_____f5">#N/A</definedName>
    <definedName name="_____f6">#N/A</definedName>
    <definedName name="_____f7">#N/A</definedName>
    <definedName name="_____f8">#N/A</definedName>
    <definedName name="_____f9">#N/A</definedName>
    <definedName name="_____GJY1">[2]名前一覧表!$A$15</definedName>
    <definedName name="_____JB1">[2]名前一覧表!$A$10</definedName>
    <definedName name="_____JS1">[2]名前一覧表!$A$12</definedName>
    <definedName name="_____ki1">[5]表紙!_xlbgnm.ki1</definedName>
    <definedName name="_____KS1">[2]名前一覧表!$A$11</definedName>
    <definedName name="_____LEN300">#REF!</definedName>
    <definedName name="_____PT10">[7]仮設解体!#REF!</definedName>
    <definedName name="_____SUB1">#REF!</definedName>
    <definedName name="_____TK1">[2]名前一覧表!$A$3</definedName>
    <definedName name="_____UP1">[2]名前一覧表!$A$9</definedName>
    <definedName name="_____ＷＤ７" localSheetId="1">#REF!</definedName>
    <definedName name="_____ＷＤ７" localSheetId="0">#REF!</definedName>
    <definedName name="_____ＷＤ７" localSheetId="17">#REF!</definedName>
    <definedName name="_____ＷＤ７">#REF!</definedName>
    <definedName name="_____ＷＤ８" localSheetId="1">#REF!</definedName>
    <definedName name="_____ＷＤ８" localSheetId="0">#REF!</definedName>
    <definedName name="_____ＷＤ８" localSheetId="17">#REF!</definedName>
    <definedName name="_____ＷＤ８">#REF!</definedName>
    <definedName name="_____YN1">#REF!</definedName>
    <definedName name="_____YN2">#REF!</definedName>
    <definedName name="____01">#REF!</definedName>
    <definedName name="____02">#REF!</definedName>
    <definedName name="____03">#REF!</definedName>
    <definedName name="____04">#REF!</definedName>
    <definedName name="____05">#REF!</definedName>
    <definedName name="____06">#REF!</definedName>
    <definedName name="____07">#REF!</definedName>
    <definedName name="____08">#REF!</definedName>
    <definedName name="____09">#REF!</definedName>
    <definedName name="____1">[8]照明基礎!#REF!</definedName>
    <definedName name="____10" localSheetId="2">[8]照明基礎!#REF!</definedName>
    <definedName name="____10">[8]照明基礎!#REF!</definedName>
    <definedName name="____11" localSheetId="2">[8]照明基礎!#REF!</definedName>
    <definedName name="____11">[8]照明基礎!#REF!</definedName>
    <definedName name="____12">#REF!</definedName>
    <definedName name="____13">#REF!</definedName>
    <definedName name="____14">#REF!</definedName>
    <definedName name="____15">#REF!</definedName>
    <definedName name="____16">#REF!</definedName>
    <definedName name="____17">#REF!</definedName>
    <definedName name="____18">#REF!</definedName>
    <definedName name="____19">#REF!</definedName>
    <definedName name="____2">#REF!</definedName>
    <definedName name="____20">#REF!</definedName>
    <definedName name="____21">#REF!</definedName>
    <definedName name="____22">#REF!</definedName>
    <definedName name="____23">#REF!</definedName>
    <definedName name="____24">#REF!</definedName>
    <definedName name="____3">#REF!</definedName>
    <definedName name="____31">#REF!</definedName>
    <definedName name="____32">#REF!</definedName>
    <definedName name="____4">#REF!</definedName>
    <definedName name="____5">#REF!</definedName>
    <definedName name="____501">#REF!</definedName>
    <definedName name="____502">#REF!</definedName>
    <definedName name="____503">#REF!</definedName>
    <definedName name="____504">#REF!</definedName>
    <definedName name="____505">#REF!</definedName>
    <definedName name="____51">#REF!</definedName>
    <definedName name="____52">#REF!</definedName>
    <definedName name="____6">#REF!</definedName>
    <definedName name="____601">#REF!</definedName>
    <definedName name="____602">#REF!</definedName>
    <definedName name="____603">#REF!</definedName>
    <definedName name="____604">#REF!</definedName>
    <definedName name="____605">#REF!</definedName>
    <definedName name="____606">#REF!</definedName>
    <definedName name="____607">#REF!</definedName>
    <definedName name="____608">#REF!</definedName>
    <definedName name="____609">#REF!</definedName>
    <definedName name="____61">#REF!</definedName>
    <definedName name="____610">#REF!</definedName>
    <definedName name="____611">#REF!</definedName>
    <definedName name="____612">#REF!</definedName>
    <definedName name="____613">#REF!</definedName>
    <definedName name="____614">#REF!</definedName>
    <definedName name="____615">#REF!</definedName>
    <definedName name="____616">#REF!</definedName>
    <definedName name="____617">#REF!</definedName>
    <definedName name="____618">#REF!</definedName>
    <definedName name="____619">#REF!</definedName>
    <definedName name="____62">#REF!</definedName>
    <definedName name="____620">#REF!</definedName>
    <definedName name="____7">#REF!</definedName>
    <definedName name="____701">#REF!</definedName>
    <definedName name="____702">#REF!</definedName>
    <definedName name="____703">#REF!</definedName>
    <definedName name="____704">#REF!</definedName>
    <definedName name="____705">#REF!</definedName>
    <definedName name="____706">#REF!</definedName>
    <definedName name="____707">#REF!</definedName>
    <definedName name="____708">#REF!</definedName>
    <definedName name="____709">#REF!</definedName>
    <definedName name="____710">#REF!</definedName>
    <definedName name="____8">#REF!</definedName>
    <definedName name="____9">#REF!</definedName>
    <definedName name="____a1" localSheetId="1">仕訳書!____a1</definedName>
    <definedName name="____a1" localSheetId="2">'諸経費算定 (改修機械)'!____a1</definedName>
    <definedName name="____a1" localSheetId="0">総仕訳書!____a1</definedName>
    <definedName name="____a1">[0]!____a1</definedName>
    <definedName name="____a10">[0]!____a10</definedName>
    <definedName name="____a11">[0]!____a11</definedName>
    <definedName name="____a12">[0]!____a12</definedName>
    <definedName name="____a13">[0]!____a13</definedName>
    <definedName name="____a14">[0]!____a14</definedName>
    <definedName name="____a2">[0]!____a2</definedName>
    <definedName name="____a3">[0]!____a3</definedName>
    <definedName name="____a4">[0]!____a4</definedName>
    <definedName name="____a5">[0]!____a5</definedName>
    <definedName name="____a6">[0]!____a6</definedName>
    <definedName name="____a7">[0]!____a7</definedName>
    <definedName name="____a8">[0]!____a8</definedName>
    <definedName name="____a9">[0]!____a9</definedName>
    <definedName name="____C">#REF!</definedName>
    <definedName name="____ｄ1">[0]!____ｄ1</definedName>
    <definedName name="____DAT1">#N/A</definedName>
    <definedName name="____DAT2">#N/A</definedName>
    <definedName name="____DAT3">#N/A</definedName>
    <definedName name="____DAT4">#N/A</definedName>
    <definedName name="____DAT5">#N/A</definedName>
    <definedName name="____EK1">[2]名前一覧表!$A$14</definedName>
    <definedName name="____ERR1" localSheetId="2">#REF!</definedName>
    <definedName name="____ERR1">#REF!</definedName>
    <definedName name="____ERR2" localSheetId="2">#REF!</definedName>
    <definedName name="____ERR2">#REF!</definedName>
    <definedName name="____ERR3" localSheetId="2">#REF!</definedName>
    <definedName name="____ERR3">#REF!</definedName>
    <definedName name="____EZ1">[2]名前一覧表!$A$16</definedName>
    <definedName name="____f1">[0]!____f1</definedName>
    <definedName name="____f10">[0]!____f10</definedName>
    <definedName name="____f11">[0]!____f11</definedName>
    <definedName name="____f12">[0]!____f12</definedName>
    <definedName name="____f13">[0]!____f13</definedName>
    <definedName name="____f14">[0]!____f14</definedName>
    <definedName name="____f15">[0]!____f15</definedName>
    <definedName name="____f2">[0]!____f2</definedName>
    <definedName name="____f3">[0]!____f3</definedName>
    <definedName name="____f4">[0]!____f4</definedName>
    <definedName name="____f5">[0]!____f5</definedName>
    <definedName name="____f6">[0]!____f6</definedName>
    <definedName name="____f7">[0]!____f7</definedName>
    <definedName name="____f8">[0]!____f8</definedName>
    <definedName name="____f9">[0]!____f9</definedName>
    <definedName name="____GJY1">[2]名前一覧表!$A$15</definedName>
    <definedName name="____HYO01" localSheetId="2">[9]仕訳書!#REF!</definedName>
    <definedName name="____HYO01">[9]仕訳書!#REF!</definedName>
    <definedName name="____HYO02" localSheetId="2">[9]仕訳書!#REF!</definedName>
    <definedName name="____HYO02">[9]仕訳書!#REF!</definedName>
    <definedName name="____HYO03" localSheetId="2">[9]仕訳書!#REF!</definedName>
    <definedName name="____HYO03">[9]仕訳書!#REF!</definedName>
    <definedName name="____HYO04" localSheetId="2">[9]仕訳書!#REF!</definedName>
    <definedName name="____HYO04">[9]仕訳書!#REF!</definedName>
    <definedName name="____HYO05">[9]仕訳書!#REF!</definedName>
    <definedName name="____HYO06">[9]仕訳書!#REF!</definedName>
    <definedName name="____HYO07">[9]仕訳書!#REF!</definedName>
    <definedName name="____HYO08">[9]仕訳書!#REF!</definedName>
    <definedName name="____HYO09">[9]仕訳書!#REF!</definedName>
    <definedName name="____HYO10">[9]仕訳書!#REF!</definedName>
    <definedName name="____HYO11">[9]仕訳書!#REF!</definedName>
    <definedName name="____HYO12">[9]仕訳書!#REF!</definedName>
    <definedName name="____HYO13">[9]仕訳書!#REF!</definedName>
    <definedName name="____HYO14">[9]仕訳書!#REF!</definedName>
    <definedName name="____HYO15">[9]仕訳書!#REF!</definedName>
    <definedName name="____HYO16">[9]仕訳書!#REF!</definedName>
    <definedName name="____HYO17">[9]仕訳書!#REF!</definedName>
    <definedName name="____HYO18">[9]仕訳書!#REF!</definedName>
    <definedName name="____HYO19">[9]仕訳書!#REF!</definedName>
    <definedName name="____HYO20">[9]仕訳書!#REF!</definedName>
    <definedName name="____HYO21">[9]仕訳書!#REF!</definedName>
    <definedName name="____HYO22">[9]仕訳書!#REF!</definedName>
    <definedName name="____HYO23">[9]仕訳書!#REF!</definedName>
    <definedName name="____HYO24">[9]仕訳書!#REF!</definedName>
    <definedName name="____HYO25">[9]仕訳書!#REF!</definedName>
    <definedName name="____HYO26">[9]仕訳書!#REF!</definedName>
    <definedName name="____HYO27">[9]仕訳書!#REF!</definedName>
    <definedName name="____HYO28">[9]仕訳書!#REF!</definedName>
    <definedName name="____HYO29">[9]仕訳書!#REF!</definedName>
    <definedName name="____HYO30">[9]仕訳書!#REF!</definedName>
    <definedName name="____HYO32">[9]仕訳書!#REF!</definedName>
    <definedName name="____HYO33">[9]仕訳書!#REF!</definedName>
    <definedName name="____HYO35">[9]仕訳書!#REF!</definedName>
    <definedName name="____JB1">[2]名前一覧表!$A$10</definedName>
    <definedName name="____JS1">[2]名前一覧表!$A$12</definedName>
    <definedName name="____KEY2" localSheetId="17" hidden="1">[10]人件費!#REF!</definedName>
    <definedName name="____KEY2" hidden="1">[10]人件費!#REF!</definedName>
    <definedName name="____ki1">[11]!_xlbgnm.ki1</definedName>
    <definedName name="____KK1">[2]名前一覧表!$A$6</definedName>
    <definedName name="____KS1">[2]名前一覧表!$A$11</definedName>
    <definedName name="____LEN300">#REF!</definedName>
    <definedName name="____ll6">[3]積算内特!#REF!</definedName>
    <definedName name="____n1">#REF!</definedName>
    <definedName name="____n10">#REF!</definedName>
    <definedName name="____n11">#REF!</definedName>
    <definedName name="____n12">#REF!</definedName>
    <definedName name="____n13">#REF!</definedName>
    <definedName name="____n14">#REF!</definedName>
    <definedName name="____n15">#REF!</definedName>
    <definedName name="____n16">#REF!</definedName>
    <definedName name="____n18">#REF!</definedName>
    <definedName name="____n19">#REF!</definedName>
    <definedName name="____n2">#REF!</definedName>
    <definedName name="____N3">#REF!</definedName>
    <definedName name="____n4">#REF!</definedName>
    <definedName name="____n5">#REF!</definedName>
    <definedName name="____n53">'[4]繰理B(当初)'!#REF!</definedName>
    <definedName name="____n54">'[4]繰理B(当初)'!#REF!</definedName>
    <definedName name="____n55">'[4]繰理B(当初)'!#REF!</definedName>
    <definedName name="____n56">'[4]繰理B(当初)'!#REF!</definedName>
    <definedName name="____n57">'[4]繰理B(当初)'!#REF!</definedName>
    <definedName name="____n58">'[4]繰理B(当初)'!#REF!</definedName>
    <definedName name="____n59">'[4]繰理B(当初)'!#REF!</definedName>
    <definedName name="____n6">#REF!</definedName>
    <definedName name="____n60">'[4]繰理B(当初)'!#REF!</definedName>
    <definedName name="____n61">'[4]繰理B(当初)'!#REF!</definedName>
    <definedName name="____n7">#REF!</definedName>
    <definedName name="____n8">#REF!</definedName>
    <definedName name="____n9">#REF!</definedName>
    <definedName name="____no10">'[4]繰理B(当初)'!#REF!</definedName>
    <definedName name="____no11">'[4]繰理B(当初)'!#REF!</definedName>
    <definedName name="____no12">'[4]繰理B(当初)'!#REF!</definedName>
    <definedName name="____no13">'[4]繰理B(当初)'!#REF!</definedName>
    <definedName name="____no14">'[4]繰理B(当初)'!#REF!</definedName>
    <definedName name="____no15">'[4]繰理B(当初)'!#REF!</definedName>
    <definedName name="____no16">'[4]繰理B(当初)'!#REF!</definedName>
    <definedName name="____no17">'[4]繰理B(当初)'!#REF!</definedName>
    <definedName name="____no18">'[4]繰理B(当初)'!#REF!</definedName>
    <definedName name="____no19">'[4]繰理B(当初)'!#REF!</definedName>
    <definedName name="____no2">'[4]繰理B(当初)'!#REF!</definedName>
    <definedName name="____no20">'[4]繰理B(当初)'!#REF!</definedName>
    <definedName name="____no21">'[4]繰理B(当初)'!#REF!</definedName>
    <definedName name="____no22">'[4]繰理B(当初)'!#REF!</definedName>
    <definedName name="____no23">'[4]繰理B(当初)'!#REF!</definedName>
    <definedName name="____no24">'[4]繰理B(当初)'!#REF!</definedName>
    <definedName name="____no25">'[4]繰理B(当初)'!#REF!</definedName>
    <definedName name="____no26">'[4]繰理B(当初)'!#REF!</definedName>
    <definedName name="____no27">'[4]繰理B(当初)'!#REF!</definedName>
    <definedName name="____no28">'[4]繰理B(当初)'!#REF!</definedName>
    <definedName name="____no29">'[4]繰理B(当初)'!#REF!</definedName>
    <definedName name="____no3">'[4]繰理B(当初)'!#REF!</definedName>
    <definedName name="____no30">'[4]繰理B(当初)'!#REF!</definedName>
    <definedName name="____no31">'[4]繰理B(当初)'!#REF!</definedName>
    <definedName name="____no32">'[4]繰理B(当初)'!#REF!</definedName>
    <definedName name="____no33">'[4]繰理B(当初)'!#REF!</definedName>
    <definedName name="____no34">'[4]繰理B(当初)'!#REF!</definedName>
    <definedName name="____no35">'[4]繰理B(当初)'!#REF!</definedName>
    <definedName name="____no36">'[4]繰理B(当初)'!#REF!</definedName>
    <definedName name="____no37">'[4]繰理B(当初)'!#REF!</definedName>
    <definedName name="____no38">'[4]繰理B(当初)'!#REF!</definedName>
    <definedName name="____no39">'[4]繰理B(当初)'!#REF!</definedName>
    <definedName name="____no4">'[4]繰理B(当初)'!#REF!</definedName>
    <definedName name="____no40">'[4]繰理B(当初)'!#REF!</definedName>
    <definedName name="____no41">'[4]繰理B(当初)'!#REF!</definedName>
    <definedName name="____no42">'[4]繰理B(当初)'!#REF!</definedName>
    <definedName name="____no43">'[4]繰理B(当初)'!#REF!</definedName>
    <definedName name="____no44">'[4]繰理B(当初)'!#REF!</definedName>
    <definedName name="____no45">'[4]繰理B(当初)'!#REF!</definedName>
    <definedName name="____no46">'[4]繰理B(当初)'!#REF!</definedName>
    <definedName name="____no47">'[4]繰理B(当初)'!#REF!</definedName>
    <definedName name="____no48">'[4]繰理B(当初)'!#REF!</definedName>
    <definedName name="____no49">'[4]繰理B(当初)'!#REF!</definedName>
    <definedName name="____no5">'[4]繰理B(当初)'!#REF!</definedName>
    <definedName name="____no50">'[4]繰理B(当初)'!#REF!</definedName>
    <definedName name="____no51">'[4]繰理B(当初)'!#REF!</definedName>
    <definedName name="____no52">'[4]繰理B(当初)'!#REF!</definedName>
    <definedName name="____no53">'[4]繰理B(当初)'!#REF!</definedName>
    <definedName name="____no54">'[4]繰理B(当初)'!#REF!</definedName>
    <definedName name="____no55">'[4]繰理B(当初)'!#REF!</definedName>
    <definedName name="____no56">'[4]繰理B(当初)'!#REF!</definedName>
    <definedName name="____no57">'[4]繰理B(当初)'!#REF!</definedName>
    <definedName name="____no58">'[4]繰理B(当初)'!#REF!</definedName>
    <definedName name="____no59">'[4]繰理B(当初)'!#REF!</definedName>
    <definedName name="____no6">'[4]繰理B(当初)'!#REF!</definedName>
    <definedName name="____no60">'[4]繰理B(当初)'!#REF!</definedName>
    <definedName name="____no61">'[4]繰理B(当初)'!#REF!</definedName>
    <definedName name="____no62">'[4]繰理B(当初)'!#REF!</definedName>
    <definedName name="____no63">'[4]繰理B(当初)'!#REF!</definedName>
    <definedName name="____no64">'[4]繰理B(当初)'!#REF!</definedName>
    <definedName name="____no65">'[4]繰理B(当初)'!#REF!</definedName>
    <definedName name="____no66">'[4]繰理B(当初)'!#REF!</definedName>
    <definedName name="____no67">'[4]繰理B(当初)'!#REF!</definedName>
    <definedName name="____no68">'[4]繰理B(当初)'!#REF!</definedName>
    <definedName name="____no69">'[4]繰理B(当初)'!#REF!</definedName>
    <definedName name="____no7">'[4]繰理B(当初)'!#REF!</definedName>
    <definedName name="____no70">'[4]繰理B(当初)'!#REF!</definedName>
    <definedName name="____no71">'[4]繰理B(当初)'!#REF!</definedName>
    <definedName name="____no72">'[4]繰理B(当初)'!#REF!</definedName>
    <definedName name="____no73">'[4]繰理B(当初)'!#REF!</definedName>
    <definedName name="____no74">'[4]繰理B(当初)'!#REF!</definedName>
    <definedName name="____no8">'[4]繰理B(当初)'!#REF!</definedName>
    <definedName name="____no9">'[4]繰理B(当初)'!#REF!</definedName>
    <definedName name="____P1">#REF!</definedName>
    <definedName name="____ｐ１０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PA1">#N/A</definedName>
    <definedName name="____PA2">#N/A</definedName>
    <definedName name="____PA3">#N/A</definedName>
    <definedName name="____PA4">#N/A</definedName>
    <definedName name="____PA5">#N/A</definedName>
    <definedName name="____PT10">[12]仮設解体!#REF!</definedName>
    <definedName name="____SS1">#N/A</definedName>
    <definedName name="____SS2">#N/A</definedName>
    <definedName name="____SS3">#N/A</definedName>
    <definedName name="____SS4">#N/A</definedName>
    <definedName name="____SUB1" localSheetId="2">#REF!</definedName>
    <definedName name="____SUB1">#REF!</definedName>
    <definedName name="____TK1">[2]名前一覧表!$A$3</definedName>
    <definedName name="____UP1">[2]名前一覧表!$A$9</definedName>
    <definedName name="____ＷＤ７" localSheetId="1">#REF!</definedName>
    <definedName name="____ＷＤ７" localSheetId="0">#REF!</definedName>
    <definedName name="____ＷＤ７" localSheetId="17">#REF!</definedName>
    <definedName name="____ＷＤ７">#REF!</definedName>
    <definedName name="____ＷＤ８" localSheetId="17">#REF!</definedName>
    <definedName name="____ＷＤ８">#REF!</definedName>
    <definedName name="____x1">#REF!</definedName>
    <definedName name="____x2">#REF!</definedName>
    <definedName name="____x3">#REF!</definedName>
    <definedName name="____x4">#REF!</definedName>
    <definedName name="____x5">#REF!</definedName>
    <definedName name="____x6">#REF!</definedName>
    <definedName name="____x7">#REF!</definedName>
    <definedName name="____x8">#REF!</definedName>
    <definedName name="____y1">#REF!</definedName>
    <definedName name="____y2">#REF!</definedName>
    <definedName name="____y3">#REF!</definedName>
    <definedName name="____YN1">#REF!</definedName>
    <definedName name="____YN2">#REF!</definedName>
    <definedName name="___01">#REF!</definedName>
    <definedName name="___02">#REF!</definedName>
    <definedName name="___03">#REF!</definedName>
    <definedName name="___04">#REF!</definedName>
    <definedName name="___05">#REF!</definedName>
    <definedName name="___06">#REF!</definedName>
    <definedName name="___07">#REF!</definedName>
    <definedName name="___08">#REF!</definedName>
    <definedName name="___09">#REF!</definedName>
    <definedName name="___1" localSheetId="17">[8]照明基礎!#REF!</definedName>
    <definedName name="___1">[8]照明基礎!#REF!</definedName>
    <definedName name="___10" localSheetId="17">[8]照明基礎!#REF!</definedName>
    <definedName name="___10">[8]照明基礎!#REF!</definedName>
    <definedName name="___11" localSheetId="17">[8]照明基礎!#REF!</definedName>
    <definedName name="___11">[8]照明基礎!#REF!</definedName>
    <definedName name="___12" localSheetId="2">#REF!</definedName>
    <definedName name="___12">#REF!</definedName>
    <definedName name="___13" localSheetId="2">#REF!</definedName>
    <definedName name="___13">#REF!</definedName>
    <definedName name="___14" localSheetId="2">#REF!</definedName>
    <definedName name="___14">#REF!</definedName>
    <definedName name="___15">#REF!</definedName>
    <definedName name="___16">#REF!</definedName>
    <definedName name="___17">#REF!</definedName>
    <definedName name="___18">#REF!</definedName>
    <definedName name="___19">#REF!</definedName>
    <definedName name="___2" localSheetId="17">[8]照明基礎!#REF!</definedName>
    <definedName name="___2">[8]照明基礎!#REF!</definedName>
    <definedName name="___20" localSheetId="2">#REF!</definedName>
    <definedName name="___20">#REF!</definedName>
    <definedName name="___21" localSheetId="2">#REF!</definedName>
    <definedName name="___21">#REF!</definedName>
    <definedName name="___22" localSheetId="2">#REF!</definedName>
    <definedName name="___22">#REF!</definedName>
    <definedName name="___23">#REF!</definedName>
    <definedName name="___24">#REF!</definedName>
    <definedName name="___3">#REF!</definedName>
    <definedName name="___31">#REF!</definedName>
    <definedName name="___32">#REF!</definedName>
    <definedName name="___4">#REF!</definedName>
    <definedName name="___5">#REF!</definedName>
    <definedName name="___501">#REF!</definedName>
    <definedName name="___502">#REF!</definedName>
    <definedName name="___503">#REF!</definedName>
    <definedName name="___504">#REF!</definedName>
    <definedName name="___505">#REF!</definedName>
    <definedName name="___51">#REF!</definedName>
    <definedName name="___52">#REF!</definedName>
    <definedName name="___6">#REF!</definedName>
    <definedName name="___601">#REF!</definedName>
    <definedName name="___602">#REF!</definedName>
    <definedName name="___603">#REF!</definedName>
    <definedName name="___604">#REF!</definedName>
    <definedName name="___605">#REF!</definedName>
    <definedName name="___606">#REF!</definedName>
    <definedName name="___607">#REF!</definedName>
    <definedName name="___608">#REF!</definedName>
    <definedName name="___609">#REF!</definedName>
    <definedName name="___61">#REF!</definedName>
    <definedName name="___610">#REF!</definedName>
    <definedName name="___611">#REF!</definedName>
    <definedName name="___612">#REF!</definedName>
    <definedName name="___613">#REF!</definedName>
    <definedName name="___614">#REF!</definedName>
    <definedName name="___615">#REF!</definedName>
    <definedName name="___616">#REF!</definedName>
    <definedName name="___617">#REF!</definedName>
    <definedName name="___618">#REF!</definedName>
    <definedName name="___619">#REF!</definedName>
    <definedName name="___62">#REF!</definedName>
    <definedName name="___620">#REF!</definedName>
    <definedName name="___7">#REF!</definedName>
    <definedName name="___701">#REF!</definedName>
    <definedName name="___702">#REF!</definedName>
    <definedName name="___703">#REF!</definedName>
    <definedName name="___704">#REF!</definedName>
    <definedName name="___705">#REF!</definedName>
    <definedName name="___706">#REF!</definedName>
    <definedName name="___707">#REF!</definedName>
    <definedName name="___708">#REF!</definedName>
    <definedName name="___709">#REF!</definedName>
    <definedName name="___710">#REF!</definedName>
    <definedName name="___8">#REF!</definedName>
    <definedName name="___9">#REF!</definedName>
    <definedName name="___a1" localSheetId="2">'諸経費算定 (改修機械)'!___a1</definedName>
    <definedName name="___a1">[0]!___a1</definedName>
    <definedName name="___a10" localSheetId="1">仕訳書!___a10</definedName>
    <definedName name="___a10" localSheetId="2">'諸経費算定 (改修機械)'!___a10</definedName>
    <definedName name="___a10" localSheetId="0">総仕訳書!___a10</definedName>
    <definedName name="___a10">[0]!___a10</definedName>
    <definedName name="___a11" localSheetId="1">仕訳書!___a11</definedName>
    <definedName name="___a11" localSheetId="2">'諸経費算定 (改修機械)'!___a11</definedName>
    <definedName name="___a11" localSheetId="0">総仕訳書!___a11</definedName>
    <definedName name="___a11">[0]!___a11</definedName>
    <definedName name="___a12" localSheetId="1">仕訳書!___a12</definedName>
    <definedName name="___a12" localSheetId="2">'諸経費算定 (改修機械)'!___a12</definedName>
    <definedName name="___a12" localSheetId="0">総仕訳書!___a12</definedName>
    <definedName name="___a12">[0]!___a12</definedName>
    <definedName name="___a13" localSheetId="1">仕訳書!___a13</definedName>
    <definedName name="___a13" localSheetId="2">'諸経費算定 (改修機械)'!___a13</definedName>
    <definedName name="___a13" localSheetId="0">総仕訳書!___a13</definedName>
    <definedName name="___a13">[0]!___a13</definedName>
    <definedName name="___a14" localSheetId="1">仕訳書!___a14</definedName>
    <definedName name="___a14" localSheetId="2">'諸経費算定 (改修機械)'!___a14</definedName>
    <definedName name="___a14" localSheetId="0">総仕訳書!___a14</definedName>
    <definedName name="___a14">[0]!___a14</definedName>
    <definedName name="___a2" localSheetId="1">仕訳書!___a2</definedName>
    <definedName name="___a2" localSheetId="2">'諸経費算定 (改修機械)'!___a2</definedName>
    <definedName name="___a2" localSheetId="0">総仕訳書!___a2</definedName>
    <definedName name="___a2">[0]!___a2</definedName>
    <definedName name="___a3" localSheetId="1">仕訳書!___a3</definedName>
    <definedName name="___a3" localSheetId="2">'諸経費算定 (改修機械)'!___a3</definedName>
    <definedName name="___a3" localSheetId="0">総仕訳書!___a3</definedName>
    <definedName name="___a3">[0]!___a3</definedName>
    <definedName name="___a4" localSheetId="1">仕訳書!___a4</definedName>
    <definedName name="___a4" localSheetId="2">'諸経費算定 (改修機械)'!___a4</definedName>
    <definedName name="___a4" localSheetId="0">総仕訳書!___a4</definedName>
    <definedName name="___a4">[0]!___a4</definedName>
    <definedName name="___a5" localSheetId="1">仕訳書!___a5</definedName>
    <definedName name="___a5" localSheetId="2">'諸経費算定 (改修機械)'!___a5</definedName>
    <definedName name="___a5" localSheetId="0">総仕訳書!___a5</definedName>
    <definedName name="___a5">[0]!___a5</definedName>
    <definedName name="___a6" localSheetId="1">仕訳書!___a6</definedName>
    <definedName name="___a6" localSheetId="2">'諸経費算定 (改修機械)'!___a6</definedName>
    <definedName name="___a6" localSheetId="0">総仕訳書!___a6</definedName>
    <definedName name="___a6">[0]!___a6</definedName>
    <definedName name="___a7">[0]!___a7</definedName>
    <definedName name="___a8" localSheetId="1">仕訳書!___a8</definedName>
    <definedName name="___a8" localSheetId="2">'諸経費算定 (改修機械)'!___a8</definedName>
    <definedName name="___a8" localSheetId="0">総仕訳書!___a8</definedName>
    <definedName name="___a8">[0]!___a8</definedName>
    <definedName name="___a9" localSheetId="1">仕訳書!___a9</definedName>
    <definedName name="___a9" localSheetId="2">'諸経費算定 (改修機械)'!___a9</definedName>
    <definedName name="___a9" localSheetId="0">総仕訳書!___a9</definedName>
    <definedName name="___a9">[0]!___a9</definedName>
    <definedName name="___ap1" localSheetId="1">仕訳書!___ap1</definedName>
    <definedName name="___ap1" localSheetId="2">'諸経費算定 (改修機械)'!___ap1</definedName>
    <definedName name="___ap1" localSheetId="0">総仕訳書!___ap1</definedName>
    <definedName name="___ap1">[0]!___ap1</definedName>
    <definedName name="___C" localSheetId="2">#REF!</definedName>
    <definedName name="___C">#REF!</definedName>
    <definedName name="___ｄ1">[0]!___ｄ1</definedName>
    <definedName name="___DAT1">#N/A</definedName>
    <definedName name="___DAT2">#N/A</definedName>
    <definedName name="___DAT3">#N/A</definedName>
    <definedName name="___DAT4">#N/A</definedName>
    <definedName name="___DAT5">#N/A</definedName>
    <definedName name="___DWN2" localSheetId="1">[13]木建!#REF!</definedName>
    <definedName name="___DWN2" localSheetId="2">[13]木建!#REF!</definedName>
    <definedName name="___DWN2" localSheetId="0">[13]木建!#REF!</definedName>
    <definedName name="___DWN2" localSheetId="17">[13]木建!#REF!</definedName>
    <definedName name="___DWN2">[13]木建!#REF!</definedName>
    <definedName name="___EK1">[2]名前一覧表!$A$14</definedName>
    <definedName name="___ERR1" localSheetId="1">#REF!</definedName>
    <definedName name="___ERR1" localSheetId="0">#REF!</definedName>
    <definedName name="___ERR1" localSheetId="17">#REF!</definedName>
    <definedName name="___ERR1">#REF!</definedName>
    <definedName name="___ERR2" localSheetId="1">#REF!</definedName>
    <definedName name="___ERR2" localSheetId="0">#REF!</definedName>
    <definedName name="___ERR2" localSheetId="17">#REF!</definedName>
    <definedName name="___ERR2">#REF!</definedName>
    <definedName name="___ERR3" localSheetId="1">#REF!</definedName>
    <definedName name="___ERR3" localSheetId="0">#REF!</definedName>
    <definedName name="___ERR3" localSheetId="17">#REF!</definedName>
    <definedName name="___ERR3">#REF!</definedName>
    <definedName name="___EZ1">[2]名前一覧表!$A$16</definedName>
    <definedName name="___f1" localSheetId="1">仕訳書!___f1</definedName>
    <definedName name="___f1" localSheetId="2">'諸経費算定 (改修機械)'!___f1</definedName>
    <definedName name="___f1" localSheetId="0">総仕訳書!___f1</definedName>
    <definedName name="___f1">[0]!___f1</definedName>
    <definedName name="___f10" localSheetId="1">仕訳書!___f10</definedName>
    <definedName name="___f10" localSheetId="2">'諸経費算定 (改修機械)'!___f10</definedName>
    <definedName name="___f10" localSheetId="0">総仕訳書!___f10</definedName>
    <definedName name="___f10">[0]!___f10</definedName>
    <definedName name="___f11" localSheetId="1">仕訳書!___f11</definedName>
    <definedName name="___f11" localSheetId="2">'諸経費算定 (改修機械)'!___f11</definedName>
    <definedName name="___f11" localSheetId="0">総仕訳書!___f11</definedName>
    <definedName name="___f11">[0]!___f11</definedName>
    <definedName name="___f12" localSheetId="1">仕訳書!___f12</definedName>
    <definedName name="___f12" localSheetId="2">'諸経費算定 (改修機械)'!___f12</definedName>
    <definedName name="___f12" localSheetId="0">総仕訳書!___f12</definedName>
    <definedName name="___f12">[0]!___f12</definedName>
    <definedName name="___f13" localSheetId="1">仕訳書!___f13</definedName>
    <definedName name="___f13" localSheetId="2">'諸経費算定 (改修機械)'!___f13</definedName>
    <definedName name="___f13" localSheetId="0">総仕訳書!___f13</definedName>
    <definedName name="___f13">[0]!___f13</definedName>
    <definedName name="___f14" localSheetId="1">仕訳書!___f14</definedName>
    <definedName name="___f14" localSheetId="2">'諸経費算定 (改修機械)'!___f14</definedName>
    <definedName name="___f14" localSheetId="0">総仕訳書!___f14</definedName>
    <definedName name="___f14">[0]!___f14</definedName>
    <definedName name="___f15" localSheetId="1">仕訳書!___f15</definedName>
    <definedName name="___f15" localSheetId="2">'諸経費算定 (改修機械)'!___f15</definedName>
    <definedName name="___f15" localSheetId="0">総仕訳書!___f15</definedName>
    <definedName name="___f15">[0]!___f15</definedName>
    <definedName name="___f2" localSheetId="1">仕訳書!___f2</definedName>
    <definedName name="___f2" localSheetId="2">'諸経費算定 (改修機械)'!___f2</definedName>
    <definedName name="___f2" localSheetId="0">総仕訳書!___f2</definedName>
    <definedName name="___f2">[0]!___f2</definedName>
    <definedName name="___f3" localSheetId="1">仕訳書!___f3</definedName>
    <definedName name="___f3" localSheetId="2">'諸経費算定 (改修機械)'!___f3</definedName>
    <definedName name="___f3" localSheetId="0">総仕訳書!___f3</definedName>
    <definedName name="___f3">[0]!___f3</definedName>
    <definedName name="___f4" localSheetId="1">仕訳書!___f4</definedName>
    <definedName name="___f4" localSheetId="2">'諸経費算定 (改修機械)'!___f4</definedName>
    <definedName name="___f4" localSheetId="0">総仕訳書!___f4</definedName>
    <definedName name="___f4">[0]!___f4</definedName>
    <definedName name="___f5" localSheetId="1">仕訳書!___f5</definedName>
    <definedName name="___f5" localSheetId="2">'諸経費算定 (改修機械)'!___f5</definedName>
    <definedName name="___f5" localSheetId="0">総仕訳書!___f5</definedName>
    <definedName name="___f5">[0]!___f5</definedName>
    <definedName name="___f6" localSheetId="1">仕訳書!___f6</definedName>
    <definedName name="___f6" localSheetId="2">'諸経費算定 (改修機械)'!___f6</definedName>
    <definedName name="___f6" localSheetId="0">総仕訳書!___f6</definedName>
    <definedName name="___f6">[0]!___f6</definedName>
    <definedName name="___f7" localSheetId="1">仕訳書!___f7</definedName>
    <definedName name="___f7" localSheetId="2">'諸経費算定 (改修機械)'!___f7</definedName>
    <definedName name="___f7" localSheetId="0">総仕訳書!___f7</definedName>
    <definedName name="___f7">[0]!___f7</definedName>
    <definedName name="___f8" localSheetId="1">仕訳書!___f8</definedName>
    <definedName name="___f8" localSheetId="2">'諸経費算定 (改修機械)'!___f8</definedName>
    <definedName name="___f8" localSheetId="0">総仕訳書!___f8</definedName>
    <definedName name="___f8">[0]!___f8</definedName>
    <definedName name="___f9" localSheetId="1">仕訳書!___f9</definedName>
    <definedName name="___f9" localSheetId="2">'諸経費算定 (改修機械)'!___f9</definedName>
    <definedName name="___f9" localSheetId="0">総仕訳書!___f9</definedName>
    <definedName name="___f9">[0]!___f9</definedName>
    <definedName name="___GJY1">[2]名前一覧表!$A$15</definedName>
    <definedName name="___HYO01" localSheetId="1">[14]仕訳書!#REF!</definedName>
    <definedName name="___HYO01" localSheetId="0">[14]仕訳書!#REF!</definedName>
    <definedName name="___HYO01" localSheetId="17">[14]仕訳書!#REF!</definedName>
    <definedName name="___HYO01">[14]仕訳書!#REF!</definedName>
    <definedName name="___HYO02" localSheetId="1">#REF!</definedName>
    <definedName name="___HYO02" localSheetId="0">#REF!</definedName>
    <definedName name="___HYO02" localSheetId="17">#REF!</definedName>
    <definedName name="___HYO02">#REF!</definedName>
    <definedName name="___HYO03" localSheetId="1">#REF!</definedName>
    <definedName name="___HYO03" localSheetId="0">#REF!</definedName>
    <definedName name="___HYO03" localSheetId="17">#REF!</definedName>
    <definedName name="___HYO03">#REF!</definedName>
    <definedName name="___HYO04" localSheetId="1">#REF!</definedName>
    <definedName name="___HYO04" localSheetId="0">#REF!</definedName>
    <definedName name="___HYO04" localSheetId="17">#REF!</definedName>
    <definedName name="___HYO04">#REF!</definedName>
    <definedName name="___HYO05">#REF!</definedName>
    <definedName name="___HYO06">#REF!</definedName>
    <definedName name="___HYO07">#REF!</definedName>
    <definedName name="___HYO08">#REF!</definedName>
    <definedName name="___HYO09">#REF!</definedName>
    <definedName name="___HYO10">#REF!</definedName>
    <definedName name="___HYO11">#REF!</definedName>
    <definedName name="___HYO12">#REF!</definedName>
    <definedName name="___HYO13">#REF!</definedName>
    <definedName name="___HYO14">#REF!</definedName>
    <definedName name="___HYO15">#REF!</definedName>
    <definedName name="___HYO16">#REF!</definedName>
    <definedName name="___HYO17">#REF!</definedName>
    <definedName name="___HYO18">#REF!</definedName>
    <definedName name="___HYO19">[14]仕訳書!#REF!</definedName>
    <definedName name="___HYO20">[14]仕訳書!#REF!</definedName>
    <definedName name="___HYO21">[14]仕訳書!#REF!</definedName>
    <definedName name="___HYO22">[14]仕訳書!#REF!</definedName>
    <definedName name="___HYO23">[14]仕訳書!#REF!</definedName>
    <definedName name="___HYO24">[14]仕訳書!#REF!</definedName>
    <definedName name="___HYO25">[14]仕訳書!#REF!</definedName>
    <definedName name="___HYO26">[14]仕訳書!#REF!</definedName>
    <definedName name="___HYO27">[14]仕訳書!#REF!</definedName>
    <definedName name="___HYO28">[14]仕訳書!#REF!</definedName>
    <definedName name="___HYO29">[14]仕訳書!#REF!</definedName>
    <definedName name="___HYO30">[14]仕訳書!#REF!</definedName>
    <definedName name="___HYO31">#N/A</definedName>
    <definedName name="___HYO32">[14]仕訳書!#REF!</definedName>
    <definedName name="___HYO33" localSheetId="1">#REF!</definedName>
    <definedName name="___HYO33" localSheetId="0">#REF!</definedName>
    <definedName name="___HYO33" localSheetId="17">#REF!</definedName>
    <definedName name="___HYO33">#REF!</definedName>
    <definedName name="___HYO34" localSheetId="1">#REF!</definedName>
    <definedName name="___HYO34" localSheetId="0">#REF!</definedName>
    <definedName name="___HYO34" localSheetId="17">#REF!</definedName>
    <definedName name="___HYO34">#REF!</definedName>
    <definedName name="___HYO35" localSheetId="1">#REF!</definedName>
    <definedName name="___HYO35" localSheetId="0">#REF!</definedName>
    <definedName name="___HYO35" localSheetId="17">#REF!</definedName>
    <definedName name="___HYO35">#REF!</definedName>
    <definedName name="___HYO36">#REF!</definedName>
    <definedName name="___JB1">[2]名前一覧表!$A$10</definedName>
    <definedName name="___JS1">[2]名前一覧表!$A$12</definedName>
    <definedName name="___KEY10" hidden="1">[10]人件費!#REF!</definedName>
    <definedName name="___KEY2" hidden="1">[10]人件費!#REF!</definedName>
    <definedName name="___ki1">[11]!_xlbgnm.ki1</definedName>
    <definedName name="___KS1">[2]名前一覧表!$A$11</definedName>
    <definedName name="___LEN300">#REF!</definedName>
    <definedName name="___ll6">[3]積算内特!#REF!</definedName>
    <definedName name="___n1">#REF!</definedName>
    <definedName name="___n10">#REF!</definedName>
    <definedName name="___n11">#REF!</definedName>
    <definedName name="___n12">#REF!</definedName>
    <definedName name="___n13">#REF!</definedName>
    <definedName name="___n14">#REF!</definedName>
    <definedName name="___n15">#REF!</definedName>
    <definedName name="___n16">#REF!</definedName>
    <definedName name="___n18">#REF!</definedName>
    <definedName name="___n19">#REF!</definedName>
    <definedName name="___n2">#REF!</definedName>
    <definedName name="___N3">#REF!</definedName>
    <definedName name="___n4">#REF!</definedName>
    <definedName name="___n5">#REF!</definedName>
    <definedName name="___n53">'[4]繰理B(当初)'!#REF!</definedName>
    <definedName name="___n54">'[4]繰理B(当初)'!#REF!</definedName>
    <definedName name="___n55">'[4]繰理B(当初)'!#REF!</definedName>
    <definedName name="___n56">'[4]繰理B(当初)'!#REF!</definedName>
    <definedName name="___n57">'[4]繰理B(当初)'!#REF!</definedName>
    <definedName name="___n58">'[4]繰理B(当初)'!#REF!</definedName>
    <definedName name="___n59">'[4]繰理B(当初)'!#REF!</definedName>
    <definedName name="___n6">#REF!</definedName>
    <definedName name="___n60">'[4]繰理B(当初)'!#REF!</definedName>
    <definedName name="___n61">'[4]繰理B(当初)'!#REF!</definedName>
    <definedName name="___n7">#REF!</definedName>
    <definedName name="___n8">#REF!</definedName>
    <definedName name="___n9">#REF!</definedName>
    <definedName name="___no10">'[4]繰理B(当初)'!#REF!</definedName>
    <definedName name="___no11">'[4]繰理B(当初)'!#REF!</definedName>
    <definedName name="___no12">'[4]繰理B(当初)'!#REF!</definedName>
    <definedName name="___no13">'[4]繰理B(当初)'!#REF!</definedName>
    <definedName name="___no14">'[4]繰理B(当初)'!#REF!</definedName>
    <definedName name="___no15">'[4]繰理B(当初)'!#REF!</definedName>
    <definedName name="___no16">'[4]繰理B(当初)'!#REF!</definedName>
    <definedName name="___no17">'[4]繰理B(当初)'!#REF!</definedName>
    <definedName name="___no18">'[4]繰理B(当初)'!#REF!</definedName>
    <definedName name="___no19">'[4]繰理B(当初)'!#REF!</definedName>
    <definedName name="___no2">'[4]繰理B(当初)'!#REF!</definedName>
    <definedName name="___no20">'[4]繰理B(当初)'!#REF!</definedName>
    <definedName name="___no21">'[4]繰理B(当初)'!#REF!</definedName>
    <definedName name="___no22">'[4]繰理B(当初)'!#REF!</definedName>
    <definedName name="___no23">'[4]繰理B(当初)'!#REF!</definedName>
    <definedName name="___no24">'[4]繰理B(当初)'!#REF!</definedName>
    <definedName name="___no25">'[4]繰理B(当初)'!#REF!</definedName>
    <definedName name="___no26">'[4]繰理B(当初)'!#REF!</definedName>
    <definedName name="___no27">'[4]繰理B(当初)'!#REF!</definedName>
    <definedName name="___no28">'[4]繰理B(当初)'!#REF!</definedName>
    <definedName name="___no29">'[4]繰理B(当初)'!#REF!</definedName>
    <definedName name="___no3">'[4]繰理B(当初)'!#REF!</definedName>
    <definedName name="___no30">'[4]繰理B(当初)'!#REF!</definedName>
    <definedName name="___no31">'[4]繰理B(当初)'!#REF!</definedName>
    <definedName name="___no32">'[4]繰理B(当初)'!#REF!</definedName>
    <definedName name="___no33">'[4]繰理B(当初)'!#REF!</definedName>
    <definedName name="___no34">'[4]繰理B(当初)'!#REF!</definedName>
    <definedName name="___no35">'[4]繰理B(当初)'!#REF!</definedName>
    <definedName name="___no36">'[4]繰理B(当初)'!#REF!</definedName>
    <definedName name="___no37">'[4]繰理B(当初)'!#REF!</definedName>
    <definedName name="___no38">'[4]繰理B(当初)'!#REF!</definedName>
    <definedName name="___no39">'[4]繰理B(当初)'!#REF!</definedName>
    <definedName name="___no4">'[4]繰理B(当初)'!#REF!</definedName>
    <definedName name="___no40">'[4]繰理B(当初)'!#REF!</definedName>
    <definedName name="___no41">'[4]繰理B(当初)'!#REF!</definedName>
    <definedName name="___no42">'[4]繰理B(当初)'!#REF!</definedName>
    <definedName name="___no43">'[4]繰理B(当初)'!#REF!</definedName>
    <definedName name="___no44">'[4]繰理B(当初)'!#REF!</definedName>
    <definedName name="___no45">'[4]繰理B(当初)'!#REF!</definedName>
    <definedName name="___no46">'[4]繰理B(当初)'!#REF!</definedName>
    <definedName name="___no47">'[4]繰理B(当初)'!#REF!</definedName>
    <definedName name="___no48">'[4]繰理B(当初)'!#REF!</definedName>
    <definedName name="___no49">'[4]繰理B(当初)'!#REF!</definedName>
    <definedName name="___no5">'[4]繰理B(当初)'!#REF!</definedName>
    <definedName name="___no50">'[4]繰理B(当初)'!#REF!</definedName>
    <definedName name="___no51">'[4]繰理B(当初)'!#REF!</definedName>
    <definedName name="___no52">'[4]繰理B(当初)'!#REF!</definedName>
    <definedName name="___no53">'[4]繰理B(当初)'!#REF!</definedName>
    <definedName name="___no54">'[4]繰理B(当初)'!#REF!</definedName>
    <definedName name="___no55">'[4]繰理B(当初)'!#REF!</definedName>
    <definedName name="___no56">'[4]繰理B(当初)'!#REF!</definedName>
    <definedName name="___no57">'[4]繰理B(当初)'!#REF!</definedName>
    <definedName name="___no58">'[4]繰理B(当初)'!#REF!</definedName>
    <definedName name="___no59">'[4]繰理B(当初)'!#REF!</definedName>
    <definedName name="___no6">'[4]繰理B(当初)'!#REF!</definedName>
    <definedName name="___no60">'[4]繰理B(当初)'!#REF!</definedName>
    <definedName name="___no61">'[4]繰理B(当初)'!#REF!</definedName>
    <definedName name="___no62">'[4]繰理B(当初)'!#REF!</definedName>
    <definedName name="___no63">'[4]繰理B(当初)'!#REF!</definedName>
    <definedName name="___no64">'[4]繰理B(当初)'!#REF!</definedName>
    <definedName name="___no65">'[4]繰理B(当初)'!#REF!</definedName>
    <definedName name="___no66">'[4]繰理B(当初)'!#REF!</definedName>
    <definedName name="___no67">'[4]繰理B(当初)'!#REF!</definedName>
    <definedName name="___no68">'[4]繰理B(当初)'!#REF!</definedName>
    <definedName name="___no69">'[4]繰理B(当初)'!#REF!</definedName>
    <definedName name="___no7">'[4]繰理B(当初)'!#REF!</definedName>
    <definedName name="___no70">'[4]繰理B(当初)'!#REF!</definedName>
    <definedName name="___no71">'[4]繰理B(当初)'!#REF!</definedName>
    <definedName name="___no72">'[4]繰理B(当初)'!#REF!</definedName>
    <definedName name="___no73">'[4]繰理B(当初)'!#REF!</definedName>
    <definedName name="___no74">'[4]繰理B(当初)'!#REF!</definedName>
    <definedName name="___no8">'[4]繰理B(当初)'!#REF!</definedName>
    <definedName name="___no9">'[4]繰理B(当初)'!#REF!</definedName>
    <definedName name="___OK2" localSheetId="2">#REF!</definedName>
    <definedName name="___OK2">#REF!</definedName>
    <definedName name="___OK3" localSheetId="2">#REF!</definedName>
    <definedName name="___OK3">#REF!</definedName>
    <definedName name="___P1" localSheetId="2">#REF!</definedName>
    <definedName name="___P1">#REF!</definedName>
    <definedName name="___ｐ１０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#N/A</definedName>
    <definedName name="___PA2">#N/A</definedName>
    <definedName name="___PA3">#N/A</definedName>
    <definedName name="___PA4">#N/A</definedName>
    <definedName name="___PA5">#N/A</definedName>
    <definedName name="___PRT2">#REF!</definedName>
    <definedName name="___PT10">[7]仮設解体!#REF!</definedName>
    <definedName name="___s1" localSheetId="1">仕訳書!___s1</definedName>
    <definedName name="___s1" localSheetId="2">'諸経費算定 (改修機械)'!___s1</definedName>
    <definedName name="___s1" localSheetId="0">総仕訳書!___s1</definedName>
    <definedName name="___s1">[0]!___s1</definedName>
    <definedName name="___S10" localSheetId="1">仕訳書!___S10</definedName>
    <definedName name="___S10" localSheetId="2">'諸経費算定 (改修機械)'!___S10</definedName>
    <definedName name="___S10" localSheetId="0">総仕訳書!___S10</definedName>
    <definedName name="___S10">[0]!___S10</definedName>
    <definedName name="___S2" localSheetId="1">仕訳書!___S2</definedName>
    <definedName name="___S2" localSheetId="2">'諸経費算定 (改修機械)'!___S2</definedName>
    <definedName name="___S2" localSheetId="0">総仕訳書!___S2</definedName>
    <definedName name="___S2">[0]!___S2</definedName>
    <definedName name="___S3" localSheetId="1">仕訳書!___S3</definedName>
    <definedName name="___S3" localSheetId="2">'諸経費算定 (改修機械)'!___S3</definedName>
    <definedName name="___S3" localSheetId="0">総仕訳書!___S3</definedName>
    <definedName name="___S3">[0]!___S3</definedName>
    <definedName name="___S4" localSheetId="1">仕訳書!___S4</definedName>
    <definedName name="___S4" localSheetId="2">'諸経費算定 (改修機械)'!___S4</definedName>
    <definedName name="___S4" localSheetId="0">総仕訳書!___S4</definedName>
    <definedName name="___S4">[0]!___S4</definedName>
    <definedName name="___S5" localSheetId="1">仕訳書!___S5</definedName>
    <definedName name="___S5" localSheetId="2">'諸経費算定 (改修機械)'!___S5</definedName>
    <definedName name="___S5" localSheetId="0">総仕訳書!___S5</definedName>
    <definedName name="___S5">[0]!___S5</definedName>
    <definedName name="___S6" localSheetId="1">仕訳書!___S6</definedName>
    <definedName name="___S6" localSheetId="2">'諸経費算定 (改修機械)'!___S6</definedName>
    <definedName name="___S6" localSheetId="0">総仕訳書!___S6</definedName>
    <definedName name="___S6">[0]!___S6</definedName>
    <definedName name="___S7" localSheetId="1">仕訳書!___S7</definedName>
    <definedName name="___S7" localSheetId="2">'諸経費算定 (改修機械)'!___S7</definedName>
    <definedName name="___S7" localSheetId="0">総仕訳書!___S7</definedName>
    <definedName name="___S7">[0]!___S7</definedName>
    <definedName name="___S8" localSheetId="1">仕訳書!___S8</definedName>
    <definedName name="___S8" localSheetId="2">'諸経費算定 (改修機械)'!___S8</definedName>
    <definedName name="___S8" localSheetId="0">総仕訳書!___S8</definedName>
    <definedName name="___S8">[0]!___S8</definedName>
    <definedName name="___S9" localSheetId="1">仕訳書!___S9</definedName>
    <definedName name="___S9" localSheetId="2">'諸経費算定 (改修機械)'!___S9</definedName>
    <definedName name="___S9" localSheetId="0">総仕訳書!___S9</definedName>
    <definedName name="___S9">[0]!___S9</definedName>
    <definedName name="___SS1">#N/A</definedName>
    <definedName name="___SS2">#N/A</definedName>
    <definedName name="___SS3">#N/A</definedName>
    <definedName name="___SS4">#N/A</definedName>
    <definedName name="___SUB1" localSheetId="1">#REF!</definedName>
    <definedName name="___SUB1" localSheetId="0">#REF!</definedName>
    <definedName name="___SUB1" localSheetId="17">#REF!</definedName>
    <definedName name="___SUB1">#REF!</definedName>
    <definedName name="___SW1">#REF!</definedName>
    <definedName name="___SW2">#REF!</definedName>
    <definedName name="___TK1">[2]名前一覧表!$A$3</definedName>
    <definedName name="___UP1">[2]名前一覧表!$A$9</definedName>
    <definedName name="___ＷＤ７" localSheetId="1">#REF!</definedName>
    <definedName name="___ＷＤ７" localSheetId="0">#REF!</definedName>
    <definedName name="___ＷＤ７" localSheetId="17">#REF!</definedName>
    <definedName name="___ＷＤ７">#REF!</definedName>
    <definedName name="___ＷＤ８" localSheetId="1">#REF!</definedName>
    <definedName name="___ＷＤ８" localSheetId="0">#REF!</definedName>
    <definedName name="___ＷＤ８" localSheetId="17">#REF!</definedName>
    <definedName name="___ＷＤ８">#REF!</definedName>
    <definedName name="___WS1">#REF!</definedName>
    <definedName name="___WS2">#REF!</definedName>
    <definedName name="___x1">#REF!</definedName>
    <definedName name="___x2">#REF!</definedName>
    <definedName name="___x3">#REF!</definedName>
    <definedName name="___x4">#REF!</definedName>
    <definedName name="___x5">#REF!</definedName>
    <definedName name="___x6">#REF!</definedName>
    <definedName name="___x7">#REF!</definedName>
    <definedName name="___x8">#REF!</definedName>
    <definedName name="___y1">#REF!</definedName>
    <definedName name="___y2">#REF!</definedName>
    <definedName name="___y3">#REF!</definedName>
    <definedName name="___YN1">#REF!</definedName>
    <definedName name="___YN2">#REF!</definedName>
    <definedName name="__01">#REF!</definedName>
    <definedName name="__02">#REF!</definedName>
    <definedName name="__03">#REF!</definedName>
    <definedName name="__04">#REF!</definedName>
    <definedName name="__05">#REF!</definedName>
    <definedName name="__06">#REF!</definedName>
    <definedName name="__07">#REF!</definedName>
    <definedName name="__08">#REF!</definedName>
    <definedName name="__09">#REF!</definedName>
    <definedName name="__1">[8]照明基礎!#REF!</definedName>
    <definedName name="__1_01" localSheetId="2">#REF!</definedName>
    <definedName name="__1_01" localSheetId="17">#REF!</definedName>
    <definedName name="__1_01">#REF!</definedName>
    <definedName name="__10" localSheetId="2">[8]照明基礎!#REF!</definedName>
    <definedName name="__10">[8]照明基礎!#REF!</definedName>
    <definedName name="__10_1" localSheetId="2">#REF!</definedName>
    <definedName name="__10_1" localSheetId="17">#REF!</definedName>
    <definedName name="__10_1">#REF!</definedName>
    <definedName name="__11" localSheetId="2">[8]照明基礎!#REF!</definedName>
    <definedName name="__11">[8]照明基礎!#REF!</definedName>
    <definedName name="__11_10" localSheetId="2">#REF!</definedName>
    <definedName name="__11_10" localSheetId="17">#REF!</definedName>
    <definedName name="__11_10">#REF!</definedName>
    <definedName name="__12" localSheetId="17">#REF!</definedName>
    <definedName name="__12">#REF!</definedName>
    <definedName name="__12_11" localSheetId="17">#REF!</definedName>
    <definedName name="__12_11">#REF!</definedName>
    <definedName name="__123Graph_A" localSheetId="14" hidden="1">'[15]建具廻-1'!$C$6:$C$6</definedName>
    <definedName name="__123Graph_A" hidden="1">'[16]建具廻-1'!$C$6:$C$6</definedName>
    <definedName name="__123Graph_C" localSheetId="1" hidden="1">#REF!</definedName>
    <definedName name="__123Graph_C" localSheetId="0" hidden="1">#REF!</definedName>
    <definedName name="__123Graph_C" localSheetId="17" hidden="1">#REF!</definedName>
    <definedName name="__123Graph_C" hidden="1">#REF!</definedName>
    <definedName name="__13" localSheetId="1">#REF!</definedName>
    <definedName name="__13" localSheetId="0">#REF!</definedName>
    <definedName name="__13">#REF!</definedName>
    <definedName name="__13_12" localSheetId="1">#REF!</definedName>
    <definedName name="__13_12" localSheetId="0">#REF!</definedName>
    <definedName name="__13_12">#REF!</definedName>
    <definedName name="__14">#REF!</definedName>
    <definedName name="__14_13">#REF!</definedName>
    <definedName name="__15">#REF!</definedName>
    <definedName name="__15_14">#REF!</definedName>
    <definedName name="__16">#REF!</definedName>
    <definedName name="__16_15">#REF!</definedName>
    <definedName name="__17">#REF!</definedName>
    <definedName name="__17_16">#REF!</definedName>
    <definedName name="__18">#REF!</definedName>
    <definedName name="__18_17">#REF!</definedName>
    <definedName name="__19">#REF!</definedName>
    <definedName name="__19_18">#REF!</definedName>
    <definedName name="__2">'[17]#REF'!#REF!</definedName>
    <definedName name="__2_02" localSheetId="1">#REF!</definedName>
    <definedName name="__2_02" localSheetId="0">#REF!</definedName>
    <definedName name="__2_02" localSheetId="17">#REF!</definedName>
    <definedName name="__2_02">#REF!</definedName>
    <definedName name="__20" localSheetId="1">#REF!</definedName>
    <definedName name="__20" localSheetId="0">#REF!</definedName>
    <definedName name="__20" localSheetId="17">#REF!</definedName>
    <definedName name="__20">#REF!</definedName>
    <definedName name="__20_19" localSheetId="1">#REF!</definedName>
    <definedName name="__20_19" localSheetId="0">#REF!</definedName>
    <definedName name="__20_19">#REF!</definedName>
    <definedName name="__21">#REF!</definedName>
    <definedName name="__21_2">#REF!</definedName>
    <definedName name="__22">#REF!</definedName>
    <definedName name="__22_20">#REF!</definedName>
    <definedName name="__23">#REF!</definedName>
    <definedName name="__23_21">#REF!</definedName>
    <definedName name="__24">#REF!</definedName>
    <definedName name="__24_22">#REF!</definedName>
    <definedName name="__25_23">#REF!</definedName>
    <definedName name="__26_24">#REF!</definedName>
    <definedName name="__27_3">#REF!</definedName>
    <definedName name="__28_31">#REF!</definedName>
    <definedName name="__29_32">#REF!</definedName>
    <definedName name="__3">#REF!</definedName>
    <definedName name="__3_03">#REF!</definedName>
    <definedName name="__30_4">#REF!</definedName>
    <definedName name="__31">#REF!</definedName>
    <definedName name="__31_5">#REF!</definedName>
    <definedName name="__32">#REF!</definedName>
    <definedName name="__32_501">#REF!</definedName>
    <definedName name="__33_502">#REF!</definedName>
    <definedName name="__34_503">#REF!</definedName>
    <definedName name="__35_504">#REF!</definedName>
    <definedName name="__36_505">#REF!</definedName>
    <definedName name="__37_51">#REF!</definedName>
    <definedName name="__38_52">#REF!</definedName>
    <definedName name="__39_6">#REF!</definedName>
    <definedName name="__4">#REF!</definedName>
    <definedName name="__4_04">#REF!</definedName>
    <definedName name="__40_601">#REF!</definedName>
    <definedName name="__41_602">#REF!</definedName>
    <definedName name="__42_603">#REF!</definedName>
    <definedName name="__43_604">#REF!</definedName>
    <definedName name="__44_605">#REF!</definedName>
    <definedName name="__45_606">#REF!</definedName>
    <definedName name="__46_607">#REF!</definedName>
    <definedName name="__47_608">#REF!</definedName>
    <definedName name="__48_609">#REF!</definedName>
    <definedName name="__49_61">#REF!</definedName>
    <definedName name="__5">#REF!</definedName>
    <definedName name="__5_05">#REF!</definedName>
    <definedName name="__50_610">#REF!</definedName>
    <definedName name="__501">#REF!</definedName>
    <definedName name="__502">#REF!</definedName>
    <definedName name="__503">#REF!</definedName>
    <definedName name="__504">#REF!</definedName>
    <definedName name="__505">#REF!</definedName>
    <definedName name="__51">#REF!</definedName>
    <definedName name="__51_611">#REF!</definedName>
    <definedName name="__52">#REF!</definedName>
    <definedName name="__52_612">#REF!</definedName>
    <definedName name="__53_613">#REF!</definedName>
    <definedName name="__54_614">#REF!</definedName>
    <definedName name="__55_615">#REF!</definedName>
    <definedName name="__56_616">#REF!</definedName>
    <definedName name="__57_617">#REF!</definedName>
    <definedName name="__58_618">#REF!</definedName>
    <definedName name="__59_619">#REF!</definedName>
    <definedName name="__6">#REF!</definedName>
    <definedName name="__6_06">#REF!</definedName>
    <definedName name="__60_62">#REF!</definedName>
    <definedName name="__601">#REF!</definedName>
    <definedName name="__602">#REF!</definedName>
    <definedName name="__603">#REF!</definedName>
    <definedName name="__604">#REF!</definedName>
    <definedName name="__605">#REF!</definedName>
    <definedName name="__606">#REF!</definedName>
    <definedName name="__607">#REF!</definedName>
    <definedName name="__608">#REF!</definedName>
    <definedName name="__609">#REF!</definedName>
    <definedName name="__61">#REF!</definedName>
    <definedName name="__61_620">#REF!</definedName>
    <definedName name="__610">#REF!</definedName>
    <definedName name="__611">#REF!</definedName>
    <definedName name="__612">#REF!</definedName>
    <definedName name="__613">#REF!</definedName>
    <definedName name="__614">#REF!</definedName>
    <definedName name="__615">#REF!</definedName>
    <definedName name="__616">#REF!</definedName>
    <definedName name="__617">#REF!</definedName>
    <definedName name="__618">#REF!</definedName>
    <definedName name="__619">#REF!</definedName>
    <definedName name="__62">#REF!</definedName>
    <definedName name="__62_7">#REF!</definedName>
    <definedName name="__620">#REF!</definedName>
    <definedName name="__63_701">#REF!</definedName>
    <definedName name="__64_702">#REF!</definedName>
    <definedName name="__65_703">#REF!</definedName>
    <definedName name="__66_704">#REF!</definedName>
    <definedName name="__67_705">#REF!</definedName>
    <definedName name="__68_706">#REF!</definedName>
    <definedName name="__69_707">#REF!</definedName>
    <definedName name="__7">#REF!</definedName>
    <definedName name="__7_07">#REF!</definedName>
    <definedName name="__70_708">#REF!</definedName>
    <definedName name="__701">#REF!</definedName>
    <definedName name="__702">#REF!</definedName>
    <definedName name="__703">#REF!</definedName>
    <definedName name="__704">#REF!</definedName>
    <definedName name="__705">#REF!</definedName>
    <definedName name="__706">#REF!</definedName>
    <definedName name="__707">#REF!</definedName>
    <definedName name="__708">#REF!</definedName>
    <definedName name="__709">#REF!</definedName>
    <definedName name="__71_709">#REF!</definedName>
    <definedName name="__710">#REF!</definedName>
    <definedName name="__72_710">#REF!</definedName>
    <definedName name="__73_8">#REF!</definedName>
    <definedName name="__74_9">#REF!</definedName>
    <definedName name="__8">#REF!</definedName>
    <definedName name="__8_08">#REF!</definedName>
    <definedName name="__9">#REF!</definedName>
    <definedName name="__9_09">#REF!</definedName>
    <definedName name="__A">#REF!</definedName>
    <definedName name="__A1">'[18]86動産'!#REF!</definedName>
    <definedName name="__a10" localSheetId="2">'諸経費算定 (改修機械)'!__a10</definedName>
    <definedName name="__a10">[0]!__a10</definedName>
    <definedName name="__a11" localSheetId="2">'諸経費算定 (改修機械)'!__a11</definedName>
    <definedName name="__a11">[0]!__a11</definedName>
    <definedName name="__A111" localSheetId="1">仕訳書!__A111</definedName>
    <definedName name="__A111" localSheetId="2">'諸経費算定 (改修機械)'!__A111</definedName>
    <definedName name="__A111" localSheetId="0">総仕訳書!__A111</definedName>
    <definedName name="__A111">[0]!__A111</definedName>
    <definedName name="__a12" localSheetId="2">'諸経費算定 (改修機械)'!__a12</definedName>
    <definedName name="__a12">[0]!__a12</definedName>
    <definedName name="__a13" localSheetId="2">'諸経費算定 (改修機械)'!__a13</definedName>
    <definedName name="__a13">[0]!__a13</definedName>
    <definedName name="__a14" localSheetId="2">'諸経費算定 (改修機械)'!__a14</definedName>
    <definedName name="__a14">[0]!__a14</definedName>
    <definedName name="__a2" localSheetId="2">'諸経費算定 (改修機械)'!__a2</definedName>
    <definedName name="__a2">[0]!__a2</definedName>
    <definedName name="__a3" localSheetId="2">'諸経費算定 (改修機械)'!__a3</definedName>
    <definedName name="__a3">[0]!__a3</definedName>
    <definedName name="__a4" localSheetId="2">'諸経費算定 (改修機械)'!__a4</definedName>
    <definedName name="__a4">[0]!__a4</definedName>
    <definedName name="__a5" localSheetId="2">'諸経費算定 (改修機械)'!__a5</definedName>
    <definedName name="__a5">[0]!__a5</definedName>
    <definedName name="__a6" localSheetId="2">'諸経費算定 (改修機械)'!__a6</definedName>
    <definedName name="__a6">[0]!__a6</definedName>
    <definedName name="__A600000" localSheetId="2">#REF!</definedName>
    <definedName name="__A600000">#REF!</definedName>
    <definedName name="__a7" localSheetId="2">#REF!</definedName>
    <definedName name="__a7">#REF!</definedName>
    <definedName name="__a8" localSheetId="2">'諸経費算定 (改修機械)'!__a8</definedName>
    <definedName name="__a8">[0]!__a8</definedName>
    <definedName name="__a9" localSheetId="2">'諸経費算定 (改修機械)'!__a9</definedName>
    <definedName name="__a9">[0]!__a9</definedName>
    <definedName name="__ap1">[0]!__ap1</definedName>
    <definedName name="__C" localSheetId="1">#REF!</definedName>
    <definedName name="__C" localSheetId="0">#REF!</definedName>
    <definedName name="__C" localSheetId="17">#REF!</definedName>
    <definedName name="__C">#REF!</definedName>
    <definedName name="__ｄ1">#N/A</definedName>
    <definedName name="__DAT1">#N/A</definedName>
    <definedName name="__DAT2">#N/A</definedName>
    <definedName name="__DAT3">#N/A</definedName>
    <definedName name="__DAT4">#N/A</definedName>
    <definedName name="__DAT5">#N/A</definedName>
    <definedName name="__DWN2" localSheetId="1">#REF!</definedName>
    <definedName name="__DWN2" localSheetId="0">#REF!</definedName>
    <definedName name="__DWN2" localSheetId="17">#REF!</definedName>
    <definedName name="__DWN2">#REF!</definedName>
    <definedName name="__EK1">[2]名前一覧表!$A$14</definedName>
    <definedName name="__ERR1" localSheetId="2">#REF!</definedName>
    <definedName name="__ERR1">#REF!</definedName>
    <definedName name="__ERR2">#REF!</definedName>
    <definedName name="__ERR3">#REF!</definedName>
    <definedName name="__EZ1">[2]名前一覧表!$A$16</definedName>
    <definedName name="__f1" localSheetId="2">'諸経費算定 (改修機械)'!__f1</definedName>
    <definedName name="__f1">[0]!__f1</definedName>
    <definedName name="__f10" localSheetId="2">'諸経費算定 (改修機械)'!__f10</definedName>
    <definedName name="__f10">[0]!__f10</definedName>
    <definedName name="__f11" localSheetId="2">'諸経費算定 (改修機械)'!__f11</definedName>
    <definedName name="__f11">[0]!__f11</definedName>
    <definedName name="__f12" localSheetId="2">'諸経費算定 (改修機械)'!__f12</definedName>
    <definedName name="__f12">[0]!__f12</definedName>
    <definedName name="__f13" localSheetId="2">'諸経費算定 (改修機械)'!__f13</definedName>
    <definedName name="__f13">[0]!__f13</definedName>
    <definedName name="__f14" localSheetId="2">'諸経費算定 (改修機械)'!__f14</definedName>
    <definedName name="__f14">[0]!__f14</definedName>
    <definedName name="__f15" localSheetId="2">'諸経費算定 (改修機械)'!__f15</definedName>
    <definedName name="__f15">[0]!__f15</definedName>
    <definedName name="__f2" localSheetId="2">'諸経費算定 (改修機械)'!__f2</definedName>
    <definedName name="__f2">[0]!__f2</definedName>
    <definedName name="__f3" localSheetId="2">'諸経費算定 (改修機械)'!__f3</definedName>
    <definedName name="__f3">[0]!__f3</definedName>
    <definedName name="__f4" localSheetId="2">'諸経費算定 (改修機械)'!__f4</definedName>
    <definedName name="__f4">[0]!__f4</definedName>
    <definedName name="__f5" localSheetId="2">'諸経費算定 (改修機械)'!__f5</definedName>
    <definedName name="__f5">[0]!__f5</definedName>
    <definedName name="__f6" localSheetId="2">'諸経費算定 (改修機械)'!__f6</definedName>
    <definedName name="__f6">[0]!__f6</definedName>
    <definedName name="__f7" localSheetId="2">'諸経費算定 (改修機械)'!__f7</definedName>
    <definedName name="__f7">[0]!__f7</definedName>
    <definedName name="__f8" localSheetId="2">'諸経費算定 (改修機械)'!__f8</definedName>
    <definedName name="__f8">[0]!__f8</definedName>
    <definedName name="__f9" localSheetId="2">'諸経費算定 (改修機械)'!__f9</definedName>
    <definedName name="__f9">[0]!__f9</definedName>
    <definedName name="__GJY1">[2]名前一覧表!$A$15</definedName>
    <definedName name="__HYO01">NA()</definedName>
    <definedName name="__HYO02" localSheetId="1">[14]仕訳書!#REF!</definedName>
    <definedName name="__HYO02" localSheetId="0">[14]仕訳書!#REF!</definedName>
    <definedName name="__HYO02" localSheetId="17">[14]仕訳書!#REF!</definedName>
    <definedName name="__HYO02">[14]仕訳書!#REF!</definedName>
    <definedName name="__HYO03" localSheetId="1">[14]仕訳書!#REF!</definedName>
    <definedName name="__HYO03" localSheetId="0">[14]仕訳書!#REF!</definedName>
    <definedName name="__HYO03" localSheetId="17">[14]仕訳書!#REF!</definedName>
    <definedName name="__HYO03">[14]仕訳書!#REF!</definedName>
    <definedName name="__HYO04" localSheetId="2">[14]仕訳書!#REF!</definedName>
    <definedName name="__HYO04">[14]仕訳書!#REF!</definedName>
    <definedName name="__HYO05" localSheetId="2">[14]仕訳書!#REF!</definedName>
    <definedName name="__HYO05">[14]仕訳書!#REF!</definedName>
    <definedName name="__HYO06" localSheetId="2">[14]仕訳書!#REF!</definedName>
    <definedName name="__HYO06">[14]仕訳書!#REF!</definedName>
    <definedName name="__HYO07" localSheetId="2">[14]仕訳書!#REF!</definedName>
    <definedName name="__HYO07">[14]仕訳書!#REF!</definedName>
    <definedName name="__HYO08" localSheetId="2">[14]仕訳書!#REF!</definedName>
    <definedName name="__HYO08">[14]仕訳書!#REF!</definedName>
    <definedName name="__HYO09" localSheetId="2">[14]仕訳書!#REF!</definedName>
    <definedName name="__HYO09">[14]仕訳書!#REF!</definedName>
    <definedName name="__HYO10" localSheetId="2">[14]仕訳書!#REF!</definedName>
    <definedName name="__HYO10">[14]仕訳書!#REF!</definedName>
    <definedName name="__HYO11" localSheetId="1">#REF!</definedName>
    <definedName name="__HYO11" localSheetId="0">#REF!</definedName>
    <definedName name="__HYO11" localSheetId="17">#REF!</definedName>
    <definedName name="__HYO11">#REF!</definedName>
    <definedName name="__HYO12" localSheetId="1">[14]仕訳書!#REF!</definedName>
    <definedName name="__HYO12" localSheetId="0">[14]仕訳書!#REF!</definedName>
    <definedName name="__HYO12">[14]仕訳書!#REF!</definedName>
    <definedName name="__HYO13" localSheetId="2">[14]仕訳書!#REF!</definedName>
    <definedName name="__HYO13">[14]仕訳書!#REF!</definedName>
    <definedName name="__HYO14" localSheetId="2">[14]仕訳書!#REF!</definedName>
    <definedName name="__HYO14">[14]仕訳書!#REF!</definedName>
    <definedName name="__HYO15" localSheetId="2">[14]仕訳書!#REF!</definedName>
    <definedName name="__HYO15">[14]仕訳書!#REF!</definedName>
    <definedName name="__HYO16" localSheetId="2">[14]仕訳書!#REF!</definedName>
    <definedName name="__HYO16">[14]仕訳書!#REF!</definedName>
    <definedName name="__HYO17" localSheetId="2">[14]仕訳書!#REF!</definedName>
    <definedName name="__HYO17">[14]仕訳書!#REF!</definedName>
    <definedName name="__HYO18" localSheetId="2">[14]仕訳書!#REF!</definedName>
    <definedName name="__HYO18">[14]仕訳書!#REF!</definedName>
    <definedName name="__HYO19">#N/A</definedName>
    <definedName name="__HYO20">#N/A</definedName>
    <definedName name="__HYO21">#N/A</definedName>
    <definedName name="__HYO22">#N/A</definedName>
    <definedName name="__HYO23">#N/A</definedName>
    <definedName name="__HYO24">#N/A</definedName>
    <definedName name="__HYO25">#N/A</definedName>
    <definedName name="__HYO26">#N/A</definedName>
    <definedName name="__HYO27">#N/A</definedName>
    <definedName name="__HYO28">#N/A</definedName>
    <definedName name="__HYO29">#N/A</definedName>
    <definedName name="__HYO30">#N/A</definedName>
    <definedName name="__HYO31">#N/A</definedName>
    <definedName name="__HYO32">#N/A</definedName>
    <definedName name="__HYO33" localSheetId="2">[14]仕訳書!#REF!</definedName>
    <definedName name="__HYO33">[14]仕訳書!#REF!</definedName>
    <definedName name="__HYO34">#REF!</definedName>
    <definedName name="__HYO35" localSheetId="2">[14]仕訳書!#REF!</definedName>
    <definedName name="__HYO35">[14]仕訳書!#REF!</definedName>
    <definedName name="__HYO36">#REF!</definedName>
    <definedName name="__JB1">[2]名前一覧表!$A$10</definedName>
    <definedName name="__JS1">[2]名前一覧表!$A$12</definedName>
    <definedName name="__JY1" localSheetId="2">#REF!</definedName>
    <definedName name="__JY1">#REF!</definedName>
    <definedName name="__ｋ1" localSheetId="1" hidden="1">{#N/A,#N/A,FALSE,"Sheet16";#N/A,#N/A,FALSE,"Sheet16"}</definedName>
    <definedName name="__ｋ1" localSheetId="2" hidden="1">{#N/A,#N/A,FALSE,"Sheet16";#N/A,#N/A,FALSE,"Sheet16"}</definedName>
    <definedName name="__ｋ1" localSheetId="0" hidden="1">{#N/A,#N/A,FALSE,"Sheet16";#N/A,#N/A,FALSE,"Sheet16"}</definedName>
    <definedName name="__ｋ1" localSheetId="17" hidden="1">{#N/A,#N/A,FALSE,"Sheet16";#N/A,#N/A,FALSE,"Sheet16"}</definedName>
    <definedName name="__ｋ1" hidden="1">{#N/A,#N/A,FALSE,"Sheet16";#N/A,#N/A,FALSE,"Sheet16"}</definedName>
    <definedName name="__ka2" localSheetId="1">仕訳書!__ka2</definedName>
    <definedName name="__ka2" localSheetId="2">'諸経費算定 (改修機械)'!__ka2</definedName>
    <definedName name="__ka2" localSheetId="0">総仕訳書!__ka2</definedName>
    <definedName name="__ka2">[0]!__ka2</definedName>
    <definedName name="__KEY10" localSheetId="1" hidden="1">[19]人件費!#REF!</definedName>
    <definedName name="__KEY10" localSheetId="0" hidden="1">[19]人件費!#REF!</definedName>
    <definedName name="__KEY10" hidden="1">[19]人件費!#REF!</definedName>
    <definedName name="__KEY2" hidden="1">[19]人件費!#REF!</definedName>
    <definedName name="__KG1" localSheetId="2">#REF!</definedName>
    <definedName name="__KG1">#REF!</definedName>
    <definedName name="__ki1">#N/A</definedName>
    <definedName name="__KK1">[20]名前一覧表!$A$6</definedName>
    <definedName name="__KY1" localSheetId="2">#REF!</definedName>
    <definedName name="__KY1">#REF!</definedName>
    <definedName name="__LEN300">#REF!</definedName>
    <definedName name="__ll6">[3]積算内特!#REF!</definedName>
    <definedName name="__N1" localSheetId="2">#REF!</definedName>
    <definedName name="__N1">#REF!</definedName>
    <definedName name="__n10">#REF!</definedName>
    <definedName name="__n11">#REF!</definedName>
    <definedName name="__n12">#REF!</definedName>
    <definedName name="__n13">#REF!</definedName>
    <definedName name="__n14">#REF!</definedName>
    <definedName name="__n15">#REF!</definedName>
    <definedName name="__n16">#REF!</definedName>
    <definedName name="__n18">#REF!</definedName>
    <definedName name="__n19">#REF!</definedName>
    <definedName name="__N2" localSheetId="2">#REF!</definedName>
    <definedName name="__N2">#REF!</definedName>
    <definedName name="__N3">#REF!</definedName>
    <definedName name="__N4">#REF!</definedName>
    <definedName name="__N5">#REF!</definedName>
    <definedName name="__n53">'[4]繰理B(当初)'!#REF!</definedName>
    <definedName name="__n54">'[4]繰理B(当初)'!#REF!</definedName>
    <definedName name="__n55">'[4]繰理B(当初)'!#REF!</definedName>
    <definedName name="__n56">'[4]繰理B(当初)'!#REF!</definedName>
    <definedName name="__n57">'[4]繰理B(当初)'!#REF!</definedName>
    <definedName name="__n58">'[4]繰理B(当初)'!#REF!</definedName>
    <definedName name="__n59">'[4]繰理B(当初)'!#REF!</definedName>
    <definedName name="__N6" localSheetId="2">#REF!</definedName>
    <definedName name="__N6">#REF!</definedName>
    <definedName name="__n60">'[4]繰理B(当初)'!#REF!</definedName>
    <definedName name="__n61">'[4]繰理B(当初)'!#REF!</definedName>
    <definedName name="__N7" localSheetId="2">#REF!</definedName>
    <definedName name="__N7">#REF!</definedName>
    <definedName name="__n8">#REF!</definedName>
    <definedName name="__n9">#REF!</definedName>
    <definedName name="__no1" localSheetId="17" hidden="1">#REF!</definedName>
    <definedName name="__no1" hidden="1">#REF!</definedName>
    <definedName name="__no10">'[4]繰理B(当初)'!#REF!</definedName>
    <definedName name="__no11">'[4]繰理B(当初)'!#REF!</definedName>
    <definedName name="__no12">'[4]繰理B(当初)'!#REF!</definedName>
    <definedName name="__no13">'[4]繰理B(当初)'!#REF!</definedName>
    <definedName name="__no14">'[4]繰理B(当初)'!#REF!</definedName>
    <definedName name="__no15">'[4]繰理B(当初)'!#REF!</definedName>
    <definedName name="__no16">'[4]繰理B(当初)'!#REF!</definedName>
    <definedName name="__no17">'[4]繰理B(当初)'!#REF!</definedName>
    <definedName name="__no18">'[4]繰理B(当初)'!#REF!</definedName>
    <definedName name="__no19">'[4]繰理B(当初)'!#REF!</definedName>
    <definedName name="__no2">'[4]繰理B(当初)'!#REF!</definedName>
    <definedName name="__no20">'[4]繰理B(当初)'!#REF!</definedName>
    <definedName name="__no21">'[4]繰理B(当初)'!#REF!</definedName>
    <definedName name="__no22">'[4]繰理B(当初)'!#REF!</definedName>
    <definedName name="__no23">'[4]繰理B(当初)'!#REF!</definedName>
    <definedName name="__no24">'[4]繰理B(当初)'!#REF!</definedName>
    <definedName name="__no25">'[4]繰理B(当初)'!#REF!</definedName>
    <definedName name="__no26">'[4]繰理B(当初)'!#REF!</definedName>
    <definedName name="__no27">'[4]繰理B(当初)'!#REF!</definedName>
    <definedName name="__no28">'[4]繰理B(当初)'!#REF!</definedName>
    <definedName name="__no29">'[4]繰理B(当初)'!#REF!</definedName>
    <definedName name="__no3">'[4]繰理B(当初)'!#REF!</definedName>
    <definedName name="__no30">'[4]繰理B(当初)'!#REF!</definedName>
    <definedName name="__no31">'[4]繰理B(当初)'!#REF!</definedName>
    <definedName name="__no32">'[4]繰理B(当初)'!#REF!</definedName>
    <definedName name="__no33">'[4]繰理B(当初)'!#REF!</definedName>
    <definedName name="__no34">'[4]繰理B(当初)'!#REF!</definedName>
    <definedName name="__no35">'[4]繰理B(当初)'!#REF!</definedName>
    <definedName name="__no36">'[4]繰理B(当初)'!#REF!</definedName>
    <definedName name="__no37">'[4]繰理B(当初)'!#REF!</definedName>
    <definedName name="__no38">'[4]繰理B(当初)'!#REF!</definedName>
    <definedName name="__no39">'[4]繰理B(当初)'!#REF!</definedName>
    <definedName name="__no4">'[4]繰理B(当初)'!#REF!</definedName>
    <definedName name="__no40">'[4]繰理B(当初)'!#REF!</definedName>
    <definedName name="__no41">'[4]繰理B(当初)'!#REF!</definedName>
    <definedName name="__no42">'[4]繰理B(当初)'!#REF!</definedName>
    <definedName name="__no43">'[4]繰理B(当初)'!#REF!</definedName>
    <definedName name="__no44">'[4]繰理B(当初)'!#REF!</definedName>
    <definedName name="__no45">'[4]繰理B(当初)'!#REF!</definedName>
    <definedName name="__no46">'[4]繰理B(当初)'!#REF!</definedName>
    <definedName name="__no47">'[4]繰理B(当初)'!#REF!</definedName>
    <definedName name="__no48">'[4]繰理B(当初)'!#REF!</definedName>
    <definedName name="__no49">'[4]繰理B(当初)'!#REF!</definedName>
    <definedName name="__no5">'[4]繰理B(当初)'!#REF!</definedName>
    <definedName name="__no50">'[4]繰理B(当初)'!#REF!</definedName>
    <definedName name="__no51">'[4]繰理B(当初)'!#REF!</definedName>
    <definedName name="__no52">'[4]繰理B(当初)'!#REF!</definedName>
    <definedName name="__no53">'[4]繰理B(当初)'!#REF!</definedName>
    <definedName name="__no54">'[4]繰理B(当初)'!#REF!</definedName>
    <definedName name="__no55">'[4]繰理B(当初)'!#REF!</definedName>
    <definedName name="__no56">'[4]繰理B(当初)'!#REF!</definedName>
    <definedName name="__no57">'[4]繰理B(当初)'!#REF!</definedName>
    <definedName name="__no58">'[4]繰理B(当初)'!#REF!</definedName>
    <definedName name="__no59">'[4]繰理B(当初)'!#REF!</definedName>
    <definedName name="__no6">'[4]繰理B(当初)'!#REF!</definedName>
    <definedName name="__no60">'[4]繰理B(当初)'!#REF!</definedName>
    <definedName name="__no61">'[4]繰理B(当初)'!#REF!</definedName>
    <definedName name="__no62">'[4]繰理B(当初)'!#REF!</definedName>
    <definedName name="__no63">'[4]繰理B(当初)'!#REF!</definedName>
    <definedName name="__no64">'[4]繰理B(当初)'!#REF!</definedName>
    <definedName name="__no65">'[4]繰理B(当初)'!#REF!</definedName>
    <definedName name="__no66">'[4]繰理B(当初)'!#REF!</definedName>
    <definedName name="__no67">'[4]繰理B(当初)'!#REF!</definedName>
    <definedName name="__no68">'[4]繰理B(当初)'!#REF!</definedName>
    <definedName name="__no69">'[4]繰理B(当初)'!#REF!</definedName>
    <definedName name="__no7">'[4]繰理B(当初)'!#REF!</definedName>
    <definedName name="__no70">'[4]繰理B(当初)'!#REF!</definedName>
    <definedName name="__no71">'[4]繰理B(当初)'!#REF!</definedName>
    <definedName name="__no72">'[4]繰理B(当初)'!#REF!</definedName>
    <definedName name="__no73">'[4]繰理B(当初)'!#REF!</definedName>
    <definedName name="__no74">'[4]繰理B(当初)'!#REF!</definedName>
    <definedName name="__no8">'[4]繰理B(当初)'!#REF!</definedName>
    <definedName name="__no9">'[4]繰理B(当初)'!#REF!</definedName>
    <definedName name="__NOU1" localSheetId="1">#REF!</definedName>
    <definedName name="__NOU1" localSheetId="0">#REF!</definedName>
    <definedName name="__NOU1" localSheetId="17">#REF!</definedName>
    <definedName name="__NOU1">#REF!</definedName>
    <definedName name="__NOU2" localSheetId="1">#REF!</definedName>
    <definedName name="__NOU2" localSheetId="0">#REF!</definedName>
    <definedName name="__NOU2" localSheetId="17">#REF!</definedName>
    <definedName name="__NOU2">#REF!</definedName>
    <definedName name="__OK2" localSheetId="1">#REF!</definedName>
    <definedName name="__OK2" localSheetId="0">#REF!</definedName>
    <definedName name="__OK2">#REF!</definedName>
    <definedName name="__OK3">#REF!</definedName>
    <definedName name="__P1">#REF!</definedName>
    <definedName name="__ｐ１０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#N/A</definedName>
    <definedName name="__PA2">#N/A</definedName>
    <definedName name="__PA3">#N/A</definedName>
    <definedName name="__PA4">#N/A</definedName>
    <definedName name="__PA5">#N/A</definedName>
    <definedName name="__PRT2" localSheetId="1">#REF!</definedName>
    <definedName name="__PRT2" localSheetId="0">#REF!</definedName>
    <definedName name="__PRT2" localSheetId="17">#REF!</definedName>
    <definedName name="__PRT2">#REF!</definedName>
    <definedName name="__PT10" localSheetId="1">[21]仮設解体!#REF!</definedName>
    <definedName name="__PT10" localSheetId="0">[21]仮設解体!#REF!</definedName>
    <definedName name="__PT10">[21]仮設解体!#REF!</definedName>
    <definedName name="__s1">[0]!__s1</definedName>
    <definedName name="__S10">[0]!__S10</definedName>
    <definedName name="__S2">[0]!__S2</definedName>
    <definedName name="__S3">[0]!__S3</definedName>
    <definedName name="__S4">[0]!__S4</definedName>
    <definedName name="__S5">[0]!__S5</definedName>
    <definedName name="__S6">[0]!__S6</definedName>
    <definedName name="__S7">[0]!__S7</definedName>
    <definedName name="__S8">[0]!__S8</definedName>
    <definedName name="__S9">[0]!__S9</definedName>
    <definedName name="__SS1">#N/A</definedName>
    <definedName name="__SS2">#N/A</definedName>
    <definedName name="__SS3">#N/A</definedName>
    <definedName name="__SS4">#N/A</definedName>
    <definedName name="__SUB1" localSheetId="2">#REF!</definedName>
    <definedName name="__SUB1">#REF!</definedName>
    <definedName name="__SW1" localSheetId="1">#REF!</definedName>
    <definedName name="__SW1" localSheetId="0">#REF!</definedName>
    <definedName name="__SW1" localSheetId="17">#REF!</definedName>
    <definedName name="__SW1">#REF!</definedName>
    <definedName name="__SW2" localSheetId="1">#REF!</definedName>
    <definedName name="__SW2" localSheetId="0">#REF!</definedName>
    <definedName name="__SW2" localSheetId="17">#REF!</definedName>
    <definedName name="__SW2">#REF!</definedName>
    <definedName name="__SZ1">[22]諸経費!$F$32</definedName>
    <definedName name="__TK1">[2]名前一覧表!$A$3</definedName>
    <definedName name="__ty1" localSheetId="2">#REF!</definedName>
    <definedName name="__ty1">#REF!</definedName>
    <definedName name="__ty2" localSheetId="2">#REF!</definedName>
    <definedName name="__ty2">#REF!</definedName>
    <definedName name="__ty3" localSheetId="2">#REF!</definedName>
    <definedName name="__ty3">#REF!</definedName>
    <definedName name="__UP1">[2]名前一覧表!$A$9</definedName>
    <definedName name="__V10" localSheetId="2">#REF!</definedName>
    <definedName name="__V10">#REF!</definedName>
    <definedName name="__ＷＤ７" localSheetId="1">#REF!</definedName>
    <definedName name="__ＷＤ７" localSheetId="0">#REF!</definedName>
    <definedName name="__ＷＤ７" localSheetId="17">#REF!</definedName>
    <definedName name="__ＷＤ７">#REF!</definedName>
    <definedName name="__ＷＤ８">#REF!</definedName>
    <definedName name="__WS1">#REF!</definedName>
    <definedName name="__WS2">#REF!</definedName>
    <definedName name="__x1">#REF!</definedName>
    <definedName name="__x2">#REF!</definedName>
    <definedName name="__x3">#REF!</definedName>
    <definedName name="__x4">#REF!</definedName>
    <definedName name="__x5">#REF!</definedName>
    <definedName name="__x6">#REF!</definedName>
    <definedName name="__x7">#REF!</definedName>
    <definedName name="__x8">#REF!</definedName>
    <definedName name="__y1">#REF!</definedName>
    <definedName name="__y2">#REF!</definedName>
    <definedName name="__y3">#REF!</definedName>
    <definedName name="__YN1">#REF!</definedName>
    <definedName name="__YN2">#REF!</definedName>
    <definedName name="__Z">#REF!</definedName>
    <definedName name="__ZT0003">[23]代価表!#REF!</definedName>
    <definedName name="__ZT0005">[23]代価表!#REF!</definedName>
    <definedName name="__ZT0007">[23]代価表!#REF!</definedName>
    <definedName name="__ZT0008">[23]代価表!#REF!</definedName>
    <definedName name="__ZT0010">[23]代価表!#REF!</definedName>
    <definedName name="__ZT0012">[23]代価表!#REF!</definedName>
    <definedName name="__ZT0013">[23]代価表!#REF!</definedName>
    <definedName name="__ZT0015">[23]代価表!#REF!</definedName>
    <definedName name="__ZT0017">[23]代価表!#REF!</definedName>
    <definedName name="__ZT0019">[23]代価表!#REF!</definedName>
    <definedName name="__ZT0020">[23]代価表!#REF!</definedName>
    <definedName name="__ZT0021">[23]代価表!#REF!</definedName>
    <definedName name="__ZT0023">[23]代価表!#REF!</definedName>
    <definedName name="__ZT0024">[23]代価表!#REF!</definedName>
    <definedName name="__ZT0027">[23]代価表!#REF!</definedName>
    <definedName name="__ZT0029">[23]代価表!#REF!</definedName>
    <definedName name="__ZT0031">[23]代価表!#REF!</definedName>
    <definedName name="__ZT0032">[23]代価表!#REF!</definedName>
    <definedName name="__ZT0034">[23]代価表!#REF!</definedName>
    <definedName name="__ZT0036">[23]代価表!#REF!</definedName>
    <definedName name="__ZT0037">[23]代価表!#REF!</definedName>
    <definedName name="__ZT0039">[23]代価表!#REF!</definedName>
    <definedName name="__ZT0041">[23]代価表!#REF!</definedName>
    <definedName name="__直工__" localSheetId="1">#REF!</definedName>
    <definedName name="__直工__" localSheetId="0">#REF!</definedName>
    <definedName name="__直工__" localSheetId="17">#REF!</definedName>
    <definedName name="__直工__">#REF!</definedName>
    <definedName name="_\A" localSheetId="1">#REF!</definedName>
    <definedName name="_\A" localSheetId="0">#REF!</definedName>
    <definedName name="_\A" localSheetId="17">#REF!</definedName>
    <definedName name="_\A">#REF!</definedName>
    <definedName name="_\Z" localSheetId="1">#REF!</definedName>
    <definedName name="_\Z" localSheetId="0">#REF!</definedName>
    <definedName name="_\Z" localSheetId="17">#REF!</definedName>
    <definedName name="_\Z">#REF!</definedName>
    <definedName name="_0">#REF!</definedName>
    <definedName name="_00">#REF!</definedName>
    <definedName name="_000">#REF!</definedName>
    <definedName name="_001">'[24]仕訳書（１期）'!#REF!</definedName>
    <definedName name="_002">'[24]仕訳書（１期）'!#REF!</definedName>
    <definedName name="_003">'[24]仕訳書（１期）'!#REF!</definedName>
    <definedName name="_004">'[24]仕訳書（１期）'!#REF!</definedName>
    <definedName name="_005">'[24]仕訳書（１期）'!#REF!</definedName>
    <definedName name="_006">'[24]仕訳書（１期）'!#REF!</definedName>
    <definedName name="_008">'[24]仕訳書（１期）'!#REF!</definedName>
    <definedName name="_009">'[24]仕訳書（１期）'!#REF!</definedName>
    <definedName name="_01" localSheetId="1">#REF!</definedName>
    <definedName name="_01" localSheetId="2">#REF!</definedName>
    <definedName name="_01" localSheetId="0">#REF!</definedName>
    <definedName name="_01" localSheetId="17">#REF!</definedName>
    <definedName name="_01">#REF!</definedName>
    <definedName name="_010" localSheetId="2">'[24]仕訳書（１期）'!#REF!</definedName>
    <definedName name="_010" localSheetId="17">'[24]仕訳書（１期）'!#REF!</definedName>
    <definedName name="_010">'[24]仕訳書（１期）'!#REF!</definedName>
    <definedName name="_011" localSheetId="17">'[24]仕訳書（１期）'!#REF!</definedName>
    <definedName name="_011">'[24]仕訳書（１期）'!#REF!</definedName>
    <definedName name="_012" localSheetId="17">'[24]仕訳書（１期）'!#REF!</definedName>
    <definedName name="_012">'[24]仕訳書（１期）'!#REF!</definedName>
    <definedName name="_013" localSheetId="17">'[24]仕訳書（１期）'!#REF!</definedName>
    <definedName name="_013">'[24]仕訳書（１期）'!#REF!</definedName>
    <definedName name="_014">'[24]仕訳書（１期）'!#REF!</definedName>
    <definedName name="_015">'[24]仕訳書（１期）'!#REF!</definedName>
    <definedName name="_02" localSheetId="1">#REF!</definedName>
    <definedName name="_02" localSheetId="2">#REF!</definedName>
    <definedName name="_02" localSheetId="0">#REF!</definedName>
    <definedName name="_02" localSheetId="17">#REF!</definedName>
    <definedName name="_02">#REF!</definedName>
    <definedName name="_03" localSheetId="1">#REF!</definedName>
    <definedName name="_03" localSheetId="2">#REF!</definedName>
    <definedName name="_03" localSheetId="0">#REF!</definedName>
    <definedName name="_03" localSheetId="17">#REF!</definedName>
    <definedName name="_03">#REF!</definedName>
    <definedName name="_04" localSheetId="1">#REF!</definedName>
    <definedName name="_04" localSheetId="2">#REF!</definedName>
    <definedName name="_04" localSheetId="0">#REF!</definedName>
    <definedName name="_04" localSheetId="17">#REF!</definedName>
    <definedName name="_04">#REF!</definedName>
    <definedName name="_05" localSheetId="2">#REF!</definedName>
    <definedName name="_05" localSheetId="17">#REF!</definedName>
    <definedName name="_05">#REF!</definedName>
    <definedName name="_06" localSheetId="2">#REF!</definedName>
    <definedName name="_06" localSheetId="17">#REF!</definedName>
    <definedName name="_06">#REF!</definedName>
    <definedName name="_07" localSheetId="2">#REF!</definedName>
    <definedName name="_07" localSheetId="17">#REF!</definedName>
    <definedName name="_07">#REF!</definedName>
    <definedName name="_08" localSheetId="2">#REF!</definedName>
    <definedName name="_08" localSheetId="17">#REF!</definedName>
    <definedName name="_08">#REF!</definedName>
    <definedName name="_09" localSheetId="2">#REF!</definedName>
    <definedName name="_09" localSheetId="17">#REF!</definedName>
    <definedName name="_09">#REF!</definedName>
    <definedName name="_1" localSheetId="1">#REF!</definedName>
    <definedName name="_1" localSheetId="2">#REF!</definedName>
    <definedName name="_1" localSheetId="0">#REF!</definedName>
    <definedName name="_1" localSheetId="17">#REF!</definedName>
    <definedName name="_1">#REF!</definedName>
    <definedName name="_1.1">#REF!</definedName>
    <definedName name="_1.2">#REF!</definedName>
    <definedName name="_1_" localSheetId="17">#REF!</definedName>
    <definedName name="_1_">#REF!</definedName>
    <definedName name="_1_01">#REF!</definedName>
    <definedName name="_1_1">#REF!</definedName>
    <definedName name="_1_16">#REF!</definedName>
    <definedName name="_1_2">#REF!</definedName>
    <definedName name="_1_3">#REF!</definedName>
    <definedName name="_10">#N/A</definedName>
    <definedName name="_10_05" localSheetId="1">#REF!</definedName>
    <definedName name="_10_05" localSheetId="0">#REF!</definedName>
    <definedName name="_10_05" localSheetId="17">#REF!</definedName>
    <definedName name="_10_05">#REF!</definedName>
    <definedName name="_10_09">#REF!</definedName>
    <definedName name="_10_1" localSheetId="1">#REF!</definedName>
    <definedName name="_10_1" localSheetId="0">#REF!</definedName>
    <definedName name="_10_1">#REF!</definedName>
    <definedName name="_10_2">#REF!</definedName>
    <definedName name="_10_701">#REF!</definedName>
    <definedName name="_100" localSheetId="1">#REF!</definedName>
    <definedName name="_100" localSheetId="0">#REF!</definedName>
    <definedName name="_100">#REF!</definedName>
    <definedName name="_100_606">#REF!</definedName>
    <definedName name="_100a12_">[0]!_100a12_</definedName>
    <definedName name="_100a8_" localSheetId="1">仕訳書!_100a8_</definedName>
    <definedName name="_100a8_" localSheetId="2">'諸経費算定 (改修機械)'!_100a8_</definedName>
    <definedName name="_100a8_" localSheetId="0">総仕訳書!_100a8_</definedName>
    <definedName name="_100a8_" localSheetId="17">別紙明細!_100a8_</definedName>
    <definedName name="_100a8_">[0]!_100a8_</definedName>
    <definedName name="_100n125_" localSheetId="1">#REF!</definedName>
    <definedName name="_100n125_" localSheetId="0">#REF!</definedName>
    <definedName name="_100n125_" localSheetId="17">#REF!</definedName>
    <definedName name="_100n125_">#REF!</definedName>
    <definedName name="_101" localSheetId="1">[25]数量計算!#REF!</definedName>
    <definedName name="_101" localSheetId="0">[25]数量計算!#REF!</definedName>
    <definedName name="_101" localSheetId="17">[25]数量計算!#REF!</definedName>
    <definedName name="_101">[25]数量計算!#REF!</definedName>
    <definedName name="_101_607" localSheetId="1">#REF!</definedName>
    <definedName name="_101_607" localSheetId="0">#REF!</definedName>
    <definedName name="_101_607" localSheetId="17">#REF!</definedName>
    <definedName name="_101_607">#REF!</definedName>
    <definedName name="_101a9_" localSheetId="1">仕訳書!_101a9_</definedName>
    <definedName name="_101a9_" localSheetId="2">'諸経費算定 (改修機械)'!_101a9_</definedName>
    <definedName name="_101a9_" localSheetId="0">総仕訳書!_101a9_</definedName>
    <definedName name="_101a9_" localSheetId="17">別紙明細!_101a9_</definedName>
    <definedName name="_101a9_">[0]!_101a9_</definedName>
    <definedName name="_101P1_" localSheetId="1">#REF!</definedName>
    <definedName name="_101P1_" localSheetId="0">#REF!</definedName>
    <definedName name="_101P1_" localSheetId="17">#REF!</definedName>
    <definedName name="_101P1_">#REF!</definedName>
    <definedName name="_102" localSheetId="1">[7]仮設解体!#REF!</definedName>
    <definedName name="_102" localSheetId="0">[7]仮設解体!#REF!</definedName>
    <definedName name="_102" localSheetId="17">[7]仮設解体!#REF!</definedName>
    <definedName name="_102">[7]仮設解体!#REF!</definedName>
    <definedName name="_102_21">#REF!</definedName>
    <definedName name="_102_608" localSheetId="1">#REF!</definedName>
    <definedName name="_102_608" localSheetId="0">#REF!</definedName>
    <definedName name="_102_608" localSheetId="17">#REF!</definedName>
    <definedName name="_102_608">#REF!</definedName>
    <definedName name="_102a9_" localSheetId="1">仕訳書!_102a9_</definedName>
    <definedName name="_102a9_" localSheetId="2">'諸経費算定 (改修機械)'!_102a9_</definedName>
    <definedName name="_102a9_" localSheetId="0">総仕訳書!_102a9_</definedName>
    <definedName name="_102a9_" localSheetId="17">別紙明細!_102a9_</definedName>
    <definedName name="_102a9_">[0]!_102a9_</definedName>
    <definedName name="_102ｐ１０_" localSheetId="1">#REF!</definedName>
    <definedName name="_102ｐ１０_" localSheetId="0">#REF!</definedName>
    <definedName name="_102ｐ１０_" localSheetId="17">#REF!</definedName>
    <definedName name="_102ｐ１０_">#REF!</definedName>
    <definedName name="_103" localSheetId="1">[7]仮設解体!#REF!</definedName>
    <definedName name="_103" localSheetId="0">[7]仮設解体!#REF!</definedName>
    <definedName name="_103" localSheetId="17">[7]仮設解体!#REF!</definedName>
    <definedName name="_103">[7]仮設解体!#REF!</definedName>
    <definedName name="_103_609" localSheetId="1">#REF!</definedName>
    <definedName name="_103_609" localSheetId="0">#REF!</definedName>
    <definedName name="_103_609" localSheetId="17">#REF!</definedName>
    <definedName name="_103_609">#REF!</definedName>
    <definedName name="_103A" localSheetId="1">[7]仮設解体!#REF!</definedName>
    <definedName name="_103A" localSheetId="0">[7]仮設解体!#REF!</definedName>
    <definedName name="_103A" localSheetId="17">[7]仮設解体!#REF!</definedName>
    <definedName name="_103A">[7]仮設解体!#REF!</definedName>
    <definedName name="_103a12_">[0]!_103a12_</definedName>
    <definedName name="_103B" localSheetId="1">[7]仮設解体!#REF!</definedName>
    <definedName name="_103B" localSheetId="0">[7]仮設解体!#REF!</definedName>
    <definedName name="_103B" localSheetId="17">[7]仮設解体!#REF!</definedName>
    <definedName name="_103B">[7]仮設解体!#REF!</definedName>
    <definedName name="_103C_" localSheetId="1">#REF!</definedName>
    <definedName name="_103C_" localSheetId="0">#REF!</definedName>
    <definedName name="_103C_" localSheetId="17">#REF!</definedName>
    <definedName name="_103C_">#REF!</definedName>
    <definedName name="_103P2_" localSheetId="1">#REF!</definedName>
    <definedName name="_103P2_" localSheetId="0">#REF!</definedName>
    <definedName name="_103P2_" localSheetId="17">#REF!</definedName>
    <definedName name="_103P2_">#REF!</definedName>
    <definedName name="_104" localSheetId="1">[7]仮設解体!#REF!</definedName>
    <definedName name="_104" localSheetId="0">[7]仮設解体!#REF!</definedName>
    <definedName name="_104" localSheetId="17">[7]仮設解体!#REF!</definedName>
    <definedName name="_104">[7]仮設解体!#REF!</definedName>
    <definedName name="_104A" localSheetId="1">[7]仮設解体!#REF!</definedName>
    <definedName name="_104A" localSheetId="0">[7]仮設解体!#REF!</definedName>
    <definedName name="_104A" localSheetId="17">[7]仮設解体!#REF!</definedName>
    <definedName name="_104A">[7]仮設解体!#REF!</definedName>
    <definedName name="_104a13_" localSheetId="1">仕訳書!_104a13_</definedName>
    <definedName name="_104a13_" localSheetId="2">'諸経費算定 (改修機械)'!_104a13_</definedName>
    <definedName name="_104a13_" localSheetId="0">総仕訳書!_104a13_</definedName>
    <definedName name="_104a13_" localSheetId="17">別紙明細!_104a13_</definedName>
    <definedName name="_104a13_">[0]!_104a13_</definedName>
    <definedName name="_104B" localSheetId="1">[7]仮設解体!#REF!</definedName>
    <definedName name="_104B" localSheetId="0">[7]仮設解体!#REF!</definedName>
    <definedName name="_104B" localSheetId="17">[7]仮設解体!#REF!</definedName>
    <definedName name="_104B">[7]仮設解体!#REF!</definedName>
    <definedName name="_104D_KEY" localSheetId="1">#REF!</definedName>
    <definedName name="_104D_KEY" localSheetId="0">#REF!</definedName>
    <definedName name="_104D_KEY" localSheetId="17">#REF!</definedName>
    <definedName name="_104D_KEY">#REF!</definedName>
    <definedName name="_104P4_" localSheetId="1">#REF!</definedName>
    <definedName name="_104P4_" localSheetId="0">#REF!</definedName>
    <definedName name="_104P4_" localSheetId="17">#REF!</definedName>
    <definedName name="_104P4_">#REF!</definedName>
    <definedName name="_105" localSheetId="1">[7]仮設解体!#REF!</definedName>
    <definedName name="_105" localSheetId="0">[7]仮設解体!#REF!</definedName>
    <definedName name="_105" localSheetId="17">[7]仮設解体!#REF!</definedName>
    <definedName name="_105">[7]仮設解体!#REF!</definedName>
    <definedName name="_105A" localSheetId="1">[7]仮設解体!#REF!</definedName>
    <definedName name="_105A" localSheetId="0">[7]仮設解体!#REF!</definedName>
    <definedName name="_105A" localSheetId="17">[7]仮設解体!#REF!</definedName>
    <definedName name="_105A">[7]仮設解体!#REF!</definedName>
    <definedName name="_105f1_" localSheetId="1">仕訳書!_105f1_</definedName>
    <definedName name="_105f1_" localSheetId="2">'諸経費算定 (改修機械)'!_105f1_</definedName>
    <definedName name="_105f1_" localSheetId="0">総仕訳書!_105f1_</definedName>
    <definedName name="_105f1_" localSheetId="17">別紙明細!_105f1_</definedName>
    <definedName name="_105f1_">[0]!_105f1_</definedName>
    <definedName name="_105P5_" localSheetId="1">#REF!</definedName>
    <definedName name="_105P5_" localSheetId="0">#REF!</definedName>
    <definedName name="_105P5_" localSheetId="17">#REF!</definedName>
    <definedName name="_105P5_">#REF!</definedName>
    <definedName name="_106" localSheetId="1">#REF!</definedName>
    <definedName name="_106" localSheetId="0">#REF!</definedName>
    <definedName name="_106" localSheetId="17">#REF!</definedName>
    <definedName name="_106">#REF!</definedName>
    <definedName name="_106_22">#REF!</definedName>
    <definedName name="_106_61" localSheetId="1">#REF!</definedName>
    <definedName name="_106_61" localSheetId="0">#REF!</definedName>
    <definedName name="_106_61" localSheetId="17">#REF!</definedName>
    <definedName name="_106_61">#REF!</definedName>
    <definedName name="_106A" localSheetId="1">[7]仮設解体!#REF!</definedName>
    <definedName name="_106A" localSheetId="0">[7]仮設解体!#REF!</definedName>
    <definedName name="_106A" localSheetId="17">[7]仮設解体!#REF!</definedName>
    <definedName name="_106A">[7]仮設解体!#REF!</definedName>
    <definedName name="_106B" localSheetId="1">[7]仮設解体!#REF!</definedName>
    <definedName name="_106B" localSheetId="0">[7]仮設解体!#REF!</definedName>
    <definedName name="_106B" localSheetId="17">[7]仮設解体!#REF!</definedName>
    <definedName name="_106B">[7]仮設解体!#REF!</definedName>
    <definedName name="_106f1_" localSheetId="1">仕訳書!_106f1_</definedName>
    <definedName name="_106f1_" localSheetId="2">'諸経費算定 (改修機械)'!_106f1_</definedName>
    <definedName name="_106f1_" localSheetId="0">総仕訳書!_106f1_</definedName>
    <definedName name="_106f1_" localSheetId="17">別紙明細!_106f1_</definedName>
    <definedName name="_106f1_">[0]!_106f1_</definedName>
    <definedName name="_106P6_" localSheetId="1">#REF!</definedName>
    <definedName name="_106P6_" localSheetId="0">#REF!</definedName>
    <definedName name="_106P6_" localSheetId="17">#REF!</definedName>
    <definedName name="_106P6_">#REF!</definedName>
    <definedName name="_107" localSheetId="1">#REF!</definedName>
    <definedName name="_107" localSheetId="0">#REF!</definedName>
    <definedName name="_107" localSheetId="17">#REF!</definedName>
    <definedName name="_107">#REF!</definedName>
    <definedName name="_107_610" localSheetId="1">#REF!</definedName>
    <definedName name="_107_610" localSheetId="0">#REF!</definedName>
    <definedName name="_107_610" localSheetId="17">#REF!</definedName>
    <definedName name="_107_610">#REF!</definedName>
    <definedName name="_107A" localSheetId="1">[7]仮設解体!#REF!</definedName>
    <definedName name="_107A" localSheetId="0">[7]仮設解体!#REF!</definedName>
    <definedName name="_107A" localSheetId="17">[7]仮設解体!#REF!</definedName>
    <definedName name="_107A">[7]仮設解体!#REF!</definedName>
    <definedName name="_107B" localSheetId="1">[7]仮設解体!#REF!</definedName>
    <definedName name="_107B" localSheetId="0">[7]仮設解体!#REF!</definedName>
    <definedName name="_107B" localSheetId="17">[7]仮設解体!#REF!</definedName>
    <definedName name="_107B">[7]仮設解体!#REF!</definedName>
    <definedName name="_107C" localSheetId="1">[7]仮設解体!#REF!</definedName>
    <definedName name="_107C" localSheetId="0">[7]仮設解体!#REF!</definedName>
    <definedName name="_107C" localSheetId="17">[7]仮設解体!#REF!</definedName>
    <definedName name="_107C">[7]仮設解体!#REF!</definedName>
    <definedName name="_107f10_" localSheetId="1">仕訳書!_107f10_</definedName>
    <definedName name="_107f10_" localSheetId="2">'諸経費算定 (改修機械)'!_107f10_</definedName>
    <definedName name="_107f10_" localSheetId="0">総仕訳書!_107f10_</definedName>
    <definedName name="_107f10_" localSheetId="17">別紙明細!_107f10_</definedName>
    <definedName name="_107f10_">[0]!_107f10_</definedName>
    <definedName name="_107P7_" localSheetId="1">#REF!</definedName>
    <definedName name="_107P7_" localSheetId="0">#REF!</definedName>
    <definedName name="_107P7_" localSheetId="17">#REF!</definedName>
    <definedName name="_107P7_">#REF!</definedName>
    <definedName name="_108" localSheetId="1">#REF!</definedName>
    <definedName name="_108" localSheetId="0">#REF!</definedName>
    <definedName name="_108" localSheetId="17">#REF!</definedName>
    <definedName name="_108">#REF!</definedName>
    <definedName name="_108_611" localSheetId="1">#REF!</definedName>
    <definedName name="_108_611" localSheetId="0">#REF!</definedName>
    <definedName name="_108_611" localSheetId="17">#REF!</definedName>
    <definedName name="_108_611">#REF!</definedName>
    <definedName name="_108A" localSheetId="1">[7]仮設解体!#REF!</definedName>
    <definedName name="_108A" localSheetId="0">[7]仮設解体!#REF!</definedName>
    <definedName name="_108A" localSheetId="17">[7]仮設解体!#REF!</definedName>
    <definedName name="_108A">[7]仮設解体!#REF!</definedName>
    <definedName name="_108B" localSheetId="1">[7]仮設解体!#REF!</definedName>
    <definedName name="_108B" localSheetId="0">[7]仮設解体!#REF!</definedName>
    <definedName name="_108B" localSheetId="17">[7]仮設解体!#REF!</definedName>
    <definedName name="_108B">[7]仮設解体!#REF!</definedName>
    <definedName name="_108C" localSheetId="1">[7]仮設解体!#REF!</definedName>
    <definedName name="_108C" localSheetId="0">[7]仮設解体!#REF!</definedName>
    <definedName name="_108C" localSheetId="17">[7]仮設解体!#REF!</definedName>
    <definedName name="_108C">[7]仮設解体!#REF!</definedName>
    <definedName name="_108D" localSheetId="1">[7]仮設解体!#REF!</definedName>
    <definedName name="_108D" localSheetId="0">[7]仮設解体!#REF!</definedName>
    <definedName name="_108D" localSheetId="17">[7]仮設解体!#REF!</definedName>
    <definedName name="_108D">[7]仮設解体!#REF!</definedName>
    <definedName name="_108E">[7]仮設解体!#REF!</definedName>
    <definedName name="_108f10_" localSheetId="1">仕訳書!_108f10_</definedName>
    <definedName name="_108f10_" localSheetId="2">'諸経費算定 (改修機械)'!_108f10_</definedName>
    <definedName name="_108f10_" localSheetId="0">総仕訳書!_108f10_</definedName>
    <definedName name="_108f10_" localSheetId="17">別紙明細!_108f10_</definedName>
    <definedName name="_108f10_">[0]!_108f10_</definedName>
    <definedName name="_108P8_" localSheetId="1">#REF!</definedName>
    <definedName name="_108P8_" localSheetId="0">#REF!</definedName>
    <definedName name="_108P8_" localSheetId="17">#REF!</definedName>
    <definedName name="_108P8_">#REF!</definedName>
    <definedName name="_109" localSheetId="1">#REF!</definedName>
    <definedName name="_109" localSheetId="0">#REF!</definedName>
    <definedName name="_109" localSheetId="17">#REF!</definedName>
    <definedName name="_109">#REF!</definedName>
    <definedName name="_109..AJ130_">#REF!</definedName>
    <definedName name="_109_612" localSheetId="1">#REF!</definedName>
    <definedName name="_109_612" localSheetId="0">#REF!</definedName>
    <definedName name="_109_612" localSheetId="17">#REF!</definedName>
    <definedName name="_109_612">#REF!</definedName>
    <definedName name="_109A" localSheetId="1">[7]仮設解体!#REF!</definedName>
    <definedName name="_109A" localSheetId="0">[7]仮設解体!#REF!</definedName>
    <definedName name="_109A" localSheetId="17">[7]仮設解体!#REF!</definedName>
    <definedName name="_109A">[7]仮設解体!#REF!</definedName>
    <definedName name="_109a13_">[0]!_109a13_</definedName>
    <definedName name="_109B" localSheetId="1">[7]仮設解体!#REF!</definedName>
    <definedName name="_109B" localSheetId="0">[7]仮設解体!#REF!</definedName>
    <definedName name="_109B" localSheetId="17">[7]仮設解体!#REF!</definedName>
    <definedName name="_109B">[7]仮設解体!#REF!</definedName>
    <definedName name="_109f11_" localSheetId="1">仕訳書!_109f11_</definedName>
    <definedName name="_109f11_" localSheetId="2">'諸経費算定 (改修機械)'!_109f11_</definedName>
    <definedName name="_109f11_" localSheetId="0">総仕訳書!_109f11_</definedName>
    <definedName name="_109f11_" localSheetId="17">別紙明細!_109f11_</definedName>
    <definedName name="_109f11_">[0]!_109f11_</definedName>
    <definedName name="_109P9_" localSheetId="1">#REF!</definedName>
    <definedName name="_109P9_" localSheetId="0">#REF!</definedName>
    <definedName name="_109P9_" localSheetId="17">#REF!</definedName>
    <definedName name="_109P9_">#REF!</definedName>
    <definedName name="_10P" localSheetId="1">#REF!</definedName>
    <definedName name="_10P" localSheetId="2">#REF!</definedName>
    <definedName name="_10P" localSheetId="0">#REF!</definedName>
    <definedName name="_10P" localSheetId="17">#REF!</definedName>
    <definedName name="_10P">#REF!</definedName>
    <definedName name="_10タイル工事">#REF!</definedName>
    <definedName name="_10ページ">NA()</definedName>
    <definedName name="_10月" localSheetId="1">#REF!</definedName>
    <definedName name="_10月" localSheetId="0">#REF!</definedName>
    <definedName name="_10月" localSheetId="17">#REF!</definedName>
    <definedName name="_10月">#REF!</definedName>
    <definedName name="_11" localSheetId="1">#REF!</definedName>
    <definedName name="_11" localSheetId="2">#REF!</definedName>
    <definedName name="_11" localSheetId="0">#REF!</definedName>
    <definedName name="_11" localSheetId="17">#REF!</definedName>
    <definedName name="_11">#REF!</definedName>
    <definedName name="_11___0_S" hidden="1">[26]諸経費!#REF!</definedName>
    <definedName name="_11_01">#REF!</definedName>
    <definedName name="_11_06" localSheetId="1">#REF!</definedName>
    <definedName name="_11_06" localSheetId="0">#REF!</definedName>
    <definedName name="_11_06" localSheetId="17">#REF!</definedName>
    <definedName name="_11_06">#REF!</definedName>
    <definedName name="_11_1">'[17]#REF'!#REF!</definedName>
    <definedName name="_11_10">#REF!</definedName>
    <definedName name="_11_2">#REF!</definedName>
    <definedName name="_11_702">#REF!</definedName>
    <definedName name="_110">#REF!</definedName>
    <definedName name="_110_23">#REF!</definedName>
    <definedName name="_110_613">#REF!</definedName>
    <definedName name="_110a14_" localSheetId="1">仕訳書!_110a14_</definedName>
    <definedName name="_110a14_" localSheetId="2">'諸経費算定 (改修機械)'!_110a14_</definedName>
    <definedName name="_110a14_" localSheetId="0">総仕訳書!_110a14_</definedName>
    <definedName name="_110a14_" localSheetId="17">別紙明細!_110a14_</definedName>
    <definedName name="_110a14_">[0]!_110a14_</definedName>
    <definedName name="_110f11_" localSheetId="1">仕訳書!_110f11_</definedName>
    <definedName name="_110f11_" localSheetId="2">'諸経費算定 (改修機械)'!_110f11_</definedName>
    <definedName name="_110f11_" localSheetId="0">総仕訳書!_110f11_</definedName>
    <definedName name="_110f11_" localSheetId="17">別紙明細!_110f11_</definedName>
    <definedName name="_110f11_">[0]!_110f11_</definedName>
    <definedName name="_110S1_" localSheetId="1">仕訳書!_110S1_</definedName>
    <definedName name="_110S1_" localSheetId="2">'諸経費算定 (改修機械)'!_110S1_</definedName>
    <definedName name="_110S1_" localSheetId="0">総仕訳書!_110S1_</definedName>
    <definedName name="_110S1_" localSheetId="17">別紙明細!_110S1_</definedName>
    <definedName name="_110S1_">_110S1_</definedName>
    <definedName name="_111" localSheetId="1">#REF!</definedName>
    <definedName name="_111" localSheetId="0">#REF!</definedName>
    <definedName name="_111" localSheetId="17">#REF!</definedName>
    <definedName name="_111">#REF!</definedName>
    <definedName name="_111_614" localSheetId="1">#REF!</definedName>
    <definedName name="_111_614" localSheetId="0">#REF!</definedName>
    <definedName name="_111_614" localSheetId="17">#REF!</definedName>
    <definedName name="_111_614">#REF!</definedName>
    <definedName name="_111f12_" localSheetId="1">仕訳書!_111f12_</definedName>
    <definedName name="_111f12_" localSheetId="2">'諸経費算定 (改修機械)'!_111f12_</definedName>
    <definedName name="_111f12_" localSheetId="0">総仕訳書!_111f12_</definedName>
    <definedName name="_111f12_" localSheetId="17">別紙明細!_111f12_</definedName>
    <definedName name="_111f12_">[0]!_111f12_</definedName>
    <definedName name="_111S10_" localSheetId="1">仕訳書!_111S10_</definedName>
    <definedName name="_111S10_" localSheetId="2">'諸経費算定 (改修機械)'!_111S10_</definedName>
    <definedName name="_111S10_" localSheetId="0">総仕訳書!_111S10_</definedName>
    <definedName name="_111S10_" localSheetId="17">別紙明細!_111S10_</definedName>
    <definedName name="_111S10_">_111S10_</definedName>
    <definedName name="_112" localSheetId="2">#REF!</definedName>
    <definedName name="_112">#REF!</definedName>
    <definedName name="_112_615" localSheetId="1">#REF!</definedName>
    <definedName name="_112_615" localSheetId="0">#REF!</definedName>
    <definedName name="_112_615" localSheetId="17">#REF!</definedName>
    <definedName name="_112_615">#REF!</definedName>
    <definedName name="_112a13_">[0]!_112a13_</definedName>
    <definedName name="_112f12_" localSheetId="1">仕訳書!_112f12_</definedName>
    <definedName name="_112f12_" localSheetId="2">'諸経費算定 (改修機械)'!_112f12_</definedName>
    <definedName name="_112f12_" localSheetId="0">総仕訳書!_112f12_</definedName>
    <definedName name="_112f12_" localSheetId="17">別紙明細!_112f12_</definedName>
    <definedName name="_112f12_">[0]!_112f12_</definedName>
    <definedName name="_112S2_" localSheetId="1">仕訳書!_112S2_</definedName>
    <definedName name="_112S2_" localSheetId="2">'諸経費算定 (改修機械)'!_112S2_</definedName>
    <definedName name="_112S2_" localSheetId="0">総仕訳書!_112S2_</definedName>
    <definedName name="_112S2_" localSheetId="17">別紙明細!_112S2_</definedName>
    <definedName name="_112S2_">_112S2_</definedName>
    <definedName name="_113" localSheetId="2">#REF!</definedName>
    <definedName name="_113">#REF!</definedName>
    <definedName name="_113_616" localSheetId="1">#REF!</definedName>
    <definedName name="_113_616" localSheetId="0">#REF!</definedName>
    <definedName name="_113_616" localSheetId="17">#REF!</definedName>
    <definedName name="_113_616">#REF!</definedName>
    <definedName name="_113f13_" localSheetId="1">仕訳書!_113f13_</definedName>
    <definedName name="_113f13_" localSheetId="2">'諸経費算定 (改修機械)'!_113f13_</definedName>
    <definedName name="_113f13_" localSheetId="0">総仕訳書!_113f13_</definedName>
    <definedName name="_113f13_" localSheetId="17">別紙明細!_113f13_</definedName>
    <definedName name="_113f13_">[0]!_113f13_</definedName>
    <definedName name="_113S3_" localSheetId="1">仕訳書!_113S3_</definedName>
    <definedName name="_113S3_" localSheetId="2">'諸経費算定 (改修機械)'!_113S3_</definedName>
    <definedName name="_113S3_" localSheetId="0">総仕訳書!_113S3_</definedName>
    <definedName name="_113S3_" localSheetId="17">別紙明細!_113S3_</definedName>
    <definedName name="_113S3_">_113S3_</definedName>
    <definedName name="_114" localSheetId="2">#REF!</definedName>
    <definedName name="_114">#REF!</definedName>
    <definedName name="_114_24">#REF!</definedName>
    <definedName name="_114_617" localSheetId="1">#REF!</definedName>
    <definedName name="_114_617" localSheetId="0">#REF!</definedName>
    <definedName name="_114_617" localSheetId="17">#REF!</definedName>
    <definedName name="_114_617">#REF!</definedName>
    <definedName name="_114f13_" localSheetId="1">仕訳書!_114f13_</definedName>
    <definedName name="_114f13_" localSheetId="2">'諸経費算定 (改修機械)'!_114f13_</definedName>
    <definedName name="_114f13_" localSheetId="0">総仕訳書!_114f13_</definedName>
    <definedName name="_114f13_" localSheetId="17">別紙明細!_114f13_</definedName>
    <definedName name="_114f13_">[0]!_114f13_</definedName>
    <definedName name="_114S4_" localSheetId="1">仕訳書!_114S4_</definedName>
    <definedName name="_114S4_" localSheetId="2">'諸経費算定 (改修機械)'!_114S4_</definedName>
    <definedName name="_114S4_" localSheetId="0">総仕訳書!_114S4_</definedName>
    <definedName name="_114S4_" localSheetId="17">別紙明細!_114S4_</definedName>
    <definedName name="_114S4_">_114S4_</definedName>
    <definedName name="_115" localSheetId="2">#REF!</definedName>
    <definedName name="_115">#REF!</definedName>
    <definedName name="_115_618" localSheetId="1">#REF!</definedName>
    <definedName name="_115_618" localSheetId="0">#REF!</definedName>
    <definedName name="_115_618" localSheetId="17">#REF!</definedName>
    <definedName name="_115_618">#REF!</definedName>
    <definedName name="_115f14_" localSheetId="1">仕訳書!_115f14_</definedName>
    <definedName name="_115f14_" localSheetId="2">'諸経費算定 (改修機械)'!_115f14_</definedName>
    <definedName name="_115f14_" localSheetId="0">総仕訳書!_115f14_</definedName>
    <definedName name="_115f14_" localSheetId="17">別紙明細!_115f14_</definedName>
    <definedName name="_115f14_">[0]!_115f14_</definedName>
    <definedName name="_115S5_" localSheetId="1">仕訳書!_115S5_</definedName>
    <definedName name="_115S5_" localSheetId="2">'諸経費算定 (改修機械)'!_115S5_</definedName>
    <definedName name="_115S5_" localSheetId="0">総仕訳書!_115S5_</definedName>
    <definedName name="_115S5_" localSheetId="17">別紙明細!_115S5_</definedName>
    <definedName name="_115S5_">_115S5_</definedName>
    <definedName name="_116" localSheetId="2">#REF!</definedName>
    <definedName name="_116">#REF!</definedName>
    <definedName name="_116_619" localSheetId="1">#REF!</definedName>
    <definedName name="_116_619" localSheetId="0">#REF!</definedName>
    <definedName name="_116_619" localSheetId="17">#REF!</definedName>
    <definedName name="_116_619">#REF!</definedName>
    <definedName name="_116a2_" localSheetId="1">仕訳書!_116a2_</definedName>
    <definedName name="_116a2_" localSheetId="2">'諸経費算定 (改修機械)'!_116a2_</definedName>
    <definedName name="_116a2_" localSheetId="0">総仕訳書!_116a2_</definedName>
    <definedName name="_116a2_" localSheetId="17">別紙明細!_116a2_</definedName>
    <definedName name="_116a2_">[0]!_116a2_</definedName>
    <definedName name="_116f14_" localSheetId="1">仕訳書!_116f14_</definedName>
    <definedName name="_116f14_" localSheetId="2">'諸経費算定 (改修機械)'!_116f14_</definedName>
    <definedName name="_116f14_" localSheetId="0">総仕訳書!_116f14_</definedName>
    <definedName name="_116f14_" localSheetId="17">別紙明細!_116f14_</definedName>
    <definedName name="_116f14_">[0]!_116f14_</definedName>
    <definedName name="_116S6_" localSheetId="1">仕訳書!_116S6_</definedName>
    <definedName name="_116S6_" localSheetId="2">'諸経費算定 (改修機械)'!_116S6_</definedName>
    <definedName name="_116S6_" localSheetId="0">総仕訳書!_116S6_</definedName>
    <definedName name="_116S6_" localSheetId="17">別紙明細!_116S6_</definedName>
    <definedName name="_116S6_">_116S6_</definedName>
    <definedName name="_117" localSheetId="2">#REF!</definedName>
    <definedName name="_117">#REF!</definedName>
    <definedName name="_117f15_" localSheetId="1">仕訳書!_117f15_</definedName>
    <definedName name="_117f15_" localSheetId="2">'諸経費算定 (改修機械)'!_117f15_</definedName>
    <definedName name="_117f15_" localSheetId="0">総仕訳書!_117f15_</definedName>
    <definedName name="_117f15_" localSheetId="17">別紙明細!_117f15_</definedName>
    <definedName name="_117f15_">[0]!_117f15_</definedName>
    <definedName name="_117S7_" localSheetId="1">仕訳書!_117S7_</definedName>
    <definedName name="_117S7_" localSheetId="2">'諸経費算定 (改修機械)'!_117S7_</definedName>
    <definedName name="_117S7_" localSheetId="0">総仕訳書!_117S7_</definedName>
    <definedName name="_117S7_" localSheetId="17">別紙明細!_117S7_</definedName>
    <definedName name="_117S7_">_117S7_</definedName>
    <definedName name="_118" localSheetId="2">#REF!</definedName>
    <definedName name="_118">#REF!</definedName>
    <definedName name="_118_3">#REF!</definedName>
    <definedName name="_118a14_">[0]!_118a14_</definedName>
    <definedName name="_118f15_" localSheetId="1">仕訳書!_118f15_</definedName>
    <definedName name="_118f15_" localSheetId="2">'諸経費算定 (改修機械)'!_118f15_</definedName>
    <definedName name="_118f15_" localSheetId="0">総仕訳書!_118f15_</definedName>
    <definedName name="_118f15_" localSheetId="17">別紙明細!_118f15_</definedName>
    <definedName name="_118f15_">[0]!_118f15_</definedName>
    <definedName name="_118S8_" localSheetId="1">仕訳書!_118S8_</definedName>
    <definedName name="_118S8_" localSheetId="2">'諸経費算定 (改修機械)'!_118S8_</definedName>
    <definedName name="_118S8_" localSheetId="0">総仕訳書!_118S8_</definedName>
    <definedName name="_118S8_" localSheetId="17">別紙明細!_118S8_</definedName>
    <definedName name="_118S8_">_118S8_</definedName>
    <definedName name="_119" localSheetId="2">#REF!</definedName>
    <definedName name="_119">#REF!</definedName>
    <definedName name="_119_62" localSheetId="1">#REF!</definedName>
    <definedName name="_119_62" localSheetId="0">#REF!</definedName>
    <definedName name="_119_62" localSheetId="17">#REF!</definedName>
    <definedName name="_119_62">#REF!</definedName>
    <definedName name="_119f2_" localSheetId="1">仕訳書!_119f2_</definedName>
    <definedName name="_119f2_" localSheetId="2">'諸経費算定 (改修機械)'!_119f2_</definedName>
    <definedName name="_119f2_" localSheetId="0">総仕訳書!_119f2_</definedName>
    <definedName name="_119f2_" localSheetId="17">別紙明細!_119f2_</definedName>
    <definedName name="_119f2_">[0]!_119f2_</definedName>
    <definedName name="_119S9_" localSheetId="1">仕訳書!_119S9_</definedName>
    <definedName name="_119S9_" localSheetId="2">'諸経費算定 (改修機械)'!_119S9_</definedName>
    <definedName name="_119S9_" localSheetId="0">総仕訳書!_119S9_</definedName>
    <definedName name="_119S9_" localSheetId="17">別紙明細!_119S9_</definedName>
    <definedName name="_119S9_">_119S9_</definedName>
    <definedName name="_11P" localSheetId="1">#REF!</definedName>
    <definedName name="_11P" localSheetId="2">#REF!</definedName>
    <definedName name="_11P" localSheetId="0">#REF!</definedName>
    <definedName name="_11P" localSheetId="17">#REF!</definedName>
    <definedName name="_11P">#REF!</definedName>
    <definedName name="_11ページ">NA()</definedName>
    <definedName name="_11月" localSheetId="1">#REF!</definedName>
    <definedName name="_11月" localSheetId="0">#REF!</definedName>
    <definedName name="_11月" localSheetId="17">#REF!</definedName>
    <definedName name="_11月">#REF!</definedName>
    <definedName name="_11木工事">#REF!</definedName>
    <definedName name="_12" localSheetId="1">#REF!</definedName>
    <definedName name="_12" localSheetId="2">#REF!</definedName>
    <definedName name="_12" localSheetId="0">#REF!</definedName>
    <definedName name="_12" localSheetId="17">#REF!</definedName>
    <definedName name="_12">#REF!</definedName>
    <definedName name="_12_07" localSheetId="1">#REF!</definedName>
    <definedName name="_12_07" localSheetId="0">#REF!</definedName>
    <definedName name="_12_07" localSheetId="17">#REF!</definedName>
    <definedName name="_12_07">#REF!</definedName>
    <definedName name="_12_10">'[17]#REF'!#REF!</definedName>
    <definedName name="_12_11">#REF!</definedName>
    <definedName name="_12_703">#REF!</definedName>
    <definedName name="_120">#REF!</definedName>
    <definedName name="_120_620">#REF!</definedName>
    <definedName name="_120f2_" localSheetId="1">仕訳書!_120f2_</definedName>
    <definedName name="_120f2_" localSheetId="2">'諸経費算定 (改修機械)'!_120f2_</definedName>
    <definedName name="_120f2_" localSheetId="0">総仕訳書!_120f2_</definedName>
    <definedName name="_120f2_" localSheetId="17">別紙明細!_120f2_</definedName>
    <definedName name="_120f2_">[0]!_120f2_</definedName>
    <definedName name="_120W_C1" localSheetId="1">#REF!</definedName>
    <definedName name="_120W_C1" localSheetId="0">#REF!</definedName>
    <definedName name="_120W_C1" localSheetId="17">#REF!</definedName>
    <definedName name="_120W_C1">#REF!</definedName>
    <definedName name="_121">#REF!</definedName>
    <definedName name="_121_7" localSheetId="1">#REF!</definedName>
    <definedName name="_121_7" localSheetId="0">#REF!</definedName>
    <definedName name="_121_7" localSheetId="17">#REF!</definedName>
    <definedName name="_121_7">#REF!</definedName>
    <definedName name="_121a14_">[0]!_121a14_</definedName>
    <definedName name="_121f3_" localSheetId="1">仕訳書!_121f3_</definedName>
    <definedName name="_121f3_" localSheetId="2">'諸経費算定 (改修機械)'!_121f3_</definedName>
    <definedName name="_121f3_" localSheetId="0">総仕訳書!_121f3_</definedName>
    <definedName name="_121f3_" localSheetId="17">別紙明細!_121f3_</definedName>
    <definedName name="_121f3_">[0]!_121f3_</definedName>
    <definedName name="_121W_C2" localSheetId="1">#REF!</definedName>
    <definedName name="_121W_C2" localSheetId="0">#REF!</definedName>
    <definedName name="_121W_C2" localSheetId="17">#REF!</definedName>
    <definedName name="_121W_C2">#REF!</definedName>
    <definedName name="_122">#REF!</definedName>
    <definedName name="_122_31">#REF!</definedName>
    <definedName name="_122_701" localSheetId="1">#REF!</definedName>
    <definedName name="_122_701" localSheetId="0">#REF!</definedName>
    <definedName name="_122_701" localSheetId="17">#REF!</definedName>
    <definedName name="_122_701">#REF!</definedName>
    <definedName name="_122a3_" localSheetId="1">仕訳書!_122a3_</definedName>
    <definedName name="_122a3_" localSheetId="2">'諸経費算定 (改修機械)'!_122a3_</definedName>
    <definedName name="_122a3_" localSheetId="0">総仕訳書!_122a3_</definedName>
    <definedName name="_122a3_" localSheetId="17">別紙明細!_122a3_</definedName>
    <definedName name="_122a3_">[0]!_122a3_</definedName>
    <definedName name="_122f3_" localSheetId="1">仕訳書!_122f3_</definedName>
    <definedName name="_122f3_" localSheetId="2">'諸経費算定 (改修機械)'!_122f3_</definedName>
    <definedName name="_122f3_" localSheetId="0">総仕訳書!_122f3_</definedName>
    <definedName name="_122f3_" localSheetId="17">別紙明細!_122f3_</definedName>
    <definedName name="_122f3_">[0]!_122f3_</definedName>
    <definedName name="_122W_FL" localSheetId="1">#REF!</definedName>
    <definedName name="_122W_FL" localSheetId="0">#REF!</definedName>
    <definedName name="_122W_FL" localSheetId="17">#REF!</definedName>
    <definedName name="_122W_FL">#REF!</definedName>
    <definedName name="_123">#REF!</definedName>
    <definedName name="_123_702" localSheetId="1">#REF!</definedName>
    <definedName name="_123_702" localSheetId="0">#REF!</definedName>
    <definedName name="_123_702" localSheetId="17">#REF!</definedName>
    <definedName name="_123_702">#REF!</definedName>
    <definedName name="_123f4_" localSheetId="1">仕訳書!_123f4_</definedName>
    <definedName name="_123f4_" localSheetId="2">'諸経費算定 (改修機械)'!_123f4_</definedName>
    <definedName name="_123f4_" localSheetId="0">総仕訳書!_123f4_</definedName>
    <definedName name="_123f4_" localSheetId="17">別紙明細!_123f4_</definedName>
    <definedName name="_123f4_">[0]!_123f4_</definedName>
    <definedName name="_123下80_1" localSheetId="1">#REF!</definedName>
    <definedName name="_123下80_1" localSheetId="0">#REF!</definedName>
    <definedName name="_123下80_1" localSheetId="17">#REF!</definedName>
    <definedName name="_123下80_1">#REF!</definedName>
    <definedName name="_124">#REF!</definedName>
    <definedName name="_124_703" localSheetId="1">#REF!</definedName>
    <definedName name="_124_703" localSheetId="0">#REF!</definedName>
    <definedName name="_124_703" localSheetId="17">#REF!</definedName>
    <definedName name="_124_703">#REF!</definedName>
    <definedName name="_124f4_" localSheetId="1">仕訳書!_124f4_</definedName>
    <definedName name="_124f4_" localSheetId="2">'諸経費算定 (改修機械)'!_124f4_</definedName>
    <definedName name="_124f4_" localSheetId="0">総仕訳書!_124f4_</definedName>
    <definedName name="_124f4_" localSheetId="17">別紙明細!_124f4_</definedName>
    <definedName name="_124f4_">[0]!_124f4_</definedName>
    <definedName name="_124下80_2" localSheetId="1">#REF!</definedName>
    <definedName name="_124下80_2" localSheetId="0">#REF!</definedName>
    <definedName name="_124下80_2" localSheetId="17">#REF!</definedName>
    <definedName name="_124下80_2">#REF!</definedName>
    <definedName name="_125_704" localSheetId="1">#REF!</definedName>
    <definedName name="_125_704" localSheetId="0">#REF!</definedName>
    <definedName name="_125_704" localSheetId="17">#REF!</definedName>
    <definedName name="_125_704">#REF!</definedName>
    <definedName name="_125f5_" localSheetId="1">仕訳書!_125f5_</definedName>
    <definedName name="_125f5_" localSheetId="2">'諸経費算定 (改修機械)'!_125f5_</definedName>
    <definedName name="_125f5_" localSheetId="0">総仕訳書!_125f5_</definedName>
    <definedName name="_125f5_" localSheetId="17">別紙明細!_125f5_</definedName>
    <definedName name="_125f5_">[0]!_125f5_</definedName>
    <definedName name="_125下80_3" localSheetId="1">#REF!</definedName>
    <definedName name="_125下80_3" localSheetId="0">#REF!</definedName>
    <definedName name="_125下80_3" localSheetId="17">#REF!</definedName>
    <definedName name="_125下80_3">#REF!</definedName>
    <definedName name="_126_32">#REF!</definedName>
    <definedName name="_126_705" localSheetId="1">#REF!</definedName>
    <definedName name="_126_705" localSheetId="0">#REF!</definedName>
    <definedName name="_126_705" localSheetId="17">#REF!</definedName>
    <definedName name="_126_705">#REF!</definedName>
    <definedName name="_126f5_" localSheetId="1">仕訳書!_126f5_</definedName>
    <definedName name="_126f5_" localSheetId="2">'諸経費算定 (改修機械)'!_126f5_</definedName>
    <definedName name="_126f5_" localSheetId="0">総仕訳書!_126f5_</definedName>
    <definedName name="_126f5_" localSheetId="17">別紙明細!_126f5_</definedName>
    <definedName name="_126f5_">[0]!_126f5_</definedName>
    <definedName name="_126上80_1" localSheetId="1">#REF!</definedName>
    <definedName name="_126上80_1" localSheetId="0">#REF!</definedName>
    <definedName name="_126上80_1" localSheetId="17">#REF!</definedName>
    <definedName name="_126上80_1">#REF!</definedName>
    <definedName name="_127_706" localSheetId="1">#REF!</definedName>
    <definedName name="_127_706" localSheetId="0">#REF!</definedName>
    <definedName name="_127_706" localSheetId="17">#REF!</definedName>
    <definedName name="_127_706">#REF!</definedName>
    <definedName name="_127a2_">[0]!_127a2_</definedName>
    <definedName name="_127f6_" localSheetId="1">仕訳書!_127f6_</definedName>
    <definedName name="_127f6_" localSheetId="2">'諸経費算定 (改修機械)'!_127f6_</definedName>
    <definedName name="_127f6_" localSheetId="0">総仕訳書!_127f6_</definedName>
    <definedName name="_127f6_" localSheetId="17">別紙明細!_127f6_</definedName>
    <definedName name="_127f6_">[0]!_127f6_</definedName>
    <definedName name="_127上80_2" localSheetId="1">#REF!</definedName>
    <definedName name="_127上80_2" localSheetId="0">#REF!</definedName>
    <definedName name="_127上80_2" localSheetId="17">#REF!</definedName>
    <definedName name="_127上80_2">#REF!</definedName>
    <definedName name="_128_707" localSheetId="1">#REF!</definedName>
    <definedName name="_128_707" localSheetId="0">#REF!</definedName>
    <definedName name="_128_707" localSheetId="17">#REF!</definedName>
    <definedName name="_128_707">#REF!</definedName>
    <definedName name="_128a4_" localSheetId="1">仕訳書!_128a4_</definedName>
    <definedName name="_128a4_" localSheetId="2">'諸経費算定 (改修機械)'!_128a4_</definedName>
    <definedName name="_128a4_" localSheetId="0">総仕訳書!_128a4_</definedName>
    <definedName name="_128a4_" localSheetId="17">別紙明細!_128a4_</definedName>
    <definedName name="_128a4_">[0]!_128a4_</definedName>
    <definedName name="_128f6_" localSheetId="1">仕訳書!_128f6_</definedName>
    <definedName name="_128f6_" localSheetId="2">'諸経費算定 (改修機械)'!_128f6_</definedName>
    <definedName name="_128f6_" localSheetId="0">総仕訳書!_128f6_</definedName>
    <definedName name="_128f6_" localSheetId="17">別紙明細!_128f6_</definedName>
    <definedName name="_128f6_">[0]!_128f6_</definedName>
    <definedName name="_128上80_3" localSheetId="1">#REF!</definedName>
    <definedName name="_128上80_3" localSheetId="0">#REF!</definedName>
    <definedName name="_128上80_3" localSheetId="17">#REF!</definedName>
    <definedName name="_128上80_3">#REF!</definedName>
    <definedName name="_129_708" localSheetId="1">#REF!</definedName>
    <definedName name="_129_708" localSheetId="0">#REF!</definedName>
    <definedName name="_129_708" localSheetId="17">#REF!</definedName>
    <definedName name="_129_708">#REF!</definedName>
    <definedName name="_129f7_" localSheetId="1">仕訳書!_129f7_</definedName>
    <definedName name="_129f7_" localSheetId="2">'諸経費算定 (改修機械)'!_129f7_</definedName>
    <definedName name="_129f7_" localSheetId="0">総仕訳書!_129f7_</definedName>
    <definedName name="_129f7_" localSheetId="17">別紙明細!_129f7_</definedName>
    <definedName name="_129f7_">[0]!_129f7_</definedName>
    <definedName name="_12K" hidden="1">'[27]#REF'!#REF!</definedName>
    <definedName name="_12P" localSheetId="1">#REF!</definedName>
    <definedName name="_12P" localSheetId="2">#REF!</definedName>
    <definedName name="_12P" localSheetId="0">#REF!</definedName>
    <definedName name="_12P" localSheetId="17">#REF!</definedName>
    <definedName name="_12P">#REF!</definedName>
    <definedName name="_12ページ">NA()</definedName>
    <definedName name="_12屋根工事">#REF!</definedName>
    <definedName name="_12月" localSheetId="1">#REF!</definedName>
    <definedName name="_12月" localSheetId="0">#REF!</definedName>
    <definedName name="_12月" localSheetId="17">#REF!</definedName>
    <definedName name="_12月">#REF!</definedName>
    <definedName name="_13" localSheetId="1">#REF!</definedName>
    <definedName name="_13" localSheetId="2">#REF!</definedName>
    <definedName name="_13" localSheetId="0">#REF!</definedName>
    <definedName name="_13" localSheetId="17">#REF!</definedName>
    <definedName name="_13">#REF!</definedName>
    <definedName name="_13_08" localSheetId="1">#REF!</definedName>
    <definedName name="_13_08" localSheetId="0">#REF!</definedName>
    <definedName name="_13_08" localSheetId="17">#REF!</definedName>
    <definedName name="_13_08">#REF!</definedName>
    <definedName name="_13_1" localSheetId="17">#REF!</definedName>
    <definedName name="_13_1">#REF!</definedName>
    <definedName name="_13_11">'[17]#REF'!#REF!</definedName>
    <definedName name="_13_12">#REF!</definedName>
    <definedName name="_13_2" localSheetId="1">#REF!</definedName>
    <definedName name="_13_2" localSheetId="2">#REF!</definedName>
    <definedName name="_13_2" localSheetId="0">#REF!</definedName>
    <definedName name="_13_2" localSheetId="17">#REF!</definedName>
    <definedName name="_13_2">#REF!</definedName>
    <definedName name="_13_3">#REF!</definedName>
    <definedName name="_13_704">#REF!</definedName>
    <definedName name="_130_4">#REF!</definedName>
    <definedName name="_130_709">#REF!</definedName>
    <definedName name="_130a2_">[0]!_130a2_</definedName>
    <definedName name="_130f7_" localSheetId="1">仕訳書!_130f7_</definedName>
    <definedName name="_130f7_" localSheetId="2">'諸経費算定 (改修機械)'!_130f7_</definedName>
    <definedName name="_130f7_" localSheetId="0">総仕訳書!_130f7_</definedName>
    <definedName name="_130f7_" localSheetId="17">別紙明細!_130f7_</definedName>
    <definedName name="_130f7_">[0]!_130f7_</definedName>
    <definedName name="_131_710" localSheetId="1">#REF!</definedName>
    <definedName name="_131_710" localSheetId="0">#REF!</definedName>
    <definedName name="_131_710" localSheetId="17">#REF!</definedName>
    <definedName name="_131_710">#REF!</definedName>
    <definedName name="_131f8_" localSheetId="1">仕訳書!_131f8_</definedName>
    <definedName name="_131f8_" localSheetId="2">'諸経費算定 (改修機械)'!_131f8_</definedName>
    <definedName name="_131f8_" localSheetId="0">総仕訳書!_131f8_</definedName>
    <definedName name="_131f8_" localSheetId="17">別紙明細!_131f8_</definedName>
    <definedName name="_131f8_">[0]!_131f8_</definedName>
    <definedName name="_132_8" localSheetId="1">#REF!</definedName>
    <definedName name="_132_8" localSheetId="0">#REF!</definedName>
    <definedName name="_132_8" localSheetId="17">#REF!</definedName>
    <definedName name="_132_8">#REF!</definedName>
    <definedName name="_132f8_" localSheetId="1">仕訳書!_132f8_</definedName>
    <definedName name="_132f8_" localSheetId="2">'諸経費算定 (改修機械)'!_132f8_</definedName>
    <definedName name="_132f8_" localSheetId="0">総仕訳書!_132f8_</definedName>
    <definedName name="_132f8_" localSheetId="17">別紙明細!_132f8_</definedName>
    <definedName name="_132f8_">[0]!_132f8_</definedName>
    <definedName name="_133_9" localSheetId="1">#REF!</definedName>
    <definedName name="_133_9" localSheetId="0">#REF!</definedName>
    <definedName name="_133_9" localSheetId="17">#REF!</definedName>
    <definedName name="_133_9">#REF!</definedName>
    <definedName name="_133f9_" localSheetId="1">仕訳書!_133f9_</definedName>
    <definedName name="_133f9_" localSheetId="2">'諸経費算定 (改修機械)'!_133f9_</definedName>
    <definedName name="_133f9_" localSheetId="0">総仕訳書!_133f9_</definedName>
    <definedName name="_133f9_" localSheetId="17">別紙明細!_133f9_</definedName>
    <definedName name="_133f9_">[0]!_133f9_</definedName>
    <definedName name="_134_5">#REF!</definedName>
    <definedName name="_134a5_" localSheetId="1">仕訳書!_134a5_</definedName>
    <definedName name="_134a5_" localSheetId="2">'諸経費算定 (改修機械)'!_134a5_</definedName>
    <definedName name="_134a5_" localSheetId="0">総仕訳書!_134a5_</definedName>
    <definedName name="_134a5_" localSheetId="17">別紙明細!_134a5_</definedName>
    <definedName name="_134a5_">[0]!_134a5_</definedName>
    <definedName name="_134f9_" localSheetId="1">仕訳書!_134f9_</definedName>
    <definedName name="_134f9_" localSheetId="2">'諸経費算定 (改修機械)'!_134f9_</definedName>
    <definedName name="_134f9_" localSheetId="0">総仕訳書!_134f9_</definedName>
    <definedName name="_134f9_" localSheetId="17">別紙明細!_134f9_</definedName>
    <definedName name="_134f9_">[0]!_134f9_</definedName>
    <definedName name="_135P1_" localSheetId="1">#REF!</definedName>
    <definedName name="_135P1_" localSheetId="0">#REF!</definedName>
    <definedName name="_135P1_" localSheetId="17">#REF!</definedName>
    <definedName name="_135P1_">#REF!</definedName>
    <definedName name="_136A1_" localSheetId="1">'[17]#REF'!#REF!</definedName>
    <definedName name="_136A1_" localSheetId="0">'[17]#REF'!#REF!</definedName>
    <definedName name="_136A1_" localSheetId="17">'[17]#REF'!#REF!</definedName>
    <definedName name="_136A1_">'[17]#REF'!#REF!</definedName>
    <definedName name="_136a3_">[0]!_136a3_</definedName>
    <definedName name="_136ｐ１０_" localSheetId="1">#REF!</definedName>
    <definedName name="_136ｐ１０_" localSheetId="0">#REF!</definedName>
    <definedName name="_136ｐ１０_" localSheetId="17">#REF!</definedName>
    <definedName name="_136ｐ１０_">#REF!</definedName>
    <definedName name="_137a10_" localSheetId="1">仕訳書!_137a10_</definedName>
    <definedName name="_137a10_" localSheetId="2">'諸経費算定 (改修機械)'!_137a10_</definedName>
    <definedName name="_137a10_" localSheetId="0">総仕訳書!_137a10_</definedName>
    <definedName name="_137a10_" localSheetId="17">別紙明細!_137a10_</definedName>
    <definedName name="_137a10_">[0]!_137a10_</definedName>
    <definedName name="_137P2_" localSheetId="1">#REF!</definedName>
    <definedName name="_137P2_" localSheetId="0">#REF!</definedName>
    <definedName name="_137P2_" localSheetId="17">#REF!</definedName>
    <definedName name="_137P2_">#REF!</definedName>
    <definedName name="_138_501">#REF!</definedName>
    <definedName name="_138a10_" localSheetId="1">仕訳書!_138a10_</definedName>
    <definedName name="_138a10_" localSheetId="2">'諸経費算定 (改修機械)'!_138a10_</definedName>
    <definedName name="_138a10_" localSheetId="0">総仕訳書!_138a10_</definedName>
    <definedName name="_138a10_" localSheetId="17">別紙明細!_138a10_</definedName>
    <definedName name="_138a10_">[0]!_138a10_</definedName>
    <definedName name="_138P4_" localSheetId="1">#REF!</definedName>
    <definedName name="_138P4_" localSheetId="0">#REF!</definedName>
    <definedName name="_138P4_" localSheetId="17">#REF!</definedName>
    <definedName name="_138P4_">#REF!</definedName>
    <definedName name="_139a11_" localSheetId="1">仕訳書!_139a11_</definedName>
    <definedName name="_139a11_" localSheetId="2">'諸経費算定 (改修機械)'!_139a11_</definedName>
    <definedName name="_139a11_" localSheetId="0">総仕訳書!_139a11_</definedName>
    <definedName name="_139a11_" localSheetId="17">別紙明細!_139a11_</definedName>
    <definedName name="_139a11_">[0]!_139a11_</definedName>
    <definedName name="_139a3_">[0]!_139a3_</definedName>
    <definedName name="_139P5_" localSheetId="1">#REF!</definedName>
    <definedName name="_139P5_" localSheetId="0">#REF!</definedName>
    <definedName name="_139P5_" localSheetId="17">#REF!</definedName>
    <definedName name="_139P5_">#REF!</definedName>
    <definedName name="_13P" localSheetId="1">#REF!</definedName>
    <definedName name="_13P" localSheetId="2">#REF!</definedName>
    <definedName name="_13P" localSheetId="0">#REF!</definedName>
    <definedName name="_13P" localSheetId="17">#REF!</definedName>
    <definedName name="_13P">#REF!</definedName>
    <definedName name="_13S" hidden="1">'[27]#REF'!#REF!</definedName>
    <definedName name="_13ページ">NA()</definedName>
    <definedName name="_13金属工事" localSheetId="2">#REF!</definedName>
    <definedName name="_13金属工事">#REF!</definedName>
    <definedName name="_14" localSheetId="1">#REF!</definedName>
    <definedName name="_14" localSheetId="2">#REF!</definedName>
    <definedName name="_14" localSheetId="0">#REF!</definedName>
    <definedName name="_14" localSheetId="17">#REF!</definedName>
    <definedName name="_14">#REF!</definedName>
    <definedName name="_14_09" localSheetId="1">#REF!</definedName>
    <definedName name="_14_09" localSheetId="0">#REF!</definedName>
    <definedName name="_14_09" localSheetId="17">#REF!</definedName>
    <definedName name="_14_09">#REF!</definedName>
    <definedName name="_14_1" localSheetId="1">#REF!</definedName>
    <definedName name="_14_1" localSheetId="0">#REF!</definedName>
    <definedName name="_14_1" localSheetId="17">#REF!</definedName>
    <definedName name="_14_1">#REF!</definedName>
    <definedName name="_14_12">#REF!</definedName>
    <definedName name="_14_13">#REF!</definedName>
    <definedName name="_14_705">#REF!</definedName>
    <definedName name="_140a11_" localSheetId="1">仕訳書!_140a11_</definedName>
    <definedName name="_140a11_" localSheetId="2">'諸経費算定 (改修機械)'!_140a11_</definedName>
    <definedName name="_140a11_" localSheetId="0">総仕訳書!_140a11_</definedName>
    <definedName name="_140a11_" localSheetId="17">別紙明細!_140a11_</definedName>
    <definedName name="_140a11_">[0]!_140a11_</definedName>
    <definedName name="_140a6_" localSheetId="1">仕訳書!_140a6_</definedName>
    <definedName name="_140a6_" localSheetId="2">'諸経費算定 (改修機械)'!_140a6_</definedName>
    <definedName name="_140a6_" localSheetId="0">総仕訳書!_140a6_</definedName>
    <definedName name="_140a6_" localSheetId="17">別紙明細!_140a6_</definedName>
    <definedName name="_140a6_">[0]!_140a6_</definedName>
    <definedName name="_140P6_" localSheetId="1">#REF!</definedName>
    <definedName name="_140P6_" localSheetId="0">#REF!</definedName>
    <definedName name="_140P6_" localSheetId="17">#REF!</definedName>
    <definedName name="_140P6_">#REF!</definedName>
    <definedName name="_141a12_" localSheetId="1">仕訳書!_141a12_</definedName>
    <definedName name="_141a12_" localSheetId="2">'諸経費算定 (改修機械)'!_141a12_</definedName>
    <definedName name="_141a12_" localSheetId="0">総仕訳書!_141a12_</definedName>
    <definedName name="_141a12_" localSheetId="17">別紙明細!_141a12_</definedName>
    <definedName name="_141a12_">[0]!_141a12_</definedName>
    <definedName name="_141P7_" localSheetId="1">#REF!</definedName>
    <definedName name="_141P7_" localSheetId="0">#REF!</definedName>
    <definedName name="_141P7_" localSheetId="17">#REF!</definedName>
    <definedName name="_141P7_">#REF!</definedName>
    <definedName name="_142_502">#REF!</definedName>
    <definedName name="_142a12_" localSheetId="1">仕訳書!_142a12_</definedName>
    <definedName name="_142a12_" localSheetId="2">'諸経費算定 (改修機械)'!_142a12_</definedName>
    <definedName name="_142a12_" localSheetId="0">総仕訳書!_142a12_</definedName>
    <definedName name="_142a12_" localSheetId="17">別紙明細!_142a12_</definedName>
    <definedName name="_142a12_">[0]!_142a12_</definedName>
    <definedName name="_142P8_" localSheetId="1">#REF!</definedName>
    <definedName name="_142P8_" localSheetId="0">#REF!</definedName>
    <definedName name="_142P8_" localSheetId="17">#REF!</definedName>
    <definedName name="_142P8_">#REF!</definedName>
    <definedName name="_143a13_" localSheetId="1">仕訳書!_143a13_</definedName>
    <definedName name="_143a13_" localSheetId="2">'諸経費算定 (改修機械)'!_143a13_</definedName>
    <definedName name="_143a13_" localSheetId="0">総仕訳書!_143a13_</definedName>
    <definedName name="_143a13_" localSheetId="17">別紙明細!_143a13_</definedName>
    <definedName name="_143a13_">[0]!_143a13_</definedName>
    <definedName name="_143P9_" localSheetId="1">#REF!</definedName>
    <definedName name="_143P9_" localSheetId="0">#REF!</definedName>
    <definedName name="_143P9_" localSheetId="17">#REF!</definedName>
    <definedName name="_143P9_">#REF!</definedName>
    <definedName name="_144a13_" localSheetId="1">仕訳書!_144a13_</definedName>
    <definedName name="_144a13_" localSheetId="2">'諸経費算定 (改修機械)'!_144a13_</definedName>
    <definedName name="_144a13_" localSheetId="0">総仕訳書!_144a13_</definedName>
    <definedName name="_144a13_" localSheetId="17">別紙明細!_144a13_</definedName>
    <definedName name="_144a13_">[0]!_144a13_</definedName>
    <definedName name="_144W_C1" localSheetId="1">#REF!</definedName>
    <definedName name="_144W_C1" localSheetId="0">#REF!</definedName>
    <definedName name="_144W_C1" localSheetId="17">#REF!</definedName>
    <definedName name="_144W_C1">#REF!</definedName>
    <definedName name="_145a14_" localSheetId="1">仕訳書!_145a14_</definedName>
    <definedName name="_145a14_" localSheetId="2">'諸経費算定 (改修機械)'!_145a14_</definedName>
    <definedName name="_145a14_" localSheetId="0">総仕訳書!_145a14_</definedName>
    <definedName name="_145a14_" localSheetId="17">別紙明細!_145a14_</definedName>
    <definedName name="_145a14_">[0]!_145a14_</definedName>
    <definedName name="_145a4_">[0]!_145a4_</definedName>
    <definedName name="_145W_C2" localSheetId="1">#REF!</definedName>
    <definedName name="_145W_C2" localSheetId="0">#REF!</definedName>
    <definedName name="_145W_C2" localSheetId="17">#REF!</definedName>
    <definedName name="_145W_C2">#REF!</definedName>
    <definedName name="_146_503">#REF!</definedName>
    <definedName name="_146a14_" localSheetId="1">仕訳書!_146a14_</definedName>
    <definedName name="_146a14_" localSheetId="2">'諸経費算定 (改修機械)'!_146a14_</definedName>
    <definedName name="_146a14_" localSheetId="0">総仕訳書!_146a14_</definedName>
    <definedName name="_146a14_" localSheetId="17">別紙明細!_146a14_</definedName>
    <definedName name="_146a14_">[0]!_146a14_</definedName>
    <definedName name="_146a7_" localSheetId="1">仕訳書!_146a7_</definedName>
    <definedName name="_146a7_" localSheetId="2">'諸経費算定 (改修機械)'!_146a7_</definedName>
    <definedName name="_146a7_" localSheetId="0">総仕訳書!_146a7_</definedName>
    <definedName name="_146a7_" localSheetId="17">別紙明細!_146a7_</definedName>
    <definedName name="_146a7_">[0]!_146a7_</definedName>
    <definedName name="_146W_FL" localSheetId="1">#REF!</definedName>
    <definedName name="_146W_FL" localSheetId="0">#REF!</definedName>
    <definedName name="_146W_FL" localSheetId="17">#REF!</definedName>
    <definedName name="_146W_FL">#REF!</definedName>
    <definedName name="_147a2_" localSheetId="1">仕訳書!_147a2_</definedName>
    <definedName name="_147a2_" localSheetId="2">'諸経費算定 (改修機械)'!_147a2_</definedName>
    <definedName name="_147a2_" localSheetId="0">総仕訳書!_147a2_</definedName>
    <definedName name="_147a2_" localSheetId="17">別紙明細!_147a2_</definedName>
    <definedName name="_147a2_">[0]!_147a2_</definedName>
    <definedName name="_147下80_1" localSheetId="1">#REF!</definedName>
    <definedName name="_147下80_1" localSheetId="0">#REF!</definedName>
    <definedName name="_147下80_1" localSheetId="17">#REF!</definedName>
    <definedName name="_147下80_1">#REF!</definedName>
    <definedName name="_148a2_" localSheetId="1">仕訳書!_148a2_</definedName>
    <definedName name="_148a2_" localSheetId="2">'諸経費算定 (改修機械)'!_148a2_</definedName>
    <definedName name="_148a2_" localSheetId="0">総仕訳書!_148a2_</definedName>
    <definedName name="_148a2_" localSheetId="17">別紙明細!_148a2_</definedName>
    <definedName name="_148a2_">[0]!_148a2_</definedName>
    <definedName name="_148a4_">[0]!_148a4_</definedName>
    <definedName name="_148下80_2" localSheetId="1">#REF!</definedName>
    <definedName name="_148下80_2" localSheetId="0">#REF!</definedName>
    <definedName name="_148下80_2" localSheetId="17">#REF!</definedName>
    <definedName name="_148下80_2">#REF!</definedName>
    <definedName name="_149a3_" localSheetId="1">仕訳書!_149a3_</definedName>
    <definedName name="_149a3_" localSheetId="2">'諸経費算定 (改修機械)'!_149a3_</definedName>
    <definedName name="_149a3_" localSheetId="0">総仕訳書!_149a3_</definedName>
    <definedName name="_149a3_" localSheetId="17">別紙明細!_149a3_</definedName>
    <definedName name="_149a3_">[0]!_149a3_</definedName>
    <definedName name="_149下80_3" localSheetId="1">#REF!</definedName>
    <definedName name="_149下80_3" localSheetId="0">#REF!</definedName>
    <definedName name="_149下80_3" localSheetId="17">#REF!</definedName>
    <definedName name="_149下80_3">#REF!</definedName>
    <definedName name="_14P" localSheetId="1">#REF!</definedName>
    <definedName name="_14P" localSheetId="2">#REF!</definedName>
    <definedName name="_14P" localSheetId="0">#REF!</definedName>
    <definedName name="_14P" localSheetId="17">#REF!</definedName>
    <definedName name="_14P">#REF!</definedName>
    <definedName name="_14ページ">NA()</definedName>
    <definedName name="_14左官工事">#REF!</definedName>
    <definedName name="_14年度単価">#REF!</definedName>
    <definedName name="_15">#N/A</definedName>
    <definedName name="_15_02">#REF!</definedName>
    <definedName name="_15_1" localSheetId="1">#REF!</definedName>
    <definedName name="_15_1" localSheetId="0">#REF!</definedName>
    <definedName name="_15_1" localSheetId="17">#REF!</definedName>
    <definedName name="_15_1">#REF!</definedName>
    <definedName name="_15_13">#REF!</definedName>
    <definedName name="_15_14" localSheetId="1">#REF!</definedName>
    <definedName name="_15_14" localSheetId="0">#REF!</definedName>
    <definedName name="_15_14">#REF!</definedName>
    <definedName name="_15_706">#REF!</definedName>
    <definedName name="_150">#REF!</definedName>
    <definedName name="_150_504">#REF!</definedName>
    <definedName name="_150a3_" localSheetId="1">仕訳書!_150a3_</definedName>
    <definedName name="_150a3_" localSheetId="2">'諸経費算定 (改修機械)'!_150a3_</definedName>
    <definedName name="_150a3_" localSheetId="0">総仕訳書!_150a3_</definedName>
    <definedName name="_150a3_" localSheetId="17">別紙明細!_150a3_</definedName>
    <definedName name="_150a3_">[0]!_150a3_</definedName>
    <definedName name="_150上80_1" localSheetId="1">#REF!</definedName>
    <definedName name="_150上80_1" localSheetId="0">#REF!</definedName>
    <definedName name="_150上80_1" localSheetId="17">#REF!</definedName>
    <definedName name="_150上80_1">#REF!</definedName>
    <definedName name="_151">#REF!</definedName>
    <definedName name="_151a4_" localSheetId="1">仕訳書!_151a4_</definedName>
    <definedName name="_151a4_" localSheetId="2">'諸経費算定 (改修機械)'!_151a4_</definedName>
    <definedName name="_151a4_" localSheetId="0">総仕訳書!_151a4_</definedName>
    <definedName name="_151a4_" localSheetId="17">別紙明細!_151a4_</definedName>
    <definedName name="_151a4_">[0]!_151a4_</definedName>
    <definedName name="_151上80_2" localSheetId="1">#REF!</definedName>
    <definedName name="_151上80_2" localSheetId="0">#REF!</definedName>
    <definedName name="_151上80_2" localSheetId="17">#REF!</definedName>
    <definedName name="_151上80_2">#REF!</definedName>
    <definedName name="_152a4_" localSheetId="1">仕訳書!_152a4_</definedName>
    <definedName name="_152a4_" localSheetId="2">'諸経費算定 (改修機械)'!_152a4_</definedName>
    <definedName name="_152a4_" localSheetId="0">総仕訳書!_152a4_</definedName>
    <definedName name="_152a4_" localSheetId="17">別紙明細!_152a4_</definedName>
    <definedName name="_152a4_">[0]!_152a4_</definedName>
    <definedName name="_152a8_" localSheetId="1">仕訳書!_152a8_</definedName>
    <definedName name="_152a8_" localSheetId="2">'諸経費算定 (改修機械)'!_152a8_</definedName>
    <definedName name="_152a8_" localSheetId="0">総仕訳書!_152a8_</definedName>
    <definedName name="_152a8_" localSheetId="17">別紙明細!_152a8_</definedName>
    <definedName name="_152a8_">[0]!_152a8_</definedName>
    <definedName name="_152上80_3" localSheetId="1">#REF!</definedName>
    <definedName name="_152上80_3" localSheetId="0">#REF!</definedName>
    <definedName name="_152上80_3" localSheetId="17">#REF!</definedName>
    <definedName name="_152上80_3">#REF!</definedName>
    <definedName name="_153a5_" localSheetId="1">仕訳書!_153a5_</definedName>
    <definedName name="_153a5_" localSheetId="2">'諸経費算定 (改修機械)'!_153a5_</definedName>
    <definedName name="_153a5_" localSheetId="0">総仕訳書!_153a5_</definedName>
    <definedName name="_153a5_" localSheetId="17">別紙明細!_153a5_</definedName>
    <definedName name="_153a5_">[0]!_153a5_</definedName>
    <definedName name="_154_505">#REF!</definedName>
    <definedName name="_154a5_" localSheetId="1">仕訳書!_154a5_</definedName>
    <definedName name="_154a5_" localSheetId="2">'諸経費算定 (改修機械)'!_154a5_</definedName>
    <definedName name="_154a5_" localSheetId="0">総仕訳書!_154a5_</definedName>
    <definedName name="_154a5_" localSheetId="17">別紙明細!_154a5_</definedName>
    <definedName name="_154a5_">[0]!_154a5_</definedName>
    <definedName name="_155a6_" localSheetId="1">仕訳書!_155a6_</definedName>
    <definedName name="_155a6_" localSheetId="2">'諸経費算定 (改修機械)'!_155a6_</definedName>
    <definedName name="_155a6_" localSheetId="0">総仕訳書!_155a6_</definedName>
    <definedName name="_155a6_" localSheetId="17">別紙明細!_155a6_</definedName>
    <definedName name="_155a6_">[0]!_155a6_</definedName>
    <definedName name="_156a6_" localSheetId="1">仕訳書!_156a6_</definedName>
    <definedName name="_156a6_" localSheetId="2">'諸経費算定 (改修機械)'!_156a6_</definedName>
    <definedName name="_156a6_" localSheetId="0">総仕訳書!_156a6_</definedName>
    <definedName name="_156a6_" localSheetId="17">別紙明細!_156a6_</definedName>
    <definedName name="_156a6_">[0]!_156a6_</definedName>
    <definedName name="_157a5_">[0]!_157a5_</definedName>
    <definedName name="_157a7_" localSheetId="1">仕訳書!_157a7_</definedName>
    <definedName name="_157a7_" localSheetId="2">'諸経費算定 (改修機械)'!_157a7_</definedName>
    <definedName name="_157a7_" localSheetId="0">総仕訳書!_157a7_</definedName>
    <definedName name="_157a7_" localSheetId="17">別紙明細!_157a7_</definedName>
    <definedName name="_157a7_">[0]!_157a7_</definedName>
    <definedName name="_158_51">#REF!</definedName>
    <definedName name="_158a7_" localSheetId="1">仕訳書!_158a7_</definedName>
    <definedName name="_158a7_" localSheetId="2">'諸経費算定 (改修機械)'!_158a7_</definedName>
    <definedName name="_158a7_" localSheetId="0">総仕訳書!_158a7_</definedName>
    <definedName name="_158a7_" localSheetId="17">別紙明細!_158a7_</definedName>
    <definedName name="_158a7_">[0]!_158a7_</definedName>
    <definedName name="_158a9_" localSheetId="1">仕訳書!_158a9_</definedName>
    <definedName name="_158a9_" localSheetId="2">'諸経費算定 (改修機械)'!_158a9_</definedName>
    <definedName name="_158a9_" localSheetId="0">総仕訳書!_158a9_</definedName>
    <definedName name="_158a9_" localSheetId="17">別紙明細!_158a9_</definedName>
    <definedName name="_158a9_">[0]!_158a9_</definedName>
    <definedName name="_159a8_" localSheetId="1">仕訳書!_159a8_</definedName>
    <definedName name="_159a8_" localSheetId="2">'諸経費算定 (改修機械)'!_159a8_</definedName>
    <definedName name="_159a8_" localSheetId="0">総仕訳書!_159a8_</definedName>
    <definedName name="_159a8_" localSheetId="17">別紙明細!_159a8_</definedName>
    <definedName name="_159a8_">[0]!_159a8_</definedName>
    <definedName name="_159C_" localSheetId="1">#REF!</definedName>
    <definedName name="_159C_" localSheetId="0">#REF!</definedName>
    <definedName name="_159C_" localSheetId="17">#REF!</definedName>
    <definedName name="_159C_">#REF!</definedName>
    <definedName name="_15P" localSheetId="1">#REF!</definedName>
    <definedName name="_15P" localSheetId="2">#REF!</definedName>
    <definedName name="_15P" localSheetId="0">#REF!</definedName>
    <definedName name="_15P" localSheetId="17">#REF!</definedName>
    <definedName name="_15P">#REF!</definedName>
    <definedName name="_15ページ">NA()</definedName>
    <definedName name="_15木製建具工事">#REF!</definedName>
    <definedName name="_16" localSheetId="1">#REF!</definedName>
    <definedName name="_16" localSheetId="2">#REF!</definedName>
    <definedName name="_16" localSheetId="0">#REF!</definedName>
    <definedName name="_16" localSheetId="17">#REF!</definedName>
    <definedName name="_16">#REF!</definedName>
    <definedName name="_16_0_K" localSheetId="14" hidden="1">[26]諸経費!#REF!</definedName>
    <definedName name="_16_1" localSheetId="1">'[24]仕訳書（１期）'!#REF!</definedName>
    <definedName name="_16_1" localSheetId="0">'[24]仕訳書（１期）'!#REF!</definedName>
    <definedName name="_16_1" localSheetId="17">'[24]仕訳書（１期）'!#REF!</definedName>
    <definedName name="_16_1">'[24]仕訳書（１期）'!#REF!</definedName>
    <definedName name="_16_14">#REF!</definedName>
    <definedName name="_16_15" localSheetId="1">#REF!</definedName>
    <definedName name="_16_15" localSheetId="0">#REF!</definedName>
    <definedName name="_16_15" localSheetId="17">#REF!</definedName>
    <definedName name="_16_15">#REF!</definedName>
    <definedName name="_16_2" localSheetId="1">'[24]仕訳書（１期）'!#REF!</definedName>
    <definedName name="_16_2" localSheetId="0">'[24]仕訳書（１期）'!#REF!</definedName>
    <definedName name="_16_2" localSheetId="17">'[24]仕訳書（１期）'!#REF!</definedName>
    <definedName name="_16_2">'[24]仕訳書（１期）'!#REF!</definedName>
    <definedName name="_16_3" localSheetId="1">'[24]仕訳書（１期）'!#REF!</definedName>
    <definedName name="_16_3" localSheetId="0">'[24]仕訳書（１期）'!#REF!</definedName>
    <definedName name="_16_3" localSheetId="17">'[24]仕訳書（１期）'!#REF!</definedName>
    <definedName name="_16_3">'[24]仕訳書（１期）'!#REF!</definedName>
    <definedName name="_16_707" localSheetId="2">#REF!</definedName>
    <definedName name="_16_707">#REF!</definedName>
    <definedName name="_160" localSheetId="2">#REF!</definedName>
    <definedName name="_160">#REF!</definedName>
    <definedName name="_160a8_" localSheetId="1">仕訳書!_160a8_</definedName>
    <definedName name="_160a8_" localSheetId="2">'諸経費算定 (改修機械)'!_160a8_</definedName>
    <definedName name="_160a8_" localSheetId="0">総仕訳書!_160a8_</definedName>
    <definedName name="_160a8_" localSheetId="17">別紙明細!_160a8_</definedName>
    <definedName name="_160a8_">[0]!_160a8_</definedName>
    <definedName name="_160D_KEY" localSheetId="1">#REF!</definedName>
    <definedName name="_160D_KEY" localSheetId="0">#REF!</definedName>
    <definedName name="_160D_KEY" localSheetId="17">#REF!</definedName>
    <definedName name="_160D_KEY">#REF!</definedName>
    <definedName name="_161a9_" localSheetId="1">仕訳書!_161a9_</definedName>
    <definedName name="_161a9_" localSheetId="2">'諸経費算定 (改修機械)'!_161a9_</definedName>
    <definedName name="_161a9_" localSheetId="0">総仕訳書!_161a9_</definedName>
    <definedName name="_161a9_" localSheetId="17">別紙明細!_161a9_</definedName>
    <definedName name="_161a9_">[0]!_161a9_</definedName>
    <definedName name="_162_52">#REF!</definedName>
    <definedName name="_162a9_" localSheetId="1">仕訳書!_162a9_</definedName>
    <definedName name="_162a9_" localSheetId="2">'諸経費算定 (改修機械)'!_162a9_</definedName>
    <definedName name="_162a9_" localSheetId="0">総仕訳書!_162a9_</definedName>
    <definedName name="_162a9_" localSheetId="17">別紙明細!_162a9_</definedName>
    <definedName name="_162a9_">[0]!_162a9_</definedName>
    <definedName name="_163a6_">[0]!_163a6_</definedName>
    <definedName name="_163ap1_" localSheetId="1">仕訳書!_163ap1_</definedName>
    <definedName name="_163ap1_" localSheetId="2">'諸経費算定 (改修機械)'!_163ap1_</definedName>
    <definedName name="_163ap1_" localSheetId="0">総仕訳書!_163ap1_</definedName>
    <definedName name="_163ap1_" localSheetId="17">別紙明細!_163ap1_</definedName>
    <definedName name="_163ap1_">[0]!_163ap1_</definedName>
    <definedName name="_164ap1_" localSheetId="1">仕訳書!_164ap1_</definedName>
    <definedName name="_164ap1_" localSheetId="2">'諸経費算定 (改修機械)'!_164ap1_</definedName>
    <definedName name="_164ap1_" localSheetId="0">総仕訳書!_164ap1_</definedName>
    <definedName name="_164ap1_" localSheetId="17">別紙明細!_164ap1_</definedName>
    <definedName name="_164ap1_">[0]!_164ap1_</definedName>
    <definedName name="_166_6">#REF!</definedName>
    <definedName name="_166a6_">[0]!_166a6_</definedName>
    <definedName name="_166ap1_" localSheetId="1">仕訳書!_166ap1_</definedName>
    <definedName name="_166ap1_" localSheetId="2">'諸経費算定 (改修機械)'!_166ap1_</definedName>
    <definedName name="_166ap1_" localSheetId="0">総仕訳書!_166ap1_</definedName>
    <definedName name="_166ap1_" localSheetId="17">別紙明細!_166ap1_</definedName>
    <definedName name="_166ap1_">[0]!_166ap1_</definedName>
    <definedName name="_166f1_" localSheetId="1">仕訳書!_166f1_</definedName>
    <definedName name="_166f1_" localSheetId="2">'諸経費算定 (改修機械)'!_166f1_</definedName>
    <definedName name="_166f1_" localSheetId="0">総仕訳書!_166f1_</definedName>
    <definedName name="_166f1_" localSheetId="17">別紙明細!_166f1_</definedName>
    <definedName name="_166f1_">[0]!_166f1_</definedName>
    <definedName name="_167ap1_" localSheetId="1">仕訳書!_167ap1_</definedName>
    <definedName name="_167ap1_" localSheetId="2">'諸経費算定 (改修機械)'!_167ap1_</definedName>
    <definedName name="_167ap1_" localSheetId="0">総仕訳書!_167ap1_</definedName>
    <definedName name="_167ap1_" localSheetId="17">別紙明細!_167ap1_</definedName>
    <definedName name="_167ap1_">[0]!_167ap1_</definedName>
    <definedName name="_16P" localSheetId="1">#REF!</definedName>
    <definedName name="_16P" localSheetId="2">#REF!</definedName>
    <definedName name="_16P" localSheetId="0">#REF!</definedName>
    <definedName name="_16P" localSheetId="17">#REF!</definedName>
    <definedName name="_16P">#REF!</definedName>
    <definedName name="_16ページ">NA()</definedName>
    <definedName name="_16金属製建具工">#REF!</definedName>
    <definedName name="_17">#N/A</definedName>
    <definedName name="_17_0_K" hidden="1">'[27]#REF'!#REF!</definedName>
    <definedName name="_17_1" localSheetId="1">'[17]#REF'!#REF!</definedName>
    <definedName name="_17_1" localSheetId="0">'[17]#REF'!#REF!</definedName>
    <definedName name="_17_1" localSheetId="17">'[17]#REF'!#REF!</definedName>
    <definedName name="_17_1">'[17]#REF'!#REF!</definedName>
    <definedName name="_17_15">#REF!</definedName>
    <definedName name="_17_16" localSheetId="1">#REF!</definedName>
    <definedName name="_17_16" localSheetId="0">#REF!</definedName>
    <definedName name="_17_16" localSheetId="17">#REF!</definedName>
    <definedName name="_17_16">#REF!</definedName>
    <definedName name="_17_2">#REF!</definedName>
    <definedName name="_17_708">#REF!</definedName>
    <definedName name="_170_601">#REF!</definedName>
    <definedName name="_170C_" localSheetId="1">#REF!</definedName>
    <definedName name="_170C_" localSheetId="0">#REF!</definedName>
    <definedName name="_170C_">#REF!</definedName>
    <definedName name="_172a7_">[0]!_172a7_</definedName>
    <definedName name="_172CD1_" localSheetId="1">#REF!</definedName>
    <definedName name="_172CD1_" localSheetId="0">#REF!</definedName>
    <definedName name="_172CD1_">#REF!</definedName>
    <definedName name="_172f10_" localSheetId="1">仕訳書!_172f10_</definedName>
    <definedName name="_172f10_" localSheetId="2">'諸経費算定 (改修機械)'!_172f10_</definedName>
    <definedName name="_172f10_" localSheetId="0">総仕訳書!_172f10_</definedName>
    <definedName name="_172f10_" localSheetId="17">別紙明細!_172f10_</definedName>
    <definedName name="_172f10_">[0]!_172f10_</definedName>
    <definedName name="_174_602">#REF!</definedName>
    <definedName name="_174CD2_" localSheetId="1">#REF!</definedName>
    <definedName name="_174CD2_" localSheetId="0">#REF!</definedName>
    <definedName name="_174CD2_" localSheetId="17">#REF!</definedName>
    <definedName name="_174CD2_">#REF!</definedName>
    <definedName name="_175a7_">[0]!_175a7_</definedName>
    <definedName name="_177D_KEY" localSheetId="1">#REF!</definedName>
    <definedName name="_177D_KEY" localSheetId="0">#REF!</definedName>
    <definedName name="_177D_KEY" localSheetId="17">#REF!</definedName>
    <definedName name="_177D_KEY">#REF!</definedName>
    <definedName name="_178_603">#REF!</definedName>
    <definedName name="_178f1_" localSheetId="1">仕訳書!_178f1_</definedName>
    <definedName name="_178f1_" localSheetId="2">'諸経費算定 (改修機械)'!_178f1_</definedName>
    <definedName name="_178f1_" localSheetId="0">総仕訳書!_178f1_</definedName>
    <definedName name="_178f1_" localSheetId="17">別紙明細!_178f1_</definedName>
    <definedName name="_178f1_">[0]!_178f1_</definedName>
    <definedName name="_178f11_" localSheetId="1">仕訳書!_178f11_</definedName>
    <definedName name="_178f11_" localSheetId="2">'諸経費算定 (改修機械)'!_178f11_</definedName>
    <definedName name="_178f11_" localSheetId="0">総仕訳書!_178f11_</definedName>
    <definedName name="_178f11_" localSheetId="17">別紙明細!_178f11_</definedName>
    <definedName name="_178f11_">[0]!_178f11_</definedName>
    <definedName name="_179f1_" localSheetId="1">仕訳書!_179f1_</definedName>
    <definedName name="_179f1_" localSheetId="2">'諸経費算定 (改修機械)'!_179f1_</definedName>
    <definedName name="_179f1_" localSheetId="0">総仕訳書!_179f1_</definedName>
    <definedName name="_179f1_" localSheetId="17">別紙明細!_179f1_</definedName>
    <definedName name="_179f1_">[0]!_179f1_</definedName>
    <definedName name="_17P" localSheetId="1">#REF!</definedName>
    <definedName name="_17P" localSheetId="2">#REF!</definedName>
    <definedName name="_17P" localSheetId="0">#REF!</definedName>
    <definedName name="_17P" localSheetId="17">#REF!</definedName>
    <definedName name="_17P">#REF!</definedName>
    <definedName name="_17ガラス工事">#REF!</definedName>
    <definedName name="_17ページ">NA()</definedName>
    <definedName name="_18">#N/A</definedName>
    <definedName name="_18_16">#REF!</definedName>
    <definedName name="_18_17" localSheetId="1">#REF!</definedName>
    <definedName name="_18_17" localSheetId="0">#REF!</definedName>
    <definedName name="_18_17" localSheetId="17">#REF!</definedName>
    <definedName name="_18_17">#REF!</definedName>
    <definedName name="_18_709">#REF!</definedName>
    <definedName name="_180f10_" localSheetId="1">仕訳書!_180f10_</definedName>
    <definedName name="_180f10_" localSheetId="2">'諸経費算定 (改修機械)'!_180f10_</definedName>
    <definedName name="_180f10_" localSheetId="0">総仕訳書!_180f10_</definedName>
    <definedName name="_180f10_" localSheetId="17">別紙明細!_180f10_</definedName>
    <definedName name="_180f10_">[0]!_180f10_</definedName>
    <definedName name="_181a8_">[0]!_181a8_</definedName>
    <definedName name="_181f10_" localSheetId="1">仕訳書!_181f10_</definedName>
    <definedName name="_181f10_" localSheetId="2">'諸経費算定 (改修機械)'!_181f10_</definedName>
    <definedName name="_181f10_" localSheetId="0">総仕訳書!_181f10_</definedName>
    <definedName name="_181f10_" localSheetId="17">別紙明細!_181f10_</definedName>
    <definedName name="_181f10_">[0]!_181f10_</definedName>
    <definedName name="_182_604">#REF!</definedName>
    <definedName name="_182f11_" localSheetId="1">仕訳書!_182f11_</definedName>
    <definedName name="_182f11_" localSheetId="2">'諸経費算定 (改修機械)'!_182f11_</definedName>
    <definedName name="_182f11_" localSheetId="0">総仕訳書!_182f11_</definedName>
    <definedName name="_182f11_" localSheetId="17">別紙明細!_182f11_</definedName>
    <definedName name="_182f11_">[0]!_182f11_</definedName>
    <definedName name="_183f11_" localSheetId="1">仕訳書!_183f11_</definedName>
    <definedName name="_183f11_" localSheetId="2">'諸経費算定 (改修機械)'!_183f11_</definedName>
    <definedName name="_183f11_" localSheetId="0">総仕訳書!_183f11_</definedName>
    <definedName name="_183f11_" localSheetId="17">別紙明細!_183f11_</definedName>
    <definedName name="_183f11_">[0]!_183f11_</definedName>
    <definedName name="_184a8_">[0]!_184a8_</definedName>
    <definedName name="_184f12_" localSheetId="1">仕訳書!_184f12_</definedName>
    <definedName name="_184f12_" localSheetId="2">'諸経費算定 (改修機械)'!_184f12_</definedName>
    <definedName name="_184f12_" localSheetId="0">総仕訳書!_184f12_</definedName>
    <definedName name="_184f12_" localSheetId="17">別紙明細!_184f12_</definedName>
    <definedName name="_184f12_">[0]!_184f12_</definedName>
    <definedName name="_185f12_" localSheetId="1">仕訳書!_185f12_</definedName>
    <definedName name="_185f12_" localSheetId="2">'諸経費算定 (改修機械)'!_185f12_</definedName>
    <definedName name="_185f12_" localSheetId="0">総仕訳書!_185f12_</definedName>
    <definedName name="_185f12_" localSheetId="17">別紙明細!_185f12_</definedName>
    <definedName name="_185f12_">[0]!_185f12_</definedName>
    <definedName name="_186_605">#REF!</definedName>
    <definedName name="_186f13_" localSheetId="1">仕訳書!_186f13_</definedName>
    <definedName name="_186f13_" localSheetId="2">'諸経費算定 (改修機械)'!_186f13_</definedName>
    <definedName name="_186f13_" localSheetId="0">総仕訳書!_186f13_</definedName>
    <definedName name="_186f13_" localSheetId="17">別紙明細!_186f13_</definedName>
    <definedName name="_186f13_">[0]!_186f13_</definedName>
    <definedName name="_187f13_" localSheetId="1">仕訳書!_187f13_</definedName>
    <definedName name="_187f13_" localSheetId="2">'諸経費算定 (改修機械)'!_187f13_</definedName>
    <definedName name="_187f13_" localSheetId="0">総仕訳書!_187f13_</definedName>
    <definedName name="_187f13_" localSheetId="17">別紙明細!_187f13_</definedName>
    <definedName name="_187f13_">[0]!_187f13_</definedName>
    <definedName name="_188f14_" localSheetId="1">仕訳書!_188f14_</definedName>
    <definedName name="_188f14_" localSheetId="2">'諸経費算定 (改修機械)'!_188f14_</definedName>
    <definedName name="_188f14_" localSheetId="0">総仕訳書!_188f14_</definedName>
    <definedName name="_188f14_" localSheetId="17">別紙明細!_188f14_</definedName>
    <definedName name="_188f14_">[0]!_188f14_</definedName>
    <definedName name="_189f14_" localSheetId="1">仕訳書!_189f14_</definedName>
    <definedName name="_189f14_" localSheetId="2">'諸経費算定 (改修機械)'!_189f14_</definedName>
    <definedName name="_189f14_" localSheetId="0">総仕訳書!_189f14_</definedName>
    <definedName name="_189f14_" localSheetId="17">別紙明細!_189f14_</definedName>
    <definedName name="_189f14_">[0]!_189f14_</definedName>
    <definedName name="_18P" localSheetId="1">#REF!</definedName>
    <definedName name="_18P" localSheetId="2">#REF!</definedName>
    <definedName name="_18P" localSheetId="0">#REF!</definedName>
    <definedName name="_18P" localSheetId="17">#REF!</definedName>
    <definedName name="_18P">#REF!</definedName>
    <definedName name="_18ページ">NA()</definedName>
    <definedName name="_18塗装工事">#REF!</definedName>
    <definedName name="_19">#N/A</definedName>
    <definedName name="_19_03">#REF!</definedName>
    <definedName name="_19_1" localSheetId="1">#REF!</definedName>
    <definedName name="_19_1" localSheetId="0">#REF!</definedName>
    <definedName name="_19_1" localSheetId="17">#REF!</definedName>
    <definedName name="_19_1">#REF!</definedName>
    <definedName name="_19_17">#REF!</definedName>
    <definedName name="_19_18" localSheetId="1">#REF!</definedName>
    <definedName name="_19_18" localSheetId="0">#REF!</definedName>
    <definedName name="_19_18">#REF!</definedName>
    <definedName name="_19_710">#REF!</definedName>
    <definedName name="_190_606">#REF!</definedName>
    <definedName name="_190a9_">[0]!_190a9_</definedName>
    <definedName name="_190f13_" localSheetId="1">仕訳書!_190f13_</definedName>
    <definedName name="_190f13_" localSheetId="2">'諸経費算定 (改修機械)'!_190f13_</definedName>
    <definedName name="_190f13_" localSheetId="0">総仕訳書!_190f13_</definedName>
    <definedName name="_190f13_" localSheetId="17">別紙明細!_190f13_</definedName>
    <definedName name="_190f13_">[0]!_190f13_</definedName>
    <definedName name="_190f15_" localSheetId="1">仕訳書!_190f15_</definedName>
    <definedName name="_190f15_" localSheetId="2">'諸経費算定 (改修機械)'!_190f15_</definedName>
    <definedName name="_190f15_" localSheetId="0">総仕訳書!_190f15_</definedName>
    <definedName name="_190f15_" localSheetId="17">別紙明細!_190f15_</definedName>
    <definedName name="_190f15_">[0]!_190f15_</definedName>
    <definedName name="_191f15_" localSheetId="1">仕訳書!_191f15_</definedName>
    <definedName name="_191f15_" localSheetId="2">'諸経費算定 (改修機械)'!_191f15_</definedName>
    <definedName name="_191f15_" localSheetId="0">総仕訳書!_191f15_</definedName>
    <definedName name="_191f15_" localSheetId="17">別紙明細!_191f15_</definedName>
    <definedName name="_191f15_">[0]!_191f15_</definedName>
    <definedName name="_192f2_" localSheetId="1">仕訳書!_192f2_</definedName>
    <definedName name="_192f2_" localSheetId="2">'諸経費算定 (改修機械)'!_192f2_</definedName>
    <definedName name="_192f2_" localSheetId="0">総仕訳書!_192f2_</definedName>
    <definedName name="_192f2_" localSheetId="17">別紙明細!_192f2_</definedName>
    <definedName name="_192f2_">[0]!_192f2_</definedName>
    <definedName name="_193a9_">[0]!_193a9_</definedName>
    <definedName name="_193f2_" localSheetId="1">仕訳書!_193f2_</definedName>
    <definedName name="_193f2_" localSheetId="2">'諸経費算定 (改修機械)'!_193f2_</definedName>
    <definedName name="_193f2_" localSheetId="0">総仕訳書!_193f2_</definedName>
    <definedName name="_193f2_" localSheetId="17">別紙明細!_193f2_</definedName>
    <definedName name="_193f2_">[0]!_193f2_</definedName>
    <definedName name="_194_607">#REF!</definedName>
    <definedName name="_194f3_" localSheetId="1">仕訳書!_194f3_</definedName>
    <definedName name="_194f3_" localSheetId="2">'諸経費算定 (改修機械)'!_194f3_</definedName>
    <definedName name="_194f3_" localSheetId="0">総仕訳書!_194f3_</definedName>
    <definedName name="_194f3_" localSheetId="17">別紙明細!_194f3_</definedName>
    <definedName name="_194f3_">[0]!_194f3_</definedName>
    <definedName name="_195f3_" localSheetId="1">仕訳書!_195f3_</definedName>
    <definedName name="_195f3_" localSheetId="2">'諸経費算定 (改修機械)'!_195f3_</definedName>
    <definedName name="_195f3_" localSheetId="0">総仕訳書!_195f3_</definedName>
    <definedName name="_195f3_" localSheetId="17">別紙明細!_195f3_</definedName>
    <definedName name="_195f3_">[0]!_195f3_</definedName>
    <definedName name="_196f14_" localSheetId="1">仕訳書!_196f14_</definedName>
    <definedName name="_196f14_" localSheetId="2">'諸経費算定 (改修機械)'!_196f14_</definedName>
    <definedName name="_196f14_" localSheetId="0">総仕訳書!_196f14_</definedName>
    <definedName name="_196f14_" localSheetId="17">別紙明細!_196f14_</definedName>
    <definedName name="_196f14_">[0]!_196f14_</definedName>
    <definedName name="_196f4_" localSheetId="1">仕訳書!_196f4_</definedName>
    <definedName name="_196f4_" localSheetId="2">'諸経費算定 (改修機械)'!_196f4_</definedName>
    <definedName name="_196f4_" localSheetId="0">総仕訳書!_196f4_</definedName>
    <definedName name="_196f4_" localSheetId="17">別紙明細!_196f4_</definedName>
    <definedName name="_196f4_">[0]!_196f4_</definedName>
    <definedName name="_197f4_" localSheetId="1">仕訳書!_197f4_</definedName>
    <definedName name="_197f4_" localSheetId="2">'諸経費算定 (改修機械)'!_197f4_</definedName>
    <definedName name="_197f4_" localSheetId="0">総仕訳書!_197f4_</definedName>
    <definedName name="_197f4_" localSheetId="17">別紙明細!_197f4_</definedName>
    <definedName name="_197f4_">[0]!_197f4_</definedName>
    <definedName name="_198_608">#REF!</definedName>
    <definedName name="_198f5_" localSheetId="1">仕訳書!_198f5_</definedName>
    <definedName name="_198f5_" localSheetId="2">'諸経費算定 (改修機械)'!_198f5_</definedName>
    <definedName name="_198f5_" localSheetId="0">総仕訳書!_198f5_</definedName>
    <definedName name="_198f5_" localSheetId="17">別紙明細!_198f5_</definedName>
    <definedName name="_198f5_">[0]!_198f5_</definedName>
    <definedName name="_199ap1_">[0]!_199ap1_</definedName>
    <definedName name="_199f5_" localSheetId="1">仕訳書!_199f5_</definedName>
    <definedName name="_199f5_" localSheetId="2">'諸経費算定 (改修機械)'!_199f5_</definedName>
    <definedName name="_199f5_" localSheetId="0">総仕訳書!_199f5_</definedName>
    <definedName name="_199f5_" localSheetId="17">別紙明細!_199f5_</definedName>
    <definedName name="_199f5_">[0]!_199f5_</definedName>
    <definedName name="_19P" localSheetId="1">#REF!</definedName>
    <definedName name="_19P" localSheetId="2">#REF!</definedName>
    <definedName name="_19P" localSheetId="0">#REF!</definedName>
    <definedName name="_19P" localSheetId="17">#REF!</definedName>
    <definedName name="_19P">#REF!</definedName>
    <definedName name="_19ページ">NA()</definedName>
    <definedName name="_19内外装工事">#REF!</definedName>
    <definedName name="_1A" localSheetId="1">[7]仮設解体!#REF!</definedName>
    <definedName name="_1A" localSheetId="0">[7]仮設解体!#REF!</definedName>
    <definedName name="_1A" localSheetId="17">[7]仮設解体!#REF!</definedName>
    <definedName name="_1A">[7]仮設解体!#REF!</definedName>
    <definedName name="_１Ｌ">[28]複合!$AA$111</definedName>
    <definedName name="_1P" localSheetId="1">#REF!</definedName>
    <definedName name="_1P" localSheetId="2">#REF!</definedName>
    <definedName name="_1P" localSheetId="0">#REF!</definedName>
    <definedName name="_1P" localSheetId="17">#REF!</definedName>
    <definedName name="_1P">#REF!</definedName>
    <definedName name="_1の計" localSheetId="1">#REF!</definedName>
    <definedName name="_1の計" localSheetId="0">#REF!</definedName>
    <definedName name="_1の計" localSheetId="17">#REF!</definedName>
    <definedName name="_1の計">#REF!</definedName>
    <definedName name="_1ページ">NA()</definedName>
    <definedName name="_1ボタン処理1_.根廻入力">[29]!'[ボタン処理1].根廻入力'</definedName>
    <definedName name="_1月" localSheetId="1">#REF!</definedName>
    <definedName name="_1月" localSheetId="0">#REF!</definedName>
    <definedName name="_1月" localSheetId="17">#REF!</definedName>
    <definedName name="_1月">#REF!</definedName>
    <definedName name="_1号集水桝" localSheetId="1">[30]代価!#REF!</definedName>
    <definedName name="_1号集水桝" localSheetId="0">[30]代価!#REF!</definedName>
    <definedName name="_1号集水桝" localSheetId="17">[30]代価!#REF!</definedName>
    <definedName name="_1号集水桝">[30]代価!#REF!</definedName>
    <definedName name="_1直接仮工事" localSheetId="2">#REF!</definedName>
    <definedName name="_1直接仮工事">#REF!</definedName>
    <definedName name="_2">#N/A</definedName>
    <definedName name="_2.1">#REF!</definedName>
    <definedName name="_2.2">#REF!</definedName>
    <definedName name="_2_" hidden="1">[31]仕訳!#REF!</definedName>
    <definedName name="_2_01">#REF!</definedName>
    <definedName name="_2_02" localSheetId="1">#REF!</definedName>
    <definedName name="_2_02" localSheetId="0">#REF!</definedName>
    <definedName name="_2_02" localSheetId="17">#REF!</definedName>
    <definedName name="_2_02">#REF!</definedName>
    <definedName name="_2_1" localSheetId="1">#REF!</definedName>
    <definedName name="_2_1" localSheetId="2">#REF!</definedName>
    <definedName name="_2_1" localSheetId="0">#REF!</definedName>
    <definedName name="_2_1" localSheetId="17">#REF!</definedName>
    <definedName name="_2_1">#REF!</definedName>
    <definedName name="_2_17" localSheetId="2">#REF!</definedName>
    <definedName name="_2_17">#REF!</definedName>
    <definedName name="_2_2" localSheetId="1">#REF!</definedName>
    <definedName name="_2_2" localSheetId="0">#REF!</definedName>
    <definedName name="_2_2">#REF!</definedName>
    <definedName name="_2_3">#REF!</definedName>
    <definedName name="_20">#N/A</definedName>
    <definedName name="_20_0_S" localSheetId="14" hidden="1">[26]諸経費!#REF!</definedName>
    <definedName name="_20_1" localSheetId="1">#REF!</definedName>
    <definedName name="_20_1" localSheetId="0">#REF!</definedName>
    <definedName name="_20_1" localSheetId="17">#REF!</definedName>
    <definedName name="_20_1">#REF!</definedName>
    <definedName name="_20_10" localSheetId="1">'[17]#REF'!#REF!</definedName>
    <definedName name="_20_10" localSheetId="0">'[17]#REF'!#REF!</definedName>
    <definedName name="_20_10">'[17]#REF'!#REF!</definedName>
    <definedName name="_20_18">#REF!</definedName>
    <definedName name="_20_19" localSheetId="1">#REF!</definedName>
    <definedName name="_20_19" localSheetId="0">#REF!</definedName>
    <definedName name="_20_19" localSheetId="17">#REF!</definedName>
    <definedName name="_20_19">#REF!</definedName>
    <definedName name="_20_8">#REF!</definedName>
    <definedName name="_200">#REF!</definedName>
    <definedName name="_200f6_" localSheetId="1">仕訳書!_200f6_</definedName>
    <definedName name="_200f6_" localSheetId="2">'諸経費算定 (改修機械)'!_200f6_</definedName>
    <definedName name="_200f6_" localSheetId="0">総仕訳書!_200f6_</definedName>
    <definedName name="_200f6_" localSheetId="17">別紙明細!_200f6_</definedName>
    <definedName name="_200f6_">[0]!_200f6_</definedName>
    <definedName name="_201" localSheetId="2">#REF!</definedName>
    <definedName name="_201">#REF!</definedName>
    <definedName name="_201A" localSheetId="1">[7]仮設解体!#REF!</definedName>
    <definedName name="_201A" localSheetId="2">[7]仮設解体!#REF!</definedName>
    <definedName name="_201A" localSheetId="0">[7]仮設解体!#REF!</definedName>
    <definedName name="_201A" localSheetId="17">[7]仮設解体!#REF!</definedName>
    <definedName name="_201A">[7]仮設解体!#REF!</definedName>
    <definedName name="_201B" localSheetId="1">[7]仮設解体!#REF!</definedName>
    <definedName name="_201B" localSheetId="0">[7]仮設解体!#REF!</definedName>
    <definedName name="_201B" localSheetId="17">[7]仮設解体!#REF!</definedName>
    <definedName name="_201B">[7]仮設解体!#REF!</definedName>
    <definedName name="_201C" localSheetId="1">[7]仮設解体!#REF!</definedName>
    <definedName name="_201C" localSheetId="0">[7]仮設解体!#REF!</definedName>
    <definedName name="_201C" localSheetId="17">[7]仮設解体!#REF!</definedName>
    <definedName name="_201C">[7]仮設解体!#REF!</definedName>
    <definedName name="_201f6_" localSheetId="1">仕訳書!_201f6_</definedName>
    <definedName name="_201f6_" localSheetId="2">'諸経費算定 (改修機械)'!_201f6_</definedName>
    <definedName name="_201f6_" localSheetId="0">総仕訳書!_201f6_</definedName>
    <definedName name="_201f6_" localSheetId="17">別紙明細!_201f6_</definedName>
    <definedName name="_201f6_">[0]!_201f6_</definedName>
    <definedName name="_202" localSheetId="1">[7]仮設解体!#REF!</definedName>
    <definedName name="_202" localSheetId="2">[7]仮設解体!#REF!</definedName>
    <definedName name="_202" localSheetId="0">[7]仮設解体!#REF!</definedName>
    <definedName name="_202" localSheetId="17">[7]仮設解体!#REF!</definedName>
    <definedName name="_202">[7]仮設解体!#REF!</definedName>
    <definedName name="_202_609">#REF!</definedName>
    <definedName name="_202A" localSheetId="1">[7]仮設解体!#REF!</definedName>
    <definedName name="_202A" localSheetId="0">[7]仮設解体!#REF!</definedName>
    <definedName name="_202A" localSheetId="17">[7]仮設解体!#REF!</definedName>
    <definedName name="_202A">[7]仮設解体!#REF!</definedName>
    <definedName name="_202ap1_">[0]!_202ap1_</definedName>
    <definedName name="_202B" localSheetId="1">[7]仮設解体!#REF!</definedName>
    <definedName name="_202B" localSheetId="0">[7]仮設解体!#REF!</definedName>
    <definedName name="_202B" localSheetId="17">[7]仮設解体!#REF!</definedName>
    <definedName name="_202B">[7]仮設解体!#REF!</definedName>
    <definedName name="_202f15_" localSheetId="1">仕訳書!_202f15_</definedName>
    <definedName name="_202f15_" localSheetId="2">'諸経費算定 (改修機械)'!_202f15_</definedName>
    <definedName name="_202f15_" localSheetId="0">総仕訳書!_202f15_</definedName>
    <definedName name="_202f15_" localSheetId="17">別紙明細!_202f15_</definedName>
    <definedName name="_202f15_">[0]!_202f15_</definedName>
    <definedName name="_202f7_" localSheetId="1">仕訳書!_202f7_</definedName>
    <definedName name="_202f7_" localSheetId="2">'諸経費算定 (改修機械)'!_202f7_</definedName>
    <definedName name="_202f7_" localSheetId="0">総仕訳書!_202f7_</definedName>
    <definedName name="_202f7_" localSheetId="17">別紙明細!_202f7_</definedName>
    <definedName name="_202f7_">[0]!_202f7_</definedName>
    <definedName name="_203" localSheetId="1">[7]仮設解体!#REF!</definedName>
    <definedName name="_203" localSheetId="2">[7]仮設解体!#REF!</definedName>
    <definedName name="_203" localSheetId="0">[7]仮設解体!#REF!</definedName>
    <definedName name="_203" localSheetId="17">[7]仮設解体!#REF!</definedName>
    <definedName name="_203">[7]仮設解体!#REF!</definedName>
    <definedName name="_203A" localSheetId="1">[7]仮設解体!#REF!</definedName>
    <definedName name="_203A" localSheetId="0">[7]仮設解体!#REF!</definedName>
    <definedName name="_203A" localSheetId="17">[7]仮設解体!#REF!</definedName>
    <definedName name="_203A">[7]仮設解体!#REF!</definedName>
    <definedName name="_203B" localSheetId="1">[7]仮設解体!#REF!</definedName>
    <definedName name="_203B" localSheetId="0">[7]仮設解体!#REF!</definedName>
    <definedName name="_203B" localSheetId="17">[7]仮設解体!#REF!</definedName>
    <definedName name="_203B">[7]仮設解体!#REF!</definedName>
    <definedName name="_203C_">#REF!</definedName>
    <definedName name="_203f7_" localSheetId="1">仕訳書!_203f7_</definedName>
    <definedName name="_203f7_" localSheetId="2">'諸経費算定 (改修機械)'!_203f7_</definedName>
    <definedName name="_203f7_" localSheetId="0">総仕訳書!_203f7_</definedName>
    <definedName name="_203f7_" localSheetId="17">別紙明細!_203f7_</definedName>
    <definedName name="_203f7_">[0]!_203f7_</definedName>
    <definedName name="_204" localSheetId="1">[7]仮設解体!#REF!</definedName>
    <definedName name="_204" localSheetId="2">[7]仮設解体!#REF!</definedName>
    <definedName name="_204" localSheetId="0">[7]仮設解体!#REF!</definedName>
    <definedName name="_204" localSheetId="17">[7]仮設解体!#REF!</definedName>
    <definedName name="_204">[7]仮設解体!#REF!</definedName>
    <definedName name="_204CD1_">#REF!</definedName>
    <definedName name="_204f8_" localSheetId="1">仕訳書!_204f8_</definedName>
    <definedName name="_204f8_" localSheetId="2">'諸経費算定 (改修機械)'!_204f8_</definedName>
    <definedName name="_204f8_" localSheetId="0">総仕訳書!_204f8_</definedName>
    <definedName name="_204f8_" localSheetId="17">別紙明細!_204f8_</definedName>
    <definedName name="_204f8_">[0]!_204f8_</definedName>
    <definedName name="_205" localSheetId="2">#REF!</definedName>
    <definedName name="_205">#REF!</definedName>
    <definedName name="_205A" localSheetId="1">[7]仮設解体!#REF!</definedName>
    <definedName name="_205A" localSheetId="2">[7]仮設解体!#REF!</definedName>
    <definedName name="_205A" localSheetId="0">[7]仮設解体!#REF!</definedName>
    <definedName name="_205A" localSheetId="17">[7]仮設解体!#REF!</definedName>
    <definedName name="_205A">[7]仮設解体!#REF!</definedName>
    <definedName name="_205B" localSheetId="1">[7]仮設解体!#REF!</definedName>
    <definedName name="_205B" localSheetId="0">[7]仮設解体!#REF!</definedName>
    <definedName name="_205B" localSheetId="17">[7]仮設解体!#REF!</definedName>
    <definedName name="_205B">[7]仮設解体!#REF!</definedName>
    <definedName name="_205C" localSheetId="1">[7]仮設解体!#REF!</definedName>
    <definedName name="_205C" localSheetId="0">[7]仮設解体!#REF!</definedName>
    <definedName name="_205C" localSheetId="17">[7]仮設解体!#REF!</definedName>
    <definedName name="_205C">[7]仮設解体!#REF!</definedName>
    <definedName name="_205CD2_">#REF!</definedName>
    <definedName name="_205f8_" localSheetId="1">仕訳書!_205f8_</definedName>
    <definedName name="_205f8_" localSheetId="2">'諸経費算定 (改修機械)'!_205f8_</definedName>
    <definedName name="_205f8_" localSheetId="0">総仕訳書!_205f8_</definedName>
    <definedName name="_205f8_" localSheetId="17">別紙明細!_205f8_</definedName>
    <definedName name="_205f8_">[0]!_205f8_</definedName>
    <definedName name="_206" localSheetId="1">[7]仮設解体!#REF!</definedName>
    <definedName name="_206" localSheetId="2">[7]仮設解体!#REF!</definedName>
    <definedName name="_206" localSheetId="0">[7]仮設解体!#REF!</definedName>
    <definedName name="_206" localSheetId="17">[7]仮設解体!#REF!</definedName>
    <definedName name="_206">[7]仮設解体!#REF!</definedName>
    <definedName name="_206_61">#REF!</definedName>
    <definedName name="_206D_KEY">#REF!</definedName>
    <definedName name="_206f9_" localSheetId="1">仕訳書!_206f9_</definedName>
    <definedName name="_206f9_" localSheetId="2">'諸経費算定 (改修機械)'!_206f9_</definedName>
    <definedName name="_206f9_" localSheetId="0">総仕訳書!_206f9_</definedName>
    <definedName name="_206f9_" localSheetId="17">別紙明細!_206f9_</definedName>
    <definedName name="_206f9_">[0]!_206f9_</definedName>
    <definedName name="_207" localSheetId="1">[7]仮設解体!#REF!</definedName>
    <definedName name="_207" localSheetId="0">[7]仮設解体!#REF!</definedName>
    <definedName name="_207" localSheetId="17">[7]仮設解体!#REF!</definedName>
    <definedName name="_207">[7]仮設解体!#REF!</definedName>
    <definedName name="_207f9_" localSheetId="1">仕訳書!_207f9_</definedName>
    <definedName name="_207f9_" localSheetId="2">'諸経費算定 (改修機械)'!_207f9_</definedName>
    <definedName name="_207f9_" localSheetId="0">総仕訳書!_207f9_</definedName>
    <definedName name="_207f9_" localSheetId="17">別紙明細!_207f9_</definedName>
    <definedName name="_207f9_">[0]!_207f9_</definedName>
    <definedName name="_208" localSheetId="1">[7]仮設解体!#REF!</definedName>
    <definedName name="_208" localSheetId="0">[7]仮設解体!#REF!</definedName>
    <definedName name="_208" localSheetId="17">[7]仮設解体!#REF!</definedName>
    <definedName name="_208">[7]仮設解体!#REF!</definedName>
    <definedName name="_208f2_" localSheetId="1">仕訳書!_208f2_</definedName>
    <definedName name="_208f2_" localSheetId="2">'諸経費算定 (改修機械)'!_208f2_</definedName>
    <definedName name="_208f2_" localSheetId="0">総仕訳書!_208f2_</definedName>
    <definedName name="_208f2_" localSheetId="17">別紙明細!_208f2_</definedName>
    <definedName name="_208f2_">[0]!_208f2_</definedName>
    <definedName name="_20P" localSheetId="1">#REF!</definedName>
    <definedName name="_20P" localSheetId="2">#REF!</definedName>
    <definedName name="_20P" localSheetId="0">#REF!</definedName>
    <definedName name="_20P" localSheetId="17">#REF!</definedName>
    <definedName name="_20P">#REF!</definedName>
    <definedName name="_20ページ">NA()</definedName>
    <definedName name="_20仕上ﾕﾆｯﾄ工事">#REF!</definedName>
    <definedName name="_21" localSheetId="1">#REF!</definedName>
    <definedName name="_21" localSheetId="2">#REF!</definedName>
    <definedName name="_21" localSheetId="0">#REF!</definedName>
    <definedName name="_21" localSheetId="17">#REF!</definedName>
    <definedName name="_21">#REF!</definedName>
    <definedName name="_21_0_S" hidden="1">'[27]#REF'!#REF!</definedName>
    <definedName name="_21_1" localSheetId="1">#REF!</definedName>
    <definedName name="_21_1" localSheetId="0">#REF!</definedName>
    <definedName name="_21_1" localSheetId="17">#REF!</definedName>
    <definedName name="_21_1">#REF!</definedName>
    <definedName name="_21_19">#REF!</definedName>
    <definedName name="_21_2" localSheetId="1">#REF!</definedName>
    <definedName name="_21_2" localSheetId="0">#REF!</definedName>
    <definedName name="_21_2">#REF!</definedName>
    <definedName name="_21_20">#REF!</definedName>
    <definedName name="_21_9">#REF!</definedName>
    <definedName name="_210_610">#REF!</definedName>
    <definedName name="_210n125_">#REF!</definedName>
    <definedName name="_212f1_">[0]!_212f1_</definedName>
    <definedName name="_213P1_">#REF!</definedName>
    <definedName name="_214_611">#REF!</definedName>
    <definedName name="_214f3_" localSheetId="1">仕訳書!_214f3_</definedName>
    <definedName name="_214f3_" localSheetId="2">'諸経費算定 (改修機械)'!_214f3_</definedName>
    <definedName name="_214f3_" localSheetId="0">総仕訳書!_214f3_</definedName>
    <definedName name="_214f3_" localSheetId="17">別紙明細!_214f3_</definedName>
    <definedName name="_214f3_">[0]!_214f3_</definedName>
    <definedName name="_215f1_">[0]!_215f1_</definedName>
    <definedName name="_216ｐ１０_" localSheetId="1">#REF!</definedName>
    <definedName name="_216ｐ１０_" localSheetId="0">#REF!</definedName>
    <definedName name="_216ｐ１０_" localSheetId="17">#REF!</definedName>
    <definedName name="_216ｐ１０_">#REF!</definedName>
    <definedName name="_218_612">#REF!</definedName>
    <definedName name="_219P2_" localSheetId="1">#REF!</definedName>
    <definedName name="_219P2_" localSheetId="0">#REF!</definedName>
    <definedName name="_219P2_" localSheetId="17">#REF!</definedName>
    <definedName name="_219P2_">#REF!</definedName>
    <definedName name="_21P" localSheetId="1">#REF!</definedName>
    <definedName name="_21P" localSheetId="2">#REF!</definedName>
    <definedName name="_21P" localSheetId="0">#REF!</definedName>
    <definedName name="_21P" localSheetId="17">#REF!</definedName>
    <definedName name="_21P">#REF!</definedName>
    <definedName name="_21tﾌﾞﾙﾄﾞｰｻﾞ">#REF!</definedName>
    <definedName name="_21ページ">NA()</definedName>
    <definedName name="_21外構工事">#REF!</definedName>
    <definedName name="_22">#N/A</definedName>
    <definedName name="_22_2">'[17]#REF'!#REF!</definedName>
    <definedName name="_22_20" localSheetId="1">#REF!</definedName>
    <definedName name="_22_20" localSheetId="0">#REF!</definedName>
    <definedName name="_22_20" localSheetId="17">#REF!</definedName>
    <definedName name="_22_20">#REF!</definedName>
    <definedName name="_22_21" localSheetId="1">#REF!</definedName>
    <definedName name="_22_21" localSheetId="0">#REF!</definedName>
    <definedName name="_22_21">#REF!</definedName>
    <definedName name="_220f4_" localSheetId="1">仕訳書!_220f4_</definedName>
    <definedName name="_220f4_" localSheetId="2">'諸経費算定 (改修機械)'!_220f4_</definedName>
    <definedName name="_220f4_" localSheetId="0">総仕訳書!_220f4_</definedName>
    <definedName name="_220f4_" localSheetId="17">別紙明細!_220f4_</definedName>
    <definedName name="_220f4_">[0]!_220f4_</definedName>
    <definedName name="_221f10_">[0]!_221f10_</definedName>
    <definedName name="_222_613">#REF!</definedName>
    <definedName name="_222P4_" localSheetId="1">#REF!</definedName>
    <definedName name="_222P4_" localSheetId="0">#REF!</definedName>
    <definedName name="_222P4_" localSheetId="17">#REF!</definedName>
    <definedName name="_222P4_">#REF!</definedName>
    <definedName name="_224f10_">[0]!_224f10_</definedName>
    <definedName name="_225P5_" localSheetId="1">#REF!</definedName>
    <definedName name="_225P5_" localSheetId="0">#REF!</definedName>
    <definedName name="_225P5_" localSheetId="17">#REF!</definedName>
    <definedName name="_225P5_">#REF!</definedName>
    <definedName name="_226_614">#REF!</definedName>
    <definedName name="_226f5_" localSheetId="1">仕訳書!_226f5_</definedName>
    <definedName name="_226f5_" localSheetId="2">'諸経費算定 (改修機械)'!_226f5_</definedName>
    <definedName name="_226f5_" localSheetId="0">総仕訳書!_226f5_</definedName>
    <definedName name="_226f5_" localSheetId="17">別紙明細!_226f5_</definedName>
    <definedName name="_226f5_">[0]!_226f5_</definedName>
    <definedName name="_228P6_" localSheetId="1">#REF!</definedName>
    <definedName name="_228P6_" localSheetId="0">#REF!</definedName>
    <definedName name="_228P6_" localSheetId="17">#REF!</definedName>
    <definedName name="_228P6_">#REF!</definedName>
    <definedName name="_22C_">#REF!</definedName>
    <definedName name="_22P" localSheetId="1">#REF!</definedName>
    <definedName name="_22P" localSheetId="2">#REF!</definedName>
    <definedName name="_22P" localSheetId="0">#REF!</definedName>
    <definedName name="_22P" localSheetId="17">#REF!</definedName>
    <definedName name="_22P">#REF!</definedName>
    <definedName name="＿22の計" localSheetId="2">'[32]ｃ.自動制御機器'!#REF!</definedName>
    <definedName name="＿22の計">'[32]ｃ.自動制御機器'!#REF!</definedName>
    <definedName name="_22ページ">NA()</definedName>
    <definedName name="_23">#N/A</definedName>
    <definedName name="_23_04">#REF!</definedName>
    <definedName name="_23_11" localSheetId="1">'[17]#REF'!#REF!</definedName>
    <definedName name="_23_11" localSheetId="0">'[17]#REF'!#REF!</definedName>
    <definedName name="_23_11" localSheetId="17">'[17]#REF'!#REF!</definedName>
    <definedName name="_23_11">'[17]#REF'!#REF!</definedName>
    <definedName name="_23_20">#REF!</definedName>
    <definedName name="_23_21" localSheetId="1">#REF!</definedName>
    <definedName name="_23_21" localSheetId="0">#REF!</definedName>
    <definedName name="_23_21" localSheetId="17">#REF!</definedName>
    <definedName name="_23_21">#REF!</definedName>
    <definedName name="_23_22" localSheetId="1">#REF!</definedName>
    <definedName name="_23_22" localSheetId="0">#REF!</definedName>
    <definedName name="_23_22">#REF!</definedName>
    <definedName name="_230_615">#REF!</definedName>
    <definedName name="_230f11_">[0]!_230f11_</definedName>
    <definedName name="_231P7_" localSheetId="1">#REF!</definedName>
    <definedName name="_231P7_" localSheetId="0">#REF!</definedName>
    <definedName name="_231P7_">#REF!</definedName>
    <definedName name="_232f6_" localSheetId="1">仕訳書!_232f6_</definedName>
    <definedName name="_232f6_" localSheetId="2">'諸経費算定 (改修機械)'!_232f6_</definedName>
    <definedName name="_232f6_" localSheetId="0">総仕訳書!_232f6_</definedName>
    <definedName name="_232f6_" localSheetId="17">別紙明細!_232f6_</definedName>
    <definedName name="_232f6_">[0]!_232f6_</definedName>
    <definedName name="_233f11_">[0]!_233f11_</definedName>
    <definedName name="_234_616">#REF!</definedName>
    <definedName name="_234P8_" localSheetId="1">#REF!</definedName>
    <definedName name="_234P8_" localSheetId="0">#REF!</definedName>
    <definedName name="_234P8_" localSheetId="17">#REF!</definedName>
    <definedName name="_234P8_">#REF!</definedName>
    <definedName name="_237P9_" localSheetId="1">#REF!</definedName>
    <definedName name="_237P9_" localSheetId="0">#REF!</definedName>
    <definedName name="_237P9_" localSheetId="17">#REF!</definedName>
    <definedName name="_237P9_">#REF!</definedName>
    <definedName name="_238_617">#REF!</definedName>
    <definedName name="_238f7_" localSheetId="1">仕訳書!_238f7_</definedName>
    <definedName name="_238f7_" localSheetId="2">'諸経費算定 (改修機械)'!_238f7_</definedName>
    <definedName name="_238f7_" localSheetId="0">総仕訳書!_238f7_</definedName>
    <definedName name="_238f7_" localSheetId="17">別紙明細!_238f7_</definedName>
    <definedName name="_238f7_">[0]!_238f7_</definedName>
    <definedName name="_238S1_" localSheetId="1">仕訳書!_238S1_</definedName>
    <definedName name="_238S1_" localSheetId="2">'諸経費算定 (改修機械)'!_238S1_</definedName>
    <definedName name="_238S1_" localSheetId="0">総仕訳書!_238S1_</definedName>
    <definedName name="_238S1_" localSheetId="17">別紙明細!_238S1_</definedName>
    <definedName name="_238S1_">[0]!_238S1_</definedName>
    <definedName name="_239f12_">[0]!_239f12_</definedName>
    <definedName name="_239S1_" localSheetId="1">仕訳書!_239S1_</definedName>
    <definedName name="_239S1_" localSheetId="2">'諸経費算定 (改修機械)'!_239S1_</definedName>
    <definedName name="_239S1_" localSheetId="0">総仕訳書!_239S1_</definedName>
    <definedName name="_239S1_" localSheetId="17">別紙明細!_239S1_</definedName>
    <definedName name="_239S1_">[0]!_239S1_</definedName>
    <definedName name="_23D_KEY" localSheetId="2">#REF!</definedName>
    <definedName name="_23D_KEY">#REF!</definedName>
    <definedName name="_23P" localSheetId="1">#REF!</definedName>
    <definedName name="_23P" localSheetId="2">#REF!</definedName>
    <definedName name="_23P" localSheetId="0">#REF!</definedName>
    <definedName name="_23P" localSheetId="17">#REF!</definedName>
    <definedName name="_23P">#REF!</definedName>
    <definedName name="_23ページ">NA()</definedName>
    <definedName name="_24">#N/A</definedName>
    <definedName name="_24_21">#REF!</definedName>
    <definedName name="_24_22" localSheetId="1">#REF!</definedName>
    <definedName name="_24_22" localSheetId="0">#REF!</definedName>
    <definedName name="_24_22" localSheetId="17">#REF!</definedName>
    <definedName name="_24_22">#REF!</definedName>
    <definedName name="_24_23" localSheetId="1">#REF!</definedName>
    <definedName name="_24_23" localSheetId="0">#REF!</definedName>
    <definedName name="_24_23">#REF!</definedName>
    <definedName name="_240S10_" localSheetId="1">仕訳書!_240S10_</definedName>
    <definedName name="_240S10_" localSheetId="2">'諸経費算定 (改修機械)'!_240S10_</definedName>
    <definedName name="_240S10_" localSheetId="0">総仕訳書!_240S10_</definedName>
    <definedName name="_240S10_" localSheetId="17">別紙明細!_240S10_</definedName>
    <definedName name="_240S10_">[0]!_240S10_</definedName>
    <definedName name="_241S10_" localSheetId="1">仕訳書!_241S10_</definedName>
    <definedName name="_241S10_" localSheetId="2">'諸経費算定 (改修機械)'!_241S10_</definedName>
    <definedName name="_241S10_" localSheetId="0">総仕訳書!_241S10_</definedName>
    <definedName name="_241S10_" localSheetId="17">別紙明細!_241S10_</definedName>
    <definedName name="_241S10_">[0]!_241S10_</definedName>
    <definedName name="_242_618">#REF!</definedName>
    <definedName name="_242f12_">[0]!_242f12_</definedName>
    <definedName name="_242S2_" localSheetId="1">仕訳書!_242S2_</definedName>
    <definedName name="_242S2_" localSheetId="2">'諸経費算定 (改修機械)'!_242S2_</definedName>
    <definedName name="_242S2_" localSheetId="0">総仕訳書!_242S2_</definedName>
    <definedName name="_242S2_" localSheetId="17">別紙明細!_242S2_</definedName>
    <definedName name="_242S2_">[0]!_242S2_</definedName>
    <definedName name="_243S2_" localSheetId="1">仕訳書!_243S2_</definedName>
    <definedName name="_243S2_" localSheetId="2">'諸経費算定 (改修機械)'!_243S2_</definedName>
    <definedName name="_243S2_" localSheetId="0">総仕訳書!_243S2_</definedName>
    <definedName name="_243S2_" localSheetId="17">別紙明細!_243S2_</definedName>
    <definedName name="_243S2_">[0]!_243S2_</definedName>
    <definedName name="_244f8_" localSheetId="1">仕訳書!_244f8_</definedName>
    <definedName name="_244f8_" localSheetId="2">'諸経費算定 (改修機械)'!_244f8_</definedName>
    <definedName name="_244f8_" localSheetId="0">総仕訳書!_244f8_</definedName>
    <definedName name="_244f8_" localSheetId="17">別紙明細!_244f8_</definedName>
    <definedName name="_244f8_">[0]!_244f8_</definedName>
    <definedName name="_244S3_" localSheetId="1">仕訳書!_244S3_</definedName>
    <definedName name="_244S3_" localSheetId="2">'諸経費算定 (改修機械)'!_244S3_</definedName>
    <definedName name="_244S3_" localSheetId="0">総仕訳書!_244S3_</definedName>
    <definedName name="_244S3_" localSheetId="17">別紙明細!_244S3_</definedName>
    <definedName name="_244S3_">[0]!_244S3_</definedName>
    <definedName name="_245S3_" localSheetId="1">仕訳書!_245S3_</definedName>
    <definedName name="_245S3_" localSheetId="2">'諸経費算定 (改修機械)'!_245S3_</definedName>
    <definedName name="_245S3_" localSheetId="0">総仕訳書!_245S3_</definedName>
    <definedName name="_245S3_" localSheetId="17">別紙明細!_245S3_</definedName>
    <definedName name="_245S3_">[0]!_245S3_</definedName>
    <definedName name="_246_619">#REF!</definedName>
    <definedName name="_246S4_" localSheetId="1">仕訳書!_246S4_</definedName>
    <definedName name="_246S4_" localSheetId="2">'諸経費算定 (改修機械)'!_246S4_</definedName>
    <definedName name="_246S4_" localSheetId="0">総仕訳書!_246S4_</definedName>
    <definedName name="_246S4_" localSheetId="17">別紙明細!_246S4_</definedName>
    <definedName name="_246S4_">[0]!_246S4_</definedName>
    <definedName name="_247S4_" localSheetId="1">仕訳書!_247S4_</definedName>
    <definedName name="_247S4_" localSheetId="2">'諸経費算定 (改修機械)'!_247S4_</definedName>
    <definedName name="_247S4_" localSheetId="0">総仕訳書!_247S4_</definedName>
    <definedName name="_247S4_" localSheetId="17">別紙明細!_247S4_</definedName>
    <definedName name="_247S4_">[0]!_247S4_</definedName>
    <definedName name="_248f13_">[0]!_248f13_</definedName>
    <definedName name="_248S5_" localSheetId="1">仕訳書!_248S5_</definedName>
    <definedName name="_248S5_" localSheetId="2">'諸経費算定 (改修機械)'!_248S5_</definedName>
    <definedName name="_248S5_" localSheetId="0">総仕訳書!_248S5_</definedName>
    <definedName name="_248S5_" localSheetId="17">別紙明細!_248S5_</definedName>
    <definedName name="_248S5_">[0]!_248S5_</definedName>
    <definedName name="_249S5_" localSheetId="1">仕訳書!_249S5_</definedName>
    <definedName name="_249S5_" localSheetId="2">'諸経費算定 (改修機械)'!_249S5_</definedName>
    <definedName name="_249S5_" localSheetId="0">総仕訳書!_249S5_</definedName>
    <definedName name="_249S5_" localSheetId="17">別紙明細!_249S5_</definedName>
    <definedName name="_249S5_">[0]!_249S5_</definedName>
    <definedName name="_24P" localSheetId="1">#REF!</definedName>
    <definedName name="_24P" localSheetId="2">#REF!</definedName>
    <definedName name="_24P" localSheetId="0">#REF!</definedName>
    <definedName name="_24P" localSheetId="17">#REF!</definedName>
    <definedName name="_24P">#REF!</definedName>
    <definedName name="_24W_C1">#REF!</definedName>
    <definedName name="_24ページ">NA()</definedName>
    <definedName name="_25">#N/A</definedName>
    <definedName name="_25_22">#REF!</definedName>
    <definedName name="_25_23" localSheetId="1">#REF!</definedName>
    <definedName name="_25_23" localSheetId="0">#REF!</definedName>
    <definedName name="_25_23" localSheetId="17">#REF!</definedName>
    <definedName name="_25_23">#REF!</definedName>
    <definedName name="_25_24" localSheetId="1">#REF!</definedName>
    <definedName name="_25_24" localSheetId="0">#REF!</definedName>
    <definedName name="_25_24">#REF!</definedName>
    <definedName name="_250_62">#REF!</definedName>
    <definedName name="_250f9_" localSheetId="1">仕訳書!_250f9_</definedName>
    <definedName name="_250f9_" localSheetId="2">'諸経費算定 (改修機械)'!_250f9_</definedName>
    <definedName name="_250f9_" localSheetId="0">総仕訳書!_250f9_</definedName>
    <definedName name="_250f9_" localSheetId="17">別紙明細!_250f9_</definedName>
    <definedName name="_250f9_">[0]!_250f9_</definedName>
    <definedName name="_250S6_" localSheetId="1">仕訳書!_250S6_</definedName>
    <definedName name="_250S6_" localSheetId="2">'諸経費算定 (改修機械)'!_250S6_</definedName>
    <definedName name="_250S6_" localSheetId="0">総仕訳書!_250S6_</definedName>
    <definedName name="_250S6_" localSheetId="17">別紙明細!_250S6_</definedName>
    <definedName name="_250S6_">[0]!_250S6_</definedName>
    <definedName name="_251f13_">[0]!_251f13_</definedName>
    <definedName name="_251n1_" localSheetId="1">#REF!</definedName>
    <definedName name="_251n1_" localSheetId="0">#REF!</definedName>
    <definedName name="_251n1_" localSheetId="17">#REF!</definedName>
    <definedName name="_251n1_">#REF!</definedName>
    <definedName name="_251S6_" localSheetId="1">仕訳書!_251S6_</definedName>
    <definedName name="_251S6_" localSheetId="2">'諸経費算定 (改修機械)'!_251S6_</definedName>
    <definedName name="_251S6_" localSheetId="0">総仕訳書!_251S6_</definedName>
    <definedName name="_251S6_" localSheetId="17">別紙明細!_251S6_</definedName>
    <definedName name="_251S6_">[0]!_251S6_</definedName>
    <definedName name="_252n10_" localSheetId="1">#REF!</definedName>
    <definedName name="_252n10_" localSheetId="0">#REF!</definedName>
    <definedName name="_252n10_" localSheetId="17">#REF!</definedName>
    <definedName name="_252n10_">#REF!</definedName>
    <definedName name="_252S7_" localSheetId="1">仕訳書!_252S7_</definedName>
    <definedName name="_252S7_" localSheetId="2">'諸経費算定 (改修機械)'!_252S7_</definedName>
    <definedName name="_252S7_" localSheetId="0">総仕訳書!_252S7_</definedName>
    <definedName name="_252S7_" localSheetId="17">別紙明細!_252S7_</definedName>
    <definedName name="_252S7_">[0]!_252S7_</definedName>
    <definedName name="_253n11_" localSheetId="1">#REF!</definedName>
    <definedName name="_253n11_" localSheetId="0">#REF!</definedName>
    <definedName name="_253n11_" localSheetId="17">#REF!</definedName>
    <definedName name="_253n11_">#REF!</definedName>
    <definedName name="_253S7_" localSheetId="1">仕訳書!_253S7_</definedName>
    <definedName name="_253S7_" localSheetId="2">'諸経費算定 (改修機械)'!_253S7_</definedName>
    <definedName name="_253S7_" localSheetId="0">総仕訳書!_253S7_</definedName>
    <definedName name="_253S7_" localSheetId="17">別紙明細!_253S7_</definedName>
    <definedName name="_253S7_">[0]!_253S7_</definedName>
    <definedName name="_254_620">#REF!</definedName>
    <definedName name="_254n12_" localSheetId="1">#REF!</definedName>
    <definedName name="_254n12_" localSheetId="0">#REF!</definedName>
    <definedName name="_254n12_" localSheetId="17">#REF!</definedName>
    <definedName name="_254n12_">#REF!</definedName>
    <definedName name="_254S8_" localSheetId="1">仕訳書!_254S8_</definedName>
    <definedName name="_254S8_" localSheetId="2">'諸経費算定 (改修機械)'!_254S8_</definedName>
    <definedName name="_254S8_" localSheetId="0">総仕訳書!_254S8_</definedName>
    <definedName name="_254S8_" localSheetId="17">別紙明細!_254S8_</definedName>
    <definedName name="_254S8_">[0]!_254S8_</definedName>
    <definedName name="_255n13_" localSheetId="1">#REF!</definedName>
    <definedName name="_255n13_" localSheetId="0">#REF!</definedName>
    <definedName name="_255n13_" localSheetId="17">#REF!</definedName>
    <definedName name="_255n13_">#REF!</definedName>
    <definedName name="_255S8_" localSheetId="1">仕訳書!_255S8_</definedName>
    <definedName name="_255S8_" localSheetId="2">'諸経費算定 (改修機械)'!_255S8_</definedName>
    <definedName name="_255S8_" localSheetId="0">総仕訳書!_255S8_</definedName>
    <definedName name="_255S8_" localSheetId="17">別紙明細!_255S8_</definedName>
    <definedName name="_255S8_">[0]!_255S8_</definedName>
    <definedName name="_256n14_" localSheetId="1">#REF!</definedName>
    <definedName name="_256n14_" localSheetId="0">#REF!</definedName>
    <definedName name="_256n14_" localSheetId="17">#REF!</definedName>
    <definedName name="_256n14_">#REF!</definedName>
    <definedName name="_256S9_" localSheetId="1">仕訳書!_256S9_</definedName>
    <definedName name="_256S9_" localSheetId="2">'諸経費算定 (改修機械)'!_256S9_</definedName>
    <definedName name="_256S9_" localSheetId="0">総仕訳書!_256S9_</definedName>
    <definedName name="_256S9_" localSheetId="17">別紙明細!_256S9_</definedName>
    <definedName name="_256S9_">[0]!_256S9_</definedName>
    <definedName name="_257f14_">[0]!_257f14_</definedName>
    <definedName name="_257n15_" localSheetId="1">#REF!</definedName>
    <definedName name="_257n15_" localSheetId="0">#REF!</definedName>
    <definedName name="_257n15_" localSheetId="17">#REF!</definedName>
    <definedName name="_257n15_">#REF!</definedName>
    <definedName name="_257S9_" localSheetId="1">仕訳書!_257S9_</definedName>
    <definedName name="_257S9_" localSheetId="2">'諸経費算定 (改修機械)'!_257S9_</definedName>
    <definedName name="_257S9_" localSheetId="0">総仕訳書!_257S9_</definedName>
    <definedName name="_257S9_" localSheetId="17">別紙明細!_257S9_</definedName>
    <definedName name="_257S9_">[0]!_257S9_</definedName>
    <definedName name="_258_7">#REF!</definedName>
    <definedName name="_258n16_" localSheetId="1">#REF!</definedName>
    <definedName name="_258n16_" localSheetId="0">#REF!</definedName>
    <definedName name="_258n16_" localSheetId="17">#REF!</definedName>
    <definedName name="_258n16_">#REF!</definedName>
    <definedName name="_259n18_" localSheetId="1">#REF!</definedName>
    <definedName name="_259n18_" localSheetId="0">#REF!</definedName>
    <definedName name="_259n18_">#REF!</definedName>
    <definedName name="_25P" localSheetId="1">#REF!</definedName>
    <definedName name="_25P" localSheetId="2">#REF!</definedName>
    <definedName name="_25P" localSheetId="0">#REF!</definedName>
    <definedName name="_25P" localSheetId="17">#REF!</definedName>
    <definedName name="_25P">#REF!</definedName>
    <definedName name="_25W_C2">#REF!</definedName>
    <definedName name="_25ページ">NA()</definedName>
    <definedName name="_26" localSheetId="1">#REF!</definedName>
    <definedName name="_26" localSheetId="2">#REF!</definedName>
    <definedName name="_26" localSheetId="0">#REF!</definedName>
    <definedName name="_26" localSheetId="17">#REF!</definedName>
    <definedName name="_26">#REF!</definedName>
    <definedName name="_26_12" localSheetId="1">#REF!</definedName>
    <definedName name="_26_12" localSheetId="0">#REF!</definedName>
    <definedName name="_26_12" localSheetId="17">#REF!</definedName>
    <definedName name="_26_12">#REF!</definedName>
    <definedName name="_26_23">#REF!</definedName>
    <definedName name="_26_24" localSheetId="1">#REF!</definedName>
    <definedName name="_26_24" localSheetId="0">#REF!</definedName>
    <definedName name="_26_24">#REF!</definedName>
    <definedName name="_26_31">#REF!</definedName>
    <definedName name="_260f14_">[0]!_260f14_</definedName>
    <definedName name="_260n19_">#REF!</definedName>
    <definedName name="_260W_C1">#REF!</definedName>
    <definedName name="_261n2_">#REF!</definedName>
    <definedName name="_262_701">#REF!</definedName>
    <definedName name="_262N3_">#REF!</definedName>
    <definedName name="_263n4_">#REF!</definedName>
    <definedName name="_263W_C2">#REF!</definedName>
    <definedName name="_264n5_">#REF!</definedName>
    <definedName name="_266_702">#REF!</definedName>
    <definedName name="_266f15_">[0]!_266f15_</definedName>
    <definedName name="_266W_FL">#REF!</definedName>
    <definedName name="_269f15_">[0]!_269f15_</definedName>
    <definedName name="_269下80_1">#REF!</definedName>
    <definedName name="_26P" localSheetId="1">#REF!</definedName>
    <definedName name="_26P" localSheetId="2">#REF!</definedName>
    <definedName name="_26P" localSheetId="0">#REF!</definedName>
    <definedName name="_26P" localSheetId="17">#REF!</definedName>
    <definedName name="_26P">#REF!</definedName>
    <definedName name="_26W_FL">#REF!</definedName>
    <definedName name="_27">#N/A</definedName>
    <definedName name="_27_05">#REF!</definedName>
    <definedName name="_27_24">#REF!</definedName>
    <definedName name="_27_3" localSheetId="1">#REF!</definedName>
    <definedName name="_27_3" localSheetId="0">#REF!</definedName>
    <definedName name="_27_3" localSheetId="17">#REF!</definedName>
    <definedName name="_27_3">#REF!</definedName>
    <definedName name="_27_32" localSheetId="1">#REF!</definedName>
    <definedName name="_27_32" localSheetId="0">#REF!</definedName>
    <definedName name="_27_32">#REF!</definedName>
    <definedName name="_270_703">#REF!</definedName>
    <definedName name="_272n6_" localSheetId="1">#REF!</definedName>
    <definedName name="_272n6_" localSheetId="0">#REF!</definedName>
    <definedName name="_272n6_">#REF!</definedName>
    <definedName name="_272下80_2">#REF!</definedName>
    <definedName name="_274_704">#REF!</definedName>
    <definedName name="_275f2_">[0]!_275f2_</definedName>
    <definedName name="_275n7_">#REF!</definedName>
    <definedName name="_275下80_3">#REF!</definedName>
    <definedName name="_276n8_">#REF!</definedName>
    <definedName name="_277n9_">#REF!</definedName>
    <definedName name="_278_705">#REF!</definedName>
    <definedName name="_278f2_">[0]!_278f2_</definedName>
    <definedName name="_278上80_1">#REF!</definedName>
    <definedName name="_27P" localSheetId="1">#REF!</definedName>
    <definedName name="_27P" localSheetId="2">#REF!</definedName>
    <definedName name="_27P" localSheetId="0">#REF!</definedName>
    <definedName name="_27P" localSheetId="17">#REF!</definedName>
    <definedName name="_27P">#REF!</definedName>
    <definedName name="_27下80_1">#REF!</definedName>
    <definedName name="_28">#N/A</definedName>
    <definedName name="_28_3">#REF!</definedName>
    <definedName name="_28_31" localSheetId="1">#REF!</definedName>
    <definedName name="_28_31" localSheetId="0">#REF!</definedName>
    <definedName name="_28_31" localSheetId="17">#REF!</definedName>
    <definedName name="_28_31">#REF!</definedName>
    <definedName name="_28_501" localSheetId="1">#REF!</definedName>
    <definedName name="_28_501" localSheetId="0">#REF!</definedName>
    <definedName name="_28_501">#REF!</definedName>
    <definedName name="_280P1_" localSheetId="1">#REF!</definedName>
    <definedName name="_280P1_" localSheetId="0">#REF!</definedName>
    <definedName name="_280P1_">#REF!</definedName>
    <definedName name="_281ｐ１０_">#REF!</definedName>
    <definedName name="_281上80_2">#REF!</definedName>
    <definedName name="_282_706">#REF!</definedName>
    <definedName name="_284f3_">[0]!_284f3_</definedName>
    <definedName name="_284P2_">#REF!</definedName>
    <definedName name="_284上80_3">#REF!</definedName>
    <definedName name="_285P3_">#REF!</definedName>
    <definedName name="_286_707">#REF!</definedName>
    <definedName name="_287f3_">[0]!_287f3_</definedName>
    <definedName name="_288P4_">#REF!</definedName>
    <definedName name="_28P" localSheetId="1">#REF!</definedName>
    <definedName name="_28P" localSheetId="2">#REF!</definedName>
    <definedName name="_28P" localSheetId="0">#REF!</definedName>
    <definedName name="_28P" localSheetId="17">#REF!</definedName>
    <definedName name="_28P">#REF!</definedName>
    <definedName name="_28下80_3">#REF!</definedName>
    <definedName name="_29">#REF!</definedName>
    <definedName name="_29_13">#REF!</definedName>
    <definedName name="_29_31">#REF!</definedName>
    <definedName name="_29_32">#REF!</definedName>
    <definedName name="_29_502">#REF!</definedName>
    <definedName name="_290_708">#REF!</definedName>
    <definedName name="_291P5_">#REF!</definedName>
    <definedName name="_293f4_">[0]!_293f4_</definedName>
    <definedName name="_294_709">#REF!</definedName>
    <definedName name="_294P6_">#REF!</definedName>
    <definedName name="_296f4_">[0]!_296f4_</definedName>
    <definedName name="_297P7_">#REF!</definedName>
    <definedName name="_298_710">#REF!</definedName>
    <definedName name="_29P" localSheetId="1">#REF!</definedName>
    <definedName name="_29P" localSheetId="2">#REF!</definedName>
    <definedName name="_29P" localSheetId="0">#REF!</definedName>
    <definedName name="_29P" localSheetId="17">#REF!</definedName>
    <definedName name="_29P">#REF!</definedName>
    <definedName name="_29上80_1">#REF!</definedName>
    <definedName name="_2EK1_">[2]名前一覧表!$A$14</definedName>
    <definedName name="_２Ｌ">[28]複合!$AA$112</definedName>
    <definedName name="_2P" localSheetId="1">#REF!</definedName>
    <definedName name="_2P" localSheetId="2">#REF!</definedName>
    <definedName name="_2P" localSheetId="0">#REF!</definedName>
    <definedName name="_2P" localSheetId="17">#REF!</definedName>
    <definedName name="_2P">#REF!</definedName>
    <definedName name="_2の計" localSheetId="1">#REF!</definedName>
    <definedName name="_2の計" localSheetId="2">#REF!</definedName>
    <definedName name="_2の計" localSheetId="0">#REF!</definedName>
    <definedName name="_2の計" localSheetId="17">#REF!</definedName>
    <definedName name="_2の計">#REF!</definedName>
    <definedName name="_2ページ">NA()</definedName>
    <definedName name="_2ボタン処理1_.根廻入力" localSheetId="1">[29]!'[ボタン処理1].根廻入力'</definedName>
    <definedName name="_2ボタン処理1_.根廻入力" localSheetId="0">[29]!'[ボタン処理1].根廻入力'</definedName>
    <definedName name="_2ボタン処理1_.根廻入力" localSheetId="4">[29]!'[ボタン処理1].根廻入力'</definedName>
    <definedName name="_2ボタン処理1_.根廻入力">[29]!'[ボタン処理1].根廻入力'</definedName>
    <definedName name="_2月" localSheetId="1">#REF!</definedName>
    <definedName name="_2月" localSheetId="0">#REF!</definedName>
    <definedName name="_2月" localSheetId="17">#REF!</definedName>
    <definedName name="_2月">#REF!</definedName>
    <definedName name="_2号集水桝" localSheetId="1">[30]代価!#REF!</definedName>
    <definedName name="_2号集水桝" localSheetId="0">[30]代価!#REF!</definedName>
    <definedName name="_2号集水桝" localSheetId="17">[30]代価!#REF!</definedName>
    <definedName name="_2号集水桝">[30]代価!#REF!</definedName>
    <definedName name="_2土工事" localSheetId="2">#REF!</definedName>
    <definedName name="_2土工事">#REF!</definedName>
    <definedName name="_3">#N/A</definedName>
    <definedName name="_3.1">#REF!</definedName>
    <definedName name="_3.2">#REF!</definedName>
    <definedName name="_3_" hidden="1">#REF!</definedName>
    <definedName name="_3_02">#REF!</definedName>
    <definedName name="_3_03" localSheetId="1">#REF!</definedName>
    <definedName name="_3_03" localSheetId="0">#REF!</definedName>
    <definedName name="_3_03" localSheetId="17">#REF!</definedName>
    <definedName name="_3_03">#REF!</definedName>
    <definedName name="_3_1" localSheetId="1">#REF!</definedName>
    <definedName name="_3_1" localSheetId="0">#REF!</definedName>
    <definedName name="_3_1">#REF!</definedName>
    <definedName name="_3_10">[8]照明基礎!#REF!</definedName>
    <definedName name="_3_19" localSheetId="2">#REF!</definedName>
    <definedName name="_3_19">#REF!</definedName>
    <definedName name="_3_2" localSheetId="1">#REF!</definedName>
    <definedName name="_3_2" localSheetId="0">#REF!</definedName>
    <definedName name="_3_2">#REF!</definedName>
    <definedName name="_3_3">#REF!</definedName>
    <definedName name="_30">#N/A</definedName>
    <definedName name="_30_32">#REF!</definedName>
    <definedName name="_30_4" localSheetId="1">#REF!</definedName>
    <definedName name="_30_4" localSheetId="0">#REF!</definedName>
    <definedName name="_30_4" localSheetId="17">#REF!</definedName>
    <definedName name="_30_4">#REF!</definedName>
    <definedName name="_30_503" localSheetId="1">#REF!</definedName>
    <definedName name="_30_503" localSheetId="0">#REF!</definedName>
    <definedName name="_30_503">#REF!</definedName>
    <definedName name="_300">#REF!</definedName>
    <definedName name="_300P8_" localSheetId="1">#REF!</definedName>
    <definedName name="_300P8_" localSheetId="0">#REF!</definedName>
    <definedName name="_300P8_">#REF!</definedName>
    <definedName name="_301">#REF!</definedName>
    <definedName name="_302">#REF!</definedName>
    <definedName name="_302_8">#REF!</definedName>
    <definedName name="_302f5_">[0]!_302f5_</definedName>
    <definedName name="_303P9_">#REF!</definedName>
    <definedName name="_304W_C1">#REF!</definedName>
    <definedName name="_305f5_">[0]!_305f5_</definedName>
    <definedName name="_305W_C2">#REF!</definedName>
    <definedName name="_306_9">#REF!</definedName>
    <definedName name="_306W_FL">#REF!</definedName>
    <definedName name="_307x1_">#REF!</definedName>
    <definedName name="_308x2_">#REF!</definedName>
    <definedName name="_309x3_">#REF!</definedName>
    <definedName name="_30P" localSheetId="1">#REF!</definedName>
    <definedName name="_30P" localSheetId="2">#REF!</definedName>
    <definedName name="_30P" localSheetId="0">#REF!</definedName>
    <definedName name="_30P" localSheetId="17">#REF!</definedName>
    <definedName name="_30P">#REF!</definedName>
    <definedName name="_30上80_2">#REF!</definedName>
    <definedName name="_31" localSheetId="1">#REF!</definedName>
    <definedName name="_31" localSheetId="2">#REF!</definedName>
    <definedName name="_31" localSheetId="0">#REF!</definedName>
    <definedName name="_31" localSheetId="17">#REF!</definedName>
    <definedName name="_31">#REF!</definedName>
    <definedName name="_31_06">#REF!</definedName>
    <definedName name="_31_4">#REF!</definedName>
    <definedName name="_31_5">#REF!</definedName>
    <definedName name="_31_504">#REF!</definedName>
    <definedName name="_310x4_">#REF!</definedName>
    <definedName name="_311A1_">'[17]#REF'!#REF!</definedName>
    <definedName name="_311f6_">[0]!_311f6_</definedName>
    <definedName name="_311x5_">#REF!</definedName>
    <definedName name="_312a10_">[0]!_312a10_</definedName>
    <definedName name="_312x6_">#REF!</definedName>
    <definedName name="_313a10_">[0]!_313a10_</definedName>
    <definedName name="_313x7_">#REF!</definedName>
    <definedName name="_314a10_">[0]!_314a10_</definedName>
    <definedName name="_314f6_">[0]!_314f6_</definedName>
    <definedName name="_314x8_">#REF!</definedName>
    <definedName name="_315a10_">[0]!_315a10_</definedName>
    <definedName name="_315y1_">#REF!</definedName>
    <definedName name="_316a10_">[0]!_316a10_</definedName>
    <definedName name="_316y2_">#REF!</definedName>
    <definedName name="_317a10_">[0]!_317a10_</definedName>
    <definedName name="_317y3_">#REF!</definedName>
    <definedName name="_318a10_">[0]!_318a10_</definedName>
    <definedName name="_318下80_1">#REF!</definedName>
    <definedName name="_319a10_">[0]!_319a10_</definedName>
    <definedName name="_319下80_2">#REF!</definedName>
    <definedName name="_31P" localSheetId="1">#REF!</definedName>
    <definedName name="_31P" localSheetId="2">#REF!</definedName>
    <definedName name="_31P" localSheetId="0">#REF!</definedName>
    <definedName name="_31P" localSheetId="17">#REF!</definedName>
    <definedName name="_31P">#REF!</definedName>
    <definedName name="_31上80_3">#REF!</definedName>
    <definedName name="_32">#N/A</definedName>
    <definedName name="_32_14" localSheetId="1">#REF!</definedName>
    <definedName name="_32_14" localSheetId="0">#REF!</definedName>
    <definedName name="_32_14" localSheetId="17">#REF!</definedName>
    <definedName name="_32_14">#REF!</definedName>
    <definedName name="_32_5">#REF!</definedName>
    <definedName name="_32_501" localSheetId="1">#REF!</definedName>
    <definedName name="_32_501" localSheetId="0">#REF!</definedName>
    <definedName name="_32_501">#REF!</definedName>
    <definedName name="_32_505" localSheetId="1">#REF!</definedName>
    <definedName name="_32_505" localSheetId="0">#REF!</definedName>
    <definedName name="_32_505">#REF!</definedName>
    <definedName name="_320a11_">[0]!_320a11_</definedName>
    <definedName name="_320f7_">[0]!_320f7_</definedName>
    <definedName name="_320下80_3">#REF!</definedName>
    <definedName name="_321a11_">[0]!_321a11_</definedName>
    <definedName name="_321上80_1">#REF!</definedName>
    <definedName name="_322a11_">[0]!_322a11_</definedName>
    <definedName name="_322上80_2">#REF!</definedName>
    <definedName name="_323a11_">[0]!_323a11_</definedName>
    <definedName name="_323f7_">[0]!_323f7_</definedName>
    <definedName name="_323上80_3">#REF!</definedName>
    <definedName name="_324a11_">[0]!_324a11_</definedName>
    <definedName name="_325a11_">[0]!_325a11_</definedName>
    <definedName name="_326a11_">[0]!_326a11_</definedName>
    <definedName name="_327a11_">[0]!_327a11_</definedName>
    <definedName name="_328a12_">[0]!_328a12_</definedName>
    <definedName name="_329a12_">[0]!_329a12_</definedName>
    <definedName name="_329f8_">[0]!_329f8_</definedName>
    <definedName name="_32P" localSheetId="1">#REF!</definedName>
    <definedName name="_32P" localSheetId="2">#REF!</definedName>
    <definedName name="_32P" localSheetId="0">#REF!</definedName>
    <definedName name="_32P" localSheetId="17">#REF!</definedName>
    <definedName name="_32P">#REF!</definedName>
    <definedName name="_33">#N/A</definedName>
    <definedName name="_33_501">#REF!</definedName>
    <definedName name="_33_502" localSheetId="1">#REF!</definedName>
    <definedName name="_33_502" localSheetId="0">#REF!</definedName>
    <definedName name="_33_502" localSheetId="17">#REF!</definedName>
    <definedName name="_33_502">#REF!</definedName>
    <definedName name="_33_51" localSheetId="1">#REF!</definedName>
    <definedName name="_33_51" localSheetId="0">#REF!</definedName>
    <definedName name="_33_51">#REF!</definedName>
    <definedName name="_330a12_">[0]!_330a12_</definedName>
    <definedName name="_331a12_">[0]!_331a12_</definedName>
    <definedName name="_332a12_">[0]!_332a12_</definedName>
    <definedName name="_332f8_">[0]!_332f8_</definedName>
    <definedName name="_333a12_">[0]!_333a12_</definedName>
    <definedName name="_334a12_">[0]!_334a12_</definedName>
    <definedName name="_335a12_">[0]!_335a12_</definedName>
    <definedName name="_336a13_">[0]!_336a13_</definedName>
    <definedName name="_337a13_">[0]!_337a13_</definedName>
    <definedName name="_338a13_">[0]!_338a13_</definedName>
    <definedName name="_338f9_">[0]!_338f9_</definedName>
    <definedName name="_339a13_">[0]!_339a13_</definedName>
    <definedName name="_33P" localSheetId="1">#REF!</definedName>
    <definedName name="_33P" localSheetId="2">#REF!</definedName>
    <definedName name="_33P" localSheetId="0">#REF!</definedName>
    <definedName name="_33P" localSheetId="17">#REF!</definedName>
    <definedName name="_33P">#REF!</definedName>
    <definedName name="_34">#N/A</definedName>
    <definedName name="_34_502">#REF!</definedName>
    <definedName name="_34_503" localSheetId="1">#REF!</definedName>
    <definedName name="_34_503" localSheetId="0">#REF!</definedName>
    <definedName name="_34_503" localSheetId="17">#REF!</definedName>
    <definedName name="_34_503">#REF!</definedName>
    <definedName name="_34_52" localSheetId="1">#REF!</definedName>
    <definedName name="_34_52" localSheetId="0">#REF!</definedName>
    <definedName name="_34_52">#REF!</definedName>
    <definedName name="_340a13_">[0]!_340a13_</definedName>
    <definedName name="_341a13_">[0]!_341a13_</definedName>
    <definedName name="_341f9_">[0]!_341f9_</definedName>
    <definedName name="_342a13_">[0]!_342a13_</definedName>
    <definedName name="_342n125_">#REF!</definedName>
    <definedName name="_343a13_">[0]!_343a13_</definedName>
    <definedName name="_343P1_">#REF!</definedName>
    <definedName name="_344a14_">[0]!_344a14_</definedName>
    <definedName name="_344ｐ１０_">#REF!</definedName>
    <definedName name="_345a14_">[0]!_345a14_</definedName>
    <definedName name="_345P2_">#REF!</definedName>
    <definedName name="_346a14_">[0]!_346a14_</definedName>
    <definedName name="_346P4_">#REF!</definedName>
    <definedName name="_347a14_">[0]!_347a14_</definedName>
    <definedName name="_347P5_">#REF!</definedName>
    <definedName name="_348a14_">[0]!_348a14_</definedName>
    <definedName name="_348P6_">#REF!</definedName>
    <definedName name="_349a14_">[0]!_349a14_</definedName>
    <definedName name="_349P7_">#REF!</definedName>
    <definedName name="_34P" localSheetId="1">#REF!</definedName>
    <definedName name="_34P" localSheetId="2">#REF!</definedName>
    <definedName name="_34P" localSheetId="0">#REF!</definedName>
    <definedName name="_34P" localSheetId="17">#REF!</definedName>
    <definedName name="_34P">#REF!</definedName>
    <definedName name="_35">#REF!</definedName>
    <definedName name="_35_07">#REF!</definedName>
    <definedName name="_35_15">#REF!</definedName>
    <definedName name="_35_503">#REF!</definedName>
    <definedName name="_35_504">#REF!</definedName>
    <definedName name="_35_601">#REF!</definedName>
    <definedName name="_350a14_">[0]!_350a14_</definedName>
    <definedName name="_350P8_">#REF!</definedName>
    <definedName name="_351a14_">[0]!_351a14_</definedName>
    <definedName name="_351P9_">#REF!</definedName>
    <definedName name="_352a2_">[0]!_352a2_</definedName>
    <definedName name="_353a2_">[0]!_353a2_</definedName>
    <definedName name="_354a2_">[0]!_354a2_</definedName>
    <definedName name="_355a2_">[0]!_355a2_</definedName>
    <definedName name="_356a2_">[0]!_356a2_</definedName>
    <definedName name="_357a2_">[0]!_357a2_</definedName>
    <definedName name="_357S1_">[0]!_357S1_</definedName>
    <definedName name="_358a2_">[0]!_358a2_</definedName>
    <definedName name="_359a2_">[0]!_359a2_</definedName>
    <definedName name="_35P" localSheetId="1">#REF!</definedName>
    <definedName name="_35P" localSheetId="2">#REF!</definedName>
    <definedName name="_35P" localSheetId="0">#REF!</definedName>
    <definedName name="_35P" localSheetId="17">#REF!</definedName>
    <definedName name="_35P">#REF!</definedName>
    <definedName name="_36">#REF!</definedName>
    <definedName name="_36_504">#REF!</definedName>
    <definedName name="_36_505">#REF!</definedName>
    <definedName name="_36_602">#REF!</definedName>
    <definedName name="_360a3_">[0]!_360a3_</definedName>
    <definedName name="_360S1_">[0]!_360S1_</definedName>
    <definedName name="_361a3_">[0]!_361a3_</definedName>
    <definedName name="_362a3_">[0]!_362a3_</definedName>
    <definedName name="_363a3_">[0]!_363a3_</definedName>
    <definedName name="_364a3_">[0]!_364a3_</definedName>
    <definedName name="_365a3_">[0]!_365a3_</definedName>
    <definedName name="_366a3_">[0]!_366a3_</definedName>
    <definedName name="_366S10_">[0]!_366S10_</definedName>
    <definedName name="_367a3_">[0]!_367a3_</definedName>
    <definedName name="_368a4_">[0]!_368a4_</definedName>
    <definedName name="_369a4_">[0]!_369a4_</definedName>
    <definedName name="_369S10_">[0]!_369S10_</definedName>
    <definedName name="_36P" localSheetId="1">#REF!</definedName>
    <definedName name="_36P" localSheetId="2">#REF!</definedName>
    <definedName name="_36P" localSheetId="0">#REF!</definedName>
    <definedName name="_36P" localSheetId="17">#REF!</definedName>
    <definedName name="_36P">#REF!</definedName>
    <definedName name="_37">#REF!</definedName>
    <definedName name="_37_505">#REF!</definedName>
    <definedName name="_37_51">#REF!</definedName>
    <definedName name="_37_603">#REF!</definedName>
    <definedName name="_370a4_">[0]!_370a4_</definedName>
    <definedName name="_371a4_">[0]!_371a4_</definedName>
    <definedName name="_372a4_">[0]!_372a4_</definedName>
    <definedName name="_373a4_">[0]!_373a4_</definedName>
    <definedName name="_374a4_">[0]!_374a4_</definedName>
    <definedName name="_375a4_">[0]!_375a4_</definedName>
    <definedName name="_375S2_">[0]!_375S2_</definedName>
    <definedName name="_376a5_">[0]!_376a5_</definedName>
    <definedName name="_377a5_">[0]!_377a5_</definedName>
    <definedName name="_378a5_">[0]!_378a5_</definedName>
    <definedName name="_378S2_">[0]!_378S2_</definedName>
    <definedName name="_379a5_">[0]!_379a5_</definedName>
    <definedName name="_37P" localSheetId="1">#REF!</definedName>
    <definedName name="_37P" localSheetId="2">#REF!</definedName>
    <definedName name="_37P" localSheetId="0">#REF!</definedName>
    <definedName name="_37P" localSheetId="17">#REF!</definedName>
    <definedName name="_37P">#REF!</definedName>
    <definedName name="_38">#REF!</definedName>
    <definedName name="_38_16">#REF!</definedName>
    <definedName name="_38_51">#REF!</definedName>
    <definedName name="_38_52">#REF!</definedName>
    <definedName name="_38_604">#REF!</definedName>
    <definedName name="_380a5_">[0]!_380a5_</definedName>
    <definedName name="_381a5_">[0]!_381a5_</definedName>
    <definedName name="_382a5_">[0]!_382a5_</definedName>
    <definedName name="_383a5_">[0]!_383a5_</definedName>
    <definedName name="_384a6_">[0]!_384a6_</definedName>
    <definedName name="_384S3_">[0]!_384S3_</definedName>
    <definedName name="_385a6_">[0]!_385a6_</definedName>
    <definedName name="_386a6_">[0]!_386a6_</definedName>
    <definedName name="_387a6_">[0]!_387a6_</definedName>
    <definedName name="_387S3_">[0]!_387S3_</definedName>
    <definedName name="_388a6_">[0]!_388a6_</definedName>
    <definedName name="_389a6_">[0]!_389a6_</definedName>
    <definedName name="_38P" localSheetId="1">#REF!</definedName>
    <definedName name="_38P" localSheetId="2">#REF!</definedName>
    <definedName name="_38P" localSheetId="0">#REF!</definedName>
    <definedName name="_38P" localSheetId="17">#REF!</definedName>
    <definedName name="_38P">#REF!</definedName>
    <definedName name="_39">#REF!</definedName>
    <definedName name="_39_08">#REF!</definedName>
    <definedName name="_39_52">#REF!</definedName>
    <definedName name="_39_6">#REF!</definedName>
    <definedName name="_39_605">#REF!</definedName>
    <definedName name="_390a6_">[0]!_390a6_</definedName>
    <definedName name="_391a6_">[0]!_391a6_</definedName>
    <definedName name="_392a7_">[0]!_392a7_</definedName>
    <definedName name="_393a7_">[0]!_393a7_</definedName>
    <definedName name="_393S4_">[0]!_393S4_</definedName>
    <definedName name="_394a7_">[0]!_394a7_</definedName>
    <definedName name="_395a7_">[0]!_395a7_</definedName>
    <definedName name="_396a7_">[0]!_396a7_</definedName>
    <definedName name="_396S4_">[0]!_396S4_</definedName>
    <definedName name="_397a7_">[0]!_397a7_</definedName>
    <definedName name="_398a7_">[0]!_398a7_</definedName>
    <definedName name="_399a7_">[0]!_399a7_</definedName>
    <definedName name="_39P" localSheetId="1">#REF!</definedName>
    <definedName name="_39P" localSheetId="2">#REF!</definedName>
    <definedName name="_39P" localSheetId="0">#REF!</definedName>
    <definedName name="_39P" localSheetId="17">#REF!</definedName>
    <definedName name="_39P">#REF!</definedName>
    <definedName name="_3P" localSheetId="1">#REF!</definedName>
    <definedName name="_3P" localSheetId="2">#REF!</definedName>
    <definedName name="_3P" localSheetId="0">#REF!</definedName>
    <definedName name="_3P" localSheetId="17">#REF!</definedName>
    <definedName name="_3P">#REF!</definedName>
    <definedName name="_3コン工事">#REF!</definedName>
    <definedName name="_3の計" localSheetId="1">#REF!</definedName>
    <definedName name="_3の計" localSheetId="2">#REF!</definedName>
    <definedName name="_3の計" localSheetId="0">#REF!</definedName>
    <definedName name="_3の計" localSheetId="17">#REF!</definedName>
    <definedName name="_3の計">#REF!</definedName>
    <definedName name="_3ページ">NA()</definedName>
    <definedName name="_3月" localSheetId="1">#REF!</definedName>
    <definedName name="_3月" localSheetId="0">#REF!</definedName>
    <definedName name="_3月" localSheetId="17">#REF!</definedName>
    <definedName name="_3月">#REF!</definedName>
    <definedName name="_3号集水桝">[30]代価!#REF!</definedName>
    <definedName name="_4">#N/A</definedName>
    <definedName name="_4.1">#REF!</definedName>
    <definedName name="_4.2">#REF!</definedName>
    <definedName name="_4_">[33]変更内訳!#REF!</definedName>
    <definedName name="_4_____K" hidden="1">'[27]#REF'!#REF!</definedName>
    <definedName name="_4_03">#REF!</definedName>
    <definedName name="_4_04" localSheetId="1">#REF!</definedName>
    <definedName name="_4_04" localSheetId="0">#REF!</definedName>
    <definedName name="_4_04" localSheetId="17">#REF!</definedName>
    <definedName name="_4_04">#REF!</definedName>
    <definedName name="_4_1" localSheetId="1">#REF!</definedName>
    <definedName name="_4_1" localSheetId="0">#REF!</definedName>
    <definedName name="_4_1">#REF!</definedName>
    <definedName name="_4_11">[8]照明基礎!#REF!</definedName>
    <definedName name="_4_2" localSheetId="1">#REF!</definedName>
    <definedName name="_4_2" localSheetId="0">#REF!</definedName>
    <definedName name="_4_2">#REF!</definedName>
    <definedName name="_4_3">#REF!</definedName>
    <definedName name="_4_617">#REF!</definedName>
    <definedName name="_40">#REF!</definedName>
    <definedName name="_40_6">#REF!</definedName>
    <definedName name="_40_601">#REF!</definedName>
    <definedName name="_40_606">#REF!</definedName>
    <definedName name="_400">#REF!</definedName>
    <definedName name="_400a8_">[0]!_400a8_</definedName>
    <definedName name="_401" localSheetId="2">#REF!</definedName>
    <definedName name="_401">#REF!</definedName>
    <definedName name="_401a8_">[0]!_401a8_</definedName>
    <definedName name="_402" localSheetId="2">#REF!</definedName>
    <definedName name="_402">#REF!</definedName>
    <definedName name="_402a8_">[0]!_402a8_</definedName>
    <definedName name="_402S5_">[0]!_402S5_</definedName>
    <definedName name="_403" localSheetId="2">#REF!</definedName>
    <definedName name="_403">#REF!</definedName>
    <definedName name="_403a8_">[0]!_403a8_</definedName>
    <definedName name="_404" localSheetId="2">#REF!</definedName>
    <definedName name="_404">#REF!</definedName>
    <definedName name="_404a8_">[0]!_404a8_</definedName>
    <definedName name="_405" localSheetId="2">#REF!</definedName>
    <definedName name="_405">#REF!</definedName>
    <definedName name="_405a8_">[0]!_405a8_</definedName>
    <definedName name="_405S5_">[0]!_405S5_</definedName>
    <definedName name="_406a8_">[0]!_406a8_</definedName>
    <definedName name="_407a8_">[0]!_407a8_</definedName>
    <definedName name="_408a9_">[0]!_408a9_</definedName>
    <definedName name="_409a9_">[0]!_409a9_</definedName>
    <definedName name="_40P" localSheetId="1">#REF!</definedName>
    <definedName name="_40P" localSheetId="2">#REF!</definedName>
    <definedName name="_40P" localSheetId="0">#REF!</definedName>
    <definedName name="_40P" localSheetId="17">#REF!</definedName>
    <definedName name="_40P">#REF!</definedName>
    <definedName name="_41">#REF!</definedName>
    <definedName name="_41_17">#REF!</definedName>
    <definedName name="_41_601">#REF!</definedName>
    <definedName name="_41_602">#REF!</definedName>
    <definedName name="_41_607">#REF!</definedName>
    <definedName name="_410a9_">[0]!_410a9_</definedName>
    <definedName name="_411a9_">[0]!_411a9_</definedName>
    <definedName name="_411S6_">[0]!_411S6_</definedName>
    <definedName name="_412a9_">[0]!_412a9_</definedName>
    <definedName name="_413a9_">[0]!_413a9_</definedName>
    <definedName name="_414a9_">[0]!_414a9_</definedName>
    <definedName name="_414S6_">[0]!_414S6_</definedName>
    <definedName name="_415a9_">[0]!_415a9_</definedName>
    <definedName name="_416AA1_">[0]!_416AA1_</definedName>
    <definedName name="_417AA1_">[0]!_417AA1_</definedName>
    <definedName name="_418AA1_">[0]!_418AA1_</definedName>
    <definedName name="_419AA1_">[0]!_419AA1_</definedName>
    <definedName name="_42">#REF!</definedName>
    <definedName name="_42_602">#REF!</definedName>
    <definedName name="_42_603">#REF!</definedName>
    <definedName name="_42_608">#REF!</definedName>
    <definedName name="_420AA1_">[0]!_420AA1_</definedName>
    <definedName name="_420S7_">[0]!_420S7_</definedName>
    <definedName name="_421AA1_">[0]!_421AA1_</definedName>
    <definedName name="_422AA1_">[0]!_422AA1_</definedName>
    <definedName name="_423AA10_">[0]!_423AA10_</definedName>
    <definedName name="_423S7_">[0]!_423S7_</definedName>
    <definedName name="_424AA10_">[0]!_424AA10_</definedName>
    <definedName name="_425AA10_">[0]!_425AA10_</definedName>
    <definedName name="_426AA10_">[0]!_426AA10_</definedName>
    <definedName name="_427AA10_">[0]!_427AA10_</definedName>
    <definedName name="_428AA10_">[0]!_428AA10_</definedName>
    <definedName name="_429AA10_">[0]!_429AA10_</definedName>
    <definedName name="_429S8_">[0]!_429S8_</definedName>
    <definedName name="_４２Ｌ">[28]複合!$AA$115</definedName>
    <definedName name="_43" localSheetId="1">#REF!</definedName>
    <definedName name="_43" localSheetId="0">#REF!</definedName>
    <definedName name="_43" localSheetId="17">#REF!</definedName>
    <definedName name="_43">#REF!</definedName>
    <definedName name="_43_09">#REF!</definedName>
    <definedName name="_43_603">#REF!</definedName>
    <definedName name="_43_604" localSheetId="1">#REF!</definedName>
    <definedName name="_43_604" localSheetId="0">#REF!</definedName>
    <definedName name="_43_604">#REF!</definedName>
    <definedName name="_43_609" localSheetId="1">#REF!</definedName>
    <definedName name="_43_609" localSheetId="0">#REF!</definedName>
    <definedName name="_43_609">#REF!</definedName>
    <definedName name="_430AA2_">[0]!_430AA2_</definedName>
    <definedName name="_431AA2_">[0]!_431AA2_</definedName>
    <definedName name="_432AA2_">[0]!_432AA2_</definedName>
    <definedName name="_432S8_">[0]!_432S8_</definedName>
    <definedName name="_433AA2_">[0]!_433AA2_</definedName>
    <definedName name="_434AA2_">[0]!_434AA2_</definedName>
    <definedName name="_435AA2_">[0]!_435AA2_</definedName>
    <definedName name="_436AA2_">[0]!_436AA2_</definedName>
    <definedName name="_437AA3_">[0]!_437AA3_</definedName>
    <definedName name="_438AA3_">[0]!_438AA3_</definedName>
    <definedName name="_438S9_">[0]!_438S9_</definedName>
    <definedName name="_439AA3_">[0]!_439AA3_</definedName>
    <definedName name="_44">#REF!</definedName>
    <definedName name="_44_18">#REF!</definedName>
    <definedName name="_44_604">#REF!</definedName>
    <definedName name="_44_605">#REF!</definedName>
    <definedName name="_44_61">#REF!</definedName>
    <definedName name="_440AA3_">[0]!_440AA3_</definedName>
    <definedName name="_441AA3_">[0]!_441AA3_</definedName>
    <definedName name="_441S9_">[0]!_441S9_</definedName>
    <definedName name="_442AA3_">[0]!_442AA3_</definedName>
    <definedName name="_442W_C1">#REF!</definedName>
    <definedName name="_443AA3_">[0]!_443AA3_</definedName>
    <definedName name="_443W_C2">#REF!</definedName>
    <definedName name="_444AA4_">[0]!_444AA4_</definedName>
    <definedName name="_444W_FL">#REF!</definedName>
    <definedName name="_445AA4_">[0]!_445AA4_</definedName>
    <definedName name="_445下80_1">#REF!</definedName>
    <definedName name="_446AA4_">[0]!_446AA4_</definedName>
    <definedName name="_446下80_2">#REF!</definedName>
    <definedName name="_447AA4_">[0]!_447AA4_</definedName>
    <definedName name="_447下80_3">#REF!</definedName>
    <definedName name="_448AA4_">[0]!_448AA4_</definedName>
    <definedName name="_448上80_1">#REF!</definedName>
    <definedName name="_449AA4_">[0]!_449AA4_</definedName>
    <definedName name="_449上80_2">#REF!</definedName>
    <definedName name="_45">#REF!</definedName>
    <definedName name="_45_605">#REF!</definedName>
    <definedName name="_45_606">#REF!</definedName>
    <definedName name="_45_610">#REF!</definedName>
    <definedName name="_450AA4_">[0]!_450AA4_</definedName>
    <definedName name="_450上80_3">#REF!</definedName>
    <definedName name="_451AA5_">[0]!_451AA5_</definedName>
    <definedName name="_452AA5_">[0]!_452AA5_</definedName>
    <definedName name="_453AA5_">[0]!_453AA5_</definedName>
    <definedName name="_454AA5_">[0]!_454AA5_</definedName>
    <definedName name="_455AA5_">[0]!_455AA5_</definedName>
    <definedName name="_456AA5_">[0]!_456AA5_</definedName>
    <definedName name="_457AA5_">[0]!_457AA5_</definedName>
    <definedName name="_458AA6_">[0]!_458AA6_</definedName>
    <definedName name="_459AA6_">[0]!_459AA6_</definedName>
    <definedName name="_46">#REF!</definedName>
    <definedName name="_46_606">#REF!</definedName>
    <definedName name="_46_607">#REF!</definedName>
    <definedName name="_46_611">#REF!</definedName>
    <definedName name="_460AA6_">[0]!_460AA6_</definedName>
    <definedName name="_461AA6_">[0]!_461AA6_</definedName>
    <definedName name="_462AA6_">[0]!_462AA6_</definedName>
    <definedName name="_463AA6_">[0]!_463AA6_</definedName>
    <definedName name="_464AA6_">[0]!_464AA6_</definedName>
    <definedName name="_465AA7_">[0]!_465AA7_</definedName>
    <definedName name="_466AA7_">[0]!_466AA7_</definedName>
    <definedName name="_467AA7_">[0]!_467AA7_</definedName>
    <definedName name="_468AA7_">[0]!_468AA7_</definedName>
    <definedName name="_469AA7_">[0]!_469AA7_</definedName>
    <definedName name="_47">#REF!</definedName>
    <definedName name="_47_19">#REF!</definedName>
    <definedName name="_47_607">#REF!</definedName>
    <definedName name="_47_608">#REF!</definedName>
    <definedName name="_47_612">#REF!</definedName>
    <definedName name="_470AA7_">[0]!_470AA7_</definedName>
    <definedName name="_471AA7_">[0]!_471AA7_</definedName>
    <definedName name="_472AA8_">[0]!_472AA8_</definedName>
    <definedName name="_473AA8_">[0]!_473AA8_</definedName>
    <definedName name="_474AA8_">[0]!_474AA8_</definedName>
    <definedName name="_475AA8_">[0]!_475AA8_</definedName>
    <definedName name="_476AA8_">[0]!_476AA8_</definedName>
    <definedName name="_477AA8_">[0]!_477AA8_</definedName>
    <definedName name="_478AA8_">[0]!_478AA8_</definedName>
    <definedName name="_479AA9_">[0]!_479AA9_</definedName>
    <definedName name="_48">#REF!</definedName>
    <definedName name="_48_1">'[17]#REF'!#REF!</definedName>
    <definedName name="_48_608">#REF!</definedName>
    <definedName name="_48_609">#REF!</definedName>
    <definedName name="_48_613">#REF!</definedName>
    <definedName name="_480AA9_">[0]!_480AA9_</definedName>
    <definedName name="_481AA9_">[0]!_481AA9_</definedName>
    <definedName name="_482AA9_">[0]!_482AA9_</definedName>
    <definedName name="_483AA9_">[0]!_483AA9_</definedName>
    <definedName name="_484AA9_">[0]!_484AA9_</definedName>
    <definedName name="_485AA9_">[0]!_485AA9_</definedName>
    <definedName name="_487ap1_">[0]!_487ap1_</definedName>
    <definedName name="_488ap1_">[0]!_488ap1_</definedName>
    <definedName name="_489ap1_">[0]!_489ap1_</definedName>
    <definedName name="_49">#REF!</definedName>
    <definedName name="_49_609">#REF!</definedName>
    <definedName name="_49_61">#REF!</definedName>
    <definedName name="_49_614">#REF!</definedName>
    <definedName name="_490ap1_">[0]!_490ap1_</definedName>
    <definedName name="_491ap1_">[0]!_491ap1_</definedName>
    <definedName name="_492ap1_">[0]!_492ap1_</definedName>
    <definedName name="_493ap1_">[0]!_493ap1_</definedName>
    <definedName name="_494ap1_">[0]!_494ap1_</definedName>
    <definedName name="_４Ｌ">[28]複合!$AA$113</definedName>
    <definedName name="_4P" localSheetId="1">#REF!</definedName>
    <definedName name="_4P" localSheetId="2">#REF!</definedName>
    <definedName name="_4P" localSheetId="0">#REF!</definedName>
    <definedName name="_4P" localSheetId="17">#REF!</definedName>
    <definedName name="_4P">#REF!</definedName>
    <definedName name="_4の計" localSheetId="1">#REF!</definedName>
    <definedName name="_4の計" localSheetId="2">#REF!</definedName>
    <definedName name="_4の計" localSheetId="0">#REF!</definedName>
    <definedName name="_4の計" localSheetId="17">#REF!</definedName>
    <definedName name="_4の計">#REF!</definedName>
    <definedName name="_4ページ">NA()</definedName>
    <definedName name="_4型枠工事">#REF!</definedName>
    <definedName name="_4月" localSheetId="1">#REF!</definedName>
    <definedName name="_4月" localSheetId="0">#REF!</definedName>
    <definedName name="_4月" localSheetId="17">#REF!</definedName>
    <definedName name="_4月">#REF!</definedName>
    <definedName name="_4号集水桝" localSheetId="1">[30]代価!#REF!</definedName>
    <definedName name="_4号集水桝" localSheetId="0">[30]代価!#REF!</definedName>
    <definedName name="_4号集水桝" localSheetId="17">[30]代価!#REF!</definedName>
    <definedName name="_4号集水桝">[30]代価!#REF!</definedName>
    <definedName name="_5">#N/A</definedName>
    <definedName name="_5_____S" hidden="1">'[27]#REF'!#REF!</definedName>
    <definedName name="_5_04">#REF!</definedName>
    <definedName name="_5_05" localSheetId="1">#REF!</definedName>
    <definedName name="_5_05" localSheetId="0">#REF!</definedName>
    <definedName name="_5_05" localSheetId="17">#REF!</definedName>
    <definedName name="_5_05">#REF!</definedName>
    <definedName name="_5_1" localSheetId="1">#REF!</definedName>
    <definedName name="_5_1" localSheetId="0">#REF!</definedName>
    <definedName name="_5_1">#REF!</definedName>
    <definedName name="_5_2" localSheetId="1">#REF!</definedName>
    <definedName name="_5_2" localSheetId="2">#REF!</definedName>
    <definedName name="_5_2" localSheetId="0">#REF!</definedName>
    <definedName name="_5_2" localSheetId="17">#REF!</definedName>
    <definedName name="_5_2">#REF!</definedName>
    <definedName name="_5_3">#REF!</definedName>
    <definedName name="_5_618">#REF!</definedName>
    <definedName name="_50">#REF!</definedName>
    <definedName name="_50_2">'[17]#REF'!#REF!</definedName>
    <definedName name="_50_61">#REF!</definedName>
    <definedName name="_50_610" localSheetId="1">#REF!</definedName>
    <definedName name="_50_610" localSheetId="0">#REF!</definedName>
    <definedName name="_50_610" localSheetId="17">#REF!</definedName>
    <definedName name="_50_610">#REF!</definedName>
    <definedName name="_50_615" localSheetId="1">#REF!</definedName>
    <definedName name="_50_615" localSheetId="0">#REF!</definedName>
    <definedName name="_50_615">#REF!</definedName>
    <definedName name="_500" localSheetId="1">#REF!</definedName>
    <definedName name="_500" localSheetId="0">#REF!</definedName>
    <definedName name="_500">#REF!</definedName>
    <definedName name="_501">#REF!</definedName>
    <definedName name="_502">#REF!</definedName>
    <definedName name="_502B1_">#REF!</definedName>
    <definedName name="_503">#REF!</definedName>
    <definedName name="_504">[34]仕訳!#REF!</definedName>
    <definedName name="_505">[34]仕訳!#REF!</definedName>
    <definedName name="_506" localSheetId="1">#REF!</definedName>
    <definedName name="_506" localSheetId="0">#REF!</definedName>
    <definedName name="_506" localSheetId="17">#REF!</definedName>
    <definedName name="_506">#REF!</definedName>
    <definedName name="_506C_">#REF!</definedName>
    <definedName name="_507" localSheetId="1">#REF!</definedName>
    <definedName name="_507" localSheetId="0">#REF!</definedName>
    <definedName name="_507" localSheetId="17">#REF!</definedName>
    <definedName name="_507">#REF!</definedName>
    <definedName name="_508" localSheetId="1">#REF!</definedName>
    <definedName name="_508" localSheetId="0">#REF!</definedName>
    <definedName name="_508" localSheetId="17">#REF!</definedName>
    <definedName name="_508">#REF!</definedName>
    <definedName name="_509">#REF!</definedName>
    <definedName name="_509CC1_">#REF!</definedName>
    <definedName name="_51">#REF!</definedName>
    <definedName name="_51_610">#REF!</definedName>
    <definedName name="_51_611">#REF!</definedName>
    <definedName name="_51_616">#REF!</definedName>
    <definedName name="_510">#REF!</definedName>
    <definedName name="_511">#REF!</definedName>
    <definedName name="_512">#REF!</definedName>
    <definedName name="_513" localSheetId="1">#REF!</definedName>
    <definedName name="_513" localSheetId="2">#REF!</definedName>
    <definedName name="_513" localSheetId="0">#REF!</definedName>
    <definedName name="_513" localSheetId="17">#REF!</definedName>
    <definedName name="_513">#REF!</definedName>
    <definedName name="_514">#REF!</definedName>
    <definedName name="_515">#REF!</definedName>
    <definedName name="_516">[34]集計!#REF!</definedName>
    <definedName name="_517">[34]集計!#REF!</definedName>
    <definedName name="_517CD1_">#REF!</definedName>
    <definedName name="_518">[34]集計!#REF!</definedName>
    <definedName name="_519">[34]集計!#REF!</definedName>
    <definedName name="_52" localSheetId="1">#REF!</definedName>
    <definedName name="_52" localSheetId="0">#REF!</definedName>
    <definedName name="_52" localSheetId="17">#REF!</definedName>
    <definedName name="_52">#REF!</definedName>
    <definedName name="_52_611">#REF!</definedName>
    <definedName name="_52_612" localSheetId="1">#REF!</definedName>
    <definedName name="_52_612" localSheetId="0">#REF!</definedName>
    <definedName name="_52_612">#REF!</definedName>
    <definedName name="_52_617" localSheetId="1">#REF!</definedName>
    <definedName name="_52_617" localSheetId="0">#REF!</definedName>
    <definedName name="_52_617">#REF!</definedName>
    <definedName name="_520" localSheetId="1">[34]集計!#REF!</definedName>
    <definedName name="_520" localSheetId="0">[34]集計!#REF!</definedName>
    <definedName name="_520">[34]集計!#REF!</definedName>
    <definedName name="_521">NA()</definedName>
    <definedName name="_522">NA()</definedName>
    <definedName name="_523">NA()</definedName>
    <definedName name="_524" localSheetId="1">[34]集計!#REF!</definedName>
    <definedName name="_524" localSheetId="0">[34]集計!#REF!</definedName>
    <definedName name="_524">[34]集計!#REF!</definedName>
    <definedName name="_525" localSheetId="1">[34]集計!#REF!</definedName>
    <definedName name="_525" localSheetId="0">[34]集計!#REF!</definedName>
    <definedName name="_525">[34]集計!#REF!</definedName>
    <definedName name="_525CD2_">#REF!</definedName>
    <definedName name="_53" localSheetId="1">#REF!</definedName>
    <definedName name="_53" localSheetId="0">#REF!</definedName>
    <definedName name="_53" localSheetId="17">#REF!</definedName>
    <definedName name="_53">#REF!</definedName>
    <definedName name="_53_10">'[17]#REF'!#REF!</definedName>
    <definedName name="_53_20" localSheetId="1">#REF!</definedName>
    <definedName name="_53_20" localSheetId="0">#REF!</definedName>
    <definedName name="_53_20">#REF!</definedName>
    <definedName name="_53_612">#REF!</definedName>
    <definedName name="_53_613" localSheetId="1">#REF!</definedName>
    <definedName name="_53_613" localSheetId="0">#REF!</definedName>
    <definedName name="_53_613">#REF!</definedName>
    <definedName name="_53_618">#REF!</definedName>
    <definedName name="_533D1_">#REF!</definedName>
    <definedName name="_537D_KEY">#REF!</definedName>
    <definedName name="_54">#REF!</definedName>
    <definedName name="_54_613">#REF!</definedName>
    <definedName name="_54_614">#REF!</definedName>
    <definedName name="_54_619">#REF!</definedName>
    <definedName name="_545E1_">#REF!</definedName>
    <definedName name="_548f1_">[0]!_548f1_</definedName>
    <definedName name="_549f1_">[0]!_549f1_</definedName>
    <definedName name="_55">#REF!</definedName>
    <definedName name="_55_614">#REF!</definedName>
    <definedName name="_55_615">#REF!</definedName>
    <definedName name="_55_62">#REF!</definedName>
    <definedName name="_550f1_">[0]!_550f1_</definedName>
    <definedName name="_551f1_">[0]!_551f1_</definedName>
    <definedName name="_553f1_">[0]!_553f1_</definedName>
    <definedName name="_554f1_">[0]!_554f1_</definedName>
    <definedName name="_555f10_">[0]!_555f10_</definedName>
    <definedName name="_556f10_">[0]!_556f10_</definedName>
    <definedName name="_557f10_">[0]!_557f10_</definedName>
    <definedName name="_558f10_">[0]!_558f10_</definedName>
    <definedName name="_559f10_">[0]!_559f10_</definedName>
    <definedName name="_56">#REF!</definedName>
    <definedName name="_56_21">#REF!</definedName>
    <definedName name="_56_615">#REF!</definedName>
    <definedName name="_56_616">#REF!</definedName>
    <definedName name="_56_620">#REF!</definedName>
    <definedName name="_560f10_">[0]!_560f10_</definedName>
    <definedName name="_561f10_">[0]!_561f10_</definedName>
    <definedName name="_562f10_">[0]!_562f10_</definedName>
    <definedName name="_563f11_">[0]!_563f11_</definedName>
    <definedName name="_564f11_">[0]!_564f11_</definedName>
    <definedName name="_565f11_">[0]!_565f11_</definedName>
    <definedName name="_566f11_">[0]!_566f11_</definedName>
    <definedName name="_567f11_">[0]!_567f11_</definedName>
    <definedName name="_568f11_">[0]!_568f11_</definedName>
    <definedName name="_569f11_">[0]!_569f11_</definedName>
    <definedName name="_57">#REF!</definedName>
    <definedName name="_57_616">#REF!</definedName>
    <definedName name="_57_617">#REF!</definedName>
    <definedName name="_57_701">#REF!</definedName>
    <definedName name="_570f11_">[0]!_570f11_</definedName>
    <definedName name="_571f12_">[0]!_571f12_</definedName>
    <definedName name="_572f12_">[0]!_572f12_</definedName>
    <definedName name="_573f12_">[0]!_573f12_</definedName>
    <definedName name="_574f12_">[0]!_574f12_</definedName>
    <definedName name="_575f12_">[0]!_575f12_</definedName>
    <definedName name="_576f12_">[0]!_576f12_</definedName>
    <definedName name="_577f12_">[0]!_577f12_</definedName>
    <definedName name="_578f12_">[0]!_578f12_</definedName>
    <definedName name="_579f13_">[0]!_579f13_</definedName>
    <definedName name="_58">#REF!</definedName>
    <definedName name="_58_11">'[17]#REF'!#REF!</definedName>
    <definedName name="_58_617">#REF!</definedName>
    <definedName name="_58_618">#REF!</definedName>
    <definedName name="_58_702">#REF!</definedName>
    <definedName name="_580f13_">[0]!_580f13_</definedName>
    <definedName name="_581f13_">[0]!_581f13_</definedName>
    <definedName name="_582f13_">[0]!_582f13_</definedName>
    <definedName name="_583f13_">[0]!_583f13_</definedName>
    <definedName name="_584f13_">[0]!_584f13_</definedName>
    <definedName name="_585f13_">[0]!_585f13_</definedName>
    <definedName name="_586f13_">[0]!_586f13_</definedName>
    <definedName name="_587f14_">[0]!_587f14_</definedName>
    <definedName name="_588f14_">[0]!_588f14_</definedName>
    <definedName name="_589f14_">[0]!_589f14_</definedName>
    <definedName name="_59">#REF!</definedName>
    <definedName name="_59_22">#REF!</definedName>
    <definedName name="_59_618">#REF!</definedName>
    <definedName name="_59_619">#REF!</definedName>
    <definedName name="_59_703">#REF!</definedName>
    <definedName name="_590f14_">[0]!_590f14_</definedName>
    <definedName name="_591f14_">[0]!_591f14_</definedName>
    <definedName name="_592f14_">[0]!_592f14_</definedName>
    <definedName name="_593f14_">[0]!_593f14_</definedName>
    <definedName name="_594f14_">[0]!_594f14_</definedName>
    <definedName name="_595f15_">[0]!_595f15_</definedName>
    <definedName name="_596f15_">[0]!_596f15_</definedName>
    <definedName name="_597f15_">[0]!_597f15_</definedName>
    <definedName name="_598f15_">[0]!_598f15_</definedName>
    <definedName name="_599f15_">[0]!_599f15_</definedName>
    <definedName name="_5J打出し" localSheetId="2">#REF!</definedName>
    <definedName name="_5J打出し">#REF!</definedName>
    <definedName name="_５Ｌ">[28]複合!$AA$114</definedName>
    <definedName name="_5P" localSheetId="1">#REF!</definedName>
    <definedName name="_5P" localSheetId="2">#REF!</definedName>
    <definedName name="_5P" localSheetId="0">#REF!</definedName>
    <definedName name="_5P" localSheetId="17">#REF!</definedName>
    <definedName name="_5P">#REF!</definedName>
    <definedName name="_5の計" localSheetId="1">#REF!</definedName>
    <definedName name="_5の計" localSheetId="2">#REF!</definedName>
    <definedName name="_5の計" localSheetId="0">#REF!</definedName>
    <definedName name="_5の計" localSheetId="17">#REF!</definedName>
    <definedName name="_5の計">#REF!</definedName>
    <definedName name="_5ページ">NA()</definedName>
    <definedName name="_5ボタン処理1_.根廻入力" localSheetId="1">[29]!'[ボタン処理1].根廻入力'</definedName>
    <definedName name="_5ボタン処理1_.根廻入力" localSheetId="0">[29]!'[ボタン処理1].根廻入力'</definedName>
    <definedName name="_5ボタン処理1_.根廻入力" localSheetId="4">[29]!'[ボタン処理1].根廻入力'</definedName>
    <definedName name="_5ボタン処理1_.根廻入力">[29]!'[ボタン処理1].根廻入力'</definedName>
    <definedName name="_5月" localSheetId="1">#REF!</definedName>
    <definedName name="_5月" localSheetId="0">#REF!</definedName>
    <definedName name="_5月" localSheetId="17">#REF!</definedName>
    <definedName name="_5月">#REF!</definedName>
    <definedName name="_5号集水桝" localSheetId="1">[30]代価!#REF!</definedName>
    <definedName name="_5号集水桝" localSheetId="0">[30]代価!#REF!</definedName>
    <definedName name="_5号集水桝" localSheetId="17">[30]代価!#REF!</definedName>
    <definedName name="_5号集水桝">[30]代価!#REF!</definedName>
    <definedName name="_5鉄筋工事" localSheetId="2">#REF!</definedName>
    <definedName name="_5鉄筋工事">#REF!</definedName>
    <definedName name="_6" localSheetId="1">#REF!</definedName>
    <definedName name="_6" localSheetId="2">#REF!</definedName>
    <definedName name="_6" localSheetId="0">#REF!</definedName>
    <definedName name="_6" localSheetId="17">#REF!</definedName>
    <definedName name="_6">#REF!</definedName>
    <definedName name="_6.6KV_CVT_60°_3C">[28]複合!$AA$46</definedName>
    <definedName name="_6.6KV_CVT_60°_3C_ﾗｯｸ">[28]複合!$AA$47</definedName>
    <definedName name="_6.6KV_CVT60ﾟ_3C" localSheetId="1">[35]複合・ｺﾝｾﾝﾄ電話!#REF!</definedName>
    <definedName name="_6.6KV_CVT60ﾟ_3C" localSheetId="0">[35]複合・ｺﾝｾﾝﾄ電話!#REF!</definedName>
    <definedName name="_6.6KV_CVT60ﾟ_3C" localSheetId="17">[35]複合・ｺﾝｾﾝﾄ電話!#REF!</definedName>
    <definedName name="_6.6KV_CVT60ﾟ_3C">[35]複合・ｺﾝｾﾝﾄ電話!#REF!</definedName>
    <definedName name="_6_01" localSheetId="1">#REF!</definedName>
    <definedName name="_6_01" localSheetId="0">#REF!</definedName>
    <definedName name="_6_01" localSheetId="17">#REF!</definedName>
    <definedName name="_6_01">#REF!</definedName>
    <definedName name="_6_05">#REF!</definedName>
    <definedName name="_6_06" localSheetId="1">#REF!</definedName>
    <definedName name="_6_06" localSheetId="0">#REF!</definedName>
    <definedName name="_6_06">#REF!</definedName>
    <definedName name="_6_1">NA()</definedName>
    <definedName name="_6_2">NA()</definedName>
    <definedName name="_6_3">NA()</definedName>
    <definedName name="_6_619">#REF!</definedName>
    <definedName name="_60" localSheetId="1">#REF!</definedName>
    <definedName name="_60" localSheetId="0">#REF!</definedName>
    <definedName name="_60" localSheetId="17">#REF!</definedName>
    <definedName name="_60">#REF!</definedName>
    <definedName name="_60_619">#REF!</definedName>
    <definedName name="_60_62" localSheetId="1">#REF!</definedName>
    <definedName name="_60_62" localSheetId="0">#REF!</definedName>
    <definedName name="_60_62">#REF!</definedName>
    <definedName name="_60_704" localSheetId="1">#REF!</definedName>
    <definedName name="_60_704" localSheetId="0">#REF!</definedName>
    <definedName name="_60_704">#REF!</definedName>
    <definedName name="_600">#REF!</definedName>
    <definedName name="_600f15_">[0]!_600f15_</definedName>
    <definedName name="_601" localSheetId="1">[34]仕訳!#REF!</definedName>
    <definedName name="_601" localSheetId="0">[34]仕訳!#REF!</definedName>
    <definedName name="_601">[34]仕訳!#REF!</definedName>
    <definedName name="_601f15_">[0]!_601f15_</definedName>
    <definedName name="_602" localSheetId="1">[34]仕訳!#REF!</definedName>
    <definedName name="_602" localSheetId="0">[34]仕訳!#REF!</definedName>
    <definedName name="_602">[34]仕訳!#REF!</definedName>
    <definedName name="_602f15_">[0]!_602f15_</definedName>
    <definedName name="_603" localSheetId="1">[34]仕訳!#REF!</definedName>
    <definedName name="_603" localSheetId="0">[34]仕訳!#REF!</definedName>
    <definedName name="_603">[34]仕訳!#REF!</definedName>
    <definedName name="_603f2_">[0]!_603f2_</definedName>
    <definedName name="_604" localSheetId="1">[34]仕訳!#REF!</definedName>
    <definedName name="_604" localSheetId="0">[34]仕訳!#REF!</definedName>
    <definedName name="_604">[34]仕訳!#REF!</definedName>
    <definedName name="_604f2_">[0]!_604f2_</definedName>
    <definedName name="_605">[34]仕訳!#REF!</definedName>
    <definedName name="_605f2_">[0]!_605f2_</definedName>
    <definedName name="_606">[34]仕訳!#REF!</definedName>
    <definedName name="_606f2_">[0]!_606f2_</definedName>
    <definedName name="_607">[34]仕訳!#REF!</definedName>
    <definedName name="_607f2_">[0]!_607f2_</definedName>
    <definedName name="_608">[34]仕訳!#REF!</definedName>
    <definedName name="_608f2_">[0]!_608f2_</definedName>
    <definedName name="_609">[34]仕訳!#REF!</definedName>
    <definedName name="_609f2_">[0]!_609f2_</definedName>
    <definedName name="_61" localSheetId="1">#REF!</definedName>
    <definedName name="_61" localSheetId="0">#REF!</definedName>
    <definedName name="_61" localSheetId="17">#REF!</definedName>
    <definedName name="_61">#REF!</definedName>
    <definedName name="_61_62">#REF!</definedName>
    <definedName name="_61_620" localSheetId="1">#REF!</definedName>
    <definedName name="_61_620" localSheetId="0">#REF!</definedName>
    <definedName name="_61_620">#REF!</definedName>
    <definedName name="_61_705" localSheetId="1">#REF!</definedName>
    <definedName name="_61_705" localSheetId="0">#REF!</definedName>
    <definedName name="_61_705">#REF!</definedName>
    <definedName name="_610" localSheetId="1">[34]仕訳!#REF!</definedName>
    <definedName name="_610" localSheetId="0">[34]仕訳!#REF!</definedName>
    <definedName name="_610">[34]仕訳!#REF!</definedName>
    <definedName name="_610f2_">[0]!_610f2_</definedName>
    <definedName name="_611" localSheetId="1">[34]仕訳!#REF!</definedName>
    <definedName name="_611" localSheetId="0">[34]仕訳!#REF!</definedName>
    <definedName name="_611">[34]仕訳!#REF!</definedName>
    <definedName name="_611f3_">[0]!_611f3_</definedName>
    <definedName name="_612" localSheetId="1">[34]仕訳!#REF!</definedName>
    <definedName name="_612" localSheetId="0">[34]仕訳!#REF!</definedName>
    <definedName name="_612">[34]仕訳!#REF!</definedName>
    <definedName name="_612f3_">[0]!_612f3_</definedName>
    <definedName name="_613" localSheetId="1">[34]仕訳!#REF!</definedName>
    <definedName name="_613" localSheetId="0">[34]仕訳!#REF!</definedName>
    <definedName name="_613">[34]仕訳!#REF!</definedName>
    <definedName name="_613f3_">[0]!_613f3_</definedName>
    <definedName name="_614">[34]仕訳!#REF!</definedName>
    <definedName name="_614f3_">[0]!_614f3_</definedName>
    <definedName name="_615">[34]仕訳!#REF!</definedName>
    <definedName name="_615f3_">[0]!_615f3_</definedName>
    <definedName name="_616">[34]仕訳!#REF!</definedName>
    <definedName name="_616f3_">[0]!_616f3_</definedName>
    <definedName name="_617">[34]仕訳!#REF!</definedName>
    <definedName name="_617f3_">[0]!_617f3_</definedName>
    <definedName name="_618">[34]仕訳!#REF!</definedName>
    <definedName name="_618f3_">[0]!_618f3_</definedName>
    <definedName name="_619">[34]仕訳!#REF!</definedName>
    <definedName name="_619f4_">[0]!_619f4_</definedName>
    <definedName name="_62" localSheetId="1">#REF!</definedName>
    <definedName name="_62" localSheetId="0">#REF!</definedName>
    <definedName name="_62" localSheetId="17">#REF!</definedName>
    <definedName name="_62">#REF!</definedName>
    <definedName name="_62_12">#REF!</definedName>
    <definedName name="_62_23" localSheetId="1">#REF!</definedName>
    <definedName name="_62_23" localSheetId="0">#REF!</definedName>
    <definedName name="_62_23">#REF!</definedName>
    <definedName name="_62_620">#REF!</definedName>
    <definedName name="_62_7" localSheetId="1">#REF!</definedName>
    <definedName name="_62_7" localSheetId="0">#REF!</definedName>
    <definedName name="_62_7">#REF!</definedName>
    <definedName name="_62_706">#REF!</definedName>
    <definedName name="_620">[34]仕訳!#REF!</definedName>
    <definedName name="_620f4_">[0]!_620f4_</definedName>
    <definedName name="_621">[34]仕訳!#REF!</definedName>
    <definedName name="_621f4_">[0]!_621f4_</definedName>
    <definedName name="_622">[34]仕訳!#REF!</definedName>
    <definedName name="_622f4_">[0]!_622f4_</definedName>
    <definedName name="_623" localSheetId="2">[36]仕訳内訳!#REF!</definedName>
    <definedName name="_623">[36]仕訳内訳!#REF!</definedName>
    <definedName name="_623f4_">[0]!_623f4_</definedName>
    <definedName name="_624" localSheetId="2">[36]仕訳内訳!#REF!</definedName>
    <definedName name="_624">[36]仕訳内訳!#REF!</definedName>
    <definedName name="_624f4_">[0]!_624f4_</definedName>
    <definedName name="_625" localSheetId="2">[36]仕訳内訳!#REF!</definedName>
    <definedName name="_625">[36]仕訳内訳!#REF!</definedName>
    <definedName name="_625f4_">[0]!_625f4_</definedName>
    <definedName name="_626">[36]仕訳内訳!#REF!</definedName>
    <definedName name="_626f4_">[0]!_626f4_</definedName>
    <definedName name="_627">[36]仕訳内訳!#REF!</definedName>
    <definedName name="_627f5_">[0]!_627f5_</definedName>
    <definedName name="_628f5_">[0]!_628f5_</definedName>
    <definedName name="_629f5_">[0]!_629f5_</definedName>
    <definedName name="_63" localSheetId="1">#REF!</definedName>
    <definedName name="_63" localSheetId="0">#REF!</definedName>
    <definedName name="_63" localSheetId="17">#REF!</definedName>
    <definedName name="_63">#REF!</definedName>
    <definedName name="_63_7">#REF!</definedName>
    <definedName name="_63_701" localSheetId="1">#REF!</definedName>
    <definedName name="_63_701" localSheetId="0">#REF!</definedName>
    <definedName name="_63_701">#REF!</definedName>
    <definedName name="_63_707" localSheetId="1">#REF!</definedName>
    <definedName name="_63_707" localSheetId="0">#REF!</definedName>
    <definedName name="_63_707">#REF!</definedName>
    <definedName name="_630f5_">[0]!_630f5_</definedName>
    <definedName name="_631f5_">[0]!_631f5_</definedName>
    <definedName name="_632f5_">[0]!_632f5_</definedName>
    <definedName name="_633f5_">[0]!_633f5_</definedName>
    <definedName name="_634f5_">[0]!_634f5_</definedName>
    <definedName name="_635f6_">[0]!_635f6_</definedName>
    <definedName name="_636f6_">[0]!_636f6_</definedName>
    <definedName name="_637f6_">[0]!_637f6_</definedName>
    <definedName name="_638f6_">[0]!_638f6_</definedName>
    <definedName name="_639f6_">[0]!_639f6_</definedName>
    <definedName name="_64">#REF!</definedName>
    <definedName name="_64_701">#REF!</definedName>
    <definedName name="_64_702">#REF!</definedName>
    <definedName name="_64_708">#REF!</definedName>
    <definedName name="_640f6_">[0]!_640f6_</definedName>
    <definedName name="_641f6_">[0]!_641f6_</definedName>
    <definedName name="_642f6_">[0]!_642f6_</definedName>
    <definedName name="_643f7_">[0]!_643f7_</definedName>
    <definedName name="_644f7_">[0]!_644f7_</definedName>
    <definedName name="_645f7_">[0]!_645f7_</definedName>
    <definedName name="_646f7_">[0]!_646f7_</definedName>
    <definedName name="_647f7_">[0]!_647f7_</definedName>
    <definedName name="_648f7_">[0]!_648f7_</definedName>
    <definedName name="_649f7_">[0]!_649f7_</definedName>
    <definedName name="_65">#REF!</definedName>
    <definedName name="_65_24">#REF!</definedName>
    <definedName name="_65_702">#REF!</definedName>
    <definedName name="_65_703">#REF!</definedName>
    <definedName name="_65_709">#REF!</definedName>
    <definedName name="_650f7_">[0]!_650f7_</definedName>
    <definedName name="_651f8_">[0]!_651f8_</definedName>
    <definedName name="_652f8_">[0]!_652f8_</definedName>
    <definedName name="_653f8_">[0]!_653f8_</definedName>
    <definedName name="_654f8_">[0]!_654f8_</definedName>
    <definedName name="_655f8_">[0]!_655f8_</definedName>
    <definedName name="_656f8_">[0]!_656f8_</definedName>
    <definedName name="_657f8_">[0]!_657f8_</definedName>
    <definedName name="_658f8_">[0]!_658f8_</definedName>
    <definedName name="_659f9_">[0]!_659f9_</definedName>
    <definedName name="_66">#REF!</definedName>
    <definedName name="_66_13">#REF!</definedName>
    <definedName name="_66_703">#REF!</definedName>
    <definedName name="_66_704">#REF!</definedName>
    <definedName name="_66_710">#REF!</definedName>
    <definedName name="_660f9_">[0]!_660f9_</definedName>
    <definedName name="_661f9_">[0]!_661f9_</definedName>
    <definedName name="_662f9_">[0]!_662f9_</definedName>
    <definedName name="_663f9_">[0]!_663f9_</definedName>
    <definedName name="_664f9_">[0]!_664f9_</definedName>
    <definedName name="_665f9_">[0]!_665f9_</definedName>
    <definedName name="_666f9_">[0]!_666f9_</definedName>
    <definedName name="_669G1_">#REF!</definedName>
    <definedName name="_67">#REF!</definedName>
    <definedName name="_67_704">#REF!</definedName>
    <definedName name="_67_705">#REF!</definedName>
    <definedName name="_672H1_">#REF!</definedName>
    <definedName name="_675I1_">#REF!</definedName>
    <definedName name="_678J1_">#REF!</definedName>
    <definedName name="_67A1_">'[17]#REF'!#REF!</definedName>
    <definedName name="_68" localSheetId="1">#REF!</definedName>
    <definedName name="_68" localSheetId="0">#REF!</definedName>
    <definedName name="_68" localSheetId="17">#REF!</definedName>
    <definedName name="_68">#REF!</definedName>
    <definedName name="_68_3" localSheetId="1">#REF!</definedName>
    <definedName name="_68_3" localSheetId="0">#REF!</definedName>
    <definedName name="_68_3">#REF!</definedName>
    <definedName name="_68_705">#REF!</definedName>
    <definedName name="_68_706" localSheetId="1">#REF!</definedName>
    <definedName name="_68_706" localSheetId="0">#REF!</definedName>
    <definedName name="_68_706">#REF!</definedName>
    <definedName name="_681K1_">#REF!</definedName>
    <definedName name="_684L1_">#REF!</definedName>
    <definedName name="_687M1_">#REF!</definedName>
    <definedName name="_68a10_" localSheetId="1">仕訳書!_68a10_</definedName>
    <definedName name="_68a10_" localSheetId="2">'諸経費算定 (改修機械)'!_68a10_</definedName>
    <definedName name="_68a10_" localSheetId="0">総仕訳書!_68a10_</definedName>
    <definedName name="_68a10_" localSheetId="17">別紙明細!_68a10_</definedName>
    <definedName name="_68a10_">_68a10_</definedName>
    <definedName name="_69" localSheetId="1">#REF!</definedName>
    <definedName name="_69" localSheetId="0">#REF!</definedName>
    <definedName name="_69" localSheetId="17">#REF!</definedName>
    <definedName name="_69">#REF!</definedName>
    <definedName name="_69_706">#REF!</definedName>
    <definedName name="_69_707" localSheetId="1">#REF!</definedName>
    <definedName name="_69_707" localSheetId="0">#REF!</definedName>
    <definedName name="_69_707">#REF!</definedName>
    <definedName name="_690N1_">#REF!</definedName>
    <definedName name="_698n125_">#REF!</definedName>
    <definedName name="_69a11_" localSheetId="1">仕訳書!_69a11_</definedName>
    <definedName name="_69a11_" localSheetId="2">'諸経費算定 (改修機械)'!_69a11_</definedName>
    <definedName name="_69a11_" localSheetId="0">総仕訳書!_69a11_</definedName>
    <definedName name="_69a11_" localSheetId="17">別紙明細!_69a11_</definedName>
    <definedName name="_69a11_">_69a11_</definedName>
    <definedName name="_6A1_" localSheetId="2">'[18]86動産'!#REF!</definedName>
    <definedName name="_6A1_">'[18]86動産'!#REF!</definedName>
    <definedName name="_6P" localSheetId="1">#REF!</definedName>
    <definedName name="_6P" localSheetId="2">#REF!</definedName>
    <definedName name="_6P" localSheetId="0">#REF!</definedName>
    <definedName name="_6P" localSheetId="17">#REF!</definedName>
    <definedName name="_6P">#REF!</definedName>
    <definedName name="_6の計" localSheetId="1">#REF!</definedName>
    <definedName name="_6の計" localSheetId="2">#REF!</definedName>
    <definedName name="_6の計" localSheetId="0">#REF!</definedName>
    <definedName name="_6の計" localSheetId="17">#REF!</definedName>
    <definedName name="_6の計">#REF!</definedName>
    <definedName name="_6ページ">NA()</definedName>
    <definedName name="_6月" localSheetId="1">#REF!</definedName>
    <definedName name="_6月" localSheetId="0">#REF!</definedName>
    <definedName name="_6月" localSheetId="17">#REF!</definedName>
    <definedName name="_6月">#REF!</definedName>
    <definedName name="_6号集水桝" localSheetId="1">[30]代価!#REF!</definedName>
    <definedName name="_6号集水桝" localSheetId="0">[30]代価!#REF!</definedName>
    <definedName name="_6号集水桝" localSheetId="17">[30]代価!#REF!</definedName>
    <definedName name="_6号集水桝">[30]代価!#REF!</definedName>
    <definedName name="_6鉄骨工事" localSheetId="2">#REF!</definedName>
    <definedName name="_6鉄骨工事">#REF!</definedName>
    <definedName name="_7" localSheetId="1">#REF!</definedName>
    <definedName name="_7" localSheetId="2">#REF!</definedName>
    <definedName name="_7" localSheetId="0">#REF!</definedName>
    <definedName name="_7" localSheetId="17">#REF!</definedName>
    <definedName name="_7">#REF!</definedName>
    <definedName name="_7_02" localSheetId="1">#REF!</definedName>
    <definedName name="_7_02" localSheetId="0">#REF!</definedName>
    <definedName name="_7_02" localSheetId="17">#REF!</definedName>
    <definedName name="_7_02">#REF!</definedName>
    <definedName name="_7_06">#REF!</definedName>
    <definedName name="_7_07" localSheetId="1">#REF!</definedName>
    <definedName name="_7_07" localSheetId="0">#REF!</definedName>
    <definedName name="_7_07">#REF!</definedName>
    <definedName name="_7_1" localSheetId="1">#REF!</definedName>
    <definedName name="_7_1" localSheetId="2">#REF!</definedName>
    <definedName name="_7_1" localSheetId="0">#REF!</definedName>
    <definedName name="_7_1" localSheetId="17">#REF!</definedName>
    <definedName name="_7_1">#REF!</definedName>
    <definedName name="_7_2" localSheetId="1">#REF!</definedName>
    <definedName name="_7_2" localSheetId="2">#REF!</definedName>
    <definedName name="_7_2" localSheetId="0">#REF!</definedName>
    <definedName name="_7_2" localSheetId="17">#REF!</definedName>
    <definedName name="_7_2">#REF!</definedName>
    <definedName name="_7_3">#REF!</definedName>
    <definedName name="_7_62">#REF!</definedName>
    <definedName name="_70">#REF!</definedName>
    <definedName name="_70_14">#REF!</definedName>
    <definedName name="_70_707">#REF!</definedName>
    <definedName name="_70_708">#REF!</definedName>
    <definedName name="_700">#REF!</definedName>
    <definedName name="_701">[34]仕訳!#REF!</definedName>
    <definedName name="_701O1_">#REF!</definedName>
    <definedName name="_702" localSheetId="2">[34]仕訳!#REF!</definedName>
    <definedName name="_702">[34]仕訳!#REF!</definedName>
    <definedName name="_703" localSheetId="2">[34]仕訳!#REF!</definedName>
    <definedName name="_703">[34]仕訳!#REF!</definedName>
    <definedName name="_704" localSheetId="2">[34]仕訳!#REF!</definedName>
    <definedName name="_704">[34]仕訳!#REF!</definedName>
    <definedName name="_705">[34]仕訳!#REF!</definedName>
    <definedName name="_705P1_">#REF!</definedName>
    <definedName name="_706">[34]仕訳!#REF!</definedName>
    <definedName name="_707">[34]仕訳!#REF!</definedName>
    <definedName name="_708">[34]仕訳!#REF!</definedName>
    <definedName name="_709">[34]仕訳!#REF!</definedName>
    <definedName name="_709ｐ１０_">#REF!</definedName>
    <definedName name="_70a12_" localSheetId="1">仕訳書!_70a12_</definedName>
    <definedName name="_70a12_" localSheetId="2">'諸経費算定 (改修機械)'!_70a12_</definedName>
    <definedName name="_70a12_" localSheetId="0">総仕訳書!_70a12_</definedName>
    <definedName name="_70a12_" localSheetId="17">別紙明細!_70a12_</definedName>
    <definedName name="_70a12_">_70a12_</definedName>
    <definedName name="_71" localSheetId="1">#REF!</definedName>
    <definedName name="_71" localSheetId="0">#REF!</definedName>
    <definedName name="_71" localSheetId="17">#REF!</definedName>
    <definedName name="_71">#REF!</definedName>
    <definedName name="_71_31" localSheetId="1">#REF!</definedName>
    <definedName name="_71_31" localSheetId="0">#REF!</definedName>
    <definedName name="_71_31" localSheetId="17">#REF!</definedName>
    <definedName name="_71_31">#REF!</definedName>
    <definedName name="_71_708">#REF!</definedName>
    <definedName name="_71_709" localSheetId="1">#REF!</definedName>
    <definedName name="_71_709" localSheetId="0">#REF!</definedName>
    <definedName name="_71_709">#REF!</definedName>
    <definedName name="_710" localSheetId="1">[34]仕訳!#REF!</definedName>
    <definedName name="_710" localSheetId="0">[34]仕訳!#REF!</definedName>
    <definedName name="_710">[34]仕訳!#REF!</definedName>
    <definedName name="_711" localSheetId="1">[34]仕訳!#REF!</definedName>
    <definedName name="_711" localSheetId="0">[34]仕訳!#REF!</definedName>
    <definedName name="_711">[34]仕訳!#REF!</definedName>
    <definedName name="_712" localSheetId="1">[34]仕訳!#REF!</definedName>
    <definedName name="_712" localSheetId="0">[34]仕訳!#REF!</definedName>
    <definedName name="_712">[34]仕訳!#REF!</definedName>
    <definedName name="_713" localSheetId="2">#REF!</definedName>
    <definedName name="_713">#REF!</definedName>
    <definedName name="_713P2_">#REF!</definedName>
    <definedName name="_714" localSheetId="2">#REF!</definedName>
    <definedName name="_714">#REF!</definedName>
    <definedName name="_715" localSheetId="2">#REF!</definedName>
    <definedName name="_715">#REF!</definedName>
    <definedName name="_716">#REF!</definedName>
    <definedName name="_717">#REF!</definedName>
    <definedName name="_717P4_">#REF!</definedName>
    <definedName name="_718">#REF!</definedName>
    <definedName name="_719">#REF!</definedName>
    <definedName name="_71a13_" localSheetId="1">仕訳書!_71a13_</definedName>
    <definedName name="_71a13_" localSheetId="2">'諸経費算定 (改修機械)'!_71a13_</definedName>
    <definedName name="_71a13_" localSheetId="0">総仕訳書!_71a13_</definedName>
    <definedName name="_71a13_" localSheetId="17">別紙明細!_71a13_</definedName>
    <definedName name="_71a13_">_71a13_</definedName>
    <definedName name="_72" localSheetId="1">#REF!</definedName>
    <definedName name="_72" localSheetId="0">#REF!</definedName>
    <definedName name="_72" localSheetId="17">#REF!</definedName>
    <definedName name="_72">#REF!</definedName>
    <definedName name="_72_709">#REF!</definedName>
    <definedName name="_72_710" localSheetId="1">#REF!</definedName>
    <definedName name="_72_710" localSheetId="0">#REF!</definedName>
    <definedName name="_72_710">#REF!</definedName>
    <definedName name="_720">#REF!</definedName>
    <definedName name="_721">#REF!</definedName>
    <definedName name="_721P5_">#REF!</definedName>
    <definedName name="_722">#REF!</definedName>
    <definedName name="_723">#REF!</definedName>
    <definedName name="_724">#REF!</definedName>
    <definedName name="_725">#REF!</definedName>
    <definedName name="_725P6_">#REF!</definedName>
    <definedName name="_726">#REF!</definedName>
    <definedName name="_727">#REF!</definedName>
    <definedName name="_728">#REF!</definedName>
    <definedName name="_729P7_">#REF!</definedName>
    <definedName name="_72a14_" localSheetId="1">仕訳書!_72a14_</definedName>
    <definedName name="_72a14_" localSheetId="2">'諸経費算定 (改修機械)'!_72a14_</definedName>
    <definedName name="_72a14_" localSheetId="0">総仕訳書!_72a14_</definedName>
    <definedName name="_72a14_" localSheetId="17">別紙明細!_72a14_</definedName>
    <definedName name="_72a14_">_72a14_</definedName>
    <definedName name="_73" localSheetId="1">#REF!</definedName>
    <definedName name="_73" localSheetId="0">#REF!</definedName>
    <definedName name="_73" localSheetId="17">#REF!</definedName>
    <definedName name="_73">#REF!</definedName>
    <definedName name="_73_710">#REF!</definedName>
    <definedName name="_73_8" localSheetId="1">#REF!</definedName>
    <definedName name="_73_8" localSheetId="0">#REF!</definedName>
    <definedName name="_73_8">#REF!</definedName>
    <definedName name="_733P8_">#REF!</definedName>
    <definedName name="_737P9_">#REF!</definedName>
    <definedName name="_738S1_">[0]!_738S1_</definedName>
    <definedName name="_739S1_">[0]!_739S1_</definedName>
    <definedName name="_73a2_" localSheetId="1">仕訳書!_73a2_</definedName>
    <definedName name="_73a2_" localSheetId="2">'諸経費算定 (改修機械)'!_73a2_</definedName>
    <definedName name="_73a2_" localSheetId="0">総仕訳書!_73a2_</definedName>
    <definedName name="_73a2_" localSheetId="17">別紙明細!_73a2_</definedName>
    <definedName name="_73a2_">_73a2_</definedName>
    <definedName name="_74" localSheetId="1">#REF!</definedName>
    <definedName name="_74" localSheetId="0">#REF!</definedName>
    <definedName name="_74" localSheetId="17">#REF!</definedName>
    <definedName name="_74">#REF!</definedName>
    <definedName name="_74_15">#REF!</definedName>
    <definedName name="_74_32" localSheetId="1">#REF!</definedName>
    <definedName name="_74_32" localSheetId="0">#REF!</definedName>
    <definedName name="_74_32">#REF!</definedName>
    <definedName name="_74_8">#REF!</definedName>
    <definedName name="_74_9" localSheetId="1">#REF!</definedName>
    <definedName name="_74_9" localSheetId="0">#REF!</definedName>
    <definedName name="_74_9">#REF!</definedName>
    <definedName name="_740S1_">[0]!_740S1_</definedName>
    <definedName name="_741S1_">[0]!_741S1_</definedName>
    <definedName name="_742S1_">[0]!_742S1_</definedName>
    <definedName name="_743S1_">[0]!_743S1_</definedName>
    <definedName name="_744S1_">[0]!_744S1_</definedName>
    <definedName name="_745S1_">[0]!_745S1_</definedName>
    <definedName name="_746S10_">[0]!_746S10_</definedName>
    <definedName name="_747S10_">[0]!_747S10_</definedName>
    <definedName name="_748S10_">[0]!_748S10_</definedName>
    <definedName name="_749S10_">[0]!_749S10_</definedName>
    <definedName name="_74a3_" localSheetId="1">仕訳書!_74a3_</definedName>
    <definedName name="_74a3_" localSheetId="2">'諸経費算定 (改修機械)'!_74a3_</definedName>
    <definedName name="_74a3_" localSheetId="0">総仕訳書!_74a3_</definedName>
    <definedName name="_74a3_" localSheetId="17">別紙明細!_74a3_</definedName>
    <definedName name="_74a3_">_74a3_</definedName>
    <definedName name="_75" localSheetId="1">#REF!</definedName>
    <definedName name="_75" localSheetId="0">#REF!</definedName>
    <definedName name="_75" localSheetId="17">#REF!</definedName>
    <definedName name="_75">#REF!</definedName>
    <definedName name="_75_9">#REF!</definedName>
    <definedName name="_750S10_">[0]!_750S10_</definedName>
    <definedName name="_751S10_">[0]!_751S10_</definedName>
    <definedName name="_752S10_">[0]!_752S10_</definedName>
    <definedName name="_753S10_">[0]!_753S10_</definedName>
    <definedName name="_754S2_">[0]!_754S2_</definedName>
    <definedName name="_755S2_">[0]!_755S2_</definedName>
    <definedName name="_756S2_">[0]!_756S2_</definedName>
    <definedName name="_757S2_">[0]!_757S2_</definedName>
    <definedName name="_758S2_">[0]!_758S2_</definedName>
    <definedName name="_759S2_">[0]!_759S2_</definedName>
    <definedName name="_75a1_" localSheetId="1">仕訳書!_75a1_</definedName>
    <definedName name="_75a1_" localSheetId="2">'諸経費算定 (改修機械)'!_75a1_</definedName>
    <definedName name="_75a1_" localSheetId="0">総仕訳書!_75a1_</definedName>
    <definedName name="_75a1_" localSheetId="17">別紙明細!_75a1_</definedName>
    <definedName name="_75a1_">[0]!_75a1_</definedName>
    <definedName name="_75a4_" localSheetId="1">仕訳書!_75a4_</definedName>
    <definedName name="_75a4_" localSheetId="2">'諸経費算定 (改修機械)'!_75a4_</definedName>
    <definedName name="_75a4_" localSheetId="0">総仕訳書!_75a4_</definedName>
    <definedName name="_75a4_" localSheetId="17">別紙明細!_75a4_</definedName>
    <definedName name="_75a4_">_75a4_</definedName>
    <definedName name="_75C_" localSheetId="2">#REF!</definedName>
    <definedName name="_75C_">#REF!</definedName>
    <definedName name="_76" localSheetId="1">#REF!</definedName>
    <definedName name="_76" localSheetId="0">#REF!</definedName>
    <definedName name="_76" localSheetId="17">#REF!</definedName>
    <definedName name="_76">#REF!</definedName>
    <definedName name="_760S2_">[0]!_760S2_</definedName>
    <definedName name="_761S2_">[0]!_761S2_</definedName>
    <definedName name="_762S3_">[0]!_762S3_</definedName>
    <definedName name="_763S3_">[0]!_763S3_</definedName>
    <definedName name="_764S3_">[0]!_764S3_</definedName>
    <definedName name="_765S3_">[0]!_765S3_</definedName>
    <definedName name="_766S3_">[0]!_766S3_</definedName>
    <definedName name="_767S3_">[0]!_767S3_</definedName>
    <definedName name="_768S3_">[0]!_768S3_</definedName>
    <definedName name="_769S3_">[0]!_769S3_</definedName>
    <definedName name="_76a1_" localSheetId="1">仕訳書!_76a1_</definedName>
    <definedName name="_76a1_" localSheetId="2">'諸経費算定 (改修機械)'!_76a1_</definedName>
    <definedName name="_76a1_" localSheetId="0">総仕訳書!_76a1_</definedName>
    <definedName name="_76a1_" localSheetId="17">別紙明細!_76a1_</definedName>
    <definedName name="_76a1_">[0]!_76a1_</definedName>
    <definedName name="_76a5_" localSheetId="1">仕訳書!_76a5_</definedName>
    <definedName name="_76a5_" localSheetId="2">'諸経費算定 (改修機械)'!_76a5_</definedName>
    <definedName name="_76a5_" localSheetId="0">総仕訳書!_76a5_</definedName>
    <definedName name="_76a5_" localSheetId="17">別紙明細!_76a5_</definedName>
    <definedName name="_76a5_">_76a5_</definedName>
    <definedName name="_76D_KEY" localSheetId="2">#REF!</definedName>
    <definedName name="_76D_KEY">#REF!</definedName>
    <definedName name="_77" localSheetId="1">#REF!</definedName>
    <definedName name="_77" localSheetId="0">#REF!</definedName>
    <definedName name="_77" localSheetId="17">#REF!</definedName>
    <definedName name="_77">#REF!</definedName>
    <definedName name="_77_4" localSheetId="1">#REF!</definedName>
    <definedName name="_77_4" localSheetId="0">#REF!</definedName>
    <definedName name="_77_4">#REF!</definedName>
    <definedName name="_770S4_">[0]!_770S4_</definedName>
    <definedName name="_771S4_">[0]!_771S4_</definedName>
    <definedName name="_772S4_">[0]!_772S4_</definedName>
    <definedName name="_773S4_">[0]!_773S4_</definedName>
    <definedName name="_774S4_">[0]!_774S4_</definedName>
    <definedName name="_775S4_">[0]!_775S4_</definedName>
    <definedName name="_776S4_">[0]!_776S4_</definedName>
    <definedName name="_777S4_">[0]!_777S4_</definedName>
    <definedName name="_778S5_">[0]!_778S5_</definedName>
    <definedName name="_779S5_">[0]!_779S5_</definedName>
    <definedName name="_77a10_" localSheetId="1">仕訳書!_77a10_</definedName>
    <definedName name="_77a10_" localSheetId="2">'諸経費算定 (改修機械)'!_77a10_</definedName>
    <definedName name="_77a10_" localSheetId="0">総仕訳書!_77a10_</definedName>
    <definedName name="_77a10_" localSheetId="17">別紙明細!_77a10_</definedName>
    <definedName name="_77a10_">[0]!_77a10_</definedName>
    <definedName name="_77a6_" localSheetId="1">仕訳書!_77a6_</definedName>
    <definedName name="_77a6_" localSheetId="2">'諸経費算定 (改修機械)'!_77a6_</definedName>
    <definedName name="_77a6_" localSheetId="0">総仕訳書!_77a6_</definedName>
    <definedName name="_77a6_" localSheetId="17">別紙明細!_77a6_</definedName>
    <definedName name="_77a6_">_77a6_</definedName>
    <definedName name="_77W_C1" localSheetId="2">#REF!</definedName>
    <definedName name="_77W_C1">#REF!</definedName>
    <definedName name="_78" localSheetId="1">#REF!</definedName>
    <definedName name="_78" localSheetId="0">#REF!</definedName>
    <definedName name="_78" localSheetId="17">#REF!</definedName>
    <definedName name="_78">#REF!</definedName>
    <definedName name="_78_16">#REF!</definedName>
    <definedName name="_780S5_">[0]!_780S5_</definedName>
    <definedName name="_781S5_">[0]!_781S5_</definedName>
    <definedName name="_782S5_">[0]!_782S5_</definedName>
    <definedName name="_783S5_">[0]!_783S5_</definedName>
    <definedName name="_784S5_">[0]!_784S5_</definedName>
    <definedName name="_785S5_">[0]!_785S5_</definedName>
    <definedName name="_786S6_">[0]!_786S6_</definedName>
    <definedName name="_787S6_">[0]!_787S6_</definedName>
    <definedName name="_788S6_">[0]!_788S6_</definedName>
    <definedName name="_789S6_">[0]!_789S6_</definedName>
    <definedName name="_78a10_" localSheetId="1">仕訳書!_78a10_</definedName>
    <definedName name="_78a10_" localSheetId="2">'諸経費算定 (改修機械)'!_78a10_</definedName>
    <definedName name="_78a10_" localSheetId="0">総仕訳書!_78a10_</definedName>
    <definedName name="_78a10_" localSheetId="17">別紙明細!_78a10_</definedName>
    <definedName name="_78a10_">[0]!_78a10_</definedName>
    <definedName name="_78a7_" localSheetId="1">仕訳書!_78a7_</definedName>
    <definedName name="_78a7_" localSheetId="2">'諸経費算定 (改修機械)'!_78a7_</definedName>
    <definedName name="_78a7_" localSheetId="0">総仕訳書!_78a7_</definedName>
    <definedName name="_78a7_" localSheetId="17">別紙明細!_78a7_</definedName>
    <definedName name="_78a7_">_78a7_</definedName>
    <definedName name="_78W_C2" localSheetId="2">#REF!</definedName>
    <definedName name="_78W_C2">#REF!</definedName>
    <definedName name="_79" localSheetId="1">#REF!</definedName>
    <definedName name="_79" localSheetId="0">#REF!</definedName>
    <definedName name="_79" localSheetId="17">#REF!</definedName>
    <definedName name="_79">#REF!</definedName>
    <definedName name="_790S6_">[0]!_790S6_</definedName>
    <definedName name="_791S6_">[0]!_791S6_</definedName>
    <definedName name="_792S6_">[0]!_792S6_</definedName>
    <definedName name="_793S6_">[0]!_793S6_</definedName>
    <definedName name="_794S7_">[0]!_794S7_</definedName>
    <definedName name="_795S7_">[0]!_795S7_</definedName>
    <definedName name="_796S7_">[0]!_796S7_</definedName>
    <definedName name="_797S7_">[0]!_797S7_</definedName>
    <definedName name="_798S7_">[0]!_798S7_</definedName>
    <definedName name="_799S7_">[0]!_799S7_</definedName>
    <definedName name="_79a11_" localSheetId="1">仕訳書!_79a11_</definedName>
    <definedName name="_79a11_" localSheetId="2">'諸経費算定 (改修機械)'!_79a11_</definedName>
    <definedName name="_79a11_" localSheetId="0">総仕訳書!_79a11_</definedName>
    <definedName name="_79a11_" localSheetId="17">別紙明細!_79a11_</definedName>
    <definedName name="_79a11_">[0]!_79a11_</definedName>
    <definedName name="_79a8_" localSheetId="1">仕訳書!_79a8_</definedName>
    <definedName name="_79a8_" localSheetId="2">'諸経費算定 (改修機械)'!_79a8_</definedName>
    <definedName name="_79a8_" localSheetId="0">総仕訳書!_79a8_</definedName>
    <definedName name="_79a8_" localSheetId="17">別紙明細!_79a8_</definedName>
    <definedName name="_79a8_">_79a8_</definedName>
    <definedName name="_79W_FL" localSheetId="2">#REF!</definedName>
    <definedName name="_79W_FL">#REF!</definedName>
    <definedName name="_7P" localSheetId="1">#REF!</definedName>
    <definedName name="_7P" localSheetId="2">#REF!</definedName>
    <definedName name="_7P" localSheetId="0">#REF!</definedName>
    <definedName name="_7P" localSheetId="17">#REF!</definedName>
    <definedName name="_7P">#REF!</definedName>
    <definedName name="_7の計" localSheetId="1">#REF!</definedName>
    <definedName name="_7の計" localSheetId="2">#REF!</definedName>
    <definedName name="_7の計" localSheetId="0">#REF!</definedName>
    <definedName name="_7の計" localSheetId="17">#REF!</definedName>
    <definedName name="_7の計">#REF!</definedName>
    <definedName name="_7ページ">NA()</definedName>
    <definedName name="_7ボタン処理1_.根廻入力">[29]!'[ボタン処理1].根廻入力'</definedName>
    <definedName name="_7既製コン工" localSheetId="2">#REF!</definedName>
    <definedName name="_7既製コン工">#REF!</definedName>
    <definedName name="_7月" localSheetId="1">#REF!</definedName>
    <definedName name="_7月" localSheetId="0">#REF!</definedName>
    <definedName name="_7月" localSheetId="17">#REF!</definedName>
    <definedName name="_7月">#REF!</definedName>
    <definedName name="_8">#N/A</definedName>
    <definedName name="_8___0_K" hidden="1">[26]諸経費!#REF!</definedName>
    <definedName name="_8_03" localSheetId="1">#REF!</definedName>
    <definedName name="_8_03" localSheetId="0">#REF!</definedName>
    <definedName name="_8_03" localSheetId="17">#REF!</definedName>
    <definedName name="_8_03">#REF!</definedName>
    <definedName name="_8_07">#REF!</definedName>
    <definedName name="_8_08" localSheetId="1">#REF!</definedName>
    <definedName name="_8_08" localSheetId="0">#REF!</definedName>
    <definedName name="_8_08">#REF!</definedName>
    <definedName name="_8_620">#REF!</definedName>
    <definedName name="_80" localSheetId="1">#REF!</definedName>
    <definedName name="_80" localSheetId="0">#REF!</definedName>
    <definedName name="_80">#REF!</definedName>
    <definedName name="_80_5">#REF!</definedName>
    <definedName name="_800">#REF!</definedName>
    <definedName name="_800S7_">[0]!_800S7_</definedName>
    <definedName name="_801" localSheetId="2">#REF!</definedName>
    <definedName name="_801">#REF!</definedName>
    <definedName name="_801S7_">[0]!_801S7_</definedName>
    <definedName name="_802" localSheetId="2">#REF!</definedName>
    <definedName name="_802">#REF!</definedName>
    <definedName name="_802S8_">[0]!_802S8_</definedName>
    <definedName name="_803" localSheetId="2">#REF!</definedName>
    <definedName name="_803">#REF!</definedName>
    <definedName name="_803S8_">[0]!_803S8_</definedName>
    <definedName name="_804" localSheetId="2">#REF!</definedName>
    <definedName name="_804">#REF!</definedName>
    <definedName name="_804S8_">[0]!_804S8_</definedName>
    <definedName name="_805S8_">[0]!_805S8_</definedName>
    <definedName name="_806S8_">[0]!_806S8_</definedName>
    <definedName name="_807S8_">[0]!_807S8_</definedName>
    <definedName name="_808S8_">[0]!_808S8_</definedName>
    <definedName name="_809S8_">[0]!_809S8_</definedName>
    <definedName name="_80a1_" localSheetId="1">仕訳書!_80a1_</definedName>
    <definedName name="_80a1_" localSheetId="2">'諸経費算定 (改修機械)'!_80a1_</definedName>
    <definedName name="_80a1_" localSheetId="0">総仕訳書!_80a1_</definedName>
    <definedName name="_80a1_" localSheetId="17">別紙明細!_80a1_</definedName>
    <definedName name="_80a1_">[0]!_80a1_</definedName>
    <definedName name="_80a11_" localSheetId="1">仕訳書!_80a11_</definedName>
    <definedName name="_80a11_" localSheetId="2">'諸経費算定 (改修機械)'!_80a11_</definedName>
    <definedName name="_80a11_" localSheetId="0">総仕訳書!_80a11_</definedName>
    <definedName name="_80a11_" localSheetId="17">別紙明細!_80a11_</definedName>
    <definedName name="_80a11_">[0]!_80a11_</definedName>
    <definedName name="_80a9_" localSheetId="1">仕訳書!_80a9_</definedName>
    <definedName name="_80a9_" localSheetId="2">'諸経費算定 (改修機械)'!_80a9_</definedName>
    <definedName name="_80a9_" localSheetId="0">総仕訳書!_80a9_</definedName>
    <definedName name="_80a9_" localSheetId="17">別紙明細!_80a9_</definedName>
    <definedName name="_80a9_">_80a9_</definedName>
    <definedName name="_80下80_1" localSheetId="2">#REF!</definedName>
    <definedName name="_80下80_1">#REF!</definedName>
    <definedName name="_81" localSheetId="1">#REF!</definedName>
    <definedName name="_81" localSheetId="0">#REF!</definedName>
    <definedName name="_81" localSheetId="17">#REF!</definedName>
    <definedName name="_81">#REF!</definedName>
    <definedName name="_81_501" localSheetId="1">#REF!</definedName>
    <definedName name="_81_501" localSheetId="0">#REF!</definedName>
    <definedName name="_81_501" localSheetId="17">#REF!</definedName>
    <definedName name="_81_501">#REF!</definedName>
    <definedName name="_810S9_">[0]!_810S9_</definedName>
    <definedName name="_811S9_">[0]!_811S9_</definedName>
    <definedName name="_812S9_">[0]!_812S9_</definedName>
    <definedName name="_813S9_">[0]!_813S9_</definedName>
    <definedName name="_814S9_">[0]!_814S9_</definedName>
    <definedName name="_815S9_">[0]!_815S9_</definedName>
    <definedName name="_816S9_">[0]!_816S9_</definedName>
    <definedName name="_817S9_">[0]!_817S9_</definedName>
    <definedName name="_81a12_" localSheetId="1">仕訳書!_81a12_</definedName>
    <definedName name="_81a12_" localSheetId="2">'諸経費算定 (改修機械)'!_81a12_</definedName>
    <definedName name="_81a12_" localSheetId="0">総仕訳書!_81a12_</definedName>
    <definedName name="_81a12_" localSheetId="17">別紙明細!_81a12_</definedName>
    <definedName name="_81a12_">[0]!_81a12_</definedName>
    <definedName name="_81C_" localSheetId="1">#REF!</definedName>
    <definedName name="_81C_" localSheetId="0">#REF!</definedName>
    <definedName name="_81C_" localSheetId="17">#REF!</definedName>
    <definedName name="_81C_">#REF!</definedName>
    <definedName name="_81下80_2">#REF!</definedName>
    <definedName name="_82" localSheetId="1">#REF!</definedName>
    <definedName name="_82" localSheetId="0">#REF!</definedName>
    <definedName name="_82">#REF!</definedName>
    <definedName name="_82_17">#REF!</definedName>
    <definedName name="_82_502" localSheetId="1">#REF!</definedName>
    <definedName name="_82_502" localSheetId="0">#REF!</definedName>
    <definedName name="_82_502">#REF!</definedName>
    <definedName name="_821W_C1">#REF!</definedName>
    <definedName name="_825W_C2">#REF!</definedName>
    <definedName name="_829W_FL">#REF!</definedName>
    <definedName name="_82a10_">[0]!_82a10_</definedName>
    <definedName name="_82a12_" localSheetId="1">仕訳書!_82a12_</definedName>
    <definedName name="_82a12_" localSheetId="2">'諸経費算定 (改修機械)'!_82a12_</definedName>
    <definedName name="_82a12_" localSheetId="0">総仕訳書!_82a12_</definedName>
    <definedName name="_82a12_" localSheetId="17">別紙明細!_82a12_</definedName>
    <definedName name="_82a12_">[0]!_82a12_</definedName>
    <definedName name="_82CD1_" localSheetId="1">#REF!</definedName>
    <definedName name="_82CD1_" localSheetId="0">#REF!</definedName>
    <definedName name="_82CD1_" localSheetId="17">#REF!</definedName>
    <definedName name="_82CD1_">#REF!</definedName>
    <definedName name="_82下80_3">#REF!</definedName>
    <definedName name="_83" localSheetId="1">#REF!</definedName>
    <definedName name="_83" localSheetId="0">#REF!</definedName>
    <definedName name="_83">#REF!</definedName>
    <definedName name="_83_503" localSheetId="1">#REF!</definedName>
    <definedName name="_83_503" localSheetId="0">#REF!</definedName>
    <definedName name="_83_503">#REF!</definedName>
    <definedName name="_833下80_1">#REF!</definedName>
    <definedName name="_837下80_2">#REF!</definedName>
    <definedName name="_83a13_" localSheetId="1">仕訳書!_83a13_</definedName>
    <definedName name="_83a13_" localSheetId="2">'諸経費算定 (改修機械)'!_83a13_</definedName>
    <definedName name="_83a13_" localSheetId="0">総仕訳書!_83a13_</definedName>
    <definedName name="_83a13_" localSheetId="17">別紙明細!_83a13_</definedName>
    <definedName name="_83a13_">[0]!_83a13_</definedName>
    <definedName name="_83CD2_" localSheetId="1">#REF!</definedName>
    <definedName name="_83CD2_" localSheetId="0">#REF!</definedName>
    <definedName name="_83CD2_" localSheetId="17">#REF!</definedName>
    <definedName name="_83CD2_">#REF!</definedName>
    <definedName name="_83上80_1">#REF!</definedName>
    <definedName name="_84" localSheetId="1">#REF!</definedName>
    <definedName name="_84" localSheetId="0">#REF!</definedName>
    <definedName name="_84">#REF!</definedName>
    <definedName name="_84_504" localSheetId="1">#REF!</definedName>
    <definedName name="_84_504" localSheetId="0">#REF!</definedName>
    <definedName name="_84_504">#REF!</definedName>
    <definedName name="_841下80_3">#REF!</definedName>
    <definedName name="_845上80_1">#REF!</definedName>
    <definedName name="_849上80_2">#REF!</definedName>
    <definedName name="_84a13_" localSheetId="1">仕訳書!_84a13_</definedName>
    <definedName name="_84a13_" localSheetId="2">'諸経費算定 (改修機械)'!_84a13_</definedName>
    <definedName name="_84a13_" localSheetId="0">総仕訳書!_84a13_</definedName>
    <definedName name="_84a13_" localSheetId="17">別紙明細!_84a13_</definedName>
    <definedName name="_84a13_">[0]!_84a13_</definedName>
    <definedName name="_84D_KEY" localSheetId="1">#REF!</definedName>
    <definedName name="_84D_KEY" localSheetId="0">#REF!</definedName>
    <definedName name="_84D_KEY" localSheetId="17">#REF!</definedName>
    <definedName name="_84D_KEY">#REF!</definedName>
    <definedName name="_84上80_2">#REF!</definedName>
    <definedName name="_85" localSheetId="1">#REF!</definedName>
    <definedName name="_85" localSheetId="0">#REF!</definedName>
    <definedName name="_85">#REF!</definedName>
    <definedName name="_85_505" localSheetId="1">#REF!</definedName>
    <definedName name="_85_505" localSheetId="0">#REF!</definedName>
    <definedName name="_85_505">#REF!</definedName>
    <definedName name="_853上80_3">#REF!</definedName>
    <definedName name="_85a10_">[0]!_85a10_</definedName>
    <definedName name="_85a14_" localSheetId="1">仕訳書!_85a14_</definedName>
    <definedName name="_85a14_" localSheetId="2">'諸経費算定 (改修機械)'!_85a14_</definedName>
    <definedName name="_85a14_" localSheetId="0">総仕訳書!_85a14_</definedName>
    <definedName name="_85a14_" localSheetId="17">別紙明細!_85a14_</definedName>
    <definedName name="_85a14_">[0]!_85a14_</definedName>
    <definedName name="_85f1_" localSheetId="1">仕訳書!_85f1_</definedName>
    <definedName name="_85f1_" localSheetId="2">'諸経費算定 (改修機械)'!_85f1_</definedName>
    <definedName name="_85f1_" localSheetId="0">総仕訳書!_85f1_</definedName>
    <definedName name="_85f1_" localSheetId="17">別紙明細!_85f1_</definedName>
    <definedName name="_85f1_">_85f1_</definedName>
    <definedName name="_85上80_3" localSheetId="2">#REF!</definedName>
    <definedName name="_85上80_3">#REF!</definedName>
    <definedName name="_86" localSheetId="1">#REF!</definedName>
    <definedName name="_86" localSheetId="0">#REF!</definedName>
    <definedName name="_86" localSheetId="17">#REF!</definedName>
    <definedName name="_86">#REF!</definedName>
    <definedName name="_86_18">#REF!</definedName>
    <definedName name="_86a10_" localSheetId="1">仕訳書!_86a10_</definedName>
    <definedName name="_86a10_" localSheetId="2">'諸経費算定 (改修機械)'!_86a10_</definedName>
    <definedName name="_86a10_" localSheetId="0">総仕訳書!_86a10_</definedName>
    <definedName name="_86a10_" localSheetId="17">別紙明細!_86a10_</definedName>
    <definedName name="_86a10_">[0]!_86a10_</definedName>
    <definedName name="_86a14_" localSheetId="1">仕訳書!_86a14_</definedName>
    <definedName name="_86a14_" localSheetId="2">'諸経費算定 (改修機械)'!_86a14_</definedName>
    <definedName name="_86a14_" localSheetId="0">総仕訳書!_86a14_</definedName>
    <definedName name="_86a14_" localSheetId="17">別紙明細!_86a14_</definedName>
    <definedName name="_86a14_">[0]!_86a14_</definedName>
    <definedName name="_86f10_" localSheetId="1">仕訳書!_86f10_</definedName>
    <definedName name="_86f10_" localSheetId="2">'諸経費算定 (改修機械)'!_86f10_</definedName>
    <definedName name="_86f10_" localSheetId="0">総仕訳書!_86f10_</definedName>
    <definedName name="_86f10_" localSheetId="17">別紙明細!_86f10_</definedName>
    <definedName name="_86f10_">_86f10_</definedName>
    <definedName name="_87" localSheetId="1">#REF!</definedName>
    <definedName name="_87" localSheetId="0">#REF!</definedName>
    <definedName name="_87" localSheetId="17">#REF!</definedName>
    <definedName name="_87">#REF!</definedName>
    <definedName name="_87a2_" localSheetId="1">仕訳書!_87a2_</definedName>
    <definedName name="_87a2_" localSheetId="2">'諸経費算定 (改修機械)'!_87a2_</definedName>
    <definedName name="_87a2_" localSheetId="0">総仕訳書!_87a2_</definedName>
    <definedName name="_87a2_" localSheetId="17">別紙明細!_87a2_</definedName>
    <definedName name="_87a2_">[0]!_87a2_</definedName>
    <definedName name="_87f11_" localSheetId="1">仕訳書!_87f11_</definedName>
    <definedName name="_87f11_" localSheetId="2">'諸経費算定 (改修機械)'!_87f11_</definedName>
    <definedName name="_87f11_" localSheetId="0">総仕訳書!_87f11_</definedName>
    <definedName name="_87f11_" localSheetId="17">別紙明細!_87f11_</definedName>
    <definedName name="_87f11_">_87f11_</definedName>
    <definedName name="_88" localSheetId="1">#REF!</definedName>
    <definedName name="_88" localSheetId="0">#REF!</definedName>
    <definedName name="_88" localSheetId="17">#REF!</definedName>
    <definedName name="_88">#REF!</definedName>
    <definedName name="_88_51" localSheetId="1">#REF!</definedName>
    <definedName name="_88_51" localSheetId="0">#REF!</definedName>
    <definedName name="_88_51">#REF!</definedName>
    <definedName name="_88a2_" localSheetId="1">仕訳書!_88a2_</definedName>
    <definedName name="_88a2_" localSheetId="2">'諸経費算定 (改修機械)'!_88a2_</definedName>
    <definedName name="_88a2_" localSheetId="0">総仕訳書!_88a2_</definedName>
    <definedName name="_88a2_" localSheetId="17">別紙明細!_88a2_</definedName>
    <definedName name="_88a2_">[0]!_88a2_</definedName>
    <definedName name="_88f12_" localSheetId="1">仕訳書!_88f12_</definedName>
    <definedName name="_88f12_" localSheetId="2">'諸経費算定 (改修機械)'!_88f12_</definedName>
    <definedName name="_88f12_" localSheetId="0">総仕訳書!_88f12_</definedName>
    <definedName name="_88f12_" localSheetId="17">別紙明細!_88f12_</definedName>
    <definedName name="_88f12_">_88f12_</definedName>
    <definedName name="_89" localSheetId="1">#REF!</definedName>
    <definedName name="_89" localSheetId="0">#REF!</definedName>
    <definedName name="_89" localSheetId="17">#REF!</definedName>
    <definedName name="_89">#REF!</definedName>
    <definedName name="_89a3_" localSheetId="1">仕訳書!_89a3_</definedName>
    <definedName name="_89a3_" localSheetId="2">'諸経費算定 (改修機械)'!_89a3_</definedName>
    <definedName name="_89a3_" localSheetId="0">総仕訳書!_89a3_</definedName>
    <definedName name="_89a3_" localSheetId="17">別紙明細!_89a3_</definedName>
    <definedName name="_89a3_">[0]!_89a3_</definedName>
    <definedName name="_89f13_" localSheetId="1">仕訳書!_89f13_</definedName>
    <definedName name="_89f13_" localSheetId="2">'諸経費算定 (改修機械)'!_89f13_</definedName>
    <definedName name="_89f13_" localSheetId="0">総仕訳書!_89f13_</definedName>
    <definedName name="_89f13_" localSheetId="17">別紙明細!_89f13_</definedName>
    <definedName name="_89f13_">_89f13_</definedName>
    <definedName name="_8P" localSheetId="1">#REF!</definedName>
    <definedName name="_8P" localSheetId="2">#REF!</definedName>
    <definedName name="_8P" localSheetId="0">#REF!</definedName>
    <definedName name="_8P" localSheetId="17">#REF!</definedName>
    <definedName name="_8P">#REF!</definedName>
    <definedName name="_8の計" localSheetId="1">#REF!</definedName>
    <definedName name="_8の計" localSheetId="2">#REF!</definedName>
    <definedName name="_8の計" localSheetId="0">#REF!</definedName>
    <definedName name="_8の計" localSheetId="17">#REF!</definedName>
    <definedName name="_8の計">#REF!</definedName>
    <definedName name="_8ページ">NA()</definedName>
    <definedName name="_8月" localSheetId="1">#REF!</definedName>
    <definedName name="_8月" localSheetId="0">#REF!</definedName>
    <definedName name="_8月" localSheetId="17">#REF!</definedName>
    <definedName name="_8月">#REF!</definedName>
    <definedName name="_8防水工事">#REF!</definedName>
    <definedName name="_9">#N/A</definedName>
    <definedName name="_9_04" localSheetId="1">#REF!</definedName>
    <definedName name="_9_04" localSheetId="0">#REF!</definedName>
    <definedName name="_9_04" localSheetId="17">#REF!</definedName>
    <definedName name="_9_04">#REF!</definedName>
    <definedName name="_9_08">#REF!</definedName>
    <definedName name="_9_09" localSheetId="1">#REF!</definedName>
    <definedName name="_9_09" localSheetId="0">#REF!</definedName>
    <definedName name="_9_09">#REF!</definedName>
    <definedName name="_9_7">#REF!</definedName>
    <definedName name="_90_19">#REF!</definedName>
    <definedName name="_900">#REF!</definedName>
    <definedName name="_901">#REF!</definedName>
    <definedName name="_902">#REF!</definedName>
    <definedName name="_90a3_" localSheetId="1">仕訳書!_90a3_</definedName>
    <definedName name="_90a3_" localSheetId="2">'諸経費算定 (改修機械)'!_90a3_</definedName>
    <definedName name="_90a3_" localSheetId="0">総仕訳書!_90a3_</definedName>
    <definedName name="_90a3_" localSheetId="17">別紙明細!_90a3_</definedName>
    <definedName name="_90a3_">[0]!_90a3_</definedName>
    <definedName name="_90f14_" localSheetId="1">仕訳書!_90f14_</definedName>
    <definedName name="_90f14_" localSheetId="2">'諸経費算定 (改修機械)'!_90f14_</definedName>
    <definedName name="_90f14_" localSheetId="0">総仕訳書!_90f14_</definedName>
    <definedName name="_90f14_" localSheetId="17">別紙明細!_90f14_</definedName>
    <definedName name="_90f14_">_90f14_</definedName>
    <definedName name="_91" localSheetId="1">#REF!</definedName>
    <definedName name="_91" localSheetId="0">#REF!</definedName>
    <definedName name="_91" localSheetId="17">#REF!</definedName>
    <definedName name="_91">#REF!</definedName>
    <definedName name="_91_52" localSheetId="1">#REF!</definedName>
    <definedName name="_91_52" localSheetId="0">#REF!</definedName>
    <definedName name="_91_52" localSheetId="17">#REF!</definedName>
    <definedName name="_91_52">#REF!</definedName>
    <definedName name="_91a11_">[0]!_91a11_</definedName>
    <definedName name="_91a4_" localSheetId="1">仕訳書!_91a4_</definedName>
    <definedName name="_91a4_" localSheetId="2">'諸経費算定 (改修機械)'!_91a4_</definedName>
    <definedName name="_91a4_" localSheetId="0">総仕訳書!_91a4_</definedName>
    <definedName name="_91a4_" localSheetId="17">別紙明細!_91a4_</definedName>
    <definedName name="_91a4_">[0]!_91a4_</definedName>
    <definedName name="_91f15_" localSheetId="1">仕訳書!_91f15_</definedName>
    <definedName name="_91f15_" localSheetId="2">'諸経費算定 (改修機械)'!_91f15_</definedName>
    <definedName name="_91f15_" localSheetId="0">総仕訳書!_91f15_</definedName>
    <definedName name="_91f15_" localSheetId="17">別紙明細!_91f15_</definedName>
    <definedName name="_91f15_">_91f15_</definedName>
    <definedName name="_92" localSheetId="1">#REF!</definedName>
    <definedName name="_92" localSheetId="0">#REF!</definedName>
    <definedName name="_92" localSheetId="17">#REF!</definedName>
    <definedName name="_92">#REF!</definedName>
    <definedName name="_92a11_" localSheetId="1">仕訳書!_92a11_</definedName>
    <definedName name="_92a11_" localSheetId="2">'諸経費算定 (改修機械)'!_92a11_</definedName>
    <definedName name="_92a11_" localSheetId="0">総仕訳書!_92a11_</definedName>
    <definedName name="_92a11_" localSheetId="17">別紙明細!_92a11_</definedName>
    <definedName name="_92a11_">[0]!_92a11_</definedName>
    <definedName name="_92a4_" localSheetId="1">仕訳書!_92a4_</definedName>
    <definedName name="_92a4_" localSheetId="2">'諸経費算定 (改修機械)'!_92a4_</definedName>
    <definedName name="_92a4_" localSheetId="0">総仕訳書!_92a4_</definedName>
    <definedName name="_92a4_" localSheetId="17">別紙明細!_92a4_</definedName>
    <definedName name="_92a4_">[0]!_92a4_</definedName>
    <definedName name="_92f2_" localSheetId="1">仕訳書!_92f2_</definedName>
    <definedName name="_92f2_" localSheetId="2">'諸経費算定 (改修機械)'!_92f2_</definedName>
    <definedName name="_92f2_" localSheetId="0">総仕訳書!_92f2_</definedName>
    <definedName name="_92f2_" localSheetId="17">別紙明細!_92f2_</definedName>
    <definedName name="_92f2_">_92f2_</definedName>
    <definedName name="_93a5_" localSheetId="1">仕訳書!_93a5_</definedName>
    <definedName name="_93a5_" localSheetId="2">'諸経費算定 (改修機械)'!_93a5_</definedName>
    <definedName name="_93a5_" localSheetId="0">総仕訳書!_93a5_</definedName>
    <definedName name="_93a5_" localSheetId="17">別紙明細!_93a5_</definedName>
    <definedName name="_93a5_">[0]!_93a5_</definedName>
    <definedName name="_93f3_" localSheetId="1">仕訳書!_93f3_</definedName>
    <definedName name="_93f3_" localSheetId="2">'諸経費算定 (改修機械)'!_93f3_</definedName>
    <definedName name="_93f3_" localSheetId="0">総仕訳書!_93f3_</definedName>
    <definedName name="_93f3_" localSheetId="17">別紙明細!_93f3_</definedName>
    <definedName name="_93f3_">_93f3_</definedName>
    <definedName name="_94_2">'[17]#REF'!#REF!</definedName>
    <definedName name="_94_6" localSheetId="1">#REF!</definedName>
    <definedName name="_94_6" localSheetId="0">#REF!</definedName>
    <definedName name="_94_6" localSheetId="17">#REF!</definedName>
    <definedName name="_94_6">#REF!</definedName>
    <definedName name="_94a11_">[0]!_94a11_</definedName>
    <definedName name="_94a5_" localSheetId="1">仕訳書!_94a5_</definedName>
    <definedName name="_94a5_" localSheetId="2">'諸経費算定 (改修機械)'!_94a5_</definedName>
    <definedName name="_94a5_" localSheetId="0">総仕訳書!_94a5_</definedName>
    <definedName name="_94a5_" localSheetId="17">別紙明細!_94a5_</definedName>
    <definedName name="_94a5_">[0]!_94a5_</definedName>
    <definedName name="_94f4_" localSheetId="1">仕訳書!_94f4_</definedName>
    <definedName name="_94f4_" localSheetId="2">'諸経費算定 (改修機械)'!_94f4_</definedName>
    <definedName name="_94f4_" localSheetId="0">総仕訳書!_94f4_</definedName>
    <definedName name="_94f4_" localSheetId="17">別紙明細!_94f4_</definedName>
    <definedName name="_94f4_">_94f4_</definedName>
    <definedName name="_95_601" localSheetId="1">#REF!</definedName>
    <definedName name="_95_601" localSheetId="0">#REF!</definedName>
    <definedName name="_95_601" localSheetId="17">#REF!</definedName>
    <definedName name="_95_601">#REF!</definedName>
    <definedName name="_95a6_" localSheetId="1">仕訳書!_95a6_</definedName>
    <definedName name="_95a6_" localSheetId="2">'諸経費算定 (改修機械)'!_95a6_</definedName>
    <definedName name="_95a6_" localSheetId="0">総仕訳書!_95a6_</definedName>
    <definedName name="_95a6_" localSheetId="17">別紙明細!_95a6_</definedName>
    <definedName name="_95a6_">[0]!_95a6_</definedName>
    <definedName name="_95f5_" localSheetId="1">仕訳書!_95f5_</definedName>
    <definedName name="_95f5_" localSheetId="2">'諸経費算定 (改修機械)'!_95f5_</definedName>
    <definedName name="_95f5_" localSheetId="0">総仕訳書!_95f5_</definedName>
    <definedName name="_95f5_" localSheetId="17">別紙明細!_95f5_</definedName>
    <definedName name="_95f5_">_95f5_</definedName>
    <definedName name="_96_602" localSheetId="1">#REF!</definedName>
    <definedName name="_96_602" localSheetId="0">#REF!</definedName>
    <definedName name="_96_602" localSheetId="17">#REF!</definedName>
    <definedName name="_96_602">#REF!</definedName>
    <definedName name="_96a6_" localSheetId="1">仕訳書!_96a6_</definedName>
    <definedName name="_96a6_" localSheetId="2">'諸経費算定 (改修機械)'!_96a6_</definedName>
    <definedName name="_96a6_" localSheetId="0">総仕訳書!_96a6_</definedName>
    <definedName name="_96a6_" localSheetId="17">別紙明細!_96a6_</definedName>
    <definedName name="_96a6_">[0]!_96a6_</definedName>
    <definedName name="_96f6_" localSheetId="1">仕訳書!_96f6_</definedName>
    <definedName name="_96f6_" localSheetId="2">'諸経費算定 (改修機械)'!_96f6_</definedName>
    <definedName name="_96f6_" localSheetId="0">総仕訳書!_96f6_</definedName>
    <definedName name="_96f6_" localSheetId="17">別紙明細!_96f6_</definedName>
    <definedName name="_96f6_">_96f6_</definedName>
    <definedName name="_97_603" localSheetId="1">#REF!</definedName>
    <definedName name="_97_603" localSheetId="0">#REF!</definedName>
    <definedName name="_97_603" localSheetId="17">#REF!</definedName>
    <definedName name="_97_603">#REF!</definedName>
    <definedName name="_97a7_" localSheetId="1">仕訳書!_97a7_</definedName>
    <definedName name="_97a7_" localSheetId="2">'諸経費算定 (改修機械)'!_97a7_</definedName>
    <definedName name="_97a7_" localSheetId="0">総仕訳書!_97a7_</definedName>
    <definedName name="_97a7_" localSheetId="17">別紙明細!_97a7_</definedName>
    <definedName name="_97a7_">[0]!_97a7_</definedName>
    <definedName name="_97f7_" localSheetId="1">仕訳書!_97f7_</definedName>
    <definedName name="_97f7_" localSheetId="2">'諸経費算定 (改修機械)'!_97f7_</definedName>
    <definedName name="_97f7_" localSheetId="0">総仕訳書!_97f7_</definedName>
    <definedName name="_97f7_" localSheetId="17">別紙明細!_97f7_</definedName>
    <definedName name="_97f7_">_97f7_</definedName>
    <definedName name="_98_20">#REF!</definedName>
    <definedName name="_98_604" localSheetId="1">#REF!</definedName>
    <definedName name="_98_604" localSheetId="0">#REF!</definedName>
    <definedName name="_98_604" localSheetId="17">#REF!</definedName>
    <definedName name="_98_604">#REF!</definedName>
    <definedName name="_98a12_" localSheetId="1">仕訳書!_98a12_</definedName>
    <definedName name="_98a12_" localSheetId="2">'諸経費算定 (改修機械)'!_98a12_</definedName>
    <definedName name="_98a12_" localSheetId="0">総仕訳書!_98a12_</definedName>
    <definedName name="_98a12_" localSheetId="17">別紙明細!_98a12_</definedName>
    <definedName name="_98a12_">[0]!_98a12_</definedName>
    <definedName name="_98a7_" localSheetId="1">仕訳書!_98a7_</definedName>
    <definedName name="_98a7_" localSheetId="2">'諸経費算定 (改修機械)'!_98a7_</definedName>
    <definedName name="_98a7_" localSheetId="0">総仕訳書!_98a7_</definedName>
    <definedName name="_98a7_" localSheetId="17">別紙明細!_98a7_</definedName>
    <definedName name="_98a7_">[0]!_98a7_</definedName>
    <definedName name="_98f8_" localSheetId="1">仕訳書!_98f8_</definedName>
    <definedName name="_98f8_" localSheetId="2">'諸経費算定 (改修機械)'!_98f8_</definedName>
    <definedName name="_98f8_" localSheetId="0">総仕訳書!_98f8_</definedName>
    <definedName name="_98f8_" localSheetId="17">別紙明細!_98f8_</definedName>
    <definedName name="_98f8_">_98f8_</definedName>
    <definedName name="_99_605" localSheetId="1">#REF!</definedName>
    <definedName name="_99_605" localSheetId="0">#REF!</definedName>
    <definedName name="_99_605" localSheetId="17">#REF!</definedName>
    <definedName name="_99_605">#REF!</definedName>
    <definedName name="_99a8_" localSheetId="1">仕訳書!_99a8_</definedName>
    <definedName name="_99a8_" localSheetId="2">'諸経費算定 (改修機械)'!_99a8_</definedName>
    <definedName name="_99a8_" localSheetId="0">総仕訳書!_99a8_</definedName>
    <definedName name="_99a8_" localSheetId="17">別紙明細!_99a8_</definedName>
    <definedName name="_99a8_">[0]!_99a8_</definedName>
    <definedName name="_99f9_" localSheetId="1">仕訳書!_99f9_</definedName>
    <definedName name="_99f9_" localSheetId="2">'諸経費算定 (改修機械)'!_99f9_</definedName>
    <definedName name="_99f9_" localSheetId="0">総仕訳書!_99f9_</definedName>
    <definedName name="_99f9_" localSheetId="17">別紙明細!_99f9_</definedName>
    <definedName name="_99f9_">_99f9_</definedName>
    <definedName name="_9P" localSheetId="1">#REF!</definedName>
    <definedName name="_9P" localSheetId="2">#REF!</definedName>
    <definedName name="_9P" localSheetId="0">#REF!</definedName>
    <definedName name="_9P" localSheetId="17">#REF!</definedName>
    <definedName name="_9P">#REF!</definedName>
    <definedName name="_9P_" localSheetId="1">#REF!</definedName>
    <definedName name="_9P_" localSheetId="2">#REF!</definedName>
    <definedName name="_9P_" localSheetId="0">#REF!</definedName>
    <definedName name="_9P_" localSheetId="17">#REF!</definedName>
    <definedName name="_9P_">#REF!</definedName>
    <definedName name="_9ページ">NA()</definedName>
    <definedName name="_9月" localSheetId="1">#REF!</definedName>
    <definedName name="_9月" localSheetId="0">#REF!</definedName>
    <definedName name="_9月" localSheetId="17">#REF!</definedName>
    <definedName name="_9月">#REF!</definedName>
    <definedName name="_9石工事">#REF!</definedName>
    <definedName name="_a" localSheetId="1">#REF!</definedName>
    <definedName name="_a" localSheetId="0">#REF!</definedName>
    <definedName name="_a" localSheetId="17">#REF!</definedName>
    <definedName name="_a">#REF!</definedName>
    <definedName name="_A1" localSheetId="2">#REF!</definedName>
    <definedName name="_A1">#REF!</definedName>
    <definedName name="_a10" localSheetId="1">仕訳書!_a10</definedName>
    <definedName name="_a10" localSheetId="2">'諸経費算定 (改修機械)'!_a10</definedName>
    <definedName name="_a10" localSheetId="0">総仕訳書!_a10</definedName>
    <definedName name="_a10" localSheetId="17">別紙明細!_a10</definedName>
    <definedName name="_a10">[0]!_a10</definedName>
    <definedName name="_a11" localSheetId="1">仕訳書!_a11</definedName>
    <definedName name="_a11" localSheetId="2">'諸経費算定 (改修機械)'!_a11</definedName>
    <definedName name="_a11" localSheetId="0">総仕訳書!_a11</definedName>
    <definedName name="_a11" localSheetId="17">別紙明細!_a11</definedName>
    <definedName name="_a11">[0]!_a11</definedName>
    <definedName name="_A111">[0]!_A111</definedName>
    <definedName name="_a12" localSheetId="1">仕訳書!_a12</definedName>
    <definedName name="_a12" localSheetId="2">'諸経費算定 (改修機械)'!_a12</definedName>
    <definedName name="_a12" localSheetId="0">総仕訳書!_a12</definedName>
    <definedName name="_a12" localSheetId="17">別紙明細!_a12</definedName>
    <definedName name="_a12">[0]!_a12</definedName>
    <definedName name="_a13" localSheetId="1">仕訳書!_a13</definedName>
    <definedName name="_a13" localSheetId="2">'諸経費算定 (改修機械)'!_a13</definedName>
    <definedName name="_a13" localSheetId="0">総仕訳書!_a13</definedName>
    <definedName name="_a13" localSheetId="17">別紙明細!_a13</definedName>
    <definedName name="_a13">[0]!_a13</definedName>
    <definedName name="_a14" localSheetId="1">仕訳書!_a14</definedName>
    <definedName name="_a14" localSheetId="2">'諸経費算定 (改修機械)'!_a14</definedName>
    <definedName name="_a14" localSheetId="0">総仕訳書!_a14</definedName>
    <definedName name="_a14" localSheetId="17">別紙明細!_a14</definedName>
    <definedName name="_a14">[0]!_a14</definedName>
    <definedName name="_A15" localSheetId="2">#REF!</definedName>
    <definedName name="_A15">#REF!</definedName>
    <definedName name="_A16" localSheetId="2">#REF!</definedName>
    <definedName name="_A16">#REF!</definedName>
    <definedName name="_A17" localSheetId="2">#REF!</definedName>
    <definedName name="_A17">#REF!</definedName>
    <definedName name="_A18">#REF!</definedName>
    <definedName name="_A19">#REF!</definedName>
    <definedName name="_a2" localSheetId="1">仕訳書!_a2</definedName>
    <definedName name="_a2" localSheetId="2">'諸経費算定 (改修機械)'!_a2</definedName>
    <definedName name="_a2" localSheetId="0">総仕訳書!_a2</definedName>
    <definedName name="_a2" localSheetId="17">別紙明細!_a2</definedName>
    <definedName name="_a2">[0]!_a2</definedName>
    <definedName name="_ａ２０" localSheetId="1">#REF!</definedName>
    <definedName name="_ａ２０" localSheetId="0">#REF!</definedName>
    <definedName name="_ａ２０" localSheetId="17">#REF!</definedName>
    <definedName name="_ａ２０">#REF!</definedName>
    <definedName name="_A21">#REF!</definedName>
    <definedName name="_A22">#REF!</definedName>
    <definedName name="_A23">#REF!</definedName>
    <definedName name="_A24">#REF!</definedName>
    <definedName name="_A25">#REF!</definedName>
    <definedName name="_A26">#REF!</definedName>
    <definedName name="_A27">#REF!</definedName>
    <definedName name="_A28">#REF!</definedName>
    <definedName name="_A29">#REF!</definedName>
    <definedName name="_a3" localSheetId="1">仕訳書!_a3</definedName>
    <definedName name="_a3" localSheetId="2">'諸経費算定 (改修機械)'!_a3</definedName>
    <definedName name="_a3" localSheetId="0">総仕訳書!_a3</definedName>
    <definedName name="_a3" localSheetId="17">別紙明細!_a3</definedName>
    <definedName name="_a3">[0]!_a3</definedName>
    <definedName name="_A30" localSheetId="2">#REF!</definedName>
    <definedName name="_A30">#REF!</definedName>
    <definedName name="_A31" localSheetId="2">#REF!</definedName>
    <definedName name="_A31">#REF!</definedName>
    <definedName name="_A32" localSheetId="2">#REF!</definedName>
    <definedName name="_A32">#REF!</definedName>
    <definedName name="_Ａ３２１" localSheetId="1">#REF!</definedName>
    <definedName name="_Ａ３２１" localSheetId="0">#REF!</definedName>
    <definedName name="_Ａ３２１" localSheetId="17">#REF!</definedName>
    <definedName name="_Ａ３２１">#REF!</definedName>
    <definedName name="_Ａ３２２" localSheetId="1">#REF!</definedName>
    <definedName name="_Ａ３２２" localSheetId="0">#REF!</definedName>
    <definedName name="_Ａ３２２" localSheetId="17">#REF!</definedName>
    <definedName name="_Ａ３２２">#REF!</definedName>
    <definedName name="_A33">#REF!</definedName>
    <definedName name="_A34">#REF!</definedName>
    <definedName name="_A35">#REF!</definedName>
    <definedName name="_A36">#REF!</definedName>
    <definedName name="_A37">#REF!</definedName>
    <definedName name="_A38">#REF!</definedName>
    <definedName name="_A39">#REF!</definedName>
    <definedName name="_A4" localSheetId="1">#REF!</definedName>
    <definedName name="_A4" localSheetId="0">#REF!</definedName>
    <definedName name="_A4" localSheetId="17">#REF!</definedName>
    <definedName name="_A4">#REF!</definedName>
    <definedName name="_A40">#REF!</definedName>
    <definedName name="_A41">#REF!</definedName>
    <definedName name="_A42">#REF!</definedName>
    <definedName name="_A43">#REF!</definedName>
    <definedName name="_A44">#REF!</definedName>
    <definedName name="_A45">#REF!</definedName>
    <definedName name="_A46">#REF!</definedName>
    <definedName name="_A47">#REF!</definedName>
    <definedName name="_A48">#REF!</definedName>
    <definedName name="_A49">#REF!</definedName>
    <definedName name="_a5" localSheetId="1">仕訳書!_a5</definedName>
    <definedName name="_a5" localSheetId="2">'諸経費算定 (改修機械)'!_a5</definedName>
    <definedName name="_a5" localSheetId="0">総仕訳書!_a5</definedName>
    <definedName name="_a5" localSheetId="17">別紙明細!_a5</definedName>
    <definedName name="_a5">[0]!_a5</definedName>
    <definedName name="_A50" localSheetId="2">#REF!</definedName>
    <definedName name="_A50">#REF!</definedName>
    <definedName name="_A51" localSheetId="2">#REF!</definedName>
    <definedName name="_A51">#REF!</definedName>
    <definedName name="_A52" localSheetId="2">#REF!</definedName>
    <definedName name="_A52">#REF!</definedName>
    <definedName name="_A53">#REF!</definedName>
    <definedName name="_A54">#REF!</definedName>
    <definedName name="_A55">#REF!</definedName>
    <definedName name="_A56">#REF!</definedName>
    <definedName name="_A57">#REF!</definedName>
    <definedName name="_A58">#REF!</definedName>
    <definedName name="_A59">#REF!</definedName>
    <definedName name="_a6" localSheetId="1">仕訳書!_a6</definedName>
    <definedName name="_a6" localSheetId="2">'諸経費算定 (改修機械)'!_a6</definedName>
    <definedName name="_a6" localSheetId="0">総仕訳書!_a6</definedName>
    <definedName name="_a6" localSheetId="17">別紙明細!_a6</definedName>
    <definedName name="_a6">[0]!_a6</definedName>
    <definedName name="_A60" localSheetId="2">#REF!</definedName>
    <definedName name="_A60">#REF!</definedName>
    <definedName name="_A600000" localSheetId="1">#REF!</definedName>
    <definedName name="_A600000" localSheetId="0">#REF!</definedName>
    <definedName name="_A600000" localSheetId="17">#REF!</definedName>
    <definedName name="_A600000">#REF!</definedName>
    <definedName name="_A61">#REF!</definedName>
    <definedName name="_A62">#REF!</definedName>
    <definedName name="_A63">#REF!</definedName>
    <definedName name="_A64">#REF!</definedName>
    <definedName name="_A65">#REF!</definedName>
    <definedName name="_A66">#REF!</definedName>
    <definedName name="_A67">#REF!</definedName>
    <definedName name="_A68">#REF!</definedName>
    <definedName name="_A69">#REF!</definedName>
    <definedName name="_a7" localSheetId="1">仕訳書!_a7</definedName>
    <definedName name="_a7" localSheetId="2">'諸経費算定 (改修機械)'!_a7</definedName>
    <definedName name="_a7" localSheetId="0">総仕訳書!_a7</definedName>
    <definedName name="_a7" localSheetId="17">別紙明細!_a7</definedName>
    <definedName name="_a7">[0]!_a7</definedName>
    <definedName name="_A70" localSheetId="2">#REF!</definedName>
    <definedName name="_A70">#REF!</definedName>
    <definedName name="_A71" localSheetId="2">#REF!</definedName>
    <definedName name="_A71">#REF!</definedName>
    <definedName name="_A73" localSheetId="2">#REF!</definedName>
    <definedName name="_A73">#REF!</definedName>
    <definedName name="_A74">#REF!</definedName>
    <definedName name="_A75">#REF!</definedName>
    <definedName name="_A76">#REF!</definedName>
    <definedName name="_A77">#REF!</definedName>
    <definedName name="_A78">#REF!</definedName>
    <definedName name="_A79">#REF!</definedName>
    <definedName name="_a8" localSheetId="1">仕訳書!_a8</definedName>
    <definedName name="_a8" localSheetId="2">'諸経費算定 (改修機械)'!_a8</definedName>
    <definedName name="_a8" localSheetId="0">総仕訳書!_a8</definedName>
    <definedName name="_a8" localSheetId="17">別紙明細!_a8</definedName>
    <definedName name="_a8">[0]!_a8</definedName>
    <definedName name="_A81" localSheetId="2">#REF!</definedName>
    <definedName name="_A81">#REF!</definedName>
    <definedName name="_A82" localSheetId="2">#REF!</definedName>
    <definedName name="_A82">#REF!</definedName>
    <definedName name="_a9" localSheetId="1">仕訳書!_a9</definedName>
    <definedName name="_a9" localSheetId="2">'諸経費算定 (改修機械)'!_a9</definedName>
    <definedName name="_a9" localSheetId="0">総仕訳書!_a9</definedName>
    <definedName name="_a9" localSheetId="17">別紙明細!_a9</definedName>
    <definedName name="_a9">[0]!_a9</definedName>
    <definedName name="_AN">[37]結果ｼｰﾄ!$C$94</definedName>
    <definedName name="_ap1" localSheetId="1">仕訳書!_ap1</definedName>
    <definedName name="_ap1" localSheetId="2">'諸経費算定 (改修機械)'!_ap1</definedName>
    <definedName name="_ap1" localSheetId="0">総仕訳書!_ap1</definedName>
    <definedName name="_ap1" localSheetId="17">別紙明細!_ap1</definedName>
    <definedName name="_ap1">[0]!_ap1</definedName>
    <definedName name="_b" localSheetId="1">#REF!</definedName>
    <definedName name="_b" localSheetId="2">#REF!</definedName>
    <definedName name="_b" localSheetId="0">#REF!</definedName>
    <definedName name="_b" localSheetId="17">#REF!</definedName>
    <definedName name="_b">#REF!</definedName>
    <definedName name="_B1" localSheetId="2">'[18]86動産'!#REF!</definedName>
    <definedName name="_B1">'[18]86動産'!#REF!</definedName>
    <definedName name="_B2" localSheetId="1">[38]立木調査!#REF!</definedName>
    <definedName name="_B2" localSheetId="0">[38]立木調査!#REF!</definedName>
    <definedName name="_B2" localSheetId="17">[38]立木調査!#REF!</definedName>
    <definedName name="_B2">[38]立木調査!#REF!</definedName>
    <definedName name="_b3" localSheetId="2">#REF!</definedName>
    <definedName name="_b3">#REF!</definedName>
    <definedName name="_Ｂ３２２" localSheetId="1">#REF!</definedName>
    <definedName name="_Ｂ３２２" localSheetId="0">#REF!</definedName>
    <definedName name="_Ｂ３２２" localSheetId="17">#REF!</definedName>
    <definedName name="_Ｂ３２２">#REF!</definedName>
    <definedName name="_B4" localSheetId="1">#REF!</definedName>
    <definedName name="_B4" localSheetId="0">#REF!</definedName>
    <definedName name="_B4" localSheetId="17">#REF!</definedName>
    <definedName name="_B4">#REF!</definedName>
    <definedName name="_C" localSheetId="1">#REF!</definedName>
    <definedName name="_C" localSheetId="0">#REF!</definedName>
    <definedName name="_C">#REF!</definedName>
    <definedName name="_C1">#REF!</definedName>
    <definedName name="_Ｃ１６２">#REF!</definedName>
    <definedName name="_C25_AA17_">NA()</definedName>
    <definedName name="_Ｃ３２１" localSheetId="1">#REF!</definedName>
    <definedName name="_Ｃ３２１" localSheetId="0">#REF!</definedName>
    <definedName name="_Ｃ３２１" localSheetId="17">#REF!</definedName>
    <definedName name="_Ｃ３２１">#REF!</definedName>
    <definedName name="_Ｃ３２２" localSheetId="1">#REF!</definedName>
    <definedName name="_Ｃ３２２" localSheetId="0">#REF!</definedName>
    <definedName name="_Ｃ３２２" localSheetId="17">#REF!</definedName>
    <definedName name="_Ｃ３２２">#REF!</definedName>
    <definedName name="_C63_AA57_">NA()</definedName>
    <definedName name="_CA25_AE17__RF_">NA()</definedName>
    <definedName name="_CA25_AE57_">NA()</definedName>
    <definedName name="_CA63_AE57_">NA()</definedName>
    <definedName name="_CA63_AE57__RF_">NA()</definedName>
    <definedName name="_CB25..J25_B35_">#N/A</definedName>
    <definedName name="_CB25__J25_B35_">NA()</definedName>
    <definedName name="_CB25_Z17_">NA()</definedName>
    <definedName name="_CB63..J63_B73_">#N/A</definedName>
    <definedName name="_CB63__J63_B73_">NA()</definedName>
    <definedName name="_CB63_Z57_">NA()</definedName>
    <definedName name="_CC25_AB17_">NA()</definedName>
    <definedName name="_CC63_AB57_">NA()</definedName>
    <definedName name="_CD1" localSheetId="1">#REF!</definedName>
    <definedName name="_CD1" localSheetId="0">#REF!</definedName>
    <definedName name="_CD1" localSheetId="17">#REF!</definedName>
    <definedName name="_CD1">#REF!</definedName>
    <definedName name="_CD2" localSheetId="1">#REF!</definedName>
    <definedName name="_CD2" localSheetId="0">#REF!</definedName>
    <definedName name="_CD2" localSheetId="17">#REF!</definedName>
    <definedName name="_CD2">#REF!</definedName>
    <definedName name="_CD49_AC48_">NA()</definedName>
    <definedName name="_CD9_AC8_">NA()</definedName>
    <definedName name="_CR35_AC17_">NA()</definedName>
    <definedName name="_CR35_AC17__RUA">NA()</definedName>
    <definedName name="_CR73_AC57_">NA()</definedName>
    <definedName name="_d" localSheetId="1">#REF!</definedName>
    <definedName name="_d" localSheetId="0">#REF!</definedName>
    <definedName name="_d" localSheetId="17">#REF!</definedName>
    <definedName name="_d">#REF!</definedName>
    <definedName name="_ｄ1">[0]!_ｄ1</definedName>
    <definedName name="_Ｄ３２２" localSheetId="1">#REF!</definedName>
    <definedName name="_Ｄ３２２" localSheetId="0">#REF!</definedName>
    <definedName name="_Ｄ３２２" localSheetId="17">#REF!</definedName>
    <definedName name="_Ｄ３２２">#REF!</definedName>
    <definedName name="_D42" localSheetId="1">[35]複合・ｺﾝｾﾝﾄ電話!#REF!</definedName>
    <definedName name="_D42" localSheetId="0">[35]複合・ｺﾝｾﾝﾄ電話!#REF!</definedName>
    <definedName name="_D42" localSheetId="17">[35]複合・ｺﾝｾﾝﾄ電話!#REF!</definedName>
    <definedName name="_D42">[35]複合・ｺﾝｾﾝﾄ電話!#REF!</definedName>
    <definedName name="_D43" localSheetId="1">[35]複合・ｺﾝｾﾝﾄ電話!#REF!</definedName>
    <definedName name="_D43" localSheetId="0">[35]複合・ｺﾝｾﾝﾄ電話!#REF!</definedName>
    <definedName name="_D43" localSheetId="17">[35]複合・ｺﾝｾﾝﾄ電話!#REF!</definedName>
    <definedName name="_D43">[35]複合・ｺﾝｾﾝﾄ電話!#REF!</definedName>
    <definedName name="_DA1">[39]条件入力!$K$30</definedName>
    <definedName name="_DAT1">NA()</definedName>
    <definedName name="_DAT2">NA()</definedName>
    <definedName name="_DAT3">NA()</definedName>
    <definedName name="_DAT4">NA()</definedName>
    <definedName name="_DAT5">NA()</definedName>
    <definedName name="_Dist_Values" localSheetId="1">[40]明細書!#REF!</definedName>
    <definedName name="_Dist_Values" localSheetId="0">[40]明細書!#REF!</definedName>
    <definedName name="_Dist_Values" localSheetId="14" hidden="1">[40]明細書!#REF!</definedName>
    <definedName name="_Dist_Values" localSheetId="17">[40]明細書!#REF!</definedName>
    <definedName name="_Dist_Values">[40]明細書!#REF!</definedName>
    <definedName name="_DT">[41]水道復旧!$AD$26</definedName>
    <definedName name="_DW">[41]水道復旧!$AG$26</definedName>
    <definedName name="_DWN2" localSheetId="1">[13]木建!#REF!</definedName>
    <definedName name="_DWN2" localSheetId="0">[13]木建!#REF!</definedName>
    <definedName name="_DWN2">[13]木建!#REF!</definedName>
    <definedName name="_e" localSheetId="1">#REF!</definedName>
    <definedName name="_e" localSheetId="0">#REF!</definedName>
    <definedName name="_e" localSheetId="17">#REF!</definedName>
    <definedName name="_e">#REF!</definedName>
    <definedName name="_Ｅ３２２" localSheetId="1">#REF!</definedName>
    <definedName name="_Ｅ３２２" localSheetId="0">#REF!</definedName>
    <definedName name="_Ｅ３２２" localSheetId="17">#REF!</definedName>
    <definedName name="_Ｅ３２２">#REF!</definedName>
    <definedName name="_E42" localSheetId="1">[35]複合・ｺﾝｾﾝﾄ電話!#REF!</definedName>
    <definedName name="_E42" localSheetId="0">[35]複合・ｺﾝｾﾝﾄ電話!#REF!</definedName>
    <definedName name="_E42" localSheetId="17">[35]複合・ｺﾝｾﾝﾄ電話!#REF!</definedName>
    <definedName name="_E42">[35]複合・ｺﾝｾﾝﾄ電話!#REF!</definedName>
    <definedName name="_EK">[37]結果ｼｰﾄ!$C$98</definedName>
    <definedName name="_EK1">[20]名前一覧表!$A$14</definedName>
    <definedName name="_ERR1" localSheetId="1">#REF!</definedName>
    <definedName name="_ERR1" localSheetId="0">#REF!</definedName>
    <definedName name="_ERR1" localSheetId="17">#REF!</definedName>
    <definedName name="_ERR1">#REF!</definedName>
    <definedName name="_ERR2" localSheetId="1">#REF!</definedName>
    <definedName name="_ERR2" localSheetId="0">#REF!</definedName>
    <definedName name="_ERR2" localSheetId="17">#REF!</definedName>
    <definedName name="_ERR2">#REF!</definedName>
    <definedName name="_ERR3" localSheetId="1">#REF!</definedName>
    <definedName name="_ERR3" localSheetId="0">#REF!</definedName>
    <definedName name="_ERR3" localSheetId="17">#REF!</definedName>
    <definedName name="_ERR3">#REF!</definedName>
    <definedName name="_EZ1">[20]名前一覧表!$A$16</definedName>
    <definedName name="_f" localSheetId="1">#REF!</definedName>
    <definedName name="_f" localSheetId="0">#REF!</definedName>
    <definedName name="_f">#REF!</definedName>
    <definedName name="_f1" localSheetId="1">仕訳書!_f1</definedName>
    <definedName name="_f1" localSheetId="2">'諸経費算定 (改修機械)'!_f1</definedName>
    <definedName name="_f1" localSheetId="0">総仕訳書!_f1</definedName>
    <definedName name="_f1" localSheetId="17">別紙明細!_f1</definedName>
    <definedName name="_f1">[0]!_f1</definedName>
    <definedName name="_f10" localSheetId="1">仕訳書!_f10</definedName>
    <definedName name="_f10" localSheetId="2">'諸経費算定 (改修機械)'!_f10</definedName>
    <definedName name="_f10" localSheetId="0">総仕訳書!_f10</definedName>
    <definedName name="_f10" localSheetId="17">別紙明細!_f10</definedName>
    <definedName name="_f10">[0]!_f10</definedName>
    <definedName name="_f11" localSheetId="1">仕訳書!_f11</definedName>
    <definedName name="_f11" localSheetId="2">'諸経費算定 (改修機械)'!_f11</definedName>
    <definedName name="_f11" localSheetId="0">総仕訳書!_f11</definedName>
    <definedName name="_f11" localSheetId="17">別紙明細!_f11</definedName>
    <definedName name="_f11">[0]!_f11</definedName>
    <definedName name="_f12" localSheetId="1">仕訳書!_f12</definedName>
    <definedName name="_f12" localSheetId="2">'諸経費算定 (改修機械)'!_f12</definedName>
    <definedName name="_f12" localSheetId="0">総仕訳書!_f12</definedName>
    <definedName name="_f12" localSheetId="17">別紙明細!_f12</definedName>
    <definedName name="_f12">[0]!_f12</definedName>
    <definedName name="_f13" localSheetId="1">仕訳書!_f13</definedName>
    <definedName name="_f13" localSheetId="2">'諸経費算定 (改修機械)'!_f13</definedName>
    <definedName name="_f13" localSheetId="0">総仕訳書!_f13</definedName>
    <definedName name="_f13" localSheetId="17">別紙明細!_f13</definedName>
    <definedName name="_f13">[0]!_f13</definedName>
    <definedName name="_f14" localSheetId="1">仕訳書!_f14</definedName>
    <definedName name="_f14" localSheetId="2">'諸経費算定 (改修機械)'!_f14</definedName>
    <definedName name="_f14" localSheetId="0">総仕訳書!_f14</definedName>
    <definedName name="_f14" localSheetId="17">別紙明細!_f14</definedName>
    <definedName name="_f14">[0]!_f14</definedName>
    <definedName name="_f15" localSheetId="1">仕訳書!_f15</definedName>
    <definedName name="_f15" localSheetId="2">'諸経費算定 (改修機械)'!_f15</definedName>
    <definedName name="_f15" localSheetId="0">総仕訳書!_f15</definedName>
    <definedName name="_f15" localSheetId="17">別紙明細!_f15</definedName>
    <definedName name="_f15">[0]!_f15</definedName>
    <definedName name="_f2" localSheetId="1">仕訳書!_f2</definedName>
    <definedName name="_f2" localSheetId="2">'諸経費算定 (改修機械)'!_f2</definedName>
    <definedName name="_f2" localSheetId="0">総仕訳書!_f2</definedName>
    <definedName name="_f2" localSheetId="17">別紙明細!_f2</definedName>
    <definedName name="_f2">[0]!_f2</definedName>
    <definedName name="_f3" localSheetId="1">仕訳書!_f3</definedName>
    <definedName name="_f3" localSheetId="2">'諸経費算定 (改修機械)'!_f3</definedName>
    <definedName name="_f3" localSheetId="0">総仕訳書!_f3</definedName>
    <definedName name="_f3" localSheetId="17">別紙明細!_f3</definedName>
    <definedName name="_f3">[0]!_f3</definedName>
    <definedName name="_Ｆ３２１" localSheetId="1">#REF!</definedName>
    <definedName name="_Ｆ３２１" localSheetId="0">#REF!</definedName>
    <definedName name="_Ｆ３２１" localSheetId="17">#REF!</definedName>
    <definedName name="_Ｆ３２１">#REF!</definedName>
    <definedName name="_f4" localSheetId="1">仕訳書!_f4</definedName>
    <definedName name="_f4" localSheetId="2">'諸経費算定 (改修機械)'!_f4</definedName>
    <definedName name="_f4" localSheetId="0">総仕訳書!_f4</definedName>
    <definedName name="_f4" localSheetId="17">別紙明細!_f4</definedName>
    <definedName name="_f4">[0]!_f4</definedName>
    <definedName name="_f5" localSheetId="1">仕訳書!_f5</definedName>
    <definedName name="_f5" localSheetId="2">'諸経費算定 (改修機械)'!_f5</definedName>
    <definedName name="_f5" localSheetId="0">総仕訳書!_f5</definedName>
    <definedName name="_f5" localSheetId="17">別紙明細!_f5</definedName>
    <definedName name="_f5">[0]!_f5</definedName>
    <definedName name="_f6" localSheetId="1">仕訳書!_f6</definedName>
    <definedName name="_f6" localSheetId="2">'諸経費算定 (改修機械)'!_f6</definedName>
    <definedName name="_f6" localSheetId="0">総仕訳書!_f6</definedName>
    <definedName name="_f6" localSheetId="17">別紙明細!_f6</definedName>
    <definedName name="_f6">[0]!_f6</definedName>
    <definedName name="_f7" localSheetId="1">仕訳書!_f7</definedName>
    <definedName name="_f7" localSheetId="2">'諸経費算定 (改修機械)'!_f7</definedName>
    <definedName name="_f7" localSheetId="0">総仕訳書!_f7</definedName>
    <definedName name="_f7" localSheetId="17">別紙明細!_f7</definedName>
    <definedName name="_f7">[0]!_f7</definedName>
    <definedName name="_f8" localSheetId="1">仕訳書!_f8</definedName>
    <definedName name="_f8" localSheetId="2">'諸経費算定 (改修機械)'!_f8</definedName>
    <definedName name="_f8" localSheetId="0">総仕訳書!_f8</definedName>
    <definedName name="_f8" localSheetId="17">別紙明細!_f8</definedName>
    <definedName name="_f8">[0]!_f8</definedName>
    <definedName name="_f9" localSheetId="1">仕訳書!_f9</definedName>
    <definedName name="_f9" localSheetId="2">'諸経費算定 (改修機械)'!_f9</definedName>
    <definedName name="_f9" localSheetId="0">総仕訳書!_f9</definedName>
    <definedName name="_f9" localSheetId="17">別紙明細!_f9</definedName>
    <definedName name="_f9">[0]!_f9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14" hidden="1">#REF!</definedName>
    <definedName name="_Fill" hidden="1">#REF!</definedName>
    <definedName name="_Fill2" localSheetId="14" hidden="1">[42]工事仕訳書!#REF!</definedName>
    <definedName name="_Fill2" hidden="1">[42]工事仕訳書!#REF!</definedName>
    <definedName name="_FR" localSheetId="1">#REF!</definedName>
    <definedName name="_FR" localSheetId="0">#REF!</definedName>
    <definedName name="_FR" localSheetId="17">#REF!</definedName>
    <definedName name="_FR">#REF!</definedName>
    <definedName name="_FR2_" localSheetId="1">#REF!</definedName>
    <definedName name="_FR2_" localSheetId="2">#REF!</definedName>
    <definedName name="_FR2_" localSheetId="0">#REF!</definedName>
    <definedName name="_FR2_" localSheetId="17">#REF!</definedName>
    <definedName name="_FR2_">#REF!</definedName>
    <definedName name="_FS">#REF!</definedName>
    <definedName name="_FS_R_" localSheetId="1">#REF!</definedName>
    <definedName name="_FS_R_" localSheetId="2">#REF!</definedName>
    <definedName name="_FS_R_" localSheetId="0">#REF!</definedName>
    <definedName name="_FS_R_" localSheetId="17">#REF!</definedName>
    <definedName name="_FS_R_">#REF!</definedName>
    <definedName name="_g" localSheetId="1">#REF!</definedName>
    <definedName name="_g" localSheetId="2">#REF!</definedName>
    <definedName name="_g" localSheetId="0">#REF!</definedName>
    <definedName name="_g" localSheetId="17">#REF!</definedName>
    <definedName name="_g">#REF!</definedName>
    <definedName name="_Ｇ３２１">#REF!</definedName>
    <definedName name="_GJY1">[20]名前一覧表!$A$15</definedName>
    <definedName name="_GK">[37]結果ｼｰﾄ!$D$145</definedName>
    <definedName name="_GKR">[37]当初諸経費!$G$76</definedName>
    <definedName name="_GOTO_A1_">NA()</definedName>
    <definedName name="_h" localSheetId="1">#REF!</definedName>
    <definedName name="_h" localSheetId="0">#REF!</definedName>
    <definedName name="_h" localSheetId="17">#REF!</definedName>
    <definedName name="_h">#REF!</definedName>
    <definedName name="_h2">[43]立木調査!#REF!</definedName>
    <definedName name="_Ｈ２５０" localSheetId="1">#REF!</definedName>
    <definedName name="_Ｈ２５０" localSheetId="0">#REF!</definedName>
    <definedName name="_Ｈ２５０" localSheetId="17">#REF!</definedName>
    <definedName name="_Ｈ２５０">#REF!</definedName>
    <definedName name="_HHU125">[39]条件入力!$K$78</definedName>
    <definedName name="_HHU150">[39]条件入力!$K$270</definedName>
    <definedName name="_HHU200">[39]条件入力!$K$102</definedName>
    <definedName name="_HOME_" localSheetId="1">#REF!</definedName>
    <definedName name="_HOME_" localSheetId="0">#REF!</definedName>
    <definedName name="_HOME_">#REF!</definedName>
    <definedName name="_HYO01" localSheetId="2">#REF!</definedName>
    <definedName name="_HYO01">#REF!</definedName>
    <definedName name="_HYO02">#REF!</definedName>
    <definedName name="_HYO03">#REF!</definedName>
    <definedName name="_HYO04">#REF!</definedName>
    <definedName name="_HYO05">#REF!</definedName>
    <definedName name="_HYO06">#REF!</definedName>
    <definedName name="_HYO07">#REF!</definedName>
    <definedName name="_HYO08">#REF!</definedName>
    <definedName name="_HYO09">#REF!</definedName>
    <definedName name="_HYO10">#REF!</definedName>
    <definedName name="_HYO11">#REF!</definedName>
    <definedName name="_HYO12">#REF!</definedName>
    <definedName name="_HYO13">#REF!</definedName>
    <definedName name="_HYO14">#REF!</definedName>
    <definedName name="_HYO15">#REF!</definedName>
    <definedName name="_HYO16">#REF!</definedName>
    <definedName name="_HYO17">#REF!</definedName>
    <definedName name="_HYO18">#REF!</definedName>
    <definedName name="_HYO19">NA()</definedName>
    <definedName name="_HYO20">NA()</definedName>
    <definedName name="_HYO21">NA()</definedName>
    <definedName name="_HYO22">NA()</definedName>
    <definedName name="_HYO23">NA()</definedName>
    <definedName name="_HYO24">NA()</definedName>
    <definedName name="_HYO25">NA()</definedName>
    <definedName name="_HYO26">NA()</definedName>
    <definedName name="_HYO27">NA()</definedName>
    <definedName name="_HYO28">NA()</definedName>
    <definedName name="_HYO29">NA()</definedName>
    <definedName name="_HYO30">NA()</definedName>
    <definedName name="_HYO31">NA()</definedName>
    <definedName name="_HYO32">NA()</definedName>
    <definedName name="_HYO33" localSheetId="1">#REF!</definedName>
    <definedName name="_HYO33" localSheetId="0">#REF!</definedName>
    <definedName name="_HYO33" localSheetId="17">#REF!</definedName>
    <definedName name="_HYO33">#REF!</definedName>
    <definedName name="_HYO34" localSheetId="1">#REF!</definedName>
    <definedName name="_HYO34" localSheetId="0">#REF!</definedName>
    <definedName name="_HYO34" localSheetId="17">#REF!</definedName>
    <definedName name="_HYO34">#REF!</definedName>
    <definedName name="_HYO35" localSheetId="1">#REF!</definedName>
    <definedName name="_HYO35" localSheetId="0">#REF!</definedName>
    <definedName name="_HYO35" localSheetId="17">#REF!</definedName>
    <definedName name="_HYO35">#REF!</definedName>
    <definedName name="_HYO36">#REF!</definedName>
    <definedName name="_i">#REF!</definedName>
    <definedName name="_I1">#REF!</definedName>
    <definedName name="_I2">#REF!</definedName>
    <definedName name="_I3">#REF!</definedName>
    <definedName name="_IP">[37]結果ｼｰﾄ!$C$179</definedName>
    <definedName name="_IS">[41]水道復旧!$AE$36</definedName>
    <definedName name="_j" localSheetId="1">#REF!</definedName>
    <definedName name="_j" localSheetId="0">#REF!</definedName>
    <definedName name="_j" localSheetId="17">#REF!</definedName>
    <definedName name="_j">#REF!</definedName>
    <definedName name="_Ｊ５００" localSheetId="1">#REF!</definedName>
    <definedName name="_Ｊ５００" localSheetId="0">#REF!</definedName>
    <definedName name="_Ｊ５００" localSheetId="17">#REF!</definedName>
    <definedName name="_Ｊ５００">#REF!</definedName>
    <definedName name="_J554" localSheetId="1">[35]複合・ｺﾝｾﾝﾄ電話!#REF!</definedName>
    <definedName name="_J554" localSheetId="0">[35]複合・ｺﾝｾﾝﾄ電話!#REF!</definedName>
    <definedName name="_J554" localSheetId="17">[35]複合・ｺﾝｾﾝﾄ電話!#REF!</definedName>
    <definedName name="_J554">[35]複合・ｺﾝｾﾝﾄ電話!#REF!</definedName>
    <definedName name="_J6">[44]経費内訳!#REF!</definedName>
    <definedName name="_JB">[37]結果ｼｰﾄ!$C$82</definedName>
    <definedName name="_JB1">[20]名前一覧表!$A$10</definedName>
    <definedName name="_JK">[37]結果ｼｰﾄ!$C$140</definedName>
    <definedName name="_JS1">[20]名前一覧表!$A$12</definedName>
    <definedName name="_JY1" localSheetId="1">#REF!</definedName>
    <definedName name="_JY1" localSheetId="0">#REF!</definedName>
    <definedName name="_JY1" localSheetId="17">#REF!</definedName>
    <definedName name="_JY1">#REF!</definedName>
    <definedName name="_k" localSheetId="1">#REF!</definedName>
    <definedName name="_k" localSheetId="0">#REF!</definedName>
    <definedName name="_k" localSheetId="17">#REF!</definedName>
    <definedName name="_k">#REF!</definedName>
    <definedName name="_Ｋ１００" localSheetId="1">#REF!</definedName>
    <definedName name="_Ｋ１００" localSheetId="0">#REF!</definedName>
    <definedName name="_Ｋ１００" localSheetId="17">#REF!</definedName>
    <definedName name="_Ｋ１００">#REF!</definedName>
    <definedName name="_K250" localSheetId="1">[35]複合・ｺﾝｾﾝﾄ電話!#REF!</definedName>
    <definedName name="_K250" localSheetId="0">[35]複合・ｺﾝｾﾝﾄ電話!#REF!</definedName>
    <definedName name="_K250" localSheetId="17">[35]複合・ｺﾝｾﾝﾄ電話!#REF!</definedName>
    <definedName name="_K250">[35]複合・ｺﾝｾﾝﾄ電話!#REF!</definedName>
    <definedName name="_KA1">[39]条件入力!$K$126</definedName>
    <definedName name="_ka2">[0]!_ka2</definedName>
    <definedName name="_Key1" localSheetId="1" hidden="1">#REF!</definedName>
    <definedName name="_Key1" localSheetId="2" hidden="1">#REF!</definedName>
    <definedName name="_Key1" localSheetId="0" hidden="1">#REF!</definedName>
    <definedName name="_Key1" localSheetId="14" hidden="1">#REF!</definedName>
    <definedName name="_Key1" hidden="1">#REF!</definedName>
    <definedName name="_KEY10" localSheetId="1" hidden="1">[10]人件費!#REF!</definedName>
    <definedName name="_KEY10" localSheetId="0" hidden="1">[10]人件費!#REF!</definedName>
    <definedName name="_KEY10" hidden="1">[10]人件費!#REF!</definedName>
    <definedName name="_Key2" localSheetId="1" hidden="1">#REF!</definedName>
    <definedName name="_Key2" localSheetId="2" hidden="1">#REF!</definedName>
    <definedName name="_Key2" localSheetId="0" hidden="1">#REF!</definedName>
    <definedName name="_Key2" localSheetId="14" hidden="1">#REF!</definedName>
    <definedName name="_Key2" hidden="1">#REF!</definedName>
    <definedName name="_KG1" localSheetId="1">#REF!</definedName>
    <definedName name="_KG1" localSheetId="0">#REF!</definedName>
    <definedName name="_KG1">#REF!</definedName>
    <definedName name="_ki1">#N/A</definedName>
    <definedName name="_KK">[37]結果ｼｰﾄ!$D$39</definedName>
    <definedName name="_kk1" localSheetId="1">#REF!</definedName>
    <definedName name="_kk1" localSheetId="0">#REF!</definedName>
    <definedName name="_kk1" localSheetId="17">#REF!</definedName>
    <definedName name="_kk1">#REF!</definedName>
    <definedName name="_KKR">[37]当初諸経費!$K$18</definedName>
    <definedName name="_KOU1" localSheetId="2">#REF!</definedName>
    <definedName name="_KOU1">#REF!</definedName>
    <definedName name="_KOU2" localSheetId="2">#REF!</definedName>
    <definedName name="_KOU2">#REF!</definedName>
    <definedName name="_KOU3" localSheetId="2">#REF!</definedName>
    <definedName name="_KOU3">#REF!</definedName>
    <definedName name="_KOU4">#REF!</definedName>
    <definedName name="_kou5">#REF!</definedName>
    <definedName name="_kou6">#REF!</definedName>
    <definedName name="_kou7">#REF!</definedName>
    <definedName name="_KS1">[20]名前一覧表!$A$11</definedName>
    <definedName name="_KY1" localSheetId="1">#REF!</definedName>
    <definedName name="_KY1" localSheetId="0">#REF!</definedName>
    <definedName name="_KY1" localSheetId="17">#REF!</definedName>
    <definedName name="_KY1">#REF!</definedName>
    <definedName name="_l" localSheetId="1">#REF!</definedName>
    <definedName name="_l" localSheetId="0">#REF!</definedName>
    <definedName name="_l" localSheetId="17">#REF!</definedName>
    <definedName name="_l">#REF!</definedName>
    <definedName name="_L1" localSheetId="1">#REF!</definedName>
    <definedName name="_L1" localSheetId="0">#REF!</definedName>
    <definedName name="_L1" localSheetId="17">#REF!</definedName>
    <definedName name="_L1">#REF!</definedName>
    <definedName name="_L2">#REF!</definedName>
    <definedName name="_L250">[35]複合・ｺﾝｾﾝﾄ電話!#REF!</definedName>
    <definedName name="_LEN300" localSheetId="1">#REF!</definedName>
    <definedName name="_LEN300" localSheetId="0">#REF!</definedName>
    <definedName name="_LEN300" localSheetId="17">#REF!</definedName>
    <definedName name="_LEN300">#REF!</definedName>
    <definedName name="_ll6" localSheetId="17">[3]積算内特!#REF!</definedName>
    <definedName name="_ll6">[3]積算内特!#REF!</definedName>
    <definedName name="_M" localSheetId="1">#REF!</definedName>
    <definedName name="_M" localSheetId="0">#REF!</definedName>
    <definedName name="_M" localSheetId="17">#REF!</definedName>
    <definedName name="_M">#REF!</definedName>
    <definedName name="_M_?__">#REF!</definedName>
    <definedName name="_M1" localSheetId="1">#REF!</definedName>
    <definedName name="_M1" localSheetId="0">#REF!</definedName>
    <definedName name="_M1">#REF!</definedName>
    <definedName name="_M100" localSheetId="1">[35]複合・ｺﾝｾﾝﾄ電話!#REF!</definedName>
    <definedName name="_M100" localSheetId="0">[35]複合・ｺﾝｾﾝﾄ電話!#REF!</definedName>
    <definedName name="_M100">[35]複合・ｺﾝｾﾝﾄ電話!#REF!</definedName>
    <definedName name="_M13" localSheetId="1">[35]複合・ｺﾝｾﾝﾄ電話!#REF!</definedName>
    <definedName name="_M13" localSheetId="0">[35]複合・ｺﾝｾﾝﾄ電話!#REF!</definedName>
    <definedName name="_M13">[35]複合・ｺﾝｾﾝﾄ電話!#REF!</definedName>
    <definedName name="_M18">[35]複合・ｺﾝｾﾝﾄ電話!#REF!</definedName>
    <definedName name="_M2" localSheetId="1">#REF!</definedName>
    <definedName name="_M2" localSheetId="0">#REF!</definedName>
    <definedName name="_M2" localSheetId="17">#REF!</definedName>
    <definedName name="_M2">#REF!</definedName>
    <definedName name="_M27" localSheetId="1">[35]複合・ｺﾝｾﾝﾄ電話!#REF!</definedName>
    <definedName name="_M27" localSheetId="0">[35]複合・ｺﾝｾﾝﾄ電話!#REF!</definedName>
    <definedName name="_M27">[35]複合・ｺﾝｾﾝﾄ電話!#REF!</definedName>
    <definedName name="_M3" localSheetId="1">#REF!</definedName>
    <definedName name="_M3" localSheetId="0">#REF!</definedName>
    <definedName name="_M3" localSheetId="17">#REF!</definedName>
    <definedName name="_M3">#REF!</definedName>
    <definedName name="_Ｍ３６" localSheetId="1">#REF!</definedName>
    <definedName name="_Ｍ３６" localSheetId="0">#REF!</definedName>
    <definedName name="_Ｍ３６" localSheetId="17">#REF!</definedName>
    <definedName name="_Ｍ３６">#REF!</definedName>
    <definedName name="_M4" localSheetId="1">#REF!</definedName>
    <definedName name="_M4" localSheetId="0">#REF!</definedName>
    <definedName name="_M4" localSheetId="17">#REF!</definedName>
    <definedName name="_M4">#REF!</definedName>
    <definedName name="_M40" localSheetId="1">[35]複合・ｺﾝｾﾝﾄ電話!#REF!</definedName>
    <definedName name="_M40" localSheetId="0">[35]複合・ｺﾝｾﾝﾄ電話!#REF!</definedName>
    <definedName name="_M40" localSheetId="17">[35]複合・ｺﾝｾﾝﾄ電話!#REF!</definedName>
    <definedName name="_M40">[35]複合・ｺﾝｾﾝﾄ電話!#REF!</definedName>
    <definedName name="_MatInverse_In" hidden="1">#REF!</definedName>
    <definedName name="_MatMult_A" hidden="1">'[45]土工（5）'!#REF!</definedName>
    <definedName name="_MatMult_AxB" hidden="1">'[45]土工（5）'!#REF!</definedName>
    <definedName name="_MatMult_B" hidden="1">'[45]土工（5）'!#REF!</definedName>
    <definedName name="_MENU_FS_RETURN" localSheetId="1">#REF!</definedName>
    <definedName name="_MENU_FS_RETURN" localSheetId="0">#REF!</definedName>
    <definedName name="_MENU_FS_RETURN" localSheetId="17">#REF!</definedName>
    <definedName name="_MENU_FS_RETURN">#REF!</definedName>
    <definedName name="_MENU_PPAGQ" localSheetId="1">#REF!</definedName>
    <definedName name="_MENU_PPAGQ" localSheetId="0">#REF!</definedName>
    <definedName name="_MENU_PPAGQ" localSheetId="17">#REF!</definedName>
    <definedName name="_MENU_PPAGQ">#REF!</definedName>
    <definedName name="_MENU_PPR_BACKS" localSheetId="1">#REF!</definedName>
    <definedName name="_MENU_PPR_BACKS" localSheetId="0">#REF!</definedName>
    <definedName name="_MENU_PPR_BACKS" localSheetId="17">#REF!</definedName>
    <definedName name="_MENU_PPR_BACKS">#REF!</definedName>
    <definedName name="_ＭＮ">#REF!</definedName>
    <definedName name="_n">#REF!</definedName>
    <definedName name="_N1">#REF!</definedName>
    <definedName name="_N10">#REF!</definedName>
    <definedName name="_N11">#REF!</definedName>
    <definedName name="_N12">#REF!</definedName>
    <definedName name="_n125">#REF!</definedName>
    <definedName name="_N13">#REF!</definedName>
    <definedName name="_N14">#REF!</definedName>
    <definedName name="_N15">#REF!</definedName>
    <definedName name="_N16">#REF!</definedName>
    <definedName name="_N17">#REF!</definedName>
    <definedName name="_N18">#REF!</definedName>
    <definedName name="_N19">#REF!</definedName>
    <definedName name="_N2">#REF!</definedName>
    <definedName name="_N20">#REF!</definedName>
    <definedName name="_N21">#REF!</definedName>
    <definedName name="_N22">#REF!</definedName>
    <definedName name="_N23">#REF!</definedName>
    <definedName name="_N24">#REF!</definedName>
    <definedName name="_N25">#REF!</definedName>
    <definedName name="_N26">#REF!</definedName>
    <definedName name="_N27">#REF!</definedName>
    <definedName name="_N28">#REF!</definedName>
    <definedName name="_N29">#REF!</definedName>
    <definedName name="_N3">#REF!</definedName>
    <definedName name="_N30">#REF!</definedName>
    <definedName name="_N31">#REF!</definedName>
    <definedName name="_N32">#REF!</definedName>
    <definedName name="_N33">#REF!</definedName>
    <definedName name="_N34">#REF!</definedName>
    <definedName name="_N4">#REF!</definedName>
    <definedName name="_N5">#REF!</definedName>
    <definedName name="_N50">[35]複合・ｺﾝｾﾝﾄ電話!#REF!</definedName>
    <definedName name="_n53">'[4]繰理B(当初)'!#REF!</definedName>
    <definedName name="_n54">'[4]繰理B(当初)'!#REF!</definedName>
    <definedName name="_n55">'[4]繰理B(当初)'!#REF!</definedName>
    <definedName name="_n56">'[4]繰理B(当初)'!#REF!</definedName>
    <definedName name="_n57">'[4]繰理B(当初)'!#REF!</definedName>
    <definedName name="_n58">'[4]繰理B(当初)'!#REF!</definedName>
    <definedName name="_n59">'[4]繰理B(当初)'!#REF!</definedName>
    <definedName name="_N6" localSheetId="2">#REF!</definedName>
    <definedName name="_N6">#REF!</definedName>
    <definedName name="_n60">'[4]繰理B(当初)'!#REF!</definedName>
    <definedName name="_n61">'[4]繰理B(当初)'!#REF!</definedName>
    <definedName name="_N7">[39]条件入力!$C$48</definedName>
    <definedName name="_N8" localSheetId="2">#REF!</definedName>
    <definedName name="_N8">#REF!</definedName>
    <definedName name="_N9" localSheetId="2">#REF!</definedName>
    <definedName name="_N9">#REF!</definedName>
    <definedName name="_no1" localSheetId="1" hidden="1">#REF!</definedName>
    <definedName name="_no1" localSheetId="0" hidden="1">#REF!</definedName>
    <definedName name="_no1" localSheetId="17" hidden="1">#REF!</definedName>
    <definedName name="_no1" hidden="1">#REF!</definedName>
    <definedName name="_no10">'[4]繰理B(当初)'!#REF!</definedName>
    <definedName name="_no11">'[4]繰理B(当初)'!#REF!</definedName>
    <definedName name="_no12">'[4]繰理B(当初)'!#REF!</definedName>
    <definedName name="_no13">'[4]繰理B(当初)'!#REF!</definedName>
    <definedName name="_no14">'[4]繰理B(当初)'!#REF!</definedName>
    <definedName name="_no15">'[4]繰理B(当初)'!#REF!</definedName>
    <definedName name="_no16">'[4]繰理B(当初)'!#REF!</definedName>
    <definedName name="_no17">'[4]繰理B(当初)'!#REF!</definedName>
    <definedName name="_no18">'[4]繰理B(当初)'!#REF!</definedName>
    <definedName name="_no19">'[4]繰理B(当初)'!#REF!</definedName>
    <definedName name="_no2">'[4]繰理B(当初)'!#REF!</definedName>
    <definedName name="_no20">'[4]繰理B(当初)'!#REF!</definedName>
    <definedName name="_no21">'[4]繰理B(当初)'!#REF!</definedName>
    <definedName name="_no22">'[4]繰理B(当初)'!#REF!</definedName>
    <definedName name="_no23">'[4]繰理B(当初)'!#REF!</definedName>
    <definedName name="_no24">'[4]繰理B(当初)'!#REF!</definedName>
    <definedName name="_no25">'[4]繰理B(当初)'!#REF!</definedName>
    <definedName name="_no26">'[4]繰理B(当初)'!#REF!</definedName>
    <definedName name="_no27">'[4]繰理B(当初)'!#REF!</definedName>
    <definedName name="_no28">'[4]繰理B(当初)'!#REF!</definedName>
    <definedName name="_no29">'[4]繰理B(当初)'!#REF!</definedName>
    <definedName name="_no3">'[4]繰理B(当初)'!#REF!</definedName>
    <definedName name="_no30">'[4]繰理B(当初)'!#REF!</definedName>
    <definedName name="_no31">'[4]繰理B(当初)'!#REF!</definedName>
    <definedName name="_no32">'[4]繰理B(当初)'!#REF!</definedName>
    <definedName name="_no33">'[4]繰理B(当初)'!#REF!</definedName>
    <definedName name="_no34">'[4]繰理B(当初)'!#REF!</definedName>
    <definedName name="_no35">'[4]繰理B(当初)'!#REF!</definedName>
    <definedName name="_no36">'[4]繰理B(当初)'!#REF!</definedName>
    <definedName name="_no37">'[4]繰理B(当初)'!#REF!</definedName>
    <definedName name="_no38">'[4]繰理B(当初)'!#REF!</definedName>
    <definedName name="_no39">'[4]繰理B(当初)'!#REF!</definedName>
    <definedName name="_no4">'[4]繰理B(当初)'!#REF!</definedName>
    <definedName name="_no40">'[4]繰理B(当初)'!#REF!</definedName>
    <definedName name="_no41">'[4]繰理B(当初)'!#REF!</definedName>
    <definedName name="_no42">'[4]繰理B(当初)'!#REF!</definedName>
    <definedName name="_no43">'[4]繰理B(当初)'!#REF!</definedName>
    <definedName name="_no44">'[4]繰理B(当初)'!#REF!</definedName>
    <definedName name="_no45">'[4]繰理B(当初)'!#REF!</definedName>
    <definedName name="_no46">'[4]繰理B(当初)'!#REF!</definedName>
    <definedName name="_no47">'[4]繰理B(当初)'!#REF!</definedName>
    <definedName name="_no48">'[4]繰理B(当初)'!#REF!</definedName>
    <definedName name="_no49">'[4]繰理B(当初)'!#REF!</definedName>
    <definedName name="_no5">'[4]繰理B(当初)'!#REF!</definedName>
    <definedName name="_no50">'[4]繰理B(当初)'!#REF!</definedName>
    <definedName name="_no51">'[4]繰理B(当初)'!#REF!</definedName>
    <definedName name="_no52">'[4]繰理B(当初)'!#REF!</definedName>
    <definedName name="_no53">'[4]繰理B(当初)'!#REF!</definedName>
    <definedName name="_no54">'[4]繰理B(当初)'!#REF!</definedName>
    <definedName name="_no55">'[4]繰理B(当初)'!#REF!</definedName>
    <definedName name="_no56">'[4]繰理B(当初)'!#REF!</definedName>
    <definedName name="_no57">'[4]繰理B(当初)'!#REF!</definedName>
    <definedName name="_no58">'[4]繰理B(当初)'!#REF!</definedName>
    <definedName name="_no59">'[4]繰理B(当初)'!#REF!</definedName>
    <definedName name="_no6">'[4]繰理B(当初)'!#REF!</definedName>
    <definedName name="_no60">'[4]繰理B(当初)'!#REF!</definedName>
    <definedName name="_no61">'[4]繰理B(当初)'!#REF!</definedName>
    <definedName name="_no62">'[4]繰理B(当初)'!#REF!</definedName>
    <definedName name="_no63">'[4]繰理B(当初)'!#REF!</definedName>
    <definedName name="_no64">'[4]繰理B(当初)'!#REF!</definedName>
    <definedName name="_no65">'[4]繰理B(当初)'!#REF!</definedName>
    <definedName name="_no66">'[4]繰理B(当初)'!#REF!</definedName>
    <definedName name="_no67">'[4]繰理B(当初)'!#REF!</definedName>
    <definedName name="_no68">'[4]繰理B(当初)'!#REF!</definedName>
    <definedName name="_no69">'[4]繰理B(当初)'!#REF!</definedName>
    <definedName name="_no7">'[4]繰理B(当初)'!#REF!</definedName>
    <definedName name="_no70">'[4]繰理B(当初)'!#REF!</definedName>
    <definedName name="_no71">'[4]繰理B(当初)'!#REF!</definedName>
    <definedName name="_no72">'[4]繰理B(当初)'!#REF!</definedName>
    <definedName name="_no73">'[4]繰理B(当初)'!#REF!</definedName>
    <definedName name="_no74">'[4]繰理B(当初)'!#REF!</definedName>
    <definedName name="_no8">'[4]繰理B(当初)'!#REF!</definedName>
    <definedName name="_no9">'[4]繰理B(当初)'!#REF!</definedName>
    <definedName name="_NOU1" localSheetId="1">#REF!</definedName>
    <definedName name="_NOU1" localSheetId="0">#REF!</definedName>
    <definedName name="_NOU1">#REF!</definedName>
    <definedName name="_NOU2" localSheetId="1">#REF!</definedName>
    <definedName name="_NOU2" localSheetId="0">#REF!</definedName>
    <definedName name="_NOU2">#REF!</definedName>
    <definedName name="_ＮＰ1">#REF!</definedName>
    <definedName name="_ＮＰ2">#REF!</definedName>
    <definedName name="_o">#REF!</definedName>
    <definedName name="_OK2">#REF!</definedName>
    <definedName name="_OK3">#REF!</definedName>
    <definedName name="_OP1">[46]共通!$B$2</definedName>
    <definedName name="_Order1" localSheetId="14" hidden="1">255</definedName>
    <definedName name="_Order1" hidden="1">1</definedName>
    <definedName name="_Order2" hidden="1">1</definedName>
    <definedName name="_p" localSheetId="1">#REF!</definedName>
    <definedName name="_p" localSheetId="2">#REF!</definedName>
    <definedName name="_p" localSheetId="0">#REF!</definedName>
    <definedName name="_p" localSheetId="17">#REF!</definedName>
    <definedName name="_p">#REF!</definedName>
    <definedName name="_P1" localSheetId="1">#REF!</definedName>
    <definedName name="_P1" localSheetId="0">#REF!</definedName>
    <definedName name="_P1" localSheetId="17">#REF!</definedName>
    <definedName name="_P1">#REF!</definedName>
    <definedName name="_ｐ１０" localSheetId="1">#REF!</definedName>
    <definedName name="_ｐ１０" localSheetId="0">#REF!</definedName>
    <definedName name="_ｐ１０" localSheetId="17">#REF!</definedName>
    <definedName name="_ｐ１０">#REF!</definedName>
    <definedName name="_P2">#REF!</definedName>
    <definedName name="_P3">#REF!</definedName>
    <definedName name="_P4">#REF!</definedName>
    <definedName name="_P40">[35]複合・ｺﾝｾﾝﾄ電話!#REF!</definedName>
    <definedName name="_P5" localSheetId="1">#REF!</definedName>
    <definedName name="_P5" localSheetId="0">#REF!</definedName>
    <definedName name="_P5" localSheetId="17">#REF!</definedName>
    <definedName name="_P5">#REF!</definedName>
    <definedName name="_P6" localSheetId="1">#REF!</definedName>
    <definedName name="_P6" localSheetId="0">#REF!</definedName>
    <definedName name="_P6" localSheetId="17">#REF!</definedName>
    <definedName name="_P6">#REF!</definedName>
    <definedName name="_P7" localSheetId="1">#REF!</definedName>
    <definedName name="_P7" localSheetId="0">#REF!</definedName>
    <definedName name="_P7" localSheetId="17">#REF!</definedName>
    <definedName name="_P7">#REF!</definedName>
    <definedName name="_P8">#REF!</definedName>
    <definedName name="_P9">#REF!</definedName>
    <definedName name="_PA1">NA()</definedName>
    <definedName name="_PA2">NA()</definedName>
    <definedName name="_PA3">NA()</definedName>
    <definedName name="_PA4">NA()</definedName>
    <definedName name="_PA5">NA()</definedName>
    <definedName name="_Parse_In" localSheetId="1" hidden="1">#REF!</definedName>
    <definedName name="_Parse_In" localSheetId="0" hidden="1">#REF!</definedName>
    <definedName name="_Parse_In" localSheetId="14" hidden="1">#REF!</definedName>
    <definedName name="_Parse_In" hidden="1">#REF!</definedName>
    <definedName name="_PAT1">#REF!</definedName>
    <definedName name="_PAT19">#REF!</definedName>
    <definedName name="_PAT28">#REF!</definedName>
    <definedName name="_PAT4">#REF!</definedName>
    <definedName name="_PAT5">#REF!</definedName>
    <definedName name="_PAT6">#REF!</definedName>
    <definedName name="_PAT7">#REF!</definedName>
    <definedName name="_PAT8">#REF!</definedName>
    <definedName name="_PAT9">#REF!</definedName>
    <definedName name="_PG1">#REF!</definedName>
    <definedName name="_PG2">#N/A</definedName>
    <definedName name="_PPCAR_?__" localSheetId="1">#REF!</definedName>
    <definedName name="_PPCAR_?__" localSheetId="0">#REF!</definedName>
    <definedName name="_PPCAR_?__">#REF!</definedName>
    <definedName name="_PPOML5_MT0_MB0">NA()</definedName>
    <definedName name="_PPR" localSheetId="1">#REF!</definedName>
    <definedName name="_PPR" localSheetId="0">#REF!</definedName>
    <definedName name="_PPR" localSheetId="17">#REF!</definedName>
    <definedName name="_PPR">#REF!</definedName>
    <definedName name="_PPR_BS_._RIGHT" localSheetId="1">#REF!</definedName>
    <definedName name="_PPR_BS_._RIGHT" localSheetId="0">#REF!</definedName>
    <definedName name="_PPR_BS_._RIGHT">#REF!</definedName>
    <definedName name="_PPR_BS__?_._RI">#N/A</definedName>
    <definedName name="_PPR_BS__?___RI">NA()</definedName>
    <definedName name="_PPRB6..R77_">#N/A</definedName>
    <definedName name="_PPRB6..R81_AGQ">#N/A</definedName>
    <definedName name="_PPRB6__R77_">NA()</definedName>
    <definedName name="_PPRB6__R81_AGQ">NA()</definedName>
    <definedName name="_PPRX3..AG81_AG">#N/A</definedName>
    <definedName name="_PPRX3__AG81_AG">NA()</definedName>
    <definedName name="_PPRX6..AG81_AG">#N/A</definedName>
    <definedName name="_PPRX6__AG81_AG">NA()</definedName>
    <definedName name="_PRT2" localSheetId="1">#REF!</definedName>
    <definedName name="_PRT2" localSheetId="0">#REF!</definedName>
    <definedName name="_PRT2" localSheetId="17">#REF!</definedName>
    <definedName name="_PRT2">#REF!</definedName>
    <definedName name="_PT10" localSheetId="1">[21]仮設解体!#REF!</definedName>
    <definedName name="_PT10" localSheetId="0">[21]仮設解体!#REF!</definedName>
    <definedName name="_PT10">[21]仮設解体!#REF!</definedName>
    <definedName name="_q" localSheetId="1">#REF!</definedName>
    <definedName name="_q" localSheetId="0">#REF!</definedName>
    <definedName name="_q" localSheetId="17">#REF!</definedName>
    <definedName name="_q">#REF!</definedName>
    <definedName name="_Q60" localSheetId="1">[35]複合・ｺﾝｾﾝﾄ電話!#REF!</definedName>
    <definedName name="_Q60" localSheetId="0">[35]複合・ｺﾝｾﾝﾄ電話!#REF!</definedName>
    <definedName name="_Q60">[35]複合・ｺﾝｾﾝﾄ電話!#REF!</definedName>
    <definedName name="_r" localSheetId="1">[47]仕訳書!#REF!</definedName>
    <definedName name="_r" localSheetId="0">[47]仕訳書!#REF!</definedName>
    <definedName name="_r">[47]仕訳書!#REF!</definedName>
    <definedName name="_R1" localSheetId="1">[35]複合・ｺﾝｾﾝﾄ電話!#REF!</definedName>
    <definedName name="_R1" localSheetId="0">[35]複合・ｺﾝｾﾝﾄ電話!#REF!</definedName>
    <definedName name="_R1">[35]複合・ｺﾝｾﾝﾄ電話!#REF!</definedName>
    <definedName name="_R3" localSheetId="1">[35]複合・ｺﾝｾﾝﾄ電話!#REF!</definedName>
    <definedName name="_R3" localSheetId="0">[35]複合・ｺﾝｾﾝﾄ電話!#REF!</definedName>
    <definedName name="_R3">[35]複合・ｺﾝｾﾝﾄ電話!#REF!</definedName>
    <definedName name="_R40" localSheetId="1">[35]複合・ｺﾝｾﾝﾄ電話!#REF!</definedName>
    <definedName name="_R40" localSheetId="0">[35]複合・ｺﾝｾﾝﾄ電話!#REF!</definedName>
    <definedName name="_R40">[35]複合・ｺﾝｾﾝﾄ電話!#REF!</definedName>
    <definedName name="_R5">[35]複合・ｺﾝｾﾝﾄ電話!#REF!</definedName>
    <definedName name="_R57">[35]複合・ｺﾝｾﾝﾄ電話!#REF!</definedName>
    <definedName name="_R6">[35]複合・ｺﾝｾﾝﾄ電話!#REF!</definedName>
    <definedName name="_R7">[35]複合・ｺﾝｾﾝﾄ電話!#REF!</definedName>
    <definedName name="_R8">[35]複合・ｺﾝｾﾝﾄ電話!#REF!</definedName>
    <definedName name="_RE" localSheetId="1">#REF!</definedName>
    <definedName name="_RE" localSheetId="0">#REF!</definedName>
    <definedName name="_RE" localSheetId="17">#REF!</definedName>
    <definedName name="_RE">#REF!</definedName>
    <definedName name="_Regression_Int" hidden="1">1</definedName>
    <definedName name="_RF_" localSheetId="1">#REF!</definedName>
    <definedName name="_RF_" localSheetId="0">#REF!</definedName>
    <definedName name="_RF_" localSheetId="17">#REF!</definedName>
    <definedName name="_RF_">#REF!</definedName>
    <definedName name="_RNLR" localSheetId="1">#REF!</definedName>
    <definedName name="_RNLR" localSheetId="0">#REF!</definedName>
    <definedName name="_RNLR">#REF!</definedName>
    <definedName name="_s" localSheetId="1">#REF!</definedName>
    <definedName name="_s" localSheetId="2">#REF!</definedName>
    <definedName name="_s" localSheetId="0">#REF!</definedName>
    <definedName name="_s" localSheetId="17">#REF!</definedName>
    <definedName name="_s">#REF!</definedName>
    <definedName name="_S1" localSheetId="1">仕訳書!_S1</definedName>
    <definedName name="_S1" localSheetId="2">'諸経費算定 (改修機械)'!_S1</definedName>
    <definedName name="_S1" localSheetId="0">総仕訳書!_S1</definedName>
    <definedName name="_S1" localSheetId="17">別紙明細!_S1</definedName>
    <definedName name="_S1">[0]!_S1</definedName>
    <definedName name="_S10" localSheetId="1">仕訳書!_S10</definedName>
    <definedName name="_S10" localSheetId="2">'諸経費算定 (改修機械)'!_S10</definedName>
    <definedName name="_S10" localSheetId="0">総仕訳書!_S10</definedName>
    <definedName name="_S10" localSheetId="17">別紙明細!_S10</definedName>
    <definedName name="_S10">[0]!_S10</definedName>
    <definedName name="_S15" localSheetId="1">[35]複合・ｺﾝｾﾝﾄ電話!#REF!</definedName>
    <definedName name="_S15" localSheetId="0">[35]複合・ｺﾝｾﾝﾄ電話!#REF!</definedName>
    <definedName name="_S15" localSheetId="17">[35]複合・ｺﾝｾﾝﾄ電話!#REF!</definedName>
    <definedName name="_S15">[35]複合・ｺﾝｾﾝﾄ電話!#REF!</definedName>
    <definedName name="_S2" localSheetId="1">仕訳書!_S2</definedName>
    <definedName name="_S2" localSheetId="2">'諸経費算定 (改修機械)'!_S2</definedName>
    <definedName name="_S2" localSheetId="0">総仕訳書!_S2</definedName>
    <definedName name="_S2" localSheetId="17">別紙明細!_S2</definedName>
    <definedName name="_S2">[0]!_S2</definedName>
    <definedName name="_S3" localSheetId="1">仕訳書!_S3</definedName>
    <definedName name="_S3" localSheetId="2">'諸経費算定 (改修機械)'!_S3</definedName>
    <definedName name="_S3" localSheetId="0">総仕訳書!_S3</definedName>
    <definedName name="_S3" localSheetId="17">別紙明細!_S3</definedName>
    <definedName name="_S3">[0]!_S3</definedName>
    <definedName name="_Ｓ３０" localSheetId="1">#REF!</definedName>
    <definedName name="_Ｓ３０" localSheetId="0">#REF!</definedName>
    <definedName name="_Ｓ３０" localSheetId="17">#REF!</definedName>
    <definedName name="_Ｓ３０">#REF!</definedName>
    <definedName name="_S4" localSheetId="1">仕訳書!_S4</definedName>
    <definedName name="_S4" localSheetId="2">'諸経費算定 (改修機械)'!_S4</definedName>
    <definedName name="_S4" localSheetId="0">総仕訳書!_S4</definedName>
    <definedName name="_S4" localSheetId="17">別紙明細!_S4</definedName>
    <definedName name="_S4">[0]!_S4</definedName>
    <definedName name="_S5" localSheetId="1">仕訳書!_S5</definedName>
    <definedName name="_S5" localSheetId="2">'諸経費算定 (改修機械)'!_S5</definedName>
    <definedName name="_S5" localSheetId="0">総仕訳書!_S5</definedName>
    <definedName name="_S5" localSheetId="17">別紙明細!_S5</definedName>
    <definedName name="_S5">[0]!_S5</definedName>
    <definedName name="_S6" localSheetId="1">仕訳書!_S6</definedName>
    <definedName name="_S6" localSheetId="2">'諸経費算定 (改修機械)'!_S6</definedName>
    <definedName name="_S6" localSheetId="0">総仕訳書!_S6</definedName>
    <definedName name="_S6" localSheetId="17">別紙明細!_S6</definedName>
    <definedName name="_S6">[0]!_S6</definedName>
    <definedName name="_S7" localSheetId="1">仕訳書!_S7</definedName>
    <definedName name="_S7" localSheetId="2">'諸経費算定 (改修機械)'!_S7</definedName>
    <definedName name="_S7" localSheetId="0">総仕訳書!_S7</definedName>
    <definedName name="_S7" localSheetId="17">別紙明細!_S7</definedName>
    <definedName name="_S7">[0]!_S7</definedName>
    <definedName name="_S8" localSheetId="1">仕訳書!_S8</definedName>
    <definedName name="_S8" localSheetId="2">'諸経費算定 (改修機械)'!_S8</definedName>
    <definedName name="_S8" localSheetId="0">総仕訳書!_S8</definedName>
    <definedName name="_S8" localSheetId="17">別紙明細!_S8</definedName>
    <definedName name="_S8">[0]!_S8</definedName>
    <definedName name="_S9" localSheetId="1">仕訳書!_S9</definedName>
    <definedName name="_S9" localSheetId="2">'諸経費算定 (改修機械)'!_S9</definedName>
    <definedName name="_S9" localSheetId="0">総仕訳書!_S9</definedName>
    <definedName name="_S9" localSheetId="17">別紙明細!_S9</definedName>
    <definedName name="_S9">[0]!_S9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14" hidden="1">#REF!</definedName>
    <definedName name="_Sort" hidden="1">#REF!</definedName>
    <definedName name="_SS1">NA()</definedName>
    <definedName name="_SS2">NA()</definedName>
    <definedName name="_SS3">NA()</definedName>
    <definedName name="_SS4">NA()</definedName>
    <definedName name="_SUB1" localSheetId="1">#REF!</definedName>
    <definedName name="_SUB1" localSheetId="0">#REF!</definedName>
    <definedName name="_SUB1" localSheetId="17">#REF!</definedName>
    <definedName name="_SUB1">#REF!</definedName>
    <definedName name="_SW1" localSheetId="1">#REF!</definedName>
    <definedName name="_SW1" localSheetId="0">#REF!</definedName>
    <definedName name="_SW1" localSheetId="17">#REF!</definedName>
    <definedName name="_SW1">#REF!</definedName>
    <definedName name="_SW2" localSheetId="1">#REF!</definedName>
    <definedName name="_SW2" localSheetId="0">#REF!</definedName>
    <definedName name="_SW2" localSheetId="17">#REF!</definedName>
    <definedName name="_SW2">#REF!</definedName>
    <definedName name="_SZ1">[48]諸経費!$F$32</definedName>
    <definedName name="_t" localSheetId="1">#REF!</definedName>
    <definedName name="_t" localSheetId="0">#REF!</definedName>
    <definedName name="_t" localSheetId="17">#REF!</definedName>
    <definedName name="_t">#REF!</definedName>
    <definedName name="_T1">[39]条件入力!$P$17</definedName>
    <definedName name="_Ｔ６０" localSheetId="1">#REF!</definedName>
    <definedName name="_Ｔ６０" localSheetId="0">#REF!</definedName>
    <definedName name="_Ｔ６０" localSheetId="17">#REF!</definedName>
    <definedName name="_Ｔ６０">#REF!</definedName>
    <definedName name="_T85" localSheetId="1">[35]複合・ｺﾝｾﾝﾄ電話!#REF!</definedName>
    <definedName name="_T85" localSheetId="0">[35]複合・ｺﾝｾﾝﾄ電話!#REF!</definedName>
    <definedName name="_T85" localSheetId="17">[35]複合・ｺﾝｾﾝﾄ電話!#REF!</definedName>
    <definedName name="_T85">[35]複合・ｺﾝｾﾝﾄ電話!#REF!</definedName>
    <definedName name="_TA1" localSheetId="2">#REF!</definedName>
    <definedName name="_TA1">#REF!</definedName>
    <definedName name="_TA10" localSheetId="2">#REF!</definedName>
    <definedName name="_TA10">#REF!</definedName>
    <definedName name="_TA11" localSheetId="2">#REF!</definedName>
    <definedName name="_TA11">#REF!</definedName>
    <definedName name="_TA12">#REF!</definedName>
    <definedName name="_TA13">#REF!</definedName>
    <definedName name="_TA14">#REF!</definedName>
    <definedName name="_TA15">#REF!</definedName>
    <definedName name="_TA16">#REF!</definedName>
    <definedName name="_TA17">#REF!</definedName>
    <definedName name="_TA18">#REF!</definedName>
    <definedName name="_TA19">#REF!</definedName>
    <definedName name="_TA2">#REF!</definedName>
    <definedName name="_TA20">#REF!</definedName>
    <definedName name="_TA21">#REF!</definedName>
    <definedName name="_TA22">#REF!</definedName>
    <definedName name="_TA23">#REF!</definedName>
    <definedName name="_TA24">#REF!</definedName>
    <definedName name="_TA25">#REF!</definedName>
    <definedName name="_TA3">#REF!</definedName>
    <definedName name="_ta30">[39]条件入力!$H$37</definedName>
    <definedName name="_TA4" localSheetId="2">#REF!</definedName>
    <definedName name="_TA4">#REF!</definedName>
    <definedName name="_TA5" localSheetId="2">#REF!</definedName>
    <definedName name="_TA5">#REF!</definedName>
    <definedName name="_TA6" localSheetId="2">#REF!</definedName>
    <definedName name="_TA6">#REF!</definedName>
    <definedName name="_TA7">#REF!</definedName>
    <definedName name="_TA8">#REF!</definedName>
    <definedName name="_TA9">#REF!</definedName>
    <definedName name="_Table1_In1" localSheetId="1">#REF!</definedName>
    <definedName name="_Table1_In1" localSheetId="0">#REF!</definedName>
    <definedName name="_Table1_In1" localSheetId="17">#REF!</definedName>
    <definedName name="_Table1_In1">#REF!</definedName>
    <definedName name="_Table1_Out" localSheetId="1">#REF!</definedName>
    <definedName name="_Table1_Out" localSheetId="0">#REF!</definedName>
    <definedName name="_Table1_Out">#REF!</definedName>
    <definedName name="_Table2_In1" localSheetId="1" hidden="1">#REF!</definedName>
    <definedName name="_Table2_In1" localSheetId="0" hidden="1">#REF!</definedName>
    <definedName name="_Table2_In1" hidden="1">#REF!</definedName>
    <definedName name="_TK1">[20]名前一覧表!$A$3</definedName>
    <definedName name="_TS1" localSheetId="2">#REF!</definedName>
    <definedName name="_TS1">#REF!</definedName>
    <definedName name="_TS2" localSheetId="2">#REF!</definedName>
    <definedName name="_TS2">#REF!</definedName>
    <definedName name="_TS3" localSheetId="2">#REF!</definedName>
    <definedName name="_TS3">#REF!</definedName>
    <definedName name="_TS4">#REF!</definedName>
    <definedName name="_TS5">#REF!</definedName>
    <definedName name="_TS6">#REF!</definedName>
    <definedName name="_ty1">#REF!</definedName>
    <definedName name="_ty2">#REF!</definedName>
    <definedName name="_ty3">#REF!</definedName>
    <definedName name="_u">#REF!</definedName>
    <definedName name="_Ｕ１００">#REF!</definedName>
    <definedName name="_U130">[35]複合・ｺﾝｾﾝﾄ電話!#REF!</definedName>
    <definedName name="_UP">[37]結果ｼｰﾄ!$C$78</definedName>
    <definedName name="_UP1">[20]名前一覧表!$A$9</definedName>
    <definedName name="_v" localSheetId="1">#REF!</definedName>
    <definedName name="_v" localSheetId="0">#REF!</definedName>
    <definedName name="_v" localSheetId="17">#REF!</definedName>
    <definedName name="_v">#REF!</definedName>
    <definedName name="_V1">#REF!</definedName>
    <definedName name="_V10" localSheetId="1">[35]複合・ｺﾝｾﾝﾄ電話!#REF!</definedName>
    <definedName name="_V10" localSheetId="0">[35]複合・ｺﾝｾﾝﾄ電話!#REF!</definedName>
    <definedName name="_V10" localSheetId="17">[35]複合・ｺﾝｾﾝﾄ電話!#REF!</definedName>
    <definedName name="_V10">[35]複合・ｺﾝｾﾝﾄ電話!#REF!</definedName>
    <definedName name="_V11" localSheetId="2">#REF!</definedName>
    <definedName name="_V11">#REF!</definedName>
    <definedName name="_V12" localSheetId="2">#REF!</definedName>
    <definedName name="_V12">#REF!</definedName>
    <definedName name="_V13" localSheetId="2">#REF!</definedName>
    <definedName name="_V13">#REF!</definedName>
    <definedName name="_V14">#REF!</definedName>
    <definedName name="_V15">#REF!</definedName>
    <definedName name="_V16">#REF!</definedName>
    <definedName name="_V17">#REF!</definedName>
    <definedName name="_V18">#REF!</definedName>
    <definedName name="_V19">#REF!</definedName>
    <definedName name="_V2">#REF!</definedName>
    <definedName name="_V20">#REF!</definedName>
    <definedName name="_V21">#REF!</definedName>
    <definedName name="_V22">#REF!</definedName>
    <definedName name="_V23">#REF!</definedName>
    <definedName name="_V24">#REF!</definedName>
    <definedName name="_V25">#REF!</definedName>
    <definedName name="_V26">#REF!</definedName>
    <definedName name="_V27">#REF!</definedName>
    <definedName name="_V28">#REF!</definedName>
    <definedName name="_V29">#REF!</definedName>
    <definedName name="_V3">#REF!</definedName>
    <definedName name="_V30">#REF!</definedName>
    <definedName name="_V31">#REF!</definedName>
    <definedName name="_V32">#REF!</definedName>
    <definedName name="_V33">#REF!</definedName>
    <definedName name="_V34">#REF!</definedName>
    <definedName name="_V35">#REF!</definedName>
    <definedName name="_V36">#REF!</definedName>
    <definedName name="_V37">#REF!</definedName>
    <definedName name="_V38">#REF!</definedName>
    <definedName name="_V4">#REF!</definedName>
    <definedName name="_V5">#REF!</definedName>
    <definedName name="_V6">#REF!</definedName>
    <definedName name="_Ｖ６０" localSheetId="1">#REF!</definedName>
    <definedName name="_Ｖ６０" localSheetId="0">#REF!</definedName>
    <definedName name="_Ｖ６０" localSheetId="17">#REF!</definedName>
    <definedName name="_Ｖ６０">#REF!</definedName>
    <definedName name="_V7">#REF!</definedName>
    <definedName name="_V8">#REF!</definedName>
    <definedName name="_V9">#REF!</definedName>
    <definedName name="_w" localSheetId="1">#REF!</definedName>
    <definedName name="_w" localSheetId="0">#REF!</definedName>
    <definedName name="_w" localSheetId="17">#REF!</definedName>
    <definedName name="_w">#REF!</definedName>
    <definedName name="_W40" localSheetId="1">[35]複合・ｺﾝｾﾝﾄ電話!#REF!</definedName>
    <definedName name="_W40" localSheetId="0">[35]複合・ｺﾝｾﾝﾄ電話!#REF!</definedName>
    <definedName name="_W40" localSheetId="17">[35]複合・ｺﾝｾﾝﾄ電話!#REF!</definedName>
    <definedName name="_W40">[35]複合・ｺﾝｾﾝﾄ電話!#REF!</definedName>
    <definedName name="_Ｗ６" localSheetId="1">#REF!</definedName>
    <definedName name="_Ｗ６" localSheetId="0">#REF!</definedName>
    <definedName name="_Ｗ６" localSheetId="17">#REF!</definedName>
    <definedName name="_Ｗ６">#REF!</definedName>
    <definedName name="_WCS_?__">#REF!</definedName>
    <definedName name="_ＷＤ７" localSheetId="1">#REF!</definedName>
    <definedName name="_ＷＤ７" localSheetId="0">#REF!</definedName>
    <definedName name="_ＷＤ７" localSheetId="17">#REF!</definedName>
    <definedName name="_ＷＤ７">#REF!</definedName>
    <definedName name="_ＷＤ８" localSheetId="1">#REF!</definedName>
    <definedName name="_ＷＤ８" localSheetId="0">#REF!</definedName>
    <definedName name="_ＷＤ８" localSheetId="17">#REF!</definedName>
    <definedName name="_ＷＤ８">#REF!</definedName>
    <definedName name="_WGDPIC1L0_SQQ">NA()</definedName>
    <definedName name="_WGZY" localSheetId="1">#REF!</definedName>
    <definedName name="_WGZY" localSheetId="0">#REF!</definedName>
    <definedName name="_WGZY" localSheetId="17">#REF!</definedName>
    <definedName name="_WGZY">#REF!</definedName>
    <definedName name="_WIC_?__" localSheetId="1">#REF!</definedName>
    <definedName name="_WIC_?__" localSheetId="0">#REF!</definedName>
    <definedName name="_WIC_?__">#REF!</definedName>
    <definedName name="_WIC_?__1" localSheetId="1">#REF!</definedName>
    <definedName name="_WIC_?__1" localSheetId="0">#REF!</definedName>
    <definedName name="_WIC_?__1">#REF!</definedName>
    <definedName name="_WS1">#REF!</definedName>
    <definedName name="_WS2">#REF!</definedName>
    <definedName name="_WW10">[0]!_WW10</definedName>
    <definedName name="_WW100">[0]!_WW100</definedName>
    <definedName name="_WW1000">[0]!_WW1000</definedName>
    <definedName name="_WW11">[0]!_WW11</definedName>
    <definedName name="_WW12">[0]!_WW12</definedName>
    <definedName name="_WW13">[0]!_WW13</definedName>
    <definedName name="_WW14">[0]!_WW14</definedName>
    <definedName name="_WW15">[0]!_WW15</definedName>
    <definedName name="_WW16">[0]!_WW16</definedName>
    <definedName name="_WW17">[0]!_WW17</definedName>
    <definedName name="_WW18">[0]!_WW18</definedName>
    <definedName name="_WW19">[0]!_WW19</definedName>
    <definedName name="_WW2">[0]!_WW2</definedName>
    <definedName name="_WW20">[0]!_WW20</definedName>
    <definedName name="_WW200">[0]!_WW200</definedName>
    <definedName name="_WW2000">[0]!_WW2000</definedName>
    <definedName name="_WW21">[0]!_WW21</definedName>
    <definedName name="_WW22">[0]!_WW22</definedName>
    <definedName name="_WW23">[0]!_WW23</definedName>
    <definedName name="_WW25">[0]!_WW25</definedName>
    <definedName name="_WW26">[0]!_WW26</definedName>
    <definedName name="_WW27">[0]!_WW27</definedName>
    <definedName name="_WW2700">[0]!_WW2700</definedName>
    <definedName name="_WW28">[0]!_WW28</definedName>
    <definedName name="_WW2800">[0]!_WW2800</definedName>
    <definedName name="_WW29">[0]!_WW29</definedName>
    <definedName name="_WW2900">[0]!_WW2900</definedName>
    <definedName name="_WW3">[0]!_WW3</definedName>
    <definedName name="_WW30">[0]!_WW30</definedName>
    <definedName name="_WW300">[0]!_WW300</definedName>
    <definedName name="_WW3000">[0]!_WW3000</definedName>
    <definedName name="_WW30000">[0]!_WW30000</definedName>
    <definedName name="_WW31">[0]!_WW31</definedName>
    <definedName name="_WW3100">[0]!_WW3100</definedName>
    <definedName name="_WW32">[0]!_WW32</definedName>
    <definedName name="_WW3200">[0]!_WW3200</definedName>
    <definedName name="_WW4">[0]!_WW4</definedName>
    <definedName name="_WW400">[0]!_WW400</definedName>
    <definedName name="_WW4000">[0]!_WW4000</definedName>
    <definedName name="_WW40000">[0]!_WW40000</definedName>
    <definedName name="_WW400000">[0]!_WW400000</definedName>
    <definedName name="_WW5">[0]!_WW5</definedName>
    <definedName name="_WW500">[0]!_WW500</definedName>
    <definedName name="_WW5000">[0]!_WW5000</definedName>
    <definedName name="_WW500000">[0]!_WW500000</definedName>
    <definedName name="_WW6">[0]!_WW6</definedName>
    <definedName name="_WW600">[0]!_WW600</definedName>
    <definedName name="_WW6000">[0]!_WW6000</definedName>
    <definedName name="_WW600000">[0]!_WW600000</definedName>
    <definedName name="_WW7">[0]!_WW7</definedName>
    <definedName name="_WW700">[0]!_WW700</definedName>
    <definedName name="_WW7000">[0]!_WW7000</definedName>
    <definedName name="_WW700000">[0]!_WW700000</definedName>
    <definedName name="_WW8">[0]!_WW8</definedName>
    <definedName name="_WW800">[0]!_WW800</definedName>
    <definedName name="_WW800000">[0]!_WW800000</definedName>
    <definedName name="_WW9">[0]!_WW9</definedName>
    <definedName name="_WW900">[0]!_WW900</definedName>
    <definedName name="_WW900000">[0]!_WW900000</definedName>
    <definedName name="_WXC">#REF!</definedName>
    <definedName name="_WXLA0__?__Q">#REF!</definedName>
    <definedName name="_x">#REF!</definedName>
    <definedName name="_x1">#REF!</definedName>
    <definedName name="_Ｘ１３">#REF!</definedName>
    <definedName name="_x2">#REF!</definedName>
    <definedName name="_x3">#REF!</definedName>
    <definedName name="_X30">[35]複合・ｺﾝｾﾝﾄ電話!#REF!</definedName>
    <definedName name="_x4">#REF!</definedName>
    <definedName name="_x5">#REF!</definedName>
    <definedName name="_x6">#REF!</definedName>
    <definedName name="_x7">#REF!</definedName>
    <definedName name="_x8">#REF!</definedName>
    <definedName name="_y" localSheetId="1">#REF!</definedName>
    <definedName name="_y" localSheetId="0">#REF!</definedName>
    <definedName name="_y" localSheetId="17">#REF!</definedName>
    <definedName name="_y">#REF!</definedName>
    <definedName name="_y1">#REF!</definedName>
    <definedName name="_Ｙ１３" localSheetId="1">#REF!</definedName>
    <definedName name="_Ｙ１３" localSheetId="0">#REF!</definedName>
    <definedName name="_Ｙ１３" localSheetId="17">#REF!</definedName>
    <definedName name="_Ｙ１３">#REF!</definedName>
    <definedName name="_Y18" localSheetId="1">[35]複合・ｺﾝｾﾝﾄ電話!#REF!</definedName>
    <definedName name="_Y18" localSheetId="0">[35]複合・ｺﾝｾﾝﾄ電話!#REF!</definedName>
    <definedName name="_Y18" localSheetId="17">[35]複合・ｺﾝｾﾝﾄ電話!#REF!</definedName>
    <definedName name="_Y18">[35]複合・ｺﾝｾﾝﾄ電話!#REF!</definedName>
    <definedName name="_y2">#REF!</definedName>
    <definedName name="_y3">#REF!</definedName>
    <definedName name="_YN1" localSheetId="1">#REF!</definedName>
    <definedName name="_YN1" localSheetId="0">#REF!</definedName>
    <definedName name="_YN1" localSheetId="17">#REF!</definedName>
    <definedName name="_YN1">#REF!</definedName>
    <definedName name="_YN2" localSheetId="1">#REF!</definedName>
    <definedName name="_YN2" localSheetId="0">#REF!</definedName>
    <definedName name="_YN2" localSheetId="17">#REF!</definedName>
    <definedName name="_YN2">#REF!</definedName>
    <definedName name="_z" localSheetId="1">#REF!</definedName>
    <definedName name="_z" localSheetId="0">#REF!</definedName>
    <definedName name="_z" localSheetId="17">#REF!</definedName>
    <definedName name="_z">#REF!</definedName>
    <definedName name="_Z130" localSheetId="1">[35]複合・ｺﾝｾﾝﾄ電話!#REF!</definedName>
    <definedName name="_Z130" localSheetId="0">[35]複合・ｺﾝｾﾝﾄ電話!#REF!</definedName>
    <definedName name="_Z130" localSheetId="17">[35]複合・ｺﾝｾﾝﾄ電話!#REF!</definedName>
    <definedName name="_Z130">[35]複合・ｺﾝｾﾝﾄ電話!#REF!</definedName>
    <definedName name="_Ｚ４１" localSheetId="1">#REF!</definedName>
    <definedName name="_Ｚ４１" localSheetId="0">#REF!</definedName>
    <definedName name="_Ｚ４１" localSheetId="17">#REF!</definedName>
    <definedName name="_Ｚ４１">#REF!</definedName>
    <definedName name="_ZT0003" localSheetId="1">[49]代価表!#REF!</definedName>
    <definedName name="_ZT0003" localSheetId="0">[49]代価表!#REF!</definedName>
    <definedName name="_ZT0003" localSheetId="17">[49]代価表!#REF!</definedName>
    <definedName name="_ZT0003">[49]代価表!#REF!</definedName>
    <definedName name="_ZT0005" localSheetId="1">[49]代価表!#REF!</definedName>
    <definedName name="_ZT0005" localSheetId="0">[49]代価表!#REF!</definedName>
    <definedName name="_ZT0005" localSheetId="17">[49]代価表!#REF!</definedName>
    <definedName name="_ZT0005">[49]代価表!#REF!</definedName>
    <definedName name="_ZT0007" localSheetId="1">[49]代価表!#REF!</definedName>
    <definedName name="_ZT0007" localSheetId="0">[49]代価表!#REF!</definedName>
    <definedName name="_ZT0007" localSheetId="17">[49]代価表!#REF!</definedName>
    <definedName name="_ZT0007">[49]代価表!#REF!</definedName>
    <definedName name="_ZT0008" localSheetId="1">[49]代価表!#REF!</definedName>
    <definedName name="_ZT0008" localSheetId="0">[49]代価表!#REF!</definedName>
    <definedName name="_ZT0008" localSheetId="17">[49]代価表!#REF!</definedName>
    <definedName name="_ZT0008">[49]代価表!#REF!</definedName>
    <definedName name="_ZT0010" localSheetId="1">[49]代価表!#REF!</definedName>
    <definedName name="_ZT0010" localSheetId="0">[49]代価表!#REF!</definedName>
    <definedName name="_ZT0010" localSheetId="17">[49]代価表!#REF!</definedName>
    <definedName name="_ZT0010">[49]代価表!#REF!</definedName>
    <definedName name="_ZT0012">[49]代価表!#REF!</definedName>
    <definedName name="_ZT0013">[49]代価表!#REF!</definedName>
    <definedName name="_ZT0015">[49]代価表!#REF!</definedName>
    <definedName name="_ZT0017">[49]代価表!#REF!</definedName>
    <definedName name="_ZT0019">[49]代価表!#REF!</definedName>
    <definedName name="_ZT0020">[49]代価表!#REF!</definedName>
    <definedName name="_ZT0021">[49]代価表!#REF!</definedName>
    <definedName name="_ZT0023">[49]代価表!#REF!</definedName>
    <definedName name="_ZT0024">[49]代価表!#REF!</definedName>
    <definedName name="_ZT0027">[49]代価表!#REF!</definedName>
    <definedName name="_ZT0029">[49]代価表!#REF!</definedName>
    <definedName name="_ZT0031">[49]代価表!#REF!</definedName>
    <definedName name="_ZT0032">[49]代価表!#REF!</definedName>
    <definedName name="_ZT0034">[49]代価表!#REF!</definedName>
    <definedName name="_ZT0036">[49]代価表!#REF!</definedName>
    <definedName name="_ZT0037">[49]代価表!#REF!</definedName>
    <definedName name="_ZT0039">[49]代価表!#REF!</definedName>
    <definedName name="_ZT0041">[49]代価表!#REF!</definedName>
    <definedName name="_ｼｮｯﾌﾟﾗｲ">[35]複合・ｺﾝｾﾝﾄ電話!#REF!</definedName>
    <definedName name="_安全費">[50]諸経費計算書!#REF!</definedName>
    <definedName name="_一般管理費等">[50]諸経費計算書!#REF!</definedName>
    <definedName name="_印刷_">'[24]仕訳書（１期）'!#REF!</definedName>
    <definedName name="_運搬費">[50]諸経費計算書!#REF!</definedName>
    <definedName name="_営繕費">[50]諸経費計算書!#REF!</definedName>
    <definedName name="_仮設費">[50]諸経費計算書!#REF!</definedName>
    <definedName name="_技術管理費">[50]諸経費計算書!#REF!</definedName>
    <definedName name="_技術費">[50]諸経費計算書!#REF!</definedName>
    <definedName name="_現場間接費">[50]諸経費計算書!#REF!</definedName>
    <definedName name="_終了" localSheetId="1">#REF!</definedName>
    <definedName name="_終了" localSheetId="0">#REF!</definedName>
    <definedName name="_終了" localSheetId="17">#REF!</definedName>
    <definedName name="_終了">#REF!</definedName>
    <definedName name="_集水桝">[51]代価!#REF!</definedName>
    <definedName name="_準備費">[50]諸経費計算書!#REF!</definedName>
    <definedName name="_消費税相当額">[50]諸経費計算書!#REF!</definedName>
    <definedName name="_数量範囲" localSheetId="1">#REF!</definedName>
    <definedName name="_数量範囲" localSheetId="0">#REF!</definedName>
    <definedName name="_数量範囲" localSheetId="17">#REF!</definedName>
    <definedName name="_数量範囲">#REF!</definedName>
    <definedName name="_据付工間接費">[50]諸経費計算書!#REF!</definedName>
    <definedName name="_補助材料費">[50]諸経費計算書!#REF!</definedName>
    <definedName name="\">[52]立木調査!#REF!</definedName>
    <definedName name="\0" localSheetId="1">#REF!</definedName>
    <definedName name="\0" localSheetId="0">#REF!</definedName>
    <definedName name="\0" localSheetId="17">#REF!</definedName>
    <definedName name="\0">#REF!</definedName>
    <definedName name="\1">[53]諸経費計算表!$R$3:$AA$38</definedName>
    <definedName name="\102" localSheetId="2">#REF!</definedName>
    <definedName name="\102">#REF!</definedName>
    <definedName name="\103" localSheetId="2">#REF!</definedName>
    <definedName name="\103">#REF!</definedName>
    <definedName name="\104" localSheetId="2">#REF!</definedName>
    <definedName name="\104">#REF!</definedName>
    <definedName name="\11">[54]結果ｼｰﾄ!$C$75</definedName>
    <definedName name="\111" localSheetId="2">#REF!</definedName>
    <definedName name="\111">#REF!</definedName>
    <definedName name="\112" localSheetId="2">#REF!</definedName>
    <definedName name="\112">#REF!</definedName>
    <definedName name="\114" localSheetId="2">#REF!</definedName>
    <definedName name="\114">#REF!</definedName>
    <definedName name="\12" localSheetId="2">[55]D代価!#REF!</definedName>
    <definedName name="\12">[55]D代価!#REF!</definedName>
    <definedName name="\1234" localSheetId="2">#REF!</definedName>
    <definedName name="\1234">#REF!</definedName>
    <definedName name="\2" localSheetId="1">#REF!</definedName>
    <definedName name="\2" localSheetId="2">#REF!</definedName>
    <definedName name="\2" localSheetId="0">#REF!</definedName>
    <definedName name="\2" localSheetId="17">#REF!</definedName>
    <definedName name="\2">#REF!</definedName>
    <definedName name="￥３">#REF!</definedName>
    <definedName name="\5">#REF!</definedName>
    <definedName name="\a" localSheetId="1">#REF!</definedName>
    <definedName name="\a" localSheetId="0">#REF!</definedName>
    <definedName name="\a" localSheetId="17">#REF!</definedName>
    <definedName name="\a">#REF!</definedName>
    <definedName name="\A\１" localSheetId="17">#REF!</definedName>
    <definedName name="\A\１">#REF!</definedName>
    <definedName name="\A1">#REF!</definedName>
    <definedName name="\A4">#REF!</definedName>
    <definedName name="\aa" localSheetId="2">#REF!</definedName>
    <definedName name="\aa">#REF!</definedName>
    <definedName name="\AB">#N/A</definedName>
    <definedName name="\AC">#N/A</definedName>
    <definedName name="\AN">[37]結果ｼｰﾄ!$C$94</definedName>
    <definedName name="\aoki" localSheetId="2">#REF!</definedName>
    <definedName name="\aoki">#REF!</definedName>
    <definedName name="\b" localSheetId="1">#REF!</definedName>
    <definedName name="\b" localSheetId="2">#REF!</definedName>
    <definedName name="\b" localSheetId="0">#REF!</definedName>
    <definedName name="\b" localSheetId="17">#REF!</definedName>
    <definedName name="\b">#REF!</definedName>
    <definedName name="\B2" localSheetId="1">[52]立木調査!#REF!</definedName>
    <definedName name="\B2" localSheetId="0">[52]立木調査!#REF!</definedName>
    <definedName name="\B2" localSheetId="17">[52]立木調査!#REF!</definedName>
    <definedName name="\B2">[52]立木調査!#REF!</definedName>
    <definedName name="\B4" localSheetId="1">#REF!</definedName>
    <definedName name="\B4" localSheetId="0">#REF!</definedName>
    <definedName name="\B4" localSheetId="17">#REF!</definedName>
    <definedName name="\B4">#REF!</definedName>
    <definedName name="\c" localSheetId="1">#REF!</definedName>
    <definedName name="\c" localSheetId="0">#REF!</definedName>
    <definedName name="\c">#REF!</definedName>
    <definedName name="\d" localSheetId="1">#REF!</definedName>
    <definedName name="\d" localSheetId="0">#REF!</definedName>
    <definedName name="\d" localSheetId="17">#REF!</definedName>
    <definedName name="\d">#REF!</definedName>
    <definedName name="\df">'[56]立竹木調査表（移植）'!#REF!</definedName>
    <definedName name="\e" localSheetId="1">#REF!</definedName>
    <definedName name="\e" localSheetId="2">#REF!</definedName>
    <definedName name="\e" localSheetId="0">#REF!</definedName>
    <definedName name="\e" localSheetId="17">#REF!</definedName>
    <definedName name="\e">#REF!</definedName>
    <definedName name="\EK">[37]結果ｼｰﾄ!$C$98</definedName>
    <definedName name="\f" localSheetId="1">#REF!</definedName>
    <definedName name="\f" localSheetId="2">#REF!</definedName>
    <definedName name="\f" localSheetId="0">#REF!</definedName>
    <definedName name="\f" localSheetId="17">#REF!</definedName>
    <definedName name="\f">#REF!</definedName>
    <definedName name="\g" localSheetId="1">#REF!</definedName>
    <definedName name="\g" localSheetId="0">#REF!</definedName>
    <definedName name="\g">#REF!</definedName>
    <definedName name="\GK">[37]結果ｼｰﾄ!$D$145</definedName>
    <definedName name="\GKR">[37]当初諸経費!$G$76</definedName>
    <definedName name="\h" localSheetId="1">#REF!</definedName>
    <definedName name="\h" localSheetId="2">#REF!</definedName>
    <definedName name="\h" localSheetId="0">#REF!</definedName>
    <definedName name="\h" localSheetId="17">#REF!</definedName>
    <definedName name="\h">#REF!</definedName>
    <definedName name="\HAN">[20]結果ｼｰﾄ!$C$95</definedName>
    <definedName name="\HEK">[20]結果ｼｰﾄ!$C$99</definedName>
    <definedName name="\HEZ">[20]結果ｼｰﾄ!$C$107</definedName>
    <definedName name="\HGJY">[20]結果ｼｰﾄ!$C$103</definedName>
    <definedName name="\HGK">[20]結果ｼｰﾄ!$D$146</definedName>
    <definedName name="\HIP">[20]結果ｼｰﾄ!$C$181</definedName>
    <definedName name="\HJB">[20]結果ｼｰﾄ!$C$83</definedName>
    <definedName name="\HJK">[20]結果ｼｰﾄ!$C$141</definedName>
    <definedName name="\HJS">[20]結果ｼｰﾄ!$C$91</definedName>
    <definedName name="\HKG">[20]結果ｼｰﾄ!$C$175</definedName>
    <definedName name="\HKK">[20]結果ｼｰﾄ!$D$40</definedName>
    <definedName name="\HKS">[20]結果ｼｰﾄ!$C$87</definedName>
    <definedName name="\HKU">[20]結果ｼｰﾄ!$C$191</definedName>
    <definedName name="\HMUSYOU">[20]結果ｼｰﾄ!$C$34</definedName>
    <definedName name="\hou2" localSheetId="2">#REF!</definedName>
    <definedName name="\hou2">#REF!</definedName>
    <definedName name="\HSIKYU">[20]結果ｼｰﾄ!$C$30</definedName>
    <definedName name="\HSIKYU1">[20]結果ｼｰﾄ!$C$30</definedName>
    <definedName name="\HSY">[20]結果ｼｰﾄ!$C$195</definedName>
    <definedName name="\HSY1">[20]結果ｼｰﾄ!$C$195</definedName>
    <definedName name="\HTAISYOU">[20]結果ｼｰﾄ!$C$50</definedName>
    <definedName name="\HTAISYOU1">[20]結果ｼｰﾄ!$C$50</definedName>
    <definedName name="\HTK">[20]結果ｼｰﾄ!$C$26</definedName>
    <definedName name="\HTK1">[20]結果ｼｰﾄ!$C$26</definedName>
    <definedName name="\HTUMIKEI">[20]結果ｼｰﾄ!$C$75</definedName>
    <definedName name="\HUK">[20]結果ｼｰﾄ!$C$199</definedName>
    <definedName name="\HUP">[20]結果ｼｰﾄ!$C$79</definedName>
    <definedName name="\HUP1">[20]結果ｼｰﾄ!$C$79</definedName>
    <definedName name="\HYO01" localSheetId="1">#REF!</definedName>
    <definedName name="\HYO01" localSheetId="0">#REF!</definedName>
    <definedName name="\HYO01" localSheetId="17">#REF!</definedName>
    <definedName name="\HYO01">#REF!</definedName>
    <definedName name="\HYO11" localSheetId="1">#REF!</definedName>
    <definedName name="\HYO11" localSheetId="0">#REF!</definedName>
    <definedName name="\HYO11">#REF!</definedName>
    <definedName name="\i" localSheetId="1">#REF!</definedName>
    <definedName name="\i" localSheetId="2">#REF!</definedName>
    <definedName name="\i" localSheetId="0">#REF!</definedName>
    <definedName name="\i" localSheetId="17">#REF!</definedName>
    <definedName name="\i">#REF!</definedName>
    <definedName name="\IP">[37]結果ｼｰﾄ!$C$179</definedName>
    <definedName name="\j" localSheetId="1">[57]見積比較!#REF!</definedName>
    <definedName name="\j" localSheetId="2">[57]見積比較!#REF!</definedName>
    <definedName name="\j" localSheetId="0">[57]見積比較!#REF!</definedName>
    <definedName name="\j" localSheetId="17">[57]見積比較!#REF!</definedName>
    <definedName name="\j">[57]見積比較!#REF!</definedName>
    <definedName name="\JB">[37]結果ｼｰﾄ!$C$82</definedName>
    <definedName name="\JK">[37]結果ｼｰﾄ!$C$140</definedName>
    <definedName name="\k" localSheetId="1">[58]補償総括!#REF!</definedName>
    <definedName name="\k" localSheetId="2">[58]補償総括!#REF!</definedName>
    <definedName name="\k" localSheetId="0">[58]補償総括!#REF!</definedName>
    <definedName name="\k" localSheetId="17">[58]補償総括!#REF!</definedName>
    <definedName name="\k">[58]補償総括!#REF!</definedName>
    <definedName name="\k2" localSheetId="2">#REF!</definedName>
    <definedName name="\k2">#REF!</definedName>
    <definedName name="\KK">[37]結果ｼｰﾄ!$D$39</definedName>
    <definedName name="\KKR">[37]当初諸経費!$K$18</definedName>
    <definedName name="\l" localSheetId="1">[58]補償総括!#REF!</definedName>
    <definedName name="\l" localSheetId="2">[58]補償総括!#REF!</definedName>
    <definedName name="\l" localSheetId="0">[58]補償総括!#REF!</definedName>
    <definedName name="\l" localSheetId="17">[58]補償総括!#REF!</definedName>
    <definedName name="\l">[58]補償総括!#REF!</definedName>
    <definedName name="\L1" localSheetId="1">#REF!</definedName>
    <definedName name="\L1" localSheetId="0">#REF!</definedName>
    <definedName name="\L1" localSheetId="17">#REF!</definedName>
    <definedName name="\L1">#REF!</definedName>
    <definedName name="\L2" localSheetId="1">#REF!</definedName>
    <definedName name="\L2" localSheetId="0">#REF!</definedName>
    <definedName name="\L2" localSheetId="17">#REF!</definedName>
    <definedName name="\L2">#REF!</definedName>
    <definedName name="\LOOK3">[59]配線IE!#REF!</definedName>
    <definedName name="\LOOK4">[59]配線IE!#REF!</definedName>
    <definedName name="\LOOK5">[59]配線IE!#REF!</definedName>
    <definedName name="\LOOK6">[60]配線IE!#REF!</definedName>
    <definedName name="\m" localSheetId="1">[57]見積比較!#REF!</definedName>
    <definedName name="\m" localSheetId="0">[57]見積比較!#REF!</definedName>
    <definedName name="\m" localSheetId="17">[57]見積比較!#REF!</definedName>
    <definedName name="\m">[57]見積比較!#REF!</definedName>
    <definedName name="\M1" localSheetId="1">#REF!</definedName>
    <definedName name="\M1" localSheetId="0">#REF!</definedName>
    <definedName name="\M1" localSheetId="17">#REF!</definedName>
    <definedName name="\M1">#REF!</definedName>
    <definedName name="\M2" localSheetId="1">#REF!</definedName>
    <definedName name="\M2" localSheetId="0">#REF!</definedName>
    <definedName name="\M2">#REF!</definedName>
    <definedName name="\M3" localSheetId="1">#REF!</definedName>
    <definedName name="\M3" localSheetId="0">#REF!</definedName>
    <definedName name="\M3">#REF!</definedName>
    <definedName name="\M4">#REF!</definedName>
    <definedName name="￥ＭＮ">#REF!</definedName>
    <definedName name="\n" localSheetId="2">[57]見積比較!#REF!</definedName>
    <definedName name="\n">[57]見積比較!#REF!</definedName>
    <definedName name="\o" localSheetId="2">[57]見積比較!#REF!</definedName>
    <definedName name="\o">[57]見積比較!#REF!</definedName>
    <definedName name="\p">[58]補償総括!#REF!</definedName>
    <definedName name="\p2" localSheetId="2">#REF!</definedName>
    <definedName name="\p2">#REF!</definedName>
    <definedName name="\q" localSheetId="1">#REF!</definedName>
    <definedName name="\q" localSheetId="2">#REF!</definedName>
    <definedName name="\q" localSheetId="0">#REF!</definedName>
    <definedName name="\q" localSheetId="17">#REF!</definedName>
    <definedName name="\q">#REF!</definedName>
    <definedName name="\r" localSheetId="2">[58]補償総括!#REF!</definedName>
    <definedName name="\r">[58]補償総括!#REF!</definedName>
    <definedName name="\s" localSheetId="1">#REF!</definedName>
    <definedName name="\s" localSheetId="0">#REF!</definedName>
    <definedName name="\s" localSheetId="17">#REF!</definedName>
    <definedName name="\s">#REF!</definedName>
    <definedName name="\t" localSheetId="2">[58]補償総括!#REF!</definedName>
    <definedName name="\t" localSheetId="17">[58]補償総括!#REF!</definedName>
    <definedName name="\t">[58]補償総括!#REF!</definedName>
    <definedName name="\TMJ">'[61]建具廻-1'!$IG$1:$IG$4</definedName>
    <definedName name="\u" localSheetId="1">#REF!</definedName>
    <definedName name="\u" localSheetId="0">#REF!</definedName>
    <definedName name="\u" localSheetId="17">#REF!</definedName>
    <definedName name="\u">#REF!</definedName>
    <definedName name="\UP">[37]結果ｼｰﾄ!$C$78</definedName>
    <definedName name="\v" localSheetId="1">[58]補償総括!#REF!</definedName>
    <definedName name="\v" localSheetId="2">[58]補償総括!#REF!</definedName>
    <definedName name="\v" localSheetId="0">[58]補償総括!#REF!</definedName>
    <definedName name="\v" localSheetId="17">[58]補償総括!#REF!</definedName>
    <definedName name="\v">[58]補償総括!#REF!</definedName>
    <definedName name="\VB">#N/A</definedName>
    <definedName name="\w" localSheetId="1">[58]補償総括!#REF!</definedName>
    <definedName name="\w" localSheetId="2">[58]補償総括!#REF!</definedName>
    <definedName name="\w" localSheetId="0">[58]補償総括!#REF!</definedName>
    <definedName name="\w" localSheetId="17">[58]補償総括!#REF!</definedName>
    <definedName name="\w">[58]補償総括!#REF!</definedName>
    <definedName name="\WA">#N/A</definedName>
    <definedName name="\x" localSheetId="1">#REF!</definedName>
    <definedName name="\x" localSheetId="2">#REF!</definedName>
    <definedName name="\x" localSheetId="0">#REF!</definedName>
    <definedName name="\x" localSheetId="17">#REF!</definedName>
    <definedName name="\x">#REF!</definedName>
    <definedName name="\XA">#N/A</definedName>
    <definedName name="\XB">#N/A</definedName>
    <definedName name="\XC">#N/A</definedName>
    <definedName name="\XD">#N/A</definedName>
    <definedName name="\y" localSheetId="1">#REF!</definedName>
    <definedName name="\y" localSheetId="2">#REF!</definedName>
    <definedName name="\y" localSheetId="0">#REF!</definedName>
    <definedName name="\y" localSheetId="17">#REF!</definedName>
    <definedName name="\y">#REF!</definedName>
    <definedName name="\YA">#N/A</definedName>
    <definedName name="\YB">#N/A</definedName>
    <definedName name="\YC">#N/A</definedName>
    <definedName name="\YD">#N/A</definedName>
    <definedName name="\YU">#N/A</definedName>
    <definedName name="\z" localSheetId="1">#REF!</definedName>
    <definedName name="\z" localSheetId="2">#REF!</definedName>
    <definedName name="\z" localSheetId="0">#REF!</definedName>
    <definedName name="\z" localSheetId="17">#REF!</definedName>
    <definedName name="\z">#REF!</definedName>
    <definedName name="\土工" localSheetId="17">#REF!</definedName>
    <definedName name="\土工">#REF!</definedName>
    <definedName name="×">"*"</definedName>
    <definedName name="□部分柱" localSheetId="17">#REF!</definedName>
    <definedName name="□部分柱">#REF!</definedName>
    <definedName name="↓Ｎ値入力">#REF!</definedName>
    <definedName name="①A6">#REF!</definedName>
    <definedName name="②">#REF!</definedName>
    <definedName name="②A80">#REF!</definedName>
    <definedName name="②N">[62]積算条件!#REF!</definedName>
    <definedName name="③" localSheetId="1">#REF!</definedName>
    <definedName name="③" localSheetId="0">#REF!</definedName>
    <definedName name="③">#REF!</definedName>
    <definedName name="③A154">#REF!</definedName>
    <definedName name="④">#REF!</definedName>
    <definedName name="④A228">#REF!</definedName>
    <definedName name="⑤">#REF!</definedName>
    <definedName name="⑤A302">#REF!</definedName>
    <definedName name="⑥">#REF!</definedName>
    <definedName name="⑥A376">#REF!</definedName>
    <definedName name="⑦">#REF!</definedName>
    <definedName name="⑦A450">#REF!</definedName>
    <definedName name="⑧">#REF!</definedName>
    <definedName name="⑧A524">#REF!</definedName>
    <definedName name="⑨">#REF!</definedName>
    <definedName name="⑨A598">#REF!</definedName>
    <definedName name="⑩">#REF!</definedName>
    <definedName name="⑩A672">#REF!</definedName>
    <definedName name="⑪">#REF!</definedName>
    <definedName name="⑪X6">#REF!</definedName>
    <definedName name="⑫">#REF!</definedName>
    <definedName name="⑫X80">#REF!</definedName>
    <definedName name="⑬">#REF!</definedName>
    <definedName name="⑬X154">#REF!</definedName>
    <definedName name="⑭">#REF!</definedName>
    <definedName name="⑭X228">#REF!</definedName>
    <definedName name="⑮">#REF!</definedName>
    <definedName name="⑮X302">#REF!</definedName>
    <definedName name="⑯">#REF!</definedName>
    <definedName name="⑯X376">#REF!</definedName>
    <definedName name="⑰X450">#REF!</definedName>
    <definedName name="⑱X524">#REF!</definedName>
    <definedName name="⑲X598">#REF!</definedName>
    <definedName name="⑳X672">#REF!</definedName>
    <definedName name="Ⅱ" localSheetId="1" hidden="1">{#N/A,#N/A,FALSE,"Sheet16";#N/A,#N/A,FALSE,"Sheet16"}</definedName>
    <definedName name="Ⅱ" localSheetId="2" hidden="1">{#N/A,#N/A,FALSE,"Sheet16";#N/A,#N/A,FALSE,"Sheet16"}</definedName>
    <definedName name="Ⅱ" localSheetId="0" hidden="1">{#N/A,#N/A,FALSE,"Sheet16";#N/A,#N/A,FALSE,"Sheet16"}</definedName>
    <definedName name="Ⅱ" localSheetId="17" hidden="1">{#N/A,#N/A,FALSE,"Sheet16";#N/A,#N/A,FALSE,"Sheet16"}</definedName>
    <definedName name="Ⅱ" hidden="1">{#N/A,#N/A,FALSE,"Sheet16";#N/A,#N/A,FALSE,"Sheet16"}</definedName>
    <definedName name="A">#N/A</definedName>
    <definedName name="A.1" localSheetId="1">#REF!</definedName>
    <definedName name="A.1" localSheetId="0">#REF!</definedName>
    <definedName name="A.1" localSheetId="17">#REF!</definedName>
    <definedName name="A.1">#REF!</definedName>
    <definedName name="a.2" localSheetId="1">#REF!</definedName>
    <definedName name="a.2" localSheetId="0">#REF!</definedName>
    <definedName name="a.2">#REF!</definedName>
    <definedName name="Ａ．直接工事費" localSheetId="1">[63]三社見積比較!#REF!</definedName>
    <definedName name="Ａ．直接工事費" localSheetId="0">[63]三社見積比較!#REF!</definedName>
    <definedName name="Ａ．直接工事費">[63]三社見積比較!#REF!</definedName>
    <definedName name="A_0" localSheetId="1">#REF!</definedName>
    <definedName name="A_0" localSheetId="0">#REF!</definedName>
    <definedName name="A_0" localSheetId="17">#REF!</definedName>
    <definedName name="A_0">#REF!</definedName>
    <definedName name="A_1" localSheetId="1">#REF!</definedName>
    <definedName name="A_1" localSheetId="0">#REF!</definedName>
    <definedName name="A_1" localSheetId="17">#REF!</definedName>
    <definedName name="A_1">#REF!</definedName>
    <definedName name="A_10" localSheetId="1">#REF!</definedName>
    <definedName name="A_10" localSheetId="0">#REF!</definedName>
    <definedName name="A_10">#REF!</definedName>
    <definedName name="A_11">#REF!</definedName>
    <definedName name="A_12">#REF!</definedName>
    <definedName name="A_13">#REF!</definedName>
    <definedName name="A_14">#REF!</definedName>
    <definedName name="A_15">#REF!</definedName>
    <definedName name="A_16">#REF!</definedName>
    <definedName name="A_2">#REF!</definedName>
    <definedName name="A_3">#REF!</definedName>
    <definedName name="A_4">#REF!</definedName>
    <definedName name="A_5">#REF!</definedName>
    <definedName name="A_6">#REF!</definedName>
    <definedName name="A_7">#REF!</definedName>
    <definedName name="A_8">#REF!</definedName>
    <definedName name="A_9">#REF!</definedName>
    <definedName name="A_MENU">#REF!</definedName>
    <definedName name="A_アセチレン">#REF!</definedName>
    <definedName name="A_ガソリン">#REF!</definedName>
    <definedName name="A_プロパンガス">#REF!</definedName>
    <definedName name="A_軽油">#REF!</definedName>
    <definedName name="A_酸素">#REF!</definedName>
    <definedName name="A_代価">#REF!</definedName>
    <definedName name="A_代価_J">#REF!</definedName>
    <definedName name="A_代価_J_1">#REF!</definedName>
    <definedName name="A_代価_P">#REF!</definedName>
    <definedName name="A_代価_P_1">#REF!</definedName>
    <definedName name="A1_">[64]複１!#REF!</definedName>
    <definedName name="A10金属建具">[63]三社見積比較!#REF!</definedName>
    <definedName name="A11雑工事">[63]三社見積比較!#REF!</definedName>
    <definedName name="A1M54EASY" localSheetId="1">[65]!A1M54EASY</definedName>
    <definedName name="A1M54EASY" localSheetId="0">[65]!A1M54EASY</definedName>
    <definedName name="A1M54EASY" localSheetId="4">[65]!A1M54EASY</definedName>
    <definedName name="A1M54EASY">[65]!A1M54EASY</definedName>
    <definedName name="A1M54SET" localSheetId="1">[65]!A1M54SET</definedName>
    <definedName name="A1M54SET" localSheetId="0">[65]!A1M54SET</definedName>
    <definedName name="A1M54SET" localSheetId="4">[65]!A1M54SET</definedName>
    <definedName name="A1M54SET">[65]!A1M54SET</definedName>
    <definedName name="A1直接仮設工事" localSheetId="1">[63]三社見積比較!#REF!</definedName>
    <definedName name="A1直接仮設工事" localSheetId="2">[63]三社見積比較!#REF!</definedName>
    <definedName name="A1直接仮設工事" localSheetId="0">[63]三社見積比較!#REF!</definedName>
    <definedName name="A1直接仮設工事" localSheetId="17">[63]三社見積比較!#REF!</definedName>
    <definedName name="A1直接仮設工事">[63]三社見積比較!#REF!</definedName>
    <definedName name="A2土工事" localSheetId="1">[63]三社見積比較!#REF!</definedName>
    <definedName name="A2土工事" localSheetId="0">[63]三社見積比較!#REF!</definedName>
    <definedName name="A2土工事" localSheetId="17">[63]三社見積比較!#REF!</definedName>
    <definedName name="A2土工事">[63]三社見積比較!#REF!</definedName>
    <definedName name="A3.1" localSheetId="1">#REF!</definedName>
    <definedName name="A3.1" localSheetId="0">#REF!</definedName>
    <definedName name="A3.1" localSheetId="17">#REF!</definedName>
    <definedName name="A3.1">#REF!</definedName>
    <definedName name="A3_O43" localSheetId="1">#REF!</definedName>
    <definedName name="A3_O43" localSheetId="0">#REF!</definedName>
    <definedName name="A3_O43">#REF!</definedName>
    <definedName name="A3ｺﾝｸﾘｰﾄ工事" localSheetId="1">[63]三社見積比較!#REF!</definedName>
    <definedName name="A3ｺﾝｸﾘｰﾄ工事" localSheetId="0">[63]三社見積比較!#REF!</definedName>
    <definedName name="A3ｺﾝｸﾘｰﾄ工事">[63]三社見積比較!#REF!</definedName>
    <definedName name="A4型枠" localSheetId="1">[63]三社見積比較!#REF!</definedName>
    <definedName name="A4型枠" localSheetId="0">[63]三社見積比較!#REF!</definedName>
    <definedName name="A4型枠">[63]三社見積比較!#REF!</definedName>
    <definedName name="a50ち５０" localSheetId="1">#REF!</definedName>
    <definedName name="a50ち５０" localSheetId="0">#REF!</definedName>
    <definedName name="a50ち５０" localSheetId="17">#REF!</definedName>
    <definedName name="a50ち５０">#REF!</definedName>
    <definedName name="A5鉄筋" localSheetId="1">[63]三社見積比較!#REF!</definedName>
    <definedName name="A5鉄筋" localSheetId="0">[63]三社見積比較!#REF!</definedName>
    <definedName name="A5鉄筋">[63]三社見積比較!#REF!</definedName>
    <definedName name="A6既製ｺﾝｸﾘｰﾄ" localSheetId="1">[63]三社見積比較!#REF!</definedName>
    <definedName name="A6既製ｺﾝｸﾘｰﾄ" localSheetId="0">[63]三社見積比較!#REF!</definedName>
    <definedName name="A6既製ｺﾝｸﾘｰﾄ">[63]三社見積比較!#REF!</definedName>
    <definedName name="A7防水" localSheetId="1">[63]三社見積比較!#REF!</definedName>
    <definedName name="A7防水" localSheetId="0">[63]三社見積比較!#REF!</definedName>
    <definedName name="A7防水">[63]三社見積比較!#REF!</definedName>
    <definedName name="A8金属" localSheetId="1">[63]三社見積比較!#REF!</definedName>
    <definedName name="A8金属" localSheetId="0">[63]三社見積比較!#REF!</definedName>
    <definedName name="A8金属">[63]三社見積比較!#REF!</definedName>
    <definedName name="A9左官" localSheetId="1">[63]三社見積比較!#REF!</definedName>
    <definedName name="A9左官" localSheetId="0">[63]三社見積比較!#REF!</definedName>
    <definedName name="A9左官">[63]三社見積比較!#REF!</definedName>
    <definedName name="AA">[3]積算内特!#REF!</definedName>
    <definedName name="aaa">[66]H12単価!#REF!</definedName>
    <definedName name="AAAA">'[67]拾出表(1)'!$A$1:$V$5</definedName>
    <definedName name="AAAAA">'[67]拾出表(1)'!$A$1:$V$5</definedName>
    <definedName name="AAAAA10">[0]!AAAAA10</definedName>
    <definedName name="AAAAA13">[0]!AAAAA13</definedName>
    <definedName name="AAAAA16">[0]!AAAAA16</definedName>
    <definedName name="AAAAA21">[0]!AAAAA21</definedName>
    <definedName name="AAAAA24">[0]!AAAAA24</definedName>
    <definedName name="AAAAA29">[0]!AAAAA29</definedName>
    <definedName name="AAAAA32">[0]!AAAAA32</definedName>
    <definedName name="AAAAA37">[0]!AAAAA37</definedName>
    <definedName name="AAAAA40">[0]!AAAAA40</definedName>
    <definedName name="AAAAA45">[0]!AAAAA45</definedName>
    <definedName name="AAAAA48">[0]!AAAAA48</definedName>
    <definedName name="AAAAA5">[0]!AAAAA5</definedName>
    <definedName name="AAAAA53">[0]!AAAAA53</definedName>
    <definedName name="AAAAA56">[0]!AAAAA56</definedName>
    <definedName name="AAAAA61">[0]!AAAAA61</definedName>
    <definedName name="AAAAA64">[0]!AAAAA64</definedName>
    <definedName name="AAAAA69">[0]!AAAAA69</definedName>
    <definedName name="AAAAA72">[0]!AAAAA72</definedName>
    <definedName name="AAAAA77">[0]!AAAAA77</definedName>
    <definedName name="AAAAA80">[0]!AAAAA80</definedName>
    <definedName name="aaaaaa" localSheetId="1">[66]H12単価!#REF!</definedName>
    <definedName name="aaaaaa" localSheetId="0">[66]H12単価!#REF!</definedName>
    <definedName name="aaaaaa" localSheetId="17">[66]H12単価!#REF!</definedName>
    <definedName name="aaaaaa">[66]H12単価!#REF!</definedName>
    <definedName name="AAAAAAA" localSheetId="1">'[68]10内訳変'!#REF!</definedName>
    <definedName name="AAAAAAA" localSheetId="0">'[68]10内訳変'!#REF!</definedName>
    <definedName name="AAAAAAA" localSheetId="17">'[68]10内訳変'!#REF!</definedName>
    <definedName name="AAAAAAA">'[68]10内訳変'!#REF!</definedName>
    <definedName name="AAAAAAAA">NA()</definedName>
    <definedName name="AAAAAAAAAA" localSheetId="1">#REF!</definedName>
    <definedName name="AAAAAAAAAA" localSheetId="0">#REF!</definedName>
    <definedName name="AAAAAAAAAA" localSheetId="17">#REF!</definedName>
    <definedName name="AAAAAAAAAA">#REF!</definedName>
    <definedName name="AAAAAAAAAAA" localSheetId="1">'[68]10内訳変'!#REF!</definedName>
    <definedName name="AAAAAAAAAAA" localSheetId="0">'[68]10内訳変'!#REF!</definedName>
    <definedName name="AAAAAAAAAAA" localSheetId="17">'[68]10内訳変'!#REF!</definedName>
    <definedName name="AAAAAAAAAAA">'[68]10内訳変'!#REF!</definedName>
    <definedName name="AAAAAAAAAAAA" localSheetId="1">'[68]10内訳変'!#REF!</definedName>
    <definedName name="AAAAAAAAAAAA" localSheetId="0">'[68]10内訳変'!#REF!</definedName>
    <definedName name="AAAAAAAAAAAA" localSheetId="17">'[68]10内訳変'!#REF!</definedName>
    <definedName name="AAAAAAAAAAAA">'[68]10内訳変'!#REF!</definedName>
    <definedName name="AAAAAAAAAAAAA" localSheetId="1">'[68]10内訳変'!#REF!</definedName>
    <definedName name="AAAAAAAAAAAAA" localSheetId="0">'[68]10内訳変'!#REF!</definedName>
    <definedName name="AAAAAAAAAAAAA" localSheetId="17">'[68]10内訳変'!#REF!</definedName>
    <definedName name="AAAAAAAAAAAAA">'[68]10内訳変'!#REF!</definedName>
    <definedName name="AAAAAAAAAAAAAAA" localSheetId="1">'[68]10内訳変'!#REF!</definedName>
    <definedName name="AAAAAAAAAAAAAAA" localSheetId="0">'[68]10内訳変'!#REF!</definedName>
    <definedName name="AAAAAAAAAAAAAAA" localSheetId="17">'[68]10内訳変'!#REF!</definedName>
    <definedName name="AAAAAAAAAAAAAAA">'[68]10内訳変'!#REF!</definedName>
    <definedName name="aaaaaaaaaaaaaaaaaaaaaaa" localSheetId="1">仕訳書!aaaaaaaaaaaaaaaaaaaaaaa</definedName>
    <definedName name="aaaaaaaaaaaaaaaaaaaaaaa" localSheetId="2">'諸経費算定 (改修機械)'!aaaaaaaaaaaaaaaaaaaaaaa</definedName>
    <definedName name="aaaaaaaaaaaaaaaaaaaaaaa" localSheetId="0">総仕訳書!aaaaaaaaaaaaaaaaaaaaaaa</definedName>
    <definedName name="aaaaaaaaaaaaaaaaaaaaaaa" localSheetId="17">別紙明細!aaaaaaaaaaaaaaaaaaaaaaa</definedName>
    <definedName name="aaaaaaaaaaaaaaaaaaaaaaa">aaaaaaaaaaaaaaaaaaaaaaa</definedName>
    <definedName name="aab" localSheetId="2">'[69]86動産'!#REF!</definedName>
    <definedName name="aab">'[69]86動産'!#REF!</definedName>
    <definedName name="AB" localSheetId="1">#REF!</definedName>
    <definedName name="AB" localSheetId="2">#REF!</definedName>
    <definedName name="AB" localSheetId="0">#REF!</definedName>
    <definedName name="AB" localSheetId="17">#REF!</definedName>
    <definedName name="AB">#REF!</definedName>
    <definedName name="AB1601..AB1602_" localSheetId="1">[70]ガラリ!#REF!</definedName>
    <definedName name="AB1601..AB1602_" localSheetId="0">[70]ガラリ!#REF!</definedName>
    <definedName name="AB1601..AB1602_" localSheetId="17">[70]ガラリ!#REF!</definedName>
    <definedName name="AB1601..AB1602_">[70]ガラリ!#REF!</definedName>
    <definedName name="AB1601__AB1602_" localSheetId="1">[70]ガラリ!#REF!</definedName>
    <definedName name="AB1601__AB1602_" localSheetId="0">[70]ガラリ!#REF!</definedName>
    <definedName name="AB1601__AB1602_" localSheetId="17">[70]ガラリ!#REF!</definedName>
    <definedName name="AB1601__AB1602_">[70]ガラリ!#REF!</definedName>
    <definedName name="ABCD" localSheetId="1">#REF!</definedName>
    <definedName name="ABCD" localSheetId="0">#REF!</definedName>
    <definedName name="ABCD" localSheetId="17">#REF!</definedName>
    <definedName name="ABCD">#REF!</definedName>
    <definedName name="AC" localSheetId="1">[71]仮設解体!#REF!</definedName>
    <definedName name="AC" localSheetId="0">[71]仮設解体!#REF!</definedName>
    <definedName name="AC" localSheetId="17">[71]仮設解体!#REF!</definedName>
    <definedName name="AC">[71]仮設解体!#REF!</definedName>
    <definedName name="AccessDatabase" hidden="1">"C:\WINDOWS\ﾃﾞｽｸﾄｯﾌﾟ\ﾌﾞﾘｰﾌｹｰｽ\積算練習.mdb"</definedName>
    <definedName name="ACT_PAGE" localSheetId="1">#REF!</definedName>
    <definedName name="ACT_PAGE" localSheetId="0">#REF!</definedName>
    <definedName name="ACT_PAGE" localSheetId="17">#REF!</definedName>
    <definedName name="ACT_PAGE">#REF!</definedName>
    <definedName name="AD" localSheetId="1">[71]仮設解体!#REF!</definedName>
    <definedName name="AD" localSheetId="2">[71]仮設解体!#REF!</definedName>
    <definedName name="AD" localSheetId="0">[71]仮設解体!#REF!</definedName>
    <definedName name="AD" localSheetId="17">[71]仮設解体!#REF!</definedName>
    <definedName name="AD">[71]仮設解体!#REF!</definedName>
    <definedName name="AE1.2_4P" localSheetId="1">#REF!</definedName>
    <definedName name="AE1.2_4P" localSheetId="0">#REF!</definedName>
    <definedName name="AE1.2_4P" localSheetId="17">#REF!</definedName>
    <definedName name="AE1.2_4P">#REF!</definedName>
    <definedName name="AE1.2_6C" localSheetId="1">#REF!</definedName>
    <definedName name="AE1.2_6C" localSheetId="0">#REF!</definedName>
    <definedName name="AE1.2_6C" localSheetId="17">#REF!</definedName>
    <definedName name="AE1.2_6C">#REF!</definedName>
    <definedName name="AEND" localSheetId="1">#REF!</definedName>
    <definedName name="AEND" localSheetId="0">#REF!</definedName>
    <definedName name="AEND" localSheetId="17">#REF!</definedName>
    <definedName name="AEND">#REF!</definedName>
    <definedName name="AF" localSheetId="2">'[72]86動産'!#REF!</definedName>
    <definedName name="AF">'[72]86動産'!#REF!</definedName>
    <definedName name="AG" localSheetId="1">[71]仮設解体!#REF!</definedName>
    <definedName name="AG" localSheetId="2">[71]仮設解体!#REF!</definedName>
    <definedName name="AG" localSheetId="0">[71]仮設解体!#REF!</definedName>
    <definedName name="AG" localSheetId="17">[71]仮設解体!#REF!</definedName>
    <definedName name="AG">[71]仮設解体!#REF!</definedName>
    <definedName name="AGK" localSheetId="1">#REF!</definedName>
    <definedName name="AGK" localSheetId="0">#REF!</definedName>
    <definedName name="AGK" localSheetId="17">#REF!</definedName>
    <definedName name="AGK">#REF!</definedName>
    <definedName name="AGPQ" localSheetId="1">#REF!</definedName>
    <definedName name="AGPQ" localSheetId="0">#REF!</definedName>
    <definedName name="AGPQ" localSheetId="17">#REF!</definedName>
    <definedName name="AGPQ">#REF!</definedName>
    <definedName name="AGQ" localSheetId="1">#REF!</definedName>
    <definedName name="AGQ" localSheetId="0">#REF!</definedName>
    <definedName name="AGQ" localSheetId="17">#REF!</definedName>
    <definedName name="AGQ">#REF!</definedName>
    <definedName name="AGR">#REF!</definedName>
    <definedName name="AGS">#REF!</definedName>
    <definedName name="AIK">#REF!</definedName>
    <definedName name="AIU" localSheetId="2">'[67]拾出表(1)'!#REF!</definedName>
    <definedName name="AIU">'[67]拾出表(1)'!#REF!</definedName>
    <definedName name="AJ" localSheetId="2">[71]仮設解体!#REF!</definedName>
    <definedName name="AJ">[71]仮設解体!#REF!</definedName>
    <definedName name="AJ128..AX165_" localSheetId="1">#REF!</definedName>
    <definedName name="AJ128..AX165_" localSheetId="0">#REF!</definedName>
    <definedName name="AJ128..AX165_" localSheetId="17">#REF!</definedName>
    <definedName name="AJ128..AX165_">#REF!</definedName>
    <definedName name="AJ128..AX65_" localSheetId="1">#REF!</definedName>
    <definedName name="AJ128..AX65_" localSheetId="0">#REF!</definedName>
    <definedName name="AJ128..AX65_">#REF!</definedName>
    <definedName name="AJ128..AX65_1" localSheetId="1">#REF!</definedName>
    <definedName name="AJ128..AX65_1" localSheetId="0">#REF!</definedName>
    <definedName name="AJ128..AX65_1">#REF!</definedName>
    <definedName name="AJ128__AX165_">#REF!</definedName>
    <definedName name="AJ128__AX65_">#REF!</definedName>
    <definedName name="AJ128__AX65_1">#REF!</definedName>
    <definedName name="AJ170..AX207_">#REF!</definedName>
    <definedName name="AJ170..AX207_1">#REF!</definedName>
    <definedName name="AJ170__AX207_">#REF!</definedName>
    <definedName name="AJ170__AX207_1">#REF!</definedName>
    <definedName name="AJ2..AX39_">#REF!</definedName>
    <definedName name="AJ2..AX39_1">#REF!</definedName>
    <definedName name="AJ2__AX39_">#REF!</definedName>
    <definedName name="AJ2__AX39_1">#REF!</definedName>
    <definedName name="AJ212..AX249_">#REF!</definedName>
    <definedName name="AJ212..AX249_1">#REF!</definedName>
    <definedName name="AJ212__AX249_">#REF!</definedName>
    <definedName name="AJ212__AX249_1">#REF!</definedName>
    <definedName name="AJ254..AX291_">#REF!</definedName>
    <definedName name="AJ254..AX291_1">#REF!</definedName>
    <definedName name="AJ254__AX291_">#REF!</definedName>
    <definedName name="AJ254__AX291_1">#REF!</definedName>
    <definedName name="AJ45..AX81_">#REF!</definedName>
    <definedName name="AJ45..AX81_1">#REF!</definedName>
    <definedName name="AJ45__AX81_">#REF!</definedName>
    <definedName name="AJ45__AX81_1">#REF!</definedName>
    <definedName name="AJ86..AX123_">#REF!</definedName>
    <definedName name="AJ86..AX23_">#REF!</definedName>
    <definedName name="AJ86..AX23_1">#REF!</definedName>
    <definedName name="AJ86__AX123_">#REF!</definedName>
    <definedName name="AJ86__AX23_">#REF!</definedName>
    <definedName name="AJ86__AX23_1">#REF!</definedName>
    <definedName name="AK">[41]水道復旧!$AF$22</definedName>
    <definedName name="akira" localSheetId="1">[73]!非木造共通仮設費算出表</definedName>
    <definedName name="akira" localSheetId="0">[73]!非木造共通仮設費算出表</definedName>
    <definedName name="akira" localSheetId="4">[73]!非木造共通仮設費算出表</definedName>
    <definedName name="akira">[73]!非木造共通仮設費算出表</definedName>
    <definedName name="AKK" localSheetId="1">#REF!</definedName>
    <definedName name="AKK" localSheetId="0">#REF!</definedName>
    <definedName name="AKK" localSheetId="17">#REF!</definedName>
    <definedName name="AKK">#REF!</definedName>
    <definedName name="AKS" localSheetId="1">#REF!</definedName>
    <definedName name="AKS" localSheetId="0">#REF!</definedName>
    <definedName name="AKS" localSheetId="17">#REF!</definedName>
    <definedName name="AKS">#REF!</definedName>
    <definedName name="ALERT1" localSheetId="1">#REF!</definedName>
    <definedName name="ALERT1" localSheetId="0">#REF!</definedName>
    <definedName name="ALERT1" localSheetId="17">#REF!</definedName>
    <definedName name="ALERT1">#REF!</definedName>
    <definedName name="ALL" localSheetId="1">#REF!</definedName>
    <definedName name="ALL" localSheetId="2">#REF!</definedName>
    <definedName name="ALL" localSheetId="0">#REF!</definedName>
    <definedName name="ALL" localSheetId="17">#REF!</definedName>
    <definedName name="ALL">#REF!</definedName>
    <definedName name="AN">[20]名前一覧表!$A$13</definedName>
    <definedName name="annkyou" localSheetId="1">仕訳書!annkyou</definedName>
    <definedName name="annkyou" localSheetId="2">'諸経費算定 (改修機械)'!annkyou</definedName>
    <definedName name="annkyou" localSheetId="0">総仕訳書!annkyou</definedName>
    <definedName name="annkyou" localSheetId="17">別紙明細!annkyou</definedName>
    <definedName name="annkyou">[0]!annkyou</definedName>
    <definedName name="anscount" hidden="1">3</definedName>
    <definedName name="AQ" localSheetId="1">[71]仮設解体!#REF!</definedName>
    <definedName name="AQ" localSheetId="0">[71]仮設解体!#REF!</definedName>
    <definedName name="AQ" localSheetId="17">[71]仮設解体!#REF!</definedName>
    <definedName name="AQ">[71]仮設解体!#REF!</definedName>
    <definedName name="AREA_N" localSheetId="1">#REF!</definedName>
    <definedName name="AREA_N" localSheetId="0">#REF!</definedName>
    <definedName name="AREA_N" localSheetId="17">#REF!</definedName>
    <definedName name="AREA_N">#REF!</definedName>
    <definedName name="AREA2" localSheetId="1">#REF!</definedName>
    <definedName name="AREA2" localSheetId="0">#REF!</definedName>
    <definedName name="AREA2" localSheetId="17">#REF!</definedName>
    <definedName name="AREA2">#REF!</definedName>
    <definedName name="AREA3" localSheetId="1">#REF!</definedName>
    <definedName name="AREA3" localSheetId="0">#REF!</definedName>
    <definedName name="AREA3" localSheetId="17">#REF!</definedName>
    <definedName name="AREA3">#REF!</definedName>
    <definedName name="AREA4">#REF!</definedName>
    <definedName name="AREA5">#REF!</definedName>
    <definedName name="AREA6">#REF!</definedName>
    <definedName name="as" localSheetId="1">#REF!</definedName>
    <definedName name="as" localSheetId="2">#REF!</definedName>
    <definedName name="as" localSheetId="0">#REF!</definedName>
    <definedName name="as" localSheetId="17">#REF!</definedName>
    <definedName name="as">#REF!</definedName>
    <definedName name="as_cut_1_40">#REF!</definedName>
    <definedName name="as_cut_1_60">#REF!</definedName>
    <definedName name="AS_CUT_100_1">#REF!</definedName>
    <definedName name="AS_CUT_100_80">#REF!</definedName>
    <definedName name="AS_CUT_250_1">#REF!</definedName>
    <definedName name="AS_CUT_250_80">#REF!</definedName>
    <definedName name="AS_CUT_50_1">#REF!</definedName>
    <definedName name="AS_CUT_50_80">#REF!</definedName>
    <definedName name="ASD">[74]報目次!$I$7</definedName>
    <definedName name="ASDF">#REF!</definedName>
    <definedName name="asq" localSheetId="1">仕訳書!asq</definedName>
    <definedName name="asq" localSheetId="2">'諸経費算定 (改修機械)'!asq</definedName>
    <definedName name="asq" localSheetId="0">総仕訳書!asq</definedName>
    <definedName name="asq">[0]!asq</definedName>
    <definedName name="ass" localSheetId="1">#REF!</definedName>
    <definedName name="ass" localSheetId="0">#REF!</definedName>
    <definedName name="ass">#REF!</definedName>
    <definedName name="ASW">#REF!</definedName>
    <definedName name="aszx" localSheetId="1">仕訳書!aszx</definedName>
    <definedName name="aszx" localSheetId="2">'諸経費算定 (改修機械)'!aszx</definedName>
    <definedName name="aszx" localSheetId="0">総仕訳書!aszx</definedName>
    <definedName name="aszx">[0]!aszx</definedName>
    <definedName name="AS舗装_4cm" localSheetId="2">#REF!</definedName>
    <definedName name="AS舗装_4cm">#REF!</definedName>
    <definedName name="AS舗装_6cm" localSheetId="2">#REF!</definedName>
    <definedName name="AS舗装_6cm">#REF!</definedName>
    <definedName name="As舗装版破砕工" localSheetId="17">#REF!</definedName>
    <definedName name="As舗装版破砕工">#REF!</definedName>
    <definedName name="ATOP" localSheetId="17">[75]工作物!#REF!</definedName>
    <definedName name="ATOP">[75]工作物!#REF!</definedName>
    <definedName name="ATU" localSheetId="2">#REF!</definedName>
    <definedName name="ATU">#REF!</definedName>
    <definedName name="AW" localSheetId="17">[71]仮設解体!#REF!</definedName>
    <definedName name="AW">[71]仮設解体!#REF!</definedName>
    <definedName name="AZ" localSheetId="17">[71]仮設解体!#REF!</definedName>
    <definedName name="AZ">[71]仮設解体!#REF!</definedName>
    <definedName name="AそSW">[76]入力画面!$P$9</definedName>
    <definedName name="AりSW">[76]入力画面!$N$10</definedName>
    <definedName name="A営業SW" localSheetId="1">#REF!</definedName>
    <definedName name="A営業SW" localSheetId="0">#REF!</definedName>
    <definedName name="A営業SW" localSheetId="17">#REF!</definedName>
    <definedName name="A営業SW">#REF!</definedName>
    <definedName name="A下SW">[76]入力画面!$N$9</definedName>
    <definedName name="A改SW">[76]入力画面!$R$9</definedName>
    <definedName name="Ａ工区" localSheetId="2">#REF!</definedName>
    <definedName name="Ａ工区">#REF!</definedName>
    <definedName name="A主SW">[77]入力画面!$M$9</definedName>
    <definedName name="A主体SW" localSheetId="1">#REF!</definedName>
    <definedName name="A主体SW" localSheetId="0">#REF!</definedName>
    <definedName name="A主体SW" localSheetId="17">#REF!</definedName>
    <definedName name="A主体SW">#REF!</definedName>
    <definedName name="A新SW">[76]入力画面!$Q$9</definedName>
    <definedName name="Ａ代価" localSheetId="1">仕訳書!Ａ代価</definedName>
    <definedName name="Ａ代価" localSheetId="2">'諸経費算定 (改修機械)'!Ａ代価</definedName>
    <definedName name="Ａ代価" localSheetId="0">総仕訳書!Ａ代価</definedName>
    <definedName name="Ａ代価" localSheetId="17">別紙明細!Ａ代価</definedName>
    <definedName name="Ａ代価">Ａ代価</definedName>
    <definedName name="Ａ代価表" localSheetId="1">仕訳書!Ａ代価表</definedName>
    <definedName name="Ａ代価表" localSheetId="2">'諸経費算定 (改修機械)'!Ａ代価表</definedName>
    <definedName name="Ａ代価表" localSheetId="0">総仕訳書!Ａ代価表</definedName>
    <definedName name="Ａ代価表">[0]!Ａ代価表</definedName>
    <definedName name="A鉄SW">[76]入力画面!$P$10</definedName>
    <definedName name="A鉄改SW">[76]入力画面!$R$10</definedName>
    <definedName name="A鉄新SW">[76]入力画面!$Q$10</definedName>
    <definedName name="B">#N/A</definedName>
    <definedName name="B.1">[78]面積湧川!$D$2:$S$63</definedName>
    <definedName name="Ｂ．間接費" localSheetId="1">[63]三社見積比較!#REF!</definedName>
    <definedName name="Ｂ．間接費" localSheetId="2">[63]三社見積比較!#REF!</definedName>
    <definedName name="Ｂ．間接費" localSheetId="0">[63]三社見積比較!#REF!</definedName>
    <definedName name="Ｂ．間接費">[63]三社見積比較!#REF!</definedName>
    <definedName name="B_1" localSheetId="1">#REF!</definedName>
    <definedName name="B_1" localSheetId="2">#REF!</definedName>
    <definedName name="B_1" localSheetId="0">#REF!</definedName>
    <definedName name="B_1" localSheetId="17">#REF!</definedName>
    <definedName name="B_1">#REF!</definedName>
    <definedName name="B_10" localSheetId="1">#REF!</definedName>
    <definedName name="B_10" localSheetId="0">#REF!</definedName>
    <definedName name="B_10">#REF!</definedName>
    <definedName name="B_2" localSheetId="1">#REF!</definedName>
    <definedName name="B_2" localSheetId="0">#REF!</definedName>
    <definedName name="B_2">#REF!</definedName>
    <definedName name="B_3">#REF!</definedName>
    <definedName name="B_4">#REF!</definedName>
    <definedName name="B_5">#N/A</definedName>
    <definedName name="B_6" localSheetId="1">#REF!</definedName>
    <definedName name="B_6" localSheetId="0">#REF!</definedName>
    <definedName name="B_6" localSheetId="17">#REF!</definedName>
    <definedName name="B_6">#REF!</definedName>
    <definedName name="B_7" localSheetId="1">#REF!</definedName>
    <definedName name="B_7" localSheetId="0">#REF!</definedName>
    <definedName name="B_7">#REF!</definedName>
    <definedName name="B_8" localSheetId="1">#REF!</definedName>
    <definedName name="B_8" localSheetId="0">#REF!</definedName>
    <definedName name="B_8">#REF!</definedName>
    <definedName name="B_9">#REF!</definedName>
    <definedName name="B_代価">#REF!</definedName>
    <definedName name="B_代価_J">#REF!</definedName>
    <definedName name="B_代価_J_1">#REF!</definedName>
    <definedName name="B_代価_P">#REF!</definedName>
    <definedName name="B_代価_P_1">#REF!</definedName>
    <definedName name="B128..P165_">#REF!</definedName>
    <definedName name="B128..P165_1">#REF!</definedName>
    <definedName name="B128__P165_">#REF!</definedName>
    <definedName name="B128__P165_1">#REF!</definedName>
    <definedName name="B142_H184_AGPR_">#REF!</definedName>
    <definedName name="B170..P207_">#REF!</definedName>
    <definedName name="B170..P207_1">#REF!</definedName>
    <definedName name="B170__P207_">#REF!</definedName>
    <definedName name="B170__P207_1">#REF!</definedName>
    <definedName name="B2..P39_">#REF!</definedName>
    <definedName name="B2..P39_1">#REF!</definedName>
    <definedName name="B2__P39_">#REF!</definedName>
    <definedName name="B2__P39_1">#REF!</definedName>
    <definedName name="B212..P249_">#REF!</definedName>
    <definedName name="B212..P249_1">#REF!</definedName>
    <definedName name="B212__P249_">#REF!</definedName>
    <definedName name="B212__P249_1">#REF!</definedName>
    <definedName name="B234_H276_AGPR_">#REF!</definedName>
    <definedName name="B254..P291_">#REF!</definedName>
    <definedName name="B254..P291_1">#REF!</definedName>
    <definedName name="B254__P291_">#REF!</definedName>
    <definedName name="B254__P291_1">#REF!</definedName>
    <definedName name="B296..P333_">#REF!</definedName>
    <definedName name="B296..P333_1">#REF!</definedName>
    <definedName name="B296__P333_">#REF!</definedName>
    <definedName name="B296__P333_1">#REF!</definedName>
    <definedName name="Ｂ３２２ａ">#REF!</definedName>
    <definedName name="B338..P375_">#REF!</definedName>
    <definedName name="B338..P375_1">#REF!</definedName>
    <definedName name="B338__P375_">#REF!</definedName>
    <definedName name="B338__P375_1">#REF!</definedName>
    <definedName name="B380..P417_">#REF!</definedName>
    <definedName name="B380..P417_1">#REF!</definedName>
    <definedName name="B380__P417_">#REF!</definedName>
    <definedName name="B380__P417_1">#REF!</definedName>
    <definedName name="B422..P459_">#REF!</definedName>
    <definedName name="B422..P459_1">#REF!</definedName>
    <definedName name="B422__P459_">#REF!</definedName>
    <definedName name="B422__P459_1">#REF!</definedName>
    <definedName name="B442..P459_">#REF!</definedName>
    <definedName name="B442__P459_">#REF!</definedName>
    <definedName name="B45..P81_">#REF!</definedName>
    <definedName name="B45..P81_1">#REF!</definedName>
    <definedName name="B45__P81_">#REF!</definedName>
    <definedName name="B45__P81_1">#REF!</definedName>
    <definedName name="Ｂ４試験杭">#REF!</definedName>
    <definedName name="B50_H91_AGPR_BA">#REF!</definedName>
    <definedName name="B50_H92_AGPR_BA">#REF!</definedName>
    <definedName name="B86..P123_">#REF!</definedName>
    <definedName name="B86..P123_1">#REF!</definedName>
    <definedName name="B86..P23_">#REF!</definedName>
    <definedName name="B86__P123_">#REF!</definedName>
    <definedName name="B86__P123_1">#REF!</definedName>
    <definedName name="B86__P23_">#REF!</definedName>
    <definedName name="bai">[39]条件入力!$D$3</definedName>
    <definedName name="battuku" localSheetId="1">仕訳書!battuku</definedName>
    <definedName name="battuku" localSheetId="2">'諸経費算定 (改修機械)'!battuku</definedName>
    <definedName name="battuku" localSheetId="0">総仕訳書!battuku</definedName>
    <definedName name="battuku" localSheetId="17">別紙明細!battuku</definedName>
    <definedName name="battuku">[0]!battuku</definedName>
    <definedName name="BB">NA()</definedName>
    <definedName name="BBB" localSheetId="1">#REF!</definedName>
    <definedName name="BBB" localSheetId="0">#REF!</definedName>
    <definedName name="BBB" localSheetId="17">#REF!</definedName>
    <definedName name="BBB">#REF!</definedName>
    <definedName name="ｂｂｂｂ">#REF!</definedName>
    <definedName name="BC">'[79]86動産'!#REF!</definedName>
    <definedName name="BG" localSheetId="1">[71]仮設解体!#REF!</definedName>
    <definedName name="BG" localSheetId="0">[71]仮設解体!#REF!</definedName>
    <definedName name="BG" localSheetId="17">[71]仮設解体!#REF!</definedName>
    <definedName name="BG">[71]仮設解体!#REF!</definedName>
    <definedName name="BH" localSheetId="1">[71]仮設解体!#REF!</definedName>
    <definedName name="BH" localSheetId="0">[71]仮設解体!#REF!</definedName>
    <definedName name="BH" localSheetId="17">[71]仮設解体!#REF!</definedName>
    <definedName name="BH">[71]仮設解体!#REF!</definedName>
    <definedName name="BK">[41]水道復旧!$AF$22</definedName>
    <definedName name="boレキ">[80]ﾎﾞｰﾘﾝｸﾞ単価!$F$161</definedName>
    <definedName name="bo砂">[80]ﾎﾞｰﾘﾝｸﾞ単価!$F$104</definedName>
    <definedName name="bo軟１">[80]ﾎﾞｰﾘﾝｸﾞ単価!$F$277</definedName>
    <definedName name="BP_R3">'[81]５径間橋'!$CD$640='[81]５径間橋'!$CC$640</definedName>
    <definedName name="BR">[41]水道復旧!$AE$22</definedName>
    <definedName name="BS">[41]水道復旧!$AE$22</definedName>
    <definedName name="ＢＴ" localSheetId="1">[7]金建代価!#REF!</definedName>
    <definedName name="ＢＴ" localSheetId="0">[7]金建代価!#REF!</definedName>
    <definedName name="ＢＴ" localSheetId="17">[7]金建代価!#REF!</definedName>
    <definedName name="ＢＴ">[7]金建代価!#REF!</definedName>
    <definedName name="btn再表示">"ボタン 11"</definedName>
    <definedName name="btn最適値">"ボタン 12"</definedName>
    <definedName name="btn非表示">"ボタン 10"</definedName>
    <definedName name="BUNDEN" localSheetId="1">#REF!</definedName>
    <definedName name="BUNDEN" localSheetId="0">#REF!</definedName>
    <definedName name="BUNDEN" localSheetId="17">#REF!</definedName>
    <definedName name="BUNDEN">#REF!</definedName>
    <definedName name="BUNEN">[46]共通!$B$8</definedName>
    <definedName name="BW">[41]水道復旧!$AG$22</definedName>
    <definedName name="BY" localSheetId="1">[71]仮設解体!#REF!</definedName>
    <definedName name="BY" localSheetId="0">[71]仮設解体!#REF!</definedName>
    <definedName name="BY" localSheetId="17">[71]仮設解体!#REF!</definedName>
    <definedName name="BY">[71]仮設解体!#REF!</definedName>
    <definedName name="byi">#REF!</definedName>
    <definedName name="ＢぐＧＪ" localSheetId="1">[7]仮設解体!#REF!</definedName>
    <definedName name="ＢぐＧＪ" localSheetId="0">[7]仮設解体!#REF!</definedName>
    <definedName name="ＢぐＧＪ" localSheetId="17">[7]仮設解体!#REF!</definedName>
    <definedName name="ＢぐＧＪ">[7]仮設解体!#REF!</definedName>
    <definedName name="ＢんＭＫＪＨ" localSheetId="1">[7]仮設解体!#REF!</definedName>
    <definedName name="ＢんＭＫＪＨ" localSheetId="0">[7]仮設解体!#REF!</definedName>
    <definedName name="ＢんＭＫＪＨ" localSheetId="17">[7]仮設解体!#REF!</definedName>
    <definedName name="ＢんＭＫＪＨ">[7]仮設解体!#REF!</definedName>
    <definedName name="B下り" localSheetId="1" hidden="1">{#N/A,#N/A,FALSE,"Sheet16";#N/A,#N/A,FALSE,"Sheet16"}</definedName>
    <definedName name="B下り" localSheetId="2" hidden="1">{#N/A,#N/A,FALSE,"Sheet16";#N/A,#N/A,FALSE,"Sheet16"}</definedName>
    <definedName name="B下り" localSheetId="0" hidden="1">{#N/A,#N/A,FALSE,"Sheet16";#N/A,#N/A,FALSE,"Sheet16"}</definedName>
    <definedName name="B下り" localSheetId="17" hidden="1">{#N/A,#N/A,FALSE,"Sheet16";#N/A,#N/A,FALSE,"Sheet16"}</definedName>
    <definedName name="B下り" hidden="1">{#N/A,#N/A,FALSE,"Sheet16";#N/A,#N/A,FALSE,"Sheet16"}</definedName>
    <definedName name="Ｂ共通仮設工事" localSheetId="2">[63]三社見積比較!#REF!</definedName>
    <definedName name="Ｂ共通仮設工事" localSheetId="17">[63]三社見積比較!#REF!</definedName>
    <definedName name="Ｂ共通仮設工事">[63]三社見積比較!#REF!</definedName>
    <definedName name="Ｂ工区" localSheetId="2">#REF!</definedName>
    <definedName name="Ｂ工区">#REF!</definedName>
    <definedName name="B工種別" localSheetId="1" hidden="1">{#N/A,#N/A,FALSE,"Sheet16";#N/A,#N/A,FALSE,"Sheet16"}</definedName>
    <definedName name="B工種別" localSheetId="2" hidden="1">{#N/A,#N/A,FALSE,"Sheet16";#N/A,#N/A,FALSE,"Sheet16"}</definedName>
    <definedName name="B工種別" localSheetId="0" hidden="1">{#N/A,#N/A,FALSE,"Sheet16";#N/A,#N/A,FALSE,"Sheet16"}</definedName>
    <definedName name="B工種別" localSheetId="17" hidden="1">{#N/A,#N/A,FALSE,"Sheet16";#N/A,#N/A,FALSE,"Sheet16"}</definedName>
    <definedName name="B工種別" hidden="1">{#N/A,#N/A,FALSE,"Sheet16";#N/A,#N/A,FALSE,"Sheet16"}</definedName>
    <definedName name="B代価">#N/A</definedName>
    <definedName name="c.1" localSheetId="1">#REF!</definedName>
    <definedName name="c.1" localSheetId="0">#REF!</definedName>
    <definedName name="c.1" localSheetId="17">#REF!</definedName>
    <definedName name="c.1">#REF!</definedName>
    <definedName name="C_">#N/A</definedName>
    <definedName name="C_1" localSheetId="1">#REF!</definedName>
    <definedName name="C_1" localSheetId="2">#REF!</definedName>
    <definedName name="C_1" localSheetId="0">#REF!</definedName>
    <definedName name="C_1" localSheetId="17">#REF!</definedName>
    <definedName name="C_1">#REF!</definedName>
    <definedName name="C_2" localSheetId="1">#REF!</definedName>
    <definedName name="C_2" localSheetId="2">#REF!</definedName>
    <definedName name="C_2" localSheetId="0">#REF!</definedName>
    <definedName name="C_2" localSheetId="17">#REF!</definedName>
    <definedName name="C_2">#REF!</definedName>
    <definedName name="C_3" localSheetId="1">#REF!</definedName>
    <definedName name="C_3" localSheetId="2">#REF!</definedName>
    <definedName name="C_3" localSheetId="0">#REF!</definedName>
    <definedName name="C_3" localSheetId="17">#REF!</definedName>
    <definedName name="C_3">#REF!</definedName>
    <definedName name="C_4" localSheetId="2">#REF!</definedName>
    <definedName name="C_4" localSheetId="17">#REF!</definedName>
    <definedName name="C_4">#REF!</definedName>
    <definedName name="C_HANI" localSheetId="17">#REF!</definedName>
    <definedName name="C_HANI">#REF!</definedName>
    <definedName name="C_代価">#REF!</definedName>
    <definedName name="C_代価_J">#REF!</definedName>
    <definedName name="C_代価_J_1">#REF!</definedName>
    <definedName name="C_代価_P">#REF!</definedName>
    <definedName name="C_代価_P_1">#REF!</definedName>
    <definedName name="CANON">[82]変電見積!#REF!</definedName>
    <definedName name="CASE">[46]共通!$B$6</definedName>
    <definedName name="CB">#REF!</definedName>
    <definedName name="cc" localSheetId="1">#REF!</definedName>
    <definedName name="cc" localSheetId="0">#REF!</definedName>
    <definedName name="cc" localSheetId="17">#REF!</definedName>
    <definedName name="cc">#REF!</definedName>
    <definedName name="ｃｃｃ" localSheetId="1">#REF!</definedName>
    <definedName name="ｃｃｃ" localSheetId="0">#REF!</definedName>
    <definedName name="ｃｃｃ" localSheetId="17">#REF!</definedName>
    <definedName name="ｃｃｃ">#REF!</definedName>
    <definedName name="CCP0.5_10P_ﾋﾟｯﾄ" localSheetId="1">#REF!</definedName>
    <definedName name="CCP0.5_10P_ﾋﾟｯﾄ" localSheetId="0">#REF!</definedName>
    <definedName name="CCP0.5_10P_ﾋﾟｯﾄ" localSheetId="17">#REF!</definedName>
    <definedName name="CCP0.5_10P_ﾋﾟｯﾄ">#REF!</definedName>
    <definedName name="CCP0.5_30P">#REF!</definedName>
    <definedName name="CCP0.5_30P_FEP">#REF!</definedName>
    <definedName name="CCP0.5_30P_ﾋﾟｯﾄ">#REF!</definedName>
    <definedName name="ｃｄ" localSheetId="2">#REF!</definedName>
    <definedName name="ｃｄ" localSheetId="17">#REF!</definedName>
    <definedName name="ｃｄ">#REF!</definedName>
    <definedName name="CDLAST" localSheetId="17">#REF!</definedName>
    <definedName name="CDLAST">#REF!</definedName>
    <definedName name="CD解体" localSheetId="17">#REF!</definedName>
    <definedName name="CD解体">#REF!</definedName>
    <definedName name="CD発生材">#REF!</definedName>
    <definedName name="CH">#REF!</definedName>
    <definedName name="cha">#REF!</definedName>
    <definedName name="CHK">'[83]本工事費 (2)'!$AB$121</definedName>
    <definedName name="CHKK">'[83]本工事費 (2)'!$AB$122</definedName>
    <definedName name="CHT" localSheetId="2">#REF!</definedName>
    <definedName name="CHT">#REF!</definedName>
    <definedName name="CK">[41]水道復旧!$AF$24</definedName>
    <definedName name="CKMCODE">NA()</definedName>
    <definedName name="CKMDB">NA()</definedName>
    <definedName name="CLA" localSheetId="1">#REF!</definedName>
    <definedName name="CLA" localSheetId="0">#REF!</definedName>
    <definedName name="CLA" localSheetId="17">#REF!</definedName>
    <definedName name="CLA">#REF!</definedName>
    <definedName name="CLB" localSheetId="1">#REF!</definedName>
    <definedName name="CLB" localSheetId="0">#REF!</definedName>
    <definedName name="CLB">#REF!</definedName>
    <definedName name="CNTW" localSheetId="1">#REF!</definedName>
    <definedName name="CNTW" localSheetId="0">#REF!</definedName>
    <definedName name="CNTW">#REF!</definedName>
    <definedName name="CODE">#REF!</definedName>
    <definedName name="CODEaa">#REF!</definedName>
    <definedName name="COLA1">#REF!</definedName>
    <definedName name="COLA2">#REF!</definedName>
    <definedName name="COLA3">#REF!</definedName>
    <definedName name="COLA4">#REF!</definedName>
    <definedName name="COLB1">#REF!</definedName>
    <definedName name="COLB2">#REF!</definedName>
    <definedName name="COLB3">#REF!</definedName>
    <definedName name="COLB4">#REF!</definedName>
    <definedName name="COLC">#REF!</definedName>
    <definedName name="COLP">#REF!</definedName>
    <definedName name="COLR1">#REF!</definedName>
    <definedName name="COLT">#REF!</definedName>
    <definedName name="COLY">#REF!</definedName>
    <definedName name="COLZ">#REF!</definedName>
    <definedName name="conc18">#REF!</definedName>
    <definedName name="COP">[39]条件入力!$K$54</definedName>
    <definedName name="COPY1" localSheetId="2">#REF!</definedName>
    <definedName name="COPY1" localSheetId="17">#REF!</definedName>
    <definedName name="COPY1">#REF!</definedName>
    <definedName name="COPY10">#REF!</definedName>
    <definedName name="COPY11">#REF!</definedName>
    <definedName name="COPY12">#REF!</definedName>
    <definedName name="COPY13">#REF!</definedName>
    <definedName name="COPY14">#REF!</definedName>
    <definedName name="COPY15">#REF!</definedName>
    <definedName name="COPY16">#REF!</definedName>
    <definedName name="COPY17">#REF!</definedName>
    <definedName name="COPY18">#REF!</definedName>
    <definedName name="COPY19">#REF!</definedName>
    <definedName name="COPY2">#REF!</definedName>
    <definedName name="COPY20">#REF!</definedName>
    <definedName name="COPY21">#REF!</definedName>
    <definedName name="COPY22">#REF!</definedName>
    <definedName name="COPY23">#REF!</definedName>
    <definedName name="COPY3">#REF!</definedName>
    <definedName name="COPY4">#REF!</definedName>
    <definedName name="COPY5">#REF!</definedName>
    <definedName name="COPY6">#REF!</definedName>
    <definedName name="COPY7">#REF!</definedName>
    <definedName name="COPY8">#REF!</definedName>
    <definedName name="COPY9">#REF!</definedName>
    <definedName name="COPYROWS">#REF!</definedName>
    <definedName name="COPY前">IF([75]設計単価明細!A1048558="","",[75]設計単価明細!A1048558)</definedName>
    <definedName name="COST" localSheetId="1">[7]金建代価!#REF!</definedName>
    <definedName name="COST" localSheetId="2">[7]金建代価!#REF!</definedName>
    <definedName name="COST" localSheetId="0">[7]金建代価!#REF!</definedName>
    <definedName name="COST" localSheetId="17">[7]金建代価!#REF!</definedName>
    <definedName name="COST">[7]金建代価!#REF!</definedName>
    <definedName name="COUNT" localSheetId="1">#REF!</definedName>
    <definedName name="COUNT" localSheetId="2">#REF!</definedName>
    <definedName name="COUNT" localSheetId="0">#REF!</definedName>
    <definedName name="COUNT" localSheetId="17">#REF!</definedName>
    <definedName name="COUNT">#REF!</definedName>
    <definedName name="COUNT2" localSheetId="1">[13]木建!#REF!</definedName>
    <definedName name="COUNT2" localSheetId="2">[13]木建!#REF!</definedName>
    <definedName name="COUNT2" localSheetId="0">[13]木建!#REF!</definedName>
    <definedName name="COUNT2" localSheetId="17">[13]木建!#REF!</definedName>
    <definedName name="COUNT2">[13]木建!#REF!</definedName>
    <definedName name="COUNTA" localSheetId="1">#REF!</definedName>
    <definedName name="COUNTA" localSheetId="0">#REF!</definedName>
    <definedName name="COUNTA" localSheetId="17">#REF!</definedName>
    <definedName name="COUNTA">#REF!</definedName>
    <definedName name="COUNTA1" localSheetId="1">#REF!</definedName>
    <definedName name="COUNTA1" localSheetId="0">#REF!</definedName>
    <definedName name="COUNTA1" localSheetId="17">#REF!</definedName>
    <definedName name="COUNTA1">#REF!</definedName>
    <definedName name="COUNTA2" localSheetId="1">#REF!</definedName>
    <definedName name="COUNTA2" localSheetId="0">#REF!</definedName>
    <definedName name="COUNTA2" localSheetId="17">#REF!</definedName>
    <definedName name="COUNTA2">#REF!</definedName>
    <definedName name="COUNTA3">#REF!</definedName>
    <definedName name="COUNTA4">#REF!</definedName>
    <definedName name="COUNTB0">#N/A</definedName>
    <definedName name="COUNTB1">#REF!</definedName>
    <definedName name="COUNTB2">#REF!</definedName>
    <definedName name="COUNTB3">#REF!</definedName>
    <definedName name="COUNTB4">#REF!</definedName>
    <definedName name="COUNTC">#REF!</definedName>
    <definedName name="COUNTE0">#N/A</definedName>
    <definedName name="COUNTE1">#REF!</definedName>
    <definedName name="COUNTE3">#N/A</definedName>
    <definedName name="COUNTER">#REF!</definedName>
    <definedName name="COUNTER2">#REF!</definedName>
    <definedName name="COUNTF1">#REF!</definedName>
    <definedName name="COUNTH0">#N/A</definedName>
    <definedName name="COUNTJ0">#N/A</definedName>
    <definedName name="COUNTK0">#N/A</definedName>
    <definedName name="COUNTM0">#N/A</definedName>
    <definedName name="COUNTN0">#N/A</definedName>
    <definedName name="COUNTQ0">#N/A</definedName>
    <definedName name="COUNTR1">#REF!</definedName>
    <definedName name="COUNTT0">#N/A</definedName>
    <definedName name="COUNTV0">#N/A</definedName>
    <definedName name="COUNTV3">#N/A</definedName>
    <definedName name="COUNTW0">#N/A</definedName>
    <definedName name="COUNTW1">#REF!</definedName>
    <definedName name="COUNTWA0">#N/A</definedName>
    <definedName name="COUNTXB0">#N/A</definedName>
    <definedName name="COUNTYA0">#N/A</definedName>
    <definedName name="COUNTYB0">#N/A</definedName>
    <definedName name="COはつり">#REF!</definedName>
    <definedName name="Co舗装版破砕工">#REF!</definedName>
    <definedName name="CPEV_S_0.9_2P">[28]複合!$AA$50</definedName>
    <definedName name="CPEV_S0.9_3P" localSheetId="1">[35]複合・ｺﾝｾﾝﾄ電話!#REF!</definedName>
    <definedName name="CPEV_S0.9_3P" localSheetId="0">[35]複合・ｺﾝｾﾝﾄ電話!#REF!</definedName>
    <definedName name="CPEV_S0.9_3P" localSheetId="17">[35]複合・ｺﾝｾﾝﾄ電話!#REF!</definedName>
    <definedName name="CPEV_S0.9_3P">[35]複合・ｺﾝｾﾝﾄ電話!#REF!</definedName>
    <definedName name="CPEV0.9_7P" localSheetId="1">#REF!</definedName>
    <definedName name="CPEV0.9_7P" localSheetId="0">#REF!</definedName>
    <definedName name="CPEV0.9_7P" localSheetId="17">#REF!</definedName>
    <definedName name="CPEV0.9_7P">#REF!</definedName>
    <definedName name="CPEV1.2_3P" localSheetId="1">#REF!</definedName>
    <definedName name="CPEV1.2_3P" localSheetId="0">#REF!</definedName>
    <definedName name="CPEV1.2_3P" localSheetId="17">#REF!</definedName>
    <definedName name="CPEV1.2_3P">#REF!</definedName>
    <definedName name="CPEV1.2_7P" localSheetId="1">#REF!</definedName>
    <definedName name="CPEV1.2_7P" localSheetId="0">#REF!</definedName>
    <definedName name="CPEV1.2_7P" localSheetId="17">#REF!</definedName>
    <definedName name="CPEV1.2_7P">#REF!</definedName>
    <definedName name="ＣＲ" localSheetId="1">[7]仮設解体!#REF!</definedName>
    <definedName name="ＣＲ" localSheetId="0">[7]仮設解体!#REF!</definedName>
    <definedName name="ＣＲ" localSheetId="17">[7]仮設解体!#REF!</definedName>
    <definedName name="ＣＲ">[7]仮設解体!#REF!</definedName>
    <definedName name="_xlnm.Criteria" localSheetId="1">#REF!</definedName>
    <definedName name="_xlnm.Criteria" localSheetId="0">#REF!</definedName>
    <definedName name="_xlnm.Criteria" localSheetId="17">#REF!</definedName>
    <definedName name="_xlnm.Criteria">#REF!</definedName>
    <definedName name="Criteria_MI" localSheetId="1">#REF!</definedName>
    <definedName name="Criteria_MI" localSheetId="2">#REF!</definedName>
    <definedName name="Criteria_MI" localSheetId="0">#REF!</definedName>
    <definedName name="Criteria_MI" localSheetId="17">#REF!</definedName>
    <definedName name="Criteria_MI">#REF!</definedName>
    <definedName name="ＣＲＰ" localSheetId="1">#REF!</definedName>
    <definedName name="ＣＲＰ" localSheetId="0">#REF!</definedName>
    <definedName name="ＣＲＰ">#REF!</definedName>
    <definedName name="CS" localSheetId="2">#REF!</definedName>
    <definedName name="CS">#REF!</definedName>
    <definedName name="CT" localSheetId="2">#REF!</definedName>
    <definedName name="CT">#REF!</definedName>
    <definedName name="CV200ﾟ_4C" localSheetId="1">[35]複合・ｺﾝｾﾝﾄ電話!#REF!</definedName>
    <definedName name="CV200ﾟ_4C" localSheetId="0">[35]複合・ｺﾝｾﾝﾄ電話!#REF!</definedName>
    <definedName name="CV200ﾟ_4C">[35]複合・ｺﾝｾﾝﾄ電話!#REF!</definedName>
    <definedName name="CV200ﾟ_4C_ﾗｯｸ" localSheetId="1">[35]複合・ｺﾝｾﾝﾄ電話!#REF!</definedName>
    <definedName name="CV200ﾟ_4C_ﾗｯｸ" localSheetId="0">[35]複合・ｺﾝｾﾝﾄ電話!#REF!</definedName>
    <definedName name="CV200ﾟ_4C_ﾗｯｸ">[35]複合・ｺﾝｾﾝﾄ電話!#REF!</definedName>
    <definedName name="CV200°_4C">[28]複合!$AA$48</definedName>
    <definedName name="CV200°_4C_ﾗｯｸ">[28]複合!$AA$49</definedName>
    <definedName name="cvb" localSheetId="1">[7]金建代価!#REF!</definedName>
    <definedName name="cvb" localSheetId="0">[7]金建代価!#REF!</definedName>
    <definedName name="cvb" localSheetId="17">[7]金建代価!#REF!</definedName>
    <definedName name="cvb">[7]金建代価!#REF!</definedName>
    <definedName name="CVV_S1.25°_10C" localSheetId="1">#REF!</definedName>
    <definedName name="CVV_S1.25°_10C" localSheetId="0">#REF!</definedName>
    <definedName name="CVV_S1.25°_10C" localSheetId="17">#REF!</definedName>
    <definedName name="CVV_S1.25°_10C">#REF!</definedName>
    <definedName name="CVV_S1.25°_10C_ﾗｯｸ" localSheetId="1">#REF!</definedName>
    <definedName name="CVV_S1.25°_10C_ﾗｯｸ" localSheetId="0">#REF!</definedName>
    <definedName name="CVV_S1.25°_10C_ﾗｯｸ" localSheetId="17">#REF!</definedName>
    <definedName name="CVV_S1.25°_10C_ﾗｯｸ">#REF!</definedName>
    <definedName name="CVV_S1.25°_15C" localSheetId="1">#REF!</definedName>
    <definedName name="CVV_S1.25°_15C" localSheetId="0">#REF!</definedName>
    <definedName name="CVV_S1.25°_15C" localSheetId="17">#REF!</definedName>
    <definedName name="CVV_S1.25°_15C">#REF!</definedName>
    <definedName name="CVV_S1.25°_15C_ﾗｯｸ">#REF!</definedName>
    <definedName name="CVV_S1.25°_20C">#REF!</definedName>
    <definedName name="CVV_S1.25°_20C_ﾗｯｸ">#REF!</definedName>
    <definedName name="CVV_S1.25°_５C">#REF!</definedName>
    <definedName name="CVV_S1.25°_8C">#REF!</definedName>
    <definedName name="CVV_S1.25°_8C_ﾗｯｸ">#REF!</definedName>
    <definedName name="CW">[41]水道復旧!$AG$24</definedName>
    <definedName name="ＣＹんＢ">[7]仮設解体!#REF!</definedName>
    <definedName name="Ｃう゛" localSheetId="1">#REF!</definedName>
    <definedName name="Ｃう゛" localSheetId="0">#REF!</definedName>
    <definedName name="Ｃう゛" localSheetId="17">#REF!</definedName>
    <definedName name="Ｃう゛">#REF!</definedName>
    <definedName name="Ｃう_" localSheetId="1">#REF!</definedName>
    <definedName name="Ｃう_" localSheetId="0">#REF!</definedName>
    <definedName name="Ｃう_" localSheetId="17">#REF!</definedName>
    <definedName name="Ｃう_">#REF!</definedName>
    <definedName name="Ｃ工区">#REF!</definedName>
    <definedName name="Ｃ代価" localSheetId="1">仕訳書!Ｃ代価</definedName>
    <definedName name="Ｃ代価" localSheetId="2">'諸経費算定 (改修機械)'!Ｃ代価</definedName>
    <definedName name="Ｃ代価" localSheetId="0">総仕訳書!Ｃ代価</definedName>
    <definedName name="Ｃ代価">[0]!Ｃ代価</definedName>
    <definedName name="Ｃ代価表" localSheetId="1">仕訳書!Ｃ代価表</definedName>
    <definedName name="Ｃ代価表" localSheetId="2">'諸経費算定 (改修機械)'!Ｃ代価表</definedName>
    <definedName name="Ｃ代価表" localSheetId="0">総仕訳書!Ｃ代価表</definedName>
    <definedName name="Ｃ代価表">[0]!Ｃ代価表</definedName>
    <definedName name="Ｃ代価表一覧表" localSheetId="2">#REF!</definedName>
    <definedName name="Ｃ代価表一覧表">#REF!</definedName>
    <definedName name="D" localSheetId="1">[57]見積比較!#REF!</definedName>
    <definedName name="D" localSheetId="2">[57]見積比較!#REF!</definedName>
    <definedName name="D" localSheetId="0">[57]見積比較!#REF!</definedName>
    <definedName name="D" localSheetId="17">[57]見積比較!#REF!</definedName>
    <definedName name="D">[57]見積比較!#REF!</definedName>
    <definedName name="D_1" localSheetId="1">#REF!</definedName>
    <definedName name="D_1" localSheetId="0">#REF!</definedName>
    <definedName name="D_1" localSheetId="17">#REF!</definedName>
    <definedName name="D_1">#REF!</definedName>
    <definedName name="D_10" localSheetId="1">#REF!</definedName>
    <definedName name="D_10" localSheetId="0">#REF!</definedName>
    <definedName name="D_10">#REF!</definedName>
    <definedName name="d_100">#REF!</definedName>
    <definedName name="D_11" localSheetId="1">#REF!</definedName>
    <definedName name="D_11" localSheetId="0">#REF!</definedName>
    <definedName name="D_11">#REF!</definedName>
    <definedName name="D_12">#REF!</definedName>
    <definedName name="D_13">#REF!</definedName>
    <definedName name="D_14">#REF!</definedName>
    <definedName name="D_15">#REF!</definedName>
    <definedName name="D_16">#REF!</definedName>
    <definedName name="D_17">#REF!</definedName>
    <definedName name="D_18">#REF!</definedName>
    <definedName name="D_19">#REF!</definedName>
    <definedName name="D_2">#REF!</definedName>
    <definedName name="D_20">#REF!</definedName>
    <definedName name="D_21">#REF!</definedName>
    <definedName name="D_22">#REF!</definedName>
    <definedName name="D_23">#REF!</definedName>
    <definedName name="D_24">#REF!</definedName>
    <definedName name="D_25">#REF!</definedName>
    <definedName name="D_26">#REF!</definedName>
    <definedName name="D_27">#REF!</definedName>
    <definedName name="D_28">#REF!</definedName>
    <definedName name="D_3">#REF!</definedName>
    <definedName name="D_4">#REF!</definedName>
    <definedName name="D_5">#REF!</definedName>
    <definedName name="D_6">#REF!</definedName>
    <definedName name="D_7">#REF!</definedName>
    <definedName name="D_8">#REF!</definedName>
    <definedName name="D_9">#REF!</definedName>
    <definedName name="D_HANI">#REF!</definedName>
    <definedName name="D_KEY">#REF!</definedName>
    <definedName name="D_MENU">#REF!</definedName>
    <definedName name="D_代価">#REF!</definedName>
    <definedName name="D_代価_J">#REF!</definedName>
    <definedName name="D_代価_J_1">#REF!</definedName>
    <definedName name="D_代価_P">#REF!</definedName>
    <definedName name="D_代価_P_1">#REF!</definedName>
    <definedName name="Ｄ１工区">#REF!</definedName>
    <definedName name="Ｄ２工区">#REF!</definedName>
    <definedName name="Ｄ３工区">#REF!</definedName>
    <definedName name="Ｄ４工区">#REF!</definedName>
    <definedName name="DAI">#REF!</definedName>
    <definedName name="DAIK1">#REF!</definedName>
    <definedName name="DAIK2">#REF!</definedName>
    <definedName name="ＤＡＩＫＡ">#REF!</definedName>
    <definedName name="DAT_MENU">NA()</definedName>
    <definedName name="DATA" localSheetId="1">#REF!</definedName>
    <definedName name="DATA" localSheetId="0">#REF!</definedName>
    <definedName name="DATA" localSheetId="17">#REF!</definedName>
    <definedName name="DATA">#REF!</definedName>
    <definedName name="DATA1" localSheetId="1">#REF!</definedName>
    <definedName name="DATA1" localSheetId="0">#REF!</definedName>
    <definedName name="DATA1">#REF!</definedName>
    <definedName name="DATA2" localSheetId="1">#REF!</definedName>
    <definedName name="DATA2" localSheetId="0">#REF!</definedName>
    <definedName name="DATA2">#REF!</definedName>
    <definedName name="DATA3">#REF!</definedName>
    <definedName name="DATA4">#REF!</definedName>
    <definedName name="_xlnm.Database">#REF!</definedName>
    <definedName name="Database_MI">#REF!</definedName>
    <definedName name="DAY">#REF!</definedName>
    <definedName name="Db">#REF!</definedName>
    <definedName name="DC" localSheetId="1">[71]仮設解体!#REF!</definedName>
    <definedName name="DC" localSheetId="2">[71]仮設解体!#REF!</definedName>
    <definedName name="DC" localSheetId="0">[71]仮設解体!#REF!</definedName>
    <definedName name="DC" localSheetId="17">[71]仮設解体!#REF!</definedName>
    <definedName name="DC">[71]仮設解体!#REF!</definedName>
    <definedName name="ＤＣＱお" localSheetId="1">#REF!</definedName>
    <definedName name="ＤＣＱお" localSheetId="0">#REF!</definedName>
    <definedName name="ＤＣＱお" localSheetId="17">#REF!</definedName>
    <definedName name="ＤＣＱお">#REF!</definedName>
    <definedName name="dd">#REF!</definedName>
    <definedName name="ｄｄｄ" localSheetId="1">[84]立木調査!#REF!</definedName>
    <definedName name="ｄｄｄ" localSheetId="2">[84]立木調査!#REF!</definedName>
    <definedName name="ｄｄｄ" localSheetId="0">[84]立木調査!#REF!</definedName>
    <definedName name="ｄｄｄ" localSheetId="17">[84]立木調査!#REF!</definedName>
    <definedName name="ｄｄｄ">[84]立木調査!#REF!</definedName>
    <definedName name="DDDD" localSheetId="1">#REF!</definedName>
    <definedName name="DDDD" localSheetId="0">#REF!</definedName>
    <definedName name="DDDD" localSheetId="17">#REF!</definedName>
    <definedName name="DDDD">#REF!</definedName>
    <definedName name="ddddddddddd" localSheetId="1">仕訳書!ddddddddddd</definedName>
    <definedName name="ddddddddddd" localSheetId="2">'諸経費算定 (改修機械)'!ddddddddddd</definedName>
    <definedName name="ddddddddddd" localSheetId="0">総仕訳書!ddddddddddd</definedName>
    <definedName name="ddddddddddd">[0]!ddddddddddd</definedName>
    <definedName name="de" localSheetId="1">[7]金建代価!#REF!</definedName>
    <definedName name="de" localSheetId="2">[7]金建代価!#REF!</definedName>
    <definedName name="de" localSheetId="0">[7]金建代価!#REF!</definedName>
    <definedName name="de" localSheetId="17">[7]金建代価!#REF!</definedName>
    <definedName name="de">[7]金建代価!#REF!</definedName>
    <definedName name="dehu" localSheetId="1">[7]金建代価!#REF!</definedName>
    <definedName name="dehu" localSheetId="0">[7]金建代価!#REF!</definedName>
    <definedName name="dehu" localSheetId="17">[7]金建代価!#REF!</definedName>
    <definedName name="dehu">[7]金建代価!#REF!</definedName>
    <definedName name="dell" hidden="1">#REF!</definedName>
    <definedName name="DELZT" localSheetId="1">#REF!</definedName>
    <definedName name="DELZT" localSheetId="0">#REF!</definedName>
    <definedName name="DELZT" localSheetId="17">#REF!</definedName>
    <definedName name="DELZT">#REF!</definedName>
    <definedName name="dennki">#REF!</definedName>
    <definedName name="denryoku">#REF!</definedName>
    <definedName name="der">#REF!</definedName>
    <definedName name="dery" localSheetId="1">仕訳書!dery</definedName>
    <definedName name="dery" localSheetId="2">'諸経費算定 (改修機械)'!dery</definedName>
    <definedName name="dery" localSheetId="0">総仕訳書!dery</definedName>
    <definedName name="dery">[0]!dery</definedName>
    <definedName name="DF" hidden="1">255</definedName>
    <definedName name="ｄｆｆ">#REF!</definedName>
    <definedName name="dfg" localSheetId="2">#REF!</definedName>
    <definedName name="dfg">#REF!</definedName>
    <definedName name="ＤＦＧＺ" localSheetId="1">#REF!</definedName>
    <definedName name="ＤＦＧＺ" localSheetId="0">#REF!</definedName>
    <definedName name="ＤＦＧＺ" localSheetId="17">#REF!</definedName>
    <definedName name="ＤＦＧＺ">#REF!</definedName>
    <definedName name="dfh" localSheetId="1">[7]仮設解体!#REF!</definedName>
    <definedName name="dfh" localSheetId="2">[7]仮設解体!#REF!</definedName>
    <definedName name="dfh" localSheetId="0">[7]仮設解体!#REF!</definedName>
    <definedName name="dfh" localSheetId="17">[7]仮設解体!#REF!</definedName>
    <definedName name="dfh">[7]仮設解体!#REF!</definedName>
    <definedName name="DIKA" localSheetId="1">#REF!</definedName>
    <definedName name="DIKA" localSheetId="0">#REF!</definedName>
    <definedName name="DIKA" localSheetId="17">#REF!</definedName>
    <definedName name="DIKA">#REF!</definedName>
    <definedName name="DISP1" localSheetId="1">[49]代価表!#REF!</definedName>
    <definedName name="DISP1" localSheetId="2">[49]代価表!#REF!</definedName>
    <definedName name="DISP1" localSheetId="0">[49]代価表!#REF!</definedName>
    <definedName name="DISP1" localSheetId="17">[49]代価表!#REF!</definedName>
    <definedName name="DISP1">[49]代価表!#REF!</definedName>
    <definedName name="DK">NA()</definedName>
    <definedName name="DNN">NA()</definedName>
    <definedName name="DO" localSheetId="2">#REF!</definedName>
    <definedName name="DO">#REF!</definedName>
    <definedName name="DOS" localSheetId="1">#REF!</definedName>
    <definedName name="DOS" localSheetId="0">#REF!</definedName>
    <definedName name="DOS" localSheetId="17">#REF!</definedName>
    <definedName name="DOS">#REF!</definedName>
    <definedName name="DQ" localSheetId="1">[71]仮設解体!#REF!</definedName>
    <definedName name="DQ" localSheetId="2">[71]仮設解体!#REF!</definedName>
    <definedName name="DQ" localSheetId="0">[71]仮設解体!#REF!</definedName>
    <definedName name="DQ" localSheetId="17">[71]仮設解体!#REF!</definedName>
    <definedName name="DQ">[71]仮設解体!#REF!</definedName>
    <definedName name="DR" localSheetId="1">[71]仮設解体!#REF!</definedName>
    <definedName name="DR" localSheetId="2">[71]仮設解体!#REF!</definedName>
    <definedName name="DR" localSheetId="0">[71]仮設解体!#REF!</definedName>
    <definedName name="DR" localSheetId="17">[71]仮設解体!#REF!</definedName>
    <definedName name="DR">[71]仮設解体!#REF!</definedName>
    <definedName name="DS">[41]水道復旧!$AE$26</definedName>
    <definedName name="DU" localSheetId="1">[71]仮設解体!#REF!</definedName>
    <definedName name="DU" localSheetId="2">[71]仮設解体!#REF!</definedName>
    <definedName name="DU" localSheetId="0">[71]仮設解体!#REF!</definedName>
    <definedName name="DU" localSheetId="17">[71]仮設解体!#REF!</definedName>
    <definedName name="DU">[71]仮設解体!#REF!</definedName>
    <definedName name="dv" localSheetId="2">#REF!</definedName>
    <definedName name="dv">#REF!</definedName>
    <definedName name="DWN" localSheetId="1">[13]木建!#REF!</definedName>
    <definedName name="DWN" localSheetId="2">[13]木建!#REF!</definedName>
    <definedName name="DWN" localSheetId="0">[13]木建!#REF!</definedName>
    <definedName name="DWN" localSheetId="17">[13]木建!#REF!</definedName>
    <definedName name="DWN">[13]木建!#REF!</definedName>
    <definedName name="Ｄ表範囲">[85]Ｄ表!$A$2:$AX$193</definedName>
    <definedName name="E">#N/A</definedName>
    <definedName name="E_1" localSheetId="1">#REF!</definedName>
    <definedName name="E_1" localSheetId="2">#REF!</definedName>
    <definedName name="E_1" localSheetId="0">#REF!</definedName>
    <definedName name="E_1" localSheetId="17">#REF!</definedName>
    <definedName name="E_1">#REF!</definedName>
    <definedName name="E_2">#N/A</definedName>
    <definedName name="E_3">#N/A</definedName>
    <definedName name="E_4">#N/A</definedName>
    <definedName name="E_5">#N/A</definedName>
    <definedName name="E_代価" localSheetId="1">#REF!</definedName>
    <definedName name="E_代価" localSheetId="0">#REF!</definedName>
    <definedName name="E_代価" localSheetId="17">#REF!</definedName>
    <definedName name="E_代価">#REF!</definedName>
    <definedName name="E_代価_J" localSheetId="1">#REF!</definedName>
    <definedName name="E_代価_J" localSheetId="0">#REF!</definedName>
    <definedName name="E_代価_J" localSheetId="17">#REF!</definedName>
    <definedName name="E_代価_J">#REF!</definedName>
    <definedName name="E_代価_J_1" localSheetId="1">#REF!</definedName>
    <definedName name="E_代価_J_1" localSheetId="0">#REF!</definedName>
    <definedName name="E_代価_J_1" localSheetId="17">#REF!</definedName>
    <definedName name="E_代価_J_1">#REF!</definedName>
    <definedName name="E_代価_P">#REF!</definedName>
    <definedName name="E_代価_P_1">#REF!</definedName>
    <definedName name="E60_" localSheetId="1">#REF!</definedName>
    <definedName name="E60_" localSheetId="2">#REF!</definedName>
    <definedName name="E60_" localSheetId="0">#REF!</definedName>
    <definedName name="E60_" localSheetId="17">#REF!</definedName>
    <definedName name="E60_">#REF!</definedName>
    <definedName name="ea" localSheetId="2">'[86]86動産'!#REF!</definedName>
    <definedName name="ea">'[86]86動産'!#REF!</definedName>
    <definedName name="ED" localSheetId="2">[71]仮設解体!#REF!</definedName>
    <definedName name="ED" localSheetId="17">[71]仮設解体!#REF!</definedName>
    <definedName name="ED">[71]仮設解体!#REF!</definedName>
    <definedName name="edit1">"エディット 61"</definedName>
    <definedName name="ee" localSheetId="1">[87]工程特一!#REF!</definedName>
    <definedName name="ee" localSheetId="2">[87]工程特一!#REF!</definedName>
    <definedName name="ee" localSheetId="0">[87]工程特一!#REF!</definedName>
    <definedName name="ee" localSheetId="17">[87]工程特一!#REF!</definedName>
    <definedName name="ee">[87]工程特一!#REF!</definedName>
    <definedName name="EEE">[88]数量集計!#REF!</definedName>
    <definedName name="eer" localSheetId="1">仕訳書!eer</definedName>
    <definedName name="eer" localSheetId="2">'諸経費算定 (改修機械)'!eer</definedName>
    <definedName name="eer" localSheetId="0">総仕訳書!eer</definedName>
    <definedName name="eer">[0]!eer</definedName>
    <definedName name="EF" localSheetId="1">[71]仮設解体!#REF!</definedName>
    <definedName name="EF" localSheetId="0">[71]仮設解体!#REF!</definedName>
    <definedName name="EF" localSheetId="17">[71]仮設解体!#REF!</definedName>
    <definedName name="EF">[71]仮設解体!#REF!</definedName>
    <definedName name="efr" localSheetId="1">[7]仮設解体!#REF!</definedName>
    <definedName name="efr" localSheetId="0">[7]仮設解体!#REF!</definedName>
    <definedName name="efr" localSheetId="17">[7]仮設解体!#REF!</definedName>
    <definedName name="efr">[7]仮設解体!#REF!</definedName>
    <definedName name="EGK" localSheetId="1">#REF!</definedName>
    <definedName name="EGK" localSheetId="0">#REF!</definedName>
    <definedName name="EGK" localSheetId="17">#REF!</definedName>
    <definedName name="EGK">#REF!</definedName>
    <definedName name="EGS" localSheetId="1">#REF!</definedName>
    <definedName name="EGS" localSheetId="0">#REF!</definedName>
    <definedName name="EGS" localSheetId="17">#REF!</definedName>
    <definedName name="EGS">#REF!</definedName>
    <definedName name="eh">#N/A</definedName>
    <definedName name="EI">'[83]本工事費 (2)'!$R$127</definedName>
    <definedName name="EIK" localSheetId="1">#REF!</definedName>
    <definedName name="EIK" localSheetId="0">#REF!</definedName>
    <definedName name="EIK" localSheetId="17">#REF!</definedName>
    <definedName name="EIK">#REF!</definedName>
    <definedName name="EK">[20]名前一覧表!$A$14</definedName>
    <definedName name="EKK" localSheetId="1">#REF!</definedName>
    <definedName name="EKK" localSheetId="0">#REF!</definedName>
    <definedName name="EKK">#REF!</definedName>
    <definedName name="EKS">#REF!</definedName>
    <definedName name="ＥＬＶ盤">#REF!</definedName>
    <definedName name="EN">#REF!</definedName>
    <definedName name="END" localSheetId="1">#REF!</definedName>
    <definedName name="END" localSheetId="2">#REF!</definedName>
    <definedName name="END" localSheetId="0">#REF!</definedName>
    <definedName name="END" localSheetId="17">#REF!</definedName>
    <definedName name="END">#REF!</definedName>
    <definedName name="EO">NA()</definedName>
    <definedName name="ER" localSheetId="1">#REF!</definedName>
    <definedName name="ER" localSheetId="0">#REF!</definedName>
    <definedName name="ER" localSheetId="17">#REF!</definedName>
    <definedName name="ER">#REF!</definedName>
    <definedName name="erft" localSheetId="1">[7]金建代価!#REF!</definedName>
    <definedName name="erft" localSheetId="0">[7]金建代価!#REF!</definedName>
    <definedName name="erft">[7]金建代価!#REF!</definedName>
    <definedName name="erg" localSheetId="1">仕訳書!erg</definedName>
    <definedName name="erg" localSheetId="2">'諸経費算定 (改修機械)'!erg</definedName>
    <definedName name="erg" localSheetId="0">総仕訳書!erg</definedName>
    <definedName name="erg">[0]!erg</definedName>
    <definedName name="ery" localSheetId="1">仕訳書!ery</definedName>
    <definedName name="ery" localSheetId="2">'諸経費算定 (改修機械)'!ery</definedName>
    <definedName name="ery" localSheetId="0">総仕訳書!ery</definedName>
    <definedName name="ery">[0]!ery</definedName>
    <definedName name="eryu" localSheetId="1">[7]金建代価!#REF!</definedName>
    <definedName name="eryu" localSheetId="0">[7]金建代価!#REF!</definedName>
    <definedName name="eryu">[7]金建代価!#REF!</definedName>
    <definedName name="ES">[39]条件入力!$I$5</definedName>
    <definedName name="ESW" localSheetId="1">#REF!</definedName>
    <definedName name="ESW" localSheetId="0">#REF!</definedName>
    <definedName name="ESW" localSheetId="17">#REF!</definedName>
    <definedName name="ESW">#REF!</definedName>
    <definedName name="ET">[41]水道復旧!$AD$28</definedName>
    <definedName name="etj" localSheetId="1">仕訳書!etj</definedName>
    <definedName name="etj" localSheetId="2">'諸経費算定 (改修機械)'!etj</definedName>
    <definedName name="etj" localSheetId="0">総仕訳書!etj</definedName>
    <definedName name="etj">[0]!etj</definedName>
    <definedName name="EV" localSheetId="1">[71]仮設解体!#REF!</definedName>
    <definedName name="EV" localSheetId="0">[71]仮設解体!#REF!</definedName>
    <definedName name="EV">[71]仮設解体!#REF!</definedName>
    <definedName name="ew" localSheetId="1">仕訳書!ew</definedName>
    <definedName name="ew" localSheetId="2">'諸経費算定 (改修機械)'!ew</definedName>
    <definedName name="ew" localSheetId="0">総仕訳書!ew</definedName>
    <definedName name="ew">[0]!ew</definedName>
    <definedName name="Excel_BuiltIn_Criteria" localSheetId="1">#REF!</definedName>
    <definedName name="Excel_BuiltIn_Criteria" localSheetId="0">#REF!</definedName>
    <definedName name="Excel_BuiltIn_Criteria" localSheetId="17">#REF!</definedName>
    <definedName name="Excel_BuiltIn_Criteria">#REF!</definedName>
    <definedName name="Excel_BuiltIn_Database" localSheetId="1">#REF!</definedName>
    <definedName name="Excel_BuiltIn_Database" localSheetId="0">#REF!</definedName>
    <definedName name="Excel_BuiltIn_Database" localSheetId="17">#REF!</definedName>
    <definedName name="Excel_BuiltIn_Database">#REF!</definedName>
    <definedName name="Excel_BuiltIn_Extract" localSheetId="1">#REF!</definedName>
    <definedName name="Excel_BuiltIn_Extract" localSheetId="0">#REF!</definedName>
    <definedName name="Excel_BuiltIn_Extract" localSheetId="17">#REF!</definedName>
    <definedName name="Excel_BuiltIn_Extract">#REF!</definedName>
    <definedName name="Excel_BuiltIn_Print_Area">#REF!</definedName>
    <definedName name="Excel_BuiltIn_Print_Titles">#REF!</definedName>
    <definedName name="Excel_BuiltIn_Recorder">#REF!</definedName>
    <definedName name="ＥＸＰＪ" localSheetId="1">IF(仕訳書!立木移転幹周="","",IF(仕訳書!立木移転区分="A",仕訳書!立木仮植木一般A幹単価,IF(仕訳書!立木移転区分="B",仕訳書!立木仮植木一般B幹単価,仕訳書!立木仮植木一般C幹単価)))</definedName>
    <definedName name="ＥＸＰＪ" localSheetId="2">IF(立木移転幹周="","",IF(立木移転区分="A",'諸経費算定 (改修機械)'!立木仮植木一般A幹単価,IF(立木移転区分="B",'諸経費算定 (改修機械)'!立木仮植木一般B幹単価,'諸経費算定 (改修機械)'!立木仮植木一般C幹単価)))</definedName>
    <definedName name="ＥＸＰＪ" localSheetId="0">IF(総仕訳書!立木移転幹周="","",IF(総仕訳書!立木移転区分="A",総仕訳書!立木仮植木一般A幹単価,IF(総仕訳書!立木移転区分="B",総仕訳書!立木仮植木一般B幹単価,総仕訳書!立木仮植木一般C幹単価)))</definedName>
    <definedName name="ＥＸＰＪ" localSheetId="4">IF([0]!立木移転幹周="","",IF([0]!立木移転区分="A",直接工事費仕訳書!立木仮植木一般A幹単価,IF([0]!立木移転区分="B",直接工事費仕訳書!立木仮植木一般B幹単価,直接工事費仕訳書!立木仮植木一般C幹単価)))</definedName>
    <definedName name="ＥＸＰＪ" localSheetId="17">IF(別紙明細!立木移転幹周="","",IF(別紙明細!立木移転区分="A",別紙明細!立木仮植木一般A幹単価,IF(別紙明細!立木移転区分="B",別紙明細!立木仮植木一般B幹単価,別紙明細!立木仮植木一般C幹単価)))</definedName>
    <definedName name="ＥＸＰＪ">IF(立木移転幹周="","",IF(立木移転区分="A",立木仮植木一般A幹単価,IF(立木移転区分="B",立木仮植木一般B幹単価,立木仮植木一般C幹単価)))</definedName>
    <definedName name="_xlnm.Extract" localSheetId="1">#REF!</definedName>
    <definedName name="_xlnm.Extract" localSheetId="0">#REF!</definedName>
    <definedName name="_xlnm.Extract" localSheetId="17">#REF!</definedName>
    <definedName name="_xlnm.Extract">#REF!</definedName>
    <definedName name="Extract_MI" localSheetId="1">#REF!</definedName>
    <definedName name="Extract_MI" localSheetId="0">#REF!</definedName>
    <definedName name="Extract_MI">#REF!</definedName>
    <definedName name="EZ">[20]名前一覧表!$A$16</definedName>
    <definedName name="EそSW">[76]入力画面!$P$6</definedName>
    <definedName name="E営業SW" localSheetId="1">#REF!</definedName>
    <definedName name="E営業SW" localSheetId="0">#REF!</definedName>
    <definedName name="E営業SW">#REF!</definedName>
    <definedName name="E下SW">[76]入力画面!$N$6</definedName>
    <definedName name="E改SW">[76]入力画面!$R$6</definedName>
    <definedName name="Ｅ工区" localSheetId="2">#REF!</definedName>
    <definedName name="Ｅ工区">#REF!</definedName>
    <definedName name="E主SW">[77]入力画面!$M$6</definedName>
    <definedName name="E主体SW" localSheetId="1">#REF!</definedName>
    <definedName name="E主体SW" localSheetId="0">#REF!</definedName>
    <definedName name="E主体SW" localSheetId="17">#REF!</definedName>
    <definedName name="E主体SW">#REF!</definedName>
    <definedName name="E新SW">[76]入力画面!$Q$6</definedName>
    <definedName name="E製造SW" localSheetId="1">#REF!</definedName>
    <definedName name="E製造SW" localSheetId="0">#REF!</definedName>
    <definedName name="E製造SW" localSheetId="17">#REF!</definedName>
    <definedName name="E製造SW">#REF!</definedName>
    <definedName name="E代価一覧" localSheetId="1">仕訳書!E代価一覧</definedName>
    <definedName name="E代価一覧" localSheetId="2">'諸経費算定 (改修機械)'!E代価一覧</definedName>
    <definedName name="E代価一覧" localSheetId="0">総仕訳書!E代価一覧</definedName>
    <definedName name="E代価一覧" localSheetId="17">別紙明細!E代価一覧</definedName>
    <definedName name="E代価一覧">E代価一覧</definedName>
    <definedName name="E単独SW" localSheetId="1">#REF!</definedName>
    <definedName name="E単独SW" localSheetId="2">#REF!</definedName>
    <definedName name="E単独SW" localSheetId="0">#REF!</definedName>
    <definedName name="E単独SW" localSheetId="17">#REF!</definedName>
    <definedName name="E単独SW">#REF!</definedName>
    <definedName name="E労少SW">[76]入力画面!$O$6</definedName>
    <definedName name="F" localSheetId="1">[57]見積比較!#REF!</definedName>
    <definedName name="F" localSheetId="2">[57]見積比較!#REF!</definedName>
    <definedName name="F" localSheetId="0">[57]見積比較!#REF!</definedName>
    <definedName name="F" localSheetId="17">[57]見積比較!#REF!</definedName>
    <definedName name="F">[57]見積比較!#REF!</definedName>
    <definedName name="F_1" localSheetId="1">#REF!</definedName>
    <definedName name="F_1" localSheetId="2">#REF!</definedName>
    <definedName name="F_1" localSheetId="0">#REF!</definedName>
    <definedName name="F_1" localSheetId="17">#REF!</definedName>
    <definedName name="F_1">#REF!</definedName>
    <definedName name="F_2" localSheetId="1">#REF!</definedName>
    <definedName name="F_2" localSheetId="0">#REF!</definedName>
    <definedName name="F_2" localSheetId="17">#REF!</definedName>
    <definedName name="F_2">#REF!</definedName>
    <definedName name="F_3" localSheetId="1">#REF!</definedName>
    <definedName name="F_3" localSheetId="0">#REF!</definedName>
    <definedName name="F_3" localSheetId="17">#REF!</definedName>
    <definedName name="F_3">#REF!</definedName>
    <definedName name="F_代価">#REF!</definedName>
    <definedName name="F_代価_J">#REF!</definedName>
    <definedName name="F_代価_J_1">#REF!</definedName>
    <definedName name="F_代価_P">#REF!</definedName>
    <definedName name="F_代価_P_1">#REF!</definedName>
    <definedName name="F2_83">[35]複合・ｺﾝｾﾝﾄ電話!#REF!</definedName>
    <definedName name="fax">#REF!</definedName>
    <definedName name="fb">'[89]10内訳変'!#REF!</definedName>
    <definedName name="fc">'[89]10内訳変'!#REF!</definedName>
    <definedName name="FD">[71]仮設解体!#REF!</definedName>
    <definedName name="ＦＤＧ" localSheetId="1">仕訳書!ＦＤＧ</definedName>
    <definedName name="ＦＤＧ" localSheetId="2">'諸経費算定 (改修機械)'!ＦＤＧ</definedName>
    <definedName name="ＦＤＧ" localSheetId="0">総仕訳書!ＦＤＧ</definedName>
    <definedName name="ＦＤＧ" localSheetId="17">別紙明細!ＦＤＧ</definedName>
    <definedName name="ＦＤＧ">[0]!ＦＤＧ</definedName>
    <definedName name="ｆｄｘ" localSheetId="1">仕訳書!ｆｄｘ</definedName>
    <definedName name="ｆｄｘ" localSheetId="2">'諸経費算定 (改修機械)'!ｆｄｘ</definedName>
    <definedName name="ｆｄｘ" localSheetId="0">総仕訳書!ｆｄｘ</definedName>
    <definedName name="ｆｄｘ">[0]!ｆｄｘ</definedName>
    <definedName name="ＦＤっＧ" localSheetId="1">#REF!</definedName>
    <definedName name="ＦＤっＧ" localSheetId="0">#REF!</definedName>
    <definedName name="ＦＤっＧ" localSheetId="17">#REF!</definedName>
    <definedName name="ＦＤっＧ">#REF!</definedName>
    <definedName name="ff" localSheetId="1">仕訳書!ff</definedName>
    <definedName name="ff" localSheetId="2">'諸経費算定 (改修機械)'!ff</definedName>
    <definedName name="ff" localSheetId="0">総仕訳書!ff</definedName>
    <definedName name="ff" localSheetId="17">別紙明細!ff</definedName>
    <definedName name="ff">[0]!ff</definedName>
    <definedName name="FFF" localSheetId="2">[88]数量集計!#REF!</definedName>
    <definedName name="FFF">[88]数量集計!#REF!</definedName>
    <definedName name="ｆｆｆｆ" hidden="1">#REF!</definedName>
    <definedName name="ffrfqrg">'[56]立竹木調査表（移植）'!#REF!</definedName>
    <definedName name="ｆｇ" localSheetId="1">#REF!</definedName>
    <definedName name="ｆｇ" localSheetId="0">#REF!</definedName>
    <definedName name="ｆｇ" localSheetId="17">#REF!</definedName>
    <definedName name="ｆｇ">#REF!</definedName>
    <definedName name="FGD">[90]比較1!$B$2:$E$52</definedName>
    <definedName name="fgh" localSheetId="1">[7]金建代価!#REF!</definedName>
    <definedName name="fgh" localSheetId="0">[7]金建代価!#REF!</definedName>
    <definedName name="fgh" localSheetId="17">[7]金建代価!#REF!</definedName>
    <definedName name="fgh">[7]金建代価!#REF!</definedName>
    <definedName name="fgy" localSheetId="1">[7]仮設解体!#REF!</definedName>
    <definedName name="fgy" localSheetId="0">[7]仮設解体!#REF!</definedName>
    <definedName name="fgy" localSheetId="17">[7]仮設解体!#REF!</definedName>
    <definedName name="fgy">[7]仮設解体!#REF!</definedName>
    <definedName name="fh" localSheetId="2">#REF!</definedName>
    <definedName name="fh">#REF!</definedName>
    <definedName name="FILE" localSheetId="2">#REF!</definedName>
    <definedName name="FILE">#REF!</definedName>
    <definedName name="FILENAME" localSheetId="1">#REF!</definedName>
    <definedName name="FILENAME" localSheetId="0">#REF!</definedName>
    <definedName name="FILENAME" localSheetId="17">#REF!</definedName>
    <definedName name="FILENAME">#REF!</definedName>
    <definedName name="fill2" localSheetId="17" hidden="1">#REF!</definedName>
    <definedName name="fill2" hidden="1">#REF!</definedName>
    <definedName name="FJ">'[86]86動産'!#REF!</definedName>
    <definedName name="FK">[41]水道復旧!$AF$30</definedName>
    <definedName name="FL">#N/A</definedName>
    <definedName name="ＦＬＡＧ" localSheetId="1">#REF!</definedName>
    <definedName name="ＦＬＡＧ" localSheetId="0">#REF!</definedName>
    <definedName name="ＦＬＡＧ" localSheetId="17">#REF!</definedName>
    <definedName name="ＦＬＡＧ">#REF!</definedName>
    <definedName name="fm">'[89]10内訳変'!#REF!</definedName>
    <definedName name="FMBﾘﾝｸﾞ" localSheetId="1">#REF!</definedName>
    <definedName name="FMBﾘﾝｸﾞ" localSheetId="0">#REF!</definedName>
    <definedName name="FMBﾘﾝｸﾞ">#REF!</definedName>
    <definedName name="fn">'[89]10内訳変'!#REF!</definedName>
    <definedName name="fou">'[56]立竹木調査表（移植）'!#REF!</definedName>
    <definedName name="FP150ﾟ_3C" localSheetId="1">[35]複合・ｺﾝｾﾝﾄ電話!#REF!</definedName>
    <definedName name="FP150ﾟ_3C" localSheetId="0">[35]複合・ｺﾝｾﾝﾄ電話!#REF!</definedName>
    <definedName name="FP150ﾟ_3C">[35]複合・ｺﾝｾﾝﾄ電話!#REF!</definedName>
    <definedName name="FP150ﾟ_3C_ﾗｯｸ" localSheetId="1">[35]複合・ｺﾝｾﾝﾄ電話!#REF!</definedName>
    <definedName name="FP150ﾟ_3C_ﾗｯｸ" localSheetId="0">[35]複合・ｺﾝｾﾝﾄ電話!#REF!</definedName>
    <definedName name="FP150ﾟ_3C_ﾗｯｸ">[35]複合・ｺﾝｾﾝﾄ電話!#REF!</definedName>
    <definedName name="FP60ﾟ_3C" localSheetId="1">[35]複合・ｺﾝｾﾝﾄ電話!#REF!</definedName>
    <definedName name="FP60ﾟ_3C" localSheetId="0">[35]複合・ｺﾝｾﾝﾄ電話!#REF!</definedName>
    <definedName name="FP60ﾟ_3C">[35]複合・ｺﾝｾﾝﾄ電話!#REF!</definedName>
    <definedName name="FP60ﾟ_3C___ﾗｯｸ" localSheetId="1">[35]複合・ｺﾝｾﾝﾄ電話!#REF!</definedName>
    <definedName name="FP60ﾟ_3C___ﾗｯｸ" localSheetId="0">[35]複合・ｺﾝｾﾝﾄ電話!#REF!</definedName>
    <definedName name="FP60ﾟ_3C___ﾗｯｸ">[35]複合・ｺﾝｾﾝﾄ電話!#REF!</definedName>
    <definedName name="ＦＰＱ" localSheetId="1">#REF!</definedName>
    <definedName name="ＦＰＱ" localSheetId="0">#REF!</definedName>
    <definedName name="ＦＰＱ" localSheetId="17">#REF!</definedName>
    <definedName name="ＦＰＱ">#REF!</definedName>
    <definedName name="FR" localSheetId="1">[71]仮設解体!#REF!</definedName>
    <definedName name="FR" localSheetId="0">[71]仮設解体!#REF!</definedName>
    <definedName name="FR">[71]仮設解体!#REF!</definedName>
    <definedName name="ｆｒｄｓ" localSheetId="1">仕訳書!ｆｒｄｓ</definedName>
    <definedName name="ｆｒｄｓ" localSheetId="2">'諸経費算定 (改修機械)'!ｆｒｄｓ</definedName>
    <definedName name="ｆｒｄｓ" localSheetId="0">総仕訳書!ｆｒｄｓ</definedName>
    <definedName name="ｆｒｄｓ">[0]!ｆｒｄｓ</definedName>
    <definedName name="FROM" localSheetId="1">#REF!</definedName>
    <definedName name="FROM" localSheetId="0">#REF!</definedName>
    <definedName name="FROM" localSheetId="17">#REF!</definedName>
    <definedName name="FROM">#REF!</definedName>
    <definedName name="ＦＲＴ" localSheetId="1">#REF!</definedName>
    <definedName name="ＦＲＴ" localSheetId="0">#REF!</definedName>
    <definedName name="ＦＲＴ" localSheetId="17">#REF!</definedName>
    <definedName name="ＦＲＴ">#REF!</definedName>
    <definedName name="FS">[41]水道復旧!$AE$30</definedName>
    <definedName name="ＦＳＦ" localSheetId="1">#REF!</definedName>
    <definedName name="ＦＳＦ" localSheetId="0">#REF!</definedName>
    <definedName name="ＦＳＦ" localSheetId="17">#REF!</definedName>
    <definedName name="ＦＳＦ">#REF!</definedName>
    <definedName name="FT">[41]水道復旧!$AD$30</definedName>
    <definedName name="FUKASA">[41]水道復旧!$T$19</definedName>
    <definedName name="fukogou" hidden="1">{#N/A,#N/A,FALSE,"集計"}</definedName>
    <definedName name="FUKU2">[59]配線IE!#REF!</definedName>
    <definedName name="FUKU3">[59]配線IE!#REF!</definedName>
    <definedName name="FUKU4">[59]配線IE!#REF!</definedName>
    <definedName name="FUKU5">[60]配線IE!#REF!</definedName>
    <definedName name="fv">'[89]10内訳変'!#REF!</definedName>
    <definedName name="fvt" localSheetId="1">[7]仮設解体!#REF!</definedName>
    <definedName name="fvt" localSheetId="0">[7]仮設解体!#REF!</definedName>
    <definedName name="fvt" localSheetId="17">[7]仮設解体!#REF!</definedName>
    <definedName name="fvt">[7]仮設解体!#REF!</definedName>
    <definedName name="FW">[41]水道復旧!$AG$30</definedName>
    <definedName name="FX3S01設置夜" localSheetId="1">#REF!</definedName>
    <definedName name="FX3S01設置夜" localSheetId="0">#REF!</definedName>
    <definedName name="FX3S01設置夜" localSheetId="17">#REF!</definedName>
    <definedName name="FX3S01設置夜">#REF!</definedName>
    <definedName name="FX3S01設置夜特" localSheetId="1">#REF!</definedName>
    <definedName name="FX3S01設置夜特" localSheetId="0">#REF!</definedName>
    <definedName name="FX3S01設置夜特" localSheetId="17">#REF!</definedName>
    <definedName name="FX3S01設置夜特">#REF!</definedName>
    <definedName name="FX3S02設置夜" localSheetId="1">#REF!</definedName>
    <definedName name="FX3S02設置夜" localSheetId="0">#REF!</definedName>
    <definedName name="FX3S02設置夜" localSheetId="17">#REF!</definedName>
    <definedName name="FX3S02設置夜">#REF!</definedName>
    <definedName name="FX3S02設置夜特">#REF!</definedName>
    <definedName name="ｆっｙ">#REF!</definedName>
    <definedName name="G" localSheetId="2">[57]見積比較!#REF!</definedName>
    <definedName name="G">[57]見積比較!#REF!</definedName>
    <definedName name="G_0" localSheetId="1">#REF!</definedName>
    <definedName name="G_0" localSheetId="0">#REF!</definedName>
    <definedName name="G_0" localSheetId="17">#REF!</definedName>
    <definedName name="G_0">#REF!</definedName>
    <definedName name="G_1" localSheetId="1">#REF!</definedName>
    <definedName name="G_1" localSheetId="2">#REF!</definedName>
    <definedName name="G_1" localSheetId="0">#REF!</definedName>
    <definedName name="G_1" localSheetId="17">#REF!</definedName>
    <definedName name="G_1">#REF!</definedName>
    <definedName name="G_代価" localSheetId="1">#REF!</definedName>
    <definedName name="G_代価" localSheetId="0">#REF!</definedName>
    <definedName name="G_代価" localSheetId="17">#REF!</definedName>
    <definedName name="G_代価">#REF!</definedName>
    <definedName name="G_代価_J" localSheetId="17">#REF!</definedName>
    <definedName name="G_代価_J">#REF!</definedName>
    <definedName name="G_代価_J_1">#REF!</definedName>
    <definedName name="G_代価_P">#REF!</definedName>
    <definedName name="G_代価_P_1">#REF!</definedName>
    <definedName name="G32..J33_">#REF!</definedName>
    <definedName name="G32__J33_">#REF!</definedName>
    <definedName name="GA">#REF!</definedName>
    <definedName name="gaieki">#REF!</definedName>
    <definedName name="gaihiyo">#REF!</definedName>
    <definedName name="GAMEN1">[91]吸込口!#REF!</definedName>
    <definedName name="GB" localSheetId="1">#REF!</definedName>
    <definedName name="GB" localSheetId="0">#REF!</definedName>
    <definedName name="GB" localSheetId="17">#REF!</definedName>
    <definedName name="GB">#REF!</definedName>
    <definedName name="GC" localSheetId="1">#REF!</definedName>
    <definedName name="GC" localSheetId="0">#REF!</definedName>
    <definedName name="GC">#REF!</definedName>
    <definedName name="GD" localSheetId="1">#REF!</definedName>
    <definedName name="GD" localSheetId="0">#REF!</definedName>
    <definedName name="GD">#REF!</definedName>
    <definedName name="GENBA">#REF!</definedName>
    <definedName name="GETG単位" localSheetId="1">INDEX([73]!GUSEDB,MATCH(#REF!,[73]!GUSECODE,0),4)</definedName>
    <definedName name="GETG単位" localSheetId="2">INDEX([73]!GUSEDB,MATCH(#REF!,[73]!GUSECODE,0),4)</definedName>
    <definedName name="GETG単位" localSheetId="0">INDEX([73]!GUSEDB,MATCH(#REF!,[73]!GUSECODE,0),4)</definedName>
    <definedName name="GETG単位" localSheetId="17">INDEX([73]!GUSEDB,MATCH(#REF!,[73]!GUSECODE,0),4)</definedName>
    <definedName name="GETG単位">INDEX([73]!GUSEDB,MATCH(#REF!,[73]!GUSECODE,0),4)</definedName>
    <definedName name="GETG単価">NA()</definedName>
    <definedName name="GETG備考" localSheetId="1">INDEX([73]!GUSEDB,MATCH(#REF!,[73]!GUSECODE,0),6)</definedName>
    <definedName name="GETG備考" localSheetId="2">INDEX([73]!GUSEDB,MATCH(#REF!,[73]!GUSECODE,0),6)</definedName>
    <definedName name="GETG備考" localSheetId="0">INDEX([73]!GUSEDB,MATCH(#REF!,[73]!GUSECODE,0),6)</definedName>
    <definedName name="GETG備考" localSheetId="17">INDEX([73]!GUSEDB,MATCH(#REF!,[73]!GUSECODE,0),6)</definedName>
    <definedName name="GETG備考">INDEX([73]!GUSEDB,MATCH(#REF!,[73]!GUSECODE,0),6)</definedName>
    <definedName name="GETG名称" localSheetId="1">INDEX([73]!GUSEDB,MATCH(#REF!,[73]!GUSECODE,0),2)</definedName>
    <definedName name="GETG名称" localSheetId="2">INDEX([73]!GUSEDB,MATCH(#REF!,[73]!GUSECODE,0),2)</definedName>
    <definedName name="GETG名称" localSheetId="0">INDEX([73]!GUSEDB,MATCH(#REF!,[73]!GUSECODE,0),2)</definedName>
    <definedName name="GETG名称" localSheetId="17">INDEX([73]!GUSEDB,MATCH(#REF!,[73]!GUSECODE,0),2)</definedName>
    <definedName name="GETG名称">INDEX([73]!GUSEDB,MATCH(#REF!,[73]!GUSECODE,0),2)</definedName>
    <definedName name="GETK単位" localSheetId="1">INDEX(KUSEDB,MATCH(#REF!,KUSECODE,0),12)</definedName>
    <definedName name="GETK単位" localSheetId="2">INDEX(KUSEDB,MATCH(#REF!,KUSECODE,0),12)</definedName>
    <definedName name="GETK単位" localSheetId="0">INDEX(KUSEDB,MATCH(#REF!,KUSECODE,0),12)</definedName>
    <definedName name="GETK単位" localSheetId="17">INDEX(KUSEDB,MATCH(#REF!,KUSECODE,0),12)</definedName>
    <definedName name="GETK単位">INDEX(KUSEDB,MATCH(#REF!,KUSECODE,0),12)</definedName>
    <definedName name="GETK単価" localSheetId="1">INDEX(KUSEDB,MATCH(#REF!,KUSECODE,0),14)</definedName>
    <definedName name="GETK単価" localSheetId="2">INDEX(KUSEDB,MATCH(#REF!,KUSECODE,0),14)</definedName>
    <definedName name="GETK単価" localSheetId="0">INDEX(KUSEDB,MATCH(#REF!,KUSECODE,0),14)</definedName>
    <definedName name="GETK単価" localSheetId="17">INDEX(KUSEDB,MATCH(#REF!,KUSECODE,0),14)</definedName>
    <definedName name="GETK単価">INDEX(KUSEDB,MATCH(#REF!,KUSECODE,0),14)</definedName>
    <definedName name="GETK名称" localSheetId="1">#REF!&amp;" "&amp;INDEX(KUSEDB,MATCH(#REF!,KUSECODE,0),2)</definedName>
    <definedName name="GETK名称" localSheetId="2">#REF!&amp;" "&amp;INDEX(KUSEDB,MATCH(#REF!,KUSECODE,0),2)</definedName>
    <definedName name="GETK名称" localSheetId="0">#REF!&amp;" "&amp;INDEX(KUSEDB,MATCH(#REF!,KUSECODE,0),2)</definedName>
    <definedName name="GETK名称" localSheetId="17">#REF!&amp;" "&amp;INDEX(KUSEDB,MATCH(#REF!,KUSECODE,0),2)</definedName>
    <definedName name="GETK名称">#REF!&amp;" "&amp;INDEX(KUSEDB,MATCH(#REF!,KUSECODE,0),2)</definedName>
    <definedName name="GETM単位" localSheetId="1">INDEX(MUSEDB,MATCH(#REF!,MUSECODE,0),12)</definedName>
    <definedName name="GETM単位" localSheetId="2">INDEX(MUSEDB,MATCH(#REF!,MUSECODE,0),12)</definedName>
    <definedName name="GETM単位" localSheetId="0">INDEX(MUSEDB,MATCH(#REF!,MUSECODE,0),12)</definedName>
    <definedName name="GETM単位" localSheetId="17">INDEX(MUSEDB,MATCH(#REF!,MUSECODE,0),12)</definedName>
    <definedName name="GETM単位">INDEX(MUSEDB,MATCH(#REF!,MUSECODE,0),12)</definedName>
    <definedName name="GETM単価" localSheetId="1">INDEX(MUSEDB,MATCH(#REF!,MUSECODE,0),14)</definedName>
    <definedName name="GETM単価" localSheetId="2">INDEX(MUSEDB,MATCH(#REF!,MUSECODE,0),14)</definedName>
    <definedName name="GETM単価" localSheetId="0">INDEX(MUSEDB,MATCH(#REF!,MUSECODE,0),14)</definedName>
    <definedName name="GETM単価" localSheetId="17">INDEX(MUSEDB,MATCH(#REF!,MUSECODE,0),14)</definedName>
    <definedName name="GETM単価">INDEX(MUSEDB,MATCH(#REF!,MUSECODE,0),14)</definedName>
    <definedName name="GETM名称" localSheetId="1">#REF!&amp;" "&amp;INDEX(MUSEDB,MATCH(#REF!,MUSECODE,0),2)</definedName>
    <definedName name="GETM名称" localSheetId="2">#REF!&amp;" "&amp;INDEX(MUSEDB,MATCH(#REF!,MUSECODE,0),2)</definedName>
    <definedName name="GETM名称" localSheetId="0">#REF!&amp;" "&amp;INDEX(MUSEDB,MATCH(#REF!,MUSECODE,0),2)</definedName>
    <definedName name="GETM名称" localSheetId="17">#REF!&amp;" "&amp;INDEX(MUSEDB,MATCH(#REF!,MUSECODE,0),2)</definedName>
    <definedName name="GETM名称">#REF!&amp;" "&amp;INDEX(MUSEDB,MATCH(#REF!,MUSECODE,0),2)</definedName>
    <definedName name="GETT単位">NA()</definedName>
    <definedName name="GETT単価">NA()</definedName>
    <definedName name="GETT備考">NA()</definedName>
    <definedName name="GETT名称">NA()</definedName>
    <definedName name="GETU単価">NA()</definedName>
    <definedName name="GETU備考">NA()</definedName>
    <definedName name="GETU名称">NA()</definedName>
    <definedName name="GETY単位">NA()</definedName>
    <definedName name="GETY単価">NA()</definedName>
    <definedName name="GETY備考">NA()</definedName>
    <definedName name="GETY名称">NA()</definedName>
    <definedName name="GET金額">IF([75]工作物!XFC1="","",ROUNDDOWN([75]工作物!XFC1*[75]工作物!XFD1,0))</definedName>
    <definedName name="GET形状寸法">NA()</definedName>
    <definedName name="GET形状寸法G">INDEX([73]!GUSEDB,MATCH(#REF!,[73]!GUSECODE,0),3)</definedName>
    <definedName name="GET形状寸法K" localSheetId="1">仕訳書!GET形状寸法K1&amp;"×"&amp;仕訳書!GET形状寸法K2</definedName>
    <definedName name="GET形状寸法K" localSheetId="2">'諸経費算定 (改修機械)'!GET形状寸法K1&amp;"×"&amp;'諸経費算定 (改修機械)'!GET形状寸法K2</definedName>
    <definedName name="GET形状寸法K" localSheetId="0">総仕訳書!GET形状寸法K1&amp;"×"&amp;総仕訳書!GET形状寸法K2</definedName>
    <definedName name="GET形状寸法K" localSheetId="17">別紙明細!GET形状寸法K1&amp;"×"&amp;別紙明細!GET形状寸法K2</definedName>
    <definedName name="GET形状寸法K">GET形状寸法K1&amp;"×"&amp;GET形状寸法K2</definedName>
    <definedName name="GET形状寸法K1" localSheetId="1">INDEX(KUSEDB,MATCH(#REF!,KUSECODE,0),6)</definedName>
    <definedName name="GET形状寸法K1" localSheetId="2">INDEX(KUSEDB,MATCH(#REF!,KUSECODE,0),6)</definedName>
    <definedName name="GET形状寸法K1" localSheetId="0">INDEX(KUSEDB,MATCH(#REF!,KUSECODE,0),6)</definedName>
    <definedName name="GET形状寸法K1" localSheetId="17">INDEX(KUSEDB,MATCH(#REF!,KUSECODE,0),6)</definedName>
    <definedName name="GET形状寸法K1">INDEX(KUSEDB,MATCH(#REF!,KUSECODE,0),6)</definedName>
    <definedName name="GET形状寸法K2" localSheetId="1">INDEX(KUSEDB,MATCH(#REF!,KUSECODE,0),7)</definedName>
    <definedName name="GET形状寸法K2" localSheetId="2">INDEX(KUSEDB,MATCH(#REF!,KUSECODE,0),7)</definedName>
    <definedName name="GET形状寸法K2" localSheetId="0">INDEX(KUSEDB,MATCH(#REF!,KUSECODE,0),7)</definedName>
    <definedName name="GET形状寸法K2" localSheetId="17">INDEX(KUSEDB,MATCH(#REF!,KUSECODE,0),7)</definedName>
    <definedName name="GET形状寸法K2">INDEX(KUSEDB,MATCH(#REF!,KUSECODE,0),7)</definedName>
    <definedName name="GET形状寸法M" localSheetId="1">仕訳書!GET形状寸法M1&amp;"×"&amp;仕訳書!GET形状寸法M2</definedName>
    <definedName name="GET形状寸法M" localSheetId="2">'諸経費算定 (改修機械)'!GET形状寸法M1&amp;"×"&amp;'諸経費算定 (改修機械)'!GET形状寸法M2</definedName>
    <definedName name="GET形状寸法M" localSheetId="0">総仕訳書!GET形状寸法M1&amp;"×"&amp;総仕訳書!GET形状寸法M2</definedName>
    <definedName name="GET形状寸法M" localSheetId="17">別紙明細!GET形状寸法M1&amp;"×"&amp;別紙明細!GET形状寸法M2</definedName>
    <definedName name="GET形状寸法M">GET形状寸法M1&amp;"×"&amp;GET形状寸法M2</definedName>
    <definedName name="GET形状寸法M1" localSheetId="1">INDEX(MUSEDB,MATCH(#REF!,MUSECODE,0),6)</definedName>
    <definedName name="GET形状寸法M1" localSheetId="2">INDEX(MUSEDB,MATCH(#REF!,MUSECODE,0),6)</definedName>
    <definedName name="GET形状寸法M1" localSheetId="0">INDEX(MUSEDB,MATCH(#REF!,MUSECODE,0),6)</definedName>
    <definedName name="GET形状寸法M1" localSheetId="17">INDEX(MUSEDB,MATCH(#REF!,MUSECODE,0),6)</definedName>
    <definedName name="GET形状寸法M1">INDEX(MUSEDB,MATCH(#REF!,MUSECODE,0),6)</definedName>
    <definedName name="GET形状寸法M2" localSheetId="1">INDEX(MUSEDB,MATCH(#REF!,MUSECODE,0),7)</definedName>
    <definedName name="GET形状寸法M2" localSheetId="2">INDEX(MUSEDB,MATCH(#REF!,MUSECODE,0),7)</definedName>
    <definedName name="GET形状寸法M2" localSheetId="0">INDEX(MUSEDB,MATCH(#REF!,MUSECODE,0),7)</definedName>
    <definedName name="GET形状寸法M2" localSheetId="17">INDEX(MUSEDB,MATCH(#REF!,MUSECODE,0),7)</definedName>
    <definedName name="GET形状寸法M2">INDEX(MUSEDB,MATCH(#REF!,MUSECODE,0),7)</definedName>
    <definedName name="GET形状寸法T">NA()</definedName>
    <definedName name="GET施番">ROW()-ROW([73]!施番)</definedName>
    <definedName name="GET単価">NA()</definedName>
    <definedName name="ＧＦ" localSheetId="1">#REF!</definedName>
    <definedName name="ＧＦ" localSheetId="0">#REF!</definedName>
    <definedName name="ＧＦ" localSheetId="17">#REF!</definedName>
    <definedName name="ＧＦ">#REF!</definedName>
    <definedName name="gfh" localSheetId="1">仕訳書!gfh</definedName>
    <definedName name="gfh" localSheetId="2">'諸経費算定 (改修機械)'!gfh</definedName>
    <definedName name="gfh" localSheetId="0">総仕訳書!gfh</definedName>
    <definedName name="gfh">[0]!gfh</definedName>
    <definedName name="gg" localSheetId="1">'[92]植栽 (1)'!#REF!</definedName>
    <definedName name="gg" localSheetId="2">'[92]植栽 (1)'!#REF!</definedName>
    <definedName name="gg" localSheetId="0">'[92]植栽 (1)'!#REF!</definedName>
    <definedName name="gg" localSheetId="17">'[92]植栽 (1)'!#REF!</definedName>
    <definedName name="gg">'[92]植栽 (1)'!#REF!</definedName>
    <definedName name="ＧＧＧ">[93]結果ｼｰﾄ!$C$199</definedName>
    <definedName name="gggg" localSheetId="2">#REF!</definedName>
    <definedName name="gggg">#REF!</definedName>
    <definedName name="ｇｇｇｇｇ" localSheetId="1">#REF!</definedName>
    <definedName name="ｇｇｇｇｇ" localSheetId="0">#REF!</definedName>
    <definedName name="ｇｇｇｇｇ" localSheetId="17">#REF!</definedName>
    <definedName name="ｇｇｇｇｇ">#REF!</definedName>
    <definedName name="gggggg">#REF!</definedName>
    <definedName name="GH" localSheetId="1">[71]仮設解体!#REF!</definedName>
    <definedName name="GH" localSheetId="0">[71]仮設解体!#REF!</definedName>
    <definedName name="GH" localSheetId="17">[71]仮設解体!#REF!</definedName>
    <definedName name="GH">[71]仮設解体!#REF!</definedName>
    <definedName name="ＧＨＤＲＹんＣＦ" localSheetId="1">#REF!</definedName>
    <definedName name="ＧＨＤＲＹんＣＦ" localSheetId="0">#REF!</definedName>
    <definedName name="ＧＨＤＲＹんＣＦ" localSheetId="17">#REF!</definedName>
    <definedName name="ＧＨＤＲＹんＣＦ">#REF!</definedName>
    <definedName name="ghj" localSheetId="1">[7]仮設解体!#REF!</definedName>
    <definedName name="ghj" localSheetId="0">[7]仮設解体!#REF!</definedName>
    <definedName name="ghj" localSheetId="17">[7]仮設解体!#REF!</definedName>
    <definedName name="ghj">[7]仮設解体!#REF!</definedName>
    <definedName name="ghtht" localSheetId="1">仕訳書!ghtht</definedName>
    <definedName name="ghtht" localSheetId="2">'諸経費算定 (改修機械)'!ghtht</definedName>
    <definedName name="ghtht" localSheetId="0">総仕訳書!ghtht</definedName>
    <definedName name="ghtht">[0]!ghtht</definedName>
    <definedName name="GI" localSheetId="1">[71]仮設解体!#REF!</definedName>
    <definedName name="GI" localSheetId="0">[71]仮設解体!#REF!</definedName>
    <definedName name="GI" localSheetId="17">[71]仮設解体!#REF!</definedName>
    <definedName name="GI">[71]仮設解体!#REF!</definedName>
    <definedName name="ｇｊ">'[94]86動産'!#REF!</definedName>
    <definedName name="GJY">[20]名前一覧表!$A$15</definedName>
    <definedName name="gk" localSheetId="1" hidden="1">#REF!</definedName>
    <definedName name="gk" localSheetId="0" hidden="1">#REF!</definedName>
    <definedName name="gk" hidden="1">#REF!</definedName>
    <definedName name="GN" localSheetId="1">#REF!</definedName>
    <definedName name="GN" localSheetId="0">#REF!</definedName>
    <definedName name="GN">#REF!</definedName>
    <definedName name="GO" localSheetId="1">#REF!</definedName>
    <definedName name="GO" localSheetId="0">#REF!</definedName>
    <definedName name="GO">#REF!</definedName>
    <definedName name="GOUKEI">#REF!</definedName>
    <definedName name="GS">[41]水道復旧!$AE$32</definedName>
    <definedName name="ＧＳ勝央" localSheetId="1" hidden="1">{#N/A,#N/A,FALSE,"Sheet16";#N/A,#N/A,FALSE,"Sheet16"}</definedName>
    <definedName name="ＧＳ勝央" localSheetId="2" hidden="1">{#N/A,#N/A,FALSE,"Sheet16";#N/A,#N/A,FALSE,"Sheet16"}</definedName>
    <definedName name="ＧＳ勝央" localSheetId="0" hidden="1">{#N/A,#N/A,FALSE,"Sheet16";#N/A,#N/A,FALSE,"Sheet16"}</definedName>
    <definedName name="ＧＳ勝央" localSheetId="17" hidden="1">{#N/A,#N/A,FALSE,"Sheet16";#N/A,#N/A,FALSE,"Sheet16"}</definedName>
    <definedName name="ＧＳ勝央" hidden="1">{#N/A,#N/A,FALSE,"Sheet16";#N/A,#N/A,FALSE,"Sheet16"}</definedName>
    <definedName name="GT" localSheetId="1">#REF!</definedName>
    <definedName name="GT" localSheetId="0">#REF!</definedName>
    <definedName name="GT" localSheetId="17">#REF!</definedName>
    <definedName name="GT">#REF!</definedName>
    <definedName name="GUSECODE">NA()</definedName>
    <definedName name="GUSEDB">NA()</definedName>
    <definedName name="GV" localSheetId="1">[71]仮設解体!#REF!</definedName>
    <definedName name="GV" localSheetId="0">[71]仮設解体!#REF!</definedName>
    <definedName name="GV" localSheetId="17">[71]仮設解体!#REF!</definedName>
    <definedName name="GV">[71]仮設解体!#REF!</definedName>
    <definedName name="GW">[41]水道復旧!$AG$32</definedName>
    <definedName name="GY" localSheetId="1">[71]仮設解体!#REF!</definedName>
    <definedName name="GY" localSheetId="0">[71]仮設解体!#REF!</definedName>
    <definedName name="GY" localSheetId="17">[71]仮設解体!#REF!</definedName>
    <definedName name="GY">[71]仮設解体!#REF!</definedName>
    <definedName name="ＧＹＪひい" localSheetId="17">[7]仮設解体!#REF!</definedName>
    <definedName name="ＧＹＪひい">[7]仮設解体!#REF!</definedName>
    <definedName name="ｇｙｋ" localSheetId="2">#REF!</definedName>
    <definedName name="ｇｙｋ">#REF!</definedName>
    <definedName name="ＧＹじＨ" localSheetId="17">[7]金建代価!#REF!</definedName>
    <definedName name="ＧＹじＨ">[7]金建代価!#REF!</definedName>
    <definedName name="ＧふＪっＫ">[7]仮設解体!#REF!</definedName>
    <definedName name="Ｇブロック">#REF!</definedName>
    <definedName name="H" localSheetId="2">[57]見積比較!#REF!</definedName>
    <definedName name="H" localSheetId="17">[57]見積比較!#REF!</definedName>
    <definedName name="H">[57]見積比較!#REF!</definedName>
    <definedName name="H.1" localSheetId="1">#REF!</definedName>
    <definedName name="H.1" localSheetId="0">#REF!</definedName>
    <definedName name="H.1" localSheetId="17">#REF!</definedName>
    <definedName name="H.1">#REF!</definedName>
    <definedName name="H_1" localSheetId="1">#REF!</definedName>
    <definedName name="H_1" localSheetId="2">#REF!</definedName>
    <definedName name="H_1" localSheetId="0">#REF!</definedName>
    <definedName name="H_1" localSheetId="17">#REF!</definedName>
    <definedName name="H_1">#REF!</definedName>
    <definedName name="H_2" localSheetId="1">#REF!</definedName>
    <definedName name="H_2" localSheetId="0">#REF!</definedName>
    <definedName name="H_2" localSheetId="17">#REF!</definedName>
    <definedName name="H_2">#REF!</definedName>
    <definedName name="H_3" localSheetId="17">#REF!</definedName>
    <definedName name="H_3">#REF!</definedName>
    <definedName name="H_3ｍ_期間2ヶ月" localSheetId="17">[66]集計表!#REF!</definedName>
    <definedName name="H_3ｍ_期間2ヶ月">[66]集計表!#REF!</definedName>
    <definedName name="H_3ｍ・期間2ヶ月" localSheetId="17">[66]集計表!#REF!</definedName>
    <definedName name="H_3ｍ・期間2ヶ月">[66]集計表!#REF!</definedName>
    <definedName name="H_4">#N/A</definedName>
    <definedName name="H_5">#N/A</definedName>
    <definedName name="H_6">#N/A</definedName>
    <definedName name="H_7">#N/A</definedName>
    <definedName name="H_8">#N/A</definedName>
    <definedName name="H_9">#N/A</definedName>
    <definedName name="h_Qmax" localSheetId="1">#REF!</definedName>
    <definedName name="h_Qmax" localSheetId="0">#REF!</definedName>
    <definedName name="h_Qmax" localSheetId="17">#REF!</definedName>
    <definedName name="h_Qmax">#REF!</definedName>
    <definedName name="H_代価" localSheetId="1">#REF!</definedName>
    <definedName name="H_代価" localSheetId="0">#REF!</definedName>
    <definedName name="H_代価">#REF!</definedName>
    <definedName name="H10単価">[95]建物単価!$A$1:$F$3336</definedName>
    <definedName name="H11単価">[66]床仕上計算!$A$1:$G$3466</definedName>
    <definedName name="H12工単" localSheetId="1">#REF!</definedName>
    <definedName name="H12工単" localSheetId="0">#REF!</definedName>
    <definedName name="H12工単" localSheetId="17">#REF!</definedName>
    <definedName name="H12工単">#REF!</definedName>
    <definedName name="H15工作物単価">[96]単価表!$A$5:$G$3033</definedName>
    <definedName name="H2_0909">[97]複合!$AA$24</definedName>
    <definedName name="H2_9" localSheetId="1">#REF!</definedName>
    <definedName name="H2_9" localSheetId="0">#REF!</definedName>
    <definedName name="H2_9" localSheetId="17">#REF!</definedName>
    <definedName name="H2_9">#REF!</definedName>
    <definedName name="H2_9_R2K_60" localSheetId="1">[35]複合・ｺﾝｾﾝﾄ電話!#REF!</definedName>
    <definedName name="H2_9_R2K_60" localSheetId="0">[35]複合・ｺﾝｾﾝﾄ電話!#REF!</definedName>
    <definedName name="H2_9_R2K_60" localSheetId="17">[35]複合・ｺﾝｾﾝﾄ電話!#REF!</definedName>
    <definedName name="H2_9_R2K_60">[35]複合・ｺﾝｾﾝﾄ電話!#REF!</definedName>
    <definedName name="H2_9_R8K_60" localSheetId="1">[35]複合・ｺﾝｾﾝﾄ電話!#REF!</definedName>
    <definedName name="H2_9_R8K_60" localSheetId="0">[35]複合・ｺﾝｾﾝﾄ電話!#REF!</definedName>
    <definedName name="H2_9_R8K_60" localSheetId="17">[35]複合・ｺﾝｾﾝﾄ電話!#REF!</definedName>
    <definedName name="H2_9_R8K_60">[35]複合・ｺﾝｾﾝﾄ電話!#REF!</definedName>
    <definedName name="H24ﾌﾟｰﾙ→">H24ﾌﾟｰﾙ→</definedName>
    <definedName name="H8単価" localSheetId="2">#REF!</definedName>
    <definedName name="H8単価">#REF!</definedName>
    <definedName name="H9単価" localSheetId="1">#REF!</definedName>
    <definedName name="H9単価" localSheetId="0">#REF!</definedName>
    <definedName name="H9単価" localSheetId="17">#REF!</definedName>
    <definedName name="H9単価">#REF!</definedName>
    <definedName name="HABA">[41]水道復旧!$Q$34</definedName>
    <definedName name="HANI" localSheetId="1">#REF!</definedName>
    <definedName name="HANI" localSheetId="0">#REF!</definedName>
    <definedName name="HANI" localSheetId="17">#REF!</definedName>
    <definedName name="HANI">#REF!</definedName>
    <definedName name="HANI_C" localSheetId="1">#REF!</definedName>
    <definedName name="HANI_C" localSheetId="0">#REF!</definedName>
    <definedName name="HANI_C">#REF!</definedName>
    <definedName name="HANI_D">#REF!</definedName>
    <definedName name="HCODELIST">NA()</definedName>
    <definedName name="hdas" localSheetId="1">#REF!</definedName>
    <definedName name="hdas" localSheetId="0">#REF!</definedName>
    <definedName name="hdas" localSheetId="17">#REF!</definedName>
    <definedName name="hdas">#REF!</definedName>
    <definedName name="HE">#REF!</definedName>
    <definedName name="HEAD" localSheetId="1">#REF!</definedName>
    <definedName name="HEAD" localSheetId="0">#REF!</definedName>
    <definedName name="HEAD">#REF!</definedName>
    <definedName name="HELP" localSheetId="1">[7]仮設解体!#REF!</definedName>
    <definedName name="HELP" localSheetId="0">[7]仮設解体!#REF!</definedName>
    <definedName name="HELP">[7]仮設解体!#REF!</definedName>
    <definedName name="HG" localSheetId="2">#REF!</definedName>
    <definedName name="HG">#REF!</definedName>
    <definedName name="ＨＧＦ" localSheetId="1">#REF!</definedName>
    <definedName name="ＨＧＦ" localSheetId="0">#REF!</definedName>
    <definedName name="ＨＧＦ" localSheetId="17">#REF!</definedName>
    <definedName name="ＨＧＦ">#REF!</definedName>
    <definedName name="ＨＧＦＤＦ" localSheetId="1">#REF!</definedName>
    <definedName name="ＨＧＦＤＦ" localSheetId="0">#REF!</definedName>
    <definedName name="ＨＧＦＤＦ" localSheetId="17">#REF!</definedName>
    <definedName name="ＨＧＦＤＦ">#REF!</definedName>
    <definedName name="HH" localSheetId="1">'[68]10内訳変'!#REF!</definedName>
    <definedName name="HH" localSheetId="2">'[68]10内訳変'!#REF!</definedName>
    <definedName name="HH" localSheetId="0">'[68]10内訳変'!#REF!</definedName>
    <definedName name="HH" localSheetId="17">'[68]10内訳変'!#REF!</definedName>
    <definedName name="HH">'[68]10内訳変'!#REF!</definedName>
    <definedName name="HH_TYPE" localSheetId="1">#REF!</definedName>
    <definedName name="HH_TYPE" localSheetId="0">#REF!</definedName>
    <definedName name="HH_TYPE" localSheetId="17">#REF!</definedName>
    <definedName name="HH_TYPE">#REF!</definedName>
    <definedName name="ｈｈｈ">[98]金建!$BL$1998</definedName>
    <definedName name="hhha" localSheetId="1">仕訳書!hhha</definedName>
    <definedName name="hhha" localSheetId="2">'諸経費算定 (改修機械)'!hhha</definedName>
    <definedName name="hhha" localSheetId="0">総仕訳書!hhha</definedName>
    <definedName name="hhha">[0]!hhha</definedName>
    <definedName name="ｈｈｈｈ" localSheetId="1">仕訳書!ｈｈｈｈ</definedName>
    <definedName name="ｈｈｈｈ" localSheetId="2">'諸経費算定 (改修機械)'!ｈｈｈｈ</definedName>
    <definedName name="ｈｈｈｈ" localSheetId="0">総仕訳書!ｈｈｈｈ</definedName>
    <definedName name="ｈｈｈｈ" localSheetId="17">別紙明細!ｈｈｈｈ</definedName>
    <definedName name="ｈｈｈｈ">ｈｈｈｈ</definedName>
    <definedName name="ｈｈｈｈｈ" localSheetId="1">#REF!</definedName>
    <definedName name="ｈｈｈｈｈ" localSheetId="0">#REF!</definedName>
    <definedName name="ｈｈｈｈｈ" localSheetId="17">#REF!</definedName>
    <definedName name="ｈｈｈｈｈ">#REF!</definedName>
    <definedName name="HH工事控除長" localSheetId="1">#REF!</definedName>
    <definedName name="HH工事控除長" localSheetId="0">#REF!</definedName>
    <definedName name="HH工事控除長" localSheetId="17">#REF!</definedName>
    <definedName name="HH工事控除長">#REF!</definedName>
    <definedName name="HH数量" localSheetId="1">#REF!</definedName>
    <definedName name="HH数量" localSheetId="0">#REF!</definedName>
    <definedName name="HH数量" localSheetId="17">#REF!</definedName>
    <definedName name="HH数量">#REF!</definedName>
    <definedName name="higa" localSheetId="1">仕訳書!higa</definedName>
    <definedName name="higa" localSheetId="2">'諸経費算定 (改修機械)'!higa</definedName>
    <definedName name="higa" localSheetId="0">総仕訳書!higa</definedName>
    <definedName name="higa">[0]!higa</definedName>
    <definedName name="hikaku" localSheetId="2">#REF!</definedName>
    <definedName name="hikaku">#REF!</definedName>
    <definedName name="HINICHI">[46]共通!$C$14</definedName>
    <definedName name="HJ" localSheetId="1">[71]仮設解体!#REF!</definedName>
    <definedName name="HJ" localSheetId="0">[71]仮設解体!#REF!</definedName>
    <definedName name="HJ" localSheetId="17">[71]仮設解体!#REF!</definedName>
    <definedName name="HJ">[71]仮設解体!#REF!</definedName>
    <definedName name="ｈｊｔじゅｔ" localSheetId="2">#REF!</definedName>
    <definedName name="ｈｊｔじゅｔ">#REF!</definedName>
    <definedName name="HK">[41]水道復旧!$AF$34</definedName>
    <definedName name="ＨＫじい" localSheetId="1">[7]仮設解体!#REF!</definedName>
    <definedName name="ＨＫじい" localSheetId="0">[7]仮設解体!#REF!</definedName>
    <definedName name="ＨＫじい" localSheetId="17">[7]仮設解体!#REF!</definedName>
    <definedName name="ＨＫじい">[7]仮設解体!#REF!</definedName>
    <definedName name="HN">'[99]86動産'!#REF!</definedName>
    <definedName name="HO" localSheetId="2">#REF!</definedName>
    <definedName name="HO">#REF!</definedName>
    <definedName name="homepos">[100]初期値入力!$C$5</definedName>
    <definedName name="HONHABA">[41]水道復旧!$Q$36</definedName>
    <definedName name="HONNAGASA">[41]水道復旧!$X$27</definedName>
    <definedName name="HP">[101]雨水流量表!$BU$10:$BU$40</definedName>
    <definedName name="HP_S1.2_5P" localSheetId="1">#REF!</definedName>
    <definedName name="HP_S1.2_5P" localSheetId="0">#REF!</definedName>
    <definedName name="HP_S1.2_5P" localSheetId="17">#REF!</definedName>
    <definedName name="HP_S1.2_5P">#REF!</definedName>
    <definedName name="HP1.2_5C" localSheetId="1">#REF!</definedName>
    <definedName name="HP1.2_5C" localSheetId="0">#REF!</definedName>
    <definedName name="HP1.2_5C" localSheetId="17">#REF!</definedName>
    <definedName name="HP1.2_5C">#REF!</definedName>
    <definedName name="HP1.2_5P" localSheetId="1">#REF!</definedName>
    <definedName name="HP1.2_5P" localSheetId="2">#REF!</definedName>
    <definedName name="HP1.2_5P" localSheetId="0">#REF!</definedName>
    <definedName name="HP1.2_5P" localSheetId="17">#REF!</definedName>
    <definedName name="HP1.2_5P">#REF!</definedName>
    <definedName name="HP1.2_5P__ﾗｯｸ" localSheetId="1">[35]複合・ｺﾝｾﾝﾄ電話!#REF!</definedName>
    <definedName name="HP1.2_5P__ﾗｯｸ" localSheetId="0">[35]複合・ｺﾝｾﾝﾄ電話!#REF!</definedName>
    <definedName name="HP1.2_5P__ﾗｯｸ" localSheetId="17">[35]複合・ｺﾝｾﾝﾄ電話!#REF!</definedName>
    <definedName name="HP1.2_5P__ﾗｯｸ">[35]複合・ｺﾝｾﾝﾄ電話!#REF!</definedName>
    <definedName name="HP1.2_5P_FEP" localSheetId="1">#REF!</definedName>
    <definedName name="HP1.2_5P_FEP" localSheetId="0">#REF!</definedName>
    <definedName name="HP1.2_5P_FEP" localSheetId="17">#REF!</definedName>
    <definedName name="HP1.2_5P_FEP">#REF!</definedName>
    <definedName name="HP1.2_5P_ｶﾝﾛ" localSheetId="1">#REF!</definedName>
    <definedName name="HP1.2_5P_ｶﾝﾛ" localSheetId="0">#REF!</definedName>
    <definedName name="HP1.2_5P_ｶﾝﾛ" localSheetId="17">#REF!</definedName>
    <definedName name="HP1.2_5P_ｶﾝﾛ">#REF!</definedName>
    <definedName name="HP1.2_5P_ﾍｲｶﾂ" localSheetId="1">#REF!</definedName>
    <definedName name="HP1.2_5P_ﾍｲｶﾂ" localSheetId="0">#REF!</definedName>
    <definedName name="HP1.2_5P_ﾍｲｶﾂ" localSheetId="17">#REF!</definedName>
    <definedName name="HP1.2_5P_ﾍｲｶﾂ">#REF!</definedName>
    <definedName name="HP1.2_5P_ﾗｯｸ">#REF!</definedName>
    <definedName name="HP1.2_6C">#REF!</definedName>
    <definedName name="HP1.2_7P">[35]複合・ｺﾝｾﾝﾄ電話!#REF!</definedName>
    <definedName name="HP1.2_7P_ﾗｯｸ">[35]複合・ｺﾝｾﾝﾄ電話!#REF!</definedName>
    <definedName name="HS">[41]水道復旧!$AE$34</definedName>
    <definedName name="HT">[41]水道復旧!$AD$34</definedName>
    <definedName name="HV" localSheetId="2">#REF!</definedName>
    <definedName name="HV">#REF!</definedName>
    <definedName name="HW">[41]水道復旧!$AG$34</definedName>
    <definedName name="ＨＹ">[7]金建代価!#REF!</definedName>
    <definedName name="HYOU" localSheetId="2">#REF!</definedName>
    <definedName name="HYOU">#REF!</definedName>
    <definedName name="HYOU1" localSheetId="2">#REF!</definedName>
    <definedName name="HYOU1">#REF!</definedName>
    <definedName name="HYOUJI1" localSheetId="2">[60]配線IE!#REF!</definedName>
    <definedName name="HYOUJI1">[60]配線IE!#REF!</definedName>
    <definedName name="HYOUJI2" localSheetId="2">[60]配線IE!#REF!</definedName>
    <definedName name="HYOUJI2">[60]配線IE!#REF!</definedName>
    <definedName name="ＨＹこいっＪ">[7]仮設解体!#REF!</definedName>
    <definedName name="ＨじいっＪ">[7]仮設解体!#REF!</definedName>
    <definedName name="H金額L">NA()</definedName>
    <definedName name="I" localSheetId="1">#REF!</definedName>
    <definedName name="I" localSheetId="0">#REF!</definedName>
    <definedName name="I" localSheetId="17">#REF!</definedName>
    <definedName name="I">#REF!</definedName>
    <definedName name="I_1" localSheetId="1">#REF!</definedName>
    <definedName name="I_1" localSheetId="2">#REF!</definedName>
    <definedName name="I_1" localSheetId="0">#REF!</definedName>
    <definedName name="I_1" localSheetId="17">#REF!</definedName>
    <definedName name="I_1">#REF!</definedName>
    <definedName name="I_10">#N/A</definedName>
    <definedName name="I_11">#N/A</definedName>
    <definedName name="I_12">#N/A</definedName>
    <definedName name="I_2">#N/A</definedName>
    <definedName name="I_3">#N/A</definedName>
    <definedName name="I_4">#N/A</definedName>
    <definedName name="I_5">#N/A</definedName>
    <definedName name="I_6">#N/A</definedName>
    <definedName name="I_7">#N/A</definedName>
    <definedName name="I_8">#N/A</definedName>
    <definedName name="I_9">#N/A</definedName>
    <definedName name="I5p430" localSheetId="1">#REF!</definedName>
    <definedName name="I5p430" localSheetId="0">#REF!</definedName>
    <definedName name="I5p430" localSheetId="17">#REF!</definedName>
    <definedName name="I5p430">#REF!</definedName>
    <definedName name="ID">#REF!</definedName>
    <definedName name="IF_AL29_____BRANCH_AN43">#REF!</definedName>
    <definedName name="IHI">#REF!</definedName>
    <definedName name="ii">'[102]86動産'!#REF!</definedName>
    <definedName name="III">[88]数量集計!#REF!</definedName>
    <definedName name="IJ">[71]仮設解体!#REF!</definedName>
    <definedName name="IK">[71]仮設解体!#REF!</definedName>
    <definedName name="ikh">[7]仮設解体!#REF!</definedName>
    <definedName name="IL">[71]仮設解体!#REF!</definedName>
    <definedName name="IM">[71]仮設解体!#REF!</definedName>
    <definedName name="IN">[71]仮設解体!#REF!</definedName>
    <definedName name="IN_KNN" localSheetId="2">#REF!</definedName>
    <definedName name="IN_KNN">#REF!</definedName>
    <definedName name="INDEX" localSheetId="1">#REF!</definedName>
    <definedName name="INDEX" localSheetId="2">#REF!</definedName>
    <definedName name="INDEX" localSheetId="0">#REF!</definedName>
    <definedName name="INDEX" localSheetId="17">#REF!</definedName>
    <definedName name="INDEX">#REF!</definedName>
    <definedName name="INDEX20" localSheetId="1">#REF!</definedName>
    <definedName name="INDEX20" localSheetId="0">#REF!</definedName>
    <definedName name="INDEX20" localSheetId="17">#REF!</definedName>
    <definedName name="INDEX20">#REF!</definedName>
    <definedName name="INDEX35" localSheetId="1">#REF!</definedName>
    <definedName name="INDEX35" localSheetId="0">#REF!</definedName>
    <definedName name="INDEX35">#REF!</definedName>
    <definedName name="INDEX48">#REF!</definedName>
    <definedName name="INPUT">#REF!</definedName>
    <definedName name="INPUT2">#REF!</definedName>
    <definedName name="INSATU">#REF!</definedName>
    <definedName name="INSERTR">#REF!</definedName>
    <definedName name="IP">[48]諸経費!$M$25</definedName>
    <definedName name="IPN" localSheetId="1">#REF!</definedName>
    <definedName name="IPN" localSheetId="0">#REF!</definedName>
    <definedName name="IPN" localSheetId="17">#REF!</definedName>
    <definedName name="IPN">#REF!</definedName>
    <definedName name="IPPAN">#REF!</definedName>
    <definedName name="IQ" localSheetId="1">[71]仮設解体!#REF!</definedName>
    <definedName name="IQ" localSheetId="0">[71]仮設解体!#REF!</definedName>
    <definedName name="IQ" localSheetId="17">[71]仮設解体!#REF!</definedName>
    <definedName name="IQ">[71]仮設解体!#REF!</definedName>
    <definedName name="IR" localSheetId="1">[71]仮設解体!#REF!</definedName>
    <definedName name="IR" localSheetId="0">[71]仮設解体!#REF!</definedName>
    <definedName name="IR" localSheetId="17">[71]仮設解体!#REF!</definedName>
    <definedName name="IR">[71]仮設解体!#REF!</definedName>
    <definedName name="ISHI">[0]!ISHI</definedName>
    <definedName name="ISHI100">[0]!ISHI100</definedName>
    <definedName name="ISHI2">[0]!ISHI2</definedName>
    <definedName name="ISHI20">[0]!ISHI20</definedName>
    <definedName name="ISHI200">[0]!ISHI200</definedName>
    <definedName name="ISHI30">[0]!ISHI30</definedName>
    <definedName name="ISHI300">[0]!ISHI300</definedName>
    <definedName name="ISHI40">[0]!ISHI40</definedName>
    <definedName name="ISHI400">[0]!ISHI400</definedName>
    <definedName name="ISHI50">[0]!ISHI50</definedName>
    <definedName name="ISHI500">[0]!ISHI500</definedName>
    <definedName name="ISHI60">[0]!ISHI60</definedName>
    <definedName name="ISHI600">[0]!ISHI600</definedName>
    <definedName name="ISHI70">[0]!ISHI70</definedName>
    <definedName name="ISHI700">[0]!ISHI700</definedName>
    <definedName name="ISHI80">[0]!ISHI80</definedName>
    <definedName name="ISHI800">[0]!ISHI800</definedName>
    <definedName name="ISHI90">[0]!ISHI90</definedName>
    <definedName name="ISHI900">[0]!ISHI900</definedName>
    <definedName name="IT">[41]水道復旧!$AD$36</definedName>
    <definedName name="itennn" localSheetId="1">#REF!</definedName>
    <definedName name="itennn" localSheetId="0">#REF!</definedName>
    <definedName name="itennn" localSheetId="17">#REF!</definedName>
    <definedName name="itennn">#REF!</definedName>
    <definedName name="ITVﾗｯｸ架" localSheetId="1">[35]複合・ｺﾝｾﾝﾄ電話!#REF!</definedName>
    <definedName name="ITVﾗｯｸ架" localSheetId="0">[35]複合・ｺﾝｾﾝﾄ電話!#REF!</definedName>
    <definedName name="ITVﾗｯｸ架" localSheetId="17">[35]複合・ｺﾝｾﾝﾄ電話!#REF!</definedName>
    <definedName name="ITVﾗｯｸ架">[35]複合・ｺﾝｾﾝﾄ電話!#REF!</definedName>
    <definedName name="ITVﾗｯｸ取付工事費・調整費" localSheetId="1">[35]複合・ｺﾝｾﾝﾄ電話!#REF!</definedName>
    <definedName name="ITVﾗｯｸ取付工事費・調整費" localSheetId="0">[35]複合・ｺﾝｾﾝﾄ電話!#REF!</definedName>
    <definedName name="ITVﾗｯｸ取付工事費・調整費" localSheetId="17">[35]複合・ｺﾝｾﾝﾄ電話!#REF!</definedName>
    <definedName name="ITVﾗｯｸ取付工事費・調整費">[35]複合・ｺﾝｾﾝﾄ電話!#REF!</definedName>
    <definedName name="IW">[41]水道復旧!$AG$36</definedName>
    <definedName name="IY">[71]仮設解体!#REF!</definedName>
    <definedName name="Iﾍﾟｰｼﾞ" localSheetId="2">#REF!</definedName>
    <definedName name="Iﾍﾟｰｼﾞ">#REF!</definedName>
    <definedName name="I石張り" localSheetId="1">#REF!</definedName>
    <definedName name="I石張り" localSheetId="0">#REF!</definedName>
    <definedName name="I石張り" localSheetId="17">#REF!</definedName>
    <definedName name="I石張り">#REF!</definedName>
    <definedName name="J" localSheetId="1">#REF!</definedName>
    <definedName name="J" localSheetId="0">#REF!</definedName>
    <definedName name="J">#REF!</definedName>
    <definedName name="J_1" localSheetId="1">#REF!</definedName>
    <definedName name="J_1" localSheetId="0">#REF!</definedName>
    <definedName name="J_1">#REF!</definedName>
    <definedName name="J_10">#N/A</definedName>
    <definedName name="J_11">#N/A</definedName>
    <definedName name="J_2">#REF!</definedName>
    <definedName name="J_3">#REF!</definedName>
    <definedName name="J_4">#N/A</definedName>
    <definedName name="J_5">#N/A</definedName>
    <definedName name="J_6">#N/A</definedName>
    <definedName name="J_7">#N/A</definedName>
    <definedName name="J_8">#N/A</definedName>
    <definedName name="J_9">#N/A</definedName>
    <definedName name="JB">[20]名前一覧表!$A$10</definedName>
    <definedName name="ｊｈんｇｆ" localSheetId="1">#REF!</definedName>
    <definedName name="ｊｈんｇｆ" localSheetId="2">#REF!</definedName>
    <definedName name="ｊｈんｇｆ" localSheetId="0">#REF!</definedName>
    <definedName name="ｊｈんｇｆ" localSheetId="17">#REF!</definedName>
    <definedName name="ｊｈんｇｆ">#REF!</definedName>
    <definedName name="ji" localSheetId="1">[7]仮設解体!#REF!</definedName>
    <definedName name="ji" localSheetId="2">[7]仮設解体!#REF!</definedName>
    <definedName name="ji" localSheetId="0">[7]仮設解体!#REF!</definedName>
    <definedName name="ji" localSheetId="17">[7]仮設解体!#REF!</definedName>
    <definedName name="ji">[7]仮設解体!#REF!</definedName>
    <definedName name="jin" localSheetId="1" hidden="1">#REF!</definedName>
    <definedName name="jin" localSheetId="0" hidden="1">#REF!</definedName>
    <definedName name="jin" localSheetId="14" hidden="1">#REF!</definedName>
    <definedName name="jin" hidden="1">#REF!</definedName>
    <definedName name="jj">'[89]10内訳変'!#REF!</definedName>
    <definedName name="ｊｊｊ" localSheetId="1">仕訳書!ｊｊｊ</definedName>
    <definedName name="ｊｊｊ" localSheetId="2">'諸経費算定 (改修機械)'!ｊｊｊ</definedName>
    <definedName name="ｊｊｊ" localSheetId="0">総仕訳書!ｊｊｊ</definedName>
    <definedName name="ｊｊｊ" localSheetId="17">別紙明細!ｊｊｊ</definedName>
    <definedName name="ｊｊｊ">ｊｊｊ</definedName>
    <definedName name="ｊｊｊｊｊｊｊｊ">[103]複合単価!$X$7</definedName>
    <definedName name="JK" localSheetId="1">[71]仮設解体!#REF!</definedName>
    <definedName name="JK" localSheetId="0">[71]仮設解体!#REF!</definedName>
    <definedName name="JK" localSheetId="17">[71]仮設解体!#REF!</definedName>
    <definedName name="JK">[71]仮設解体!#REF!</definedName>
    <definedName name="jklulu">'[104]仕訳書（１期）'!#REF!</definedName>
    <definedName name="jn" localSheetId="2">#REF!</definedName>
    <definedName name="jn">#REF!</definedName>
    <definedName name="JS">[20]名前一覧表!$A$12</definedName>
    <definedName name="JUN">'[83]本工事費 (2)'!$R$120</definedName>
    <definedName name="JV発注" localSheetId="1">#REF!</definedName>
    <definedName name="JV発注" localSheetId="0">#REF!</definedName>
    <definedName name="JV発注" localSheetId="17">#REF!</definedName>
    <definedName name="JV発注">#REF!</definedName>
    <definedName name="JY">[48]諸経費!$F$17</definedName>
    <definedName name="ＪっこおＭ" localSheetId="1">[7]金建代価!#REF!</definedName>
    <definedName name="ＪっこおＭ" localSheetId="0">[7]金建代価!#REF!</definedName>
    <definedName name="ＪっこおＭ" localSheetId="17">[7]金建代価!#REF!</definedName>
    <definedName name="ＪっこおＭ">[7]金建代価!#REF!</definedName>
    <definedName name="ｊひ" localSheetId="1">仕訳書!ｊひ</definedName>
    <definedName name="ｊひ" localSheetId="2">'諸経費算定 (改修機械)'!ｊひ</definedName>
    <definedName name="ｊひ" localSheetId="0">総仕訳書!ｊひ</definedName>
    <definedName name="ｊひ">[0]!ｊひ</definedName>
    <definedName name="K" localSheetId="1">#REF!</definedName>
    <definedName name="K" localSheetId="2">#REF!</definedName>
    <definedName name="K" localSheetId="0">#REF!</definedName>
    <definedName name="K" localSheetId="17">#REF!</definedName>
    <definedName name="K">#REF!</definedName>
    <definedName name="K_1" localSheetId="1">#REF!</definedName>
    <definedName name="K_1" localSheetId="0">#REF!</definedName>
    <definedName name="K_1">#REF!</definedName>
    <definedName name="K_10">#REF!</definedName>
    <definedName name="K_11">#REF!</definedName>
    <definedName name="K_12">#REF!</definedName>
    <definedName name="K_13">#REF!</definedName>
    <definedName name="K_14">#REF!</definedName>
    <definedName name="K_15">#REF!</definedName>
    <definedName name="K_16">#REF!</definedName>
    <definedName name="K_2" localSheetId="1">#REF!</definedName>
    <definedName name="K_2" localSheetId="0">#REF!</definedName>
    <definedName name="K_2">#REF!</definedName>
    <definedName name="K_3">#REF!</definedName>
    <definedName name="K_4">#REF!</definedName>
    <definedName name="K_5">#REF!</definedName>
    <definedName name="K_6">#REF!</definedName>
    <definedName name="K_7">#REF!</definedName>
    <definedName name="K_8">#REF!</definedName>
    <definedName name="K_9">#REF!</definedName>
    <definedName name="K_ALL">#REF!</definedName>
    <definedName name="K_C">#REF!</definedName>
    <definedName name="K_MENU1">#REF!</definedName>
    <definedName name="K_P">#REF!</definedName>
    <definedName name="KA">#REF!</definedName>
    <definedName name="KAKU">#REF!</definedName>
    <definedName name="kamoku">#REF!</definedName>
    <definedName name="KAN">#REF!</definedName>
    <definedName name="kari">#REF!</definedName>
    <definedName name="karizyuukyo">#REF!</definedName>
    <definedName name="KASET">[39]条件入力!$K$246</definedName>
    <definedName name="KD" localSheetId="2">#REF!</definedName>
    <definedName name="KD">#REF!</definedName>
    <definedName name="KD_OWN" localSheetId="2">#REF!</definedName>
    <definedName name="KD_OWN">#REF!</definedName>
    <definedName name="keey" hidden="1">#REF!</definedName>
    <definedName name="KEIHI" localSheetId="1">[105]土間コン!#REF!</definedName>
    <definedName name="KEIHI" localSheetId="2">[105]土間コン!#REF!</definedName>
    <definedName name="KEIHI" localSheetId="0">[105]土間コン!#REF!</definedName>
    <definedName name="KEIHI" localSheetId="17">[105]土間コン!#REF!</definedName>
    <definedName name="KEIHI">[105]土間コン!#REF!</definedName>
    <definedName name="KEIHI1" localSheetId="1">[13]木建!#REF!</definedName>
    <definedName name="KEIHI1" localSheetId="0">[13]木建!#REF!</definedName>
    <definedName name="KEIHI1">[13]木建!#REF!</definedName>
    <definedName name="KEIHI2" localSheetId="1">[13]木建!#REF!</definedName>
    <definedName name="KEIHI2" localSheetId="0">[13]木建!#REF!</definedName>
    <definedName name="KEIHI2">[13]木建!#REF!</definedName>
    <definedName name="KEISAN">[91]吸込口!#REF!</definedName>
    <definedName name="KEISEN" localSheetId="1">#REF!</definedName>
    <definedName name="KEISEN" localSheetId="0">#REF!</definedName>
    <definedName name="KEISEN" localSheetId="17">#REF!</definedName>
    <definedName name="KEISEN">#REF!</definedName>
    <definedName name="kennsaku">#REF!</definedName>
    <definedName name="KeySell" localSheetId="1">#REF!</definedName>
    <definedName name="KeySell" localSheetId="0">#REF!</definedName>
    <definedName name="KeySell" localSheetId="17">#REF!</definedName>
    <definedName name="KeySell">#REF!</definedName>
    <definedName name="KG">[48]諸経費!$F$22</definedName>
    <definedName name="KH" localSheetId="1">#REF!</definedName>
    <definedName name="KH" localSheetId="0">#REF!</definedName>
    <definedName name="KH" localSheetId="17">#REF!</definedName>
    <definedName name="KH">#REF!</definedName>
    <definedName name="KI" localSheetId="1">[71]仮設解体!#REF!</definedName>
    <definedName name="KI" localSheetId="0">[71]仮設解体!#REF!</definedName>
    <definedName name="KI" localSheetId="17">[71]仮設解体!#REF!</definedName>
    <definedName name="KI">[71]仮設解体!#REF!</definedName>
    <definedName name="kj" localSheetId="2">#REF!</definedName>
    <definedName name="kj">#REF!</definedName>
    <definedName name="KJI" localSheetId="2">#REF!</definedName>
    <definedName name="KJI">#REF!</definedName>
    <definedName name="kk" localSheetId="1">#REF!</definedName>
    <definedName name="kk" localSheetId="2">#REF!</definedName>
    <definedName name="kk" localSheetId="0">#REF!</definedName>
    <definedName name="kk" localSheetId="17">#REF!</definedName>
    <definedName name="kk">#REF!</definedName>
    <definedName name="ｋｋｋ" localSheetId="1">仕訳書!ｋｋｋ</definedName>
    <definedName name="ｋｋｋ" localSheetId="2">'諸経費算定 (改修機械)'!ｋｋｋ</definedName>
    <definedName name="ｋｋｋ" localSheetId="0">総仕訳書!ｋｋｋ</definedName>
    <definedName name="ｋｋｋ" localSheetId="17">別紙明細!ｋｋｋ</definedName>
    <definedName name="ｋｋｋ">ｋｋｋ</definedName>
    <definedName name="ｋｋｋｋｋ" localSheetId="1">#REF!</definedName>
    <definedName name="ｋｋｋｋｋ" localSheetId="0">#REF!</definedName>
    <definedName name="ｋｋｋｋｋ" localSheetId="17">#REF!</definedName>
    <definedName name="ｋｋｋｋｋ">#REF!</definedName>
    <definedName name="ｋｌ" localSheetId="1">#REF!</definedName>
    <definedName name="ｋｌ" localSheetId="0">#REF!</definedName>
    <definedName name="ｋｌ" localSheetId="17">#REF!</definedName>
    <definedName name="ｋｌ">#REF!</definedName>
    <definedName name="klo">'[104]仕訳書（１期）'!#REF!</definedName>
    <definedName name="KM" localSheetId="1">[71]仮設解体!#REF!</definedName>
    <definedName name="KM" localSheetId="0">[71]仮設解体!#REF!</definedName>
    <definedName name="KM" localSheetId="17">[71]仮設解体!#REF!</definedName>
    <definedName name="KM">[71]仮設解体!#REF!</definedName>
    <definedName name="KN" localSheetId="1">#REF!</definedName>
    <definedName name="KN" localSheetId="0">#REF!</definedName>
    <definedName name="KN" localSheetId="17">#REF!</definedName>
    <definedName name="KN">#REF!</definedName>
    <definedName name="KO" localSheetId="1">[71]仮設解体!#REF!</definedName>
    <definedName name="KO" localSheetId="0">[71]仮設解体!#REF!</definedName>
    <definedName name="KO" localSheetId="17">[71]仮設解体!#REF!</definedName>
    <definedName name="KO">[71]仮設解体!#REF!</definedName>
    <definedName name="KOJI">#N/A</definedName>
    <definedName name="KONKYO">[46]共通!$B$7</definedName>
    <definedName name="KOS" localSheetId="2">#REF!</definedName>
    <definedName name="KOS">#REF!</definedName>
    <definedName name="KOSA_1">#REF!</definedName>
    <definedName name="KOSA_2">#REF!</definedName>
    <definedName name="KOSA_3">#REF!</definedName>
    <definedName name="kosihara" localSheetId="2">#REF!</definedName>
    <definedName name="kosihara">#REF!</definedName>
    <definedName name="KOU" localSheetId="2">#REF!</definedName>
    <definedName name="KOU">#REF!</definedName>
    <definedName name="KP_1">#REF!</definedName>
    <definedName name="KQ" localSheetId="1">[71]仮設解体!#REF!</definedName>
    <definedName name="KQ" localSheetId="0">[71]仮設解体!#REF!</definedName>
    <definedName name="KQ" localSheetId="17">[71]仮設解体!#REF!</definedName>
    <definedName name="KQ">[71]仮設解体!#REF!</definedName>
    <definedName name="KR" localSheetId="2">#REF!</definedName>
    <definedName name="KR">#REF!</definedName>
    <definedName name="KS" localSheetId="1">#REF!</definedName>
    <definedName name="KS" localSheetId="2">#REF!</definedName>
    <definedName name="KS" localSheetId="0">#REF!</definedName>
    <definedName name="KS" localSheetId="17">#REF!</definedName>
    <definedName name="KS">#REF!</definedName>
    <definedName name="KT" localSheetId="1">#REF!</definedName>
    <definedName name="KT" localSheetId="0">#REF!</definedName>
    <definedName name="KT" localSheetId="17">#REF!</definedName>
    <definedName name="KT">#REF!</definedName>
    <definedName name="KTRG" localSheetId="1">#REF!</definedName>
    <definedName name="KTRG" localSheetId="0">#REF!</definedName>
    <definedName name="KTRG" localSheetId="17">#REF!</definedName>
    <definedName name="KTRG">#REF!</definedName>
    <definedName name="KU" localSheetId="2">#REF!</definedName>
    <definedName name="KU" localSheetId="17">#REF!</definedName>
    <definedName name="KU">#REF!</definedName>
    <definedName name="KUBUN_A">"KUBUN_A"</definedName>
    <definedName name="KUBUN_B">"KUBUN_B"</definedName>
    <definedName name="KUSECODE">[75]金属製建具割合!$C$6:$C$49</definedName>
    <definedName name="KUSEDB">[75]金属製建具割合!$C$6:$P$49</definedName>
    <definedName name="KY" localSheetId="1">#REF!</definedName>
    <definedName name="KY" localSheetId="0">#REF!</definedName>
    <definedName name="KY" localSheetId="17">#REF!</definedName>
    <definedName name="KY">#REF!</definedName>
    <definedName name="KYOUTUU">#REF!</definedName>
    <definedName name="ＫぉＭＧＹ" localSheetId="1">[7]金建代価!#REF!</definedName>
    <definedName name="ＫぉＭＧＹ" localSheetId="0">[7]金建代価!#REF!</definedName>
    <definedName name="ＫぉＭＧＹ" localSheetId="17">[7]金建代価!#REF!</definedName>
    <definedName name="ＫぉＭＧＹ">[7]金建代価!#REF!</definedName>
    <definedName name="ＫじＨ" localSheetId="1">[7]仮設解体!#REF!</definedName>
    <definedName name="ＫじＨ" localSheetId="0">[7]仮設解体!#REF!</definedName>
    <definedName name="ＫじＨ" localSheetId="17">[7]仮設解体!#REF!</definedName>
    <definedName name="ＫじＨ">[7]仮設解体!#REF!</definedName>
    <definedName name="ＫじゅいＭんＧ">[7]仮設解体!#REF!</definedName>
    <definedName name="L" localSheetId="1">#REF!</definedName>
    <definedName name="L" localSheetId="2">#REF!</definedName>
    <definedName name="L" localSheetId="0">#REF!</definedName>
    <definedName name="L" localSheetId="17">#REF!</definedName>
    <definedName name="L">#REF!</definedName>
    <definedName name="L_1" localSheetId="1">#REF!</definedName>
    <definedName name="L_1" localSheetId="0">#REF!</definedName>
    <definedName name="L_1">#REF!</definedName>
    <definedName name="Ｌ_１_１" localSheetId="1">#REF!</definedName>
    <definedName name="Ｌ_１_１" localSheetId="0">#REF!</definedName>
    <definedName name="Ｌ_１_１">#REF!</definedName>
    <definedName name="Ｌ_１_２">#REF!</definedName>
    <definedName name="Ｌ_１_３">#REF!</definedName>
    <definedName name="Ｌ_１_４">#REF!</definedName>
    <definedName name="Ｌ_１_５">#REF!</definedName>
    <definedName name="Ｌ_１_６">#REF!</definedName>
    <definedName name="L_11">[35]複合・ｺﾝｾﾝﾄ電話!#REF!</definedName>
    <definedName name="L_12">[35]複合・ｺﾝｾﾝﾄ電話!#REF!</definedName>
    <definedName name="L_13">[35]複合・ｺﾝｾﾝﾄ電話!#REF!</definedName>
    <definedName name="L_14">[35]複合・ｺﾝｾﾝﾄ電話!#REF!</definedName>
    <definedName name="L_2" localSheetId="1">#REF!</definedName>
    <definedName name="L_2" localSheetId="0">#REF!</definedName>
    <definedName name="L_2" localSheetId="17">#REF!</definedName>
    <definedName name="L_2">#REF!</definedName>
    <definedName name="Ｌ_２_１" localSheetId="1">#REF!</definedName>
    <definedName name="Ｌ_２_１" localSheetId="0">#REF!</definedName>
    <definedName name="Ｌ_２_１" localSheetId="17">#REF!</definedName>
    <definedName name="Ｌ_２_１">#REF!</definedName>
    <definedName name="Ｌ_２_２" localSheetId="1">#REF!</definedName>
    <definedName name="Ｌ_２_２" localSheetId="0">#REF!</definedName>
    <definedName name="Ｌ_２_２" localSheetId="17">#REF!</definedName>
    <definedName name="Ｌ_２_２">#REF!</definedName>
    <definedName name="L_21" localSheetId="1">[35]複合・ｺﾝｾﾝﾄ電話!#REF!</definedName>
    <definedName name="L_21" localSheetId="0">[35]複合・ｺﾝｾﾝﾄ電話!#REF!</definedName>
    <definedName name="L_21" localSheetId="17">[35]複合・ｺﾝｾﾝﾄ電話!#REF!</definedName>
    <definedName name="L_21">[35]複合・ｺﾝｾﾝﾄ電話!#REF!</definedName>
    <definedName name="L_22" localSheetId="1">[35]複合・ｺﾝｾﾝﾄ電話!#REF!</definedName>
    <definedName name="L_22" localSheetId="0">[35]複合・ｺﾝｾﾝﾄ電話!#REF!</definedName>
    <definedName name="L_22" localSheetId="17">[35]複合・ｺﾝｾﾝﾄ電話!#REF!</definedName>
    <definedName name="L_22">[35]複合・ｺﾝｾﾝﾄ電話!#REF!</definedName>
    <definedName name="L_23" localSheetId="1">[35]複合・ｺﾝｾﾝﾄ電話!#REF!</definedName>
    <definedName name="L_23" localSheetId="0">[35]複合・ｺﾝｾﾝﾄ電話!#REF!</definedName>
    <definedName name="L_23" localSheetId="17">[35]複合・ｺﾝｾﾝﾄ電話!#REF!</definedName>
    <definedName name="L_23">[35]複合・ｺﾝｾﾝﾄ電話!#REF!</definedName>
    <definedName name="L_24" localSheetId="1">[35]複合・ｺﾝｾﾝﾄ電話!#REF!</definedName>
    <definedName name="L_24" localSheetId="0">[35]複合・ｺﾝｾﾝﾄ電話!#REF!</definedName>
    <definedName name="L_24" localSheetId="17">[35]複合・ｺﾝｾﾝﾄ電話!#REF!</definedName>
    <definedName name="L_24">[35]複合・ｺﾝｾﾝﾄ電話!#REF!</definedName>
    <definedName name="L_25">[35]複合・ｺﾝｾﾝﾄ電話!#REF!</definedName>
    <definedName name="L_31">[35]複合・ｺﾝｾﾝﾄ電話!#REF!</definedName>
    <definedName name="L_32">[35]複合・ｺﾝｾﾝﾄ電話!#REF!</definedName>
    <definedName name="Ｌ_Ｂ１_１" localSheetId="1">#REF!</definedName>
    <definedName name="Ｌ_Ｂ１_１" localSheetId="0">#REF!</definedName>
    <definedName name="Ｌ_Ｂ１_１" localSheetId="17">#REF!</definedName>
    <definedName name="Ｌ_Ｂ１_１">#REF!</definedName>
    <definedName name="L_IP0">[81]平面線形!$D$7</definedName>
    <definedName name="Ｌ_Ｍ１_１" localSheetId="1">#REF!</definedName>
    <definedName name="Ｌ_Ｍ１_１" localSheetId="0">#REF!</definedName>
    <definedName name="Ｌ_Ｍ１_１" localSheetId="17">#REF!</definedName>
    <definedName name="Ｌ_Ｍ１_１">#REF!</definedName>
    <definedName name="Ｌ_Ｍ１_２" localSheetId="1">#REF!</definedName>
    <definedName name="Ｌ_Ｍ１_２" localSheetId="0">#REF!</definedName>
    <definedName name="Ｌ_Ｍ１_２" localSheetId="17">#REF!</definedName>
    <definedName name="Ｌ_Ｍ１_２">#REF!</definedName>
    <definedName name="Ｌ_ＰＨ_１">#REF!</definedName>
    <definedName name="Ｌ_ＰＨ２_１">#REF!</definedName>
    <definedName name="L_非">[35]複合・ｺﾝｾﾝﾄ電話!#REF!</definedName>
    <definedName name="LABEL" localSheetId="1">#REF!</definedName>
    <definedName name="LABEL" localSheetId="0">#REF!</definedName>
    <definedName name="LABEL" localSheetId="17">#REF!</definedName>
    <definedName name="LABEL">#REF!</definedName>
    <definedName name="LASER" localSheetId="1">#REF!</definedName>
    <definedName name="LASER" localSheetId="0">#REF!</definedName>
    <definedName name="LASER" localSheetId="17">#REF!</definedName>
    <definedName name="LASER">#REF!</definedName>
    <definedName name="list">#REF!</definedName>
    <definedName name="LIST_供用" localSheetId="1">#REF!</definedName>
    <definedName name="LIST_供用" localSheetId="0">#REF!</definedName>
    <definedName name="LIST_供用" localSheetId="17">#REF!</definedName>
    <definedName name="LIST_供用">#REF!</definedName>
    <definedName name="LIST_数量">#REF!</definedName>
    <definedName name="LIST_数量_1">#REF!</definedName>
    <definedName name="LIST_代価">#REF!</definedName>
    <definedName name="LIST_代価_1">#REF!</definedName>
    <definedName name="lk">#REF!</definedName>
    <definedName name="ll">#REF!</definedName>
    <definedName name="ｌｌｌｌ" localSheetId="1">#REF!</definedName>
    <definedName name="ｌｌｌｌ" localSheetId="2">#REF!</definedName>
    <definedName name="ｌｌｌｌ" localSheetId="0">#REF!</definedName>
    <definedName name="ｌｌｌｌ" localSheetId="17">#REF!</definedName>
    <definedName name="ｌｌｌｌ">#REF!</definedName>
    <definedName name="lm">#REF!</definedName>
    <definedName name="Ｌｎ">#REF!</definedName>
    <definedName name="LOAD">#REF!</definedName>
    <definedName name="lolo" localSheetId="1">仕訳書!lolo</definedName>
    <definedName name="lolo" localSheetId="2">'諸経費算定 (改修機械)'!lolo</definedName>
    <definedName name="lolo" localSheetId="0">総仕訳書!lolo</definedName>
    <definedName name="lolo" localSheetId="17">別紙明細!lolo</definedName>
    <definedName name="lolo">lolo</definedName>
    <definedName name="LOOP" localSheetId="1">#REF!</definedName>
    <definedName name="LOOP" localSheetId="2">#REF!</definedName>
    <definedName name="LOOP" localSheetId="0">#REF!</definedName>
    <definedName name="LOOP" localSheetId="17">#REF!</definedName>
    <definedName name="LOOP">#REF!</definedName>
    <definedName name="LOOP1">'[83]本工事費 (2)'!$AB$25</definedName>
    <definedName name="LOOP2">'[83]本工事費 (2)'!$AB$32</definedName>
    <definedName name="LOOP3">'[83]本工事費 (2)'!$AB$4</definedName>
    <definedName name="LOOP4">'[83]本工事費 (2)'!$AB$56</definedName>
    <definedName name="LOOP5">'[83]本工事費 (2)'!$AB$76</definedName>
    <definedName name="LOOP6">'[83]本工事費 (2)'!$AB$13</definedName>
    <definedName name="lp" localSheetId="2">#REF!</definedName>
    <definedName name="lp">#REF!</definedName>
    <definedName name="LP_M" localSheetId="1">[35]複合・ｺﾝｾﾝﾄ電話!#REF!</definedName>
    <definedName name="LP_M" localSheetId="0">[35]複合・ｺﾝｾﾝﾄ電話!#REF!</definedName>
    <definedName name="LP_M" localSheetId="17">[35]複合・ｺﾝｾﾝﾄ電話!#REF!</definedName>
    <definedName name="LP_M">[35]複合・ｺﾝｾﾝﾄ電話!#REF!</definedName>
    <definedName name="LP_M_1" localSheetId="1">[35]複合・ｺﾝｾﾝﾄ電話!#REF!</definedName>
    <definedName name="LP_M_1" localSheetId="0">[35]複合・ｺﾝｾﾝﾄ電話!#REF!</definedName>
    <definedName name="LP_M_1" localSheetId="17">[35]複合・ｺﾝｾﾝﾄ電話!#REF!</definedName>
    <definedName name="LP_M_1">[35]複合・ｺﾝｾﾝﾄ電話!#REF!</definedName>
    <definedName name="LP_M_2" localSheetId="1">[35]複合・ｺﾝｾﾝﾄ電話!#REF!</definedName>
    <definedName name="LP_M_2" localSheetId="0">[35]複合・ｺﾝｾﾝﾄ電話!#REF!</definedName>
    <definedName name="LP_M_2" localSheetId="17">[35]複合・ｺﾝｾﾝﾄ電話!#REF!</definedName>
    <definedName name="LP_M_2">[35]複合・ｺﾝｾﾝﾄ電話!#REF!</definedName>
    <definedName name="LP_厨" localSheetId="17">[35]複合・ｺﾝｾﾝﾄ電話!#REF!</definedName>
    <definedName name="LP_厨">[35]複合・ｺﾝｾﾝﾄ電話!#REF!</definedName>
    <definedName name="LU" localSheetId="1">[71]仮設解体!#REF!</definedName>
    <definedName name="LU" localSheetId="2">[71]仮設解体!#REF!</definedName>
    <definedName name="LU" localSheetId="0">[71]仮設解体!#REF!</definedName>
    <definedName name="LU" localSheetId="17">[71]仮設解体!#REF!</definedName>
    <definedName name="LU">[71]仮設解体!#REF!</definedName>
    <definedName name="LY">[71]仮設解体!#REF!</definedName>
    <definedName name="ＬこいＪ">[7]仮設解体!#REF!</definedName>
    <definedName name="ＬっＫＨ">[7]仮設解体!#REF!</definedName>
    <definedName name="Ｌ型側溝">[106]基礎単価!#REF!</definedName>
    <definedName name="L構造" localSheetId="1">#REF!</definedName>
    <definedName name="L構造" localSheetId="0">#REF!</definedName>
    <definedName name="L構造" localSheetId="17">#REF!</definedName>
    <definedName name="L構造">#REF!</definedName>
    <definedName name="M" localSheetId="1">#REF!</definedName>
    <definedName name="M" localSheetId="2">#REF!</definedName>
    <definedName name="M" localSheetId="0">#REF!</definedName>
    <definedName name="M" localSheetId="17">#REF!</definedName>
    <definedName name="M">#REF!</definedName>
    <definedName name="M_1">#N/A</definedName>
    <definedName name="M_2">#N/A</definedName>
    <definedName name="M_3">#N/A</definedName>
    <definedName name="M_4">#N/A</definedName>
    <definedName name="M_5">#N/A</definedName>
    <definedName name="M_6">#N/A</definedName>
    <definedName name="M_MENU" localSheetId="1">#REF!</definedName>
    <definedName name="M_MENU" localSheetId="0">#REF!</definedName>
    <definedName name="M_MENU" localSheetId="17">#REF!</definedName>
    <definedName name="M_MENU">#REF!</definedName>
    <definedName name="M1_">#N/A</definedName>
    <definedName name="M100a" localSheetId="1">[35]複合・ｺﾝｾﾝﾄ電話!#REF!</definedName>
    <definedName name="M100a" localSheetId="0">[35]複合・ｺﾝｾﾝﾄ電話!#REF!</definedName>
    <definedName name="M100a" localSheetId="17">[35]複合・ｺﾝｾﾝﾄ電話!#REF!</definedName>
    <definedName name="M100a">[35]複合・ｺﾝｾﾝﾄ電話!#REF!</definedName>
    <definedName name="㎡" localSheetId="1">#REF!</definedName>
    <definedName name="㎡" localSheetId="0">#REF!</definedName>
    <definedName name="㎡" localSheetId="17">#REF!</definedName>
    <definedName name="㎡">#REF!</definedName>
    <definedName name="M3_" localSheetId="1">#REF!</definedName>
    <definedName name="M3_" localSheetId="2">#REF!</definedName>
    <definedName name="M3_" localSheetId="0">#REF!</definedName>
    <definedName name="M3_" localSheetId="17">#REF!</definedName>
    <definedName name="M3_">#REF!</definedName>
    <definedName name="M52948_T">#REF!</definedName>
    <definedName name="MACRO1">[107]!MACRO1</definedName>
    <definedName name="MACRO2">[107]!MACRO2</definedName>
    <definedName name="maehokama">#REF!</definedName>
    <definedName name="MAIN" localSheetId="1">#REF!</definedName>
    <definedName name="MAIN" localSheetId="0">#REF!</definedName>
    <definedName name="MAIN" localSheetId="17">#REF!</definedName>
    <definedName name="MAIN">#REF!</definedName>
    <definedName name="MAIN1">#REF!</definedName>
    <definedName name="MAIN2">#REF!</definedName>
    <definedName name="MAIN3">#REF!</definedName>
    <definedName name="MAIN4">#REF!</definedName>
    <definedName name="MAX_DATA">#REF!</definedName>
    <definedName name="MAX_PAGE">#REF!</definedName>
    <definedName name="MC">[71]仮設解体!#REF!</definedName>
    <definedName name="ME_1">#N/A</definedName>
    <definedName name="MENU" localSheetId="1">#REF!</definedName>
    <definedName name="MENU" localSheetId="0">#REF!</definedName>
    <definedName name="MENU" localSheetId="17">#REF!</definedName>
    <definedName name="MENU">#REF!</definedName>
    <definedName name="MENU_3" localSheetId="1">#REF!</definedName>
    <definedName name="MENU_3" localSheetId="0">#REF!</definedName>
    <definedName name="MENU_3">#REF!</definedName>
    <definedName name="MENU1" localSheetId="1">#REF!</definedName>
    <definedName name="MENU1" localSheetId="2">#REF!</definedName>
    <definedName name="MENU1" localSheetId="0">#REF!</definedName>
    <definedName name="MENU1" localSheetId="17">#REF!</definedName>
    <definedName name="MENU1">#REF!</definedName>
    <definedName name="MENU2" localSheetId="2">#REF!</definedName>
    <definedName name="MENU2" localSheetId="17">#REF!</definedName>
    <definedName name="MENU2">#REF!</definedName>
    <definedName name="MENU3" localSheetId="17">#REF!</definedName>
    <definedName name="MENU3">#REF!</definedName>
    <definedName name="MENU4">#REF!</definedName>
    <definedName name="MESSAGE">#REF!</definedName>
    <definedName name="MGH">#REF!</definedName>
    <definedName name="MGK">#REF!</definedName>
    <definedName name="MGS">#REF!</definedName>
    <definedName name="MH単価">#REF!</definedName>
    <definedName name="MI">[71]仮設解体!#REF!</definedName>
    <definedName name="mij">[7]金建代価!#REF!</definedName>
    <definedName name="MIK" localSheetId="1">#REF!</definedName>
    <definedName name="MIK" localSheetId="0">#REF!</definedName>
    <definedName name="MIK" localSheetId="17">#REF!</definedName>
    <definedName name="MIK">#REF!</definedName>
    <definedName name="MJ" localSheetId="1">[71]仮設解体!#REF!</definedName>
    <definedName name="MJ" localSheetId="0">[71]仮設解体!#REF!</definedName>
    <definedName name="MJ">[71]仮設解体!#REF!</definedName>
    <definedName name="MK">[71]仮設解体!#REF!</definedName>
    <definedName name="MKH" localSheetId="1">#REF!</definedName>
    <definedName name="MKH" localSheetId="0">#REF!</definedName>
    <definedName name="MKH" localSheetId="17">#REF!</definedName>
    <definedName name="MKH">#REF!</definedName>
    <definedName name="MKK" localSheetId="1">#REF!</definedName>
    <definedName name="MKK" localSheetId="0">#REF!</definedName>
    <definedName name="MKK" localSheetId="17">#REF!</definedName>
    <definedName name="MKK">#REF!</definedName>
    <definedName name="MKS" localSheetId="1">#REF!</definedName>
    <definedName name="MKS" localSheetId="0">#REF!</definedName>
    <definedName name="MKS" localSheetId="17">#REF!</definedName>
    <definedName name="MKS">#REF!</definedName>
    <definedName name="ＭＫっＪＨ" localSheetId="1">[7]仮設解体!#REF!</definedName>
    <definedName name="ＭＫっＪＨ" localSheetId="0">[7]仮設解体!#REF!</definedName>
    <definedName name="ＭＫっＪＨ" localSheetId="17">[7]仮設解体!#REF!</definedName>
    <definedName name="ＭＫっＪＨ">[7]仮設解体!#REF!</definedName>
    <definedName name="ML" localSheetId="1">[71]仮設解体!#REF!</definedName>
    <definedName name="ML" localSheetId="0">[71]仮設解体!#REF!</definedName>
    <definedName name="ML" localSheetId="17">[71]仮設解体!#REF!</definedName>
    <definedName name="ML">[71]仮設解体!#REF!</definedName>
    <definedName name="MM" localSheetId="1">#REF!</definedName>
    <definedName name="MM" localSheetId="2">#REF!</definedName>
    <definedName name="MM" localSheetId="0">#REF!</definedName>
    <definedName name="MM" localSheetId="17">#REF!</definedName>
    <definedName name="MM">#REF!</definedName>
    <definedName name="ＭＭＭ" localSheetId="1" hidden="1">[19]人件費!#REF!</definedName>
    <definedName name="ＭＭＭ" localSheetId="0" hidden="1">[19]人件費!#REF!</definedName>
    <definedName name="ＭＭＭ" localSheetId="17" hidden="1">[19]人件費!#REF!</definedName>
    <definedName name="ＭＭＭ" hidden="1">[19]人件費!#REF!</definedName>
    <definedName name="ＭＭＭＭ" localSheetId="1" hidden="1">[19]人件費!#REF!</definedName>
    <definedName name="ＭＭＭＭ" localSheetId="0" hidden="1">[19]人件費!#REF!</definedName>
    <definedName name="ＭＭＭＭ" hidden="1">[19]人件費!#REF!</definedName>
    <definedName name="ＭＭＭＭＭＭ" hidden="1">[10]人件費!#REF!</definedName>
    <definedName name="MODE" localSheetId="1">#REF!</definedName>
    <definedName name="MODE" localSheetId="0">#REF!</definedName>
    <definedName name="MODE" localSheetId="17">#REF!</definedName>
    <definedName name="MODE">#REF!</definedName>
    <definedName name="MODORU" localSheetId="1">#REF!</definedName>
    <definedName name="MODORU" localSheetId="2">#REF!</definedName>
    <definedName name="MODORU" localSheetId="0">#REF!</definedName>
    <definedName name="MODORU" localSheetId="17">#REF!</definedName>
    <definedName name="MODORU">#REF!</definedName>
    <definedName name="Module18.並べ替え">[108]!Module18.並べ替え</definedName>
    <definedName name="Module18_並べ替え">[109]!Module18_並べ替え</definedName>
    <definedName name="Module2.市街地補正DID" localSheetId="1">[110]!Module2.市街地補正DID</definedName>
    <definedName name="Module2.市街地補正DID" localSheetId="0">[110]!Module2.市街地補正DID</definedName>
    <definedName name="Module2.市街地補正DID" localSheetId="4">[110]!Module2.市街地補正DID</definedName>
    <definedName name="Module2.市街地補正DID">[110]!Module2.市街地補正DID</definedName>
    <definedName name="Module2.市街地補正なし" localSheetId="1">[110]!Module2.市街地補正なし</definedName>
    <definedName name="Module2.市街地補正なし" localSheetId="0">[110]!Module2.市街地補正なし</definedName>
    <definedName name="Module2.市街地補正なし" localSheetId="4">[110]!Module2.市街地補正なし</definedName>
    <definedName name="Module2.市街地補正なし">[110]!Module2.市街地補正なし</definedName>
    <definedName name="Module3.下水道工事1" localSheetId="1">[110]!Module3.下水道工事1</definedName>
    <definedName name="Module3.下水道工事1" localSheetId="0">[110]!Module3.下水道工事1</definedName>
    <definedName name="Module3.下水道工事1" localSheetId="4">[110]!Module3.下水道工事1</definedName>
    <definedName name="Module3.下水道工事1">[110]!Module3.下水道工事1</definedName>
    <definedName name="Module3.下水道工事2" localSheetId="1">[110]!Module3.下水道工事2</definedName>
    <definedName name="Module3.下水道工事2" localSheetId="0">[110]!Module3.下水道工事2</definedName>
    <definedName name="Module3.下水道工事2" localSheetId="4">[110]!Module3.下水道工事2</definedName>
    <definedName name="Module3.下水道工事2">[110]!Module3.下水道工事2</definedName>
    <definedName name="Module3.下水道工事3" localSheetId="1">[110]!Module3.下水道工事3</definedName>
    <definedName name="Module3.下水道工事3" localSheetId="0">[110]!Module3.下水道工事3</definedName>
    <definedName name="Module3.下水道工事3" localSheetId="4">[110]!Module3.下水道工事3</definedName>
    <definedName name="Module3.下水道工事3">[110]!Module3.下水道工事3</definedName>
    <definedName name="moka" localSheetId="1">#REF!</definedName>
    <definedName name="moka" localSheetId="0">#REF!</definedName>
    <definedName name="moka" localSheetId="17">#REF!</definedName>
    <definedName name="moka">#REF!</definedName>
    <definedName name="MP" localSheetId="1">[71]仮設解体!#REF!</definedName>
    <definedName name="MP" localSheetId="0">[71]仮設解体!#REF!</definedName>
    <definedName name="MP" localSheetId="17">[71]仮設解体!#REF!</definedName>
    <definedName name="MP">[71]仮設解体!#REF!</definedName>
    <definedName name="MSW" localSheetId="1">#REF!</definedName>
    <definedName name="MSW" localSheetId="0">#REF!</definedName>
    <definedName name="MSW" localSheetId="17">#REF!</definedName>
    <definedName name="MSW">#REF!</definedName>
    <definedName name="MT" localSheetId="1">[71]仮設解体!#REF!</definedName>
    <definedName name="MT" localSheetId="0">[71]仮設解体!#REF!</definedName>
    <definedName name="MT" localSheetId="17">[71]仮設解体!#REF!</definedName>
    <definedName name="MT">[71]仮設解体!#REF!</definedName>
    <definedName name="MTMR" localSheetId="1">#REF!</definedName>
    <definedName name="MTMR" localSheetId="0">#REF!</definedName>
    <definedName name="MTMR" localSheetId="17">#REF!</definedName>
    <definedName name="MTMR">#REF!</definedName>
    <definedName name="MU" localSheetId="1">[71]仮設解体!#REF!</definedName>
    <definedName name="MU" localSheetId="0">[71]仮設解体!#REF!</definedName>
    <definedName name="MU" localSheetId="17">[71]仮設解体!#REF!</definedName>
    <definedName name="MU">[71]仮設解体!#REF!</definedName>
    <definedName name="MUSECODE">[75]木製建具割合!$C$6:$C$49</definedName>
    <definedName name="MUSEDB">[75]木製建具割合!$C$6:$P$49</definedName>
    <definedName name="MY" localSheetId="1">[71]仮設解体!#REF!</definedName>
    <definedName name="MY" localSheetId="0">[71]仮設解体!#REF!</definedName>
    <definedName name="MY" localSheetId="17">[71]仮設解体!#REF!</definedName>
    <definedName name="MY">[71]仮設解体!#REF!</definedName>
    <definedName name="Myoriki" localSheetId="1">#REF!</definedName>
    <definedName name="Myoriki" localSheetId="0">#REF!</definedName>
    <definedName name="Myoriki" localSheetId="17">#REF!</definedName>
    <definedName name="Myoriki">#REF!</definedName>
    <definedName name="ＭこうっＪ" localSheetId="1">[7]仮設解体!#REF!</definedName>
    <definedName name="ＭこうっＪ" localSheetId="0">[7]仮設解体!#REF!</definedName>
    <definedName name="ＭこうっＪ" localSheetId="17">[7]仮設解体!#REF!</definedName>
    <definedName name="ＭこうっＪ">[7]仮設解体!#REF!</definedName>
    <definedName name="Ｍこおじゅ" localSheetId="1">[7]仮設解体!#REF!</definedName>
    <definedName name="Ｍこおじゅ" localSheetId="0">[7]仮設解体!#REF!</definedName>
    <definedName name="Ｍこおじゅ" localSheetId="17">[7]仮設解体!#REF!</definedName>
    <definedName name="Ｍこおじゅ">[7]仮設解体!#REF!</definedName>
    <definedName name="MそSW">[76]入力画面!$P$7</definedName>
    <definedName name="ＭにＪＫ" localSheetId="1">[7]仮設解体!#REF!</definedName>
    <definedName name="ＭにＪＫ" localSheetId="0">[7]仮設解体!#REF!</definedName>
    <definedName name="ＭにＪＫ" localSheetId="17">[7]仮設解体!#REF!</definedName>
    <definedName name="ＭにＪＫ">[7]仮設解体!#REF!</definedName>
    <definedName name="ＭんＪふ" localSheetId="1">[7]仮設解体!#REF!</definedName>
    <definedName name="ＭんＪふ" localSheetId="0">[7]仮設解体!#REF!</definedName>
    <definedName name="ＭんＪふ" localSheetId="17">[7]仮設解体!#REF!</definedName>
    <definedName name="ＭんＪふ">[7]仮設解体!#REF!</definedName>
    <definedName name="ＭんじゅＧＨ" localSheetId="1">[7]仮設解体!#REF!</definedName>
    <definedName name="ＭんじゅＧＨ" localSheetId="0">[7]仮設解体!#REF!</definedName>
    <definedName name="ＭんじゅＧＨ">[7]仮設解体!#REF!</definedName>
    <definedName name="M営業SW" localSheetId="1">#REF!</definedName>
    <definedName name="M営業SW" localSheetId="0">#REF!</definedName>
    <definedName name="M営業SW" localSheetId="17">#REF!</definedName>
    <definedName name="M営業SW">#REF!</definedName>
    <definedName name="M下SW">[76]入力画面!$N$7</definedName>
    <definedName name="M改SW">[76]入力画面!$R$7</definedName>
    <definedName name="M主SW">[77]入力画面!$M$7</definedName>
    <definedName name="Ｍ主体SW" localSheetId="1">#REF!</definedName>
    <definedName name="Ｍ主体SW" localSheetId="0">#REF!</definedName>
    <definedName name="Ｍ主体SW" localSheetId="17">#REF!</definedName>
    <definedName name="Ｍ主体SW">#REF!</definedName>
    <definedName name="M新SW">[76]入力画面!$Q$7</definedName>
    <definedName name="M製造SW" localSheetId="1">#REF!</definedName>
    <definedName name="M製造SW" localSheetId="0">#REF!</definedName>
    <definedName name="M製造SW" localSheetId="17">#REF!</definedName>
    <definedName name="M製造SW">#REF!</definedName>
    <definedName name="M単独SW" localSheetId="1">#REF!</definedName>
    <definedName name="M単独SW" localSheetId="2">#REF!</definedName>
    <definedName name="M単独SW" localSheetId="0">#REF!</definedName>
    <definedName name="M単独SW" localSheetId="17">#REF!</definedName>
    <definedName name="M単独SW">#REF!</definedName>
    <definedName name="M労少SW">[76]入力画面!$O$7</definedName>
    <definedName name="N" localSheetId="17">#REF!</definedName>
    <definedName name="N">#REF!</definedName>
    <definedName name="N_1" localSheetId="2">#REF!</definedName>
    <definedName name="N_1">#REF!</definedName>
    <definedName name="N_2" localSheetId="2">#REF!</definedName>
    <definedName name="N_2">#REF!</definedName>
    <definedName name="N_3" localSheetId="2">#REF!</definedName>
    <definedName name="N_3">#REF!</definedName>
    <definedName name="N_4" localSheetId="2">#REF!</definedName>
    <definedName name="N_4">#REF!</definedName>
    <definedName name="N_MENU" localSheetId="17">#REF!</definedName>
    <definedName name="N_MENU">#REF!</definedName>
    <definedName name="N_MENU1">#REF!</definedName>
    <definedName name="NA">#REF!</definedName>
    <definedName name="NAGASA">[41]水道復旧!$U$29</definedName>
    <definedName name="NAKA">#REF!</definedName>
    <definedName name="NAN">#REF!</definedName>
    <definedName name="NB">#REF!</definedName>
    <definedName name="NC">#REF!</definedName>
    <definedName name="ND">#REF!</definedName>
    <definedName name="negiri" localSheetId="14" hidden="1">#REF!</definedName>
    <definedName name="negiri" hidden="1">#REF!</definedName>
    <definedName name="NEGO">#REF!</definedName>
    <definedName name="NH">[71]仮設解体!#REF!</definedName>
    <definedName name="NIJI">'[83]本工事費 (2)'!$R$129</definedName>
    <definedName name="NINGEN">[91]吸込口!#REF!</definedName>
    <definedName name="NJ">[71]仮設解体!#REF!</definedName>
    <definedName name="NK" localSheetId="1">#REF!</definedName>
    <definedName name="NK" localSheetId="0">#REF!</definedName>
    <definedName name="NK" localSheetId="17">#REF!</definedName>
    <definedName name="NK">#REF!</definedName>
    <definedName name="NL">#REF!</definedName>
    <definedName name="NLIST">#REF!</definedName>
    <definedName name="NM">[46]共通!$B$3</definedName>
    <definedName name="NMD" localSheetId="2">#REF!</definedName>
    <definedName name="NMD">#REF!</definedName>
    <definedName name="nn" localSheetId="1">仕訳書!nn</definedName>
    <definedName name="nn" localSheetId="2">'諸経費算定 (改修機械)'!nn</definedName>
    <definedName name="nn" localSheetId="0">総仕訳書!nn</definedName>
    <definedName name="nn" localSheetId="17">別紙明細!nn</definedName>
    <definedName name="nn">nn</definedName>
    <definedName name="nnh" localSheetId="2">#REF!</definedName>
    <definedName name="nnh">#REF!</definedName>
    <definedName name="nnm" localSheetId="2">#REF!</definedName>
    <definedName name="nnm">#REF!</definedName>
    <definedName name="nnn" localSheetId="1">#REF!</definedName>
    <definedName name="nnn" localSheetId="0">#REF!</definedName>
    <definedName name="nnn" localSheetId="17">#REF!</definedName>
    <definedName name="nnn">#REF!</definedName>
    <definedName name="nnnn" localSheetId="1">#REF!</definedName>
    <definedName name="nnnn" localSheetId="0">#REF!</definedName>
    <definedName name="nnnn" localSheetId="17">#REF!</definedName>
    <definedName name="nnnn">#REF!</definedName>
    <definedName name="NO" localSheetId="1" hidden="1">[19]人件費!#REF!</definedName>
    <definedName name="NO" localSheetId="0" hidden="1">[19]人件費!#REF!</definedName>
    <definedName name="NO" localSheetId="17" hidden="1">[19]人件費!#REF!</definedName>
    <definedName name="NO" hidden="1">[19]人件費!#REF!</definedName>
    <definedName name="NO." localSheetId="1">#REF!</definedName>
    <definedName name="NO." localSheetId="0">#REF!</definedName>
    <definedName name="NO." localSheetId="17">#REF!</definedName>
    <definedName name="NO.">#REF!</definedName>
    <definedName name="NO.2">#REF!</definedName>
    <definedName name="No_" localSheetId="1">#REF!</definedName>
    <definedName name="No_" localSheetId="0">#REF!</definedName>
    <definedName name="No_" localSheetId="17">#REF!</definedName>
    <definedName name="No_">#REF!</definedName>
    <definedName name="NO_1" localSheetId="1">#REF!</definedName>
    <definedName name="NO_1" localSheetId="0">#REF!</definedName>
    <definedName name="NO_1">#REF!</definedName>
    <definedName name="no19.1">'[4]繰理B(当初)'!#REF!</definedName>
    <definedName name="No8立竹木" localSheetId="1" hidden="1">[111]索引表!#REF!</definedName>
    <definedName name="No8立竹木" localSheetId="0" hidden="1">[111]索引表!#REF!</definedName>
    <definedName name="No8立竹木" hidden="1">[111]索引表!#REF!</definedName>
    <definedName name="nohara">[73]!nohara</definedName>
    <definedName name="NON" localSheetId="1" hidden="1">[19]人件費!#REF!</definedName>
    <definedName name="NON" localSheetId="0" hidden="1">[19]人件費!#REF!</definedName>
    <definedName name="NON" hidden="1">[19]人件費!#REF!</definedName>
    <definedName name="NP">'[83]本工事費 (2)'!$K$18</definedName>
    <definedName name="NT" localSheetId="1">#REF!</definedName>
    <definedName name="NT" localSheetId="0">#REF!</definedName>
    <definedName name="NT" localSheetId="17">#REF!</definedName>
    <definedName name="NT">#REF!</definedName>
    <definedName name="NU" localSheetId="1">[71]仮設解体!#REF!</definedName>
    <definedName name="NU" localSheetId="0">[71]仮設解体!#REF!</definedName>
    <definedName name="NU" localSheetId="17">[71]仮設解体!#REF!</definedName>
    <definedName name="NU">[71]仮設解体!#REF!</definedName>
    <definedName name="NUMPAGE" localSheetId="1">#REF!</definedName>
    <definedName name="NUMPAGE" localSheetId="0">#REF!</definedName>
    <definedName name="NUMPAGE" localSheetId="17">#REF!</definedName>
    <definedName name="NUMPAGE">#REF!</definedName>
    <definedName name="ＮＹ" localSheetId="1">[7]仮設解体!#REF!</definedName>
    <definedName name="ＮＹ" localSheetId="0">[7]仮設解体!#REF!</definedName>
    <definedName name="ＮＹ" localSheetId="17">[7]仮設解体!#REF!</definedName>
    <definedName name="ＮＹ">[7]仮設解体!#REF!</definedName>
    <definedName name="NYG">'[112]仕訳書（本館）'!#REF!</definedName>
    <definedName name="ＮＹＨび" localSheetId="1">[7]仮設解体!#REF!</definedName>
    <definedName name="ＮＹＨび" localSheetId="0">[7]仮設解体!#REF!</definedName>
    <definedName name="ＮＹＨび" localSheetId="17">[7]仮設解体!#REF!</definedName>
    <definedName name="ＮＹＨび">[7]仮設解体!#REF!</definedName>
    <definedName name="Ｎ値入力↓" localSheetId="2">#REF!</definedName>
    <definedName name="Ｎ値入力↓">#REF!</definedName>
    <definedName name="№1" localSheetId="2">#REF!</definedName>
    <definedName name="№1">#REF!</definedName>
    <definedName name="№2" localSheetId="2">#REF!</definedName>
    <definedName name="№2">#REF!</definedName>
    <definedName name="O" localSheetId="1">#REF!</definedName>
    <definedName name="O" localSheetId="2">#REF!</definedName>
    <definedName name="O" localSheetId="0">#REF!</definedName>
    <definedName name="O" localSheetId="17">#REF!</definedName>
    <definedName name="O">#REF!</definedName>
    <definedName name="O_1" localSheetId="1">#REF!</definedName>
    <definedName name="O_1" localSheetId="0">#REF!</definedName>
    <definedName name="O_1">#REF!</definedName>
    <definedName name="O_2" localSheetId="1">#REF!</definedName>
    <definedName name="O_2" localSheetId="0">#REF!</definedName>
    <definedName name="O_2">#REF!</definedName>
    <definedName name="O16Aj23">#REF!</definedName>
    <definedName name="OA">[71]仮設解体!#REF!</definedName>
    <definedName name="OB">[71]仮設解体!#REF!</definedName>
    <definedName name="OC">[71]仮設解体!#REF!</definedName>
    <definedName name="OF">[71]仮設解体!#REF!</definedName>
    <definedName name="OI">[71]仮設解体!#REF!</definedName>
    <definedName name="OK" localSheetId="2">[71]仮設解体!#REF!</definedName>
    <definedName name="OK">[71]仮設解体!#REF!</definedName>
    <definedName name="ＯＫＩ" localSheetId="1">#REF!</definedName>
    <definedName name="ＯＫＩ" localSheetId="0">#REF!</definedName>
    <definedName name="ＯＫＩ" localSheetId="17">#REF!</definedName>
    <definedName name="ＯＫＩ">#REF!</definedName>
    <definedName name="oku" localSheetId="1">[7]金建代価!#REF!</definedName>
    <definedName name="oku" localSheetId="0">[7]金建代価!#REF!</definedName>
    <definedName name="oku">[7]金建代価!#REF!</definedName>
    <definedName name="olu">[7]仮設解体!#REF!</definedName>
    <definedName name="oo" localSheetId="1">#REF!</definedName>
    <definedName name="oo" localSheetId="0">#REF!</definedName>
    <definedName name="oo" localSheetId="17">#REF!</definedName>
    <definedName name="oo">#REF!</definedName>
    <definedName name="oop" localSheetId="1">#REF!</definedName>
    <definedName name="oop" localSheetId="0">#REF!</definedName>
    <definedName name="oop" localSheetId="17">#REF!</definedName>
    <definedName name="oop">#REF!</definedName>
    <definedName name="OP" localSheetId="1">[71]仮設解体!#REF!</definedName>
    <definedName name="OP" localSheetId="0">[71]仮設解体!#REF!</definedName>
    <definedName name="OP" localSheetId="17">[71]仮設解体!#REF!</definedName>
    <definedName name="OP">[71]仮設解体!#REF!</definedName>
    <definedName name="oppp" localSheetId="1">#REF!</definedName>
    <definedName name="oppp" localSheetId="0">#REF!</definedName>
    <definedName name="oppp" localSheetId="17">#REF!</definedName>
    <definedName name="oppp">#REF!</definedName>
    <definedName name="OR" localSheetId="1">[71]仮設解体!#REF!</definedName>
    <definedName name="OR" localSheetId="0">[71]仮設解体!#REF!</definedName>
    <definedName name="OR" localSheetId="17">[71]仮設解体!#REF!</definedName>
    <definedName name="OR">[71]仮設解体!#REF!</definedName>
    <definedName name="ORIENT2" localSheetId="1">#REF!</definedName>
    <definedName name="ORIENT2" localSheetId="0">#REF!</definedName>
    <definedName name="ORIENT2" localSheetId="17">#REF!</definedName>
    <definedName name="ORIENT2">#REF!</definedName>
    <definedName name="OT" localSheetId="1">[71]仮設解体!#REF!</definedName>
    <definedName name="OT" localSheetId="0">[71]仮設解体!#REF!</definedName>
    <definedName name="OT" localSheetId="17">[71]仮設解体!#REF!</definedName>
    <definedName name="OT">[71]仮設解体!#REF!</definedName>
    <definedName name="OU" localSheetId="1">[71]仮設解体!#REF!</definedName>
    <definedName name="OU" localSheetId="0">[71]仮設解体!#REF!</definedName>
    <definedName name="OU" localSheetId="17">[71]仮設解体!#REF!</definedName>
    <definedName name="OU">[71]仮設解体!#REF!</definedName>
    <definedName name="OW" localSheetId="1">[71]仮設解体!#REF!</definedName>
    <definedName name="OW" localSheetId="0">[71]仮設解体!#REF!</definedName>
    <definedName name="OW" localSheetId="17">[71]仮設解体!#REF!</definedName>
    <definedName name="OW">[71]仮設解体!#REF!</definedName>
    <definedName name="OWARI" localSheetId="1">[91]吸込口!#REF!</definedName>
    <definedName name="OWARI" localSheetId="0">[91]吸込口!#REF!</definedName>
    <definedName name="OWARI">[91]吸込口!#REF!</definedName>
    <definedName name="P" localSheetId="1">#REF!</definedName>
    <definedName name="P" localSheetId="0">#REF!</definedName>
    <definedName name="P" localSheetId="17">#REF!</definedName>
    <definedName name="P">#REF!</definedName>
    <definedName name="p.1" localSheetId="1">#REF!</definedName>
    <definedName name="p.1" localSheetId="0">#REF!</definedName>
    <definedName name="p.1">#REF!</definedName>
    <definedName name="Ｐ．１０" localSheetId="1">#REF!</definedName>
    <definedName name="Ｐ．１０" localSheetId="0">#REF!</definedName>
    <definedName name="Ｐ．１０">#REF!</definedName>
    <definedName name="p.100">#REF!</definedName>
    <definedName name="p.2">#REF!</definedName>
    <definedName name="p.200">#REF!</definedName>
    <definedName name="p.3">#REF!</definedName>
    <definedName name="p.4">#REF!</definedName>
    <definedName name="p.5">#REF!</definedName>
    <definedName name="Ｐ．６">#REF!</definedName>
    <definedName name="Ｐ．７">#REF!</definedName>
    <definedName name="Ｐ．８">#REF!</definedName>
    <definedName name="Ｐ．９">#REF!</definedName>
    <definedName name="P.SENTEI">#N/A</definedName>
    <definedName name="P_01" localSheetId="1">#REF!</definedName>
    <definedName name="P_01" localSheetId="0">#REF!</definedName>
    <definedName name="P_01" localSheetId="17">#REF!</definedName>
    <definedName name="P_01">#REF!</definedName>
    <definedName name="P_02" localSheetId="1">#REF!</definedName>
    <definedName name="P_02" localSheetId="0">#REF!</definedName>
    <definedName name="P_02">#REF!</definedName>
    <definedName name="P_03" localSheetId="1">#REF!</definedName>
    <definedName name="P_03" localSheetId="0">#REF!</definedName>
    <definedName name="P_03">#REF!</definedName>
    <definedName name="P_04">#REF!</definedName>
    <definedName name="P_1">NA()</definedName>
    <definedName name="Ｐ_１_１" localSheetId="1">#REF!</definedName>
    <definedName name="Ｐ_１_１" localSheetId="0">#REF!</definedName>
    <definedName name="Ｐ_１_１" localSheetId="17">#REF!</definedName>
    <definedName name="Ｐ_１_１">#REF!</definedName>
    <definedName name="Ｐ_１_２" localSheetId="1">#REF!</definedName>
    <definedName name="Ｐ_１_２" localSheetId="0">#REF!</definedName>
    <definedName name="Ｐ_１_２" localSheetId="17">#REF!</definedName>
    <definedName name="Ｐ_１_２">#REF!</definedName>
    <definedName name="Ｐ_１_３" localSheetId="1">#REF!</definedName>
    <definedName name="Ｐ_１_３" localSheetId="0">#REF!</definedName>
    <definedName name="Ｐ_１_３" localSheetId="17">#REF!</definedName>
    <definedName name="Ｐ_１_３">#REF!</definedName>
    <definedName name="Ｐ_１_４">#REF!</definedName>
    <definedName name="Ｐ_１_５">#REF!</definedName>
    <definedName name="Ｐ_１_６">#REF!</definedName>
    <definedName name="P_11">[35]複合・ｺﾝｾﾝﾄ電話!#REF!</definedName>
    <definedName name="P_2">NA()</definedName>
    <definedName name="P_21">[35]複合・ｺﾝｾﾝﾄ電話!#REF!</definedName>
    <definedName name="P_22">[35]複合・ｺﾝｾﾝﾄ電話!#REF!</definedName>
    <definedName name="P_23">[35]複合・ｺﾝｾﾝﾄ電話!#REF!</definedName>
    <definedName name="P_24">[35]複合・ｺﾝｾﾝﾄ電話!#REF!</definedName>
    <definedName name="P_3">NA()</definedName>
    <definedName name="P_31">[35]複合・ｺﾝｾﾝﾄ電話!#REF!</definedName>
    <definedName name="P_4">NA()</definedName>
    <definedName name="P_5">NA()</definedName>
    <definedName name="P_6">NA()</definedName>
    <definedName name="Ｐ_Ｂ１_１" localSheetId="1">#REF!</definedName>
    <definedName name="Ｐ_Ｂ１_１" localSheetId="0">#REF!</definedName>
    <definedName name="Ｐ_Ｂ１_１" localSheetId="17">#REF!</definedName>
    <definedName name="Ｐ_Ｂ１_１">#REF!</definedName>
    <definedName name="Ｐ_Ｍ１_１" localSheetId="1">#REF!</definedName>
    <definedName name="Ｐ_Ｍ１_１" localSheetId="0">#REF!</definedName>
    <definedName name="Ｐ_Ｍ１_１" localSheetId="17">#REF!</definedName>
    <definedName name="Ｐ_Ｍ１_１">#REF!</definedName>
    <definedName name="P_MENU" localSheetId="1">#REF!</definedName>
    <definedName name="P_MENU" localSheetId="0">#REF!</definedName>
    <definedName name="P_MENU" localSheetId="17">#REF!</definedName>
    <definedName name="P_MENU">#REF!</definedName>
    <definedName name="Ｐ_ＰＨ_１">#REF!</definedName>
    <definedName name="Ｐ_Ｒ_１１">#REF!</definedName>
    <definedName name="Ｐ_Ｒ_１２">#REF!</definedName>
    <definedName name="Ｐ_Ｒ_１３">#REF!</definedName>
    <definedName name="Ｐ_Ｒ_１４">#REF!</definedName>
    <definedName name="P_R11">[35]複合・ｺﾝｾﾝﾄ電話!#REF!</definedName>
    <definedName name="P_R12">[35]複合・ｺﾝｾﾝﾄ電話!#REF!</definedName>
    <definedName name="P_R13">[35]複合・ｺﾝｾﾝﾄ電話!#REF!</definedName>
    <definedName name="P_R14">[35]複合・ｺﾝｾﾝﾄ電話!#REF!</definedName>
    <definedName name="P_SENTEI">NA()</definedName>
    <definedName name="P0" localSheetId="1">#REF!</definedName>
    <definedName name="P0" localSheetId="0">#REF!</definedName>
    <definedName name="P0" localSheetId="17">#REF!</definedName>
    <definedName name="P0">#REF!</definedName>
    <definedName name="p1.1" localSheetId="1">#REF!</definedName>
    <definedName name="p1.1" localSheetId="0">#REF!</definedName>
    <definedName name="p1.1">#REF!</definedName>
    <definedName name="p1.2" localSheetId="1">#REF!</definedName>
    <definedName name="p1.2" localSheetId="0">#REF!</definedName>
    <definedName name="p1.2">#REF!</definedName>
    <definedName name="P1_">#REF!</definedName>
    <definedName name="P10_">#REF!</definedName>
    <definedName name="P11_">#REF!</definedName>
    <definedName name="P2_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_">#REF!</definedName>
    <definedName name="P9_">#REF!</definedName>
    <definedName name="PA" localSheetId="1">#REF!</definedName>
    <definedName name="PA" localSheetId="2">#REF!</definedName>
    <definedName name="PA" localSheetId="0">#REF!</definedName>
    <definedName name="PA" localSheetId="17">#REF!</definedName>
    <definedName name="PA">#REF!</definedName>
    <definedName name="PAG_DATA" localSheetId="17">#REF!</definedName>
    <definedName name="PAG_DATA">#REF!</definedName>
    <definedName name="PAGE">NA()</definedName>
    <definedName name="PAGE_N" localSheetId="1">#REF!</definedName>
    <definedName name="PAGE_N" localSheetId="0">#REF!</definedName>
    <definedName name="PAGE_N" localSheetId="17">#REF!</definedName>
    <definedName name="PAGE_N">#REF!</definedName>
    <definedName name="PAGE1" localSheetId="1">#REF!</definedName>
    <definedName name="PAGE1" localSheetId="0">#REF!</definedName>
    <definedName name="PAGE1" localSheetId="17">#REF!</definedName>
    <definedName name="PAGE1">#REF!</definedName>
    <definedName name="PAGE10">NA()</definedName>
    <definedName name="PAGE2" localSheetId="1">#REF!</definedName>
    <definedName name="PAGE2" localSheetId="0">#REF!</definedName>
    <definedName name="PAGE2" localSheetId="17">#REF!</definedName>
    <definedName name="PAGE2">#REF!</definedName>
    <definedName name="PAGE3">NA()</definedName>
    <definedName name="PAGE4">NA()</definedName>
    <definedName name="PAGE5">NA()</definedName>
    <definedName name="PAGE6">NA()</definedName>
    <definedName name="PAGE7">NA()</definedName>
    <definedName name="PAGE8">NA()</definedName>
    <definedName name="PAGE9">NA()</definedName>
    <definedName name="PAGENO" localSheetId="1">#REF!</definedName>
    <definedName name="PAGENO" localSheetId="0">#REF!</definedName>
    <definedName name="PAGENO" localSheetId="17">#REF!</definedName>
    <definedName name="PAGENO">#REF!</definedName>
    <definedName name="PAPI03三期設置合計" localSheetId="1">#REF!</definedName>
    <definedName name="PAPI03三期設置合計" localSheetId="0">#REF!</definedName>
    <definedName name="PAPI03三期設置合計" localSheetId="17">#REF!</definedName>
    <definedName name="PAPI03三期設置合計">#REF!</definedName>
    <definedName name="PAPI右側設置" localSheetId="1">#REF!</definedName>
    <definedName name="PAPI右側設置" localSheetId="0">#REF!</definedName>
    <definedName name="PAPI右側設置" localSheetId="17">#REF!</definedName>
    <definedName name="PAPI右側設置">#REF!</definedName>
    <definedName name="PAPI三期設置合計">#REF!</definedName>
    <definedName name="PAPI試験調整費">#REF!</definedName>
    <definedName name="PAPI設置合計">#REF!</definedName>
    <definedName name="PAPI設置夜">#REF!</definedName>
    <definedName name="PAPI設置夜特">#REF!</definedName>
    <definedName name="PAPI撤去夜再">#REF!</definedName>
    <definedName name="PAZI">#REF!</definedName>
    <definedName name="PB">[71]仮設解体!#REF!</definedName>
    <definedName name="pd" localSheetId="2">#REF!</definedName>
    <definedName name="pd">#REF!</definedName>
    <definedName name="PGNOTE" localSheetId="1">#REF!</definedName>
    <definedName name="PGNOTE" localSheetId="0">#REF!</definedName>
    <definedName name="PGNOTE" localSheetId="17">#REF!</definedName>
    <definedName name="PGNOTE">#REF!</definedName>
    <definedName name="ph">'[72]86動産'!#REF!</definedName>
    <definedName name="PI">[71]仮設解体!#REF!</definedName>
    <definedName name="PIPE" localSheetId="2">#REF!</definedName>
    <definedName name="PIPE">#REF!</definedName>
    <definedName name="PJ">NA()</definedName>
    <definedName name="pk">#REF!</definedName>
    <definedName name="PKAKAKU">#REF!</definedName>
    <definedName name="PL" localSheetId="1">#REF!</definedName>
    <definedName name="PL" localSheetId="2">#REF!</definedName>
    <definedName name="PL" localSheetId="0">#REF!</definedName>
    <definedName name="PL" localSheetId="17">#REF!</definedName>
    <definedName name="PL">#REF!</definedName>
    <definedName name="PLEN">#REF!</definedName>
    <definedName name="PM" localSheetId="17">[71]仮設解体!#REF!</definedName>
    <definedName name="PM">[71]仮設解体!#REF!</definedName>
    <definedName name="PMI" localSheetId="2">#REF!</definedName>
    <definedName name="PMI">#REF!</definedName>
    <definedName name="PO" localSheetId="1">#REF!</definedName>
    <definedName name="PO" localSheetId="2">#REF!</definedName>
    <definedName name="PO" localSheetId="0">#REF!</definedName>
    <definedName name="PO" localSheetId="17">#REF!</definedName>
    <definedName name="PO">#REF!</definedName>
    <definedName name="POINTER" localSheetId="1">#REF!</definedName>
    <definedName name="POINTER" localSheetId="2">#REF!</definedName>
    <definedName name="POINTER" localSheetId="0">#REF!</definedName>
    <definedName name="POINTER" localSheetId="17">#REF!</definedName>
    <definedName name="POINTER">#REF!</definedName>
    <definedName name="pon1RTRT" localSheetId="1">#REF!</definedName>
    <definedName name="pon1RTRT" localSheetId="0">#REF!</definedName>
    <definedName name="pon1RTRT">#REF!</definedName>
    <definedName name="PP">#REF!</definedName>
    <definedName name="pp.1">#REF!</definedName>
    <definedName name="PPP">[113]仮設!#REF!</definedName>
    <definedName name="PQ">[71]仮設解体!#REF!</definedName>
    <definedName name="PR" localSheetId="1">#REF!</definedName>
    <definedName name="PR" localSheetId="0">#REF!</definedName>
    <definedName name="PR" localSheetId="17">#REF!</definedName>
    <definedName name="PR">#REF!</definedName>
    <definedName name="PR_KBN">#REF!</definedName>
    <definedName name="PR_MSG">#REF!</definedName>
    <definedName name="PRI_1" localSheetId="1">#REF!</definedName>
    <definedName name="PRI_1" localSheetId="0">#REF!</definedName>
    <definedName name="PRI_1">#REF!</definedName>
    <definedName name="PRI_2" localSheetId="1">#REF!</definedName>
    <definedName name="PRI_2" localSheetId="0">#REF!</definedName>
    <definedName name="PRI_2">#REF!</definedName>
    <definedName name="PRI_3">#REF!</definedName>
    <definedName name="PRI_4">#REF!</definedName>
    <definedName name="PRI_5">#REF!</definedName>
    <definedName name="PRI_6">#REF!</definedName>
    <definedName name="PRI_7">#REF!</definedName>
    <definedName name="PRI_8">#REF!</definedName>
    <definedName name="PRIN1">#REF!</definedName>
    <definedName name="PRIN2">#REF!</definedName>
    <definedName name="PRIN3">#REF!</definedName>
    <definedName name="PRIN4">#REF!</definedName>
    <definedName name="PRINT">#REF!</definedName>
    <definedName name="_xlnm.Print_Area" localSheetId="13">'(SP)ﾀﾞｸﾄ'!$C$1:$AI$37</definedName>
    <definedName name="_xlnm.Print_Area" localSheetId="16">'(代価)保護砂'!$A$1:$H$62</definedName>
    <definedName name="_xlnm.Print_Area" localSheetId="12">SPﾀﾞｸﾄ!$B$1:$AH$37</definedName>
    <definedName name="_xlnm.Print_Area" localSheetId="11">衛生代価表!$B$1:$Q$130</definedName>
    <definedName name="_xlnm.Print_Area" localSheetId="10">空･換集計拾書!$B$1:$Z$157</definedName>
    <definedName name="_xlnm.Print_Area" localSheetId="9">空・換代価表!$B$1:$Q$508</definedName>
    <definedName name="_xlnm.Print_Area" localSheetId="6">空・換複合!$B$1:$T$101</definedName>
    <definedName name="_xlnm.Print_Area" localSheetId="8">空調比較表!$B$1:$Q$160</definedName>
    <definedName name="_xlnm.Print_Area" localSheetId="18">材料単価比較!$A$1:$O$19</definedName>
    <definedName name="_xlnm.Print_Area" localSheetId="1">仕訳書!$B$2:$N$66</definedName>
    <definedName name="_xlnm.Print_Area" localSheetId="3">'仕訳書(縦）'!$B$3:$H$62</definedName>
    <definedName name="_xlnm.Print_Area" localSheetId="19">集計書!$B$1:$S$379</definedName>
    <definedName name="_xlnm.Print_Area" localSheetId="2">'諸経費算定 (改修機械)'!$B$2:$P$53</definedName>
    <definedName name="_xlnm.Print_Area" localSheetId="0">総仕訳書!$B$2:$N$60</definedName>
    <definedName name="_xlnm.Print_Area" localSheetId="15">代価表!$B$2:$I$259</definedName>
    <definedName name="_xlnm.Print_Area" localSheetId="4">直接工事費仕訳書!$B$3:$H$62</definedName>
    <definedName name="_xlnm.Print_Area" localSheetId="21">低減率!$A$29:$I$72</definedName>
    <definedName name="_xlnm.Print_Area" localSheetId="20">'低減率 (2)'!$A$61:$I$72</definedName>
    <definedName name="_xlnm.Print_Area" localSheetId="5">'内訳書（縦）'!$B$1:$I$694</definedName>
    <definedName name="_xlnm.Print_Area" localSheetId="14">'複合(電気)'!$A$1:$U$159</definedName>
    <definedName name="_xlnm.Print_Area" localSheetId="7">複合単価!$B$1:$S$151</definedName>
    <definedName name="_xlnm.Print_Area" localSheetId="17">別紙明細!$B$1:$J$65</definedName>
    <definedName name="_xlnm.Print_Area">[114]複合単価表!$A$1:$Q$34</definedName>
    <definedName name="PRINT_AREA_MI">[114]複合単価表!$A$76:$Q$113</definedName>
    <definedName name="PRINT_AREA_MI1" localSheetId="1">[115]見積依頼書!#REF!</definedName>
    <definedName name="PRINT_AREA_MI1" localSheetId="0">[115]見積依頼書!#REF!</definedName>
    <definedName name="PRINT_AREA_MI1" localSheetId="17">[115]見積依頼書!#REF!</definedName>
    <definedName name="PRINT_AREA_MI1">[115]見積依頼書!#REF!</definedName>
    <definedName name="PRINT_AREA1" localSheetId="1">'[116]86動産'!#REF!</definedName>
    <definedName name="PRINT_AREA1" localSheetId="0">'[116]86動産'!#REF!</definedName>
    <definedName name="PRINT_AREA1" localSheetId="17">'[116]86動産'!#REF!</definedName>
    <definedName name="PRINT_AREA1">'[116]86動産'!#REF!</definedName>
    <definedName name="Print_Area2" localSheetId="1">#REF!</definedName>
    <definedName name="Print_Area2" localSheetId="0">#REF!</definedName>
    <definedName name="Print_Area2" localSheetId="17">#REF!</definedName>
    <definedName name="Print_Area2">#REF!</definedName>
    <definedName name="PRINT_MENU">NA()</definedName>
    <definedName name="_xlnm.Print_Titles" localSheetId="18">材料単価比較!$1:$3</definedName>
    <definedName name="_xlnm.Print_Titles" localSheetId="1">#REF!</definedName>
    <definedName name="_xlnm.Print_Titles" localSheetId="0">#REF!</definedName>
    <definedName name="_xlnm.Print_Titles" localSheetId="17">#REF!</definedName>
    <definedName name="_xlnm.Print_Titles">#REF!</definedName>
    <definedName name="PRINT_TITLES_MI" localSheetId="1">#REF!</definedName>
    <definedName name="PRINT_TITLES_MI" localSheetId="0">#REF!</definedName>
    <definedName name="PRINT_TITLES_MI" localSheetId="17">#REF!</definedName>
    <definedName name="PRINT_TITLES_MI">#REF!</definedName>
    <definedName name="PRINT_TITLES_MI1" localSheetId="1">#REF!</definedName>
    <definedName name="PRINT_TITLES_MI1" localSheetId="0">#REF!</definedName>
    <definedName name="PRINT_TITLES_MI1" localSheetId="17">#REF!</definedName>
    <definedName name="PRINT_TITLES_MI1">#REF!</definedName>
    <definedName name="PRINT_TITLES1">#REF!</definedName>
    <definedName name="PRINT_鏡">[7]仮設解体!#REF!</definedName>
    <definedName name="PRINT_全鏡" localSheetId="1">#REF!</definedName>
    <definedName name="PRINT_全鏡" localSheetId="0">#REF!</definedName>
    <definedName name="PRINT_全鏡" localSheetId="17">#REF!</definedName>
    <definedName name="PRINT_全鏡">#REF!</definedName>
    <definedName name="PRINT_全内" localSheetId="1">[7]仮設解体!#REF!</definedName>
    <definedName name="PRINT_全内" localSheetId="0">[7]仮設解体!#REF!</definedName>
    <definedName name="PRINT_全内">[7]仮設解体!#REF!</definedName>
    <definedName name="PRINT_内">[7]仮設解体!#REF!</definedName>
    <definedName name="PRINT_内10">[7]仮設解体!#REF!</definedName>
    <definedName name="PRINT0" localSheetId="1">#REF!</definedName>
    <definedName name="PRINT0" localSheetId="0">#REF!</definedName>
    <definedName name="PRINT0" localSheetId="17">#REF!</definedName>
    <definedName name="PRINT0">#REF!</definedName>
    <definedName name="print1">[117]複合単価表!$A$1:$Q$34</definedName>
    <definedName name="PRINT2" localSheetId="2">#REF!</definedName>
    <definedName name="PRINT2">#REF!</definedName>
    <definedName name="PRINTAREA" localSheetId="1">#REF!</definedName>
    <definedName name="PRINTAREA" localSheetId="0">#REF!</definedName>
    <definedName name="PRINTAREA" localSheetId="17">#REF!</definedName>
    <definedName name="PRINTAREA">#REF!</definedName>
    <definedName name="PRINTJUMP" localSheetId="1">#REF!</definedName>
    <definedName name="PRINTJUMP" localSheetId="0">#REF!</definedName>
    <definedName name="PRINTJUMP" localSheetId="17">#REF!</definedName>
    <definedName name="PRINTJUMP">#REF!</definedName>
    <definedName name="PRINTMANY" localSheetId="1">#REF!</definedName>
    <definedName name="PRINTMANY" localSheetId="0">#REF!</definedName>
    <definedName name="PRINTMANY" localSheetId="17">#REF!</definedName>
    <definedName name="PRINTMANY">#REF!</definedName>
    <definedName name="PRINTONE">#REF!</definedName>
    <definedName name="PRINTPAGE">#REF!</definedName>
    <definedName name="PRINTSINGLE">#REF!</definedName>
    <definedName name="prn">#REF!</definedName>
    <definedName name="PRN_END">#REF!</definedName>
    <definedName name="PRSELECT">#REF!</definedName>
    <definedName name="PRT">#REF!</definedName>
    <definedName name="PS">#REF!</definedName>
    <definedName name="PSET">#REF!</definedName>
    <definedName name="PT" localSheetId="1">#REF!</definedName>
    <definedName name="PT" localSheetId="2">#REF!</definedName>
    <definedName name="PT" localSheetId="0">#REF!</definedName>
    <definedName name="PT" localSheetId="17">#REF!</definedName>
    <definedName name="PT">#REF!</definedName>
    <definedName name="PU" localSheetId="17">#REF!</definedName>
    <definedName name="PU">#REF!</definedName>
    <definedName name="PU300AG">[30]代価!$H$76</definedName>
    <definedName name="PU3型蓋版据付工" localSheetId="1">[118]基礎単価!#REF!</definedName>
    <definedName name="PU3型蓋版据付工" localSheetId="0">[118]基礎単価!#REF!</definedName>
    <definedName name="PU3型蓋版据付工" localSheetId="17">[118]基礎単価!#REF!</definedName>
    <definedName name="PU3型蓋版据付工">[118]基礎単価!#REF!</definedName>
    <definedName name="PU3型蓋版撤去工" localSheetId="1">[118]基礎単価!#REF!</definedName>
    <definedName name="PU3型蓋版撤去工" localSheetId="0">[118]基礎単価!#REF!</definedName>
    <definedName name="PU3型蓋版撤去工" localSheetId="17">[118]基礎単価!#REF!</definedName>
    <definedName name="PU3型蓋版撤去工">[118]基礎単価!#REF!</definedName>
    <definedName name="PU3型側溝撤去工" localSheetId="1">[118]基礎単価!#REF!</definedName>
    <definedName name="PU3型側溝撤去工" localSheetId="0">[118]基礎単価!#REF!</definedName>
    <definedName name="PU3型側溝撤去工" localSheetId="17">[118]基礎単価!#REF!</definedName>
    <definedName name="PU3型側溝撤去工">[118]基礎単価!#REF!</definedName>
    <definedName name="PU3型側溝復旧工" localSheetId="1">[118]基礎単価!#REF!</definedName>
    <definedName name="PU3型側溝復旧工" localSheetId="0">[118]基礎単価!#REF!</definedName>
    <definedName name="PU3型側溝復旧工" localSheetId="17">[118]基礎単価!#REF!</definedName>
    <definedName name="PU3型側溝復旧工">[118]基礎単価!#REF!</definedName>
    <definedName name="PU400A">[30]代価!#REF!</definedName>
    <definedName name="PU400AG">[30]代価!#REF!</definedName>
    <definedName name="PU500A">[30]代価!#REF!</definedName>
    <definedName name="PU500AG">[119]代価!#REF!</definedName>
    <definedName name="PY">[71]仮設解体!#REF!</definedName>
    <definedName name="ＰぉきＭ">[7]金建代価!#REF!</definedName>
    <definedName name="Q" localSheetId="1">#REF!</definedName>
    <definedName name="Q" localSheetId="0">#REF!</definedName>
    <definedName name="Q" localSheetId="17">#REF!</definedName>
    <definedName name="Q">#REF!</definedName>
    <definedName name="Q_1">#N/A</definedName>
    <definedName name="Q_2">#N/A</definedName>
    <definedName name="Q_3">#N/A</definedName>
    <definedName name="Q_4">#N/A</definedName>
    <definedName name="qab" localSheetId="2">#REF!</definedName>
    <definedName name="qab">#REF!</definedName>
    <definedName name="QB" localSheetId="17">[71]仮設解体!#REF!</definedName>
    <definedName name="QB">[71]仮設解体!#REF!</definedName>
    <definedName name="qc" localSheetId="17">[7]仮設解体!#REF!</definedName>
    <definedName name="qc">[7]仮設解体!#REF!</definedName>
    <definedName name="QD" localSheetId="17">[71]仮設解体!#REF!</definedName>
    <definedName name="QD">[71]仮設解体!#REF!</definedName>
    <definedName name="ＱＦＪ" localSheetId="1">#REF!</definedName>
    <definedName name="ＱＦＪ" localSheetId="0">#REF!</definedName>
    <definedName name="ＱＦＪ" localSheetId="17">#REF!</definedName>
    <definedName name="ＱＦＪ">#REF!</definedName>
    <definedName name="QH">#REF!</definedName>
    <definedName name="QHL">#REF!</definedName>
    <definedName name="QI" localSheetId="17">[71]仮設解体!#REF!</definedName>
    <definedName name="QI">[71]仮設解体!#REF!</definedName>
    <definedName name="QK" localSheetId="17">[71]仮設解体!#REF!</definedName>
    <definedName name="QK">[71]仮設解体!#REF!</definedName>
    <definedName name="QM" localSheetId="17">[71]仮設解体!#REF!</definedName>
    <definedName name="QM">[71]仮設解体!#REF!</definedName>
    <definedName name="Qmax" localSheetId="1">#REF!</definedName>
    <definedName name="Qmax" localSheetId="0">#REF!</definedName>
    <definedName name="Qmax" localSheetId="17">#REF!</definedName>
    <definedName name="Qmax">#REF!</definedName>
    <definedName name="ｑｑ">[73]!ｑｑ</definedName>
    <definedName name="qqq" localSheetId="1">#REF!</definedName>
    <definedName name="qqq" localSheetId="0">#REF!</definedName>
    <definedName name="qqq" localSheetId="17">#REF!</definedName>
    <definedName name="qqq">#REF!</definedName>
    <definedName name="ｑｑｑｑ">#REF!</definedName>
    <definedName name="QS">#REF!</definedName>
    <definedName name="ＱＳＹＨ" localSheetId="1">[7]仮設解体!#REF!</definedName>
    <definedName name="ＱＳＹＨ" localSheetId="0">[7]仮設解体!#REF!</definedName>
    <definedName name="ＱＳＹＨ" localSheetId="17">[7]仮設解体!#REF!</definedName>
    <definedName name="ＱＳＹＨ">[7]仮設解体!#REF!</definedName>
    <definedName name="QU" localSheetId="1">[71]仮設解体!#REF!</definedName>
    <definedName name="QU" localSheetId="0">[71]仮設解体!#REF!</definedName>
    <definedName name="QU" localSheetId="17">[71]仮設解体!#REF!</definedName>
    <definedName name="QU">[71]仮設解体!#REF!</definedName>
    <definedName name="QUESTCAT" localSheetId="1">#REF!</definedName>
    <definedName name="QUESTCAT" localSheetId="0">#REF!</definedName>
    <definedName name="QUESTCAT" localSheetId="17">#REF!</definedName>
    <definedName name="QUESTCAT">#REF!</definedName>
    <definedName name="QUESTCAT2" localSheetId="1">#REF!</definedName>
    <definedName name="QUESTCAT2" localSheetId="0">#REF!</definedName>
    <definedName name="QUESTCAT2" localSheetId="17">#REF!</definedName>
    <definedName name="QUESTCAT2">#REF!</definedName>
    <definedName name="QUESTCAT3" localSheetId="1">#REF!</definedName>
    <definedName name="QUESTCAT3" localSheetId="0">#REF!</definedName>
    <definedName name="QUESTCAT3" localSheetId="17">#REF!</definedName>
    <definedName name="QUESTCAT3">#REF!</definedName>
    <definedName name="QUESTCAT4">#REF!</definedName>
    <definedName name="QUIT">#REF!</definedName>
    <definedName name="ＱＷ">[7]仮設解体!#REF!</definedName>
    <definedName name="qws">[7]仮設解体!#REF!</definedName>
    <definedName name="ｑあ">[73]!ｑあ</definedName>
    <definedName name="Ｑうぇ" localSheetId="1">#REF!</definedName>
    <definedName name="Ｑうぇ" localSheetId="0">#REF!</definedName>
    <definedName name="Ｑうぇ" localSheetId="17">#REF!</definedName>
    <definedName name="Ｑうぇ">#REF!</definedName>
    <definedName name="ＱうぇＲＴ" localSheetId="1">#REF!</definedName>
    <definedName name="ＱうぇＲＴ" localSheetId="0">#REF!</definedName>
    <definedName name="ＱうぇＲＴ" localSheetId="17">#REF!</definedName>
    <definedName name="ＱうぇＲＴ">#REF!</definedName>
    <definedName name="Ｑうぇうぇ" localSheetId="1">#REF!</definedName>
    <definedName name="Ｑうぇうぇ" localSheetId="0">#REF!</definedName>
    <definedName name="Ｑうぇうぇ" localSheetId="17">#REF!</definedName>
    <definedName name="Ｑうぇうぇ">#REF!</definedName>
    <definedName name="ＱえＲ" localSheetId="1">[7]仮設解体!#REF!</definedName>
    <definedName name="ＱえＲ" localSheetId="0">[7]仮設解体!#REF!</definedName>
    <definedName name="ＱえＲ" localSheetId="17">[7]仮設解体!#REF!</definedName>
    <definedName name="ＱえＲ">[7]仮設解体!#REF!</definedName>
    <definedName name="Q歳出１" localSheetId="1">#REF!</definedName>
    <definedName name="Q歳出１" localSheetId="0">#REF!</definedName>
    <definedName name="Q歳出１" localSheetId="17">#REF!</definedName>
    <definedName name="Q歳出１">#REF!</definedName>
    <definedName name="R_" localSheetId="1">#REF!</definedName>
    <definedName name="R_" localSheetId="0">#REF!</definedName>
    <definedName name="R_">#REF!</definedName>
    <definedName name="R_1" localSheetId="1">#REF!</definedName>
    <definedName name="R_1" localSheetId="0">#REF!</definedName>
    <definedName name="R_1">#REF!</definedName>
    <definedName name="R_2">#REF!</definedName>
    <definedName name="R_3">#REF!</definedName>
    <definedName name="R_ガラス工">#REF!</definedName>
    <definedName name="R_サッシ工">#REF!</definedName>
    <definedName name="R_タイル工">#REF!</definedName>
    <definedName name="R_ダクト工">#REF!</definedName>
    <definedName name="R_とび工">#REF!</definedName>
    <definedName name="R_はつり工">#REF!</definedName>
    <definedName name="R_ブロック工">#REF!</definedName>
    <definedName name="R_運転手_一般_">#REF!</definedName>
    <definedName name="R_運転手_特殊_">#REF!</definedName>
    <definedName name="R_屋根ふき工">#REF!</definedName>
    <definedName name="R_型枠工">#REF!</definedName>
    <definedName name="R_軽作業員">#REF!</definedName>
    <definedName name="R_建具工">#REF!</definedName>
    <definedName name="R_建築ブロック">#REF!</definedName>
    <definedName name="R_工場派遣作業">#REF!</definedName>
    <definedName name="R_左官">#REF!</definedName>
    <definedName name="R_石工">#REF!</definedName>
    <definedName name="R_設備機械工">#REF!</definedName>
    <definedName name="R_造園工">#REF!</definedName>
    <definedName name="R_大工">#REF!</definedName>
    <definedName name="R_鉄筋工">#REF!</definedName>
    <definedName name="R_鉄骨工">#REF!</definedName>
    <definedName name="R_電工">#REF!</definedName>
    <definedName name="R_塗装工">#REF!</definedName>
    <definedName name="R_土木一般世話">#REF!</definedName>
    <definedName name="R_特殊作業員">#REF!</definedName>
    <definedName name="R_内装工">#REF!</definedName>
    <definedName name="R_配管工">#REF!</definedName>
    <definedName name="R_板金工">#REF!</definedName>
    <definedName name="R_普通作業員">#REF!</definedName>
    <definedName name="R_保温工">#REF!</definedName>
    <definedName name="R_法面工">#REF!</definedName>
    <definedName name="R_防水工">#REF!</definedName>
    <definedName name="R_溶接工">#REF!</definedName>
    <definedName name="ra">[84]立木調査!#REF!</definedName>
    <definedName name="RANGE" localSheetId="1">#REF!</definedName>
    <definedName name="RANGE" localSheetId="0">#REF!</definedName>
    <definedName name="RANGE">#REF!</definedName>
    <definedName name="RANGE2">#REF!</definedName>
    <definedName name="re" localSheetId="1">仕訳書!re</definedName>
    <definedName name="re" localSheetId="2">'諸経費算定 (改修機械)'!re</definedName>
    <definedName name="re" localSheetId="0">総仕訳書!re</definedName>
    <definedName name="re">[0]!re</definedName>
    <definedName name="_xlnm.Recorder" localSheetId="1">#REF!</definedName>
    <definedName name="_xlnm.Recorder" localSheetId="0">#REF!</definedName>
    <definedName name="_xlnm.Recorder">#REF!</definedName>
    <definedName name="REKI">#REF!</definedName>
    <definedName name="RF">[71]仮設解体!#REF!</definedName>
    <definedName name="ＲＦＣい">[7]仮設解体!#REF!</definedName>
    <definedName name="rft">[7]仮設解体!#REF!</definedName>
    <definedName name="ＲＦＶ">[7]仮設解体!#REF!</definedName>
    <definedName name="ＲＦＶＹ">[7]仮設解体!#REF!</definedName>
    <definedName name="RG">[71]仮設解体!#REF!</definedName>
    <definedName name="rgrg" localSheetId="1">仕訳書!rgrg</definedName>
    <definedName name="rgrg" localSheetId="2">'諸経費算定 (改修機械)'!rgrg</definedName>
    <definedName name="rgrg" localSheetId="0">総仕訳書!rgrg</definedName>
    <definedName name="rgrg">[0]!rgrg</definedName>
    <definedName name="rgy" localSheetId="1">[7]金建代価!#REF!</definedName>
    <definedName name="rgy" localSheetId="0">[7]金建代価!#REF!</definedName>
    <definedName name="rgy" localSheetId="14" hidden="1">[12]金建代価!#REF!</definedName>
    <definedName name="rgy">[7]金建代価!#REF!</definedName>
    <definedName name="RH" localSheetId="1">#REF!</definedName>
    <definedName name="RH" localSheetId="2">#REF!</definedName>
    <definedName name="RH" localSheetId="0">#REF!</definedName>
    <definedName name="RH" localSheetId="17">#REF!</definedName>
    <definedName name="RH">#REF!</definedName>
    <definedName name="RICOH" localSheetId="1">[82]変電見積!#REF!</definedName>
    <definedName name="RICOH" localSheetId="2">[82]変電見積!#REF!</definedName>
    <definedName name="RICOH" localSheetId="0">[82]変電見積!#REF!</definedName>
    <definedName name="RICOH">[82]変電見積!#REF!</definedName>
    <definedName name="RIN" localSheetId="1">#REF!</definedName>
    <definedName name="RIN" localSheetId="0">#REF!</definedName>
    <definedName name="RIN" localSheetId="17">#REF!</definedName>
    <definedName name="RIN">#REF!</definedName>
    <definedName name="RIRITU" localSheetId="1">#REF!</definedName>
    <definedName name="RIRITU" localSheetId="0">#REF!</definedName>
    <definedName name="RIRITU" localSheetId="17">#REF!</definedName>
    <definedName name="RIRITU">#REF!</definedName>
    <definedName name="risuto" localSheetId="1">仕訳書!risuto</definedName>
    <definedName name="risuto" localSheetId="2">'諸経費算定 (改修機械)'!risuto</definedName>
    <definedName name="risuto" localSheetId="0">総仕訳書!risuto</definedName>
    <definedName name="risuto" localSheetId="17">別紙明細!risuto</definedName>
    <definedName name="risuto">[0]!risuto</definedName>
    <definedName name="RITU" localSheetId="2">#REF!</definedName>
    <definedName name="RITU">#REF!</definedName>
    <definedName name="rj" localSheetId="2">[84]立木調査!#REF!</definedName>
    <definedName name="rj">[84]立木調査!#REF!</definedName>
    <definedName name="rjkrk" localSheetId="1">仕訳書!rjkrk</definedName>
    <definedName name="rjkrk" localSheetId="2">'諸経費算定 (改修機械)'!rjkrk</definedName>
    <definedName name="rjkrk" localSheetId="0">総仕訳書!rjkrk</definedName>
    <definedName name="rjkrk">[0]!rjkrk</definedName>
    <definedName name="rk" localSheetId="2">[84]立木調査!#REF!</definedName>
    <definedName name="rk">[84]立木調査!#REF!</definedName>
    <definedName name="ROMUHI">[46]共通!$B$9</definedName>
    <definedName name="ROWB0">#N/A</definedName>
    <definedName name="ROWB3">#N/A</definedName>
    <definedName name="ROWD0">#N/A</definedName>
    <definedName name="ROWE0">#N/A</definedName>
    <definedName name="ROWE3">#N/A</definedName>
    <definedName name="ROWG0">#N/A</definedName>
    <definedName name="ROWH0">#N/A</definedName>
    <definedName name="ROWI0">#N/A</definedName>
    <definedName name="ROWJ0">#N/A</definedName>
    <definedName name="ROWK0">#N/A</definedName>
    <definedName name="ROWL0">#N/A</definedName>
    <definedName name="ROWM0">#N/A</definedName>
    <definedName name="ROWN0">#N/A</definedName>
    <definedName name="rownddown" localSheetId="2">#REF!</definedName>
    <definedName name="rownddown">#REF!</definedName>
    <definedName name="ROWO0">#N/A</definedName>
    <definedName name="ROWQ0">#N/A</definedName>
    <definedName name="ROWR0">#N/A</definedName>
    <definedName name="ROWT0">#N/A</definedName>
    <definedName name="ROWU0">#N/A</definedName>
    <definedName name="ROWV0">#N/A</definedName>
    <definedName name="ROWV3">#N/A</definedName>
    <definedName name="ROWW0">#N/A</definedName>
    <definedName name="ROWWA0">#N/A</definedName>
    <definedName name="ROWXA0">#N/A</definedName>
    <definedName name="ROWXB0">#N/A</definedName>
    <definedName name="ROWXD0">#N/A</definedName>
    <definedName name="ROWYA0">#N/A</definedName>
    <definedName name="ROWYB0">#N/A</definedName>
    <definedName name="ROWYC0">#N/A</definedName>
    <definedName name="ROWYD0">#N/A</definedName>
    <definedName name="ROWYU0">#N/A</definedName>
    <definedName name="rq" localSheetId="2">#REF!</definedName>
    <definedName name="rq">#REF!</definedName>
    <definedName name="ＲＲ" localSheetId="2">'[120]86動産'!#REF!</definedName>
    <definedName name="ＲＲ">'[120]86動産'!#REF!</definedName>
    <definedName name="RRR" localSheetId="2">[121]本工事内訳!#REF!</definedName>
    <definedName name="RRR">[121]本工事内訳!#REF!</definedName>
    <definedName name="rrra" localSheetId="1">仕訳書!rrra</definedName>
    <definedName name="rrra" localSheetId="2">'諸経費算定 (改修機械)'!rrra</definedName>
    <definedName name="rrra" localSheetId="0">総仕訳書!rrra</definedName>
    <definedName name="rrra">[0]!rrra</definedName>
    <definedName name="rrre" localSheetId="1">仕訳書!rrre</definedName>
    <definedName name="rrre" localSheetId="2">'諸経費算定 (改修機械)'!rrre</definedName>
    <definedName name="rrre" localSheetId="0">総仕訳書!rrre</definedName>
    <definedName name="rrre" localSheetId="17">別紙明細!rrre</definedName>
    <definedName name="rrre">rrre</definedName>
    <definedName name="rs" localSheetId="2">'[122]86動産'!#REF!</definedName>
    <definedName name="rs">'[122]86動産'!#REF!</definedName>
    <definedName name="ＲＴ" localSheetId="1">[7]仮設解体!#REF!</definedName>
    <definedName name="ＲＴ" localSheetId="0">[7]仮設解体!#REF!</definedName>
    <definedName name="ＲＴ" localSheetId="17">[7]仮設解体!#REF!</definedName>
    <definedName name="ＲＴ">[7]仮設解体!#REF!</definedName>
    <definedName name="ｒｔｂｔ" localSheetId="1">仕訳書!ｒｔｂｔ</definedName>
    <definedName name="ｒｔｂｔ" localSheetId="2">'諸経費算定 (改修機械)'!ｒｔｂｔ</definedName>
    <definedName name="ｒｔｂｔ" localSheetId="0">総仕訳書!ｒｔｂｔ</definedName>
    <definedName name="ｒｔｂｔ">[0]!ｒｔｂｔ</definedName>
    <definedName name="RTHL" localSheetId="1">#REF!</definedName>
    <definedName name="RTHL" localSheetId="0">#REF!</definedName>
    <definedName name="RTHL" localSheetId="17">#REF!</definedName>
    <definedName name="RTHL">#REF!</definedName>
    <definedName name="rty" localSheetId="1">[7]仮設解体!#REF!</definedName>
    <definedName name="rty" localSheetId="0">[7]仮設解体!#REF!</definedName>
    <definedName name="rty" localSheetId="17">[7]仮設解体!#REF!</definedName>
    <definedName name="rty">[7]仮設解体!#REF!</definedName>
    <definedName name="RTZL" localSheetId="1">#REF!</definedName>
    <definedName name="RTZL" localSheetId="0">#REF!</definedName>
    <definedName name="RTZL" localSheetId="17">#REF!</definedName>
    <definedName name="RTZL">#REF!</definedName>
    <definedName name="ＲＴっＨっＪ" localSheetId="1">[7]仮設解体!#REF!</definedName>
    <definedName name="ＲＴっＨっＪ" localSheetId="0">[7]仮設解体!#REF!</definedName>
    <definedName name="ＲＴっＨっＪ" localSheetId="17">[7]仮設解体!#REF!</definedName>
    <definedName name="ＲＴっＨっＪ">[7]仮設解体!#REF!</definedName>
    <definedName name="ru" localSheetId="1">[7]仮設解体!#REF!</definedName>
    <definedName name="ru" localSheetId="0">[7]仮設解体!#REF!</definedName>
    <definedName name="ru" localSheetId="17">[7]仮設解体!#REF!</definedName>
    <definedName name="ru">[7]仮設解体!#REF!</definedName>
    <definedName name="RV" localSheetId="1">[71]仮設解体!#REF!</definedName>
    <definedName name="RV" localSheetId="0">[71]仮設解体!#REF!</definedName>
    <definedName name="RV" localSheetId="17">[71]仮設解体!#REF!</definedName>
    <definedName name="RV">[71]仮設解体!#REF!</definedName>
    <definedName name="Ｒ階梁">'[17]#REF'!$B$91:$Q$126</definedName>
    <definedName name="S" localSheetId="1">#REF!</definedName>
    <definedName name="S" localSheetId="0">#REF!</definedName>
    <definedName name="S" localSheetId="17">#REF!</definedName>
    <definedName name="S">#REF!</definedName>
    <definedName name="s.1" localSheetId="1">#REF!</definedName>
    <definedName name="s.1" localSheetId="0">#REF!</definedName>
    <definedName name="s.1">#REF!</definedName>
    <definedName name="S_1" localSheetId="1">#REF!</definedName>
    <definedName name="S_1" localSheetId="0">#REF!</definedName>
    <definedName name="S_1">#REF!</definedName>
    <definedName name="S_2">#REF!</definedName>
    <definedName name="S_3">#REF!</definedName>
    <definedName name="S_4">#REF!</definedName>
    <definedName name="S_5">#REF!</definedName>
    <definedName name="S_6">#REF!</definedName>
    <definedName name="S_7C_FB">[35]複合・ｺﾝｾﾝﾄ電話!#REF!</definedName>
    <definedName name="S128..AG165_" localSheetId="1">#REF!</definedName>
    <definedName name="S128..AG165_" localSheetId="0">#REF!</definedName>
    <definedName name="S128..AG165_" localSheetId="17">#REF!</definedName>
    <definedName name="S128..AG165_">#REF!</definedName>
    <definedName name="S128..AG65_" localSheetId="1">#REF!</definedName>
    <definedName name="S128..AG65_" localSheetId="0">#REF!</definedName>
    <definedName name="S128..AG65_">#REF!</definedName>
    <definedName name="S128..AG65_1" localSheetId="1">#REF!</definedName>
    <definedName name="S128..AG65_1" localSheetId="0">#REF!</definedName>
    <definedName name="S128..AG65_1">#REF!</definedName>
    <definedName name="S128__AG165_">#REF!</definedName>
    <definedName name="S128__AG65_">#REF!</definedName>
    <definedName name="S128__AG65_1">#REF!</definedName>
    <definedName name="S170..AG207_">#REF!</definedName>
    <definedName name="S170..AG207_1">#REF!</definedName>
    <definedName name="S170__AG207_">#REF!</definedName>
    <definedName name="S170__AG207_1">#REF!</definedName>
    <definedName name="S2..AG39_">#REF!</definedName>
    <definedName name="S2..AG39_1">#REF!</definedName>
    <definedName name="S2__AG39_">#REF!</definedName>
    <definedName name="S2__AG39_1">#REF!</definedName>
    <definedName name="S212..AG249_">#REF!</definedName>
    <definedName name="S212..AG249_1">#REF!</definedName>
    <definedName name="S212__AG249_">#REF!</definedName>
    <definedName name="S212__AG249_1">#REF!</definedName>
    <definedName name="S254..AG291_">#REF!</definedName>
    <definedName name="S254..AG291_1">#REF!</definedName>
    <definedName name="S254__AG291_">#REF!</definedName>
    <definedName name="S254__AG291_1">#REF!</definedName>
    <definedName name="S296..AG333_">#REF!</definedName>
    <definedName name="S296..AG333_1">#REF!</definedName>
    <definedName name="S296__AG333_">#REF!</definedName>
    <definedName name="S296__AG333_1">#REF!</definedName>
    <definedName name="S45..AG81_">#REF!</definedName>
    <definedName name="S45..AG81_1">#REF!</definedName>
    <definedName name="S45__AG81_">#REF!</definedName>
    <definedName name="S45__AG81_1">#REF!</definedName>
    <definedName name="S86..AG123_">#REF!</definedName>
    <definedName name="S86..AG23_">#REF!</definedName>
    <definedName name="S86..AG23_1">#REF!</definedName>
    <definedName name="S86__AG123_">#REF!</definedName>
    <definedName name="S86__AG23_">#REF!</definedName>
    <definedName name="S86__AG23_1">#REF!</definedName>
    <definedName name="SA">#REF!</definedName>
    <definedName name="SAE">#REF!</definedName>
    <definedName name="SAGYOU_1">[6]金建!#REF!</definedName>
    <definedName name="SAGYOU_2">[6]金建!#REF!</definedName>
    <definedName name="SAGYOU_3">[6]金建!#REF!</definedName>
    <definedName name="SAGYOU_4">[6]金建!#REF!</definedName>
    <definedName name="SAGYOU_5">[123]内装!#REF!</definedName>
    <definedName name="SAI" localSheetId="2">#REF!</definedName>
    <definedName name="SAI">#REF!</definedName>
    <definedName name="SAKUSEI">[46]共通!$C$13</definedName>
    <definedName name="SAMPLE" localSheetId="1">#REF!</definedName>
    <definedName name="SAMPLE" localSheetId="0">#REF!</definedName>
    <definedName name="SAMPLE">#REF!</definedName>
    <definedName name="SAMPLE2">#REF!</definedName>
    <definedName name="SANTEI">#REF!</definedName>
    <definedName name="sas" hidden="1">#REF!</definedName>
    <definedName name="SAVE">#REF!</definedName>
    <definedName name="SAVE2">#REF!</definedName>
    <definedName name="save3">#REF!</definedName>
    <definedName name="SD">[71]仮設解体!#REF!</definedName>
    <definedName name="SDATE">[46]共通!$C$19</definedName>
    <definedName name="sddf" localSheetId="2">#REF!</definedName>
    <definedName name="sddf">#REF!</definedName>
    <definedName name="sdf" localSheetId="2">#REF!</definedName>
    <definedName name="sdf">#REF!</definedName>
    <definedName name="sdg" localSheetId="1">[7]金建代価!#REF!</definedName>
    <definedName name="sdg" localSheetId="0">[7]金建代価!#REF!</definedName>
    <definedName name="sdg" localSheetId="17">[7]金建代価!#REF!</definedName>
    <definedName name="sdg">[7]金建代価!#REF!</definedName>
    <definedName name="SE">[71]仮設解体!#REF!</definedName>
    <definedName name="SEIGYO" localSheetId="1">#REF!</definedName>
    <definedName name="SEIGYO" localSheetId="0">#REF!</definedName>
    <definedName name="SEIGYO" localSheetId="17">#REF!</definedName>
    <definedName name="SEIGYO">#REF!</definedName>
    <definedName name="SELECT" localSheetId="1">#REF!</definedName>
    <definedName name="SELECT" localSheetId="0">#REF!</definedName>
    <definedName name="SELECT" localSheetId="17">#REF!</definedName>
    <definedName name="SELECT">#REF!</definedName>
    <definedName name="SEMEN">[39]条件入力!$C$11</definedName>
    <definedName name="SET">[39]条件入力!$I$2</definedName>
    <definedName name="SETAREA" localSheetId="2">#REF!</definedName>
    <definedName name="SETAREA" localSheetId="17">#REF!</definedName>
    <definedName name="SETAREA">#REF!</definedName>
    <definedName name="ｓｆｇ" localSheetId="1">[124]立木調!#REF!</definedName>
    <definedName name="ｓｆｇ" localSheetId="0">[124]立木調!#REF!</definedName>
    <definedName name="ｓｆｇ" localSheetId="17">[124]立木調!#REF!</definedName>
    <definedName name="ｓｆｇ">[124]立木調!#REF!</definedName>
    <definedName name="SHEETNAME" localSheetId="1">#REF!</definedName>
    <definedName name="SHEETNAME" localSheetId="0">#REF!</definedName>
    <definedName name="SHEETNAME" localSheetId="17">#REF!</definedName>
    <definedName name="SHEETNAME">#REF!</definedName>
    <definedName name="SHEETNAME2" localSheetId="1">#REF!</definedName>
    <definedName name="SHEETNAME2" localSheetId="0">#REF!</definedName>
    <definedName name="SHEETNAME2" localSheetId="17">#REF!</definedName>
    <definedName name="SHEETNAME2">#REF!</definedName>
    <definedName name="SHIAGE" localSheetId="1">#REF!</definedName>
    <definedName name="SHIAGE" localSheetId="2">#REF!</definedName>
    <definedName name="SHIAGE" localSheetId="0">#REF!</definedName>
    <definedName name="SHIAGE" localSheetId="17">#REF!</definedName>
    <definedName name="SHIAGE">#REF!</definedName>
    <definedName name="shrthhhhhhhh" localSheetId="1">仕訳書!shrthhhhhhhh</definedName>
    <definedName name="shrthhhhhhhh" localSheetId="2">'諸経費算定 (改修機械)'!shrthhhhhhhh</definedName>
    <definedName name="shrthhhhhhhh" localSheetId="0">総仕訳書!shrthhhhhhhh</definedName>
    <definedName name="shrthhhhhhhh">[0]!shrthhhhhhhh</definedName>
    <definedName name="SHYOJI">[46]共通!$C$16</definedName>
    <definedName name="si" localSheetId="1">仕訳書!si</definedName>
    <definedName name="si" localSheetId="2">'諸経費算定 (改修機械)'!si</definedName>
    <definedName name="si" localSheetId="0">総仕訳書!si</definedName>
    <definedName name="si">[0]!si</definedName>
    <definedName name="SIKYU">[20]名前一覧表!$A$4</definedName>
    <definedName name="SIKYU1">[20]名前一覧表!$A$4</definedName>
    <definedName name="SIN" localSheetId="2">#REF!</definedName>
    <definedName name="SIN">#REF!</definedName>
    <definedName name="SIRYO">[46]共通!$C$17</definedName>
    <definedName name="SIRYO2" localSheetId="2">#REF!</definedName>
    <definedName name="SIRYO2">#REF!</definedName>
    <definedName name="SIRYON" localSheetId="2">#REF!</definedName>
    <definedName name="SIRYON">#REF!</definedName>
    <definedName name="SIRYON2">[46]共通!$C$18</definedName>
    <definedName name="sitasita" localSheetId="1" hidden="1">{#N/A,#N/A,FALSE,"Sheet16";#N/A,#N/A,FALSE,"Sheet16"}</definedName>
    <definedName name="sitasita" localSheetId="2" hidden="1">{#N/A,#N/A,FALSE,"Sheet16";#N/A,#N/A,FALSE,"Sheet16"}</definedName>
    <definedName name="sitasita" localSheetId="0" hidden="1">{#N/A,#N/A,FALSE,"Sheet16";#N/A,#N/A,FALSE,"Sheet16"}</definedName>
    <definedName name="sitasita" localSheetId="17" hidden="1">{#N/A,#N/A,FALSE,"Sheet16";#N/A,#N/A,FALSE,"Sheet16"}</definedName>
    <definedName name="sitasita" hidden="1">{#N/A,#N/A,FALSE,"Sheet16";#N/A,#N/A,FALSE,"Sheet16"}</definedName>
    <definedName name="SK" localSheetId="1">#REF!</definedName>
    <definedName name="SK" localSheetId="0">#REF!</definedName>
    <definedName name="SK" localSheetId="17">#REF!</definedName>
    <definedName name="SK">#REF!</definedName>
    <definedName name="SN" localSheetId="1">#REF!</definedName>
    <definedName name="SN" localSheetId="0">#REF!</definedName>
    <definedName name="SN">#REF!</definedName>
    <definedName name="SNAME">#REF!</definedName>
    <definedName name="SOG収納箱">[97]複合!$AA$31</definedName>
    <definedName name="SONO1" localSheetId="1">#REF!</definedName>
    <definedName name="SONO1" localSheetId="0">#REF!</definedName>
    <definedName name="SONO1" localSheetId="17">#REF!</definedName>
    <definedName name="SONO1">#REF!</definedName>
    <definedName name="SONOTA">[46]共通!$B$5</definedName>
    <definedName name="SORT10" localSheetId="1" hidden="1">[19]人件費!#REF!</definedName>
    <definedName name="SORT10" localSheetId="0" hidden="1">[19]人件費!#REF!</definedName>
    <definedName name="SORT10" localSheetId="17" hidden="1">[19]人件費!#REF!</definedName>
    <definedName name="SORT10" hidden="1">[19]人件費!#REF!</definedName>
    <definedName name="SORT2" localSheetId="1" hidden="1">[19]人件費!#REF!</definedName>
    <definedName name="SORT2" localSheetId="0" hidden="1">[19]人件費!#REF!</definedName>
    <definedName name="SORT2" localSheetId="17" hidden="1">[19]人件費!#REF!</definedName>
    <definedName name="SORT2" hidden="1">[19]人件費!#REF!</definedName>
    <definedName name="SP" localSheetId="1">仕訳書!SP</definedName>
    <definedName name="SP" localSheetId="2">'諸経費算定 (改修機械)'!SP</definedName>
    <definedName name="SP" localSheetId="0">総仕訳書!SP</definedName>
    <definedName name="SP">[0]!SP</definedName>
    <definedName name="SPIN" localSheetId="1">仕訳書!SPIN</definedName>
    <definedName name="SPIN" localSheetId="2">'諸経費算定 (改修機械)'!SPIN</definedName>
    <definedName name="SPIN" localSheetId="0">総仕訳書!SPIN</definedName>
    <definedName name="SPIN" localSheetId="17">別紙明細!SPIN</definedName>
    <definedName name="SPIN">SPIN</definedName>
    <definedName name="SPIN1" localSheetId="1">仕訳書!SPIN1</definedName>
    <definedName name="SPIN1" localSheetId="2">'諸経費算定 (改修機械)'!SPIN1</definedName>
    <definedName name="SPIN1" localSheetId="0">総仕訳書!SPIN1</definedName>
    <definedName name="SPIN1" localSheetId="17">別紙明細!SPIN1</definedName>
    <definedName name="SPIN1">SPIN1</definedName>
    <definedName name="SPIN1_Select" localSheetId="1">仕訳書!SPIN1_Select</definedName>
    <definedName name="SPIN1_Select" localSheetId="2">'諸経費算定 (改修機械)'!SPIN1_Select</definedName>
    <definedName name="SPIN1_Select" localSheetId="0">総仕訳書!SPIN1_Select</definedName>
    <definedName name="SPIN1_Select" localSheetId="17">別紙明細!SPIN1_Select</definedName>
    <definedName name="SPIN1_Select">[0]!SPIN1_Select</definedName>
    <definedName name="spin10" localSheetId="1">仕訳書!spin10</definedName>
    <definedName name="spin10" localSheetId="2">'諸経費算定 (改修機械)'!spin10</definedName>
    <definedName name="spin10" localSheetId="0">総仕訳書!spin10</definedName>
    <definedName name="spin10" localSheetId="17">別紙明細!spin10</definedName>
    <definedName name="spin10">spin10</definedName>
    <definedName name="SPIN10_Select" localSheetId="1">仕訳書!SPIN10_Select</definedName>
    <definedName name="SPIN10_Select" localSheetId="2">'諸経費算定 (改修機械)'!SPIN10_Select</definedName>
    <definedName name="SPIN10_Select" localSheetId="0">総仕訳書!SPIN10_Select</definedName>
    <definedName name="SPIN10_Select" localSheetId="17">別紙明細!SPIN10_Select</definedName>
    <definedName name="SPIN10_Select">[0]!SPIN10_Select</definedName>
    <definedName name="SPIN100">[0]!SPIN100</definedName>
    <definedName name="SPIN1000">[0]!SPIN1000</definedName>
    <definedName name="SPIN10000">[0]!SPIN10000</definedName>
    <definedName name="SPIN110">[0]!SPIN110</definedName>
    <definedName name="ＳＰＩＮ19_Ｓｅｌｅｃｔ" localSheetId="1">仕訳書!ＳＰＩＮ19_Ｓｅｌｅｃｔ</definedName>
    <definedName name="ＳＰＩＮ19_Ｓｅｌｅｃｔ" localSheetId="2">'諸経費算定 (改修機械)'!ＳＰＩＮ19_Ｓｅｌｅｃｔ</definedName>
    <definedName name="ＳＰＩＮ19_Ｓｅｌｅｃｔ" localSheetId="0">総仕訳書!ＳＰＩＮ19_Ｓｅｌｅｃｔ</definedName>
    <definedName name="ＳＰＩＮ19_Ｓｅｌｅｃｔ" localSheetId="17">別紙明細!ＳＰＩＮ19_Ｓｅｌｅｃｔ</definedName>
    <definedName name="ＳＰＩＮ19_Ｓｅｌｅｃｔ">ＳＰＩＮ19_Ｓｅｌｅｃｔ</definedName>
    <definedName name="SPIN2" localSheetId="1">仕訳書!SPIN2</definedName>
    <definedName name="SPIN2" localSheetId="2">'諸経費算定 (改修機械)'!SPIN2</definedName>
    <definedName name="SPIN2" localSheetId="0">総仕訳書!SPIN2</definedName>
    <definedName name="SPIN2" localSheetId="17">別紙明細!SPIN2</definedName>
    <definedName name="SPIN2">SPIN2</definedName>
    <definedName name="SPIN2_Select" localSheetId="1">仕訳書!SPIN2_Select</definedName>
    <definedName name="SPIN2_Select" localSheetId="2">'諸経費算定 (改修機械)'!SPIN2_Select</definedName>
    <definedName name="SPIN2_Select" localSheetId="0">総仕訳書!SPIN2_Select</definedName>
    <definedName name="SPIN2_Select" localSheetId="17">別紙明細!SPIN2_Select</definedName>
    <definedName name="SPIN2_Select">[0]!SPIN2_Select</definedName>
    <definedName name="SPIN20">[0]!SPIN20</definedName>
    <definedName name="SPIN20_Select" localSheetId="1">仕訳書!SPIN20_Select</definedName>
    <definedName name="SPIN20_Select" localSheetId="2">'諸経費算定 (改修機械)'!SPIN20_Select</definedName>
    <definedName name="SPIN20_Select" localSheetId="0">総仕訳書!SPIN20_Select</definedName>
    <definedName name="SPIN20_Select">[0]!SPIN20_Select</definedName>
    <definedName name="SPIN2000">[0]!SPIN2000</definedName>
    <definedName name="SPIN21">[0]!SPIN21</definedName>
    <definedName name="SPIN22">[0]!SPIN22</definedName>
    <definedName name="SPIN23">[0]!SPIN23</definedName>
    <definedName name="SPIN24">[0]!SPIN24</definedName>
    <definedName name="SPIN25">[0]!SPIN25</definedName>
    <definedName name="SPIN26">[0]!SPIN26</definedName>
    <definedName name="SPIN3" localSheetId="1">仕訳書!SPIN3</definedName>
    <definedName name="SPIN3" localSheetId="2">'諸経費算定 (改修機械)'!SPIN3</definedName>
    <definedName name="SPIN3" localSheetId="0">総仕訳書!SPIN3</definedName>
    <definedName name="SPIN3" localSheetId="17">別紙明細!SPIN3</definedName>
    <definedName name="SPIN3">SPIN3</definedName>
    <definedName name="SPIN3_Select" localSheetId="1">仕訳書!SPIN3_Select</definedName>
    <definedName name="SPIN3_Select" localSheetId="2">'諸経費算定 (改修機械)'!SPIN3_Select</definedName>
    <definedName name="SPIN3_Select" localSheetId="0">総仕訳書!SPIN3_Select</definedName>
    <definedName name="SPIN3_Select" localSheetId="17">別紙明細!SPIN3_Select</definedName>
    <definedName name="SPIN3_Select">[0]!SPIN3_Select</definedName>
    <definedName name="SPIN30">[0]!SPIN30</definedName>
    <definedName name="SPIN3000">[0]!SPIN3000</definedName>
    <definedName name="spin3a_select">[0]!spin3a_select</definedName>
    <definedName name="SPIN4_Select" localSheetId="1">仕訳書!SPIN4_Select</definedName>
    <definedName name="SPIN4_Select" localSheetId="2">'諸経費算定 (改修機械)'!SPIN4_Select</definedName>
    <definedName name="SPIN4_Select" localSheetId="0">総仕訳書!SPIN4_Select</definedName>
    <definedName name="SPIN4_Select" localSheetId="17">別紙明細!SPIN4_Select</definedName>
    <definedName name="SPIN4_Select">[0]!SPIN4_Select</definedName>
    <definedName name="SPIN4_Select070908" localSheetId="1">仕訳書!SPIN4_Select070908</definedName>
    <definedName name="SPIN4_Select070908" localSheetId="2">'諸経費算定 (改修機械)'!SPIN4_Select070908</definedName>
    <definedName name="SPIN4_Select070908" localSheetId="0">総仕訳書!SPIN4_Select070908</definedName>
    <definedName name="SPIN4_Select070908">[0]!SPIN4_Select070908</definedName>
    <definedName name="SPIN40">[0]!SPIN40</definedName>
    <definedName name="SPIN4000">[0]!SPIN4000</definedName>
    <definedName name="spin4a_select">[0]!spin4a_select</definedName>
    <definedName name="spin5" localSheetId="1">仕訳書!spin5</definedName>
    <definedName name="spin5" localSheetId="2">'諸経費算定 (改修機械)'!spin5</definedName>
    <definedName name="spin5" localSheetId="0">総仕訳書!spin5</definedName>
    <definedName name="spin5" localSheetId="17">別紙明細!spin5</definedName>
    <definedName name="spin5">spin5</definedName>
    <definedName name="SPIN5_Select" localSheetId="1">仕訳書!SPIN5_Select</definedName>
    <definedName name="SPIN5_Select" localSheetId="2">'諸経費算定 (改修機械)'!SPIN5_Select</definedName>
    <definedName name="SPIN5_Select" localSheetId="0">総仕訳書!SPIN5_Select</definedName>
    <definedName name="SPIN5_Select" localSheetId="17">別紙明細!SPIN5_Select</definedName>
    <definedName name="SPIN5_Select">[0]!SPIN5_Select</definedName>
    <definedName name="SPIN50">[0]!SPIN50</definedName>
    <definedName name="SPIN5000">[0]!SPIN5000</definedName>
    <definedName name="SPIN55" localSheetId="1">仕訳書!SPIN55</definedName>
    <definedName name="SPIN55" localSheetId="2">'諸経費算定 (改修機械)'!SPIN55</definedName>
    <definedName name="SPIN55" localSheetId="0">総仕訳書!SPIN55</definedName>
    <definedName name="SPIN55" localSheetId="17">別紙明細!SPIN55</definedName>
    <definedName name="SPIN55">SPIN55</definedName>
    <definedName name="spin5a_select">[0]!spin5a_select</definedName>
    <definedName name="SPIN6" localSheetId="1">仕訳書!SPIN6</definedName>
    <definedName name="SPIN6" localSheetId="2">'諸経費算定 (改修機械)'!SPIN6</definedName>
    <definedName name="SPIN6" localSheetId="0">総仕訳書!SPIN6</definedName>
    <definedName name="SPIN6" localSheetId="17">別紙明細!SPIN6</definedName>
    <definedName name="SPIN6">SPIN6</definedName>
    <definedName name="SPIN6_Select" localSheetId="1">仕訳書!SPIN6_Select</definedName>
    <definedName name="SPIN6_Select" localSheetId="2">'諸経費算定 (改修機械)'!SPIN6_Select</definedName>
    <definedName name="SPIN6_Select" localSheetId="0">総仕訳書!SPIN6_Select</definedName>
    <definedName name="SPIN6_Select" localSheetId="17">別紙明細!SPIN6_Select</definedName>
    <definedName name="SPIN6_Select">[0]!SPIN6_Select</definedName>
    <definedName name="SPIN60">[0]!SPIN60</definedName>
    <definedName name="SPIN6000">[0]!SPIN6000</definedName>
    <definedName name="SPIN66" localSheetId="1">仕訳書!SPIN66</definedName>
    <definedName name="SPIN66" localSheetId="2">'諸経費算定 (改修機械)'!SPIN66</definedName>
    <definedName name="SPIN66" localSheetId="0">総仕訳書!SPIN66</definedName>
    <definedName name="SPIN66" localSheetId="17">別紙明細!SPIN66</definedName>
    <definedName name="SPIN66">SPIN66</definedName>
    <definedName name="spin6a_select">[0]!spin6a_select</definedName>
    <definedName name="SPIN7" localSheetId="1">仕訳書!SPIN7</definedName>
    <definedName name="SPIN7" localSheetId="2">'諸経費算定 (改修機械)'!SPIN7</definedName>
    <definedName name="SPIN7" localSheetId="0">総仕訳書!SPIN7</definedName>
    <definedName name="SPIN7" localSheetId="17">別紙明細!SPIN7</definedName>
    <definedName name="SPIN7">SPIN7</definedName>
    <definedName name="SPIN7_Select" localSheetId="1">仕訳書!SPIN7_Select</definedName>
    <definedName name="SPIN7_Select" localSheetId="2">'諸経費算定 (改修機械)'!SPIN7_Select</definedName>
    <definedName name="SPIN7_Select" localSheetId="0">総仕訳書!SPIN7_Select</definedName>
    <definedName name="SPIN7_Select" localSheetId="17">別紙明細!SPIN7_Select</definedName>
    <definedName name="SPIN7_Select">[0]!SPIN7_Select</definedName>
    <definedName name="SPIN7000">[0]!SPIN7000</definedName>
    <definedName name="SPIN77">[0]!SPIN77</definedName>
    <definedName name="spin7a_select">[0]!spin7a_select</definedName>
    <definedName name="spin8" localSheetId="1">仕訳書!spin8</definedName>
    <definedName name="spin8" localSheetId="2">'諸経費算定 (改修機械)'!spin8</definedName>
    <definedName name="spin8" localSheetId="0">総仕訳書!spin8</definedName>
    <definedName name="spin8" localSheetId="17">別紙明細!spin8</definedName>
    <definedName name="spin8">spin8</definedName>
    <definedName name="SPIN8_Select" localSheetId="1">仕訳書!SPIN8_Select</definedName>
    <definedName name="SPIN8_Select" localSheetId="2">'諸経費算定 (改修機械)'!SPIN8_Select</definedName>
    <definedName name="SPIN8_Select" localSheetId="0">総仕訳書!SPIN8_Select</definedName>
    <definedName name="SPIN8_Select" localSheetId="17">別紙明細!SPIN8_Select</definedName>
    <definedName name="SPIN8_Select">[0]!SPIN8_Select</definedName>
    <definedName name="SPIN80">[0]!SPIN80</definedName>
    <definedName name="SPIN8000">[0]!SPIN8000</definedName>
    <definedName name="SPIN88" localSheetId="1">仕訳書!SPIN88</definedName>
    <definedName name="SPIN88" localSheetId="2">'諸経費算定 (改修機械)'!SPIN88</definedName>
    <definedName name="SPIN88" localSheetId="0">総仕訳書!SPIN88</definedName>
    <definedName name="SPIN88" localSheetId="17">別紙明細!SPIN88</definedName>
    <definedName name="SPIN88">SPIN88</definedName>
    <definedName name="spin8a_select">[0]!spin8a_select</definedName>
    <definedName name="SPIN9" localSheetId="1">仕訳書!SPIN9</definedName>
    <definedName name="SPIN9" localSheetId="2">'諸経費算定 (改修機械)'!SPIN9</definedName>
    <definedName name="SPIN9" localSheetId="0">総仕訳書!SPIN9</definedName>
    <definedName name="SPIN9" localSheetId="17">別紙明細!SPIN9</definedName>
    <definedName name="SPIN9">SPIN9</definedName>
    <definedName name="SPIN9_Select" localSheetId="1">仕訳書!SPIN9_Select</definedName>
    <definedName name="SPIN9_Select" localSheetId="2">'諸経費算定 (改修機械)'!SPIN9_Select</definedName>
    <definedName name="SPIN9_Select" localSheetId="0">総仕訳書!SPIN9_Select</definedName>
    <definedName name="SPIN9_Select" localSheetId="17">別紙明細!SPIN9_Select</definedName>
    <definedName name="SPIN9_Select">[0]!SPIN9_Select</definedName>
    <definedName name="SPIN90">[0]!SPIN90</definedName>
    <definedName name="SPIN9000">[0]!SPIN9000</definedName>
    <definedName name="SPIN99" localSheetId="1">仕訳書!SPIN99</definedName>
    <definedName name="SPIN99" localSheetId="2">'諸経費算定 (改修機械)'!SPIN99</definedName>
    <definedName name="SPIN99" localSheetId="0">総仕訳書!SPIN99</definedName>
    <definedName name="SPIN99" localSheetId="17">別紙明細!SPIN99</definedName>
    <definedName name="SPIN99">SPIN99</definedName>
    <definedName name="spin9a_select">[0]!spin9a_select</definedName>
    <definedName name="SPINA">[0]!SPINA</definedName>
    <definedName name="SPINB">[0]!SPINB</definedName>
    <definedName name="SPINC">[0]!SPINC</definedName>
    <definedName name="SPIND">[0]!SPIND</definedName>
    <definedName name="SPINE">[0]!SPINE</definedName>
    <definedName name="SPING">[0]!SPING</definedName>
    <definedName name="SPINH">[0]!SPINH</definedName>
    <definedName name="SPINI">[0]!SPINI</definedName>
    <definedName name="SPINJ">[0]!SPINJ</definedName>
    <definedName name="SPINK">[0]!SPINK</definedName>
    <definedName name="sq" localSheetId="2">'[125]86動産'!#REF!</definedName>
    <definedName name="sq">'[125]86動産'!#REF!</definedName>
    <definedName name="SS" localSheetId="1">#REF!</definedName>
    <definedName name="SS" localSheetId="0">#REF!</definedName>
    <definedName name="SS" localSheetId="17">#REF!</definedName>
    <definedName name="SS">#REF!</definedName>
    <definedName name="ｓｓｓ" localSheetId="1">#REF!</definedName>
    <definedName name="ｓｓｓ" localSheetId="2">#REF!</definedName>
    <definedName name="ｓｓｓ" localSheetId="0">#REF!</definedName>
    <definedName name="ｓｓｓ" localSheetId="17">#REF!</definedName>
    <definedName name="ｓｓｓ">#REF!</definedName>
    <definedName name="ｓｓｓｓ">#N/A</definedName>
    <definedName name="ST">[41]水道復旧!$AE$41</definedName>
    <definedName name="START" localSheetId="1">[91]吸込口!#REF!</definedName>
    <definedName name="START" localSheetId="0">[91]吸込口!#REF!</definedName>
    <definedName name="START" localSheetId="17">[91]吸込口!#REF!</definedName>
    <definedName name="START">[91]吸込口!#REF!</definedName>
    <definedName name="SUB0" localSheetId="1">#REF!</definedName>
    <definedName name="SUB0" localSheetId="0">#REF!</definedName>
    <definedName name="SUB0" localSheetId="17">#REF!</definedName>
    <definedName name="SUB0">#REF!</definedName>
    <definedName name="SUBP_1" localSheetId="1">#REF!</definedName>
    <definedName name="SUBP_1" localSheetId="0">#REF!</definedName>
    <definedName name="SUBP_1" localSheetId="17">#REF!</definedName>
    <definedName name="SUBP_1">#REF!</definedName>
    <definedName name="SUBP_2" localSheetId="1">#REF!</definedName>
    <definedName name="SUBP_2" localSheetId="0">#REF!</definedName>
    <definedName name="SUBP_2" localSheetId="17">#REF!</definedName>
    <definedName name="SUBP_2">#REF!</definedName>
    <definedName name="SUBP_3">#REF!</definedName>
    <definedName name="SUPIN70">[0]!SUPIN70</definedName>
    <definedName name="SURYO">NA()</definedName>
    <definedName name="SUS屋内" localSheetId="2">#REF!</definedName>
    <definedName name="SUS屋内">#REF!</definedName>
    <definedName name="SUS据付" localSheetId="2">#REF!</definedName>
    <definedName name="SUS据付">#REF!</definedName>
    <definedName name="SW">NA()</definedName>
    <definedName name="SY" localSheetId="2">#REF!</definedName>
    <definedName name="SY">#REF!</definedName>
    <definedName name="SYO_1" localSheetId="1">[126]!SYO_1</definedName>
    <definedName name="SYO_1" localSheetId="0">[126]!SYO_1</definedName>
    <definedName name="SYO_1" localSheetId="4">[126]!SYO_1</definedName>
    <definedName name="SYO_1">[126]!SYO_1</definedName>
    <definedName name="SYO_2" localSheetId="1">[126]!SYO_2</definedName>
    <definedName name="SYO_2" localSheetId="0">[126]!SYO_2</definedName>
    <definedName name="SYO_2" localSheetId="4">[126]!SYO_2</definedName>
    <definedName name="SYO_2">[126]!SYO_2</definedName>
    <definedName name="SYO_3" localSheetId="1">[126]!SYO_3</definedName>
    <definedName name="SYO_3" localSheetId="0">[126]!SYO_3</definedName>
    <definedName name="SYO_3" localSheetId="4">[126]!SYO_3</definedName>
    <definedName name="SYO_3">[126]!SYO_3</definedName>
    <definedName name="SYOUMEI" localSheetId="1">[91]吸込口!#REF!</definedName>
    <definedName name="SYOUMEI" localSheetId="0">[91]吸込口!#REF!</definedName>
    <definedName name="SYOUMEI" localSheetId="17">[91]吸込口!#REF!</definedName>
    <definedName name="SYOUMEI">[91]吸込口!#REF!</definedName>
    <definedName name="syukei">[127]仕訳!#REF!</definedName>
    <definedName name="SYULOOP" localSheetId="1">#REF!</definedName>
    <definedName name="SYULOOP" localSheetId="0">#REF!</definedName>
    <definedName name="SYULOOP" localSheetId="17">#REF!</definedName>
    <definedName name="SYULOOP">#REF!</definedName>
    <definedName name="syupo">[128]リスト!$H$2:$H$4</definedName>
    <definedName name="syuukei" localSheetId="2">[127]仕訳!#REF!</definedName>
    <definedName name="syuukei">[127]仕訳!#REF!</definedName>
    <definedName name="SZ" localSheetId="1">#REF!</definedName>
    <definedName name="SZ" localSheetId="0">#REF!</definedName>
    <definedName name="SZ" localSheetId="17">#REF!</definedName>
    <definedName name="SZ">#REF!</definedName>
    <definedName name="Ｓぉ" localSheetId="1">#REF!</definedName>
    <definedName name="Ｓぉ" localSheetId="0">#REF!</definedName>
    <definedName name="Ｓぉ" localSheetId="17">#REF!</definedName>
    <definedName name="Ｓぉ">#REF!</definedName>
    <definedName name="SそSW">[76]入力画面!$P$8</definedName>
    <definedName name="ｓっっっっｄ" hidden="1">#REF!</definedName>
    <definedName name="ｓぴｎ8_せｌｋｊ" localSheetId="1">仕訳書!ｓぴｎ8_せｌｋｊ</definedName>
    <definedName name="ｓぴｎ8_せｌｋｊ" localSheetId="2">'諸経費算定 (改修機械)'!ｓぴｎ8_せｌｋｊ</definedName>
    <definedName name="ｓぴｎ8_せｌｋｊ" localSheetId="0">総仕訳書!ｓぴｎ8_せｌｋｊ</definedName>
    <definedName name="ｓぴｎ8_せｌｋｊ" localSheetId="17">別紙明細!ｓぴｎ8_せｌｋｊ</definedName>
    <definedName name="ｓぴｎ8_せｌｋｊ">ｓぴｎ8_せｌｋｊ</definedName>
    <definedName name="S下SW">[76]入力画面!$N$8</definedName>
    <definedName name="S改SW">[76]入力画面!$R$8</definedName>
    <definedName name="S主SW">[76]入力画面!$M$8</definedName>
    <definedName name="S新SW">[76]入力画面!$Q$8</definedName>
    <definedName name="S労少SW">[76]入力画面!$O$8</definedName>
    <definedName name="T" localSheetId="1">#REF!</definedName>
    <definedName name="T" localSheetId="0">#REF!</definedName>
    <definedName name="T" localSheetId="17">#REF!</definedName>
    <definedName name="T">#REF!</definedName>
    <definedName name="T_1" localSheetId="1">#REF!</definedName>
    <definedName name="T_1" localSheetId="0">#REF!</definedName>
    <definedName name="T_1">#REF!</definedName>
    <definedName name="T_1_1" localSheetId="1">#REF!</definedName>
    <definedName name="T_1_1" localSheetId="0">#REF!</definedName>
    <definedName name="T_1_1">#REF!</definedName>
    <definedName name="T_1_2">#REF!</definedName>
    <definedName name="T_11">[35]複合・ｺﾝｾﾝﾄ電話!#REF!</definedName>
    <definedName name="T_12">[35]複合・ｺﾝｾﾝﾄ電話!#REF!</definedName>
    <definedName name="T_13">[35]複合・ｺﾝｾﾝﾄ電話!#REF!</definedName>
    <definedName name="T_2" localSheetId="1">#REF!</definedName>
    <definedName name="T_2" localSheetId="0">#REF!</definedName>
    <definedName name="T_2" localSheetId="17">#REF!</definedName>
    <definedName name="T_2">#REF!</definedName>
    <definedName name="T_2_1" localSheetId="1">#REF!</definedName>
    <definedName name="T_2_1" localSheetId="0">#REF!</definedName>
    <definedName name="T_2_1" localSheetId="17">#REF!</definedName>
    <definedName name="T_2_1">#REF!</definedName>
    <definedName name="T_21" localSheetId="1">[35]複合・ｺﾝｾﾝﾄ電話!#REF!</definedName>
    <definedName name="T_21" localSheetId="0">[35]複合・ｺﾝｾﾝﾄ電話!#REF!</definedName>
    <definedName name="T_21" localSheetId="17">[35]複合・ｺﾝｾﾝﾄ電話!#REF!</definedName>
    <definedName name="T_21">[35]複合・ｺﾝｾﾝﾄ電話!#REF!</definedName>
    <definedName name="T_22" localSheetId="1">[35]複合・ｺﾝｾﾝﾄ電話!#REF!</definedName>
    <definedName name="T_22" localSheetId="0">[35]複合・ｺﾝｾﾝﾄ電話!#REF!</definedName>
    <definedName name="T_22" localSheetId="17">[35]複合・ｺﾝｾﾝﾄ電話!#REF!</definedName>
    <definedName name="T_22">[35]複合・ｺﾝｾﾝﾄ電話!#REF!</definedName>
    <definedName name="T_23">[35]複合・ｺﾝｾﾝﾄ電話!#REF!</definedName>
    <definedName name="T_3" localSheetId="1">#REF!</definedName>
    <definedName name="T_3" localSheetId="0">#REF!</definedName>
    <definedName name="T_3" localSheetId="17">#REF!</definedName>
    <definedName name="T_3">#REF!</definedName>
    <definedName name="T_31" localSheetId="1">[35]複合・ｺﾝｾﾝﾄ電話!#REF!</definedName>
    <definedName name="T_31" localSheetId="0">[35]複合・ｺﾝｾﾝﾄ電話!#REF!</definedName>
    <definedName name="T_31">[35]複合・ｺﾝｾﾝﾄ電話!#REF!</definedName>
    <definedName name="T_4" localSheetId="1">#REF!</definedName>
    <definedName name="T_4" localSheetId="0">#REF!</definedName>
    <definedName name="T_4" localSheetId="17">#REF!</definedName>
    <definedName name="T_4">#REF!</definedName>
    <definedName name="T_5" localSheetId="1">#REF!</definedName>
    <definedName name="T_5" localSheetId="0">#REF!</definedName>
    <definedName name="T_5" localSheetId="17">#REF!</definedName>
    <definedName name="T_5">#REF!</definedName>
    <definedName name="T_6" localSheetId="1">#REF!</definedName>
    <definedName name="T_6" localSheetId="0">#REF!</definedName>
    <definedName name="T_6" localSheetId="17">#REF!</definedName>
    <definedName name="T_6">#REF!</definedName>
    <definedName name="T_7">#N/A</definedName>
    <definedName name="T_8">#N/A</definedName>
    <definedName name="T_9">#N/A</definedName>
    <definedName name="T_M1_1">#REF!</definedName>
    <definedName name="T_M1_2">#REF!</definedName>
    <definedName name="T_業者名簿_2">'[129]業者名簿（2003_2004）_3'!$A$1:$G$165</definedName>
    <definedName name="T01仮設">#REF!</definedName>
    <definedName name="T02土工">#REF!</definedName>
    <definedName name="T03地業">#REF!</definedName>
    <definedName name="T04コン">#REF!</definedName>
    <definedName name="T05型枠">#REF!</definedName>
    <definedName name="T06鉄筋">#REF!</definedName>
    <definedName name="T07鉄骨">#REF!</definedName>
    <definedName name="T08既製">#REF!</definedName>
    <definedName name="T09防水">#REF!</definedName>
    <definedName name="T10屋根">#REF!</definedName>
    <definedName name="T11石工">#REF!</definedName>
    <definedName name="T12タイ">#REF!</definedName>
    <definedName name="T13木工">#REF!</definedName>
    <definedName name="T14金属">#REF!</definedName>
    <definedName name="T15左官">#REF!</definedName>
    <definedName name="T16木建">#REF!</definedName>
    <definedName name="T17金建">#REF!</definedName>
    <definedName name="T18硝子">#REF!</definedName>
    <definedName name="T19塗装">#REF!</definedName>
    <definedName name="T20内外">#REF!</definedName>
    <definedName name="T21ユニ">#REF!</definedName>
    <definedName name="T22雑工">#REF!</definedName>
    <definedName name="T23電気">#REF!</definedName>
    <definedName name="T24水道">#REF!</definedName>
    <definedName name="T25解体">#REF!</definedName>
    <definedName name="T26発生">#REF!</definedName>
    <definedName name="ＴＡ">#REF!</definedName>
    <definedName name="TAISIN">#REF!</definedName>
    <definedName name="TANKA">#REF!</definedName>
    <definedName name="TANNI">#REF!</definedName>
    <definedName name="tat">#REF!</definedName>
    <definedName name="tate">#REF!</definedName>
    <definedName name="tazima">#REF!</definedName>
    <definedName name="TC">#REF!</definedName>
    <definedName name="te">#REF!</definedName>
    <definedName name="test" localSheetId="1">仕訳書!test</definedName>
    <definedName name="test" localSheetId="2">'諸経費算定 (改修機械)'!test</definedName>
    <definedName name="test" localSheetId="0">総仕訳書!test</definedName>
    <definedName name="test">[0]!test</definedName>
    <definedName name="test02" localSheetId="1">仕訳書!test02</definedName>
    <definedName name="test02" localSheetId="2">'諸経費算定 (改修機械)'!test02</definedName>
    <definedName name="test02" localSheetId="0">総仕訳書!test02</definedName>
    <definedName name="test02">[0]!test02</definedName>
    <definedName name="TESU" localSheetId="1">#REF!</definedName>
    <definedName name="TESU" localSheetId="0">#REF!</definedName>
    <definedName name="TESU">#REF!</definedName>
    <definedName name="TF" localSheetId="1">#REF!</definedName>
    <definedName name="TF" localSheetId="2">#REF!</definedName>
    <definedName name="TF" localSheetId="0">#REF!</definedName>
    <definedName name="TF" localSheetId="17">#REF!</definedName>
    <definedName name="TF">#REF!</definedName>
    <definedName name="TG" localSheetId="2">[71]仮設解体!#REF!</definedName>
    <definedName name="TG" localSheetId="17">[71]仮設解体!#REF!</definedName>
    <definedName name="TG">[71]仮設解体!#REF!</definedName>
    <definedName name="ＴＧＢ">[7]仮設解体!#REF!</definedName>
    <definedName name="ＴＧＢＦＲ">[7]仮設解体!#REF!</definedName>
    <definedName name="ＴＧＨじ">[7]仮設解体!#REF!</definedName>
    <definedName name="tgu">[7]金建代価!#REF!</definedName>
    <definedName name="tgy">[7]仮設解体!#REF!</definedName>
    <definedName name="ＴＧびＫ">[7]仮設解体!#REF!</definedName>
    <definedName name="ＴＧぶ">[7]仮設解体!#REF!</definedName>
    <definedName name="thj" localSheetId="1">仕訳書!thj</definedName>
    <definedName name="thj" localSheetId="2">'諸経費算定 (改修機械)'!thj</definedName>
    <definedName name="thj" localSheetId="0">総仕訳書!thj</definedName>
    <definedName name="thj">[0]!thj</definedName>
    <definedName name="title" localSheetId="1">#REF!,#REF!,#REF!,#REF!,#REF!</definedName>
    <definedName name="title" localSheetId="2">#REF!,#REF!,#REF!,#REF!,#REF!</definedName>
    <definedName name="title" localSheetId="0">#REF!,#REF!,#REF!,#REF!,#REF!</definedName>
    <definedName name="title" localSheetId="17">#REF!,#REF!,#REF!,#REF!,#REF!</definedName>
    <definedName name="title">#REF!,#REF!,#REF!,#REF!,#REF!</definedName>
    <definedName name="TIVF0.65_4C" localSheetId="1">#REF!</definedName>
    <definedName name="TIVF0.65_4C" localSheetId="0">#REF!</definedName>
    <definedName name="TIVF0.65_4C" localSheetId="17">#REF!</definedName>
    <definedName name="TIVF0.65_4C">#REF!</definedName>
    <definedName name="TJ" localSheetId="1">#REF!</definedName>
    <definedName name="TJ" localSheetId="2">#REF!</definedName>
    <definedName name="TJ" localSheetId="0">#REF!</definedName>
    <definedName name="TJ" localSheetId="17">#REF!</definedName>
    <definedName name="TJ">#REF!</definedName>
    <definedName name="tji" localSheetId="1">仕訳書!tji</definedName>
    <definedName name="tji" localSheetId="2">'諸経費算定 (改修機械)'!tji</definedName>
    <definedName name="tji" localSheetId="0">総仕訳書!tji</definedName>
    <definedName name="tji">[0]!tji</definedName>
    <definedName name="TK">[130]Sheet3!$A$3</definedName>
    <definedName name="TKT" localSheetId="1">#REF!</definedName>
    <definedName name="TKT" localSheetId="0">#REF!</definedName>
    <definedName name="TKT">#REF!</definedName>
    <definedName name="TL">#N/A</definedName>
    <definedName name="Ｔｎ">#REF!</definedName>
    <definedName name="to" localSheetId="17">#REF!</definedName>
    <definedName name="to">#REF!</definedName>
    <definedName name="todo" localSheetId="17">[131]日程表!#REF!</definedName>
    <definedName name="todo">[131]日程表!#REF!</definedName>
    <definedName name="tomisiro" localSheetId="1">仕訳書!tomisiro</definedName>
    <definedName name="tomisiro" localSheetId="2">'諸経費算定 (改修機械)'!tomisiro</definedName>
    <definedName name="tomisiro" localSheetId="0">総仕訳書!tomisiro</definedName>
    <definedName name="tomisiro">[0]!tomisiro</definedName>
    <definedName name="tomori" localSheetId="1">#REF!</definedName>
    <definedName name="tomori" localSheetId="0">#REF!</definedName>
    <definedName name="tomori" localSheetId="17">#REF!</definedName>
    <definedName name="tomori">#REF!</definedName>
    <definedName name="TOSA_1">#REF!</definedName>
    <definedName name="TOSA_2">#REF!</definedName>
    <definedName name="TOSI1" localSheetId="1">#REF!</definedName>
    <definedName name="TOSI1" localSheetId="0">#REF!</definedName>
    <definedName name="TOSI1">#REF!</definedName>
    <definedName name="TOSI2" localSheetId="1">#REF!</definedName>
    <definedName name="TOSI2" localSheetId="0">#REF!</definedName>
    <definedName name="TOSI2">#REF!</definedName>
    <definedName name="TOTAL">#REF!</definedName>
    <definedName name="TOV0.65_2C_FEP">#REF!</definedName>
    <definedName name="TOV0.65_2C_ﾋﾟｯﾄ">#REF!</definedName>
    <definedName name="TP" localSheetId="1">#REF!</definedName>
    <definedName name="TP" localSheetId="2">#REF!</definedName>
    <definedName name="TP" localSheetId="0">#REF!</definedName>
    <definedName name="TP" localSheetId="17">#REF!</definedName>
    <definedName name="TP">#REF!</definedName>
    <definedName name="ｔｒｇｔ" localSheetId="1">仕訳書!ｔｒｇｔ</definedName>
    <definedName name="ｔｒｇｔ" localSheetId="2">'諸経費算定 (改修機械)'!ｔｒｇｔ</definedName>
    <definedName name="ｔｒｇｔ" localSheetId="0">総仕訳書!ｔｒｇｔ</definedName>
    <definedName name="ｔｒｇｔ">[0]!ｔｒｇｔ</definedName>
    <definedName name="trhts" localSheetId="1">仕訳書!trhts</definedName>
    <definedName name="trhts" localSheetId="2">'諸経費算定 (改修機械)'!trhts</definedName>
    <definedName name="trhts" localSheetId="0">総仕訳書!trhts</definedName>
    <definedName name="trhts">[0]!trhts</definedName>
    <definedName name="TS" localSheetId="2">#REF!</definedName>
    <definedName name="TS">#REF!</definedName>
    <definedName name="TSa" localSheetId="2">#REF!</definedName>
    <definedName name="TSa">#REF!</definedName>
    <definedName name="TT" localSheetId="2">#REF!</definedName>
    <definedName name="TT" localSheetId="17">#REF!</definedName>
    <definedName name="TT">#REF!</definedName>
    <definedName name="TU" localSheetId="2">[71]仮設解体!#REF!</definedName>
    <definedName name="TU" localSheetId="17">[71]仮設解体!#REF!</definedName>
    <definedName name="TU">[71]仮設解体!#REF!</definedName>
    <definedName name="tumeru" hidden="1">#REF!</definedName>
    <definedName name="TUSECODE">NA()</definedName>
    <definedName name="TUSEDB">NA()</definedName>
    <definedName name="tuuti" localSheetId="1">#REF!</definedName>
    <definedName name="tuuti" localSheetId="0">#REF!</definedName>
    <definedName name="tuuti" localSheetId="17">#REF!</definedName>
    <definedName name="tuuti">#REF!</definedName>
    <definedName name="tuutibi">#REF!</definedName>
    <definedName name="TV" localSheetId="1">[71]仮設解体!#REF!</definedName>
    <definedName name="TV" localSheetId="0">[71]仮設解体!#REF!</definedName>
    <definedName name="TV">[71]仮設解体!#REF!</definedName>
    <definedName name="TWCL" localSheetId="1">#REF!</definedName>
    <definedName name="TWCL" localSheetId="0">#REF!</definedName>
    <definedName name="TWCL" localSheetId="17">#REF!</definedName>
    <definedName name="TWCL">#REF!</definedName>
    <definedName name="TWYL" localSheetId="1">#REF!</definedName>
    <definedName name="TWYL" localSheetId="0">#REF!</definedName>
    <definedName name="TWYL" localSheetId="17">#REF!</definedName>
    <definedName name="TWYL">#REF!</definedName>
    <definedName name="ty" localSheetId="1">[7]仮設解体!#REF!</definedName>
    <definedName name="ty" localSheetId="0">[7]仮設解体!#REF!</definedName>
    <definedName name="ty" localSheetId="17">[7]仮設解体!#REF!</definedName>
    <definedName name="ty">[7]仮設解体!#REF!</definedName>
    <definedName name="TYOKU" localSheetId="2">#REF!</definedName>
    <definedName name="TYOKU">#REF!</definedName>
    <definedName name="TYPE_HH" localSheetId="1">#REF!</definedName>
    <definedName name="TYPE_HH" localSheetId="0">#REF!</definedName>
    <definedName name="TYPE_HH" localSheetId="17">#REF!</definedName>
    <definedName name="TYPE_HH">#REF!</definedName>
    <definedName name="TYPE_HH2" localSheetId="1">#REF!</definedName>
    <definedName name="TYPE_HH2" localSheetId="0">#REF!</definedName>
    <definedName name="TYPE_HH2" localSheetId="17">#REF!</definedName>
    <definedName name="TYPE_HH2">#REF!</definedName>
    <definedName name="tyu" localSheetId="1">[7]仮設解体!#REF!</definedName>
    <definedName name="tyu" localSheetId="0">[7]仮設解体!#REF!</definedName>
    <definedName name="tyu" localSheetId="17">[7]仮設解体!#REF!</definedName>
    <definedName name="tyu">[7]仮設解体!#REF!</definedName>
    <definedName name="ＴぐＪＨ" localSheetId="1">[7]金建代価!#REF!</definedName>
    <definedName name="ＴぐＪＨ" localSheetId="0">[7]金建代価!#REF!</definedName>
    <definedName name="ＴぐＪＨ" localSheetId="14" hidden="1">[12]金建代価!#REF!</definedName>
    <definedName name="ＴぐＪＨ" localSheetId="17">[7]金建代価!#REF!</definedName>
    <definedName name="ＴぐＪＨ">[7]金建代価!#REF!</definedName>
    <definedName name="ＴっＧＨＪき" localSheetId="1">[7]仮設解体!#REF!</definedName>
    <definedName name="ＴっＧＨＪき" localSheetId="0">[7]仮設解体!#REF!</definedName>
    <definedName name="ＴっＧＨＪき" localSheetId="17">[7]仮設解体!#REF!</definedName>
    <definedName name="ＴっＧＨＪき">[7]仮設解体!#REF!</definedName>
    <definedName name="Ｔ表範囲">[85]Ｔ表!$A$2:$AX$159</definedName>
    <definedName name="U" localSheetId="1">#REF!</definedName>
    <definedName name="U" localSheetId="0">#REF!</definedName>
    <definedName name="U" localSheetId="17">#REF!</definedName>
    <definedName name="U">#REF!</definedName>
    <definedName name="U_1">#N/A</definedName>
    <definedName name="U_10">#N/A</definedName>
    <definedName name="U_11">#N/A</definedName>
    <definedName name="U_12">#N/A</definedName>
    <definedName name="U_13">#N/A</definedName>
    <definedName name="U_14">#N/A</definedName>
    <definedName name="U_15">#N/A</definedName>
    <definedName name="U_16">#N/A</definedName>
    <definedName name="U_17">#N/A</definedName>
    <definedName name="U_18">#N/A</definedName>
    <definedName name="U_19">#N/A</definedName>
    <definedName name="U_2">#N/A</definedName>
    <definedName name="U_20">#N/A</definedName>
    <definedName name="U_21">#N/A</definedName>
    <definedName name="U_22">#N/A</definedName>
    <definedName name="U_23">#N/A</definedName>
    <definedName name="U_24">#N/A</definedName>
    <definedName name="U_25">#N/A</definedName>
    <definedName name="U_26">#N/A</definedName>
    <definedName name="U_27">#N/A</definedName>
    <definedName name="U_28">#N/A</definedName>
    <definedName name="U_29">#N/A</definedName>
    <definedName name="U_3">#N/A</definedName>
    <definedName name="U_30">#N/A</definedName>
    <definedName name="U_31">#N/A</definedName>
    <definedName name="U_32">#N/A</definedName>
    <definedName name="U_33">#N/A</definedName>
    <definedName name="U_34">#N/A</definedName>
    <definedName name="U_35">#N/A</definedName>
    <definedName name="U_36">#N/A</definedName>
    <definedName name="U_37">#N/A</definedName>
    <definedName name="U_38">#N/A</definedName>
    <definedName name="U_39">#N/A</definedName>
    <definedName name="U_4">#N/A</definedName>
    <definedName name="U_40">#N/A</definedName>
    <definedName name="U_41">#N/A</definedName>
    <definedName name="U_42">#N/A</definedName>
    <definedName name="U_43">#N/A</definedName>
    <definedName name="U_44">#N/A</definedName>
    <definedName name="U_45">#N/A</definedName>
    <definedName name="U_46">#N/A</definedName>
    <definedName name="U_47">#N/A</definedName>
    <definedName name="U_48">#N/A</definedName>
    <definedName name="U_49">#N/A</definedName>
    <definedName name="U_5">#N/A</definedName>
    <definedName name="U_50">#N/A</definedName>
    <definedName name="U_51">#N/A</definedName>
    <definedName name="U_52">#N/A</definedName>
    <definedName name="U_53">#N/A</definedName>
    <definedName name="U_54">#N/A</definedName>
    <definedName name="U_55">#N/A</definedName>
    <definedName name="U_56">#N/A</definedName>
    <definedName name="U_57">#N/A</definedName>
    <definedName name="U_58">#N/A</definedName>
    <definedName name="U_59">#N/A</definedName>
    <definedName name="U_6">#N/A</definedName>
    <definedName name="U_60">#N/A</definedName>
    <definedName name="U_61">#N/A</definedName>
    <definedName name="U_62">#N/A</definedName>
    <definedName name="U_63">#N/A</definedName>
    <definedName name="U_64">#N/A</definedName>
    <definedName name="U_65">#N/A</definedName>
    <definedName name="U_66">#N/A</definedName>
    <definedName name="U_67">#N/A</definedName>
    <definedName name="U_7">#N/A</definedName>
    <definedName name="U_8">#N/A</definedName>
    <definedName name="U_9">#N/A</definedName>
    <definedName name="U･V･BS_ﾌﾞｰｽﾀｰ" localSheetId="1">#REF!</definedName>
    <definedName name="U･V･BS_ﾌﾞｰｽﾀｰ" localSheetId="0">#REF!</definedName>
    <definedName name="U･V･BS_ﾌﾞｰｽﾀｰ">#REF!</definedName>
    <definedName name="Ｕ１型側溝" localSheetId="1">[106]基礎単価!#REF!</definedName>
    <definedName name="Ｕ１型側溝" localSheetId="0">[106]基礎単価!#REF!</definedName>
    <definedName name="Ｕ１型側溝">[106]基礎単価!#REF!</definedName>
    <definedName name="UB" localSheetId="1">[71]仮設解体!#REF!</definedName>
    <definedName name="UB" localSheetId="0">[71]仮設解体!#REF!</definedName>
    <definedName name="UB">[71]仮設解体!#REF!</definedName>
    <definedName name="uekura">#REF!</definedName>
    <definedName name="uh" localSheetId="2">#REF!</definedName>
    <definedName name="uh">#REF!</definedName>
    <definedName name="UJ">[71]仮設解体!#REF!</definedName>
    <definedName name="UK" localSheetId="1">#REF!</definedName>
    <definedName name="UK" localSheetId="0">#REF!</definedName>
    <definedName name="UK" localSheetId="17">#REF!</definedName>
    <definedName name="UK">#REF!</definedName>
    <definedName name="UKK">[48]諸経費!$F$34</definedName>
    <definedName name="ume" localSheetId="1">#REF!</definedName>
    <definedName name="ume" localSheetId="0">#REF!</definedName>
    <definedName name="ume" localSheetId="17">#REF!</definedName>
    <definedName name="ume">#REF!</definedName>
    <definedName name="UN" localSheetId="1">[71]仮設解体!#REF!</definedName>
    <definedName name="UN" localSheetId="0">[71]仮設解体!#REF!</definedName>
    <definedName name="UN" localSheetId="17">[71]仮設解体!#REF!</definedName>
    <definedName name="UN">[71]仮設解体!#REF!</definedName>
    <definedName name="UNDISP1" localSheetId="1">[49]代価表!#REF!</definedName>
    <definedName name="UNDISP1" localSheetId="0">[49]代価表!#REF!</definedName>
    <definedName name="UNDISP1" localSheetId="17">[49]代価表!#REF!</definedName>
    <definedName name="UNDISP1">[49]代価表!#REF!</definedName>
    <definedName name="UNDISP2" localSheetId="17">[49]代価表!#REF!</definedName>
    <definedName name="UNDISP2">[49]代価表!#REF!</definedName>
    <definedName name="UP">[20]名前一覧表!$A$9</definedName>
    <definedName name="URA">'[83]本工事費 (2)'!$R$118</definedName>
    <definedName name="USENAM" localSheetId="2">[49]代価表!#REF!</definedName>
    <definedName name="USENAM" localSheetId="17">[49]代価表!#REF!</definedName>
    <definedName name="USENAM">[49]代価表!#REF!</definedName>
    <definedName name="UW" localSheetId="1">#REF!</definedName>
    <definedName name="UW" localSheetId="0">#REF!</definedName>
    <definedName name="UW" localSheetId="17">#REF!</definedName>
    <definedName name="UW">#REF!</definedName>
    <definedName name="Ｕ型" localSheetId="1">#REF!</definedName>
    <definedName name="Ｕ型" localSheetId="0">#REF!</definedName>
    <definedName name="Ｕ型" localSheetId="17">#REF!</definedName>
    <definedName name="Ｕ型">#REF!</definedName>
    <definedName name="Ｕ型設置" localSheetId="1">#REF!</definedName>
    <definedName name="Ｕ型設置" localSheetId="0">#REF!</definedName>
    <definedName name="Ｕ型設置" localSheetId="17">#REF!</definedName>
    <definedName name="Ｕ型設置">#REF!</definedName>
    <definedName name="Ｕ型側溝">#REF!</definedName>
    <definedName name="Ｕ型擁壁">#REF!</definedName>
    <definedName name="U字溝">[101]雨水流量表!$BI$10:$BI$19</definedName>
    <definedName name="U字溝_">[101]U形_計算書!$BA$18:$BA$27</definedName>
    <definedName name="V">#REF!</definedName>
    <definedName name="V_1">#REF!</definedName>
    <definedName name="V_2">#REF!</definedName>
    <definedName name="V_3">#REF!</definedName>
    <definedName name="V_4">#N/A</definedName>
    <definedName name="V_ab">#REF!</definedName>
    <definedName name="vb">#REF!</definedName>
    <definedName name="ＶＢんＭ">[7]仮設解体!#REF!</definedName>
    <definedName name="VF">[71]仮設解体!#REF!</definedName>
    <definedName name="Voto">#REF!</definedName>
    <definedName name="VP.VU据付" localSheetId="2">#REF!</definedName>
    <definedName name="VP.VU据付">#REF!</definedName>
    <definedName name="VT">[71]仮設解体!#REF!</definedName>
    <definedName name="VU">[132]雨水流量表!$BV$10:$BV$18</definedName>
    <definedName name="VU屋内" localSheetId="2">#REF!</definedName>
    <definedName name="VU屋内">#REF!</definedName>
    <definedName name="vv">#REF!</definedName>
    <definedName name="vy">[7]仮設解体!#REF!</definedName>
    <definedName name="W" localSheetId="2">[71]仮設解体!#REF!</definedName>
    <definedName name="W">[71]仮設解体!#REF!</definedName>
    <definedName name="W_1" localSheetId="1">#REF!</definedName>
    <definedName name="W_1" localSheetId="0">#REF!</definedName>
    <definedName name="W_1" localSheetId="17">#REF!</definedName>
    <definedName name="W_1">#REF!</definedName>
    <definedName name="W_10" localSheetId="1">#REF!</definedName>
    <definedName name="W_10" localSheetId="0">#REF!</definedName>
    <definedName name="W_10" localSheetId="17">#REF!</definedName>
    <definedName name="W_10">#REF!</definedName>
    <definedName name="W_11" localSheetId="1">#REF!</definedName>
    <definedName name="W_11" localSheetId="0">#REF!</definedName>
    <definedName name="W_11" localSheetId="17">#REF!</definedName>
    <definedName name="W_11">#REF!</definedName>
    <definedName name="W_12">#REF!</definedName>
    <definedName name="W_13">#REF!</definedName>
    <definedName name="W_14">#REF!</definedName>
    <definedName name="W_15">#REF!</definedName>
    <definedName name="W_2">#REF!</definedName>
    <definedName name="W_3">#REF!</definedName>
    <definedName name="W_4">#REF!</definedName>
    <definedName name="W_5">#REF!</definedName>
    <definedName name="W_50">#REF!</definedName>
    <definedName name="W_6">#REF!</definedName>
    <definedName name="W_7">#REF!</definedName>
    <definedName name="W_70">#REF!</definedName>
    <definedName name="W_8">#REF!</definedName>
    <definedName name="W_9">#REF!</definedName>
    <definedName name="W_C1">#REF!</definedName>
    <definedName name="W_C2">#REF!</definedName>
    <definedName name="W_FL">#REF!</definedName>
    <definedName name="WA_1">#N/A</definedName>
    <definedName name="WA_2">#N/A</definedName>
    <definedName name="WA_3">#N/A</definedName>
    <definedName name="WA_4">#N/A</definedName>
    <definedName name="WD">[90]代一覧!$K$4</definedName>
    <definedName name="ＷＤ７">#REF!</definedName>
    <definedName name="ＷＤ８">#REF!</definedName>
    <definedName name="WE" localSheetId="1">[71]仮設解体!#REF!</definedName>
    <definedName name="WE" localSheetId="2">[71]仮設解体!#REF!</definedName>
    <definedName name="WE" localSheetId="0">[71]仮設解体!#REF!</definedName>
    <definedName name="WE" localSheetId="17">[71]仮設解体!#REF!</definedName>
    <definedName name="WE">[71]仮設解体!#REF!</definedName>
    <definedName name="wee" localSheetId="1">#REF!</definedName>
    <definedName name="wee" localSheetId="0">#REF!</definedName>
    <definedName name="wee" localSheetId="17">#REF!</definedName>
    <definedName name="wee">#REF!</definedName>
    <definedName name="week1">[133]DATA!$B$29:$C$35</definedName>
    <definedName name="wer" localSheetId="1">[7]仮設解体!#REF!</definedName>
    <definedName name="wer" localSheetId="0">[7]仮設解体!#REF!</definedName>
    <definedName name="wer">[7]仮設解体!#REF!</definedName>
    <definedName name="WEWWW2">#N/A</definedName>
    <definedName name="WI">[71]仮設解体!#REF!</definedName>
    <definedName name="WIR_D_34" localSheetId="2">#REF!</definedName>
    <definedName name="WIR_D_34">#REF!</definedName>
    <definedName name="wirt">[134]Sheet1!$E$9</definedName>
    <definedName name="wrn.１７." localSheetId="1" hidden="1">{#N/A,#N/A,FALSE,"Sheet16";#N/A,#N/A,FALSE,"Sheet16"}</definedName>
    <definedName name="wrn.１７." localSheetId="2" hidden="1">{#N/A,#N/A,FALSE,"Sheet16";#N/A,#N/A,FALSE,"Sheet16"}</definedName>
    <definedName name="wrn.１７." localSheetId="0" hidden="1">{#N/A,#N/A,FALSE,"Sheet16";#N/A,#N/A,FALSE,"Sheet16"}</definedName>
    <definedName name="wrn.１７." localSheetId="17" hidden="1">{#N/A,#N/A,FALSE,"Sheet16";#N/A,#N/A,FALSE,"Sheet16"}</definedName>
    <definedName name="wrn.１７." hidden="1">{#N/A,#N/A,FALSE,"Sheet16";#N/A,#N/A,FALSE,"Sheet16"}</definedName>
    <definedName name="wrn.18." localSheetId="1" hidden="1">{#N/A,#N/A,FALSE,"Sheet16";#N/A,#N/A,FALSE,"Sheet16"}</definedName>
    <definedName name="wrn.18." localSheetId="2" hidden="1">{#N/A,#N/A,FALSE,"Sheet16";#N/A,#N/A,FALSE,"Sheet16"}</definedName>
    <definedName name="wrn.18." localSheetId="0" hidden="1">{#N/A,#N/A,FALSE,"Sheet16";#N/A,#N/A,FALSE,"Sheet16"}</definedName>
    <definedName name="wrn.18." localSheetId="17" hidden="1">{#N/A,#N/A,FALSE,"Sheet16";#N/A,#N/A,FALSE,"Sheet16"}</definedName>
    <definedName name="wrn.18." hidden="1">{#N/A,#N/A,FALSE,"Sheet16";#N/A,#N/A,FALSE,"Sheet16"}</definedName>
    <definedName name="wrn.20." localSheetId="1" hidden="1">{#N/A,#N/A,FALSE,"Sheet16";#N/A,#N/A,FALSE,"Sheet16"}</definedName>
    <definedName name="wrn.20." localSheetId="2" hidden="1">{#N/A,#N/A,FALSE,"Sheet16";#N/A,#N/A,FALSE,"Sheet16"}</definedName>
    <definedName name="wrn.20." localSheetId="0" hidden="1">{#N/A,#N/A,FALSE,"Sheet16";#N/A,#N/A,FALSE,"Sheet16"}</definedName>
    <definedName name="wrn.20." localSheetId="17" hidden="1">{#N/A,#N/A,FALSE,"Sheet16";#N/A,#N/A,FALSE,"Sheet16"}</definedName>
    <definedName name="wrn.20." hidden="1">{#N/A,#N/A,FALSE,"Sheet16";#N/A,#N/A,FALSE,"Sheet16"}</definedName>
    <definedName name="wrn.list." localSheetId="1" hidden="1">{#N/A,#N/A,FALSE,"集計"}</definedName>
    <definedName name="wrn.list." localSheetId="2" hidden="1">{#N/A,#N/A,FALSE,"集計"}</definedName>
    <definedName name="wrn.list." localSheetId="0" hidden="1">{#N/A,#N/A,FALSE,"集計"}</definedName>
    <definedName name="wrn.list." localSheetId="17" hidden="1">{#N/A,#N/A,FALSE,"集計"}</definedName>
    <definedName name="wrn.list." hidden="1">{#N/A,#N/A,FALSE,"集計"}</definedName>
    <definedName name="wrn.TEST001." localSheetId="1" hidden="1">{#N/A,#N/A,FALSE,"EDIT_W"}</definedName>
    <definedName name="wrn.TEST001." localSheetId="2" hidden="1">{#N/A,#N/A,FALSE,"EDIT_W"}</definedName>
    <definedName name="wrn.TEST001." localSheetId="0" hidden="1">{#N/A,#N/A,FALSE,"EDIT_W"}</definedName>
    <definedName name="wrn.TEST001." localSheetId="17" hidden="1">{#N/A,#N/A,FALSE,"EDIT_W"}</definedName>
    <definedName name="wrn.TEST001." hidden="1">{#N/A,#N/A,FALSE,"EDIT_W"}</definedName>
    <definedName name="wrn.植栽数量計算書." hidden="1">{#N/A,#N/A,FALSE,"植栽数量計算1";#N/A,#N/A,FALSE,"植栽数量計算 2";#N/A,#N/A,FALSE,"左１数量総括表";#N/A,#N/A,FALSE,"右2数量総括表"}</definedName>
    <definedName name="wrn.土木計算書." hidden="1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妙円寺_8." localSheetId="1" hidden="1">{#N/A,#N/A,FALSE,"内訳書";#N/A,#N/A,FALSE,"見積比較表";#N/A,#N/A,FALSE,"複合単価";#N/A,#N/A,FALSE,"拾出表"}</definedName>
    <definedName name="wrn.妙円寺_8." localSheetId="2" hidden="1">{#N/A,#N/A,FALSE,"内訳書";#N/A,#N/A,FALSE,"見積比較表";#N/A,#N/A,FALSE,"複合単価";#N/A,#N/A,FALSE,"拾出表"}</definedName>
    <definedName name="wrn.妙円寺_8." localSheetId="0" hidden="1">{#N/A,#N/A,FALSE,"内訳書";#N/A,#N/A,FALSE,"見積比較表";#N/A,#N/A,FALSE,"複合単価";#N/A,#N/A,FALSE,"拾出表"}</definedName>
    <definedName name="wrn.妙円寺_8." localSheetId="17" hidden="1">{#N/A,#N/A,FALSE,"内訳書";#N/A,#N/A,FALSE,"見積比較表";#N/A,#N/A,FALSE,"複合単価";#N/A,#N/A,FALSE,"拾出表"}</definedName>
    <definedName name="wrn.妙円寺_8." hidden="1">{#N/A,#N/A,FALSE,"内訳書";#N/A,#N/A,FALSE,"見積比較表";#N/A,#N/A,FALSE,"複合単価";#N/A,#N/A,FALSE,"拾出表"}</definedName>
    <definedName name="wrn_list_" localSheetId="1">{#N/A,#N/A,FALSE,"集計"}</definedName>
    <definedName name="wrn_list_" localSheetId="2">{#N/A,#N/A,FALSE,"集計"}</definedName>
    <definedName name="wrn_list_" localSheetId="0">{#N/A,#N/A,FALSE,"集計"}</definedName>
    <definedName name="wrn_list_" localSheetId="17">{#N/A,#N/A,FALSE,"集計"}</definedName>
    <definedName name="wrn_list_">{#N/A,#N/A,FALSE,"集計"}</definedName>
    <definedName name="ＷＳ">[7]金建代価!#REF!</definedName>
    <definedName name="ＷＳＭ">[7]仮設解体!#REF!</definedName>
    <definedName name="ＷＳＸ">[7]仮設解体!#REF!</definedName>
    <definedName name="WT">[41]水道復旧!$AG$39</definedName>
    <definedName name="ww" localSheetId="2">#REF!</definedName>
    <definedName name="ww">#REF!</definedName>
    <definedName name="wwwwww">#N/A</definedName>
    <definedName name="Ｗゆ">[7]仮設解体!#REF!</definedName>
    <definedName name="X" localSheetId="1">#REF!</definedName>
    <definedName name="X" localSheetId="2">#REF!</definedName>
    <definedName name="X" localSheetId="0">#REF!</definedName>
    <definedName name="X" localSheetId="17">#REF!</definedName>
    <definedName name="X">#REF!</definedName>
    <definedName name="x_1">#REF!</definedName>
    <definedName name="X109..AJ130_">#N/A</definedName>
    <definedName name="X136..AJ157_">#REF!</definedName>
    <definedName name="X163..AJ184_">#REF!</definedName>
    <definedName name="X189..AJ210_">#REF!</definedName>
    <definedName name="X215..AJ236_">#REF!</definedName>
    <definedName name="X240..AJ262_">#REF!</definedName>
    <definedName name="X3..AJ25_">#REF!</definedName>
    <definedName name="X30..AJ51_">#REF!</definedName>
    <definedName name="X57..AJ78_">#REF!</definedName>
    <definedName name="x5X1368">[135]地権者別!#REF!</definedName>
    <definedName name="X83..AJ104_" localSheetId="2">#REF!</definedName>
    <definedName name="X83..AJ104_">#REF!</definedName>
    <definedName name="XA_1">#N/A</definedName>
    <definedName name="Xb" localSheetId="2">#REF!</definedName>
    <definedName name="Xb">#REF!</definedName>
    <definedName name="XB_1">#N/A</definedName>
    <definedName name="XB_2">#N/A</definedName>
    <definedName name="XB_3">#N/A</definedName>
    <definedName name="XB_4">#N/A</definedName>
    <definedName name="XB_5">#N/A</definedName>
    <definedName name="XB_6">#N/A</definedName>
    <definedName name="XB_7">#N/A</definedName>
    <definedName name="xc" localSheetId="17">[7]仮設解体!#REF!</definedName>
    <definedName name="xc">[7]仮設解体!#REF!</definedName>
    <definedName name="ＸＣＶＧＴ" localSheetId="1">#REF!</definedName>
    <definedName name="ＸＣＶＧＴ" localSheetId="0">#REF!</definedName>
    <definedName name="ＸＣＶＧＴ" localSheetId="17">#REF!</definedName>
    <definedName name="ＸＣＶＧＴ">#REF!</definedName>
    <definedName name="XD_1">#N/A</definedName>
    <definedName name="XMIN" localSheetId="2">#REF!</definedName>
    <definedName name="XMIN">#REF!</definedName>
    <definedName name="ＸＰＴ" localSheetId="1">#REF!</definedName>
    <definedName name="ＸＰＴ" localSheetId="0">#REF!</definedName>
    <definedName name="ＸＰＴ" localSheetId="17">#REF!</definedName>
    <definedName name="ＸＰＴ">#REF!</definedName>
    <definedName name="XR" localSheetId="1">[71]仮設解体!#REF!</definedName>
    <definedName name="XR" localSheetId="0">[71]仮設解体!#REF!</definedName>
    <definedName name="XR" localSheetId="17">[71]仮設解体!#REF!</definedName>
    <definedName name="XR">[71]仮設解体!#REF!</definedName>
    <definedName name="xs" localSheetId="2">#REF!</definedName>
    <definedName name="xs">#REF!</definedName>
    <definedName name="xt" localSheetId="1">[7]金建代価!#REF!</definedName>
    <definedName name="xt" localSheetId="0">[7]金建代価!#REF!</definedName>
    <definedName name="xt" localSheetId="17">[7]金建代価!#REF!</definedName>
    <definedName name="xt">[7]金建代価!#REF!</definedName>
    <definedName name="xx" localSheetId="1">#REF!</definedName>
    <definedName name="xx" localSheetId="2">#REF!</definedName>
    <definedName name="xx" localSheetId="0">#REF!</definedName>
    <definedName name="ｘｘ" localSheetId="14" hidden="1">'[136]HB 撤去'!#REF!</definedName>
    <definedName name="xx" localSheetId="17">#REF!</definedName>
    <definedName name="xx">#REF!</definedName>
    <definedName name="xxx" localSheetId="1">#REF!</definedName>
    <definedName name="xxx" localSheetId="0">#REF!</definedName>
    <definedName name="xxx" localSheetId="17">#REF!</definedName>
    <definedName name="xxx">#REF!</definedName>
    <definedName name="xxxx" localSheetId="1">#REF!</definedName>
    <definedName name="xxxx" localSheetId="0">#REF!</definedName>
    <definedName name="xxxx" localSheetId="17">#REF!</definedName>
    <definedName name="xxxx">#REF!</definedName>
    <definedName name="xxxxx">#REF!</definedName>
    <definedName name="xxxxxx">#REF!</definedName>
    <definedName name="xxxxxxx">#REF!</definedName>
    <definedName name="xxxxxxxx">#REF!</definedName>
    <definedName name="xxxxxxxxx">#REF!</definedName>
    <definedName name="xxxxxxxxxx">#REF!</definedName>
    <definedName name="xxxxxxxxxxx">#REF!</definedName>
    <definedName name="XZ">#REF!</definedName>
    <definedName name="Y" localSheetId="1">#REF!</definedName>
    <definedName name="Y" localSheetId="2">#REF!</definedName>
    <definedName name="Y" localSheetId="0">#REF!</definedName>
    <definedName name="Y" localSheetId="17">#REF!</definedName>
    <definedName name="Y">#REF!</definedName>
    <definedName name="Y_1">#N/A</definedName>
    <definedName name="Y_10" localSheetId="1">#REF!</definedName>
    <definedName name="Y_10" localSheetId="0">#REF!</definedName>
    <definedName name="Y_10" localSheetId="17">#REF!</definedName>
    <definedName name="Y_10">#REF!</definedName>
    <definedName name="Y_11" localSheetId="1">#REF!</definedName>
    <definedName name="Y_11" localSheetId="0">#REF!</definedName>
    <definedName name="Y_11" localSheetId="17">#REF!</definedName>
    <definedName name="Y_11">#REF!</definedName>
    <definedName name="Y_12" localSheetId="1">#REF!</definedName>
    <definedName name="Y_12" localSheetId="0">#REF!</definedName>
    <definedName name="Y_12" localSheetId="17">#REF!</definedName>
    <definedName name="Y_12">#REF!</definedName>
    <definedName name="Y_2">#N/A</definedName>
    <definedName name="Y_20" localSheetId="1">#REF!</definedName>
    <definedName name="Y_20" localSheetId="0">#REF!</definedName>
    <definedName name="Y_20" localSheetId="17">#REF!</definedName>
    <definedName name="Y_20">#REF!</definedName>
    <definedName name="Y_3" localSheetId="1">#REF!</definedName>
    <definedName name="Y_3" localSheetId="0">#REF!</definedName>
    <definedName name="Y_3" localSheetId="17">#REF!</definedName>
    <definedName name="Y_3">#REF!</definedName>
    <definedName name="Y_30" localSheetId="1">#REF!</definedName>
    <definedName name="Y_30" localSheetId="0">#REF!</definedName>
    <definedName name="Y_30" localSheetId="17">#REF!</definedName>
    <definedName name="Y_30">#REF!</definedName>
    <definedName name="Y_31">#REF!</definedName>
    <definedName name="Y_32">#REF!</definedName>
    <definedName name="Y_4">#REF!</definedName>
    <definedName name="Y_5">#REF!</definedName>
    <definedName name="Y_6">#REF!</definedName>
    <definedName name="Y_7">#REF!</definedName>
    <definedName name="Y_8">#REF!</definedName>
    <definedName name="Y_9">#REF!</definedName>
    <definedName name="Y_MENU">#REF!</definedName>
    <definedName name="ya" localSheetId="1">仕訳書!ya</definedName>
    <definedName name="ya" localSheetId="2">'諸経費算定 (改修機械)'!ya</definedName>
    <definedName name="ya" localSheetId="0">総仕訳書!ya</definedName>
    <definedName name="ya" localSheetId="17">別紙明細!ya</definedName>
    <definedName name="ya">ya</definedName>
    <definedName name="YA_1">#N/A</definedName>
    <definedName name="YA_2">#N/A</definedName>
    <definedName name="YA_3">#N/A</definedName>
    <definedName name="YA_4">#N/A</definedName>
    <definedName name="YB_1">#N/A</definedName>
    <definedName name="YB_2">#N/A</definedName>
    <definedName name="YB_3">#N/A</definedName>
    <definedName name="YB_4">#N/A</definedName>
    <definedName name="YB_5">#N/A</definedName>
    <definedName name="YB_6">#N/A</definedName>
    <definedName name="YB_7">#N/A</definedName>
    <definedName name="YB_8">#N/A</definedName>
    <definedName name="YB_9">#N/A</definedName>
    <definedName name="YC" localSheetId="1">[71]仮設解体!#REF!</definedName>
    <definedName name="YC" localSheetId="0">[71]仮設解体!#REF!</definedName>
    <definedName name="YC" localSheetId="17">[71]仮設解体!#REF!</definedName>
    <definedName name="YC">[71]仮設解体!#REF!</definedName>
    <definedName name="YC_1">#N/A</definedName>
    <definedName name="YC_2">#N/A</definedName>
    <definedName name="YCﾌﾘｭｰﾑ">[101]雨水流量表!$CB$10:$CB$43</definedName>
    <definedName name="YD_1">#N/A</definedName>
    <definedName name="YH">[71]仮設解体!$B$76:$Y$107</definedName>
    <definedName name="ＹＨＢ" localSheetId="1">[7]仮設解体!#REF!</definedName>
    <definedName name="ＹＨＢ" localSheetId="0">[7]仮設解体!#REF!</definedName>
    <definedName name="ＹＨＢ" localSheetId="17">[7]仮設解体!#REF!</definedName>
    <definedName name="ＹＨＢ">[7]仮設解体!#REF!</definedName>
    <definedName name="ＹＨＢＴ" localSheetId="1">[7]仮設解体!#REF!</definedName>
    <definedName name="ＹＨＢＴ" localSheetId="0">[7]仮設解体!#REF!</definedName>
    <definedName name="ＹＨＢＴ" localSheetId="17">[7]仮設解体!#REF!</definedName>
    <definedName name="ＹＨＢＴ">[7]仮設解体!#REF!</definedName>
    <definedName name="ＹＨＮ" localSheetId="1">[7]仮設解体!#REF!</definedName>
    <definedName name="ＹＨＮ" localSheetId="0">[7]仮設解体!#REF!</definedName>
    <definedName name="ＹＨＮ" localSheetId="17">[7]仮設解体!#REF!</definedName>
    <definedName name="ＹＨＮ">[7]仮設解体!#REF!</definedName>
    <definedName name="ＹＨっＧっＫ" localSheetId="1">[7]仮設解体!#REF!</definedName>
    <definedName name="ＹＨっＧっＫ" localSheetId="0">[7]仮設解体!#REF!</definedName>
    <definedName name="ＹＨっＧっＫ" localSheetId="17">[7]仮設解体!#REF!</definedName>
    <definedName name="ＹＨっＧっＫ">[7]仮設解体!#REF!</definedName>
    <definedName name="ＹＨんＢぎ">[7]仮設解体!#REF!</definedName>
    <definedName name="ＹＨんＢちゅ">[7]金建代価!#REF!</definedName>
    <definedName name="ＹＨんきい">[7]仮設解体!#REF!</definedName>
    <definedName name="ＹＨんぶＫ">[7]仮設解体!#REF!</definedName>
    <definedName name="YI" localSheetId="2">#REF!</definedName>
    <definedName name="YI">#REF!</definedName>
    <definedName name="ＹＪこお">[7]仮設解体!#REF!</definedName>
    <definedName name="YN" localSheetId="1">#REF!</definedName>
    <definedName name="YN" localSheetId="0">#REF!</definedName>
    <definedName name="YN" localSheetId="17">#REF!</definedName>
    <definedName name="YN">#REF!</definedName>
    <definedName name="YNC" localSheetId="1">#REF!</definedName>
    <definedName name="YNC" localSheetId="0">#REF!</definedName>
    <definedName name="YNC" localSheetId="17">#REF!</definedName>
    <definedName name="YNC">#REF!</definedName>
    <definedName name="YNE" localSheetId="1">#REF!</definedName>
    <definedName name="YNE" localSheetId="0">#REF!</definedName>
    <definedName name="YNE" localSheetId="17">#REF!</definedName>
    <definedName name="YNE">#REF!</definedName>
    <definedName name="YNF">#REF!</definedName>
    <definedName name="YNH">#REF!</definedName>
    <definedName name="YNV1">#REF!</definedName>
    <definedName name="YOKO">[13]木建!#REF!</definedName>
    <definedName name="YOKO2">[13]木建!#REF!</definedName>
    <definedName name="YOMU" localSheetId="1">#REF!</definedName>
    <definedName name="YOMU" localSheetId="0">#REF!</definedName>
    <definedName name="YOMU" localSheetId="17">#REF!</definedName>
    <definedName name="YOMU">#REF!</definedName>
    <definedName name="YORI">[41]水道復旧!$U$29</definedName>
    <definedName name="YORIK">#REF!</definedName>
    <definedName name="yoriki">#REF!</definedName>
    <definedName name="yoriki\">#REF!</definedName>
    <definedName name="YOSOCODE">NA()</definedName>
    <definedName name="YOSODB">NA()</definedName>
    <definedName name="YOSODIR">[75]損失補償金算定調書!$N$1</definedName>
    <definedName name="YOTO" localSheetId="2">#REF!</definedName>
    <definedName name="YOTO">#REF!</definedName>
    <definedName name="YSV" localSheetId="1">[137]体系!#REF!</definedName>
    <definedName name="YSV" localSheetId="0">[137]体系!#REF!</definedName>
    <definedName name="YSV" localSheetId="17">[137]体系!#REF!</definedName>
    <definedName name="YSV">[137]体系!#REF!</definedName>
    <definedName name="YU_1">#N/A</definedName>
    <definedName name="YUKO">[46]共通!$B$4</definedName>
    <definedName name="yuuji">[0]!yuuji</definedName>
    <definedName name="ＹじＫんＧ" localSheetId="1">[7]仮設解体!#REF!</definedName>
    <definedName name="ＹじＫんＧ" localSheetId="0">[7]仮設解体!#REF!</definedName>
    <definedName name="ＹじＫんＧ" localSheetId="17">[7]仮設解体!#REF!</definedName>
    <definedName name="ＹじＫんＧ">[7]仮設解体!#REF!</definedName>
    <definedName name="Ｙひ" localSheetId="1">[7]仮設解体!#REF!</definedName>
    <definedName name="Ｙひ" localSheetId="0">[7]仮設解体!#REF!</definedName>
    <definedName name="Ｙひ" localSheetId="17">[7]仮設解体!#REF!</definedName>
    <definedName name="Ｙひ">[7]仮設解体!#REF!</definedName>
    <definedName name="ｚ" localSheetId="1">#REF!</definedName>
    <definedName name="ｚ" localSheetId="2">#REF!</definedName>
    <definedName name="ｚ" localSheetId="0">#REF!</definedName>
    <definedName name="ｚ" localSheetId="17">#REF!</definedName>
    <definedName name="ｚ">#REF!</definedName>
    <definedName name="z.1" localSheetId="1">#REF!</definedName>
    <definedName name="z.1" localSheetId="0">#REF!</definedName>
    <definedName name="z.1">#REF!</definedName>
    <definedName name="z.2" localSheetId="1">#REF!</definedName>
    <definedName name="z.2" localSheetId="0">#REF!</definedName>
    <definedName name="z.2">#REF!</definedName>
    <definedName name="Z_1">#N/A</definedName>
    <definedName name="Z_2">#N/A</definedName>
    <definedName name="Z_3" localSheetId="1">#REF!</definedName>
    <definedName name="Z_3" localSheetId="0">#REF!</definedName>
    <definedName name="Z_3" localSheetId="17">#REF!</definedName>
    <definedName name="Z_3">#REF!</definedName>
    <definedName name="Z_4" localSheetId="1">#REF!</definedName>
    <definedName name="Z_4" localSheetId="0">#REF!</definedName>
    <definedName name="Z_4" localSheetId="17">#REF!</definedName>
    <definedName name="Z_4">#REF!</definedName>
    <definedName name="Z_5" localSheetId="1">#REF!</definedName>
    <definedName name="Z_5" localSheetId="0">#REF!</definedName>
    <definedName name="Z_5" localSheetId="17">#REF!</definedName>
    <definedName name="Z_5">#REF!</definedName>
    <definedName name="Z_6">#REF!</definedName>
    <definedName name="z_9">#REF!</definedName>
    <definedName name="ZA">#REF!</definedName>
    <definedName name="ZAIRYO">#N/A</definedName>
    <definedName name="zb">#REF!</definedName>
    <definedName name="ＺＣんぼ" localSheetId="17">#REF!</definedName>
    <definedName name="ＺＣんぼ">#REF!</definedName>
    <definedName name="ZE" localSheetId="17">[71]仮設解体!#REF!</definedName>
    <definedName name="ZE">[71]仮設解体!#REF!</definedName>
    <definedName name="zi">[138]物質収支計算!$R$3</definedName>
    <definedName name="ZOSA_1">#REF!</definedName>
    <definedName name="ZOSA_2">#REF!</definedName>
    <definedName name="ZOSA_3">#REF!</definedName>
    <definedName name="ZW" localSheetId="17">[71]仮設解体!#REF!</definedName>
    <definedName name="ZW">[71]仮設解体!#REF!</definedName>
    <definedName name="ＺＸ">[7]仮設解体!#REF!</definedName>
    <definedName name="zxc">[7]仮設解体!#REF!</definedName>
    <definedName name="zyukyo" localSheetId="1">#REF!</definedName>
    <definedName name="zyukyo" localSheetId="0">#REF!</definedName>
    <definedName name="zyukyo" localSheetId="17">#REF!</definedName>
    <definedName name="zyukyo">#REF!</definedName>
    <definedName name="zz">#REF!</definedName>
    <definedName name="zzzzz">#REF!</definedName>
    <definedName name="α">#REF!</definedName>
    <definedName name="β">#REF!</definedName>
    <definedName name="γ">#REF!</definedName>
    <definedName name="γｃ" localSheetId="1">#REF!</definedName>
    <definedName name="γｃ" localSheetId="0">#REF!</definedName>
    <definedName name="γｃ">#REF!</definedName>
    <definedName name="γs" localSheetId="1">#REF!</definedName>
    <definedName name="γs" localSheetId="0">#REF!</definedName>
    <definedName name="γs">#REF!</definedName>
    <definedName name="π">3.14159265358979</definedName>
    <definedName name="σｃａ" localSheetId="1">#REF!</definedName>
    <definedName name="σｃａ" localSheetId="0">#REF!</definedName>
    <definedName name="σｃａ" localSheetId="17">#REF!</definedName>
    <definedName name="σｃａ">#REF!</definedName>
    <definedName name="σｃｋ" localSheetId="1">#REF!</definedName>
    <definedName name="σｃｋ" localSheetId="0">#REF!</definedName>
    <definedName name="σｃｋ">#REF!</definedName>
    <definedName name="σｓａ" localSheetId="1">#REF!</definedName>
    <definedName name="σｓａ" localSheetId="0">#REF!</definedName>
    <definedName name="σｓａ">#REF!</definedName>
    <definedName name="τａ">#REF!</definedName>
    <definedName name="τａ１">#REF!</definedName>
    <definedName name="ア" localSheetId="2">#REF!</definedName>
    <definedName name="ア">#REF!</definedName>
    <definedName name="あ" localSheetId="1">#REF!</definedName>
    <definedName name="あ" localSheetId="2">#REF!</definedName>
    <definedName name="あ" localSheetId="0">#REF!</definedName>
    <definedName name="あ" localSheetId="17">#REF!</definedName>
    <definedName name="あ">#REF!</definedName>
    <definedName name="ｱ1">#REF!</definedName>
    <definedName name="あ１">#REF!</definedName>
    <definedName name="ｱ1030">'[139]一代価(D)'!#REF!</definedName>
    <definedName name="あ１A1" localSheetId="1">#REF!</definedName>
    <definedName name="あ１A1" localSheetId="0">#REF!</definedName>
    <definedName name="あ１A1">#REF!</definedName>
    <definedName name="あ6075">#REF!</definedName>
    <definedName name="ｱ733" localSheetId="1">[140]数量調書!#REF!</definedName>
    <definedName name="ｱ733" localSheetId="0">[140]数量調書!#REF!</definedName>
    <definedName name="ｱ733">[140]数量調書!#REF!</definedName>
    <definedName name="あＤＦＧ" localSheetId="1">#REF!</definedName>
    <definedName name="あＤＦＧ" localSheetId="0">#REF!</definedName>
    <definedName name="あＤＦＧ" localSheetId="17">#REF!</definedName>
    <definedName name="あＤＦＧ">#REF!</definedName>
    <definedName name="あｆｓｄ" localSheetId="1">{#N/A,#N/A,FALSE,"集計"}</definedName>
    <definedName name="あｆｓｄ" localSheetId="2">{#N/A,#N/A,FALSE,"集計"}</definedName>
    <definedName name="あｆｓｄ" localSheetId="0">{#N/A,#N/A,FALSE,"集計"}</definedName>
    <definedName name="あｆｓｄ" localSheetId="17">{#N/A,#N/A,FALSE,"集計"}</definedName>
    <definedName name="あｆｓｄ">{#N/A,#N/A,FALSE,"集計"}</definedName>
    <definedName name="あＪ" localSheetId="1">#REF!</definedName>
    <definedName name="あＪ" localSheetId="0">#REF!</definedName>
    <definedName name="あＪ" localSheetId="17">#REF!</definedName>
    <definedName name="あＪ">#REF!</definedName>
    <definedName name="あJ18" localSheetId="1">#REF!</definedName>
    <definedName name="あJ18" localSheetId="0">#REF!</definedName>
    <definedName name="あJ18" localSheetId="17">#REF!</definedName>
    <definedName name="あJ18">#REF!</definedName>
    <definedName name="あＳＤＦＧＨ" localSheetId="1">#REF!</definedName>
    <definedName name="あＳＤＦＧＨ" localSheetId="0">#REF!</definedName>
    <definedName name="あＳＤＦＧＨ" localSheetId="17">#REF!</definedName>
    <definedName name="あＳＤＦＧＨ">#REF!</definedName>
    <definedName name="あｗ">#REF!</definedName>
    <definedName name="ｱｱ">#N/A</definedName>
    <definedName name="ああ">[73]!ああ</definedName>
    <definedName name="ああ1">#N/A</definedName>
    <definedName name="あああ" localSheetId="1">#REF!</definedName>
    <definedName name="あああ" localSheetId="0">#REF!</definedName>
    <definedName name="あああ" localSheetId="17">#REF!</definedName>
    <definedName name="あああ">#REF!</definedName>
    <definedName name="アアアア" localSheetId="1">#REF!</definedName>
    <definedName name="アアアア" localSheetId="0">#REF!</definedName>
    <definedName name="アアアア" localSheetId="17">#REF!</definedName>
    <definedName name="アアアア">#REF!</definedName>
    <definedName name="ああああ">#REF!</definedName>
    <definedName name="あああああ" localSheetId="1">#REF!</definedName>
    <definedName name="あああああ" localSheetId="0">#REF!</definedName>
    <definedName name="あああああ" localSheetId="17">#REF!</definedName>
    <definedName name="あああああ">#REF!</definedName>
    <definedName name="ああああああ_">'[141]拾出表(1)'!$A$1:$V$5</definedName>
    <definedName name="ああああああ」">'[141]拾出表(1)'!$A$1:$V$5</definedName>
    <definedName name="ｱｱｱｱｱｱｱ">#N/A</definedName>
    <definedName name="あああああああ" localSheetId="1">#REF!</definedName>
    <definedName name="あああああああ" localSheetId="0">#REF!</definedName>
    <definedName name="あああああああ" localSheetId="17">#REF!</definedName>
    <definedName name="あああああああ">#REF!</definedName>
    <definedName name="ああっｓ">[142]機械複合単価!$AB$45</definedName>
    <definedName name="あい">'[67]拾出表(1)'!$A$1:$V$5</definedName>
    <definedName name="あいう" localSheetId="1">'[67]拾出表(1)'!#REF!</definedName>
    <definedName name="あいう" localSheetId="2">'[67]拾出表(1)'!#REF!</definedName>
    <definedName name="あいう" localSheetId="0">'[67]拾出表(1)'!#REF!</definedName>
    <definedName name="あいう">'[67]拾出表(1)'!#REF!</definedName>
    <definedName name="あいうえお">'[67]拾出表(1)'!$A$1:$V$5</definedName>
    <definedName name="あいうえおか">'[67]拾出表(1)'!$A$1:$V$5</definedName>
    <definedName name="あいうえおかき">'[67]拾出表(1)'!$A$1:$V$5</definedName>
    <definedName name="あうお" localSheetId="1">#REF!</definedName>
    <definedName name="あうお" localSheetId="0">#REF!</definedName>
    <definedName name="あうお" localSheetId="17">#REF!</definedName>
    <definedName name="あうお">#REF!</definedName>
    <definedName name="アスカーブ">[106]基礎単価!#REF!</definedName>
    <definedName name="ｱｽﾌｧﾙﾄ">'[143]代価表19-3,4'!$K$31</definedName>
    <definedName name="ｱｽﾌｧﾙﾄ2" localSheetId="2">#REF!</definedName>
    <definedName name="ｱｽﾌｧﾙﾄ2">#REF!</definedName>
    <definedName name="ｱｽﾌｧﾙﾄ殻運搬" localSheetId="1">#REF!</definedName>
    <definedName name="ｱｽﾌｧﾙﾄ殻運搬" localSheetId="0">#REF!</definedName>
    <definedName name="ｱｽﾌｧﾙﾄ殻運搬" localSheetId="17">#REF!</definedName>
    <definedName name="ｱｽﾌｧﾙﾄ殻運搬">#REF!</definedName>
    <definedName name="ｱｽﾌｧﾙﾄ殻処理" localSheetId="17">[118]基礎単価!#REF!</definedName>
    <definedName name="ｱｽﾌｧﾙﾄ殻処理">[118]基礎単価!#REF!</definedName>
    <definedName name="ｱｽﾌｧﾙﾄ乳剤PK3" localSheetId="2">#REF!</definedName>
    <definedName name="ｱｽﾌｧﾙﾄ乳剤PK3">#REF!</definedName>
    <definedName name="ｱｽﾌｧﾙﾄ版切断" localSheetId="1">#REF!</definedName>
    <definedName name="ｱｽﾌｧﾙﾄ版切断" localSheetId="0">#REF!</definedName>
    <definedName name="ｱｽﾌｧﾙﾄ版切断" localSheetId="17">#REF!</definedName>
    <definedName name="ｱｽﾌｧﾙﾄ版切断">#REF!</definedName>
    <definedName name="ｱｽﾌｧﾙﾄ舗装工" localSheetId="1">#REF!</definedName>
    <definedName name="ｱｽﾌｧﾙﾄ舗装工" localSheetId="0">#REF!</definedName>
    <definedName name="ｱｽﾌｧﾙﾄ舗装工">#REF!</definedName>
    <definedName name="ｱｽﾌｧﾙﾄ舗装切断" localSheetId="1">[118]基礎単価!#REF!</definedName>
    <definedName name="ｱｽﾌｧﾙﾄ舗装切断" localSheetId="0">[118]基礎単価!#REF!</definedName>
    <definedName name="ｱｽﾌｧﾙﾄ舗装切断">[118]基礎単価!#REF!</definedName>
    <definedName name="ｱｽﾍﾞｽﾄ現場経費" localSheetId="1">#REF!</definedName>
    <definedName name="ｱｽﾍﾞｽﾄ現場経費" localSheetId="0">#REF!</definedName>
    <definedName name="ｱｽﾍﾞｽﾄ現場経費" localSheetId="17">#REF!</definedName>
    <definedName name="ｱｽﾍﾞｽﾄ現場経費">#REF!</definedName>
    <definedName name="ｱｽﾍﾞｽﾄ現場経費合計" localSheetId="1">#REF!</definedName>
    <definedName name="ｱｽﾍﾞｽﾄ現場経費合計" localSheetId="0">#REF!</definedName>
    <definedName name="ｱｽﾍﾞｽﾄ現場経費合計" localSheetId="17">#REF!</definedName>
    <definedName name="ｱｽﾍﾞｽﾄ現場経費合計">#REF!</definedName>
    <definedName name="ｱｽﾍﾞｽﾄ工事原価" localSheetId="1">#REF!</definedName>
    <definedName name="ｱｽﾍﾞｽﾄ工事原価" localSheetId="0">#REF!</definedName>
    <definedName name="ｱｽﾍﾞｽﾄ工事原価" localSheetId="17">#REF!</definedName>
    <definedName name="ｱｽﾍﾞｽﾄ工事原価">#REF!</definedName>
    <definedName name="ｱｽﾍﾞｽﾄ工事原価合計">#REF!</definedName>
    <definedName name="ｱｽﾍﾞｽﾄ純工">#REF!</definedName>
    <definedName name="ｱｽﾍﾞｽﾄ純工合計">#REF!</definedName>
    <definedName name="ｱｽﾍﾞｽﾄ直工">#REF!</definedName>
    <definedName name="ｱｽﾍﾞｽﾄ直工合計">#REF!</definedName>
    <definedName name="ｱｽﾍﾞｽﾄ直工合計２">#REF!</definedName>
    <definedName name="ｱｽﾍﾞｽﾄ変更直工">#REF!</definedName>
    <definedName name="ｱｾﾁﾚﾝ">#REF!</definedName>
    <definedName name="ｱｿ">#REF!</definedName>
    <definedName name="ｱｯﾌﾟｺﾝ_2P15A×2">[35]複合・ｺﾝｾﾝﾄ電話!#REF!</definedName>
    <definedName name="ｱｯﾌﾟｺﾝ_TEL" localSheetId="1">#REF!</definedName>
    <definedName name="ｱｯﾌﾟｺﾝ_TEL" localSheetId="0">#REF!</definedName>
    <definedName name="ｱｯﾌﾟｺﾝ_TEL" localSheetId="17">#REF!</definedName>
    <definedName name="ｱｯﾌﾟｺﾝ_TEL">#REF!</definedName>
    <definedName name="アップコンセント2P15A×2">[28]複合!$AA$121</definedName>
    <definedName name="アホ" localSheetId="2">#REF!</definedName>
    <definedName name="アホ">#REF!</definedName>
    <definedName name="ｱﾙﾐｹｰﾌﾞﾙﾗｯｸ_Ｌ型分岐W_200" localSheetId="1">#REF!</definedName>
    <definedName name="ｱﾙﾐｹｰﾌﾞﾙﾗｯｸ_Ｌ型分岐W_200" localSheetId="0">#REF!</definedName>
    <definedName name="ｱﾙﾐｹｰﾌﾞﾙﾗｯｸ_Ｌ型分岐W_200" localSheetId="17">#REF!</definedName>
    <definedName name="ｱﾙﾐｹｰﾌﾞﾙﾗｯｸ_Ｌ型分岐W_200">#REF!</definedName>
    <definedName name="ｱﾙﾐｹｰﾌﾞﾙﾗｯｸ_Ｌ型分岐W_500" localSheetId="1">#REF!</definedName>
    <definedName name="ｱﾙﾐｹｰﾌﾞﾙﾗｯｸ_Ｌ型分岐W_500" localSheetId="0">#REF!</definedName>
    <definedName name="ｱﾙﾐｹｰﾌﾞﾙﾗｯｸ_Ｌ型分岐W_500" localSheetId="17">#REF!</definedName>
    <definedName name="ｱﾙﾐｹｰﾌﾞﾙﾗｯｸ_Ｌ型分岐W_500">#REF!</definedName>
    <definedName name="ｱﾙﾐｹｰﾌﾞﾙﾗｯｸW_200" localSheetId="1">#REF!</definedName>
    <definedName name="ｱﾙﾐｹｰﾌﾞﾙﾗｯｸW_200" localSheetId="0">#REF!</definedName>
    <definedName name="ｱﾙﾐｹｰﾌﾞﾙﾗｯｸW_200" localSheetId="17">#REF!</definedName>
    <definedName name="ｱﾙﾐｹｰﾌﾞﾙﾗｯｸW_200">#REF!</definedName>
    <definedName name="ｱﾙﾐｹｰﾌﾞﾙﾗｯｸW_500">#REF!</definedName>
    <definedName name="ｱﾙﾐｻｯｼ">#REF!</definedName>
    <definedName name="アルミ雨戸仕訳書">#N/A</definedName>
    <definedName name="ｱﾙﾐ建具">[24]見積比較表!#REF!</definedName>
    <definedName name="ｱﾙﾐ建付ﾋ">#N/A</definedName>
    <definedName name="ｱﾙﾐ原" localSheetId="1">#REF!</definedName>
    <definedName name="ｱﾙﾐ原" localSheetId="0">#REF!</definedName>
    <definedName name="ｱﾙﾐ原" localSheetId="17">#REF!</definedName>
    <definedName name="ｱﾙﾐ原">#REF!</definedName>
    <definedName name="アルミ製建具小小計１" localSheetId="1">#REF!</definedName>
    <definedName name="アルミ製建具小小計１" localSheetId="0">#REF!</definedName>
    <definedName name="アルミ製建具小小計１" localSheetId="17">#REF!</definedName>
    <definedName name="アルミ製建具小小計１">#REF!</definedName>
    <definedName name="ｱﾙﾐ変" localSheetId="1">#REF!</definedName>
    <definedName name="ｱﾙﾐ変" localSheetId="0">#REF!</definedName>
    <definedName name="ｱﾙﾐ変" localSheetId="17">#REF!</definedName>
    <definedName name="ｱﾙﾐ変">#REF!</definedName>
    <definedName name="あんＴ">#REF!</definedName>
    <definedName name="アンプ架">#REF!</definedName>
    <definedName name="あ杭打単価表Ｔ">#REF!</definedName>
    <definedName name="あ表">#REF!</definedName>
    <definedName name="い" localSheetId="1">#REF!</definedName>
    <definedName name="い" localSheetId="2">#REF!</definedName>
    <definedName name="い" localSheetId="0">#REF!</definedName>
    <definedName name="い" localSheetId="17">#REF!</definedName>
    <definedName name="い">#REF!</definedName>
    <definedName name="い8">#REF!</definedName>
    <definedName name="いＫ">[7]仮設解体!#REF!</definedName>
    <definedName name="いＫＪＨ">[7]仮設解体!#REF!</definedName>
    <definedName name="いＫＭふい">[7]仮設解体!#REF!</definedName>
    <definedName name="いＫむ">[7]仮設解体!#REF!</definedName>
    <definedName name="いＭＪＨＢＴ">[7]仮設解体!#REF!</definedName>
    <definedName name="ぃＹＲＳ" localSheetId="1">#REF!</definedName>
    <definedName name="ぃＹＲＳ" localSheetId="0">#REF!</definedName>
    <definedName name="ぃＹＲＳ" localSheetId="17">#REF!</definedName>
    <definedName name="ぃＹＲＳ">#REF!</definedName>
    <definedName name="いい" localSheetId="1">'[67]拾出表(1)'!#REF!</definedName>
    <definedName name="いい" localSheetId="0">'[67]拾出表(1)'!#REF!</definedName>
    <definedName name="いい">'[67]拾出表(1)'!#REF!</definedName>
    <definedName name="いいい" localSheetId="1">仕訳書!いいい</definedName>
    <definedName name="いいい" localSheetId="2">'諸経費算定 (改修機械)'!いいい</definedName>
    <definedName name="いいい" localSheetId="0">総仕訳書!いいい</definedName>
    <definedName name="いいい" localSheetId="17">別紙明細!いいい</definedName>
    <definedName name="いいい">いいい</definedName>
    <definedName name="いいいい" localSheetId="1">仕訳書!いいいい</definedName>
    <definedName name="いいいい" localSheetId="2">'諸経費算定 (改修機械)'!いいいい</definedName>
    <definedName name="いいいい" localSheetId="0">総仕訳書!いいいい</definedName>
    <definedName name="いいいい" localSheetId="17">別紙明細!いいいい</definedName>
    <definedName name="いいいい">いいいい</definedName>
    <definedName name="いいいいい" localSheetId="1">仕訳書!いいいいい</definedName>
    <definedName name="いいいいい" localSheetId="2">'諸経費算定 (改修機械)'!いいいいい</definedName>
    <definedName name="いいいいい" localSheetId="0">総仕訳書!いいいいい</definedName>
    <definedName name="いいいいい" localSheetId="17">別紙明細!いいいいい</definedName>
    <definedName name="いいいいい">いいいいい</definedName>
    <definedName name="いいいいいい" localSheetId="1">仕訳書!いいいいいい</definedName>
    <definedName name="いいいいいい" localSheetId="2">'諸経費算定 (改修機械)'!いいいいいい</definedName>
    <definedName name="いいいいいい" localSheetId="0">総仕訳書!いいいいいい</definedName>
    <definedName name="いいいいいい" localSheetId="17">別紙明細!いいいいいい</definedName>
    <definedName name="いいいいいい">いいいいいい</definedName>
    <definedName name="いいいいいいい" localSheetId="1">仕訳書!いいいいいいい</definedName>
    <definedName name="いいいいいいい" localSheetId="2">'諸経費算定 (改修機械)'!いいいいいいい</definedName>
    <definedName name="いいいいいいい" localSheetId="0">総仕訳書!いいいいいいい</definedName>
    <definedName name="いいいいいいい" localSheetId="17">別紙明細!いいいいいいい</definedName>
    <definedName name="いいいいいいい">いいいいいいい</definedName>
    <definedName name="いいいいいいいい" localSheetId="1">仕訳書!いいいいいいいい</definedName>
    <definedName name="いいいいいいいい" localSheetId="2">'諸経費算定 (改修機械)'!いいいいいいいい</definedName>
    <definedName name="いいいいいいいい" localSheetId="0">総仕訳書!いいいいいいいい</definedName>
    <definedName name="いいいいいいいい" localSheetId="17">別紙明細!いいいいいいいい</definedName>
    <definedName name="いいいいいいいい">いいいいいいいい</definedName>
    <definedName name="いいいいいいいいい" localSheetId="1">仕訳書!いいいいいいいいい</definedName>
    <definedName name="いいいいいいいいい" localSheetId="2">'諸経費算定 (改修機械)'!いいいいいいいいい</definedName>
    <definedName name="いいいいいいいいい" localSheetId="0">総仕訳書!いいいいいいいいい</definedName>
    <definedName name="いいいいいいいいい" localSheetId="17">別紙明細!いいいいいいいいい</definedName>
    <definedName name="いいいいいいいいい">いいいいいいいいい</definedName>
    <definedName name="いいいいいいいいいい" localSheetId="1">仕訳書!いいいいいいいいいい</definedName>
    <definedName name="いいいいいいいいいい" localSheetId="2">'諸経費算定 (改修機械)'!いいいいいいいいいい</definedName>
    <definedName name="いいいいいいいいいい" localSheetId="0">総仕訳書!いいいいいいいいいい</definedName>
    <definedName name="いいいいいいいいいい" localSheetId="17">別紙明細!いいいいいいいいいい</definedName>
    <definedName name="いいいいいいいいいい">いいいいいいいいいい</definedName>
    <definedName name="いいいいいいいいいいい" localSheetId="1">仕訳書!いいいいいいいいいいい</definedName>
    <definedName name="いいいいいいいいいいい" localSheetId="2">'諸経費算定 (改修機械)'!いいいいいいいいいいい</definedName>
    <definedName name="いいいいいいいいいいい" localSheetId="0">総仕訳書!いいいいいいいいいいい</definedName>
    <definedName name="いいいいいいいいいいい" localSheetId="17">別紙明細!いいいいいいいいいいい</definedName>
    <definedName name="いいいいいいいいいいい">いいいいいいいいいいい</definedName>
    <definedName name="いおＬき" localSheetId="1">[7]仮設解体!#REF!</definedName>
    <definedName name="いおＬき" localSheetId="2">[7]仮設解体!#REF!</definedName>
    <definedName name="いおＬき" localSheetId="0">[7]仮設解体!#REF!</definedName>
    <definedName name="いおＬき" localSheetId="17">[7]仮設解体!#REF!</definedName>
    <definedName name="いおＬき">[7]仮設解体!#REF!</definedName>
    <definedName name="いきゅＪ" localSheetId="17">[7]仮設解体!#REF!</definedName>
    <definedName name="いきゅＪ">[7]仮設解体!#REF!</definedName>
    <definedName name="いくＹＨ" localSheetId="17">[7]仮設解体!#REF!</definedName>
    <definedName name="いくＹＨ">[7]仮設解体!#REF!</definedName>
    <definedName name="いくＹＨＪ">[7]仮設解体!#REF!</definedName>
    <definedName name="いっＬこ">[7]仮設解体!#REF!</definedName>
    <definedName name="ｲﾍﾞﾝﾄ用盤">[35]複合・ｺﾝｾﾝﾄ電話!#REF!</definedName>
    <definedName name="いりた" localSheetId="1">#REF!</definedName>
    <definedName name="いりた" localSheetId="0">#REF!</definedName>
    <definedName name="いりた" localSheetId="17">#REF!</definedName>
    <definedName name="いりた">#REF!</definedName>
    <definedName name="いれい" localSheetId="1">仕訳書!いれい</definedName>
    <definedName name="いれい" localSheetId="2">'諸経費算定 (改修機械)'!いれい</definedName>
    <definedName name="いれい" localSheetId="0">総仕訳書!いれい</definedName>
    <definedName name="いれい" localSheetId="17">別紙明細!いれい</definedName>
    <definedName name="いれい">いれい</definedName>
    <definedName name="ｲﾝｻﾂ" localSheetId="1">#REF!</definedName>
    <definedName name="ｲﾝｻﾂ" localSheetId="0">#REF!</definedName>
    <definedName name="ｲﾝｻﾂ" localSheetId="17">#REF!</definedName>
    <definedName name="ｲﾝｻﾂ">#REF!</definedName>
    <definedName name="ｲﾝﾀｰﾎﾝ_親機_12局用" localSheetId="1">[35]複合・ｺﾝｾﾝﾄ電話!#REF!</definedName>
    <definedName name="ｲﾝﾀｰﾎﾝ_親機_12局用" localSheetId="0">[35]複合・ｺﾝｾﾝﾄ電話!#REF!</definedName>
    <definedName name="ｲﾝﾀｰﾎﾝ_親機_12局用" localSheetId="17">[35]複合・ｺﾝｾﾝﾄ電話!#REF!</definedName>
    <definedName name="ｲﾝﾀｰﾎﾝ_親機_12局用">[35]複合・ｺﾝｾﾝﾄ電話!#REF!</definedName>
    <definedName name="ｲﾝﾀｰﾎﾝ_副親機_13局用" localSheetId="1">[35]複合・ｺﾝｾﾝﾄ電話!#REF!</definedName>
    <definedName name="ｲﾝﾀｰﾎﾝ_副親機_13局用" localSheetId="0">[35]複合・ｺﾝｾﾝﾄ電話!#REF!</definedName>
    <definedName name="ｲﾝﾀｰﾎﾝ_副親機_13局用" localSheetId="17">[35]複合・ｺﾝｾﾝﾄ電話!#REF!</definedName>
    <definedName name="ｲﾝﾀｰﾎﾝ_副親機_13局用">[35]複合・ｺﾝｾﾝﾄ電話!#REF!</definedName>
    <definedName name="ｲﾝﾀｰﾎﾝ12局" localSheetId="1">#REF!</definedName>
    <definedName name="ｲﾝﾀｰﾎﾝ12局" localSheetId="0">#REF!</definedName>
    <definedName name="ｲﾝﾀｰﾎﾝ12局" localSheetId="17">#REF!</definedName>
    <definedName name="ｲﾝﾀｰﾎﾝ12局">#REF!</definedName>
    <definedName name="ｲﾝﾀｰﾎﾝ設備">#REF!</definedName>
    <definedName name="う" localSheetId="1">[84]立木調査!#REF!</definedName>
    <definedName name="う" localSheetId="0">[84]立木調査!#REF!</definedName>
    <definedName name="う" localSheetId="17">[84]立木調査!#REF!</definedName>
    <definedName name="う">[84]立木調査!#REF!</definedName>
    <definedName name="う_お" localSheetId="1">[7]仮設解体!#REF!</definedName>
    <definedName name="う_お" localSheetId="0">[7]仮設解体!#REF!</definedName>
    <definedName name="う_お" localSheetId="17">[7]仮設解体!#REF!</definedName>
    <definedName name="う_お">[7]仮設解体!#REF!</definedName>
    <definedName name="うｊｃｆ" localSheetId="2">#REF!</definedName>
    <definedName name="うｊｃｆ">#REF!</definedName>
    <definedName name="うＪＫＮＹＨ" localSheetId="1">[7]仮設解体!#REF!</definedName>
    <definedName name="うＪＫＮＹＨ" localSheetId="0">[7]仮設解体!#REF!</definedName>
    <definedName name="うＪＫＮＹＨ" localSheetId="17">[7]仮設解体!#REF!</definedName>
    <definedName name="うＪＫＮＹＨ">[7]仮設解体!#REF!</definedName>
    <definedName name="うＫっＭＢふ" localSheetId="17">[7]仮設解体!#REF!</definedName>
    <definedName name="うＫっＭＢふ">[7]仮設解体!#REF!</definedName>
    <definedName name="うＮＹＴ" localSheetId="17">[7]仮設解体!#REF!</definedName>
    <definedName name="うＮＹＴ">[7]仮設解体!#REF!</definedName>
    <definedName name="うＹＴＮ">[7]仮設解体!#REF!</definedName>
    <definedName name="うい９９">#REF!</definedName>
    <definedName name="ういＫっＪ">[7]仮設解体!#REF!</definedName>
    <definedName name="うぇＹ" localSheetId="1">#REF!</definedName>
    <definedName name="うぇＹ" localSheetId="0">#REF!</definedName>
    <definedName name="うぇＹ" localSheetId="17">#REF!</definedName>
    <definedName name="うぇＹ">#REF!</definedName>
    <definedName name="う゛お" localSheetId="1">[21]仮設解体!#REF!</definedName>
    <definedName name="う゛お" localSheetId="0">[21]仮設解体!#REF!</definedName>
    <definedName name="う゛お">[21]仮設解体!#REF!</definedName>
    <definedName name="うく">[7]仮設解体!#REF!</definedName>
    <definedName name="うこおぃＪ">[7]金建代価!#REF!</definedName>
    <definedName name="うっＫＨ">[7]仮設解体!#REF!</definedName>
    <definedName name="うよＬきＪ">[7]仮設解体!#REF!</definedName>
    <definedName name="うら２" localSheetId="1">#REF!</definedName>
    <definedName name="うら２" localSheetId="0">#REF!</definedName>
    <definedName name="うら２" localSheetId="17">#REF!</definedName>
    <definedName name="うら２">#REF!</definedName>
    <definedName name="うんＧちゅ">[7]仮設解体!#REF!</definedName>
    <definedName name="うんＴＧ">[7]仮設解体!#REF!</definedName>
    <definedName name="ぇ">[7]仮設解体!#REF!</definedName>
    <definedName name="え" localSheetId="1">[84]立木調査!#REF!</definedName>
    <definedName name="え" localSheetId="2">[84]立木調査!#REF!</definedName>
    <definedName name="え" localSheetId="0">[84]立木調査!#REF!</definedName>
    <definedName name="え" localSheetId="17">[84]立木調査!#REF!</definedName>
    <definedName name="え">[84]立木調査!#REF!</definedName>
    <definedName name="えＤ" localSheetId="1">[7]仮設解体!#REF!</definedName>
    <definedName name="えＤ" localSheetId="0">[7]仮設解体!#REF!</definedName>
    <definedName name="えＤ">[7]仮設解体!#REF!</definedName>
    <definedName name="えＤＣ">[7]仮設解体!#REF!</definedName>
    <definedName name="えＤＣお">[7]仮設解体!#REF!</definedName>
    <definedName name="えＤぐＪＨ">[7]仮設解体!#REF!</definedName>
    <definedName name="えＲ">[7]仮設解体!#REF!</definedName>
    <definedName name="ｴｲﾁﾜﾝ" localSheetId="1">#REF!</definedName>
    <definedName name="ｴｲﾁﾜﾝ" localSheetId="0">#REF!</definedName>
    <definedName name="ｴｲﾁﾜﾝ" localSheetId="17">#REF!</definedName>
    <definedName name="ｴｲﾁﾜﾝ">#REF!</definedName>
    <definedName name="えうＪひい" localSheetId="1">[7]仮設解体!#REF!</definedName>
    <definedName name="えうＪひい" localSheetId="0">[7]仮設解体!#REF!</definedName>
    <definedName name="えうＪひい">[7]仮設解体!#REF!</definedName>
    <definedName name="えええ" localSheetId="1">仕訳書!えええ</definedName>
    <definedName name="えええ" localSheetId="2">'諸経費算定 (改修機械)'!えええ</definedName>
    <definedName name="えええ" localSheetId="0">総仕訳書!えええ</definedName>
    <definedName name="えええ" localSheetId="17">別紙明細!えええ</definedName>
    <definedName name="えええ">えええ</definedName>
    <definedName name="ええええｄ" localSheetId="1">仕訳書!ええええｄ</definedName>
    <definedName name="ええええｄ" localSheetId="2">'諸経費算定 (改修機械)'!ええええｄ</definedName>
    <definedName name="ええええｄ" localSheetId="0">総仕訳書!ええええｄ</definedName>
    <definedName name="ええええｄ" localSheetId="17">別紙明細!ええええｄ</definedName>
    <definedName name="ええええｄ">ええええｄ</definedName>
    <definedName name="エキスパン" localSheetId="1">IF(OR(仕訳書!立木移転体積="",仕訳書!立木移転内外=""),TRUE,FALSE)</definedName>
    <definedName name="エキスパン" localSheetId="2">IF(OR(立木移転体積="",立木移転内外=""),TRUE,FALSE)</definedName>
    <definedName name="エキスパン" localSheetId="0">IF(OR(総仕訳書!立木移転体積="",総仕訳書!立木移転内外=""),TRUE,FALSE)</definedName>
    <definedName name="エキスパン" localSheetId="17">IF(OR(別紙明細!立木移転体積="",別紙明細!立木移転内外=""),TRUE,FALSE)</definedName>
    <definedName name="エキスパン">IF(OR(立木移転体積="",立木移転内外=""),TRUE,FALSE)</definedName>
    <definedName name="ｴｽﾜﾝ" localSheetId="1">#REF!</definedName>
    <definedName name="ｴｽﾜﾝ" localSheetId="0">#REF!</definedName>
    <definedName name="ｴｽﾜﾝ" localSheetId="17">#REF!</definedName>
    <definedName name="ｴｽﾜﾝ">#REF!</definedName>
    <definedName name="お" localSheetId="1">#REF!</definedName>
    <definedName name="お" localSheetId="0">#REF!</definedName>
    <definedName name="お" localSheetId="17">#REF!</definedName>
    <definedName name="お">#REF!</definedName>
    <definedName name="ｵ864" localSheetId="1">#REF!</definedName>
    <definedName name="ｵ864" localSheetId="0">#REF!</definedName>
    <definedName name="ｵ864" localSheetId="17">#REF!</definedName>
    <definedName name="ｵ864">#REF!</definedName>
    <definedName name="ぉＫＭＨ" localSheetId="1">[7]仮設解体!#REF!</definedName>
    <definedName name="ぉＫＭＨ" localSheetId="2">[7]仮設解体!#REF!</definedName>
    <definedName name="ぉＫＭＨ" localSheetId="0">[7]仮設解体!#REF!</definedName>
    <definedName name="ぉＫＭＨ" localSheetId="17">[7]仮設解体!#REF!</definedName>
    <definedName name="ぉＫＭＨ">[7]仮設解体!#REF!</definedName>
    <definedName name="おｌ" localSheetId="2">#REF!</definedName>
    <definedName name="おｌ">#REF!</definedName>
    <definedName name="おＬＫっＭＨ" localSheetId="1">[7]仮設解体!#REF!</definedName>
    <definedName name="おＬＫっＭＨ" localSheetId="2">[7]仮設解体!#REF!</definedName>
    <definedName name="おＬＫっＭＨ" localSheetId="0">[7]仮設解体!#REF!</definedName>
    <definedName name="おＬＫっＭＨ" localSheetId="17">[7]仮設解体!#REF!</definedName>
    <definedName name="おＬＫっＭＨ">[7]仮設解体!#REF!</definedName>
    <definedName name="おＬきＭＨ" localSheetId="1">[7]仮設解体!#REF!</definedName>
    <definedName name="おＬきＭＨ" localSheetId="2">[7]仮設解体!#REF!</definedName>
    <definedName name="おＬきＭＨ" localSheetId="0">[7]仮設解体!#REF!</definedName>
    <definedName name="おＬきＭＨ" localSheetId="17">[7]仮設解体!#REF!</definedName>
    <definedName name="おＬきＭＨ">[7]仮設解体!#REF!</definedName>
    <definedName name="おＬじゅＭ" localSheetId="1">[7]仮設解体!#REF!</definedName>
    <definedName name="おＬじゅＭ" localSheetId="2">[7]仮設解体!#REF!</definedName>
    <definedName name="おＬじゅＭ" localSheetId="0">[7]仮設解体!#REF!</definedName>
    <definedName name="おＬじゅＭ" localSheetId="17">[7]仮設解体!#REF!</definedName>
    <definedName name="おＬじゅＭ">[7]仮設解体!#REF!</definedName>
    <definedName name="おＬっＫＪ" localSheetId="1">[7]仮設解体!#REF!</definedName>
    <definedName name="おＬっＫＪ" localSheetId="2">[7]仮設解体!#REF!</definedName>
    <definedName name="おＬっＫＪ" localSheetId="0">[7]仮設解体!#REF!</definedName>
    <definedName name="おＬっＫＪ" localSheetId="17">[7]仮設解体!#REF!</definedName>
    <definedName name="おＬっＫＪ">[7]仮設解体!#REF!</definedName>
    <definedName name="おＬっＫっＭ" localSheetId="2">[7]仮設解体!#REF!</definedName>
    <definedName name="おＬっＫっＭ">[7]仮設解体!#REF!</definedName>
    <definedName name="ぉｐ" localSheetId="2">#REF!</definedName>
    <definedName name="ぉｐ">#REF!</definedName>
    <definedName name="おｐ">[144]土工!#REF!</definedName>
    <definedName name="おい" localSheetId="2">[7]仮設解体!#REF!</definedName>
    <definedName name="おい">[7]仮設解体!#REF!</definedName>
    <definedName name="おいＪ" localSheetId="2">[7]仮設解体!#REF!</definedName>
    <definedName name="おいＪ">[7]仮設解体!#REF!</definedName>
    <definedName name="おいいっＫＨ" localSheetId="2">[7]仮設解体!#REF!</definedName>
    <definedName name="おいいっＫＨ">[7]仮設解体!#REF!</definedName>
    <definedName name="おいうＪ" localSheetId="2">[7]仮設解体!#REF!</definedName>
    <definedName name="おいうＪ">[7]仮設解体!#REF!</definedName>
    <definedName name="ぉいうＹ" localSheetId="2">[7]仮設解体!#REF!</definedName>
    <definedName name="ぉいうＹ">[7]仮設解体!#REF!</definedName>
    <definedName name="おぃくＪ" localSheetId="2">[7]仮設解体!#REF!</definedName>
    <definedName name="おぃくＪ">[7]仮設解体!#REF!</definedName>
    <definedName name="おううＭ" localSheetId="2">[7]仮設解体!#REF!</definedName>
    <definedName name="おううＭ">[7]仮設解体!#REF!</definedName>
    <definedName name="おお" localSheetId="2">#REF!</definedName>
    <definedName name="おお">#REF!</definedName>
    <definedName name="ｫｷ" localSheetId="2">[145]工法様式!#REF!</definedName>
    <definedName name="ｫｷ">[145]工法様式!#REF!</definedName>
    <definedName name="おき" localSheetId="2">[7]仮設解体!#REF!</definedName>
    <definedName name="おき">[7]仮設解体!#REF!</definedName>
    <definedName name="オゾン">'[146]矩形風道&lt;亜鉛鉄板製）'!$S$7:$AR$7</definedName>
    <definedName name="が" localSheetId="1">#REF!</definedName>
    <definedName name="が" localSheetId="2">#REF!</definedName>
    <definedName name="が" localSheetId="0">#REF!</definedName>
    <definedName name="が" localSheetId="17">#REF!</definedName>
    <definedName name="が">#REF!</definedName>
    <definedName name="カーテンウォール少々計" localSheetId="1">#REF!</definedName>
    <definedName name="カーテンウォール少々計" localSheetId="0">#REF!</definedName>
    <definedName name="カーテンウォール少々計" localSheetId="17">#REF!</definedName>
    <definedName name="カーテンウォール少々計">#REF!</definedName>
    <definedName name="ｶｰﾃﾝﾎﾞｯｸｽ" localSheetId="1">#REF!</definedName>
    <definedName name="ｶｰﾃﾝﾎﾞｯｸｽ" localSheetId="0">#REF!</definedName>
    <definedName name="ｶｰﾃﾝﾎﾞｯｸｽ" localSheetId="17">#REF!</definedName>
    <definedName name="ｶｰﾃﾝﾎﾞｯｸｽ">#REF!</definedName>
    <definedName name="ｶｰﾃﾝ現場経費">#REF!</definedName>
    <definedName name="ｶｰﾃﾝ現場経費合計">#REF!</definedName>
    <definedName name="ｶｰﾃﾝ工事原価">#REF!</definedName>
    <definedName name="ｶｰﾃﾝ工事原価合計">#REF!</definedName>
    <definedName name="ｶｰﾃﾝ純工">#REF!</definedName>
    <definedName name="ｶｰﾃﾝ純工合計">#REF!</definedName>
    <definedName name="ｶｰﾃﾝ直工">#REF!</definedName>
    <definedName name="ｶｰﾃﾝ直工合計">#REF!</definedName>
    <definedName name="ｶｰﾃﾝ直工合計２">#REF!</definedName>
    <definedName name="ｶｰﾃﾝ変更直工">#REF!</definedName>
    <definedName name="ガードレール２Ｂ" localSheetId="1">[106]基礎単価!#REF!</definedName>
    <definedName name="ガードレール２Ｂ" localSheetId="0">[106]基礎単価!#REF!</definedName>
    <definedName name="ガードレール２Ｂ" localSheetId="17">[106]基礎単価!#REF!</definedName>
    <definedName name="ガードレール２Ｂ">[106]基礎単価!#REF!</definedName>
    <definedName name="ガードレール４Ｅ" localSheetId="1">[106]基礎単価!#REF!</definedName>
    <definedName name="ガードレール４Ｅ" localSheetId="0">[106]基礎単価!#REF!</definedName>
    <definedName name="ガードレール４Ｅ" localSheetId="17">[106]基礎単価!#REF!</definedName>
    <definedName name="ガードレール４Ｅ">[106]基礎単価!#REF!</definedName>
    <definedName name="ｶｳﾝﾀｰ" localSheetId="2">#REF!</definedName>
    <definedName name="ｶｳﾝﾀｰ">#REF!</definedName>
    <definedName name="かかか">[147]標準表!$Z$5:$Z$6</definedName>
    <definedName name="かごﾏｯﾄ工13">#REF!</definedName>
    <definedName name="かさ" localSheetId="1">#REF!</definedName>
    <definedName name="かさ" localSheetId="0">#REF!</definedName>
    <definedName name="かさ" localSheetId="17">#REF!</definedName>
    <definedName name="かさ">#REF!</definedName>
    <definedName name="ガス">#REF!</definedName>
    <definedName name="ガス土工事" localSheetId="14" hidden="1">#REF!</definedName>
    <definedName name="ガス土工事" localSheetId="17" hidden="1">#REF!</definedName>
    <definedName name="ガス土工事" hidden="1">#REF!</definedName>
    <definedName name="ｶﾞｽ輸送量" localSheetId="1">#REF!</definedName>
    <definedName name="ｶﾞｽ輸送量" localSheetId="0">#REF!</definedName>
    <definedName name="ｶﾞｽ輸送量" localSheetId="17">#REF!</definedName>
    <definedName name="ｶﾞｽ輸送量">#REF!</definedName>
    <definedName name="ｶﾞｿﾘﾝ">#REF!</definedName>
    <definedName name="ｶｯﾀｰﾌﾞﾚｰﾄﾞ30">#REF!</definedName>
    <definedName name="ｶｯﾀｰﾌﾞﾚｰﾄﾞ40">#REF!</definedName>
    <definedName name="ｶｯﾀｰﾌﾞﾚｰﾄﾞ55">#REF!</definedName>
    <definedName name="ｶｯﾀｰﾌﾞﾚｰﾄﾞ60">#REF!</definedName>
    <definedName name="ｶｯﾀｰ運転30㎝">#REF!</definedName>
    <definedName name="ｶｯﾀｰ運転40㎝">#REF!</definedName>
    <definedName name="かに" localSheetId="1">仕訳書!かに</definedName>
    <definedName name="かに" localSheetId="2">'諸経費算定 (改修機械)'!かに</definedName>
    <definedName name="かに" localSheetId="0">総仕訳書!かに</definedName>
    <definedName name="かに">[0]!かに</definedName>
    <definedName name="ガラス">[148]単価表!$EG$1:$EM$113</definedName>
    <definedName name="ｶﾞﾗｽＡ">[149]ｶﾞﾗｽＡ!$I$32</definedName>
    <definedName name="ｶﾞﾗｽ原" localSheetId="1">#REF!</definedName>
    <definedName name="ｶﾞﾗｽ原" localSheetId="0">#REF!</definedName>
    <definedName name="ｶﾞﾗｽ原" localSheetId="17">#REF!</definedName>
    <definedName name="ｶﾞﾗｽ原">#REF!</definedName>
    <definedName name="ｶﾞﾗｽ工" localSheetId="1">#REF!</definedName>
    <definedName name="ｶﾞﾗｽ工" localSheetId="0">#REF!</definedName>
    <definedName name="ｶﾞﾗｽ工" localSheetId="17">#REF!</definedName>
    <definedName name="ｶﾞﾗｽ工">#REF!</definedName>
    <definedName name="ｶﾞﾗｽ工１" localSheetId="1">#REF!</definedName>
    <definedName name="ｶﾞﾗｽ工１" localSheetId="0">#REF!</definedName>
    <definedName name="ｶﾞﾗｽ工１" localSheetId="17">#REF!</definedName>
    <definedName name="ｶﾞﾗｽ工１">#REF!</definedName>
    <definedName name="ｶﾞﾗｽ工事">#REF!</definedName>
    <definedName name="ガラス集計">#REF!</definedName>
    <definedName name="ｶﾞﾗｽ窓">#REF!</definedName>
    <definedName name="ｶﾞﾗｽ変">#REF!</definedName>
    <definedName name="カンマ">#REF!</definedName>
    <definedName name="き">#REF!</definedName>
    <definedName name="きＪＨＭ">[7]仮設解体!#REF!</definedName>
    <definedName name="きＪＭＧ">[7]仮設解体!#REF!</definedName>
    <definedName name="きＪＭＹ">[7]仮設解体!#REF!</definedName>
    <definedName name="きいＪＭＨ">[7]仮設解体!#REF!</definedName>
    <definedName name="きいＭＨ">[7]仮設解体!#REF!</definedName>
    <definedName name="きき" localSheetId="1">#REF!</definedName>
    <definedName name="きき" localSheetId="0">#REF!</definedName>
    <definedName name="きき" localSheetId="17">#REF!</definedName>
    <definedName name="きき">#REF!</definedName>
    <definedName name="きじゅ">[7]仮設解体!#REF!</definedName>
    <definedName name="きっＬＭ">[7]仮設解体!#REF!</definedName>
    <definedName name="きっＭＨ">[7]仮設解体!#REF!</definedName>
    <definedName name="きっじゅＭ">[7]仮設解体!#REF!</definedName>
    <definedName name="ｷｭｰﾋﾞｸﾙ">[35]複合・ｺﾝｾﾝﾄ電話!#REF!</definedName>
    <definedName name="キュービクル_７面体">[28]複合!$AA$7</definedName>
    <definedName name="キュービクル５面体" localSheetId="1">#REF!</definedName>
    <definedName name="キュービクル５面体" localSheetId="0">#REF!</definedName>
    <definedName name="キュービクル５面体" localSheetId="17">#REF!</definedName>
    <definedName name="キュービクル５面体">#REF!</definedName>
    <definedName name="きゆな">#REF!</definedName>
    <definedName name="グース" localSheetId="1">#REF!</definedName>
    <definedName name="グース" localSheetId="0">#REF!</definedName>
    <definedName name="グース" localSheetId="17">#REF!</definedName>
    <definedName name="グース">#REF!</definedName>
    <definedName name="くく" localSheetId="1">#REF!</definedName>
    <definedName name="くく" localSheetId="0">#REF!</definedName>
    <definedName name="くく" localSheetId="17">#REF!</definedName>
    <definedName name="くく">#REF!</definedName>
    <definedName name="クリア" localSheetId="1">仕訳書!クリア</definedName>
    <definedName name="クリア" localSheetId="2">'諸経費算定 (改修機械)'!クリア</definedName>
    <definedName name="クリア" localSheetId="0">総仕訳書!クリア</definedName>
    <definedName name="クリア" localSheetId="17">別紙明細!クリア</definedName>
    <definedName name="クリア">[0]!クリア</definedName>
    <definedName name="クリア１" localSheetId="1">仕訳書!クリア１</definedName>
    <definedName name="クリア１" localSheetId="2">'諸経費算定 (改修機械)'!クリア１</definedName>
    <definedName name="クリア１" localSheetId="0">総仕訳書!クリア１</definedName>
    <definedName name="クリア１" localSheetId="17">別紙明細!クリア１</definedName>
    <definedName name="クリア１">クリア１</definedName>
    <definedName name="クリア２" localSheetId="1">仕訳書!クリア２</definedName>
    <definedName name="クリア２" localSheetId="2">'諸経費算定 (改修機械)'!クリア２</definedName>
    <definedName name="クリア２" localSheetId="0">総仕訳書!クリア２</definedName>
    <definedName name="クリア２" localSheetId="17">別紙明細!クリア２</definedName>
    <definedName name="クリア２">クリア２</definedName>
    <definedName name="クリア3">[0]!クリア3</definedName>
    <definedName name="クリア４">[0]!クリア４</definedName>
    <definedName name="クリア5">[0]!クリア5</definedName>
    <definedName name="クリアa">[0]!クリアa</definedName>
    <definedName name="クリーヤ" localSheetId="1">#REF!</definedName>
    <definedName name="クリーヤ" localSheetId="0">#REF!</definedName>
    <definedName name="クリーヤ" localSheetId="17">#REF!</definedName>
    <definedName name="クリーヤ">#REF!</definedName>
    <definedName name="クリヤー" localSheetId="1">#REF!</definedName>
    <definedName name="クリヤー" localSheetId="0">#REF!</definedName>
    <definedName name="クリヤー" localSheetId="17">#REF!</definedName>
    <definedName name="クリヤー">#REF!</definedName>
    <definedName name="ｸﾚｰﾝ付ﾄﾗｯｸ運転2.9t">#REF!</definedName>
    <definedName name="ｸﾛｽ" localSheetId="1">#REF!</definedName>
    <definedName name="ｸﾛｽ" localSheetId="2">#REF!</definedName>
    <definedName name="ｸﾛｽ" localSheetId="0">#REF!</definedName>
    <definedName name="ｸﾛｽ" localSheetId="17">#REF!</definedName>
    <definedName name="ｸﾛｽ">#REF!</definedName>
    <definedName name="く体">#REF!</definedName>
    <definedName name="く体統計">#REF!</definedName>
    <definedName name="ケ">#REF!</definedName>
    <definedName name="け">#N/A</definedName>
    <definedName name="げ" localSheetId="1">仕訳書!げ</definedName>
    <definedName name="げ" localSheetId="2">'諸経費算定 (改修機械)'!げ</definedName>
    <definedName name="げ" localSheetId="0">総仕訳書!げ</definedName>
    <definedName name="げ" localSheetId="17">別紙明細!げ</definedName>
    <definedName name="げ">[0]!げ</definedName>
    <definedName name="ｹS" localSheetId="1">#REF!</definedName>
    <definedName name="ｹS" localSheetId="0">#REF!</definedName>
    <definedName name="ｹS" localSheetId="17">#REF!</definedName>
    <definedName name="ｹS">#REF!</definedName>
    <definedName name="ｹU" localSheetId="1">#REF!</definedName>
    <definedName name="ｹU" localSheetId="0">#REF!</definedName>
    <definedName name="ｹU">#REF!</definedName>
    <definedName name="ｹｲﾂｰ" localSheetId="1">#REF!</definedName>
    <definedName name="ｹｲﾂｰ" localSheetId="0">#REF!</definedName>
    <definedName name="ｹｲﾂｰ">#REF!</definedName>
    <definedName name="ｹｲﾜﾝ">#REF!</definedName>
    <definedName name="ｹｰﾌﾞﾙﾗｯｸ__W_1_000">[35]複合・ｺﾝｾﾝﾄ電話!#REF!</definedName>
    <definedName name="ｹｰﾌﾞﾙﾗｯｸ__W_400">[35]複合・ｺﾝｾﾝﾄ電話!#REF!</definedName>
    <definedName name="ケーブルラックＬ型W_1000">[28]複合!$AA$43</definedName>
    <definedName name="ケーブルラックＬ型W_800">[28]複合!$AA$42</definedName>
    <definedName name="ケーブルラックW_1000">[28]複合!$AA$41</definedName>
    <definedName name="ケーブルラックW_300">[28]複合!$AA$122</definedName>
    <definedName name="ケーブルラックW_800">[28]複合!$AA$40</definedName>
    <definedName name="ケーブル電線類" localSheetId="2">#REF!</definedName>
    <definedName name="ケーブル電線類">#REF!</definedName>
    <definedName name="ｹｰﾌﾞﾙ埋設標柱_鉄製">[97]複合!$AA$46</definedName>
    <definedName name="こＪむ" localSheetId="1">[7]仮設解体!#REF!</definedName>
    <definedName name="こＪむ" localSheetId="0">[7]仮設解体!#REF!</definedName>
    <definedName name="こＪむ" localSheetId="17">[7]仮設解体!#REF!</definedName>
    <definedName name="こＪむ">[7]仮設解体!#REF!</definedName>
    <definedName name="コード" localSheetId="1">#REF!</definedName>
    <definedName name="コード" localSheetId="0">#REF!</definedName>
    <definedName name="コード" localSheetId="17">#REF!</definedName>
    <definedName name="コード">#REF!</definedName>
    <definedName name="コード範囲" localSheetId="1">#REF!</definedName>
    <definedName name="コード範囲" localSheetId="0">#REF!</definedName>
    <definedName name="コード範囲" localSheetId="17">#REF!</definedName>
    <definedName name="コード範囲">#REF!</definedName>
    <definedName name="ｺｰﾅｰｽﾋﾟｰｶｰ" localSheetId="1">#REF!</definedName>
    <definedName name="ｺｰﾅｰｽﾋﾟｰｶｰ" localSheetId="0">#REF!</definedName>
    <definedName name="ｺｰﾅｰｽﾋﾟｰｶｰ" localSheetId="17">#REF!</definedName>
    <definedName name="ｺｰﾅｰｽﾋﾟｰｶｰ">#REF!</definedName>
    <definedName name="ここm" localSheetId="1">仕訳書!ここm</definedName>
    <definedName name="ここm" localSheetId="2">'諸経費算定 (改修機械)'!ここm</definedName>
    <definedName name="ここm" localSheetId="0">総仕訳書!ここm</definedName>
    <definedName name="ここm" localSheetId="17">別紙明細!ここm</definedName>
    <definedName name="ここm">ここm</definedName>
    <definedName name="コピー" localSheetId="1">#REF!</definedName>
    <definedName name="コピー" localSheetId="0">#REF!</definedName>
    <definedName name="コピー" localSheetId="17">#REF!</definedName>
    <definedName name="コピー">#REF!</definedName>
    <definedName name="ｺﾞﾑ①" localSheetId="1">#REF!</definedName>
    <definedName name="ｺﾞﾑ①" localSheetId="0">#REF!</definedName>
    <definedName name="ｺﾞﾑ①">#REF!</definedName>
    <definedName name="ｺﾞﾑ②" localSheetId="1">#REF!</definedName>
    <definedName name="ｺﾞﾑ②" localSheetId="0">#REF!</definedName>
    <definedName name="ｺﾞﾑ②">#REF!</definedName>
    <definedName name="ｺﾞﾑ③">#REF!</definedName>
    <definedName name="ｺﾞﾑ④">#REF!</definedName>
    <definedName name="ｺﾞﾑｼｰﾄ部">#REF!</definedName>
    <definedName name="ｺﾒﾝﾄ" localSheetId="1">#REF!</definedName>
    <definedName name="ｺﾒﾝﾄ" localSheetId="2">#REF!</definedName>
    <definedName name="ｺﾒﾝﾄ" localSheetId="0">#REF!</definedName>
    <definedName name="ｺﾒﾝﾄ" localSheetId="17">#REF!</definedName>
    <definedName name="ｺﾒﾝﾄ">#REF!</definedName>
    <definedName name="ｺﾒﾝﾄ10" localSheetId="1">#REF!</definedName>
    <definedName name="ｺﾒﾝﾄ10" localSheetId="2">#REF!</definedName>
    <definedName name="ｺﾒﾝﾄ10" localSheetId="0">#REF!</definedName>
    <definedName name="ｺﾒﾝﾄ10" localSheetId="17">#REF!</definedName>
    <definedName name="ｺﾒﾝﾄ10">#REF!</definedName>
    <definedName name="ｺﾒﾝﾄ2" localSheetId="1">#REF!</definedName>
    <definedName name="ｺﾒﾝﾄ2" localSheetId="2">#REF!</definedName>
    <definedName name="ｺﾒﾝﾄ2" localSheetId="0">#REF!</definedName>
    <definedName name="ｺﾒﾝﾄ2" localSheetId="17">#REF!</definedName>
    <definedName name="ｺﾒﾝﾄ2">#REF!</definedName>
    <definedName name="ｺﾒﾝﾄ3" localSheetId="1">#REF!</definedName>
    <definedName name="ｺﾒﾝﾄ3" localSheetId="2">#REF!</definedName>
    <definedName name="ｺﾒﾝﾄ3" localSheetId="0">#REF!</definedName>
    <definedName name="ｺﾒﾝﾄ3" localSheetId="17">#REF!</definedName>
    <definedName name="ｺﾒﾝﾄ3">#REF!</definedName>
    <definedName name="コン">#REF!</definedName>
    <definedName name="コンクリート">[150]!コンクリート</definedName>
    <definedName name="ｺﾝｸﾘｰﾄＡ">[149]ｺﾝｸﾘｰﾄＡ!$I$32</definedName>
    <definedName name="ｺﾝｸﾘｰﾄ殻運搬" localSheetId="1">#REF!</definedName>
    <definedName name="ｺﾝｸﾘｰﾄ殻運搬" localSheetId="0">#REF!</definedName>
    <definedName name="ｺﾝｸﾘｰﾄ殻運搬" localSheetId="17">#REF!</definedName>
    <definedName name="ｺﾝｸﾘｰﾄ殻運搬">#REF!</definedName>
    <definedName name="コンクリート工" localSheetId="1">#REF!</definedName>
    <definedName name="コンクリート工" localSheetId="0">#REF!</definedName>
    <definedName name="コンクリート工">#REF!</definedName>
    <definedName name="ｺﾝｸﾘｰﾄ工事" localSheetId="1">'[24]１直接仮設'!#REF!</definedName>
    <definedName name="ｺﾝｸﾘｰﾄ工事" localSheetId="0">'[24]１直接仮設'!#REF!</definedName>
    <definedName name="ｺﾝｸﾘｰﾄ工事">'[24]１直接仮設'!#REF!</definedName>
    <definedName name="ｺﾝｸﾘｰﾄ工事合計">[151]集計表・内訳!$AN$102</definedName>
    <definedName name="ｺﾝｸﾘｰﾄ混和剤" localSheetId="2">#REF!</definedName>
    <definedName name="ｺﾝｸﾘｰﾄ混和剤">#REF!</definedName>
    <definedName name="ｺﾝｸﾘｰﾄ柱">[97]複合!$AA$35</definedName>
    <definedName name="ｺﾝｸﾘｰﾄ版切断" localSheetId="1">#REF!</definedName>
    <definedName name="ｺﾝｸﾘｰﾄ版切断" localSheetId="0">#REF!</definedName>
    <definedName name="ｺﾝｸﾘｰﾄ版切断" localSheetId="17">#REF!</definedName>
    <definedName name="ｺﾝｸﾘｰﾄ版切断">#REF!</definedName>
    <definedName name="ｺﾝｸﾘｰﾄ舗装復旧" localSheetId="1">[30]代価!#REF!</definedName>
    <definedName name="ｺﾝｸﾘｰﾄ舗装復旧" localSheetId="0">[30]代価!#REF!</definedName>
    <definedName name="ｺﾝｸﾘｰﾄ舗装復旧" localSheetId="17">[30]代価!#REF!</definedName>
    <definedName name="ｺﾝｸﾘｰﾄ舗装復旧">[30]代価!#REF!</definedName>
    <definedName name="ｺﾝｸﾘｰﾄ面積" localSheetId="1">[105]土間コン!#REF!</definedName>
    <definedName name="ｺﾝｸﾘｰﾄ面積" localSheetId="0">[105]土間コン!#REF!</definedName>
    <definedName name="ｺﾝｸﾘｰﾄ面積" localSheetId="17">[105]土間コン!#REF!</definedName>
    <definedName name="ｺﾝｸﾘｰﾄ面積">[105]土間コン!#REF!</definedName>
    <definedName name="ｺﾝｾﾝﾄ_2P15A×2_E">[35]複合・ｺﾝｾﾝﾄ電話!#REF!</definedName>
    <definedName name="ｺﾝｾﾝﾄ_2P15A×2_EWP">[35]複合・ｺﾝｾﾝﾄ電話!#REF!</definedName>
    <definedName name="ｺﾝｾﾝﾄ_3P20A×1">[35]複合・ｺﾝｾﾝﾄ電話!#REF!</definedName>
    <definedName name="ｺﾝｾﾝﾄ2P15A×2_EWP" localSheetId="1">#REF!</definedName>
    <definedName name="ｺﾝｾﾝﾄ2P15A×2_EWP" localSheetId="0">#REF!</definedName>
    <definedName name="ｺﾝｾﾝﾄ2P15A×2_EWP" localSheetId="17">#REF!</definedName>
    <definedName name="ｺﾝｾﾝﾄ2P15A×2_EWP">#REF!</definedName>
    <definedName name="ｺﾝｾﾝﾄ3P15A250V" localSheetId="1">#REF!</definedName>
    <definedName name="ｺﾝｾﾝﾄ3P15A250V" localSheetId="0">#REF!</definedName>
    <definedName name="ｺﾝｾﾝﾄ3P15A250V" localSheetId="17">#REF!</definedName>
    <definedName name="ｺﾝｾﾝﾄ3P15A250V">#REF!</definedName>
    <definedName name="こんぼ">#REF!</definedName>
    <definedName name="ｺﾝ原" localSheetId="1">#REF!</definedName>
    <definedName name="ｺﾝ原" localSheetId="0">#REF!</definedName>
    <definedName name="ｺﾝ原" localSheetId="17">#REF!</definedName>
    <definedName name="ｺﾝ原">#REF!</definedName>
    <definedName name="コン小４０" localSheetId="1">[106]基礎単価!#REF!</definedName>
    <definedName name="コン小４０" localSheetId="0">[106]基礎単価!#REF!</definedName>
    <definedName name="コン小４０" localSheetId="17">[106]基礎単価!#REF!</definedName>
    <definedName name="コン小４０">[106]基礎単価!#REF!</definedName>
    <definedName name="ｺﾝ変" localSheetId="1">#REF!</definedName>
    <definedName name="ｺﾝ変" localSheetId="0">#REF!</definedName>
    <definedName name="ｺﾝ変" localSheetId="17">#REF!</definedName>
    <definedName name="ｺﾝ変">#REF!</definedName>
    <definedName name="コン無２０" localSheetId="1">[106]基礎単価!#REF!</definedName>
    <definedName name="コン無２０" localSheetId="0">[106]基礎単価!#REF!</definedName>
    <definedName name="コン無２０" localSheetId="17">[106]基礎単価!#REF!</definedName>
    <definedName name="コン無２０">[106]基礎単価!#REF!</definedName>
    <definedName name="さ">'[17]#REF'!$CL$1</definedName>
    <definedName name="ざ" localSheetId="1">[152]金建代価!#REF!</definedName>
    <definedName name="ざ" localSheetId="0">[152]金建代価!#REF!</definedName>
    <definedName name="ざ" localSheetId="14" hidden="1">[153]金建代価!#REF!</definedName>
    <definedName name="ざ" localSheetId="17">[152]金建代価!#REF!</definedName>
    <definedName name="ざ">[152]金建代価!#REF!</definedName>
    <definedName name="サッシュ工" localSheetId="1">#REF!</definedName>
    <definedName name="サッシュ工" localSheetId="0">#REF!</definedName>
    <definedName name="サッシュ工" localSheetId="17">#REF!</definedName>
    <definedName name="サッシュ工">#REF!</definedName>
    <definedName name="サッシ工" localSheetId="1">#REF!</definedName>
    <definedName name="サッシ工" localSheetId="0">#REF!</definedName>
    <definedName name="サッシ工" localSheetId="17">#REF!</definedName>
    <definedName name="サッシ工">#REF!</definedName>
    <definedName name="サッシ工１" localSheetId="1">#REF!</definedName>
    <definedName name="サッシ工１" localSheetId="0">#REF!</definedName>
    <definedName name="サッシ工１" localSheetId="17">#REF!</definedName>
    <definedName name="サッシ工１">#REF!</definedName>
    <definedName name="サブ1">NA()</definedName>
    <definedName name="ｻﾝｴ" localSheetId="1">#REF!</definedName>
    <definedName name="ｻﾝｴ" localSheetId="2">#REF!</definedName>
    <definedName name="ｻﾝｴ" localSheetId="0">#REF!</definedName>
    <definedName name="ｻﾝｴ" localSheetId="17">#REF!</definedName>
    <definedName name="ｻﾝｴ">#REF!</definedName>
    <definedName name="ｻﾝﾀﾞｰｽﾄｰﾝ">#REF!</definedName>
    <definedName name="し" localSheetId="1">#REF!</definedName>
    <definedName name="し" localSheetId="0">#REF!</definedName>
    <definedName name="し" localSheetId="17">#REF!</definedName>
    <definedName name="し">#REF!</definedName>
    <definedName name="じ" localSheetId="1">[7]仮設解体!#REF!</definedName>
    <definedName name="じ" localSheetId="0">[7]仮設解体!#REF!</definedName>
    <definedName name="じ" localSheetId="17">[7]仮設解体!#REF!</definedName>
    <definedName name="じ">[7]仮設解体!#REF!</definedName>
    <definedName name="じＫＬむＢ" localSheetId="1">[7]仮設解体!#REF!</definedName>
    <definedName name="じＫＬむＢ" localSheetId="0">[7]仮設解体!#REF!</definedName>
    <definedName name="じＫＬむＢ" localSheetId="17">[7]仮設解体!#REF!</definedName>
    <definedName name="じＫＬむＢ">[7]仮設解体!#REF!</definedName>
    <definedName name="ｼﾞｰﾂｰ" localSheetId="1">#REF!</definedName>
    <definedName name="ｼﾞｰﾂｰ" localSheetId="0">#REF!</definedName>
    <definedName name="ｼﾞｰﾂｰ" localSheetId="17">#REF!</definedName>
    <definedName name="ｼﾞｰﾂｰ">#REF!</definedName>
    <definedName name="ｼｰﾄ1">NA()</definedName>
    <definedName name="ｼｰﾄ2">NA()</definedName>
    <definedName name="ｼｰﾄ3">NA()</definedName>
    <definedName name="ｼｰﾄ4">NA()</definedName>
    <definedName name="ｼｰﾄ5">NA()</definedName>
    <definedName name="シーリング" localSheetId="1">#REF!</definedName>
    <definedName name="シーリング" localSheetId="0">#REF!</definedName>
    <definedName name="シーリング" localSheetId="17">#REF!</definedName>
    <definedName name="シーリング">#REF!</definedName>
    <definedName name="シーリング１" localSheetId="1">#REF!</definedName>
    <definedName name="シーリング１" localSheetId="0">#REF!</definedName>
    <definedName name="シーリング１" localSheetId="17">#REF!</definedName>
    <definedName name="シーリング１">#REF!</definedName>
    <definedName name="シーリング工" localSheetId="1">#REF!</definedName>
    <definedName name="シーリング工" localSheetId="0">#REF!</definedName>
    <definedName name="シーリング工">#REF!</definedName>
    <definedName name="ｼﾞｰﾜﾝ">#REF!</definedName>
    <definedName name="じうＹＫＭ">[7]仮設解体!#REF!</definedName>
    <definedName name="じっＫＬ">[7]仮設解体!#REF!</definedName>
    <definedName name="シャッター少々計" localSheetId="1">#REF!</definedName>
    <definedName name="シャッター少々計" localSheetId="0">#REF!</definedName>
    <definedName name="シャッター少々計" localSheetId="17">#REF!</definedName>
    <definedName name="シャッター少々計">#REF!</definedName>
    <definedName name="じゅ" localSheetId="1">[7]仮設解体!#REF!</definedName>
    <definedName name="じゅ" localSheetId="0">[7]仮設解体!#REF!</definedName>
    <definedName name="じゅ">[7]仮設解体!#REF!</definedName>
    <definedName name="ｼｭｳｹｲ" localSheetId="1">#REF!</definedName>
    <definedName name="ｼｭｳｹｲ" localSheetId="0">#REF!</definedName>
    <definedName name="ｼｭｳｹｲ" localSheetId="17">#REF!</definedName>
    <definedName name="ｼｭｳｹｲ">#REF!</definedName>
    <definedName name="ｼｭｰﾄ打設" localSheetId="1">#REF!</definedName>
    <definedName name="ｼｭｰﾄ打設" localSheetId="0">#REF!</definedName>
    <definedName name="ｼｭｰﾄ打設" localSheetId="17">#REF!</definedName>
    <definedName name="ｼｭｰﾄ打設">#REF!</definedName>
    <definedName name="しょ" localSheetId="1">#REF!</definedName>
    <definedName name="しょ" localSheetId="0">#REF!</definedName>
    <definedName name="しょ" localSheetId="17">#REF!</definedName>
    <definedName name="しょ">#REF!</definedName>
    <definedName name="ｼｮｯﾌﾟﾗｲﾝ" localSheetId="1">[35]複合・ｺﾝｾﾝﾄ電話!#REF!</definedName>
    <definedName name="ｼｮｯﾌﾟﾗｲﾝ" localSheetId="0">[35]複合・ｺﾝｾﾝﾄ電話!#REF!</definedName>
    <definedName name="ｼｮｯﾌﾟﾗｲﾝ" localSheetId="17">[35]複合・ｺﾝｾﾝﾄ電話!#REF!</definedName>
    <definedName name="ｼｮｯﾌﾟﾗｲﾝ">[35]複合・ｺﾝｾﾝﾄ電話!#REF!</definedName>
    <definedName name="すＰ" localSheetId="1">#REF!</definedName>
    <definedName name="すＰ" localSheetId="0">#REF!</definedName>
    <definedName name="すＰ" localSheetId="17">#REF!</definedName>
    <definedName name="すＰ">#REF!</definedName>
    <definedName name="すいしＮ" localSheetId="1">仕訳書!すいしＮ</definedName>
    <definedName name="すいしＮ" localSheetId="2">'諸経費算定 (改修機械)'!すいしＮ</definedName>
    <definedName name="すいしＮ" localSheetId="0">総仕訳書!すいしＮ</definedName>
    <definedName name="すいしＮ">[0]!すいしＮ</definedName>
    <definedName name="すいしん" localSheetId="1">仕訳書!すいしん</definedName>
    <definedName name="すいしん" localSheetId="2">'諸経費算定 (改修機械)'!すいしん</definedName>
    <definedName name="すいしん" localSheetId="0">総仕訳書!すいしん</definedName>
    <definedName name="すいしん">[0]!すいしん</definedName>
    <definedName name="ずけ" localSheetId="1">仕訳書!ずけ</definedName>
    <definedName name="ずけ" localSheetId="2">'諸経費算定 (改修機械)'!ずけ</definedName>
    <definedName name="ずけ" localSheetId="0">総仕訳書!ずけ</definedName>
    <definedName name="ずけ" localSheetId="17">別紙明細!ずけ</definedName>
    <definedName name="ずけ">ずけ</definedName>
    <definedName name="スタイル" localSheetId="2">#REF!</definedName>
    <definedName name="スタイル">#REF!</definedName>
    <definedName name="ｽﾃｺﾝ" localSheetId="1">#REF!</definedName>
    <definedName name="ｽﾃｺﾝ" localSheetId="0">#REF!</definedName>
    <definedName name="ｽﾃｺﾝ" localSheetId="17">#REF!</definedName>
    <definedName name="ｽﾃｺﾝ">#REF!</definedName>
    <definedName name="スパイラル">#REF!</definedName>
    <definedName name="ｽﾌﾟﾚｰﾔ">'[143]代価表19-11,12'!$K$15</definedName>
    <definedName name="スラブ" localSheetId="1">#REF!</definedName>
    <definedName name="スラブ" localSheetId="2">[6]ｺﾝｸﾘｰﾄ!#REF!</definedName>
    <definedName name="スラブ" localSheetId="0">#REF!</definedName>
    <definedName name="スラブ" localSheetId="17">#REF!</definedName>
    <definedName name="スラブ">#REF!</definedName>
    <definedName name="ｽﾗﾌﾞ1" localSheetId="1">#REF!</definedName>
    <definedName name="ｽﾗﾌﾞ1" localSheetId="0">#REF!</definedName>
    <definedName name="ｽﾗﾌﾞ1" localSheetId="17">#REF!</definedName>
    <definedName name="ｽﾗﾌﾞ1">#REF!</definedName>
    <definedName name="ｽﾗﾌﾞ2">#REF!</definedName>
    <definedName name="ｽﾗﾌﾞ3">#REF!</definedName>
    <definedName name="ｽﾗﾌﾞ4">#REF!</definedName>
    <definedName name="ｽﾗﾌﾞ5">#REF!</definedName>
    <definedName name="ｽﾗﾌﾞLOOP">[6]ｺﾝｸﾘｰﾄ!#REF!</definedName>
    <definedName name="スラブデータ">#REF!</definedName>
    <definedName name="ｽﾗﾌﾞ円">[6]ｺﾝｸﾘｰﾄ!#REF!</definedName>
    <definedName name="ｽﾗﾌﾞ欠球">[6]ｺﾝｸﾘｰﾄ!#REF!</definedName>
    <definedName name="ｽﾗﾌﾞ作業" localSheetId="2">#REF!</definedName>
    <definedName name="ｽﾗﾌﾞ作業">#REF!</definedName>
    <definedName name="ｽﾗﾌﾞ三角">[6]ｺﾝｸﾘｰﾄ!#REF!</definedName>
    <definedName name="ｽﾗﾌﾞ四角">[6]ｺﾝｸﾘｰﾄ!#REF!</definedName>
    <definedName name="ｽﾗﾌﾞ台形">[6]ｺﾝｸﾘｰﾄ!#REF!</definedName>
    <definedName name="ｾｾｷﾞ" localSheetId="2">#REF!</definedName>
    <definedName name="ｾｾｷﾞ">#REF!</definedName>
    <definedName name="ｾｯﾄｱｯﾌﾟ">NA()</definedName>
    <definedName name="セメント">[154]資材単価一覧表!$B$26:$I$27</definedName>
    <definedName name="ｾﾙ日打出" localSheetId="2">#REF!</definedName>
    <definedName name="ｾﾙ日打出">#REF!</definedName>
    <definedName name="ｾﾙ日報" localSheetId="2">#REF!</definedName>
    <definedName name="ｾﾙ日報">#REF!</definedName>
    <definedName name="ｾﾙ表" localSheetId="2">#REF!</definedName>
    <definedName name="ｾﾙ表">#REF!</definedName>
    <definedName name="ｾﾙ表2">#REF!</definedName>
    <definedName name="ｾﾙ表打出">#REF!</definedName>
    <definedName name="ｾﾙ幅">[7]仮設解体!#REF!</definedName>
    <definedName name="ｾﾙ幅値複写" localSheetId="1">#REF!</definedName>
    <definedName name="ｾﾙ幅値複写" localSheetId="0">#REF!</definedName>
    <definedName name="ｾﾙ幅値複写" localSheetId="17">#REF!</definedName>
    <definedName name="ｾﾙ幅値複写">#REF!</definedName>
    <definedName name="ｾﾙ幅変化" localSheetId="1">[7]仮設解体!#REF!</definedName>
    <definedName name="ｾﾙ幅変化" localSheetId="0">[7]仮設解体!#REF!</definedName>
    <definedName name="ｾﾙ幅変化">[7]仮設解体!#REF!</definedName>
    <definedName name="ｾﾙ幅変更">[7]仮設解体!#REF!</definedName>
    <definedName name="その1" localSheetId="1">#REF!</definedName>
    <definedName name="その1" localSheetId="0">#REF!</definedName>
    <definedName name="その1" localSheetId="17">#REF!</definedName>
    <definedName name="その1">#REF!</definedName>
    <definedName name="その11" localSheetId="1">#REF!</definedName>
    <definedName name="その11" localSheetId="0">#REF!</definedName>
    <definedName name="その11" localSheetId="17">#REF!</definedName>
    <definedName name="その11">#REF!</definedName>
    <definedName name="その2" localSheetId="1">#REF!</definedName>
    <definedName name="その2" localSheetId="0">#REF!</definedName>
    <definedName name="その2" localSheetId="17">#REF!</definedName>
    <definedName name="その2">#REF!</definedName>
    <definedName name="その21">#REF!</definedName>
    <definedName name="その3">#REF!</definedName>
    <definedName name="その31">#REF!</definedName>
    <definedName name="その4">#REF!</definedName>
    <definedName name="その41">#REF!</definedName>
    <definedName name="その5">#REF!</definedName>
    <definedName name="その他" localSheetId="1">#REF!</definedName>
    <definedName name="その他" localSheetId="2">#REF!</definedName>
    <definedName name="その他" localSheetId="0">#REF!</definedName>
    <definedName name="その他" localSheetId="17">#REF!</definedName>
    <definedName name="その他">#REF!</definedName>
    <definedName name="その他１氏名">#REF!</definedName>
    <definedName name="その他１年齢">#REF!</definedName>
    <definedName name="その他2">#REF!</definedName>
    <definedName name="その他２氏名">#REF!</definedName>
    <definedName name="その他２年齢">#REF!</definedName>
    <definedName name="その他３氏名">#REF!</definedName>
    <definedName name="その他３年齢">#REF!</definedName>
    <definedName name="その他４氏名">#REF!</definedName>
    <definedName name="その他４年齢">#REF!</definedName>
    <definedName name="その他５氏名">#REF!</definedName>
    <definedName name="その他５年齢">#REF!</definedName>
    <definedName name="その他６氏名">#REF!</definedName>
    <definedName name="その他６年齢">#REF!</definedName>
    <definedName name="その他７氏名">#REF!</definedName>
    <definedName name="その他７年齢">#REF!</definedName>
    <definedName name="その他器具">#REF!</definedName>
    <definedName name="その他許可年月日">#REF!</definedName>
    <definedName name="その他工事現場管理費">#REF!</definedName>
    <definedName name="その他工事純工">#REF!</definedName>
    <definedName name="その他工事直工" localSheetId="1">#REF!</definedName>
    <definedName name="その他工事直工" localSheetId="2">#REF!</definedName>
    <definedName name="その他工事直工" localSheetId="0">#REF!</definedName>
    <definedName name="その他工事直工" localSheetId="17">#REF!</definedName>
    <definedName name="その他工事直工">#REF!</definedName>
    <definedName name="その他工事直工計" localSheetId="1">#REF!</definedName>
    <definedName name="その他工事直工計" localSheetId="2">#REF!</definedName>
    <definedName name="その他工事直工計" localSheetId="0">#REF!</definedName>
    <definedName name="その他工事直工計" localSheetId="17">#REF!</definedName>
    <definedName name="その他工事直工計">#REF!</definedName>
    <definedName name="その他工事費" localSheetId="1">#REF!</definedName>
    <definedName name="その他工事費" localSheetId="2">#REF!</definedName>
    <definedName name="その他工事費" localSheetId="0">#REF!</definedName>
    <definedName name="その他工事費" localSheetId="17">#REF!</definedName>
    <definedName name="その他工事費">#REF!</definedName>
    <definedName name="その他工事変更直工" localSheetId="1">#REF!</definedName>
    <definedName name="その他工事変更直工" localSheetId="2">#REF!</definedName>
    <definedName name="その他工事変更直工" localSheetId="0">#REF!</definedName>
    <definedName name="その他工事変更直工" localSheetId="17">#REF!</definedName>
    <definedName name="その他工事変更直工">#REF!</definedName>
    <definedName name="その他法令許可年月日">#REF!</definedName>
    <definedName name="その他法令許可番号">#REF!</definedName>
    <definedName name="その他法令条文">#REF!</definedName>
    <definedName name="その他法令文">#REF!</definedName>
    <definedName name="た">#REF!</definedName>
    <definedName name="だい" localSheetId="1">仕訳書!だい</definedName>
    <definedName name="だい" localSheetId="2">'諸経費算定 (改修機械)'!だい</definedName>
    <definedName name="だい" localSheetId="0">総仕訳書!だい</definedName>
    <definedName name="だい" localSheetId="17">別紙明細!だい</definedName>
    <definedName name="だい">[0]!だい</definedName>
    <definedName name="だいか13" localSheetId="1">仕訳書!だいか13</definedName>
    <definedName name="だいか13" localSheetId="2">'諸経費算定 (改修機械)'!だいか13</definedName>
    <definedName name="だいか13" localSheetId="0">総仕訳書!だいか13</definedName>
    <definedName name="だいか13" localSheetId="17">別紙明細!だいか13</definedName>
    <definedName name="だいか13">だいか13</definedName>
    <definedName name="ﾀｲﾄﾙ" localSheetId="1">#REF!</definedName>
    <definedName name="ﾀｲﾄﾙ" localSheetId="0">#REF!</definedName>
    <definedName name="ﾀｲﾄﾙ" localSheetId="17">#REF!</definedName>
    <definedName name="ﾀｲﾄﾙ">#REF!</definedName>
    <definedName name="ﾀｲﾄﾙ行" localSheetId="1">#REF!</definedName>
    <definedName name="ﾀｲﾄﾙ行" localSheetId="0">#REF!</definedName>
    <definedName name="ﾀｲﾄﾙ行" localSheetId="17">#REF!</definedName>
    <definedName name="ﾀｲﾄﾙ行">#REF!</definedName>
    <definedName name="タイル" localSheetId="1">#REF!</definedName>
    <definedName name="タイル" localSheetId="0">#REF!</definedName>
    <definedName name="タイル" localSheetId="17">#REF!</definedName>
    <definedName name="タイル">#REF!</definedName>
    <definedName name="ﾀｲﾙ原">#REF!</definedName>
    <definedName name="ﾀｲﾙ工">#REF!</definedName>
    <definedName name="ﾀｲﾙ工１">#REF!</definedName>
    <definedName name="ﾀｲﾙ工事" localSheetId="2">'[24]１直接仮設'!#REF!</definedName>
    <definedName name="ﾀｲﾙ工事">'[24]１直接仮設'!#REF!</definedName>
    <definedName name="ﾀｲﾙ工事合計">[151]集計表・内訳!$AN$232</definedName>
    <definedName name="ﾀｲﾙ変" localSheetId="1">#REF!</definedName>
    <definedName name="ﾀｲﾙ変" localSheetId="0">#REF!</definedName>
    <definedName name="ﾀｲﾙ変" localSheetId="17">#REF!</definedName>
    <definedName name="ﾀｲﾙ変">#REF!</definedName>
    <definedName name="ダクト工" localSheetId="1">#REF!</definedName>
    <definedName name="ダクト工" localSheetId="0">#REF!</definedName>
    <definedName name="ダクト工" localSheetId="17">#REF!</definedName>
    <definedName name="ダクト工">#REF!</definedName>
    <definedName name="たたみ工" localSheetId="1">#REF!</definedName>
    <definedName name="たたみ工" localSheetId="0">#REF!</definedName>
    <definedName name="たたみ工" localSheetId="17">#REF!</definedName>
    <definedName name="たたみ工">#REF!</definedName>
    <definedName name="たて工">#REF!</definedName>
    <definedName name="だふぁ" localSheetId="1">仕訳書!だふぁ</definedName>
    <definedName name="だふぁ" localSheetId="2">'諸経費算定 (改修機械)'!だふぁ</definedName>
    <definedName name="だふぁ" localSheetId="0">総仕訳書!だふぁ</definedName>
    <definedName name="だふぁ" localSheetId="17">別紙明細!だふぁ</definedName>
    <definedName name="だふぁ">だふぁ</definedName>
    <definedName name="ﾀﾝﾊﾟｰ運転舗装用" localSheetId="2">#REF!</definedName>
    <definedName name="ﾀﾝﾊﾟｰ運転舗装用">#REF!</definedName>
    <definedName name="ﾀﾝﾊﾟｰ運転埋戻用" localSheetId="2">#REF!</definedName>
    <definedName name="ﾀﾝﾊﾟｰ運転埋戻用">#REF!</definedName>
    <definedName name="ﾀﾝﾊﾟｰ運転路盤用" localSheetId="2">#REF!</definedName>
    <definedName name="ﾀﾝﾊﾟｰ運転路盤用">#REF!</definedName>
    <definedName name="ﾀﾞﾝﾊﾟｰ制御盤" localSheetId="1">[35]複合・ｺﾝｾﾝﾄ電話!#REF!</definedName>
    <definedName name="ﾀﾞﾝﾊﾟｰ制御盤" localSheetId="2">[35]複合・ｺﾝｾﾝﾄ電話!#REF!</definedName>
    <definedName name="ﾀﾞﾝﾊﾟｰ制御盤" localSheetId="0">[35]複合・ｺﾝｾﾝﾄ電話!#REF!</definedName>
    <definedName name="ﾀﾞﾝﾊﾟｰ制御盤" localSheetId="17">[35]複合・ｺﾝｾﾝﾄ電話!#REF!</definedName>
    <definedName name="ﾀﾞﾝﾊﾟｰ制御盤">[35]複合・ｺﾝｾﾝﾄ電話!#REF!</definedName>
    <definedName name="ﾀﾝﾊﾟ運転20">#REF!</definedName>
    <definedName name="ﾀﾝﾊﾟ締固19">#REF!</definedName>
    <definedName name="タンパ締固め" localSheetId="1">#REF!</definedName>
    <definedName name="タンパ締固め" localSheetId="0">#REF!</definedName>
    <definedName name="タンパ締固め" localSheetId="17">#REF!</definedName>
    <definedName name="タンパ締固め">#REF!</definedName>
    <definedName name="ﾀﾞﾝﾌﾟﾄﾗｯｸ11t車">#REF!</definedName>
    <definedName name="ﾀﾞﾝﾌﾟﾄﾗｯｸ4t車">#REF!</definedName>
    <definedName name="ﾀﾝﾌﾞﾗｽｲｯﾁ_1P15A×1_WP" localSheetId="1">[35]複合・ｺﾝｾﾝﾄ電話!#REF!</definedName>
    <definedName name="ﾀﾝﾌﾞﾗｽｲｯﾁ_1P15A×1_WP" localSheetId="0">[35]複合・ｺﾝｾﾝﾄ電話!#REF!</definedName>
    <definedName name="ﾀﾝﾌﾞﾗｽｲｯﾁ_1P15A×1_WP" localSheetId="17">[35]複合・ｺﾝｾﾝﾄ電話!#REF!</definedName>
    <definedName name="ﾀﾝﾌﾞﾗｽｲｯﾁ_1P15A×1_WP">[35]複合・ｺﾝｾﾝﾄ電話!#REF!</definedName>
    <definedName name="ﾀﾝﾌﾞﾗｽｲｯﾁ_1P15A×3___PL×1" localSheetId="1">[35]複合・ｺﾝｾﾝﾄ電話!#REF!</definedName>
    <definedName name="ﾀﾝﾌﾞﾗｽｲｯﾁ_1P15A×3___PL×1" localSheetId="0">[35]複合・ｺﾝｾﾝﾄ電話!#REF!</definedName>
    <definedName name="ﾀﾝﾌﾞﾗｽｲｯﾁ_1P15A×3___PL×1" localSheetId="17">[35]複合・ｺﾝｾﾝﾄ電話!#REF!</definedName>
    <definedName name="ﾀﾝﾌﾞﾗｽｲｯﾁ_1P15A×3___PL×1">[35]複合・ｺﾝｾﾝﾄ電話!#REF!</definedName>
    <definedName name="ﾀﾞﾝﾌﾟ運転21">#REF!</definedName>
    <definedName name="ﾀﾞﾝﾌﾟ運搬5">#REF!</definedName>
    <definedName name="ﾁ1" localSheetId="1">#REF!</definedName>
    <definedName name="ﾁ1" localSheetId="0">#REF!</definedName>
    <definedName name="ﾁ1" localSheetId="17">#REF!</definedName>
    <definedName name="ﾁ1">#REF!</definedName>
    <definedName name="ﾁ46">#N/A</definedName>
    <definedName name="ﾁA1" localSheetId="1">#REF!</definedName>
    <definedName name="ﾁA1" localSheetId="0">#REF!</definedName>
    <definedName name="ﾁA1" localSheetId="17">#REF!</definedName>
    <definedName name="ﾁA1">#REF!</definedName>
    <definedName name="チーム名" localSheetId="1">#REF!</definedName>
    <definedName name="チーム名" localSheetId="0">#REF!</definedName>
    <definedName name="チーム名" localSheetId="17">#REF!</definedName>
    <definedName name="チーム名">#REF!</definedName>
    <definedName name="ﾁｪｯｸ" localSheetId="1">#REF!</definedName>
    <definedName name="ﾁｪｯｸ" localSheetId="0">#REF!</definedName>
    <definedName name="ﾁｪｯｸ">#REF!</definedName>
    <definedName name="ちゅっＨ" localSheetId="1">[7]金建代価!#REF!</definedName>
    <definedName name="ちゅっＨ" localSheetId="0">[7]金建代価!#REF!</definedName>
    <definedName name="ちゅっＨ">[7]金建代価!#REF!</definedName>
    <definedName name="ﾁｮｳｾｲﾘﾝｸﾞFMB" localSheetId="1">#REF!</definedName>
    <definedName name="ﾁｮｳｾｲﾘﾝｸﾞFMB" localSheetId="0">#REF!</definedName>
    <definedName name="ﾁｮｳｾｲﾘﾝｸﾞFMB" localSheetId="17">#REF!</definedName>
    <definedName name="ﾁｮｳｾｲﾘﾝｸﾞFMB">#REF!</definedName>
    <definedName name="っｄ" localSheetId="1" hidden="1">#REF!</definedName>
    <definedName name="っｄ" localSheetId="0" hidden="1">#REF!</definedName>
    <definedName name="っｄ" hidden="1">#REF!</definedName>
    <definedName name="っｄｓ">#REF!</definedName>
    <definedName name="っＧ">'[83]本工事費 (2)'!$AB$2</definedName>
    <definedName name="づＫ" localSheetId="1">#REF!</definedName>
    <definedName name="づＫ" localSheetId="0">#REF!</definedName>
    <definedName name="づＫ">#REF!</definedName>
    <definedName name="っｌ">#REF!</definedName>
    <definedName name="っｓ" localSheetId="1">仕訳書!っｓ</definedName>
    <definedName name="っｓ" localSheetId="2">'諸経費算定 (改修機械)'!っｓ</definedName>
    <definedName name="っｓ" localSheetId="0">総仕訳書!っｓ</definedName>
    <definedName name="っｓ">[0]!っｓ</definedName>
    <definedName name="ついＲＨんっＫ" localSheetId="1">[7]仮設解体!#REF!</definedName>
    <definedName name="ついＲＨんっＫ" localSheetId="0">[7]仮設解体!#REF!</definedName>
    <definedName name="ついＲＨんっＫ">[7]仮設解体!#REF!</definedName>
    <definedName name="づお" localSheetId="1">#REF!</definedName>
    <definedName name="づお" localSheetId="0">#REF!</definedName>
    <definedName name="づお" localSheetId="17">#REF!</definedName>
    <definedName name="づお">#REF!</definedName>
    <definedName name="っっｄ" localSheetId="1">#REF!</definedName>
    <definedName name="っっｄ" localSheetId="0">#REF!</definedName>
    <definedName name="っっｄ">#REF!</definedName>
    <definedName name="っっＦ" localSheetId="1">#REF!</definedName>
    <definedName name="っっＦ" localSheetId="0">#REF!</definedName>
    <definedName name="っっＦ">#REF!</definedName>
    <definedName name="っっｌ">#REF!</definedName>
    <definedName name="っっっｄ" hidden="1">0</definedName>
    <definedName name="っっっｌ">#REF!</definedName>
    <definedName name="っっっｓ" hidden="1">#REF!</definedName>
    <definedName name="っっっっｌ">#REF!</definedName>
    <definedName name="っっっっｓ" hidden="1">#REF!</definedName>
    <definedName name="っっっっっｌ">#REF!</definedName>
    <definedName name="っっっっっっっｄ" hidden="1">#REF!</definedName>
    <definedName name="っっっっっっっＧ">[155]標準表!$Z$5:$Z$6</definedName>
    <definedName name="っっっっっっっｌ" localSheetId="2">#REF!</definedName>
    <definedName name="っっっっっっっｌ">#REF!</definedName>
    <definedName name="っっっっっっっぉ" localSheetId="2">#REF!</definedName>
    <definedName name="っっっっっっっぉ">#REF!</definedName>
    <definedName name="っっっっっっっっっｓ" hidden="1">0</definedName>
    <definedName name="ﾂﾙ1" localSheetId="1">仕訳書!ﾂﾙ1</definedName>
    <definedName name="ﾂﾙ1" localSheetId="2">'諸経費算定 (改修機械)'!ﾂﾙ1</definedName>
    <definedName name="ﾂﾙ1" localSheetId="0">総仕訳書!ﾂﾙ1</definedName>
    <definedName name="ﾂﾙ1">[0]!ﾂﾙ1</definedName>
    <definedName name="ﾂﾙ10" localSheetId="1">仕訳書!ﾂﾙ10</definedName>
    <definedName name="ﾂﾙ10" localSheetId="2">'諸経費算定 (改修機械)'!ﾂﾙ10</definedName>
    <definedName name="ﾂﾙ10" localSheetId="0">総仕訳書!ﾂﾙ10</definedName>
    <definedName name="ﾂﾙ10">[0]!ﾂﾙ10</definedName>
    <definedName name="ﾂﾙ11" localSheetId="1">仕訳書!ﾂﾙ11</definedName>
    <definedName name="ﾂﾙ11" localSheetId="2">'諸経費算定 (改修機械)'!ﾂﾙ11</definedName>
    <definedName name="ﾂﾙ11" localSheetId="0">総仕訳書!ﾂﾙ11</definedName>
    <definedName name="ﾂﾙ11">[0]!ﾂﾙ11</definedName>
    <definedName name="ﾂﾙ2" localSheetId="1">仕訳書!ﾂﾙ2</definedName>
    <definedName name="ﾂﾙ2" localSheetId="2">'諸経費算定 (改修機械)'!ﾂﾙ2</definedName>
    <definedName name="ﾂﾙ2" localSheetId="0">総仕訳書!ﾂﾙ2</definedName>
    <definedName name="ﾂﾙ2">[0]!ﾂﾙ2</definedName>
    <definedName name="ﾂﾙ3" localSheetId="1">仕訳書!ﾂﾙ3</definedName>
    <definedName name="ﾂﾙ3" localSheetId="2">'諸経費算定 (改修機械)'!ﾂﾙ3</definedName>
    <definedName name="ﾂﾙ3" localSheetId="0">総仕訳書!ﾂﾙ3</definedName>
    <definedName name="ﾂﾙ3">[0]!ﾂﾙ3</definedName>
    <definedName name="ﾂﾙ4" localSheetId="1">仕訳書!ﾂﾙ4</definedName>
    <definedName name="ﾂﾙ4" localSheetId="2">'諸経費算定 (改修機械)'!ﾂﾙ4</definedName>
    <definedName name="ﾂﾙ4" localSheetId="0">総仕訳書!ﾂﾙ4</definedName>
    <definedName name="ﾂﾙ4">[0]!ﾂﾙ4</definedName>
    <definedName name="ﾂﾙ5" localSheetId="1">仕訳書!ﾂﾙ5</definedName>
    <definedName name="ﾂﾙ5" localSheetId="2">'諸経費算定 (改修機械)'!ﾂﾙ5</definedName>
    <definedName name="ﾂﾙ5" localSheetId="0">総仕訳書!ﾂﾙ5</definedName>
    <definedName name="ﾂﾙ5">[0]!ﾂﾙ5</definedName>
    <definedName name="ﾂﾙ6" localSheetId="1">仕訳書!ﾂﾙ6</definedName>
    <definedName name="ﾂﾙ6" localSheetId="2">'諸経費算定 (改修機械)'!ﾂﾙ6</definedName>
    <definedName name="ﾂﾙ6" localSheetId="0">総仕訳書!ﾂﾙ6</definedName>
    <definedName name="ﾂﾙ6">[0]!ﾂﾙ6</definedName>
    <definedName name="ﾂﾙ7" localSheetId="1">仕訳書!ﾂﾙ7</definedName>
    <definedName name="ﾂﾙ7" localSheetId="2">'諸経費算定 (改修機械)'!ﾂﾙ7</definedName>
    <definedName name="ﾂﾙ7" localSheetId="0">総仕訳書!ﾂﾙ7</definedName>
    <definedName name="ﾂﾙ7">[0]!ﾂﾙ7</definedName>
    <definedName name="ﾂﾙ8" localSheetId="1">仕訳書!ﾂﾙ8</definedName>
    <definedName name="ﾂﾙ8" localSheetId="2">'諸経費算定 (改修機械)'!ﾂﾙ8</definedName>
    <definedName name="ﾂﾙ8" localSheetId="0">総仕訳書!ﾂﾙ8</definedName>
    <definedName name="ﾂﾙ8">[0]!ﾂﾙ8</definedName>
    <definedName name="ﾂﾙ9" localSheetId="1">仕訳書!ﾂﾙ9</definedName>
    <definedName name="ﾂﾙ9" localSheetId="2">'諸経費算定 (改修機械)'!ﾂﾙ9</definedName>
    <definedName name="ﾂﾙ9" localSheetId="0">総仕訳書!ﾂﾙ9</definedName>
    <definedName name="ﾂﾙ9">[0]!ﾂﾙ9</definedName>
    <definedName name="テ">NA()</definedName>
    <definedName name="て" localSheetId="2">#REF!</definedName>
    <definedName name="て">#REF!</definedName>
    <definedName name="で" localSheetId="1">#REF!</definedName>
    <definedName name="で" localSheetId="0">#REF!</definedName>
    <definedName name="で" localSheetId="17">#REF!</definedName>
    <definedName name="で">#REF!</definedName>
    <definedName name="でＮ" localSheetId="14" hidden="1">[156]配管数拾表!#REF!</definedName>
    <definedName name="でＮ" localSheetId="17">[157]配管数拾表!#REF!</definedName>
    <definedName name="でＮ">[157]配管数拾表!#REF!</definedName>
    <definedName name="ﾃﾞｨｰｾﾞﾙ発電機" localSheetId="17">[35]複合・ｺﾝｾﾝﾄ電話!#REF!</definedName>
    <definedName name="ﾃﾞｨｰｾﾞﾙ発電機">[35]複合・ｺﾝｾﾝﾄ電話!#REF!</definedName>
    <definedName name="ﾃｲｽﾘｰ" localSheetId="1">#REF!</definedName>
    <definedName name="ﾃｲｽﾘｰ" localSheetId="0">#REF!</definedName>
    <definedName name="ﾃｲｽﾘｰ" localSheetId="17">#REF!</definedName>
    <definedName name="ﾃｲｽﾘｰ">#REF!</definedName>
    <definedName name="ﾃｲﾂｰ" localSheetId="1">#REF!</definedName>
    <definedName name="ﾃｲﾂｰ" localSheetId="0">#REF!</definedName>
    <definedName name="ﾃｲﾂｰ" localSheetId="17">#REF!</definedName>
    <definedName name="ﾃｲﾂｰ">#REF!</definedName>
    <definedName name="ﾃｲﾌｧｲﾌﾞ" localSheetId="1">#REF!</definedName>
    <definedName name="ﾃｲﾌｧｲﾌﾞ" localSheetId="0">#REF!</definedName>
    <definedName name="ﾃｲﾌｧｲﾌﾞ" localSheetId="17">#REF!</definedName>
    <definedName name="ﾃｲﾌｧｲﾌﾞ">#REF!</definedName>
    <definedName name="ﾃｲﾌｫｰ">#REF!</definedName>
    <definedName name="ﾃｲﾜﾝ">#REF!</definedName>
    <definedName name="ﾃﾞｰﾀ">[158]ﾃﾞｰﾀ!$E$1:$L$65536</definedName>
    <definedName name="ﾃﾞｰﾀｰ1">NA()</definedName>
    <definedName name="ﾃﾞｰﾀｰ10">NA()</definedName>
    <definedName name="ﾃﾞｰﾀｰ11">NA()</definedName>
    <definedName name="ﾃﾞｰﾀｰ12">NA()</definedName>
    <definedName name="ﾃﾞｰﾀｰ13">NA()</definedName>
    <definedName name="ﾃﾞｰﾀｰ14">NA()</definedName>
    <definedName name="ﾃﾞｰﾀｰ15">NA()</definedName>
    <definedName name="ﾃﾞｰﾀｰ2">NA()</definedName>
    <definedName name="ﾃﾞｰﾀｰ3">NA()</definedName>
    <definedName name="ﾃﾞｰﾀｰ4">NA()</definedName>
    <definedName name="ﾃﾞｰﾀｰ5">NA()</definedName>
    <definedName name="ﾃﾞｰﾀｰ6">NA()</definedName>
    <definedName name="ﾃﾞｰﾀｰ7">NA()</definedName>
    <definedName name="ﾃﾞｰﾀｰ8">NA()</definedName>
    <definedName name="ﾃﾞｰﾀｰ9">NA()</definedName>
    <definedName name="ﾃﾞｰﾀﾍﾞｰｽ" localSheetId="1">#REF!</definedName>
    <definedName name="ﾃﾞｰﾀﾍﾞｰｽ" localSheetId="0">#REF!</definedName>
    <definedName name="ﾃﾞｰﾀﾍﾞｰｽ" localSheetId="17">#REF!</definedName>
    <definedName name="ﾃﾞｰﾀﾍﾞｰｽ">#REF!</definedName>
    <definedName name="データ入力" localSheetId="1">#REF!</definedName>
    <definedName name="データ入力" localSheetId="0">#REF!</definedName>
    <definedName name="データ入力" localSheetId="17">#REF!</definedName>
    <definedName name="データ入力">#REF!</definedName>
    <definedName name="データ範囲" localSheetId="1">#REF!</definedName>
    <definedName name="データ範囲" localSheetId="0">#REF!</definedName>
    <definedName name="データ範囲" localSheetId="17">#REF!</definedName>
    <definedName name="データ範囲">#REF!</definedName>
    <definedName name="てつ" localSheetId="1">仕訳書!てつ</definedName>
    <definedName name="てつ" localSheetId="2">'諸経費算定 (改修機械)'!てつ</definedName>
    <definedName name="てつ" localSheetId="0">総仕訳書!てつ</definedName>
    <definedName name="てつ" localSheetId="17">別紙明細!てつ</definedName>
    <definedName name="てつ">[0]!てつ</definedName>
    <definedName name="テレビ機器" localSheetId="1">#REF!</definedName>
    <definedName name="テレビ機器" localSheetId="0">#REF!</definedName>
    <definedName name="テレビ機器" localSheetId="17">#REF!</definedName>
    <definedName name="テレビ機器">#REF!</definedName>
    <definedName name="ﾃﾚﾋﾞ共聴設備">#REF!</definedName>
    <definedName name="どＭ" localSheetId="1">#REF!</definedName>
    <definedName name="どＭ" localSheetId="0">#REF!</definedName>
    <definedName name="どＭ" localSheetId="17">#REF!</definedName>
    <definedName name="どＭ">#REF!</definedName>
    <definedName name="とい" localSheetId="1">仕訳書!とい</definedName>
    <definedName name="とい" localSheetId="2">'諸経費算定 (改修機械)'!とい</definedName>
    <definedName name="とい" localSheetId="0">総仕訳書!とい</definedName>
    <definedName name="とい" localSheetId="17">別紙明細!とい</definedName>
    <definedName name="とい">とい</definedName>
    <definedName name="どいｔ" localSheetId="1">[159]仕訳書!#REF!</definedName>
    <definedName name="どいｔ" localSheetId="0">[159]仕訳書!#REF!</definedName>
    <definedName name="どいｔ" localSheetId="17">[159]仕訳書!#REF!</definedName>
    <definedName name="どいｔ">[159]仕訳書!#REF!</definedName>
    <definedName name="ﾄｲﾚ呼出押ﾎﾞﾀﾝ" localSheetId="1">[35]複合・ｺﾝｾﾝﾄ電話!#REF!</definedName>
    <definedName name="ﾄｲﾚ呼出押ﾎﾞﾀﾝ" localSheetId="0">[35]複合・ｺﾝｾﾝﾄ電話!#REF!</definedName>
    <definedName name="ﾄｲﾚ呼出押ﾎﾞﾀﾝ" localSheetId="17">[35]複合・ｺﾝｾﾝﾄ電話!#REF!</definedName>
    <definedName name="ﾄｲﾚ呼出押ﾎﾞﾀﾝ">[35]複合・ｺﾝｾﾝﾄ電話!#REF!</definedName>
    <definedName name="ﾄｲﾚ呼出表示ﾗﾝﾌﾟ" localSheetId="1">[35]複合・ｺﾝｾﾝﾄ電話!#REF!</definedName>
    <definedName name="ﾄｲﾚ呼出表示ﾗﾝﾌﾟ" localSheetId="0">[35]複合・ｺﾝｾﾝﾄ電話!#REF!</definedName>
    <definedName name="ﾄｲﾚ呼出表示ﾗﾝﾌﾟ" localSheetId="17">[35]複合・ｺﾝｾﾝﾄ電話!#REF!</definedName>
    <definedName name="ﾄｲﾚ呼出表示ﾗﾝﾌﾟ">[35]複合・ｺﾝｾﾝﾄ電話!#REF!</definedName>
    <definedName name="ﾄｲﾚ呼出表示装置__5窓用" localSheetId="1">[35]複合・ｺﾝｾﾝﾄ電話!#REF!</definedName>
    <definedName name="ﾄｲﾚ呼出表示装置__5窓用" localSheetId="0">[35]複合・ｺﾝｾﾝﾄ電話!#REF!</definedName>
    <definedName name="ﾄｲﾚ呼出表示装置__5窓用" localSheetId="17">[35]複合・ｺﾝｾﾝﾄ電話!#REF!</definedName>
    <definedName name="ﾄｲﾚ呼出表示装置__5窓用">[35]複合・ｺﾝｾﾝﾄ電話!#REF!</definedName>
    <definedName name="ﾄｲﾚ呼出復旧ﾎﾞﾀﾝ" localSheetId="1">[35]複合・ｺﾝｾﾝﾄ電話!#REF!</definedName>
    <definedName name="ﾄｲﾚ呼出復旧ﾎﾞﾀﾝ" localSheetId="0">[35]複合・ｺﾝｾﾝﾄ電話!#REF!</definedName>
    <definedName name="ﾄｲﾚ呼出復旧ﾎﾞﾀﾝ" localSheetId="17">[35]複合・ｺﾝｾﾝﾄ電話!#REF!</definedName>
    <definedName name="ﾄｲﾚ呼出復旧ﾎﾞﾀﾝ">[35]複合・ｺﾝｾﾝﾄ電話!#REF!</definedName>
    <definedName name="ﾄﾞｳ" localSheetId="1">#REF!</definedName>
    <definedName name="ﾄﾞｳ" localSheetId="0">#REF!</definedName>
    <definedName name="ﾄﾞｳ" localSheetId="17">#REF!</definedName>
    <definedName name="ﾄﾞｳ">#REF!</definedName>
    <definedName name="ﾄﾞｳ_1" localSheetId="1">#REF!</definedName>
    <definedName name="ﾄﾞｳ_1" localSheetId="0">#REF!</definedName>
    <definedName name="ﾄﾞｳ_1" localSheetId="17">#REF!</definedName>
    <definedName name="ﾄﾞｳ_1">#REF!</definedName>
    <definedName name="とび工" localSheetId="1">#REF!</definedName>
    <definedName name="とび工" localSheetId="0">#REF!</definedName>
    <definedName name="とび工" localSheetId="17">#REF!</definedName>
    <definedName name="とび工">#REF!</definedName>
    <definedName name="とび工１">#REF!</definedName>
    <definedName name="ﾄﾗｯｸｸﾚｰﾝ運転4.8_4.9t">#REF!</definedName>
    <definedName name="ﾄﾗｯｸｸﾚｰﾝ賃料4.9t">#REF!</definedName>
    <definedName name="ﾄﾗｯｸ運転">#REF!</definedName>
    <definedName name="ﾄﾗｯｸ運転2t">#REF!</definedName>
    <definedName name="ﾄﾗｯｸ運転3_3.5t">#REF!</definedName>
    <definedName name="ドラムコンセント">#REF!</definedName>
    <definedName name="トランペットスピーカ">#REF!</definedName>
    <definedName name="とりこわし">[160]代価表!#REF!</definedName>
    <definedName name="とりこわし1">[30]代価!#REF!</definedName>
    <definedName name="とりこわし2">[30]代価!#REF!</definedName>
    <definedName name="ﾅｰｽｺｰﾙ設備" localSheetId="2">#REF!</definedName>
    <definedName name="ﾅｰｽｺｰﾙ設備">#REF!</definedName>
    <definedName name="なし">#REF!</definedName>
    <definedName name="ななな" localSheetId="1">#REF!</definedName>
    <definedName name="ななな" localSheetId="0">#REF!</definedName>
    <definedName name="ななな" localSheetId="17">#REF!</definedName>
    <definedName name="ななな">#REF!</definedName>
    <definedName name="ぬ" localSheetId="1">[7]仮設解体!#REF!</definedName>
    <definedName name="ぬ" localSheetId="0">[7]仮設解体!#REF!</definedName>
    <definedName name="ぬ">[7]仮設解体!#REF!</definedName>
    <definedName name="ぬいＹＫ">[7]仮設解体!#REF!</definedName>
    <definedName name="の" localSheetId="1">#REF!</definedName>
    <definedName name="の" localSheetId="0">#REF!</definedName>
    <definedName name="の" localSheetId="17">#REF!</definedName>
    <definedName name="の">#REF!</definedName>
    <definedName name="ノーマルベンド" localSheetId="1">#REF!</definedName>
    <definedName name="ノーマルベンド" localSheetId="0">#REF!</definedName>
    <definedName name="ノーマルベンド" localSheetId="17">#REF!</definedName>
    <definedName name="ノーマルベンド">#REF!</definedName>
    <definedName name="ﾉｰﾏﾙﾍﾞﾝﾄﾞ_92" localSheetId="1">[35]複合・ｺﾝｾﾝﾄ電話!#REF!</definedName>
    <definedName name="ﾉｰﾏﾙﾍﾞﾝﾄﾞ_92" localSheetId="0">[35]複合・ｺﾝｾﾝﾄ電話!#REF!</definedName>
    <definedName name="ﾉｰﾏﾙﾍﾞﾝﾄﾞ_92" localSheetId="17">[35]複合・ｺﾝｾﾝﾄ電話!#REF!</definedName>
    <definedName name="ﾉｰﾏﾙﾍﾞﾝﾄﾞ_92">[35]複合・ｺﾝｾﾝﾄ電話!#REF!</definedName>
    <definedName name="ﾉｽﾞﾙﾌﾟﾚｰﾄ" localSheetId="1">#REF!</definedName>
    <definedName name="ﾉｽﾞﾙﾌﾟﾚｰﾄ" localSheetId="2">#REF!</definedName>
    <definedName name="ﾉｽﾞﾙﾌﾟﾚｰﾄ" localSheetId="0">#REF!</definedName>
    <definedName name="ﾉｽﾞﾙﾌﾟﾚｰﾄ" localSheetId="17">#REF!</definedName>
    <definedName name="ﾉｽﾞﾙﾌﾟﾚｰﾄ">#REF!</definedName>
    <definedName name="ﾊﾞｲﾌﾞﾛﾊﾝﾏ37">#REF!</definedName>
    <definedName name="ﾊﾞｯｸﾎｳ" localSheetId="1">#REF!</definedName>
    <definedName name="ﾊﾞｯｸﾎｳ" localSheetId="0">#REF!</definedName>
    <definedName name="ﾊﾞｯｸﾎｳ" localSheetId="17">#REF!</definedName>
    <definedName name="ﾊﾞｯｸﾎｳ">#REF!</definedName>
    <definedName name="ﾊﾞｯｸﾎｳ0.1・">#REF!</definedName>
    <definedName name="ﾊﾞｯｸﾎｳ0.2">#REF!</definedName>
    <definedName name="ﾊﾞｯｸﾎｳ0.35">#REF!</definedName>
    <definedName name="ﾊﾞｯｸﾎｳ運転17">#REF!</definedName>
    <definedName name="ﾊﾞｯｸﾎｳ運転39">#REF!</definedName>
    <definedName name="ﾊﾞｯｸﾎｳ掘削積込" localSheetId="1">#REF!</definedName>
    <definedName name="ﾊﾞｯｸﾎｳ掘削積込" localSheetId="0">#REF!</definedName>
    <definedName name="ﾊﾞｯｸﾎｳ掘削積込">#REF!</definedName>
    <definedName name="ﾊﾞｯｸﾎｳ床掘">#REF!</definedName>
    <definedName name="ﾊﾞｯｸﾎｳ投入工">#REF!</definedName>
    <definedName name="ﾊﾞｯｸ土羽33">#REF!</definedName>
    <definedName name="はつり">#REF!</definedName>
    <definedName name="はつり機械溝">#REF!</definedName>
    <definedName name="はつり工">#REF!</definedName>
    <definedName name="はつり工１">#REF!</definedName>
    <definedName name="ばとる">#REF!</definedName>
    <definedName name="バルブ">#REF!</definedName>
    <definedName name="ﾊﾝﾄﾞﾎｰﾙ">[161]数量総括!$P$31</definedName>
    <definedName name="ひＫＪＨ" localSheetId="1">[7]仮設解体!#REF!</definedName>
    <definedName name="ひＫＪＨ" localSheetId="0">[7]仮設解体!#REF!</definedName>
    <definedName name="ひＫＪＨ" localSheetId="17">[7]仮設解体!#REF!</definedName>
    <definedName name="ひＫＪＨ">[7]仮設解体!#REF!</definedName>
    <definedName name="ﾋﾟS" localSheetId="1">#REF!</definedName>
    <definedName name="ﾋﾟS" localSheetId="0">#REF!</definedName>
    <definedName name="ﾋﾟS" localSheetId="17">#REF!</definedName>
    <definedName name="ﾋﾟS">#REF!</definedName>
    <definedName name="ﾋﾟU" localSheetId="1">#REF!</definedName>
    <definedName name="ﾋﾟU" localSheetId="0">#REF!</definedName>
    <definedName name="ﾋﾟU">#REF!</definedName>
    <definedName name="ひぃっＫＨ" localSheetId="1">[7]仮設解体!#REF!</definedName>
    <definedName name="ひぃっＫＨ" localSheetId="0">[7]仮設解体!#REF!</definedName>
    <definedName name="ひぃっＫＨ">[7]仮設解体!#REF!</definedName>
    <definedName name="ビープ">NA()</definedName>
    <definedName name="ひかく">#REF!</definedName>
    <definedName name="ピッチ" localSheetId="1">#REF!</definedName>
    <definedName name="ピッチ" localSheetId="0">#REF!</definedName>
    <definedName name="ピッチ" localSheetId="17">#REF!</definedName>
    <definedName name="ピッチ">#REF!</definedName>
    <definedName name="ふ" localSheetId="1">[7]仮設解体!#REF!</definedName>
    <definedName name="ふ" localSheetId="0">[7]仮設解体!#REF!</definedName>
    <definedName name="ふ" localSheetId="17">[7]仮設解体!#REF!</definedName>
    <definedName name="ふ">[7]仮設解体!#REF!</definedName>
    <definedName name="ふＪきい" localSheetId="1">[7]仮設解体!#REF!</definedName>
    <definedName name="ふＪきい" localSheetId="0">[7]仮設解体!#REF!</definedName>
    <definedName name="ふＪきい" localSheetId="17">[7]仮設解体!#REF!</definedName>
    <definedName name="ふＪきい">[7]仮設解体!#REF!</definedName>
    <definedName name="ふＫじＭＮ" localSheetId="1">[7]仮設解体!#REF!</definedName>
    <definedName name="ふＫじＭＮ" localSheetId="0">[7]仮設解体!#REF!</definedName>
    <definedName name="ふＫじＭＮ" localSheetId="17">[7]仮設解体!#REF!</definedName>
    <definedName name="ふＫじＭＮ">[7]仮設解体!#REF!</definedName>
    <definedName name="ふＫっＪＭ" localSheetId="17">[7]仮設解体!#REF!</definedName>
    <definedName name="ふＫっＪＭ">[7]仮設解体!#REF!</definedName>
    <definedName name="ﾌｧｲﾙ呼出" localSheetId="1">#REF!</definedName>
    <definedName name="ﾌｧｲﾙ呼出" localSheetId="0">#REF!</definedName>
    <definedName name="ﾌｧｲﾙ呼出" localSheetId="17">#REF!</definedName>
    <definedName name="ﾌｧｲﾙ呼出">#REF!</definedName>
    <definedName name="ﾌｧｲﾙ保存" localSheetId="1">#REF!</definedName>
    <definedName name="ﾌｧｲﾙ保存" localSheetId="0">#REF!</definedName>
    <definedName name="ﾌｧｲﾙ保存">#REF!</definedName>
    <definedName name="ふいＰ" localSheetId="1">#REF!</definedName>
    <definedName name="ふいＰ" localSheetId="0">#REF!</definedName>
    <definedName name="ふいＰ">#REF!</definedName>
    <definedName name="ﾌｨﾙ" hidden="1">#REF!</definedName>
    <definedName name="ﾌﾞｰｽﾀｰ" localSheetId="1">[35]複合・ｺﾝｾﾝﾄ電話!#REF!</definedName>
    <definedName name="ﾌﾞｰｽﾀｰ" localSheetId="0">[35]複合・ｺﾝｾﾝﾄ電話!#REF!</definedName>
    <definedName name="ﾌﾞｰｽﾀｰ">[35]複合・ｺﾝｾﾝﾄ電話!#REF!</definedName>
    <definedName name="ﾌｰﾁﾝ">[6]ｺﾝｸﾘｰﾄ!#REF!</definedName>
    <definedName name="ﾌｰﾁﾝｸﾞ" localSheetId="1">#REF!</definedName>
    <definedName name="ﾌｰﾁﾝｸﾞ" localSheetId="0">#REF!</definedName>
    <definedName name="ﾌｰﾁﾝｸﾞ" localSheetId="17">#REF!</definedName>
    <definedName name="ﾌｰﾁﾝｸﾞ">#REF!</definedName>
    <definedName name="ふぉＰ" localSheetId="1">#REF!</definedName>
    <definedName name="ふぉＰ" localSheetId="0">#REF!</definedName>
    <definedName name="ふぉＰ" localSheetId="17">#REF!</definedName>
    <definedName name="ふぉＰ">#REF!</definedName>
    <definedName name="ふきっＭ" localSheetId="1">[7]仮設解体!#REF!</definedName>
    <definedName name="ふきっＭ" localSheetId="0">[7]仮設解体!#REF!</definedName>
    <definedName name="ふきっＭ" localSheetId="17">[7]仮設解体!#REF!</definedName>
    <definedName name="ふきっＭ">[7]仮設解体!#REF!</definedName>
    <definedName name="ふた" localSheetId="2">#REF!</definedName>
    <definedName name="ふた">#REF!</definedName>
    <definedName name="ふっＫＨ" localSheetId="1">[7]仮設解体!#REF!</definedName>
    <definedName name="ふっＫＨ" localSheetId="0">[7]仮設解体!#REF!</definedName>
    <definedName name="ふっＫＨ" localSheetId="17">[7]仮設解体!#REF!</definedName>
    <definedName name="ふっＫＨ">[7]仮設解体!#REF!</definedName>
    <definedName name="ふっＫじ">[7]金建代価!#REF!</definedName>
    <definedName name="ふっＫふＹ">[7]金建代価!#REF!</definedName>
    <definedName name="ぶっく" localSheetId="1">#REF!</definedName>
    <definedName name="ぶっく" localSheetId="0">#REF!</definedName>
    <definedName name="ぶっく" localSheetId="17">#REF!</definedName>
    <definedName name="ぶっく">#REF!</definedName>
    <definedName name="フトン篭">[106]基礎単価!#REF!</definedName>
    <definedName name="ﾌﾟﾗﾝﾄ工事" localSheetId="2">#REF!</definedName>
    <definedName name="ﾌﾟﾗﾝﾄ工事">#REF!</definedName>
    <definedName name="ぷりんｔ" localSheetId="1">#REF!</definedName>
    <definedName name="ぷりんｔ" localSheetId="0">#REF!</definedName>
    <definedName name="ぷりんｔ" localSheetId="17">#REF!</definedName>
    <definedName name="ぷりんｔ">#REF!</definedName>
    <definedName name="ﾌﾟﾘﾝﾄ" localSheetId="1">#REF!</definedName>
    <definedName name="ﾌﾟﾘﾝﾄ" localSheetId="2">#REF!</definedName>
    <definedName name="ﾌﾟﾘﾝﾄ" localSheetId="0">#REF!</definedName>
    <definedName name="ﾌﾟﾘﾝﾄ" localSheetId="17">#REF!</definedName>
    <definedName name="ﾌﾟﾘﾝﾄ">#REF!</definedName>
    <definedName name="ﾌﾟﾘﾝﾄﾏｸﾛ" localSheetId="1">[7]仮設解体!#REF!</definedName>
    <definedName name="ﾌﾟﾘﾝﾄﾏｸﾛ" localSheetId="0">[7]仮設解体!#REF!</definedName>
    <definedName name="ﾌﾟﾘﾝﾄﾏｸﾛ" localSheetId="17">[7]仮設解体!#REF!</definedName>
    <definedName name="ﾌﾟﾘﾝﾄﾏｸﾛ">[7]仮設解体!#REF!</definedName>
    <definedName name="プリント選択">NA()</definedName>
    <definedName name="ﾌﾟﾙﾎﾞｯｸｽ__200×200×100" localSheetId="1">[35]複合・ｺﾝｾﾝﾄ電話!#REF!</definedName>
    <definedName name="ﾌﾟﾙﾎﾞｯｸｽ__200×200×100" localSheetId="0">[35]複合・ｺﾝｾﾝﾄ電話!#REF!</definedName>
    <definedName name="ﾌﾟﾙﾎﾞｯｸｽ__200×200×100" localSheetId="17">[35]複合・ｺﾝｾﾝﾄ電話!#REF!</definedName>
    <definedName name="ﾌﾟﾙﾎﾞｯｸｽ__200×200×100">[35]複合・ｺﾝｾﾝﾄ電話!#REF!</definedName>
    <definedName name="ﾌﾟﾙﾎﾞｯｸｽ__200×200×100__SUS">[35]複合・ｺﾝｾﾝﾄ電話!#REF!</definedName>
    <definedName name="ﾌﾟﾙﾎﾞｯｸｽ__250×250×200">[35]複合・ｺﾝｾﾝﾄ電話!#REF!</definedName>
    <definedName name="ﾌﾟﾙﾎﾞｯｸｽ100°×100__SUS" localSheetId="1">#REF!</definedName>
    <definedName name="ﾌﾟﾙﾎﾞｯｸｽ100°×100__SUS" localSheetId="0">#REF!</definedName>
    <definedName name="ﾌﾟﾙﾎﾞｯｸｽ100°×100__SUS" localSheetId="17">#REF!</definedName>
    <definedName name="ﾌﾟﾙﾎﾞｯｸｽ100°×100__SUS">#REF!</definedName>
    <definedName name="ﾌﾟﾙﾎﾞｯｸｽ200°×200__SUS" localSheetId="1">#REF!</definedName>
    <definedName name="ﾌﾟﾙﾎﾞｯｸｽ200°×200__SUS" localSheetId="0">#REF!</definedName>
    <definedName name="ﾌﾟﾙﾎﾞｯｸｽ200°×200__SUS" localSheetId="17">#REF!</definedName>
    <definedName name="ﾌﾟﾙﾎﾞｯｸｽ200°×200__SUS">#REF!</definedName>
    <definedName name="ﾌﾟﾙﾎﾞｯｸｽ300°×300" localSheetId="1">#REF!</definedName>
    <definedName name="ﾌﾟﾙﾎﾞｯｸｽ300°×300" localSheetId="0">#REF!</definedName>
    <definedName name="ﾌﾟﾙﾎﾞｯｸｽ300°×300" localSheetId="17">#REF!</definedName>
    <definedName name="ﾌﾟﾙﾎﾞｯｸｽ300°×300">#REF!</definedName>
    <definedName name="プルボックス800°×300">[28]複合!$AA$10</definedName>
    <definedName name="フロートスイッチ" localSheetId="1">#REF!</definedName>
    <definedName name="フロートスイッチ" localSheetId="0">#REF!</definedName>
    <definedName name="フロートスイッチ" localSheetId="17">#REF!</definedName>
    <definedName name="フロートスイッチ">#REF!</definedName>
    <definedName name="ﾌﾞﾛｯｸ_ﾀｲﾙ工事" localSheetId="1">#REF!</definedName>
    <definedName name="ﾌﾞﾛｯｸ_ﾀｲﾙ工事" localSheetId="0">#REF!</definedName>
    <definedName name="ﾌﾞﾛｯｸ_ﾀｲﾙ工事" localSheetId="17">#REF!</definedName>
    <definedName name="ﾌﾞﾛｯｸ_ﾀｲﾙ工事">#REF!</definedName>
    <definedName name="ﾌﾞﾛｯｸ･ﾀｲﾙ工事" localSheetId="1">#REF!</definedName>
    <definedName name="ﾌﾞﾛｯｸ･ﾀｲﾙ工事" localSheetId="0">#REF!</definedName>
    <definedName name="ﾌﾞﾛｯｸ･ﾀｲﾙ工事" localSheetId="17">#REF!</definedName>
    <definedName name="ﾌﾞﾛｯｸ･ﾀｲﾙ工事">#REF!</definedName>
    <definedName name="ﾌﾞﾛｯｸ工">#REF!</definedName>
    <definedName name="ﾌﾞﾛｯｸ工１">#REF!</definedName>
    <definedName name="ベＬ市" localSheetId="1">{#N/A,#N/A,FALSE,"集計"}</definedName>
    <definedName name="ベＬ市" localSheetId="2">{#N/A,#N/A,FALSE,"集計"}</definedName>
    <definedName name="ベＬ市" localSheetId="0">{#N/A,#N/A,FALSE,"集計"}</definedName>
    <definedName name="ベＬ市" localSheetId="17">{#N/A,#N/A,FALSE,"集計"}</definedName>
    <definedName name="ベＬ市">{#N/A,#N/A,FALSE,"集計"}</definedName>
    <definedName name="ページ１">'[17]#REF'!$B$4:$Q$54</definedName>
    <definedName name="ﾍﾟｰｼﾞ末" localSheetId="1">#REF!</definedName>
    <definedName name="ﾍﾟｰｼﾞ末" localSheetId="2">#REF!</definedName>
    <definedName name="ﾍﾟｰｼﾞ末" localSheetId="0">#REF!</definedName>
    <definedName name="ﾍﾟｰｼﾞ末" localSheetId="17">#REF!</definedName>
    <definedName name="ﾍﾟｰｼﾞ末">#REF!</definedName>
    <definedName name="ぽＬきＪ" localSheetId="1">[7]仮設解体!#REF!</definedName>
    <definedName name="ぽＬきＪ" localSheetId="2">[7]仮設解体!#REF!</definedName>
    <definedName name="ぽＬきＪ" localSheetId="0">[7]仮設解体!#REF!</definedName>
    <definedName name="ぽＬきＪ">[7]仮設解体!#REF!</definedName>
    <definedName name="ぽぃ" localSheetId="1">[7]仮設解体!#REF!</definedName>
    <definedName name="ぽぃ" localSheetId="0">[7]仮設解体!#REF!</definedName>
    <definedName name="ぽぃ" localSheetId="17">[7]仮設解体!#REF!</definedName>
    <definedName name="ぽぃ">[7]仮設解体!#REF!</definedName>
    <definedName name="ぽい">[7]仮設解体!#REF!</definedName>
    <definedName name="ﾎﾞｲﾗ室受水ﾀﾝｸ拾い" localSheetId="1">仕訳書!ﾎﾞｲﾗ室受水ﾀﾝｸ拾い</definedName>
    <definedName name="ﾎﾞｲﾗ室受水ﾀﾝｸ拾い" localSheetId="2">'諸経費算定 (改修機械)'!ﾎﾞｲﾗ室受水ﾀﾝｸ拾い</definedName>
    <definedName name="ﾎﾞｲﾗ室受水ﾀﾝｸ拾い" localSheetId="0">総仕訳書!ﾎﾞｲﾗ室受水ﾀﾝｸ拾い</definedName>
    <definedName name="ﾎﾞｲﾗ室受水ﾀﾝｸ拾い" localSheetId="17">別紙明細!ﾎﾞｲﾗ室受水ﾀﾝｸ拾い</definedName>
    <definedName name="ﾎﾞｲﾗ室受水ﾀﾝｸ拾い">[0]!ﾎﾞｲﾗ室受水ﾀﾝｸ拾い</definedName>
    <definedName name="ﾎﾞｰﾄﾞ">'[143]代価表17-1'!$K$15</definedName>
    <definedName name="ボーリング軟岩１" localSheetId="1">#REF!</definedName>
    <definedName name="ボーリング軟岩１" localSheetId="0">#REF!</definedName>
    <definedName name="ボーリング軟岩１" localSheetId="17">#REF!</definedName>
    <definedName name="ボーリング軟岩１">#REF!</definedName>
    <definedName name="ボーリング粘土" localSheetId="1">#REF!</definedName>
    <definedName name="ボーリング粘土" localSheetId="0">#REF!</definedName>
    <definedName name="ボーリング粘土" localSheetId="17">#REF!</definedName>
    <definedName name="ボーリング粘土">#REF!</definedName>
    <definedName name="ボーリング礫混り" localSheetId="1">#REF!</definedName>
    <definedName name="ボーリング礫混り" localSheetId="0">#REF!</definedName>
    <definedName name="ボーリング礫混り" localSheetId="17">#REF!</definedName>
    <definedName name="ボーリング礫混り">#REF!</definedName>
    <definedName name="ﾎｰﾝｽﾋﾟｰｶ" localSheetId="1">[35]複合・ｺﾝｾﾝﾄ電話!#REF!</definedName>
    <definedName name="ﾎｰﾝｽﾋﾟｰｶ" localSheetId="0">[35]複合・ｺﾝｾﾝﾄ電話!#REF!</definedName>
    <definedName name="ﾎｰﾝｽﾋﾟｰｶ" localSheetId="17">[35]複合・ｺﾝｾﾝﾄ電話!#REF!</definedName>
    <definedName name="ﾎｰﾝｽﾋﾟｰｶ">[35]複合・ｺﾝｾﾝﾄ電話!#REF!</definedName>
    <definedName name="ﾎﾟﾝﾌﾟ11.2" localSheetId="2">#REF!</definedName>
    <definedName name="ﾎﾟﾝﾌﾟ11.2">#REF!</definedName>
    <definedName name="ﾎﾟﾝﾌﾟ運転42">#REF!</definedName>
    <definedName name="ﾎﾟﾝﾌﾟ運転43">#REF!</definedName>
    <definedName name="ポンプ車打設29">#REF!</definedName>
    <definedName name="ﾏｸﾛ" localSheetId="1">#REF!</definedName>
    <definedName name="ﾏｸﾛ" localSheetId="0">#REF!</definedName>
    <definedName name="ﾏｸﾛ" localSheetId="17">#REF!</definedName>
    <definedName name="ﾏｸﾛ">#REF!</definedName>
    <definedName name="まくろ" localSheetId="1">#REF!</definedName>
    <definedName name="まくろ" localSheetId="0">#REF!</definedName>
    <definedName name="まくろ" localSheetId="17">#REF!</definedName>
    <definedName name="まくろ">#REF!</definedName>
    <definedName name="ﾏｸﾛ登録" localSheetId="1">#REF!</definedName>
    <definedName name="ﾏｸﾛ登録" localSheetId="0">#REF!</definedName>
    <definedName name="ﾏｸﾛ登録">#REF!</definedName>
    <definedName name="ﾏﾝﾎｰﾙ" localSheetId="1">[35]複合・ｺﾝｾﾝﾄ電話!#REF!</definedName>
    <definedName name="ﾏﾝﾎｰﾙ" localSheetId="0">[35]複合・ｺﾝｾﾝﾄ電話!#REF!</definedName>
    <definedName name="ﾏﾝﾎｰﾙ">[35]複合・ｺﾝｾﾝﾄ電話!#REF!</definedName>
    <definedName name="み" localSheetId="1">[7]仮設解体!#REF!</definedName>
    <definedName name="み" localSheetId="0">[7]仮設解体!#REF!</definedName>
    <definedName name="み">[7]仮設解体!#REF!</definedName>
    <definedName name="みＬ" localSheetId="1">[7]仮設解体!#REF!</definedName>
    <definedName name="みＬ" localSheetId="0">[7]仮設解体!#REF!</definedName>
    <definedName name="みＬ">[7]仮設解体!#REF!</definedName>
    <definedName name="ﾐｷｻｰ7.5" localSheetId="2">#REF!</definedName>
    <definedName name="ﾐｷｻｰ7.5">#REF!</definedName>
    <definedName name="みなす設計" localSheetId="2">#REF!</definedName>
    <definedName name="みなす設計">#REF!</definedName>
    <definedName name="メイン">NA()</definedName>
    <definedName name="メインパネル" localSheetId="1">[162]!メインパネル</definedName>
    <definedName name="メインパネル" localSheetId="0">[162]!メインパネル</definedName>
    <definedName name="メインパネル" localSheetId="4">[162]!メインパネル</definedName>
    <definedName name="メインパネル">[162]!メインパネル</definedName>
    <definedName name="メーカ１" localSheetId="2">#REF!</definedName>
    <definedName name="メーカ１">#REF!</definedName>
    <definedName name="ﾒｯｾｰｼﾞ" localSheetId="2">[7]仮設解体!#REF!</definedName>
    <definedName name="ﾒｯｾｰｼﾞ" localSheetId="17">[7]仮設解体!#REF!</definedName>
    <definedName name="ﾒｯｾｰｼﾞ">[7]仮設解体!#REF!</definedName>
    <definedName name="ﾒｯｾｰｼﾞ1" localSheetId="1">#REF!</definedName>
    <definedName name="ﾒｯｾｰｼﾞ1" localSheetId="2">#REF!</definedName>
    <definedName name="ﾒｯｾｰｼﾞ1" localSheetId="0">#REF!</definedName>
    <definedName name="ﾒｯｾｰｼﾞ1" localSheetId="17">#REF!</definedName>
    <definedName name="ﾒｯｾｰｼﾞ1">#REF!</definedName>
    <definedName name="ﾒｯｾｰｼﾞ10" localSheetId="1">[7]仮設解体!#REF!</definedName>
    <definedName name="ﾒｯｾｰｼﾞ10" localSheetId="0">[7]仮設解体!#REF!</definedName>
    <definedName name="ﾒｯｾｰｼﾞ10" localSheetId="17">[7]仮設解体!#REF!</definedName>
    <definedName name="ﾒｯｾｰｼﾞ10">[7]仮設解体!#REF!</definedName>
    <definedName name="ﾒｯｾｰｼﾞ2" localSheetId="1">#REF!</definedName>
    <definedName name="ﾒｯｾｰｼﾞ2" localSheetId="2">#REF!</definedName>
    <definedName name="ﾒｯｾｰｼﾞ2" localSheetId="0">#REF!</definedName>
    <definedName name="ﾒｯｾｰｼﾞ2" localSheetId="17">#REF!</definedName>
    <definedName name="ﾒｯｾｰｼﾞ2">#REF!</definedName>
    <definedName name="ﾒｯｾｰｼﾞ20" localSheetId="1">[7]仮設解体!#REF!</definedName>
    <definedName name="ﾒｯｾｰｼﾞ20" localSheetId="0">[7]仮設解体!#REF!</definedName>
    <definedName name="ﾒｯｾｰｼﾞ20" localSheetId="17">[7]仮設解体!#REF!</definedName>
    <definedName name="ﾒｯｾｰｼﾞ20">[7]仮設解体!#REF!</definedName>
    <definedName name="ﾒｯｾｰｼﾞ3" localSheetId="1">[7]仮設解体!#REF!</definedName>
    <definedName name="ﾒｯｾｰｼﾞ3" localSheetId="0">[7]仮設解体!#REF!</definedName>
    <definedName name="ﾒｯｾｰｼﾞ3" localSheetId="17">[7]仮設解体!#REF!</definedName>
    <definedName name="ﾒｯｾｰｼﾞ3">[7]仮設解体!#REF!</definedName>
    <definedName name="ﾒﾆｭ" localSheetId="1">#REF!</definedName>
    <definedName name="ﾒﾆｭ" localSheetId="0">#REF!</definedName>
    <definedName name="ﾒﾆｭ" localSheetId="17">#REF!</definedName>
    <definedName name="ﾒﾆｭ">#REF!</definedName>
    <definedName name="ﾒﾆｭｰ" localSheetId="1">#REF!</definedName>
    <definedName name="ﾒﾆｭｰ" localSheetId="2">#REF!</definedName>
    <definedName name="ﾒﾆｭｰ" localSheetId="0">#REF!</definedName>
    <definedName name="ﾒﾆｭｰ" localSheetId="17">#REF!</definedName>
    <definedName name="ﾒﾆｭｰ">#REF!</definedName>
    <definedName name="ﾒﾆｭｰ1" localSheetId="1">#REF!</definedName>
    <definedName name="ﾒﾆｭｰ1" localSheetId="0">#REF!</definedName>
    <definedName name="ﾒﾆｭｰ1">#REF!</definedName>
    <definedName name="ﾒﾆｭｰ10" localSheetId="1">[7]仮設解体!#REF!</definedName>
    <definedName name="ﾒﾆｭｰ10" localSheetId="0">[7]仮設解体!#REF!</definedName>
    <definedName name="ﾒﾆｭｰ10">[7]仮設解体!#REF!</definedName>
    <definedName name="ﾒﾆｭｰ2" localSheetId="1">#REF!</definedName>
    <definedName name="ﾒﾆｭｰ2" localSheetId="0">#REF!</definedName>
    <definedName name="ﾒﾆｭｰ2" localSheetId="17">#REF!</definedName>
    <definedName name="ﾒﾆｭｰ2">#REF!</definedName>
    <definedName name="ﾒﾆｭｰ3" localSheetId="1">#REF!</definedName>
    <definedName name="ﾒﾆｭｰ3" localSheetId="0">#REF!</definedName>
    <definedName name="ﾒﾆｭｰ3" localSheetId="17">#REF!</definedName>
    <definedName name="ﾒﾆｭｰ3">#REF!</definedName>
    <definedName name="メニューマクロ">NA()</definedName>
    <definedName name="ﾓｰﾀｸﾞﾚｰﾀﾞ34">#REF!</definedName>
    <definedName name="モルタル" localSheetId="1">#REF!</definedName>
    <definedName name="モルタル" localSheetId="0">#REF!</definedName>
    <definedName name="モルタル" localSheetId="17">#REF!</definedName>
    <definedName name="モルタル">#REF!</definedName>
    <definedName name="ﾓﾙﾀﾙ吹付工">#REF!</definedName>
    <definedName name="モルタル練工" localSheetId="1">#REF!</definedName>
    <definedName name="モルタル練工" localSheetId="0">#REF!</definedName>
    <definedName name="モルタル練工">#REF!</definedName>
    <definedName name="やりかた" localSheetId="1">#REF!</definedName>
    <definedName name="やりかた" localSheetId="0">#REF!</definedName>
    <definedName name="やりかた">#REF!</definedName>
    <definedName name="やり方">#REF!</definedName>
    <definedName name="ゆ">[7]仮設解体!#REF!</definedName>
    <definedName name="ゆうゆう" localSheetId="1">仕訳書!ゆうゆう</definedName>
    <definedName name="ゆうゆう" localSheetId="2">'諸経費算定 (改修機械)'!ゆうゆう</definedName>
    <definedName name="ゆうゆう" localSheetId="0">総仕訳書!ゆうゆう</definedName>
    <definedName name="ゆうゆう" localSheetId="17">別紙明細!ゆうゆう</definedName>
    <definedName name="ゆうゆう">ゆうゆう</definedName>
    <definedName name="ユニット">[163]ﾕﾆｯﾄ!$C$3:$AC$60</definedName>
    <definedName name="ユニット_1">[164]ﾕﾆｯﾄ!$C$3:$AC$60</definedName>
    <definedName name="ユニット_2">[164]ﾕﾆｯﾄ!$C$3:$AC$60</definedName>
    <definedName name="ユニット１" localSheetId="1">#REF!</definedName>
    <definedName name="ユニット１" localSheetId="0">#REF!</definedName>
    <definedName name="ユニット１" localSheetId="17">#REF!</definedName>
    <definedName name="ユニット１">#REF!</definedName>
    <definedName name="ユニット１_1">#REF!</definedName>
    <definedName name="ﾕﾆ原" localSheetId="1">#REF!</definedName>
    <definedName name="ﾕﾆ原" localSheetId="0">#REF!</definedName>
    <definedName name="ﾕﾆ原" localSheetId="17">#REF!</definedName>
    <definedName name="ﾕﾆ原">#REF!</definedName>
    <definedName name="ﾕﾆ変" localSheetId="1">#REF!</definedName>
    <definedName name="ﾕﾆ変" localSheetId="0">#REF!</definedName>
    <definedName name="ﾕﾆ変">#REF!</definedName>
    <definedName name="ﾖｺ計算">#REF!</definedName>
    <definedName name="ﾖｺ小">[34]集計!#REF!</definedName>
    <definedName name="ﾖｺ大">[34]集計!#REF!</definedName>
    <definedName name="よりき">#REF!</definedName>
    <definedName name="ﾗｲﾄｺﾝﾄﾛｰﾙ__1000W">[35]複合・ｺﾝｾﾝﾄ電話!#REF!</definedName>
    <definedName name="ライトコントロール_５００Ｗ" localSheetId="1">#REF!</definedName>
    <definedName name="ライトコントロール_５００Ｗ" localSheetId="0">#REF!</definedName>
    <definedName name="ライトコントロール_５００Ｗ" localSheetId="17">#REF!</definedName>
    <definedName name="ライトコントロール_５００Ｗ">#REF!</definedName>
    <definedName name="ﾗｲﾅー損料18" localSheetId="1">仕訳書!ﾗｲﾅー損料18</definedName>
    <definedName name="ﾗｲﾅー損料18" localSheetId="2">'諸経費算定 (改修機械)'!ﾗｲﾅー損料18</definedName>
    <definedName name="ﾗｲﾅー損料18" localSheetId="0">総仕訳書!ﾗｲﾅー損料18</definedName>
    <definedName name="ﾗｲﾅー損料18">[0]!ﾗｲﾅー損料18</definedName>
    <definedName name="ランダム" localSheetId="1">[113]仮設!#REF!</definedName>
    <definedName name="ランダム" localSheetId="2">[113]仮設!#REF!</definedName>
    <definedName name="ランダム" localSheetId="0">[113]仮設!#REF!</definedName>
    <definedName name="ランダム" localSheetId="17">[113]仮設!#REF!</definedName>
    <definedName name="ランダム">[113]仮設!#REF!</definedName>
    <definedName name="リース料等" localSheetId="1">[165]入力画面!#REF!</definedName>
    <definedName name="リース料等" localSheetId="2">[165]入力画面!#REF!</definedName>
    <definedName name="リース料等" localSheetId="0">[165]入力画面!#REF!</definedName>
    <definedName name="リース料等" localSheetId="17">[165]入力画面!#REF!</definedName>
    <definedName name="リース料等">[165]入力画面!#REF!</definedName>
    <definedName name="リース料等変更" localSheetId="1">[165]入力画面!#REF!</definedName>
    <definedName name="リース料等変更" localSheetId="2">[165]入力画面!#REF!</definedName>
    <definedName name="リース料等変更" localSheetId="0">[165]入力画面!#REF!</definedName>
    <definedName name="リース料等変更" localSheetId="17">[165]入力画面!#REF!</definedName>
    <definedName name="リース料等変更">[165]入力画面!#REF!</definedName>
    <definedName name="リスト">NA()</definedName>
    <definedName name="リスト10_Change" localSheetId="1">仕訳書!リスト10_Change</definedName>
    <definedName name="リスト10_Change" localSheetId="2">'諸経費算定 (改修機械)'!リスト10_Change</definedName>
    <definedName name="リスト10_Change" localSheetId="0">総仕訳書!リスト10_Change</definedName>
    <definedName name="リスト10_Change" localSheetId="17">別紙明細!リスト10_Change</definedName>
    <definedName name="リスト10_Change">[0]!リスト10_Change</definedName>
    <definedName name="リスト７" localSheetId="1">仕訳書!リスト７</definedName>
    <definedName name="リスト７" localSheetId="2">'諸経費算定 (改修機械)'!リスト７</definedName>
    <definedName name="リスト７" localSheetId="0">総仕訳書!リスト７</definedName>
    <definedName name="リスト７">[0]!リスト７</definedName>
    <definedName name="リスト7_Change" localSheetId="1">仕訳書!リスト7_Change</definedName>
    <definedName name="リスト7_Change" localSheetId="2">'諸経費算定 (改修機械)'!リスト7_Change</definedName>
    <definedName name="リスト7_Change" localSheetId="0">総仕訳書!リスト7_Change</definedName>
    <definedName name="リスト7_Change" localSheetId="17">別紙明細!リスト7_Change</definedName>
    <definedName name="リスト7_Change">[0]!リスト7_Change</definedName>
    <definedName name="リスト8_Change" localSheetId="1">仕訳書!リスト8_Change</definedName>
    <definedName name="リスト8_Change" localSheetId="2">'諸経費算定 (改修機械)'!リスト8_Change</definedName>
    <definedName name="リスト8_Change" localSheetId="0">総仕訳書!リスト8_Change</definedName>
    <definedName name="リスト8_Change" localSheetId="17">別紙明細!リスト8_Change</definedName>
    <definedName name="リスト8_Change">[0]!リスト8_Change</definedName>
    <definedName name="リスト9_Change" localSheetId="1">仕訳書!リスト9_Change</definedName>
    <definedName name="リスト9_Change" localSheetId="2">'諸経費算定 (改修機械)'!リスト9_Change</definedName>
    <definedName name="リスト9_Change" localSheetId="0">総仕訳書!リスト9_Change</definedName>
    <definedName name="リスト9_Change" localSheetId="17">別紙明細!リスト9_Change</definedName>
    <definedName name="リスト9_Change">[0]!リスト9_Change</definedName>
    <definedName name="リモートマイク" localSheetId="1">#REF!</definedName>
    <definedName name="リモートマイク" localSheetId="0">#REF!</definedName>
    <definedName name="リモートマイク" localSheetId="17">#REF!</definedName>
    <definedName name="リモートマイク">#REF!</definedName>
    <definedName name="リモコンスイッチ_３Ｌ">[28]複合!$AA$125</definedName>
    <definedName name="ループ" localSheetId="2">#REF!</definedName>
    <definedName name="ループ">#REF!</definedName>
    <definedName name="ルーフドレン" localSheetId="1">'[166]仕訳書（１期）'!#REF!</definedName>
    <definedName name="ルーフドレン" localSheetId="0">'[166]仕訳書（１期）'!#REF!</definedName>
    <definedName name="ルーフドレン" localSheetId="17">'[166]仕訳書（１期）'!#REF!</definedName>
    <definedName name="ルーフドレン">'[166]仕訳書（１期）'!#REF!</definedName>
    <definedName name="るじＫ" localSheetId="1">[7]仮設解体!#REF!</definedName>
    <definedName name="るじＫ" localSheetId="0">[7]仮設解体!#REF!</definedName>
    <definedName name="るじＫ" localSheetId="17">[7]仮設解体!#REF!</definedName>
    <definedName name="るじＫ">[7]仮設解体!#REF!</definedName>
    <definedName name="ﾚｰｽｳｪｲ用J・B__1方出" localSheetId="1">[35]複合・ｺﾝｾﾝﾄ電話!#REF!</definedName>
    <definedName name="ﾚｰｽｳｪｲ用J・B__1方出" localSheetId="0">[35]複合・ｺﾝｾﾝﾄ電話!#REF!</definedName>
    <definedName name="ﾚｰｽｳｪｲ用J・B__1方出" localSheetId="17">[35]複合・ｺﾝｾﾝﾄ電話!#REF!</definedName>
    <definedName name="ﾚｰｽｳｪｲ用J・B__1方出">[35]複合・ｺﾝｾﾝﾄ電話!#REF!</definedName>
    <definedName name="ﾚｰｽｳｪｲ用J・B__2方出" localSheetId="1">[35]複合・ｺﾝｾﾝﾄ電話!#REF!</definedName>
    <definedName name="ﾚｰｽｳｪｲ用J・B__2方出" localSheetId="0">[35]複合・ｺﾝｾﾝﾄ電話!#REF!</definedName>
    <definedName name="ﾚｰｽｳｪｲ用J・B__2方出" localSheetId="17">[35]複合・ｺﾝｾﾝﾄ電話!#REF!</definedName>
    <definedName name="ﾚｰｽｳｪｲ用J・B__2方出">[35]複合・ｺﾝｾﾝﾄ電話!#REF!</definedName>
    <definedName name="ﾚｰｽｳｪｲ用J・B__3方出">[35]複合・ｺﾝｾﾝﾄ電話!#REF!</definedName>
    <definedName name="ロータス">NA()</definedName>
    <definedName name="ﾛｰﾃﾝｼｮﾝｱｳﾄﾚｯﾄ">[35]複合・ｺﾝｾﾝﾄ電話!#REF!</definedName>
    <definedName name="ﾛｰﾄﾞﾛｰﾗ35">#REF!</definedName>
    <definedName name="ﾛﾗｰ運転0.8_1.1t" localSheetId="2">#REF!</definedName>
    <definedName name="ﾛﾗｰ運転0.8_1.1t">#REF!</definedName>
    <definedName name="ﾛﾗｰ運転3.0_4.0t" localSheetId="2">#REF!</definedName>
    <definedName name="ﾛﾗｰ運転3.0_4.0t">#REF!</definedName>
    <definedName name="ﾜｲﾄﾞﾎｰﾝｽﾋﾟｰｶ" localSheetId="17">[35]複合・ｺﾝｾﾝﾄ電話!#REF!</definedName>
    <definedName name="ﾜｲﾄﾞﾎｰﾝｽﾋﾟｰｶ">[35]複合・ｺﾝｾﾝﾄ電話!#REF!</definedName>
    <definedName name="ﾜｲﾄﾞﾎｰﾝ型ｽﾋﾟｰｶｰ" localSheetId="1">#REF!</definedName>
    <definedName name="ﾜｲﾄﾞﾎｰﾝ型ｽﾋﾟｰｶｰ" localSheetId="0">#REF!</definedName>
    <definedName name="ﾜｲﾄﾞﾎｰﾝ型ｽﾋﾟｰｶｰ" localSheetId="17">#REF!</definedName>
    <definedName name="ﾜｲﾄﾞﾎｰﾝ型ｽﾋﾟｰｶｰ">#REF!</definedName>
    <definedName name="ﾜｲﾔｰﾒｯｼｭ" localSheetId="1">#REF!</definedName>
    <definedName name="ﾜｲﾔｰﾒｯｼｭ" localSheetId="0">#REF!</definedName>
    <definedName name="ﾜｲﾔｰﾒｯｼｭ" localSheetId="17">#REF!</definedName>
    <definedName name="ﾜｲﾔｰﾒｯｼｭ">#REF!</definedName>
    <definedName name="ん" localSheetId="1">#REF!</definedName>
    <definedName name="ん" localSheetId="0">#REF!</definedName>
    <definedName name="ん" localSheetId="17">#REF!</definedName>
    <definedName name="ん">#REF!</definedName>
    <definedName name="んＢＶ">#REF!</definedName>
    <definedName name="んＨ">[7]仮設解体!#REF!</definedName>
    <definedName name="んｊｄさｈんｄｊｓｂｊ">#REF!</definedName>
    <definedName name="んＪきうＨ">[7]金建代価!#REF!</definedName>
    <definedName name="んＭＫ" localSheetId="1">#REF!</definedName>
    <definedName name="んＭＫ" localSheetId="0">#REF!</definedName>
    <definedName name="んＭＫ" localSheetId="17">#REF!</definedName>
    <definedName name="んＭＫ">#REF!</definedName>
    <definedName name="んＭきい" localSheetId="1">[7]金建代価!#REF!</definedName>
    <definedName name="んＭきい" localSheetId="0">[7]金建代価!#REF!</definedName>
    <definedName name="んＭきい">[7]金建代価!#REF!</definedName>
    <definedName name="んＭこうっＪ">[7]仮設解体!#REF!</definedName>
    <definedName name="んＲ">[7]金建代価!#REF!</definedName>
    <definedName name="んっきじゅ">[7]仮設解体!#REF!</definedName>
    <definedName name="んんｎ" localSheetId="1">#REF!</definedName>
    <definedName name="んんｎ" localSheetId="0">#REF!</definedName>
    <definedName name="んんｎ" localSheetId="17">#REF!</definedName>
    <definedName name="んんｎ">#REF!</definedName>
    <definedName name="んんんんん">#REF!</definedName>
    <definedName name="">#REF!</definedName>
    <definedName name="阿ｓ" localSheetId="1">#REF!</definedName>
    <definedName name="阿ｓ" localSheetId="0">#REF!</definedName>
    <definedName name="阿ｓ">#REF!</definedName>
    <definedName name="安全">#REF!</definedName>
    <definedName name="安全手摺" localSheetId="1">#REF!</definedName>
    <definedName name="安全手摺" localSheetId="0">#REF!</definedName>
    <definedName name="安全手摺">#REF!</definedName>
    <definedName name="安全費">#REF!</definedName>
    <definedName name="暗今日" localSheetId="1">仕訳書!暗今日</definedName>
    <definedName name="暗今日" localSheetId="2">'諸経費算定 (改修機械)'!暗今日</definedName>
    <definedName name="暗今日" localSheetId="0">総仕訳書!暗今日</definedName>
    <definedName name="暗今日" localSheetId="17">別紙明細!暗今日</definedName>
    <definedName name="暗今日">[0]!暗今日</definedName>
    <definedName name="位置寸法表" localSheetId="1">#REF!</definedName>
    <definedName name="位置寸法表" localSheetId="0">#REF!</definedName>
    <definedName name="位置寸法表" localSheetId="17">#REF!</definedName>
    <definedName name="位置寸法表">#REF!</definedName>
    <definedName name="委託" localSheetId="1">仕訳書!委託</definedName>
    <definedName name="委託" localSheetId="2">'諸経費算定 (改修機械)'!委託</definedName>
    <definedName name="委託" localSheetId="0">総仕訳書!委託</definedName>
    <definedName name="委託" localSheetId="17">別紙明細!委託</definedName>
    <definedName name="委託">委託</definedName>
    <definedName name="異形管率" localSheetId="2">#REF!</definedName>
    <definedName name="異形管率">#REF!</definedName>
    <definedName name="移__動" localSheetId="2">#REF!</definedName>
    <definedName name="移__動">#REF!</definedName>
    <definedName name="移転" localSheetId="1">#REF!</definedName>
    <definedName name="移転" localSheetId="0">#REF!</definedName>
    <definedName name="移転" localSheetId="17">#REF!</definedName>
    <definedName name="移転">#REF!</definedName>
    <definedName name="移転工法" localSheetId="1">#REF!</definedName>
    <definedName name="移転工法" localSheetId="0">#REF!</definedName>
    <definedName name="移転工法" localSheetId="17">#REF!</definedName>
    <definedName name="移転工法">#REF!</definedName>
    <definedName name="移転先" localSheetId="1">#REF!</definedName>
    <definedName name="移転先" localSheetId="0">#REF!</definedName>
    <definedName name="移転先">#REF!</definedName>
    <definedName name="移動">#REF!</definedName>
    <definedName name="移報器">[35]複合・ｺﾝｾﾝﾄ電話!#REF!</definedName>
    <definedName name="一">[143]直接仮設!$C$3</definedName>
    <definedName name="一位代価表" localSheetId="1">#REF!</definedName>
    <definedName name="一位代価表" localSheetId="0">#REF!</definedName>
    <definedName name="一位代価表" localSheetId="17">#REF!</definedName>
    <definedName name="一位代価表">#REF!</definedName>
    <definedName name="一階打設">'[167]代価表3-5,6'!$K$15</definedName>
    <definedName name="一階面積" localSheetId="1">#REF!</definedName>
    <definedName name="一階面積" localSheetId="0">#REF!</definedName>
    <definedName name="一階面積">#REF!</definedName>
    <definedName name="一式">'[168]科目別（庁舎本館）'!$Q$1</definedName>
    <definedName name="一式単価" localSheetId="2">#REF!</definedName>
    <definedName name="一式単価">#REF!</definedName>
    <definedName name="一般運転手" localSheetId="2">#REF!</definedName>
    <definedName name="一般運転手">#REF!</definedName>
    <definedName name="一般管理費" localSheetId="1">#REF!</definedName>
    <definedName name="一般管理費" localSheetId="0">#REF!</definedName>
    <definedName name="一般管理費" localSheetId="17">#REF!</definedName>
    <definedName name="一般管理費">#REF!</definedName>
    <definedName name="一般管理費合計" localSheetId="1">#REF!</definedName>
    <definedName name="一般管理費合計" localSheetId="0">#REF!</definedName>
    <definedName name="一般管理費合計" localSheetId="17">#REF!</definedName>
    <definedName name="一般管理費合計">#REF!</definedName>
    <definedName name="一般管理費等" localSheetId="1">#REF!</definedName>
    <definedName name="一般管理費等" localSheetId="0">#REF!</definedName>
    <definedName name="一般管理費等" localSheetId="17">#REF!</definedName>
    <definedName name="一般管理費等">#REF!</definedName>
    <definedName name="一般管理費等計" localSheetId="1">#REF!</definedName>
    <definedName name="一般管理費等計" localSheetId="2">#REF!</definedName>
    <definedName name="一般管理費等計" localSheetId="0">#REF!</definedName>
    <definedName name="一般管理費等計" localSheetId="17">#REF!</definedName>
    <definedName name="一般管理費等計">#REF!</definedName>
    <definedName name="一般管理費等対象額">#REF!</definedName>
    <definedName name="一般管理費等率">#REF!</definedName>
    <definedName name="一般管理費変更">#REF!</definedName>
    <definedName name="一般管理費補正">#REF!</definedName>
    <definedName name="一般管理費率">#REF!</definedName>
    <definedName name="一般管理費率補正">#REF!</definedName>
    <definedName name="一般工事１">#REF!</definedName>
    <definedName name="一般費">[169]内訳書!#REF!</definedName>
    <definedName name="一般労務費" localSheetId="2">#REF!</definedName>
    <definedName name="一般労務費">#REF!</definedName>
    <definedName name="一部消去" localSheetId="2">#REF!</definedName>
    <definedName name="一部消去">#REF!</definedName>
    <definedName name="一覧表">#REF!</definedName>
    <definedName name="印">NA()</definedName>
    <definedName name="印_1" localSheetId="2">'[170]北部A4-1'!#REF!</definedName>
    <definedName name="印_1">'[170]北部A4-1'!#REF!</definedName>
    <definedName name="印_2" localSheetId="2">'[170]北部A4-1'!#REF!</definedName>
    <definedName name="印_2">'[170]北部A4-1'!#REF!</definedName>
    <definedName name="印_3">'[170]北部A4-1'!#REF!</definedName>
    <definedName name="印_4">'[170]北部A4-1'!#REF!</definedName>
    <definedName name="印_5">'[170]北部A4-1'!#REF!</definedName>
    <definedName name="印刷" localSheetId="1">#REF!</definedName>
    <definedName name="印刷" localSheetId="0">#REF!</definedName>
    <definedName name="印刷" localSheetId="17">#REF!</definedName>
    <definedName name="印刷">#REF!</definedName>
    <definedName name="印刷05">#REF!</definedName>
    <definedName name="印刷1">NA()</definedName>
    <definedName name="印刷10" localSheetId="17">[7]仮設解体!#REF!</definedName>
    <definedName name="印刷10">[7]仮設解体!#REF!</definedName>
    <definedName name="印刷2" localSheetId="1">#REF!</definedName>
    <definedName name="印刷2" localSheetId="0">#REF!</definedName>
    <definedName name="印刷2" localSheetId="17">#REF!</definedName>
    <definedName name="印刷2">#REF!</definedName>
    <definedName name="印刷20">#REF!</definedName>
    <definedName name="印刷3">NA()</definedName>
    <definedName name="印刷30">#REF!</definedName>
    <definedName name="印刷4">NA()</definedName>
    <definedName name="印刷40">#REF!</definedName>
    <definedName name="印刷5">NA()</definedName>
    <definedName name="印刷50">#REF!</definedName>
    <definedName name="印刷6">NA()</definedName>
    <definedName name="印刷EX">#REF!</definedName>
    <definedName name="印刷マクロ">NA()</definedName>
    <definedName name="印刷メニュー" localSheetId="17">[82]変電見積!#REF!</definedName>
    <definedName name="印刷メニュー">[82]変電見積!#REF!</definedName>
    <definedName name="印刷実行マクロ">#REF!</definedName>
    <definedName name="印刷内訳" localSheetId="1">#REF!</definedName>
    <definedName name="印刷内訳" localSheetId="0">#REF!</definedName>
    <definedName name="印刷内訳" localSheetId="17">#REF!</definedName>
    <definedName name="印刷内訳">#REF!</definedName>
    <definedName name="印刷範囲" localSheetId="1">#REF!</definedName>
    <definedName name="印刷範囲" localSheetId="0">#REF!</definedName>
    <definedName name="印刷範囲" localSheetId="17">#REF!</definedName>
    <definedName name="印刷範囲">#REF!</definedName>
    <definedName name="印刷番地" localSheetId="1">[7]仮設解体!#REF!</definedName>
    <definedName name="印刷番地" localSheetId="0">[7]仮設解体!#REF!</definedName>
    <definedName name="印刷番地" localSheetId="17">[7]仮設解体!#REF!</definedName>
    <definedName name="印刷番地">[7]仮設解体!#REF!</definedName>
    <definedName name="印刷番地10" localSheetId="1">[7]仮設解体!#REF!</definedName>
    <definedName name="印刷番地10" localSheetId="0">[7]仮設解体!#REF!</definedName>
    <definedName name="印刷番地10" localSheetId="17">[7]仮設解体!#REF!</definedName>
    <definedName name="印刷番地10">[7]仮設解体!#REF!</definedName>
    <definedName name="印刷分岐" localSheetId="1">#REF!</definedName>
    <definedName name="印刷分岐" localSheetId="0">#REF!</definedName>
    <definedName name="印刷分岐" localSheetId="17">#REF!</definedName>
    <definedName name="印刷分岐">#REF!</definedName>
    <definedName name="印刷変更" localSheetId="1">#REF!</definedName>
    <definedName name="印刷変更" localSheetId="0">#REF!</definedName>
    <definedName name="印刷変更" localSheetId="17">#REF!</definedName>
    <definedName name="印刷変更">#REF!</definedName>
    <definedName name="引込柱12m_19_500kg" localSheetId="1">#REF!</definedName>
    <definedName name="引込柱12m_19_500kg" localSheetId="0">#REF!</definedName>
    <definedName name="引込柱12m_19_500kg" localSheetId="17">#REF!</definedName>
    <definedName name="引込柱12m_19_500kg">#REF!</definedName>
    <definedName name="雨戸">#REF!</definedName>
    <definedName name="雨戸仕様書">#N/A</definedName>
    <definedName name="雨戸内訳２">#N/A</definedName>
    <definedName name="雨水" localSheetId="1">#REF!</definedName>
    <definedName name="雨水" localSheetId="0">#REF!</definedName>
    <definedName name="雨水" localSheetId="17">#REF!</definedName>
    <definedName name="雨水">#REF!</definedName>
    <definedName name="運転一般" localSheetId="1">#REF!</definedName>
    <definedName name="運転一般" localSheetId="0">#REF!</definedName>
    <definedName name="運転一般" localSheetId="17">#REF!</definedName>
    <definedName name="運転一般">#REF!</definedName>
    <definedName name="運転一般１" localSheetId="1">#REF!</definedName>
    <definedName name="運転一般１" localSheetId="0">#REF!</definedName>
    <definedName name="運転一般１" localSheetId="17">#REF!</definedName>
    <definedName name="運転一般１">#REF!</definedName>
    <definedName name="運転手_一般">#REF!</definedName>
    <definedName name="運転手_特殊">#REF!</definedName>
    <definedName name="運搬">#REF!</definedName>
    <definedName name="運搬土量">#REF!</definedName>
    <definedName name="運搬費">#REF!</definedName>
    <definedName name="営業">#N/A</definedName>
    <definedName name="営業業種">#REF!</definedName>
    <definedName name="営業補償">#REF!</definedName>
    <definedName name="営繕費">#REF!</definedName>
    <definedName name="衛生">'[171]矩形風道&lt;亜鉛鉄板製）'!$S$5:$AR$5</definedName>
    <definedName name="衛生1P" localSheetId="1">#REF!</definedName>
    <definedName name="衛生1P" localSheetId="0">#REF!</definedName>
    <definedName name="衛生1P">#REF!</definedName>
    <definedName name="円÷4">#REF!</definedName>
    <definedName name="円1_2" localSheetId="2">#REF!</definedName>
    <definedName name="円1_2">#REF!</definedName>
    <definedName name="円1_22">[123]土工!#REF!</definedName>
    <definedName name="円1_2Ａ" localSheetId="2">#REF!</definedName>
    <definedName name="円1_2Ａ">#REF!</definedName>
    <definedName name="円1_2Ｂ" localSheetId="2">#REF!</definedName>
    <definedName name="円1_2Ｂ">#REF!</definedName>
    <definedName name="円1_2体" localSheetId="2">[113]仮設!#REF!</definedName>
    <definedName name="円1_2体">[113]仮設!#REF!</definedName>
    <definedName name="円1_2面">NA()</definedName>
    <definedName name="円1_4" localSheetId="1">#REF!</definedName>
    <definedName name="円1_4" localSheetId="0">#REF!</definedName>
    <definedName name="円1_4" localSheetId="17">#REF!</definedName>
    <definedName name="円1_4">#REF!</definedName>
    <definedName name="円1_4Ａ">#REF!</definedName>
    <definedName name="円1_4Ｂ">#REF!</definedName>
    <definedName name="円1_4体">[113]仮設!#REF!</definedName>
    <definedName name="円1_4面">NA()</definedName>
    <definedName name="円形" localSheetId="1">#REF!</definedName>
    <definedName name="円形" localSheetId="0">#REF!</definedName>
    <definedName name="円形" localSheetId="17">#REF!</definedName>
    <definedName name="円形">#REF!</definedName>
    <definedName name="円形1">#REF!</definedName>
    <definedName name="円形2">[123]土工!#REF!</definedName>
    <definedName name="円形Ａ" localSheetId="2">#REF!</definedName>
    <definedName name="円形Ａ">#REF!</definedName>
    <definedName name="円形Ｂ" localSheetId="2">#REF!</definedName>
    <definedName name="円形Ｂ">#REF!</definedName>
    <definedName name="円形体" localSheetId="2">[113]仮設!#REF!</definedName>
    <definedName name="円形体">[113]仮設!#REF!</definedName>
    <definedName name="円形面">NA()</definedName>
    <definedName name="延床面積" localSheetId="1">#REF!</definedName>
    <definedName name="延床面積" localSheetId="0">#REF!</definedName>
    <definedName name="延床面積" localSheetId="17">#REF!</definedName>
    <definedName name="延床面積">#REF!</definedName>
    <definedName name="煙感知器__2種_点検可能型" localSheetId="17">[35]複合・ｺﾝｾﾝﾄ電話!#REF!</definedName>
    <definedName name="煙感知器__2種_点検可能型">[35]複合・ｺﾝｾﾝﾄ電話!#REF!</definedName>
    <definedName name="煙感知器__2信号" localSheetId="17">[35]複合・ｺﾝｾﾝﾄ電話!#REF!</definedName>
    <definedName name="煙感知器__2信号">[35]複合・ｺﾝｾﾝﾄ電話!#REF!</definedName>
    <definedName name="遠隔操作器" localSheetId="1">#REF!</definedName>
    <definedName name="遠隔操作器" localSheetId="0">#REF!</definedName>
    <definedName name="遠隔操作器" localSheetId="17">#REF!</definedName>
    <definedName name="遠隔操作器">#REF!</definedName>
    <definedName name="遠隔操作盤" localSheetId="1">#REF!</definedName>
    <definedName name="遠隔操作盤" localSheetId="0">#REF!</definedName>
    <definedName name="遠隔操作盤" localSheetId="17">#REF!</definedName>
    <definedName name="遠隔操作盤">#REF!</definedName>
    <definedName name="鉛直砂礫" localSheetId="1">#REF!</definedName>
    <definedName name="鉛直砂礫" localSheetId="0">#REF!</definedName>
    <definedName name="鉛直砂礫" localSheetId="17">#REF!</definedName>
    <definedName name="鉛直砂礫">#REF!</definedName>
    <definedName name="鉛直粘性">#REF!</definedName>
    <definedName name="押し釦">[35]複合・ｺﾝｾﾝﾄ電話!#REF!</definedName>
    <definedName name="押ボタン" localSheetId="1">#REF!</definedName>
    <definedName name="押ボタン" localSheetId="0">#REF!</definedName>
    <definedName name="押ボタン" localSheetId="17">#REF!</definedName>
    <definedName name="押ボタン">#REF!</definedName>
    <definedName name="押印１" localSheetId="1" hidden="1">[172]目次!#REF!</definedName>
    <definedName name="押印１" localSheetId="0" hidden="1">[172]目次!#REF!</definedName>
    <definedName name="押印１" hidden="1">[172]目次!#REF!</definedName>
    <definedName name="横" localSheetId="1">#REF!</definedName>
    <definedName name="横" localSheetId="0">#REF!</definedName>
    <definedName name="横" localSheetId="17">#REF!</definedName>
    <definedName name="横">#REF!</definedName>
    <definedName name="横２">#REF!</definedName>
    <definedName name="横ｾﾙ" localSheetId="1">#REF!</definedName>
    <definedName name="横ｾﾙ" localSheetId="0">#REF!</definedName>
    <definedName name="横ｾﾙ">#REF!</definedName>
    <definedName name="横単">#REF!</definedName>
    <definedName name="横列" localSheetId="1">#REF!</definedName>
    <definedName name="横列" localSheetId="0">#REF!</definedName>
    <definedName name="横列">#REF!</definedName>
    <definedName name="沖縄">"グループ 41"</definedName>
    <definedName name="屋根">#REF!</definedName>
    <definedName name="屋根ふき工">#REF!</definedName>
    <definedName name="屋根ふき工１">#REF!</definedName>
    <definedName name="屋根葺工">#REF!</definedName>
    <definedName name="音量調整器３０Ｗ">#REF!</definedName>
    <definedName name="音量調整器６Ｗ">#REF!</definedName>
    <definedName name="下" localSheetId="1" hidden="1">{#N/A,#N/A,FALSE,"Sheet16";#N/A,#N/A,FALSE,"Sheet16"}</definedName>
    <definedName name="下" localSheetId="2" hidden="1">{#N/A,#N/A,FALSE,"Sheet16";#N/A,#N/A,FALSE,"Sheet16"}</definedName>
    <definedName name="下" localSheetId="0" hidden="1">{#N/A,#N/A,FALSE,"Sheet16";#N/A,#N/A,FALSE,"Sheet16"}</definedName>
    <definedName name="下" localSheetId="17" hidden="1">{#N/A,#N/A,FALSE,"Sheet16";#N/A,#N/A,FALSE,"Sheet16"}</definedName>
    <definedName name="下" hidden="1">{#N/A,#N/A,FALSE,"Sheet16";#N/A,#N/A,FALSE,"Sheet16"}</definedName>
    <definedName name="下60_1">[34]集計!#REF!</definedName>
    <definedName name="下60_2">[105]土間コン!#REF!</definedName>
    <definedName name="下60_3">[13]木建!#REF!</definedName>
    <definedName name="下80_1" localSheetId="1">#REF!</definedName>
    <definedName name="下80_1" localSheetId="0">#REF!</definedName>
    <definedName name="下80_1" localSheetId="17">#REF!</definedName>
    <definedName name="下80_1">#REF!</definedName>
    <definedName name="下80_2" localSheetId="1">#REF!</definedName>
    <definedName name="下80_2" localSheetId="0">#REF!</definedName>
    <definedName name="下80_2" localSheetId="17">#REF!</definedName>
    <definedName name="下80_2">#REF!</definedName>
    <definedName name="下80_3" localSheetId="1">#REF!</definedName>
    <definedName name="下80_3" localSheetId="0">#REF!</definedName>
    <definedName name="下80_3" localSheetId="17">#REF!</definedName>
    <definedName name="下80_3">#REF!</definedName>
    <definedName name="下り線" localSheetId="1" hidden="1">{#N/A,#N/A,FALSE,"Sheet16";#N/A,#N/A,FALSE,"Sheet16"}</definedName>
    <definedName name="下り線" localSheetId="2" hidden="1">{#N/A,#N/A,FALSE,"Sheet16";#N/A,#N/A,FALSE,"Sheet16"}</definedName>
    <definedName name="下り線" localSheetId="0" hidden="1">{#N/A,#N/A,FALSE,"Sheet16";#N/A,#N/A,FALSE,"Sheet16"}</definedName>
    <definedName name="下り線" localSheetId="17" hidden="1">{#N/A,#N/A,FALSE,"Sheet16";#N/A,#N/A,FALSE,"Sheet16"}</definedName>
    <definedName name="下り線" hidden="1">{#N/A,#N/A,FALSE,"Sheet16";#N/A,#N/A,FALSE,"Sheet16"}</definedName>
    <definedName name="下位単価">#REF!</definedName>
    <definedName name="下水道工事1">[173]!下水道工事1</definedName>
    <definedName name="下水道工事2">[173]!下水道工事2</definedName>
    <definedName name="下水道工事3">[173]!下水道工事3</definedName>
    <definedName name="下請一般監理" localSheetId="1">#REF!</definedName>
    <definedName name="下請一般監理" localSheetId="0">#REF!</definedName>
    <definedName name="下請一般監理" localSheetId="17">#REF!</definedName>
    <definedName name="下請一般監理">#REF!</definedName>
    <definedName name="下請一般監理計" localSheetId="1">#REF!</definedName>
    <definedName name="下請一般監理計" localSheetId="0">#REF!</definedName>
    <definedName name="下請一般監理計" localSheetId="17">#REF!</definedName>
    <definedName name="下請一般監理計">#REF!</definedName>
    <definedName name="下請仮設費計" localSheetId="1">#REF!</definedName>
    <definedName name="下請仮設費計" localSheetId="0">#REF!</definedName>
    <definedName name="下請仮設費計" localSheetId="17">#REF!</definedName>
    <definedName name="下請仮設費計">#REF!</definedName>
    <definedName name="下請現場管理">#REF!</definedName>
    <definedName name="下請現場管理計">#REF!</definedName>
    <definedName name="下請諸経費">#REF!</definedName>
    <definedName name="下層路盤">#REF!</definedName>
    <definedName name="下単">[174]下水比較単価!$C$7:$K$700</definedName>
    <definedName name="下地">#REF!</definedName>
    <definedName name="仮ｾﾙ幅">[7]仮設解体!#REF!</definedName>
    <definedName name="仮運_100">[175]管土工数量!#REF!</definedName>
    <definedName name="仮運_101">[175]管土工数量!#REF!</definedName>
    <definedName name="仮運_201">[175]管土工数量!#REF!</definedName>
    <definedName name="仮運_301">[175]管土工数量!#REF!</definedName>
    <definedName name="仮住居1">#N/A</definedName>
    <definedName name="仮住居使用料" localSheetId="1">#REF!</definedName>
    <definedName name="仮住居使用料" localSheetId="0">#REF!</definedName>
    <definedName name="仮住居使用料" localSheetId="17">#REF!</definedName>
    <definedName name="仮住居使用料">#REF!</definedName>
    <definedName name="仮住居所有面積" localSheetId="1">建物使用面積</definedName>
    <definedName name="仮住居所有面積" localSheetId="2">建物使用面積</definedName>
    <definedName name="仮住居所有面積" localSheetId="0">建物使用面積</definedName>
    <definedName name="仮住居所有面積" localSheetId="17">建物使用面積</definedName>
    <definedName name="仮住居所有面積">建物使用面積</definedName>
    <definedName name="仮設">NA()</definedName>
    <definedName name="仮設_100" localSheetId="1">[175]管土工数量!#REF!</definedName>
    <definedName name="仮設_100" localSheetId="0">[175]管土工数量!#REF!</definedName>
    <definedName name="仮設_100" localSheetId="17">[175]管土工数量!#REF!</definedName>
    <definedName name="仮設_100">[175]管土工数量!#REF!</definedName>
    <definedName name="仮設_101">[175]管土工数量!#REF!</definedName>
    <definedName name="仮設_102">[175]管土工数量!#REF!</definedName>
    <definedName name="仮設_401">[175]管土工数量!#REF!</definedName>
    <definedName name="仮設_501">[175]管土工数量!#REF!</definedName>
    <definedName name="仮設_601">[175]管土工数量!#REF!</definedName>
    <definedName name="仮設Ａ">[149]仮設Ａ!$I$32</definedName>
    <definedName name="仮設原" localSheetId="1">#REF!</definedName>
    <definedName name="仮設原" localSheetId="0">#REF!</definedName>
    <definedName name="仮設原" localSheetId="17">#REF!</definedName>
    <definedName name="仮設原">#REF!</definedName>
    <definedName name="仮設工">#REF!</definedName>
    <definedName name="仮設工事">[176]単価表!$B$4:$H$27</definedName>
    <definedName name="仮設工事合計">[151]集計表・内訳!$AN$24</definedName>
    <definedName name="仮設材運搬46">#REF!</definedName>
    <definedName name="仮設集計２" localSheetId="2">[177]仮設集計!#REF!</definedName>
    <definedName name="仮設集計２">[177]仮設集計!#REF!</definedName>
    <definedName name="仮設費">[178]諸経費97!$C$9</definedName>
    <definedName name="仮設変" localSheetId="1">#REF!</definedName>
    <definedName name="仮設変" localSheetId="0">#REF!</definedName>
    <definedName name="仮設変" localSheetId="17">#REF!</definedName>
    <definedName name="仮設変">#REF!</definedName>
    <definedName name="仮番地" localSheetId="1">#REF!</definedName>
    <definedName name="仮番地" localSheetId="2">#REF!</definedName>
    <definedName name="仮番地" localSheetId="0">#REF!</definedName>
    <definedName name="仮番地" localSheetId="17">#REF!</definedName>
    <definedName name="仮番地">#REF!</definedName>
    <definedName name="仮番地10" localSheetId="1">[7]仮設解体!#REF!</definedName>
    <definedName name="仮番地10" localSheetId="0">[7]仮設解体!#REF!</definedName>
    <definedName name="仮番地10" localSheetId="17">[7]仮設解体!#REF!</definedName>
    <definedName name="仮番地10">[7]仮設解体!#REF!</definedName>
    <definedName name="価" localSheetId="1">[124]立木調!#REF!</definedName>
    <definedName name="価" localSheetId="0">[124]立木調!#REF!</definedName>
    <definedName name="価" localSheetId="17">[124]立木調!#REF!</definedName>
    <definedName name="価">[124]立木調!#REF!</definedName>
    <definedName name="可" localSheetId="2">#REF!</definedName>
    <definedName name="可">#REF!</definedName>
    <definedName name="可変据付_600kg以下_50m以上" localSheetId="1">#REF!</definedName>
    <definedName name="可変据付_600kg以下_50m以上" localSheetId="0">#REF!</definedName>
    <definedName name="可変据付_600kg以下_50m以上" localSheetId="17">#REF!</definedName>
    <definedName name="可変据付_600kg以下_50m以上">#REF!</definedName>
    <definedName name="可変据付_600kg以下_50m未満" localSheetId="1">#REF!</definedName>
    <definedName name="可変据付_600kg以下_50m未満" localSheetId="0">#REF!</definedName>
    <definedName name="可変据付_600kg以下_50m未満">#REF!</definedName>
    <definedName name="可変据付_600kg以上_50m以上" localSheetId="1">#REF!</definedName>
    <definedName name="可変据付_600kg以上_50m以上" localSheetId="0">#REF!</definedName>
    <definedName name="可変据付_600kg以上_50m以上">#REF!</definedName>
    <definedName name="可変据付_600kg以上_50m未満">#REF!</definedName>
    <definedName name="家屋A_4_クエリー">#REF!</definedName>
    <definedName name="家賃">#REF!</definedName>
    <definedName name="家賃減1">#N/A</definedName>
    <definedName name="家賃減収">#REF!</definedName>
    <definedName name="科範囲">#REF!</definedName>
    <definedName name="科目タイトル">#REF!</definedName>
    <definedName name="科目マスター">#REF!</definedName>
    <definedName name="科目名">#REF!</definedName>
    <definedName name="架台数量" hidden="1">[179]複合器具!#REF!</definedName>
    <definedName name="火災設備範囲" localSheetId="2">#REF!</definedName>
    <definedName name="火災設備範囲">#REF!</definedName>
    <definedName name="花壇" localSheetId="1">#REF!</definedName>
    <definedName name="花壇" localSheetId="0">#REF!</definedName>
    <definedName name="花壇" localSheetId="17">#REF!</definedName>
    <definedName name="花壇">#REF!</definedName>
    <definedName name="我那覇" localSheetId="1">#REF!</definedName>
    <definedName name="我那覇" localSheetId="0">#REF!</definedName>
    <definedName name="我那覇" localSheetId="17">#REF!</definedName>
    <definedName name="我那覇">#REF!</definedName>
    <definedName name="会社名" localSheetId="1">#REF!</definedName>
    <definedName name="会社名" localSheetId="0">#REF!</definedName>
    <definedName name="会社名" localSheetId="17">#REF!</definedName>
    <definedName name="会社名">#REF!</definedName>
    <definedName name="解">#REF!</definedName>
    <definedName name="解析単位重量">#REF!</definedName>
    <definedName name="解体">#REF!</definedName>
    <definedName name="解体工事費">#REF!</definedName>
    <definedName name="解体純工事費">#REF!</definedName>
    <definedName name="解体直接工事費">#REF!</definedName>
    <definedName name="解体範囲">#REF!</definedName>
    <definedName name="回数1">#REF!</definedName>
    <definedName name="回数2">#REF!</definedName>
    <definedName name="回数3">#REF!</definedName>
    <definedName name="回数C1">#REF!</definedName>
    <definedName name="回転" localSheetId="1">#REF!</definedName>
    <definedName name="回転" localSheetId="2">#REF!</definedName>
    <definedName name="回転" localSheetId="0">#REF!</definedName>
    <definedName name="回転" localSheetId="17">#REF!</definedName>
    <definedName name="回転">#REF!</definedName>
    <definedName name="悔い">#REF!</definedName>
    <definedName name="改修">[76]入力画面!$R$4</definedName>
    <definedName name="改修採用率" localSheetId="1">#REF!</definedName>
    <definedName name="改修採用率" localSheetId="0">#REF!</definedName>
    <definedName name="改修採用率">#REF!</definedName>
    <definedName name="改造工事費">#REF!</definedName>
    <definedName name="改頁">#REF!</definedName>
    <definedName name="海上_000">#REF!</definedName>
    <definedName name="海上_001">#REF!</definedName>
    <definedName name="海上_002">#REF!</definedName>
    <definedName name="海上_003">#REF!</definedName>
    <definedName name="海上_1_P">#REF!</definedName>
    <definedName name="海上_2_P">#REF!</definedName>
    <definedName name="海上_3_P">#REF!</definedName>
    <definedName name="絵ｆ">#REF!</definedName>
    <definedName name="開演ブザー">#REF!</definedName>
    <definedName name="開始" localSheetId="2">#REF!</definedName>
    <definedName name="開始">#REF!</definedName>
    <definedName name="開始1">#REF!</definedName>
    <definedName name="開始E">#REF!</definedName>
    <definedName name="開始行">#REF!</definedName>
    <definedName name="開始頁">#REF!</definedName>
    <definedName name="階層率">#REF!</definedName>
    <definedName name="階段">'[17]#REF'!$B$199:$Q$234</definedName>
    <definedName name="階段２" hidden="1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データ" localSheetId="1">#REF!</definedName>
    <definedName name="階段データ" localSheetId="0">#REF!</definedName>
    <definedName name="階段データ" localSheetId="17">#REF!</definedName>
    <definedName name="階段データ">#REF!</definedName>
    <definedName name="外構">[73]!外構</definedName>
    <definedName name="外構工事" localSheetId="1">'[24]１直接仮設'!#REF!</definedName>
    <definedName name="外構工事" localSheetId="2">'[24]１直接仮設'!#REF!</definedName>
    <definedName name="外構工事" localSheetId="0">'[24]１直接仮設'!#REF!</definedName>
    <definedName name="外構工事">'[24]１直接仮設'!#REF!</definedName>
    <definedName name="外灯_Aﾀｲﾌﾟ">[180]複合!$AA$15</definedName>
    <definedName name="外灯_Bﾀｲﾌﾟ">[180]複合!$AA$16</definedName>
    <definedName name="外灯器具ＨＦ３００Ｗ" localSheetId="1">#REF!</definedName>
    <definedName name="外灯器具ＨＦ３００Ｗ" localSheetId="0">#REF!</definedName>
    <definedName name="外灯器具ＨＦ３００Ｗ" localSheetId="17">#REF!</definedName>
    <definedName name="外灯器具ＨＦ３００Ｗ">#REF!</definedName>
    <definedName name="外灯盤" localSheetId="1">[35]複合・ｺﾝｾﾝﾄ電話!#REF!</definedName>
    <definedName name="外灯盤" localSheetId="0">[35]複合・ｺﾝｾﾝﾄ電話!#REF!</definedName>
    <definedName name="外灯盤" localSheetId="17">[35]複合・ｺﾝｾﾝﾄ電話!#REF!</definedName>
    <definedName name="外灯盤">[35]複合・ｺﾝｾﾝﾄ電話!#REF!</definedName>
    <definedName name="外部計" localSheetId="1">[181]一位単価2!#REF!</definedName>
    <definedName name="外部計" localSheetId="0">[181]一位単価2!#REF!</definedName>
    <definedName name="外部計" localSheetId="17">[181]一位単価2!#REF!</definedName>
    <definedName name="外部計">[181]一位単価2!#REF!</definedName>
    <definedName name="外部足場" localSheetId="1">#REF!</definedName>
    <definedName name="外部足場" localSheetId="0">#REF!</definedName>
    <definedName name="外部足場" localSheetId="17">#REF!</definedName>
    <definedName name="外部足場">#REF!</definedName>
    <definedName name="外壁" localSheetId="1">#REF!</definedName>
    <definedName name="外壁" localSheetId="0">#REF!</definedName>
    <definedName name="外壁" localSheetId="17">#REF!</definedName>
    <definedName name="外壁">#REF!</definedName>
    <definedName name="概要">[76]入力画面!$C$53</definedName>
    <definedName name="概要1">#N/A</definedName>
    <definedName name="概要2">#N/A</definedName>
    <definedName name="蓋１" localSheetId="1">#REF!</definedName>
    <definedName name="蓋１" localSheetId="0">#REF!</definedName>
    <definedName name="蓋１" localSheetId="17">#REF!</definedName>
    <definedName name="蓋１">#REF!</definedName>
    <definedName name="蓋２">#REF!</definedName>
    <definedName name="蓋据付40_100">#REF!</definedName>
    <definedName name="蓋設置40から100">#REF!</definedName>
    <definedName name="蓋版設置100から170">#REF!</definedName>
    <definedName name="蓋版設置10から40">#REF!</definedName>
    <definedName name="蓋版設置40から100">#REF!</definedName>
    <definedName name="各種手元">#REF!</definedName>
    <definedName name="各種助手">#REF!</definedName>
    <definedName name="各人別補償総括表">#REF!</definedName>
    <definedName name="拡声設備範囲">#REF!</definedName>
    <definedName name="殻処理１">[160]代価表!#REF!</definedName>
    <definedName name="殻処理２">[160]代価表!#REF!</definedName>
    <definedName name="確認1" localSheetId="1">#REF!</definedName>
    <definedName name="確認1" localSheetId="2">#REF!</definedName>
    <definedName name="確認1" localSheetId="0">#REF!</definedName>
    <definedName name="確認1" localSheetId="17">#REF!</definedName>
    <definedName name="確認1">#REF!</definedName>
    <definedName name="確認2" localSheetId="1">#REF!</definedName>
    <definedName name="確認2" localSheetId="2">#REF!</definedName>
    <definedName name="確認2" localSheetId="0">#REF!</definedName>
    <definedName name="確認2" localSheetId="17">#REF!</definedName>
    <definedName name="確認2">#REF!</definedName>
    <definedName name="確認3" localSheetId="1">[7]仮設解体!#REF!</definedName>
    <definedName name="確認3" localSheetId="0">[7]仮設解体!#REF!</definedName>
    <definedName name="確認3" localSheetId="17">[7]仮設解体!#REF!</definedName>
    <definedName name="確認3">[7]仮設解体!#REF!</definedName>
    <definedName name="確認申請床面積" localSheetId="1">#REF!</definedName>
    <definedName name="確認申請床面積" localSheetId="0">#REF!</definedName>
    <definedName name="確認申請床面積" localSheetId="17">#REF!</definedName>
    <definedName name="確認申請床面積">#REF!</definedName>
    <definedName name="学校">#REF!</definedName>
    <definedName name="掛率">[182]元!$I$2</definedName>
    <definedName name="活性炭排水金具">'[146]空調設備機器拾い(1)'!$A$1:$AA$52</definedName>
    <definedName name="瓦" localSheetId="1">仕訳書!瓦</definedName>
    <definedName name="瓦" localSheetId="2">'諸経費算定 (改修機械)'!瓦</definedName>
    <definedName name="瓦" localSheetId="0">総仕訳書!瓦</definedName>
    <definedName name="瓦">[0]!瓦</definedName>
    <definedName name="幹線" localSheetId="1">#REF!</definedName>
    <definedName name="幹線" localSheetId="0">#REF!</definedName>
    <definedName name="幹線" localSheetId="17">#REF!</definedName>
    <definedName name="幹線">#REF!</definedName>
    <definedName name="幹線・動力設備工事" localSheetId="1">#REF!</definedName>
    <definedName name="幹線・動力設備工事" localSheetId="0">#REF!</definedName>
    <definedName name="幹線・動力設備工事" localSheetId="17">#REF!</definedName>
    <definedName name="幹線・動力設備工事">#REF!</definedName>
    <definedName name="幹線設備">#REF!</definedName>
    <definedName name="幹単価" localSheetId="1">#REF!</definedName>
    <definedName name="幹単価" localSheetId="0">#REF!</definedName>
    <definedName name="幹単価" localSheetId="17">#REF!</definedName>
    <definedName name="幹単価">#REF!</definedName>
    <definedName name="換気" localSheetId="1">#REF!</definedName>
    <definedName name="換気" localSheetId="2">#REF!</definedName>
    <definedName name="換気" localSheetId="0">#REF!</definedName>
    <definedName name="換気" localSheetId="17">#REF!</definedName>
    <definedName name="換気">#REF!</definedName>
    <definedName name="換気スパイラル">#REF!</definedName>
    <definedName name="換気ﾁｬｯﾊﾞｰ拾" localSheetId="1">仕訳書!換気ﾁｬｯﾊﾞｰ拾</definedName>
    <definedName name="換気ﾁｬｯﾊﾞｰ拾" localSheetId="2">'諸経費算定 (改修機械)'!換気ﾁｬｯﾊﾞｰ拾</definedName>
    <definedName name="換気ﾁｬｯﾊﾞｰ拾" localSheetId="0">総仕訳書!換気ﾁｬｯﾊﾞｰ拾</definedName>
    <definedName name="換気ﾁｬｯﾊﾞｰ拾">[0]!換気ﾁｬｯﾊﾞｰ拾</definedName>
    <definedName name="換気拾い" localSheetId="2">'[99]86動産'!#REF!</definedName>
    <definedName name="換気拾い">'[99]86動産'!#REF!</definedName>
    <definedName name="款">[76]入力画面!$I$30</definedName>
    <definedName name="環A" localSheetId="2">#REF!</definedName>
    <definedName name="環A">#REF!</definedName>
    <definedName name="監視盤" localSheetId="17">#REF!</definedName>
    <definedName name="監視盤">#REF!</definedName>
    <definedName name="監理事務所有無">#REF!</definedName>
    <definedName name="管">#REF!</definedName>
    <definedName name="管GP20">#REF!</definedName>
    <definedName name="管GP25">#REF!</definedName>
    <definedName name="管GP32">#REF!</definedName>
    <definedName name="管GP40">#REF!</definedName>
    <definedName name="管GP50">#REF!</definedName>
    <definedName name="管GP65">#REF!</definedName>
    <definedName name="管GP80">#REF!</definedName>
    <definedName name="管VP75">#REF!</definedName>
    <definedName name="管渠600A">[30]代価!#REF!</definedName>
    <definedName name="管渠600AG">[30]代価!#REF!</definedName>
    <definedName name="管渠型600A" localSheetId="1">#REF!</definedName>
    <definedName name="管渠型600A" localSheetId="0">#REF!</definedName>
    <definedName name="管渠型600A" localSheetId="17">#REF!</definedName>
    <definedName name="管渠型600A">#REF!</definedName>
    <definedName name="管渠型据付400_1000" localSheetId="1">#REF!</definedName>
    <definedName name="管渠型据付400_1000" localSheetId="0">#REF!</definedName>
    <definedName name="管渠型据付400_1000">#REF!</definedName>
    <definedName name="管渠型側溝据付" localSheetId="1">#REF!</definedName>
    <definedName name="管渠型側溝据付" localSheetId="0">#REF!</definedName>
    <definedName name="管渠型側溝据付">#REF!</definedName>
    <definedName name="管渠型側溝撤去">#REF!</definedName>
    <definedName name="管渠土工">[183]土工集計!#REF!</definedName>
    <definedName name="管空調外装">[184]品衛器!$M$5:$HB$7429</definedName>
    <definedName name="管径" localSheetId="1">#REF!</definedName>
    <definedName name="管径" localSheetId="0">#REF!</definedName>
    <definedName name="管径">#REF!</definedName>
    <definedName name="管道①">#REF!</definedName>
    <definedName name="管道②">#REF!</definedName>
    <definedName name="管道③">#REF!</definedName>
    <definedName name="管布">#REF!</definedName>
    <definedName name="管歩①">#REF!</definedName>
    <definedName name="管歩②">#REF!</definedName>
    <definedName name="管歩③">#REF!</definedName>
    <definedName name="管歩④">#REF!</definedName>
    <definedName name="管理費">[178]諸経費97!$I$9</definedName>
    <definedName name="管理歩道" localSheetId="1">#REF!</definedName>
    <definedName name="管理歩道" localSheetId="0">#REF!</definedName>
    <definedName name="管理歩道">#REF!</definedName>
    <definedName name="管理歩道計">#REF!</definedName>
    <definedName name="管理用道路">#REF!</definedName>
    <definedName name="管路断面番号">#REF!</definedName>
    <definedName name="管路断面表示">#REF!</definedName>
    <definedName name="管路土工">NA()</definedName>
    <definedName name="観風表" localSheetId="1">#REF!</definedName>
    <definedName name="観風表" localSheetId="0">#REF!</definedName>
    <definedName name="観風表" localSheetId="17">#REF!</definedName>
    <definedName name="観風表">#REF!</definedName>
    <definedName name="貫通部">#REF!</definedName>
    <definedName name="間詰め工">[30]代価!#REF!</definedName>
    <definedName name="間詰め工２">[160]代価表!#REF!</definedName>
    <definedName name="間詰め工３">[160]代価表!#REF!</definedName>
    <definedName name="間詰工2">[30]代価!#REF!</definedName>
    <definedName name="間接工事費">[185]単価比較表!$A$2:$D$52</definedName>
    <definedName name="間接費の計" localSheetId="1">[63]三社見積比較!#REF!</definedName>
    <definedName name="間接費の計" localSheetId="2">[63]三社見積比較!#REF!</definedName>
    <definedName name="間接費の計" localSheetId="0">[63]三社見積比較!#REF!</definedName>
    <definedName name="間接費の計" localSheetId="17">[63]三社見積比較!#REF!</definedName>
    <definedName name="間接費の計">[63]三社見積比較!#REF!</definedName>
    <definedName name="関数" localSheetId="2">#REF!</definedName>
    <definedName name="関数">#REF!</definedName>
    <definedName name="関連撤去工事" localSheetId="2">[181]一位単価2!#REF!</definedName>
    <definedName name="関連撤去工事" localSheetId="17">[181]一位単価2!#REF!</definedName>
    <definedName name="関連撤去工事">[181]一位単価2!#REF!</definedName>
    <definedName name="岩" localSheetId="1">仕訳書!岩</definedName>
    <definedName name="岩" localSheetId="2">'諸経費算定 (改修機械)'!岩</definedName>
    <definedName name="岩" localSheetId="0">総仕訳書!岩</definedName>
    <definedName name="岩" localSheetId="17">別紙明細!岩</definedName>
    <definedName name="岩">[0]!岩</definedName>
    <definedName name="頑張れ" localSheetId="1">仕訳書!頑張れ</definedName>
    <definedName name="頑張れ" localSheetId="2">'諸経費算定 (改修機械)'!頑張れ</definedName>
    <definedName name="頑張れ" localSheetId="0">総仕訳書!頑張れ</definedName>
    <definedName name="頑張れ">[0]!頑張れ</definedName>
    <definedName name="器材運搬" localSheetId="1">#REF!</definedName>
    <definedName name="器材運搬" localSheetId="0">#REF!</definedName>
    <definedName name="器材運搬" localSheetId="17">#REF!</definedName>
    <definedName name="器材運搬">#REF!</definedName>
    <definedName name="基">#REF!</definedName>
    <definedName name="基02空調ﾀﾞｸﾄ">'[186]別紙明細書(特殊排水)'!#REF!</definedName>
    <definedName name="基03空調配管">'[186]別紙明細書(特殊排水)'!#REF!</definedName>
    <definedName name="基04空調総調">'[186]別紙明細書(特殊排水)'!#REF!</definedName>
    <definedName name="基05換気機器" localSheetId="2">#REF!</definedName>
    <definedName name="基05換気機器">#REF!</definedName>
    <definedName name="基06換気ﾀﾞｸﾄ" localSheetId="2">#REF!</definedName>
    <definedName name="基06換気ﾀﾞｸﾄ">#REF!</definedName>
    <definedName name="基07換気総調" localSheetId="2">#REF!</definedName>
    <definedName name="基07換気総調">#REF!</definedName>
    <definedName name="基礎" localSheetId="1">#REF!</definedName>
    <definedName name="基礎" localSheetId="0">#REF!</definedName>
    <definedName name="基礎" localSheetId="17">#REF!</definedName>
    <definedName name="基礎">#REF!</definedName>
    <definedName name="基礎_地梁">'[17]#REF'!$B$4:$Q$54</definedName>
    <definedName name="基礎・地梁">'[187]#REF'!$B$4:$Q$54</definedName>
    <definedName name="基礎2" localSheetId="1">#REF!</definedName>
    <definedName name="基礎2" localSheetId="0">#REF!</definedName>
    <definedName name="基礎2" localSheetId="17">#REF!</definedName>
    <definedName name="基礎2">#REF!</definedName>
    <definedName name="基礎コン" localSheetId="1">#REF!</definedName>
    <definedName name="基礎コン" localSheetId="0">#REF!</definedName>
    <definedName name="基礎コン" localSheetId="17">#REF!</definedName>
    <definedName name="基礎コン">#REF!</definedName>
    <definedName name="基礎データ" localSheetId="1">#REF!</definedName>
    <definedName name="基礎データ" localSheetId="0">#REF!</definedName>
    <definedName name="基礎データ" localSheetId="17">#REF!</definedName>
    <definedName name="基礎データ">#REF!</definedName>
    <definedName name="基礎掘削工">#REF!</definedName>
    <definedName name="基礎栗石工">#REF!</definedName>
    <definedName name="基礎済">[161]数量総括!$P$19</definedName>
    <definedName name="基礎砕石工" localSheetId="1">#REF!</definedName>
    <definedName name="基礎砕石工" localSheetId="0">#REF!</definedName>
    <definedName name="基礎砕石工" localSheetId="17">#REF!</definedName>
    <definedName name="基礎砕石工">#REF!</definedName>
    <definedName name="基礎砕石工_切込砕石" localSheetId="1">[118]基礎単価!#REF!</definedName>
    <definedName name="基礎砕石工_切込砕石" localSheetId="0">[118]基礎単価!#REF!</definedName>
    <definedName name="基礎砕石工_切込砕石" localSheetId="17">[118]基礎単価!#REF!</definedName>
    <definedName name="基礎砕石工_切込砕石">[118]基礎単価!#REF!</definedName>
    <definedName name="基礎砕石工・切込砕石" localSheetId="1">[118]基礎単価!#REF!</definedName>
    <definedName name="基礎砕石工・切込砕石" localSheetId="0">[118]基礎単価!#REF!</definedName>
    <definedName name="基礎砕石工・切込砕石" localSheetId="17">[118]基礎単価!#REF!</definedName>
    <definedName name="基礎砕石工・切込砕石">[118]基礎単価!#REF!</definedName>
    <definedName name="基礎砕石工１０" localSheetId="1">#REF!</definedName>
    <definedName name="基礎砕石工１０" localSheetId="0">#REF!</definedName>
    <definedName name="基礎砕石工１０" localSheetId="17">#REF!</definedName>
    <definedName name="基礎砕石工１０">#REF!</definedName>
    <definedName name="基礎砕石工１５" localSheetId="1">#REF!</definedName>
    <definedName name="基礎砕石工１５" localSheetId="0">#REF!</definedName>
    <definedName name="基礎砕石工１５">#REF!</definedName>
    <definedName name="基礎処理工">#REF!</definedName>
    <definedName name="基礎面積" localSheetId="1">#REF!</definedName>
    <definedName name="基礎面積" localSheetId="0">#REF!</definedName>
    <definedName name="基礎面積">#REF!</definedName>
    <definedName name="基礎梁">#REF!</definedName>
    <definedName name="基礎梁A">#REF!</definedName>
    <definedName name="基礎梁B">#REF!</definedName>
    <definedName name="基本面積">#REF!</definedName>
    <definedName name="既成Ａ">[149]既成Ａ!$I$32</definedName>
    <definedName name="既製" localSheetId="1">#REF!</definedName>
    <definedName name="既製" localSheetId="0">#REF!</definedName>
    <definedName name="既製">#REF!</definedName>
    <definedName name="既製ｺﾝｸﾘｰﾄ" localSheetId="1">'[24]１直接仮設'!#REF!</definedName>
    <definedName name="既製ｺﾝｸﾘｰﾄ" localSheetId="2">'[24]１直接仮設'!#REF!</definedName>
    <definedName name="既製ｺﾝｸﾘｰﾄ" localSheetId="0">'[24]１直接仮設'!#REF!</definedName>
    <definedName name="既製ｺﾝｸﾘｰﾄ">'[24]１直接仮設'!#REF!</definedName>
    <definedName name="既製ｺﾝｸﾘｰﾄ工事" localSheetId="1">'[24]１直接仮設'!#REF!</definedName>
    <definedName name="既製ｺﾝｸﾘｰﾄ工事" localSheetId="0">'[24]１直接仮設'!#REF!</definedName>
    <definedName name="既製ｺﾝｸﾘｰﾄ工事">'[24]１直接仮設'!#REF!</definedName>
    <definedName name="既製ｺﾝｸﾘ工事合計">[151]集計表・内訳!$AN$180</definedName>
    <definedName name="既製ｺ原" localSheetId="1">#REF!</definedName>
    <definedName name="既製ｺ原" localSheetId="0">#REF!</definedName>
    <definedName name="既製ｺ原" localSheetId="17">#REF!</definedName>
    <definedName name="既製ｺ原">#REF!</definedName>
    <definedName name="既製ｺ変" localSheetId="1">#REF!</definedName>
    <definedName name="既製ｺ変" localSheetId="0">#REF!</definedName>
    <definedName name="既製ｺ変" localSheetId="17">#REF!</definedName>
    <definedName name="既製ｺ変">#REF!</definedName>
    <definedName name="既定値" localSheetId="1">#REF!</definedName>
    <definedName name="既定値" localSheetId="0">#REF!</definedName>
    <definedName name="既定値" localSheetId="17">#REF!</definedName>
    <definedName name="既定値">#REF!</definedName>
    <definedName name="機">#REF!</definedName>
    <definedName name="機１">[76]入力画面!$P$65</definedName>
    <definedName name="機１０">[76]入力画面!$P$74</definedName>
    <definedName name="機１１">[76]入力画面!$P$75</definedName>
    <definedName name="機１２">[76]入力画面!$P$76</definedName>
    <definedName name="機２">[76]入力画面!$P$66</definedName>
    <definedName name="機３">[76]入力画面!$P$67</definedName>
    <definedName name="機４">[76]入力画面!$P$68</definedName>
    <definedName name="機５">[76]入力画面!$P$69</definedName>
    <definedName name="機６">[76]入力画面!$P$70</definedName>
    <definedName name="機７">[76]入力画面!$P$71</definedName>
    <definedName name="機８">[76]入力画面!$P$72</definedName>
    <definedName name="機９">[76]入力画面!$P$73</definedName>
    <definedName name="機械" localSheetId="1">#REF!</definedName>
    <definedName name="機械" localSheetId="0">#REF!</definedName>
    <definedName name="機械">#REF!</definedName>
    <definedName name="機械1P">#REF!</definedName>
    <definedName name="機械その一般管理費">[76]一覧表!$K$20</definedName>
    <definedName name="機械その下一般管理費">[76]一覧表!$E$20</definedName>
    <definedName name="機械その下仮設費">[76]一覧表!$C$20</definedName>
    <definedName name="機械その下現場管理費">[76]一覧表!$D$20</definedName>
    <definedName name="機械その共通仮設費">[76]一覧表!$G$20</definedName>
    <definedName name="機械その原工事">[76]一覧表!$B$20</definedName>
    <definedName name="機械その現場管理費">[76]一覧表!$I$20</definedName>
    <definedName name="機械その工事原価">[76]一覧表!$J$20</definedName>
    <definedName name="機械その純工事費">[76]一覧表!$H$20</definedName>
    <definedName name="機械その他">[76]入力画面!$C$26</definedName>
    <definedName name="機械その他改修直工" localSheetId="1">#REF!</definedName>
    <definedName name="機械その他改修直工" localSheetId="0">#REF!</definedName>
    <definedName name="機械その他改修直工">#REF!</definedName>
    <definedName name="機械その他改修直工計">#REF!</definedName>
    <definedName name="機械その他改修変更直工">#REF!</definedName>
    <definedName name="機械その他現場管理費">#REF!</definedName>
    <definedName name="機械その他工事原価">#REF!</definedName>
    <definedName name="機械その他純工">#REF!</definedName>
    <definedName name="機械その他直工">#REF!</definedName>
    <definedName name="機械その他直工計">#REF!</definedName>
    <definedName name="機械その他変更直工">#REF!</definedName>
    <definedName name="機械その直接工事費">[76]一覧表!$F$20</definedName>
    <definedName name="機械その変更">[76]入力画面!$E$26</definedName>
    <definedName name="機械一般">[76]入力画面!$C$25</definedName>
    <definedName name="機械一般一般管理費">[76]一覧表!$K$17</definedName>
    <definedName name="機械一般下一般管理費">[76]一覧表!$E$17</definedName>
    <definedName name="機械一般下仮設費">[76]一覧表!$C$17</definedName>
    <definedName name="機械一般下現場管理費">[76]一覧表!$D$17</definedName>
    <definedName name="機械一般共通仮設費">[76]一覧表!$G$17</definedName>
    <definedName name="機械一般原工事">[76]一覧表!$B$17</definedName>
    <definedName name="機械一般現場管理費">[76]一覧表!$I$17</definedName>
    <definedName name="機械一般工事原価">[76]一覧表!$J$17</definedName>
    <definedName name="機械一般純工事費">[76]一覧表!$H$17</definedName>
    <definedName name="機械一般直接工事費">[76]一覧表!$F$17</definedName>
    <definedName name="機械一般変更">[76]入力画面!$E$25</definedName>
    <definedName name="機械運転">'[188]（参考）内訳'!$A$347</definedName>
    <definedName name="機械運転工" localSheetId="1">#REF!</definedName>
    <definedName name="機械運転工" localSheetId="0">#REF!</definedName>
    <definedName name="機械運転工" localSheetId="17">#REF!</definedName>
    <definedName name="機械運転工">#REF!</definedName>
    <definedName name="機械運搬">'[167]代価表2-1'!$K$31</definedName>
    <definedName name="機械運搬費Ｍ" localSheetId="2">#REF!</definedName>
    <definedName name="機械運搬費Ｍ">#REF!</definedName>
    <definedName name="機械下請工事原価" localSheetId="1">#REF!</definedName>
    <definedName name="機械下請工事原価" localSheetId="0">#REF!</definedName>
    <definedName name="機械下請工事原価" localSheetId="17">#REF!</definedName>
    <definedName name="機械下請工事原価">#REF!</definedName>
    <definedName name="機械下請工事原価計" localSheetId="1">#REF!</definedName>
    <definedName name="機械下請工事原価計" localSheetId="2">#REF!</definedName>
    <definedName name="機械下請工事原価計" localSheetId="0">#REF!</definedName>
    <definedName name="機械下請工事原価計" localSheetId="17">#REF!</definedName>
    <definedName name="機械下請工事原価計">#REF!</definedName>
    <definedName name="機械下請純工" localSheetId="1">#REF!</definedName>
    <definedName name="機械下請純工" localSheetId="0">#REF!</definedName>
    <definedName name="機械下請純工">#REF!</definedName>
    <definedName name="機械下請純工計" localSheetId="1">#REF!</definedName>
    <definedName name="機械下請純工計" localSheetId="2">#REF!</definedName>
    <definedName name="機械下請純工計" localSheetId="0">#REF!</definedName>
    <definedName name="機械下請純工計" localSheetId="17">#REF!</definedName>
    <definedName name="機械下請純工計">#REF!</definedName>
    <definedName name="機械改修">[76]入力画面!$C$27</definedName>
    <definedName name="機械改修下一般管理費">[76]一覧表!$E$23</definedName>
    <definedName name="機械改修下仮設費">[76]一覧表!$C$23</definedName>
    <definedName name="機械改修下現場管理費">[76]一覧表!$D$23</definedName>
    <definedName name="機械改修共通仮設費">[76]一覧表!$G$23</definedName>
    <definedName name="機械改修原工事">[76]一覧表!$B$23</definedName>
    <definedName name="機械改修現場管理費">[76]一覧表!$I$23</definedName>
    <definedName name="機械改修工事原価">[76]一覧表!$J$23</definedName>
    <definedName name="機械改修純工事費">[76]一覧表!$H$23</definedName>
    <definedName name="機械改修積上仮設費" localSheetId="1">#REF!</definedName>
    <definedName name="機械改修積上仮設費" localSheetId="2">#REF!</definedName>
    <definedName name="機械改修積上仮設費" localSheetId="0">#REF!</definedName>
    <definedName name="機械改修積上仮設費" localSheetId="17">#REF!</definedName>
    <definedName name="機械改修積上仮設費">#REF!</definedName>
    <definedName name="機械改修積上現場管理費" localSheetId="1">#REF!</definedName>
    <definedName name="機械改修積上現場管理費" localSheetId="2">#REF!</definedName>
    <definedName name="機械改修積上現場管理費" localSheetId="0">#REF!</definedName>
    <definedName name="機械改修積上現場管理費" localSheetId="17">#REF!</definedName>
    <definedName name="機械改修積上現場管理費">#REF!</definedName>
    <definedName name="機械改修積上現場管理費計" localSheetId="1">#REF!</definedName>
    <definedName name="機械改修積上現場管理費計" localSheetId="2">#REF!</definedName>
    <definedName name="機械改修積上現場管理費計" localSheetId="0">#REF!</definedName>
    <definedName name="機械改修積上現場管理費計" localSheetId="17">#REF!</definedName>
    <definedName name="機械改修積上現場管理費計">#REF!</definedName>
    <definedName name="機械改修直工" localSheetId="1">#REF!</definedName>
    <definedName name="機械改修直工" localSheetId="0">#REF!</definedName>
    <definedName name="機械改修直工">#REF!</definedName>
    <definedName name="機械改修直工計">#REF!</definedName>
    <definedName name="機械改修直接工事費">[76]一覧表!$F$23</definedName>
    <definedName name="機械改修変更">[76]入力画面!$E$27</definedName>
    <definedName name="機械改修変更積上仮設費" localSheetId="1">#REF!</definedName>
    <definedName name="機械改修変更積上仮設費" localSheetId="2">#REF!</definedName>
    <definedName name="機械改修変更積上仮設費" localSheetId="0">#REF!</definedName>
    <definedName name="機械改修変更積上仮設費" localSheetId="17">#REF!</definedName>
    <definedName name="機械改修変更積上仮設費">#REF!</definedName>
    <definedName name="機械改修変更積上現場管理費" localSheetId="1">#REF!</definedName>
    <definedName name="機械改修変更積上現場管理費" localSheetId="2">#REF!</definedName>
    <definedName name="機械改修変更積上現場管理費" localSheetId="0">#REF!</definedName>
    <definedName name="機械改修変更積上現場管理費" localSheetId="17">#REF!</definedName>
    <definedName name="機械改修変更積上現場管理費">#REF!</definedName>
    <definedName name="機械改修変更直工" localSheetId="1">#REF!</definedName>
    <definedName name="機械改修変更直工" localSheetId="0">#REF!</definedName>
    <definedName name="機械改修変更直工">#REF!</definedName>
    <definedName name="機械器具">'[188]（参考）内訳'!$A$290</definedName>
    <definedName name="機械業者見積額" localSheetId="1">#REF!</definedName>
    <definedName name="機械業者見積額" localSheetId="2">#REF!</definedName>
    <definedName name="機械業者見積額" localSheetId="0">#REF!</definedName>
    <definedName name="機械業者見積額" localSheetId="17">#REF!</definedName>
    <definedName name="機械業者見積額">#REF!</definedName>
    <definedName name="機械経費">[73]!機械経費</definedName>
    <definedName name="機械原価" localSheetId="1">#REF!</definedName>
    <definedName name="機械原価" localSheetId="0">#REF!</definedName>
    <definedName name="機械原価" localSheetId="17">#REF!</definedName>
    <definedName name="機械原価">#REF!</definedName>
    <definedName name="機械原価合計" localSheetId="1">#REF!</definedName>
    <definedName name="機械原価合計" localSheetId="0">#REF!</definedName>
    <definedName name="機械原価合計" localSheetId="17">#REF!</definedName>
    <definedName name="機械原価合計">#REF!</definedName>
    <definedName name="機械現場管理費" localSheetId="1">#REF!</definedName>
    <definedName name="機械現場管理費" localSheetId="0">#REF!</definedName>
    <definedName name="機械現場管理費" localSheetId="17">#REF!</definedName>
    <definedName name="機械現場管理費">#REF!</definedName>
    <definedName name="機械現場経費">#REF!</definedName>
    <definedName name="機械現場経費合計">#REF!</definedName>
    <definedName name="機械工">'[50]機器据付工（不使用）'!#REF!</definedName>
    <definedName name="機械工事原価" localSheetId="1">#REF!</definedName>
    <definedName name="機械工事原価" localSheetId="0">#REF!</definedName>
    <definedName name="機械工事原価">#REF!</definedName>
    <definedName name="機械工事原価合計">#REF!</definedName>
    <definedName name="機械合計">#REF!</definedName>
    <definedName name="機械主要機器現場経費">#REF!</definedName>
    <definedName name="機械主要機器現場経費合計">#REF!</definedName>
    <definedName name="機械主要機器工事原価">#REF!</definedName>
    <definedName name="機械主要機器工事原価合計">#REF!</definedName>
    <definedName name="機械主要機器純工">#REF!</definedName>
    <definedName name="機械主要機器純工合計">#REF!</definedName>
    <definedName name="機械主要機器直工">#REF!</definedName>
    <definedName name="機械主要機器直工２">#REF!</definedName>
    <definedName name="機械主要機器直工合計">#REF!</definedName>
    <definedName name="機械主要機器直工合計２">#REF!</definedName>
    <definedName name="機械主要機器変更直工">#REF!</definedName>
    <definedName name="機械純工">#REF!</definedName>
    <definedName name="機械純工合計">#REF!</definedName>
    <definedName name="機械世話役">#REF!</definedName>
    <definedName name="機械積上仮設費" localSheetId="1">#REF!</definedName>
    <definedName name="機械積上仮設費" localSheetId="2">#REF!</definedName>
    <definedName name="機械積上仮設費" localSheetId="0">#REF!</definedName>
    <definedName name="機械積上仮設費" localSheetId="17">#REF!</definedName>
    <definedName name="機械積上仮設費">#REF!</definedName>
    <definedName name="機械積上仮設費計" localSheetId="1">#REF!</definedName>
    <definedName name="機械積上仮設費計" localSheetId="2">#REF!</definedName>
    <definedName name="機械積上仮設費計" localSheetId="0">#REF!</definedName>
    <definedName name="機械積上仮設費計" localSheetId="17">#REF!</definedName>
    <definedName name="機械積上仮設費計">#REF!</definedName>
    <definedName name="機械積上仮設費変更" localSheetId="1">#REF!</definedName>
    <definedName name="機械積上仮設費変更" localSheetId="2">#REF!</definedName>
    <definedName name="機械積上仮設費変更" localSheetId="0">#REF!</definedName>
    <definedName name="機械積上仮設費変更" localSheetId="17">#REF!</definedName>
    <definedName name="機械積上仮設費変更">#REF!</definedName>
    <definedName name="機械積上現場管理費" localSheetId="1">#REF!</definedName>
    <definedName name="機械積上現場管理費" localSheetId="2">#REF!</definedName>
    <definedName name="機械積上現場管理費" localSheetId="0">#REF!</definedName>
    <definedName name="機械積上現場管理費" localSheetId="17">#REF!</definedName>
    <definedName name="機械積上現場管理費">#REF!</definedName>
    <definedName name="機械積上現場管理費計" localSheetId="1">#REF!</definedName>
    <definedName name="機械積上現場管理費計" localSheetId="2">#REF!</definedName>
    <definedName name="機械積上現場管理費計" localSheetId="0">#REF!</definedName>
    <definedName name="機械積上現場管理費計" localSheetId="17">#REF!</definedName>
    <definedName name="機械積上現場管理費計">#REF!</definedName>
    <definedName name="機械積上現場管理費変更" localSheetId="1">#REF!</definedName>
    <definedName name="機械積上現場管理費変更" localSheetId="2">#REF!</definedName>
    <definedName name="機械積上現場管理費変更" localSheetId="0">#REF!</definedName>
    <definedName name="機械積上現場管理費変更" localSheetId="17">#REF!</definedName>
    <definedName name="機械積上現場管理費変更">#REF!</definedName>
    <definedName name="機械設備">#REF!</definedName>
    <definedName name="機械設備工">#REF!</definedName>
    <definedName name="機械単価">#REF!</definedName>
    <definedName name="機械直工">#REF!</definedName>
    <definedName name="機械直工２">#REF!</definedName>
    <definedName name="機械直工３" localSheetId="1">#REF!</definedName>
    <definedName name="機械直工３" localSheetId="2">#REF!</definedName>
    <definedName name="機械直工３" localSheetId="0">#REF!</definedName>
    <definedName name="機械直工３" localSheetId="17">#REF!</definedName>
    <definedName name="機械直工３">#REF!</definedName>
    <definedName name="機械直工計" localSheetId="1">#REF!</definedName>
    <definedName name="機械直工計" localSheetId="0">#REF!</definedName>
    <definedName name="機械直工計">#REF!</definedName>
    <definedName name="機械直工合計">#REF!</definedName>
    <definedName name="機械直工合計２">#REF!</definedName>
    <definedName name="機械排出">'[189]単価一覧(排出ｶﾞｽ)'!$A$6:$F$119</definedName>
    <definedName name="機械搬入" localSheetId="1">#REF!</definedName>
    <definedName name="機械搬入" localSheetId="0">#REF!</definedName>
    <definedName name="機械搬入" localSheetId="17">#REF!</definedName>
    <definedName name="機械搬入">#REF!</definedName>
    <definedName name="機械搬入費">#REF!</definedName>
    <definedName name="機械普通">'[189]単価一覧(普通)'!$A$6:$F$297</definedName>
    <definedName name="機械複合３">#N/A</definedName>
    <definedName name="機械分解組立Ｎ">#REF!</definedName>
    <definedName name="機械変更一般" localSheetId="1">#REF!</definedName>
    <definedName name="機械変更一般" localSheetId="0">#REF!</definedName>
    <definedName name="機械変更一般" localSheetId="17">#REF!</definedName>
    <definedName name="機械変更一般">#REF!</definedName>
    <definedName name="機械変更工事原価" localSheetId="1">#REF!</definedName>
    <definedName name="機械変更工事原価" localSheetId="0">#REF!</definedName>
    <definedName name="機械変更工事原価" localSheetId="17">#REF!</definedName>
    <definedName name="機械変更工事原価">#REF!</definedName>
    <definedName name="機械変更主要機器" localSheetId="1">#REF!</definedName>
    <definedName name="機械変更主要機器" localSheetId="0">#REF!</definedName>
    <definedName name="機械変更主要機器" localSheetId="17">#REF!</definedName>
    <definedName name="機械変更主要機器">#REF!</definedName>
    <definedName name="機械変更積上仮設費" localSheetId="1">#REF!</definedName>
    <definedName name="機械変更積上仮設費" localSheetId="2">#REF!</definedName>
    <definedName name="機械変更積上仮設費" localSheetId="0">#REF!</definedName>
    <definedName name="機械変更積上仮設費" localSheetId="17">#REF!</definedName>
    <definedName name="機械変更積上仮設費">#REF!</definedName>
    <definedName name="機械変更積上現場管理費" localSheetId="1">#REF!</definedName>
    <definedName name="機械変更積上現場管理費" localSheetId="2">#REF!</definedName>
    <definedName name="機械変更積上現場管理費" localSheetId="0">#REF!</definedName>
    <definedName name="機械変更積上現場管理費" localSheetId="17">#REF!</definedName>
    <definedName name="機械変更積上現場管理費">#REF!</definedName>
    <definedName name="機械変更直工">#REF!</definedName>
    <definedName name="機器費">#REF!</definedName>
    <definedName name="機器費範囲">#REF!</definedName>
    <definedName name="機工">#REF!</definedName>
    <definedName name="機工8">#REF!</definedName>
    <definedName name="機単１">[154]資材単価一覧表!$D$457:$I$500</definedName>
    <definedName name="機単２">[154]資材単価一覧表!$O$456:$T$491</definedName>
    <definedName name="機賃">[154]資材単価一覧表!$D$507:$I$540</definedName>
    <definedName name="気中開閉器7.2KV_200A" localSheetId="1">#REF!</definedName>
    <definedName name="気中開閉器7.2KV_200A" localSheetId="0">#REF!</definedName>
    <definedName name="気中開閉器7.2KV_200A">#REF!</definedName>
    <definedName name="規____格">#REF!</definedName>
    <definedName name="規格">[190]数量規格!$B$6:$G$3316</definedName>
    <definedName name="規格・適用">#REF!</definedName>
    <definedName name="記入">#REF!</definedName>
    <definedName name="記入表">#REF!</definedName>
    <definedName name="記入表2">#REF!</definedName>
    <definedName name="起動押しﾎﾞﾀﾝ__FP用">[35]複合・ｺﾝｾﾝﾄ電話!#REF!</definedName>
    <definedName name="技術管理費" localSheetId="2">#REF!</definedName>
    <definedName name="技術管理費">#REF!</definedName>
    <definedName name="技術経費" localSheetId="1">#REF!</definedName>
    <definedName name="技術経費" localSheetId="0">#REF!</definedName>
    <definedName name="技術経費" localSheetId="17">#REF!</definedName>
    <definedName name="技術経費">#REF!</definedName>
    <definedName name="技術費">#REF!</definedName>
    <definedName name="休憩時間操作盤" localSheetId="1">#REF!</definedName>
    <definedName name="休憩時間操作盤" localSheetId="0">#REF!</definedName>
    <definedName name="休憩時間操作盤" localSheetId="17">#REF!</definedName>
    <definedName name="休憩時間操作盤">#REF!</definedName>
    <definedName name="休憩時間表示盤" localSheetId="1">#REF!</definedName>
    <definedName name="休憩時間表示盤" localSheetId="0">#REF!</definedName>
    <definedName name="休憩時間表示盤" localSheetId="17">#REF!</definedName>
    <definedName name="休憩時間表示盤">#REF!</definedName>
    <definedName name="吸出防止">#REF!</definedName>
    <definedName name="給水材料範囲">[191]給水材料!$A$2:$J$477</definedName>
    <definedName name="給水設備">[192]!'[ボタン処理1].根廻入力'</definedName>
    <definedName name="給湯">#REF!</definedName>
    <definedName name="給油設備" localSheetId="1" hidden="1">{#N/A,#N/A,FALSE,"Sheet16";#N/A,#N/A,FALSE,"Sheet16"}</definedName>
    <definedName name="給油設備" localSheetId="2" hidden="1">{#N/A,#N/A,FALSE,"Sheet16";#N/A,#N/A,FALSE,"Sheet16"}</definedName>
    <definedName name="給油設備" localSheetId="0" hidden="1">{#N/A,#N/A,FALSE,"Sheet16";#N/A,#N/A,FALSE,"Sheet16"}</definedName>
    <definedName name="給油設備" localSheetId="17" hidden="1">{#N/A,#N/A,FALSE,"Sheet16";#N/A,#N/A,FALSE,"Sheet16"}</definedName>
    <definedName name="給油設備" hidden="1">{#N/A,#N/A,FALSE,"Sheet16";#N/A,#N/A,FALSE,"Sheet16"}</definedName>
    <definedName name="給油設備内訳" localSheetId="1" hidden="1">{#N/A,#N/A,FALSE,"Sheet16";#N/A,#N/A,FALSE,"Sheet16"}</definedName>
    <definedName name="給油設備内訳" localSheetId="2" hidden="1">{#N/A,#N/A,FALSE,"Sheet16";#N/A,#N/A,FALSE,"Sheet16"}</definedName>
    <definedName name="給油設備内訳" localSheetId="0" hidden="1">{#N/A,#N/A,FALSE,"Sheet16";#N/A,#N/A,FALSE,"Sheet16"}</definedName>
    <definedName name="給油設備内訳" localSheetId="17" hidden="1">{#N/A,#N/A,FALSE,"Sheet16";#N/A,#N/A,FALSE,"Sheet16"}</definedName>
    <definedName name="給油設備内訳" hidden="1">{#N/A,#N/A,FALSE,"Sheet16";#N/A,#N/A,FALSE,"Sheet16"}</definedName>
    <definedName name="居" localSheetId="1">#REF!</definedName>
    <definedName name="居" localSheetId="0">#REF!</definedName>
    <definedName name="居" localSheetId="17">#REF!</definedName>
    <definedName name="居">#REF!</definedName>
    <definedName name="居住者" localSheetId="1">#REF!</definedName>
    <definedName name="居住者" localSheetId="0">#REF!</definedName>
    <definedName name="居住者" localSheetId="17">#REF!</definedName>
    <definedName name="居住者">#REF!</definedName>
    <definedName name="居住者A">[193]居住者データ!$A$3:$AJ$27</definedName>
    <definedName name="巨石積工練8">#REF!</definedName>
    <definedName name="巨石張工空6">#REF!</definedName>
    <definedName name="巨石張工練7">#REF!</definedName>
    <definedName name="供用_101" localSheetId="1">#REF!</definedName>
    <definedName name="供用_101" localSheetId="0">#REF!</definedName>
    <definedName name="供用_101" localSheetId="17">#REF!</definedName>
    <definedName name="供用_101">#REF!</definedName>
    <definedName name="供用_101_P" localSheetId="1">#REF!</definedName>
    <definedName name="供用_101_P" localSheetId="0">#REF!</definedName>
    <definedName name="供用_101_P" localSheetId="17">#REF!</definedName>
    <definedName name="供用_101_P">#REF!</definedName>
    <definedName name="供用_102" localSheetId="1">#REF!</definedName>
    <definedName name="供用_102" localSheetId="0">#REF!</definedName>
    <definedName name="供用_102" localSheetId="17">#REF!</definedName>
    <definedName name="供用_102">#REF!</definedName>
    <definedName name="供用_102_P">#REF!</definedName>
    <definedName name="供用_P">#REF!</definedName>
    <definedName name="供用日数">[194]管渠土工!#REF!</definedName>
    <definedName name="供用日数2" localSheetId="2">#REF!</definedName>
    <definedName name="供用日数2">#REF!</definedName>
    <definedName name="共通" localSheetId="1" hidden="1">[195]複器!#REF!</definedName>
    <definedName name="共通" localSheetId="2" hidden="1">[195]複器!#REF!</definedName>
    <definedName name="共通" localSheetId="0" hidden="1">[195]複器!#REF!</definedName>
    <definedName name="共通" localSheetId="17" hidden="1">[195]複器!#REF!</definedName>
    <definedName name="共通" hidden="1">[195]複器!#REF!</definedName>
    <definedName name="共通1" localSheetId="1">[13]木建!#REF!</definedName>
    <definedName name="共通1" localSheetId="0">[13]木建!#REF!</definedName>
    <definedName name="共通1">[13]木建!#REF!</definedName>
    <definedName name="共通仮設" localSheetId="2">#REF!</definedName>
    <definedName name="共通仮設">#REF!</definedName>
    <definedName name="共通仮設工事" localSheetId="2">#REF!</definedName>
    <definedName name="共通仮設工事">#REF!</definedName>
    <definedName name="共通仮設費" localSheetId="1">#REF!</definedName>
    <definedName name="共通仮設費" localSheetId="0">#REF!</definedName>
    <definedName name="共通仮設費" localSheetId="17">#REF!</definedName>
    <definedName name="共通仮設費">#REF!</definedName>
    <definedName name="共通仮設費計" localSheetId="1">#REF!</definedName>
    <definedName name="共通仮設費計" localSheetId="2">#REF!</definedName>
    <definedName name="共通仮設費計" localSheetId="0">#REF!</definedName>
    <definedName name="共通仮設費計" localSheetId="17">#REF!</definedName>
    <definedName name="共通仮設費計">#REF!</definedName>
    <definedName name="共通仮設費合計" localSheetId="1">#REF!</definedName>
    <definedName name="共通仮設費合計" localSheetId="0">#REF!</definedName>
    <definedName name="共通仮設費合計" localSheetId="17">#REF!</definedName>
    <definedName name="共通仮設費合計">#REF!</definedName>
    <definedName name="共通仮設費対象額">#REF!</definedName>
    <definedName name="共通仮設費変更">#REF!</definedName>
    <definedName name="共通仮設費補正値">[76]入力画面!$M$49</definedName>
    <definedName name="共通仮設費率" localSheetId="1">#REF!</definedName>
    <definedName name="共通仮設費率" localSheetId="0">#REF!</definedName>
    <definedName name="共通仮設費率">#REF!</definedName>
    <definedName name="共通仮設費率表">#REF!</definedName>
    <definedName name="共通単価">#REF!</definedName>
    <definedName name="共通費計">#REF!</definedName>
    <definedName name="共通費計算書">#REF!</definedName>
    <definedName name="共通費計算書2">#REF!</definedName>
    <definedName name="共用">#REF!</definedName>
    <definedName name="協議B">'[18]86動産'!#REF!</definedName>
    <definedName name="協議機械">'[92]植栽 (1)'!#REF!</definedName>
    <definedName name="協議書1">'[196]86動産'!#REF!</definedName>
    <definedName name="協議書乙１" localSheetId="2">#REF!</definedName>
    <definedName name="協議書乙１">#REF!</definedName>
    <definedName name="協議書乙２" localSheetId="2">#REF!</definedName>
    <definedName name="協議書乙２">#REF!</definedName>
    <definedName name="協議書甲" localSheetId="2">#REF!</definedName>
    <definedName name="協議書甲">#REF!</definedName>
    <definedName name="鏡１" localSheetId="1">#REF!</definedName>
    <definedName name="鏡１" localSheetId="0">#REF!</definedName>
    <definedName name="鏡１" localSheetId="17">#REF!</definedName>
    <definedName name="鏡１">#REF!</definedName>
    <definedName name="鏡２" localSheetId="1">#REF!</definedName>
    <definedName name="鏡２" localSheetId="0">#REF!</definedName>
    <definedName name="鏡２" localSheetId="17">#REF!</definedName>
    <definedName name="鏡２">#REF!</definedName>
    <definedName name="鏡３" localSheetId="1">#REF!</definedName>
    <definedName name="鏡３" localSheetId="0">#REF!</definedName>
    <definedName name="鏡３" localSheetId="17">#REF!</definedName>
    <definedName name="鏡３">#REF!</definedName>
    <definedName name="鏡４">#REF!</definedName>
    <definedName name="鏡印刷">NA()</definedName>
    <definedName name="仰角点検台設置夜" localSheetId="1">#REF!</definedName>
    <definedName name="仰角点検台設置夜" localSheetId="0">#REF!</definedName>
    <definedName name="仰角点検台設置夜" localSheetId="17">#REF!</definedName>
    <definedName name="仰角点検台設置夜">#REF!</definedName>
    <definedName name="仰点台設置夜特" localSheetId="1">#REF!</definedName>
    <definedName name="仰点台設置夜特" localSheetId="0">#REF!</definedName>
    <definedName name="仰点台設置夜特" localSheetId="17">#REF!</definedName>
    <definedName name="仰点台設置夜特">#REF!</definedName>
    <definedName name="業者計１">#REF!</definedName>
    <definedName name="業者計10">[197]衛生細目内訳!$G$41</definedName>
    <definedName name="業者計２" localSheetId="2">#REF!</definedName>
    <definedName name="業者計２">#REF!</definedName>
    <definedName name="業者計３" localSheetId="2">#REF!</definedName>
    <definedName name="業者計３">#REF!</definedName>
    <definedName name="業者計４" localSheetId="2">#REF!</definedName>
    <definedName name="業者計４">#REF!</definedName>
    <definedName name="業者計５">#REF!</definedName>
    <definedName name="業者計６">#REF!</definedName>
    <definedName name="業者計７">#REF!</definedName>
    <definedName name="業者計８">#REF!</definedName>
    <definedName name="業者計９">#REF!</definedName>
    <definedName name="業者見積額" localSheetId="1">#REF!</definedName>
    <definedName name="業者見積額" localSheetId="0">#REF!</definedName>
    <definedName name="業者見積額" localSheetId="17">#REF!</definedName>
    <definedName name="業者見積額">#REF!</definedName>
    <definedName name="業者指名">#REF!</definedName>
    <definedName name="業種委託マスタ">[198]マスタ!$I$2:$I$12</definedName>
    <definedName name="業種工事マスタ">[198]マスタ!$E$2:$E$30</definedName>
    <definedName name="業務名1" localSheetId="1">#REF!</definedName>
    <definedName name="業務名1" localSheetId="2">#REF!</definedName>
    <definedName name="業務名1" localSheetId="0">#REF!</definedName>
    <definedName name="業務名1" localSheetId="17">#REF!</definedName>
    <definedName name="業務名1">#REF!</definedName>
    <definedName name="業務名2">#REF!</definedName>
    <definedName name="曲管">#REF!</definedName>
    <definedName name="均しコン">#REF!</definedName>
    <definedName name="均し基礎型枠">[106]基礎単価!#REF!</definedName>
    <definedName name="金_____額">'[199]人孔ｲﾝﾊﾞ-ﾄあり'!$K$5</definedName>
    <definedName name="金__額" localSheetId="1">#REF!</definedName>
    <definedName name="金__額" localSheetId="0">#REF!</definedName>
    <definedName name="金__額" localSheetId="17">#REF!</definedName>
    <definedName name="金__額">#REF!</definedName>
    <definedName name="金_額">#REF!</definedName>
    <definedName name="金額" localSheetId="1">#REF!</definedName>
    <definedName name="金額" localSheetId="0">#REF!</definedName>
    <definedName name="金額" localSheetId="17">#REF!</definedName>
    <definedName name="金額">#REF!</definedName>
    <definedName name="金額1" localSheetId="1">#REF!</definedName>
    <definedName name="金額1" localSheetId="0">#REF!</definedName>
    <definedName name="金額1" localSheetId="17">#REF!</definedName>
    <definedName name="金額1">#REF!</definedName>
    <definedName name="金額表">#REF!</definedName>
    <definedName name="金建">#REF!</definedName>
    <definedName name="金建１">#REF!</definedName>
    <definedName name="金建１０">#REF!</definedName>
    <definedName name="金建１１">#REF!</definedName>
    <definedName name="金建１２">#REF!</definedName>
    <definedName name="金建１３">#REF!</definedName>
    <definedName name="金建１４">#REF!</definedName>
    <definedName name="金建１５">#REF!</definedName>
    <definedName name="金建１６">#REF!</definedName>
    <definedName name="金建１７">#REF!</definedName>
    <definedName name="金建１８">#REF!</definedName>
    <definedName name="金建１９">#REF!</definedName>
    <definedName name="金建２">#REF!</definedName>
    <definedName name="金建２０">#REF!</definedName>
    <definedName name="金建２１">#REF!</definedName>
    <definedName name="金建３" localSheetId="1">#REF!</definedName>
    <definedName name="金建３" localSheetId="2">#REF!</definedName>
    <definedName name="金建３" localSheetId="0">#REF!</definedName>
    <definedName name="金建３" localSheetId="17">#REF!</definedName>
    <definedName name="金建３">#REF!</definedName>
    <definedName name="金建４">#REF!</definedName>
    <definedName name="金建５">#REF!</definedName>
    <definedName name="金建６">#REF!</definedName>
    <definedName name="金建７">#REF!</definedName>
    <definedName name="金建８">#REF!</definedName>
    <definedName name="金建９">#REF!</definedName>
    <definedName name="金建Ａ" localSheetId="1">#REF!</definedName>
    <definedName name="金建Ａ" localSheetId="2">#REF!</definedName>
    <definedName name="金建Ａ" localSheetId="0">#REF!</definedName>
    <definedName name="金建Ａ" localSheetId="17">#REF!</definedName>
    <definedName name="金建Ａ">#REF!</definedName>
    <definedName name="金建Ｂ">#REF!</definedName>
    <definedName name="金建Ｃ">#REF!</definedName>
    <definedName name="金建Ｄ">#REF!</definedName>
    <definedName name="金建Ｅ">#REF!</definedName>
    <definedName name="金建Ｆ">#REF!</definedName>
    <definedName name="金建Ｇ">#REF!</definedName>
    <definedName name="金建具集計">#REF!</definedName>
    <definedName name="金建工事合計">[151]集計表・内訳!$AN$416</definedName>
    <definedName name="金建少々計①">[151]集計表・内訳!$AN$391</definedName>
    <definedName name="金建少々計②">[151]集計表・内訳!$AN$415</definedName>
    <definedName name="金建少々計③" localSheetId="1">[151]集計表・内訳!#REF!</definedName>
    <definedName name="金建少々計③" localSheetId="0">[151]集計表・内訳!#REF!</definedName>
    <definedName name="金建少々計③" localSheetId="17">[151]集計表・内訳!#REF!</definedName>
    <definedName name="金建少々計③">[151]集計表・内訳!#REF!</definedName>
    <definedName name="金原" localSheetId="1">#REF!</definedName>
    <definedName name="金原" localSheetId="0">#REF!</definedName>
    <definedName name="金原" localSheetId="17">#REF!</definedName>
    <definedName name="金原">#REF!</definedName>
    <definedName name="金城" localSheetId="1">#REF!</definedName>
    <definedName name="金城" localSheetId="0">#REF!</definedName>
    <definedName name="金城" localSheetId="17">#REF!</definedName>
    <definedName name="金城">#REF!</definedName>
    <definedName name="金属" localSheetId="1">#REF!</definedName>
    <definedName name="金属" localSheetId="2">#REF!</definedName>
    <definedName name="金属" localSheetId="0">#REF!</definedName>
    <definedName name="金属" localSheetId="17">#REF!</definedName>
    <definedName name="金属">#REF!</definedName>
    <definedName name="金属Ａ">[149]金属Ａ!$I$32</definedName>
    <definedName name="金属工事">[151]集計表・内訳!$AN$312</definedName>
    <definedName name="金属工事1" localSheetId="1">'[24]１直接仮設'!#REF!</definedName>
    <definedName name="金属工事1" localSheetId="0">'[24]１直接仮設'!#REF!</definedName>
    <definedName name="金属工事1">'[24]１直接仮設'!#REF!</definedName>
    <definedName name="金属工事2" localSheetId="1">'[24]１直接仮設'!#REF!</definedName>
    <definedName name="金属工事2" localSheetId="0">'[24]１直接仮設'!#REF!</definedName>
    <definedName name="金属工事2">'[24]１直接仮設'!#REF!</definedName>
    <definedName name="金属工事合計">[151]集計表・内訳!$AN$312</definedName>
    <definedName name="金属製建具" localSheetId="1">#REF!</definedName>
    <definedName name="金属製建具" localSheetId="0">#REF!</definedName>
    <definedName name="金属製建具" localSheetId="17">#REF!</definedName>
    <definedName name="金属製建具">#REF!</definedName>
    <definedName name="金属製建具１" localSheetId="1">#REF!</definedName>
    <definedName name="金属製建具１" localSheetId="2">#REF!</definedName>
    <definedName name="金属製建具１" localSheetId="0">#REF!</definedName>
    <definedName name="金属製建具１" localSheetId="17">#REF!</definedName>
    <definedName name="金属製建具１">#REF!</definedName>
    <definedName name="金属製建具工事" localSheetId="1">#REF!</definedName>
    <definedName name="金属製建具工事" localSheetId="0">#REF!</definedName>
    <definedName name="金属製建具工事">#REF!</definedName>
    <definedName name="金変">#REF!</definedName>
    <definedName name="九">[143]石工事!$C$3</definedName>
    <definedName name="区分表" localSheetId="1">#REF!</definedName>
    <definedName name="区分表" localSheetId="0">#REF!</definedName>
    <definedName name="区分表">#REF!</definedName>
    <definedName name="玖珂上下一位代価" localSheetId="1" hidden="1">{#N/A,#N/A,FALSE,"Sheet16";#N/A,#N/A,FALSE,"Sheet16"}</definedName>
    <definedName name="玖珂上下一位代価" localSheetId="2" hidden="1">{#N/A,#N/A,FALSE,"Sheet16";#N/A,#N/A,FALSE,"Sheet16"}</definedName>
    <definedName name="玖珂上下一位代価" localSheetId="0" hidden="1">{#N/A,#N/A,FALSE,"Sheet16";#N/A,#N/A,FALSE,"Sheet16"}</definedName>
    <definedName name="玖珂上下一位代価" localSheetId="17" hidden="1">{#N/A,#N/A,FALSE,"Sheet16";#N/A,#N/A,FALSE,"Sheet16"}</definedName>
    <definedName name="玖珂上下一位代価" hidden="1">{#N/A,#N/A,FALSE,"Sheet16";#N/A,#N/A,FALSE,"Sheet16"}</definedName>
    <definedName name="玖珂上見積比較表" localSheetId="1" hidden="1">{#N/A,#N/A,FALSE,"Sheet16";#N/A,#N/A,FALSE,"Sheet16"}</definedName>
    <definedName name="玖珂上見積比較表" localSheetId="2" hidden="1">{#N/A,#N/A,FALSE,"Sheet16";#N/A,#N/A,FALSE,"Sheet16"}</definedName>
    <definedName name="玖珂上見積比較表" localSheetId="0" hidden="1">{#N/A,#N/A,FALSE,"Sheet16";#N/A,#N/A,FALSE,"Sheet16"}</definedName>
    <definedName name="玖珂上見積比較表" localSheetId="17" hidden="1">{#N/A,#N/A,FALSE,"Sheet16";#N/A,#N/A,FALSE,"Sheet16"}</definedName>
    <definedName name="玖珂上見積比較表" hidden="1">{#N/A,#N/A,FALSE,"Sheet16";#N/A,#N/A,FALSE,"Sheet16"}</definedName>
    <definedName name="玖珂上単価比較表" localSheetId="1" hidden="1">{#N/A,#N/A,FALSE,"Sheet16";#N/A,#N/A,FALSE,"Sheet16"}</definedName>
    <definedName name="玖珂上単価比較表" localSheetId="2" hidden="1">{#N/A,#N/A,FALSE,"Sheet16";#N/A,#N/A,FALSE,"Sheet16"}</definedName>
    <definedName name="玖珂上単価比較表" localSheetId="0" hidden="1">{#N/A,#N/A,FALSE,"Sheet16";#N/A,#N/A,FALSE,"Sheet16"}</definedName>
    <definedName name="玖珂上単価比較表" localSheetId="17" hidden="1">{#N/A,#N/A,FALSE,"Sheet16";#N/A,#N/A,FALSE,"Sheet16"}</definedName>
    <definedName name="玖珂上単価比較表" hidden="1">{#N/A,#N/A,FALSE,"Sheet16";#N/A,#N/A,FALSE,"Sheet16"}</definedName>
    <definedName name="躯体コン" localSheetId="1">#REF!</definedName>
    <definedName name="躯体コン" localSheetId="0">#REF!</definedName>
    <definedName name="躯体コン" localSheetId="17">#REF!</definedName>
    <definedName name="躯体コン">#REF!</definedName>
    <definedName name="空調" localSheetId="1">仕訳書!空調</definedName>
    <definedName name="空調" localSheetId="2">'諸経費算定 (改修機械)'!空調</definedName>
    <definedName name="空調" localSheetId="0">総仕訳書!空調</definedName>
    <definedName name="空調" localSheetId="17">別紙明細!空調</definedName>
    <definedName name="空調">空調</definedName>
    <definedName name="空調1P" localSheetId="1">#REF!</definedName>
    <definedName name="空調1P" localSheetId="0">#REF!</definedName>
    <definedName name="空調1P" localSheetId="17">#REF!</definedName>
    <definedName name="空調1P">#REF!</definedName>
    <definedName name="空調機複合単価" localSheetId="1" hidden="1">{#N/A,#N/A,FALSE,"EDIT_W"}</definedName>
    <definedName name="空調機複合単価" localSheetId="2" hidden="1">{#N/A,#N/A,FALSE,"EDIT_W"}</definedName>
    <definedName name="空調機複合単価" localSheetId="0" hidden="1">{#N/A,#N/A,FALSE,"EDIT_W"}</definedName>
    <definedName name="空調機複合単価" localSheetId="17" hidden="1">{#N/A,#N/A,FALSE,"EDIT_W"}</definedName>
    <definedName name="空調機複合単価" hidden="1">{#N/A,#N/A,FALSE,"EDIT_W"}</definedName>
    <definedName name="空調設計" localSheetId="1">#REF!</definedName>
    <definedName name="空調設計" localSheetId="0">#REF!</definedName>
    <definedName name="空調設計" localSheetId="17">#REF!</definedName>
    <definedName name="空調設計">#REF!</definedName>
    <definedName name="空調設備" localSheetId="1">#REF!</definedName>
    <definedName name="空調設備" localSheetId="0">#REF!</definedName>
    <definedName name="空調設備" localSheetId="17">#REF!</definedName>
    <definedName name="空調設備">#REF!</definedName>
    <definedName name="串ざし">NA()</definedName>
    <definedName name="掘削機械" localSheetId="1">#REF!</definedName>
    <definedName name="掘削機械" localSheetId="0">#REF!</definedName>
    <definedName name="掘削機械" localSheetId="17">#REF!</definedName>
    <definedName name="掘削機械">#REF!</definedName>
    <definedName name="掘削人力" localSheetId="1">#REF!</definedName>
    <definedName name="掘削人力" localSheetId="0">#REF!</definedName>
    <definedName name="掘削人力" localSheetId="17">#REF!</definedName>
    <definedName name="掘削人力">#REF!</definedName>
    <definedName name="掘削積込地山1">#REF!</definedName>
    <definedName name="栗石面積">[123]土工!#REF!</definedName>
    <definedName name="鍬止０．５">[200]単価表!$B$336</definedName>
    <definedName name="鍬止０．６">[200]単価表!$B$418</definedName>
    <definedName name="鍬止０_５">[200]単価表!$B$336</definedName>
    <definedName name="鍬止０_６">[200]単価表!$B$418</definedName>
    <definedName name="鍬止擁壁" localSheetId="1">#REF!</definedName>
    <definedName name="鍬止擁壁" localSheetId="0">#REF!</definedName>
    <definedName name="鍬止擁壁" localSheetId="17">#REF!</definedName>
    <definedName name="鍬止擁壁">#REF!</definedName>
    <definedName name="型原" localSheetId="1">#REF!</definedName>
    <definedName name="型原" localSheetId="0">#REF!</definedName>
    <definedName name="型原" localSheetId="17">#REF!</definedName>
    <definedName name="型原">#REF!</definedName>
    <definedName name="型板ｰ6" localSheetId="1">#REF!</definedName>
    <definedName name="型板ｰ6" localSheetId="0">#REF!</definedName>
    <definedName name="型板ｰ6" localSheetId="17">#REF!</definedName>
    <definedName name="型板ｰ6">#REF!</definedName>
    <definedName name="型変">#REF!</definedName>
    <definedName name="型枠" localSheetId="1">#REF!</definedName>
    <definedName name="型枠" localSheetId="2">#REF!</definedName>
    <definedName name="型枠" localSheetId="0">#REF!</definedName>
    <definedName name="型枠" localSheetId="17">#REF!</definedName>
    <definedName name="型枠">#REF!</definedName>
    <definedName name="型枠_小型">#REF!</definedName>
    <definedName name="型枠_小型Ⅱ">#REF!</definedName>
    <definedName name="型枠_鉄筋">#REF!</definedName>
    <definedName name="型枠_無筋">#REF!</definedName>
    <definedName name="型枠Ａ">[149]型枠Ａ!$I$32</definedName>
    <definedName name="型枠均し" localSheetId="1">#REF!</definedName>
    <definedName name="型枠均し" localSheetId="0">#REF!</definedName>
    <definedName name="型枠均し">#REF!</definedName>
    <definedName name="型枠工">#REF!</definedName>
    <definedName name="型枠工１">#REF!</definedName>
    <definedName name="型枠工事">'[24]１直接仮設'!#REF!</definedName>
    <definedName name="型枠工事合計">[151]集計表・内訳!$AN$128</definedName>
    <definedName name="型枠工小型26">#REF!</definedName>
    <definedName name="型枠工無筋32">#REF!</definedName>
    <definedName name="型枠作業">[6]ｺﾝｸﾘｰﾄ!#REF!</definedName>
    <definedName name="型枠小型１" localSheetId="1">[106]基礎単価!#REF!</definedName>
    <definedName name="型枠小型１" localSheetId="0">[106]基礎単価!#REF!</definedName>
    <definedName name="型枠小型１" localSheetId="17">[106]基礎単価!#REF!</definedName>
    <definedName name="型枠小型１">[106]基礎単価!#REF!</definedName>
    <definedName name="型枠小型２" localSheetId="1">[106]基礎単価!#REF!</definedName>
    <definedName name="型枠小型２" localSheetId="0">[106]基礎単価!#REF!</definedName>
    <definedName name="型枠小型２">[106]基礎単価!#REF!</definedName>
    <definedName name="型枠鉄無" localSheetId="1">#REF!</definedName>
    <definedName name="型枠鉄無" localSheetId="0">#REF!</definedName>
    <definedName name="型枠鉄無" localSheetId="17">#REF!</definedName>
    <definedName name="型枠鉄無">#REF!</definedName>
    <definedName name="型枠無筋４ｍ未満" localSheetId="1">#REF!</definedName>
    <definedName name="型枠無筋４ｍ未満" localSheetId="0">#REF!</definedName>
    <definedName name="型枠無筋４ｍ未満">#REF!</definedName>
    <definedName name="契約期間" localSheetId="1">#REF!</definedName>
    <definedName name="契約期間" localSheetId="0">#REF!</definedName>
    <definedName name="契約期間">#REF!</definedName>
    <definedName name="契約起案">#REF!</definedName>
    <definedName name="契約書の有無">#REF!</definedName>
    <definedName name="契約書類" hidden="1">#REF!</definedName>
    <definedName name="契約年月日">#REF!</definedName>
    <definedName name="契約保証">[201]入力シート!$B$15</definedName>
    <definedName name="契約保証しない">[76]入力画面!$O$14</definedName>
    <definedName name="契約保証する">[76]入力画面!$O$13</definedName>
    <definedName name="契約保証補正値">[76]入力画面!$O$12</definedName>
    <definedName name="契約補償費" localSheetId="1">#REF!</definedName>
    <definedName name="契約補償費" localSheetId="2">#REF!</definedName>
    <definedName name="契約補償費" localSheetId="0">#REF!</definedName>
    <definedName name="契約補償費" localSheetId="17">#REF!</definedName>
    <definedName name="契約補償費">#REF!</definedName>
    <definedName name="契約方法マスタ">[198]マスタ!$W$2:$W$8</definedName>
    <definedName name="経済" localSheetId="1">[159]別表!#REF!</definedName>
    <definedName name="経済" localSheetId="0">[159]別表!#REF!</definedName>
    <definedName name="経済" localSheetId="17">[159]別表!#REF!</definedName>
    <definedName name="経済">[159]別表!#REF!</definedName>
    <definedName name="経済比較" localSheetId="1">[159]立木調査!#REF!</definedName>
    <definedName name="経済比較" localSheetId="0">[159]立木調査!#REF!</definedName>
    <definedName name="経済比較" localSheetId="17">[159]立木調査!#REF!</definedName>
    <definedName name="経済比較">[159]立木調査!#REF!</definedName>
    <definedName name="経済比較表">[159]立木調査!#REF!</definedName>
    <definedName name="経費" localSheetId="1" hidden="1">#REF!</definedName>
    <definedName name="経費" localSheetId="0" hidden="1">#REF!</definedName>
    <definedName name="経費" hidden="1">#REF!</definedName>
    <definedName name="経費機械">[73]!経費機械</definedName>
    <definedName name="経費率">[202]鏡!#REF!</definedName>
    <definedName name="継続?" localSheetId="2">#REF!</definedName>
    <definedName name="継続?">#REF!</definedName>
    <definedName name="継続2" localSheetId="2">#REF!</definedName>
    <definedName name="継続2">#REF!</definedName>
    <definedName name="罫仕" localSheetId="1">#REF!</definedName>
    <definedName name="罫仕" localSheetId="0">#REF!</definedName>
    <definedName name="罫仕" localSheetId="17">#REF!</definedName>
    <definedName name="罫仕">#REF!</definedName>
    <definedName name="罫拾">#REF!</definedName>
    <definedName name="罫拾い" localSheetId="1">[105]土間コン!#REF!</definedName>
    <definedName name="罫拾い" localSheetId="0">[105]土間コン!#REF!</definedName>
    <definedName name="罫拾い" localSheetId="17">[105]土間コン!#REF!</definedName>
    <definedName name="罫拾い">[105]土間コン!#REF!</definedName>
    <definedName name="罫拾い2" localSheetId="1">[13]木建!#REF!</definedName>
    <definedName name="罫拾い2" localSheetId="0">[13]木建!#REF!</definedName>
    <definedName name="罫拾い2" localSheetId="17">[13]木建!#REF!</definedName>
    <definedName name="罫拾い2">[13]木建!#REF!</definedName>
    <definedName name="罫集">#REF!</definedName>
    <definedName name="罫集計" localSheetId="1">[34]集計!#REF!</definedName>
    <definedName name="罫集計" localSheetId="0">[34]集計!#REF!</definedName>
    <definedName name="罫集計" localSheetId="17">[34]集計!#REF!</definedName>
    <definedName name="罫集計">[34]集計!#REF!</definedName>
    <definedName name="罫線" localSheetId="1">#REF!</definedName>
    <definedName name="罫線" localSheetId="0">#REF!</definedName>
    <definedName name="罫線" localSheetId="17">#REF!</definedName>
    <definedName name="罫線">#REF!</definedName>
    <definedName name="罫線_実線で格子" localSheetId="1">#REF!</definedName>
    <definedName name="罫線_実線で格子" localSheetId="0">#REF!</definedName>
    <definedName name="罫線_実線で格子">#REF!</definedName>
    <definedName name="罫線2" localSheetId="1">#REF!</definedName>
    <definedName name="罫線2" localSheetId="0">#REF!</definedName>
    <definedName name="罫線2">#REF!</definedName>
    <definedName name="罫線3">#REF!</definedName>
    <definedName name="罫線4">#REF!</definedName>
    <definedName name="罫線の複写">#REF!</definedName>
    <definedName name="罫線拾">[123]内装!#REF!</definedName>
    <definedName name="罫線集">[98]内装!#REF!</definedName>
    <definedName name="罫代">#REF!</definedName>
    <definedName name="罫内">#REF!</definedName>
    <definedName name="計">'[178]仕訳 97'!$G$21</definedName>
    <definedName name="計1" localSheetId="1">#REF!</definedName>
    <definedName name="計1" localSheetId="0">#REF!</definedName>
    <definedName name="計1">#REF!</definedName>
    <definedName name="計①1">#REF!</definedName>
    <definedName name="計①2">#REF!</definedName>
    <definedName name="計①3">#REF!</definedName>
    <definedName name="計2">[203]内訳書!$AP$2</definedName>
    <definedName name="計②1" localSheetId="1">#REF!</definedName>
    <definedName name="計②1" localSheetId="0">#REF!</definedName>
    <definedName name="計②1" localSheetId="17">#REF!</definedName>
    <definedName name="計②1">#REF!</definedName>
    <definedName name="計②2" localSheetId="1">#REF!</definedName>
    <definedName name="計②2" localSheetId="0">#REF!</definedName>
    <definedName name="計②2" localSheetId="17">#REF!</definedName>
    <definedName name="計②2">#REF!</definedName>
    <definedName name="計②3" localSheetId="1">#REF!</definedName>
    <definedName name="計②3" localSheetId="0">#REF!</definedName>
    <definedName name="計②3" localSheetId="17">#REF!</definedName>
    <definedName name="計②3">#REF!</definedName>
    <definedName name="計③1">#REF!</definedName>
    <definedName name="計③2">#REF!</definedName>
    <definedName name="計③3">#REF!</definedName>
    <definedName name="計④1">#REF!</definedName>
    <definedName name="計④2">#REF!</definedName>
    <definedName name="計④3">#REF!</definedName>
    <definedName name="計⑤1">#REF!</definedName>
    <definedName name="計⑤2">#REF!</definedName>
    <definedName name="計⑤3">#REF!</definedName>
    <definedName name="計⑥1">#REF!</definedName>
    <definedName name="計⑥2">#REF!</definedName>
    <definedName name="計⑥3">#REF!</definedName>
    <definedName name="計⑦1">#REF!</definedName>
    <definedName name="計⑦2">#REF!</definedName>
    <definedName name="計⑦3">#REF!</definedName>
    <definedName name="計⑧1">#REF!</definedName>
    <definedName name="計⑧2">#REF!</definedName>
    <definedName name="計⑧3">#REF!</definedName>
    <definedName name="計⑨1">#REF!</definedName>
    <definedName name="計⑨2">#REF!</definedName>
    <definedName name="計⑨3">#REF!</definedName>
    <definedName name="計⑩1">#REF!</definedName>
    <definedName name="計⑩2">#REF!</definedName>
    <definedName name="計⑩3">#REF!</definedName>
    <definedName name="計⑪1">#REF!</definedName>
    <definedName name="計⑪2">#REF!</definedName>
    <definedName name="計⑪3">#REF!</definedName>
    <definedName name="計⑫1">#REF!</definedName>
    <definedName name="計⑫2">#REF!</definedName>
    <definedName name="計⑫3">#REF!</definedName>
    <definedName name="計⑬1">#REF!</definedName>
    <definedName name="計⑬2">#REF!</definedName>
    <definedName name="計⑬3">#REF!</definedName>
    <definedName name="計⑭1">#REF!</definedName>
    <definedName name="計⑭2">#REF!</definedName>
    <definedName name="計⑭3">#REF!</definedName>
    <definedName name="計⑮1">#REF!</definedName>
    <definedName name="計⑮2">#REF!</definedName>
    <definedName name="計⑮3">#REF!</definedName>
    <definedName name="計⑯1">#REF!</definedName>
    <definedName name="計⑯2">#REF!</definedName>
    <definedName name="計⑯3">#REF!</definedName>
    <definedName name="計⑰1">#REF!</definedName>
    <definedName name="計⑰2">#REF!</definedName>
    <definedName name="計⑰3">#REF!</definedName>
    <definedName name="計ﾌﾞﾛｰ1">#REF!</definedName>
    <definedName name="計ﾌﾞﾛｰ2">#REF!</definedName>
    <definedName name="計ﾌﾞﾛｰ3">#REF!</definedName>
    <definedName name="計ﾌﾞﾛｰ4">#REF!</definedName>
    <definedName name="計ﾌﾞﾛｰ5">#REF!</definedName>
    <definedName name="計ﾌﾞﾛｰ6">#REF!</definedName>
    <definedName name="計画準備">#REF!</definedName>
    <definedName name="計画準備直人">#REF!</definedName>
    <definedName name="計算">#REF!</definedName>
    <definedName name="計算１" localSheetId="2">#REF!</definedName>
    <definedName name="計算１">#REF!</definedName>
    <definedName name="計算２" localSheetId="2">#REF!</definedName>
    <definedName name="計算２">#REF!</definedName>
    <definedName name="計算Ａ" localSheetId="2">#REF!</definedName>
    <definedName name="計算Ａ">#REF!</definedName>
    <definedName name="計算A1">#REF!</definedName>
    <definedName name="計算A2">#REF!</definedName>
    <definedName name="計算Ｂ">#REF!</definedName>
    <definedName name="計算E">#REF!</definedName>
    <definedName name="計算H1">#REF!</definedName>
    <definedName name="計算H2">#REF!</definedName>
    <definedName name="計算W1">#REF!</definedName>
    <definedName name="計算W2">#REF!</definedName>
    <definedName name="計算W3">#REF!</definedName>
    <definedName name="計算W4">#REF!</definedName>
    <definedName name="計算式" localSheetId="1">[162]!計算式</definedName>
    <definedName name="計算式" localSheetId="0">[162]!計算式</definedName>
    <definedName name="計算式" localSheetId="4">[162]!計算式</definedName>
    <definedName name="計算式">[162]!計算式</definedName>
    <definedName name="計算書" localSheetId="2">#REF!</definedName>
    <definedName name="計算書">#REF!</definedName>
    <definedName name="計算書表題" localSheetId="1">#REF!</definedName>
    <definedName name="計算書表題" localSheetId="0">#REF!</definedName>
    <definedName name="計算書表題" localSheetId="17">#REF!</definedName>
    <definedName name="計算書表題">#REF!</definedName>
    <definedName name="軽作業員" localSheetId="1">#REF!</definedName>
    <definedName name="軽作業員" localSheetId="0">#REF!</definedName>
    <definedName name="軽作業員" localSheetId="17">#REF!</definedName>
    <definedName name="軽作業員">#REF!</definedName>
    <definedName name="軽油陸上用">#REF!</definedName>
    <definedName name="桁数">#REF!</definedName>
    <definedName name="桁数SUB">#REF!</definedName>
    <definedName name="欠球">[123]土工!#REF!</definedName>
    <definedName name="欠球2">[123]土工!#REF!</definedName>
    <definedName name="決裁">'[204]#REF'!$A$1:$K$48</definedName>
    <definedName name="決定" localSheetId="1">#REF!</definedName>
    <definedName name="決定" localSheetId="0">#REF!</definedName>
    <definedName name="決定" localSheetId="17">#REF!</definedName>
    <definedName name="決定">#REF!</definedName>
    <definedName name="結合">#REF!</definedName>
    <definedName name="結合2">#REF!</definedName>
    <definedName name="月_1日">#REF!</definedName>
    <definedName name="月名">[205]月名!$A$3:$B$14</definedName>
    <definedName name="件数">#REF!</definedName>
    <definedName name="建１">[76]入力画面!$Q$65</definedName>
    <definedName name="建１０">[76]入力画面!$Q$74</definedName>
    <definedName name="建１１">[76]入力画面!$Q$75</definedName>
    <definedName name="建１２">[76]入力画面!$Q$76</definedName>
    <definedName name="建１３">[76]入力画面!$Q$77</definedName>
    <definedName name="建１４">[76]入力画面!$Q$78</definedName>
    <definedName name="建１５">[76]入力画面!$Q$79</definedName>
    <definedName name="建１６">[76]入力画面!$Q$80</definedName>
    <definedName name="建１７">[76]入力画面!$Q$81</definedName>
    <definedName name="建１８">[76]入力画面!$Q$82</definedName>
    <definedName name="建１９">[76]入力画面!$Q$83</definedName>
    <definedName name="建２">[76]入力画面!$Q$66</definedName>
    <definedName name="建２０">[76]入力画面!$Q$84</definedName>
    <definedName name="建２１">[76]入力画面!$Q$85</definedName>
    <definedName name="建２２">[76]入力画面!$Q$86</definedName>
    <definedName name="建３">[76]入力画面!$Q$67</definedName>
    <definedName name="建４">[76]入力画面!$Q$68</definedName>
    <definedName name="建５">[76]入力画面!$Q$69</definedName>
    <definedName name="建６">[76]入力画面!$Q$70</definedName>
    <definedName name="建７">[76]入力画面!$Q$71</definedName>
    <definedName name="建８">[76]入力画面!$Q$72</definedName>
    <definedName name="建９">[76]入力画面!$Q$73</definedName>
    <definedName name="建ぺい率" localSheetId="2">#REF!</definedName>
    <definedName name="建ぺい率" localSheetId="17">#REF!</definedName>
    <definedName name="建ぺい率">#REF!</definedName>
    <definedName name="建具">#REF!</definedName>
    <definedName name="建具工">#REF!</definedName>
    <definedName name="建具工１">#REF!</definedName>
    <definedName name="建込み工">[118]基礎単価!#REF!</definedName>
    <definedName name="建築" localSheetId="1">#REF!</definedName>
    <definedName name="建築" localSheetId="0">#REF!</definedName>
    <definedName name="建築" localSheetId="17">#REF!</definedName>
    <definedName name="建築">#REF!</definedName>
    <definedName name="建築２">#REF!</definedName>
    <definedName name="建築Ｊ積上現場管理費計" localSheetId="1">#REF!</definedName>
    <definedName name="建築Ｊ積上現場管理費計" localSheetId="2">#REF!</definedName>
    <definedName name="建築Ｊ積上現場管理費計" localSheetId="0">#REF!</definedName>
    <definedName name="建築Ｊ積上現場管理費計" localSheetId="17">#REF!</definedName>
    <definedName name="建築Ｊ積上現場管理費計">#REF!</definedName>
    <definedName name="建築その一般管理費">[76]一覧表!$K$32</definedName>
    <definedName name="建築その下一般管理費">[76]一覧表!$E$32</definedName>
    <definedName name="建築その下仮設費">[76]一覧表!$C$32</definedName>
    <definedName name="建築その下現場管理費">[76]一覧表!$D$32</definedName>
    <definedName name="建築その共通仮設費">[76]一覧表!$G$32</definedName>
    <definedName name="建築その原工事">[76]一覧表!$B$32</definedName>
    <definedName name="建築その現場管理費">[76]一覧表!$I$32</definedName>
    <definedName name="建築その工事原価">[76]一覧表!$J$32</definedName>
    <definedName name="建築その純工事費">[76]一覧表!$H$32</definedName>
    <definedName name="建築その他">[76]入力画面!$C$31</definedName>
    <definedName name="建築その他改修直工" localSheetId="1">#REF!</definedName>
    <definedName name="建築その他改修直工" localSheetId="0">#REF!</definedName>
    <definedName name="建築その他改修直工" localSheetId="17">#REF!</definedName>
    <definedName name="建築その他改修直工">#REF!</definedName>
    <definedName name="建築その他改修直工計">#REF!</definedName>
    <definedName name="建築その他改修変更直工">#REF!</definedName>
    <definedName name="建築その他工事原価">#REF!</definedName>
    <definedName name="建築その他工事純工">#REF!</definedName>
    <definedName name="建築その他工事直工" localSheetId="1">#REF!</definedName>
    <definedName name="建築その他工事直工" localSheetId="2">#REF!</definedName>
    <definedName name="建築その他工事直工" localSheetId="0">#REF!</definedName>
    <definedName name="建築その他工事直工" localSheetId="17">#REF!</definedName>
    <definedName name="建築その他工事直工">#REF!</definedName>
    <definedName name="建築その他直工" localSheetId="1">#REF!</definedName>
    <definedName name="建築その他直工" localSheetId="0">#REF!</definedName>
    <definedName name="建築その他直工">#REF!</definedName>
    <definedName name="建築その他直工計">#REF!</definedName>
    <definedName name="建築その他変更直工">#REF!</definedName>
    <definedName name="建築その直接工事費">[76]一覧表!$F$32</definedName>
    <definedName name="建築その変更">[76]入力画面!$E$31</definedName>
    <definedName name="建築ブロック・レンガ工" localSheetId="1">#REF!</definedName>
    <definedName name="建築ブロック・レンガ工" localSheetId="0">#REF!</definedName>
    <definedName name="建築ブロック・レンガ工">#REF!</definedName>
    <definedName name="建築ﾌﾞﾛｯｸ工">#REF!</definedName>
    <definedName name="建築ﾌﾞﾛｯｸ工１">#REF!</definedName>
    <definedName name="建築リース">[165]入力画面!#REF!</definedName>
    <definedName name="建築リース原工事" localSheetId="1">[165]一覧表!#REF!</definedName>
    <definedName name="建築リース原工事" localSheetId="2">[165]一覧表!#REF!</definedName>
    <definedName name="建築リース原工事" localSheetId="0">[165]一覧表!#REF!</definedName>
    <definedName name="建築リース原工事" localSheetId="17">[165]一覧表!#REF!</definedName>
    <definedName name="建築リース原工事">[165]一覧表!#REF!</definedName>
    <definedName name="建築リース工事原価" localSheetId="1">[165]一覧表!#REF!</definedName>
    <definedName name="建築リース工事原価" localSheetId="2">[165]一覧表!#REF!</definedName>
    <definedName name="建築リース工事原価" localSheetId="0">[165]一覧表!#REF!</definedName>
    <definedName name="建築リース工事原価" localSheetId="17">[165]一覧表!#REF!</definedName>
    <definedName name="建築リース工事原価">[165]一覧表!#REF!</definedName>
    <definedName name="建築リース純工事費" localSheetId="1">[165]一覧表!#REF!</definedName>
    <definedName name="建築リース純工事費" localSheetId="2">[165]一覧表!#REF!</definedName>
    <definedName name="建築リース純工事費" localSheetId="0">[165]一覧表!#REF!</definedName>
    <definedName name="建築リース純工事費" localSheetId="17">[165]一覧表!#REF!</definedName>
    <definedName name="建築リース純工事費">[165]一覧表!#REF!</definedName>
    <definedName name="建築リース直接工事費" localSheetId="1">[165]一覧表!#REF!</definedName>
    <definedName name="建築リース直接工事費" localSheetId="2">[165]一覧表!#REF!</definedName>
    <definedName name="建築リース直接工事費" localSheetId="0">[165]一覧表!#REF!</definedName>
    <definedName name="建築リース直接工事費" localSheetId="17">[165]一覧表!#REF!</definedName>
    <definedName name="建築リース直接工事費">[165]一覧表!#REF!</definedName>
    <definedName name="建築リース変更" localSheetId="1">[165]入力画面!#REF!</definedName>
    <definedName name="建築リース変更" localSheetId="0">[165]入力画面!#REF!</definedName>
    <definedName name="建築リース変更">[165]入力画面!#REF!</definedName>
    <definedName name="建築一般">[76]入力画面!$C$30</definedName>
    <definedName name="建築一般一般管理費">[76]一覧表!$K$29</definedName>
    <definedName name="建築一般下一般管理費">[76]一覧表!$E$29</definedName>
    <definedName name="建築一般下仮設費">[76]一覧表!$C$29</definedName>
    <definedName name="建築一般下現場管理費">[76]一覧表!$D$29</definedName>
    <definedName name="建築一般共通仮設費">[76]一覧表!$G$29</definedName>
    <definedName name="建築一般原工事">[76]一覧表!$B$29</definedName>
    <definedName name="建築一般現場管理費">[76]一覧表!$I$29</definedName>
    <definedName name="建築一般工事原価">[76]一覧表!$J$29</definedName>
    <definedName name="建築一般純工事費">[76]一覧表!$H$29</definedName>
    <definedName name="建築一般直接工事費">[76]一覧表!$F$29</definedName>
    <definedName name="建築一般変更">[76]入力画面!$E$30</definedName>
    <definedName name="建築下請現場管理費" localSheetId="1">#REF!</definedName>
    <definedName name="建築下請現場管理費" localSheetId="2">#REF!</definedName>
    <definedName name="建築下請現場管理費" localSheetId="0">#REF!</definedName>
    <definedName name="建築下請現場管理費" localSheetId="17">#REF!</definedName>
    <definedName name="建築下請現場管理費">#REF!</definedName>
    <definedName name="建築下請工事原価" localSheetId="1">#REF!</definedName>
    <definedName name="建築下請工事原価" localSheetId="0">#REF!</definedName>
    <definedName name="建築下請工事原価" localSheetId="17">#REF!</definedName>
    <definedName name="建築下請工事原価">#REF!</definedName>
    <definedName name="建築下請工事原価計" localSheetId="1">#REF!</definedName>
    <definedName name="建築下請工事原価計" localSheetId="2">#REF!</definedName>
    <definedName name="建築下請工事原価計" localSheetId="0">#REF!</definedName>
    <definedName name="建築下請工事原価計" localSheetId="17">#REF!</definedName>
    <definedName name="建築下請工事原価計">#REF!</definedName>
    <definedName name="建築下請純工" localSheetId="1">#REF!</definedName>
    <definedName name="建築下請純工" localSheetId="0">#REF!</definedName>
    <definedName name="建築下請純工">#REF!</definedName>
    <definedName name="建築下請純工計" localSheetId="1">#REF!</definedName>
    <definedName name="建築下請純工計" localSheetId="2">#REF!</definedName>
    <definedName name="建築下請純工計" localSheetId="0">#REF!</definedName>
    <definedName name="建築下請純工計" localSheetId="17">#REF!</definedName>
    <definedName name="建築下請純工計">#REF!</definedName>
    <definedName name="建築改修">[76]入力画面!$C$32</definedName>
    <definedName name="建築改修下一般管理費">[76]一覧表!$E$35</definedName>
    <definedName name="建築改修下仮設費">[76]一覧表!$C$35</definedName>
    <definedName name="建築改修下現場管理費">[76]一覧表!$D$35</definedName>
    <definedName name="建築改修共通仮設費">[76]一覧表!$G$35</definedName>
    <definedName name="建築改修原工事">[76]一覧表!$B$35</definedName>
    <definedName name="建築改修現場管理費">[76]一覧表!$I$35</definedName>
    <definedName name="建築改修工事原価">[76]一覧表!$J$35</definedName>
    <definedName name="建築改修純工事費">[76]一覧表!$H$35</definedName>
    <definedName name="建築改修積上仮設費" localSheetId="1">#REF!</definedName>
    <definedName name="建築改修積上仮設費" localSheetId="2">#REF!</definedName>
    <definedName name="建築改修積上仮設費" localSheetId="0">#REF!</definedName>
    <definedName name="建築改修積上仮設費" localSheetId="17">#REF!</definedName>
    <definedName name="建築改修積上仮設費">#REF!</definedName>
    <definedName name="建築改修積上現場管理費" localSheetId="1">#REF!</definedName>
    <definedName name="建築改修積上現場管理費" localSheetId="2">#REF!</definedName>
    <definedName name="建築改修積上現場管理費" localSheetId="0">#REF!</definedName>
    <definedName name="建築改修積上現場管理費" localSheetId="17">#REF!</definedName>
    <definedName name="建築改修積上現場管理費">#REF!</definedName>
    <definedName name="建築改修積上現場管理費計" localSheetId="1">#REF!</definedName>
    <definedName name="建築改修積上現場管理費計" localSheetId="2">#REF!</definedName>
    <definedName name="建築改修積上現場管理費計" localSheetId="0">#REF!</definedName>
    <definedName name="建築改修積上現場管理費計" localSheetId="17">#REF!</definedName>
    <definedName name="建築改修積上現場管理費計">#REF!</definedName>
    <definedName name="建築改修直工" localSheetId="1">#REF!</definedName>
    <definedName name="建築改修直工" localSheetId="0">#REF!</definedName>
    <definedName name="建築改修直工">#REF!</definedName>
    <definedName name="建築改修直工計">#REF!</definedName>
    <definedName name="建築改修直接工事費">[76]一覧表!$F$35</definedName>
    <definedName name="建築改修変更">[76]入力画面!$E$32</definedName>
    <definedName name="建築改修変更積上仮設費" localSheetId="1">#REF!</definedName>
    <definedName name="建築改修変更積上仮設費" localSheetId="2">#REF!</definedName>
    <definedName name="建築改修変更積上仮設費" localSheetId="0">#REF!</definedName>
    <definedName name="建築改修変更積上仮設費" localSheetId="17">#REF!</definedName>
    <definedName name="建築改修変更積上仮設費">#REF!</definedName>
    <definedName name="建築改修変更積上現場管理費" localSheetId="1">#REF!</definedName>
    <definedName name="建築改修変更積上現場管理費" localSheetId="2">#REF!</definedName>
    <definedName name="建築改修変更積上現場管理費" localSheetId="0">#REF!</definedName>
    <definedName name="建築改修変更積上現場管理費" localSheetId="17">#REF!</definedName>
    <definedName name="建築改修変更積上現場管理費">#REF!</definedName>
    <definedName name="建築改修変更直工" localSheetId="1">#REF!</definedName>
    <definedName name="建築改修変更直工" localSheetId="0">#REF!</definedName>
    <definedName name="建築改修変更直工">#REF!</definedName>
    <definedName name="建築原価">#REF!</definedName>
    <definedName name="建築原価合計">#REF!</definedName>
    <definedName name="建築現場経費">#REF!</definedName>
    <definedName name="建築現場経費合計">#REF!</definedName>
    <definedName name="建築工事原価">#REF!</definedName>
    <definedName name="建築工事原価合計">#REF!</definedName>
    <definedName name="建築工事費見積表示">#REF!</definedName>
    <definedName name="建築種別">#REF!</definedName>
    <definedName name="建築純工">#REF!</definedName>
    <definedName name="建築純工合計">#REF!</definedName>
    <definedName name="建築積上仮設費" localSheetId="1">#REF!</definedName>
    <definedName name="建築積上仮設費" localSheetId="2">#REF!</definedName>
    <definedName name="建築積上仮設費" localSheetId="0">#REF!</definedName>
    <definedName name="建築積上仮設費" localSheetId="17">#REF!</definedName>
    <definedName name="建築積上仮設費">#REF!</definedName>
    <definedName name="建築積上仮設費計" localSheetId="1">#REF!</definedName>
    <definedName name="建築積上仮設費計" localSheetId="2">#REF!</definedName>
    <definedName name="建築積上仮設費計" localSheetId="0">#REF!</definedName>
    <definedName name="建築積上仮設費計" localSheetId="17">#REF!</definedName>
    <definedName name="建築積上仮設費計">#REF!</definedName>
    <definedName name="建築積上仮設費合計" localSheetId="1">#REF!</definedName>
    <definedName name="建築積上仮設費合計" localSheetId="2">#REF!</definedName>
    <definedName name="建築積上仮設費合計" localSheetId="0">#REF!</definedName>
    <definedName name="建築積上仮設費合計" localSheetId="17">#REF!</definedName>
    <definedName name="建築積上仮設費合計">#REF!</definedName>
    <definedName name="建築積上仮設費変更" localSheetId="1">#REF!</definedName>
    <definedName name="建築積上仮設費変更" localSheetId="2">#REF!</definedName>
    <definedName name="建築積上仮設費変更" localSheetId="0">#REF!</definedName>
    <definedName name="建築積上仮設費変更" localSheetId="17">#REF!</definedName>
    <definedName name="建築積上仮設費変更">#REF!</definedName>
    <definedName name="建築積上現場管理費" localSheetId="1">#REF!</definedName>
    <definedName name="建築積上現場管理費" localSheetId="2">#REF!</definedName>
    <definedName name="建築積上現場管理費" localSheetId="0">#REF!</definedName>
    <definedName name="建築積上現場管理費" localSheetId="17">#REF!</definedName>
    <definedName name="建築積上現場管理費">#REF!</definedName>
    <definedName name="建築積上現場管理費計" localSheetId="1">#REF!</definedName>
    <definedName name="建築積上現場管理費計" localSheetId="2">#REF!</definedName>
    <definedName name="建築積上現場管理費計" localSheetId="0">#REF!</definedName>
    <definedName name="建築積上現場管理費計" localSheetId="17">#REF!</definedName>
    <definedName name="建築積上現場管理費計">#REF!</definedName>
    <definedName name="建築積上現場管理費変更" localSheetId="1">#REF!</definedName>
    <definedName name="建築積上現場管理費変更" localSheetId="2">#REF!</definedName>
    <definedName name="建築積上現場管理費変更" localSheetId="0">#REF!</definedName>
    <definedName name="建築積上現場管理費変更" localSheetId="17">#REF!</definedName>
    <definedName name="建築積上現場管理費変更">#REF!</definedName>
    <definedName name="建築直工">#REF!</definedName>
    <definedName name="建築直工２">#REF!</definedName>
    <definedName name="建築直工３" localSheetId="1">#REF!</definedName>
    <definedName name="建築直工３" localSheetId="2">#REF!</definedName>
    <definedName name="建築直工３" localSheetId="0">#REF!</definedName>
    <definedName name="建築直工３" localSheetId="17">#REF!</definedName>
    <definedName name="建築直工３">#REF!</definedName>
    <definedName name="建築直工計" localSheetId="1">#REF!</definedName>
    <definedName name="建築直工計" localSheetId="0">#REF!</definedName>
    <definedName name="建築直工計">#REF!</definedName>
    <definedName name="建築直工合計">#REF!</definedName>
    <definedName name="建築直工合計２">#REF!</definedName>
    <definedName name="建築鉄骨共通仮設費">[76]一覧表!$G$38</definedName>
    <definedName name="建築鉄骨原工事">[76]一覧表!$B$38</definedName>
    <definedName name="建築鉄骨現場管理費">[76]一覧表!$I$38</definedName>
    <definedName name="建築鉄骨工事原価">[76]一覧表!$J$38</definedName>
    <definedName name="建築鉄骨純工事費">[76]一覧表!$H$38</definedName>
    <definedName name="建築鉄骨直接工事費">[76]一覧表!$F$38</definedName>
    <definedName name="建築鉄骨等">[76]入力画面!$C$33</definedName>
    <definedName name="建築鉄骨等変更">[76]入力画面!$E$33</definedName>
    <definedName name="建築年月日" localSheetId="1">#REF!</definedName>
    <definedName name="建築年月日" localSheetId="0">#REF!</definedName>
    <definedName name="建築年月日">#REF!</definedName>
    <definedName name="建築変更">#REF!</definedName>
    <definedName name="建築変更工事原価">#REF!</definedName>
    <definedName name="建築変更積上仮設費" localSheetId="1">#REF!</definedName>
    <definedName name="建築変更積上仮設費" localSheetId="2">#REF!</definedName>
    <definedName name="建築変更積上仮設費" localSheetId="0">#REF!</definedName>
    <definedName name="建築変更積上仮設費" localSheetId="17">#REF!</definedName>
    <definedName name="建築変更積上仮設費">#REF!</definedName>
    <definedName name="建築変更積上現場管理費" localSheetId="1">#REF!</definedName>
    <definedName name="建築変更積上現場管理費" localSheetId="2">#REF!</definedName>
    <definedName name="建築変更積上現場管理費" localSheetId="0">#REF!</definedName>
    <definedName name="建築変更積上現場管理費" localSheetId="17">#REF!</definedName>
    <definedName name="建築変更積上現場管理費">#REF!</definedName>
    <definedName name="建築変更直工">#REF!</definedName>
    <definedName name="建築本工事">#REF!</definedName>
    <definedName name="建築本工事２">#REF!</definedName>
    <definedName name="建築本体工事">#REF!</definedName>
    <definedName name="建築面積">#REF!</definedName>
    <definedName name="建物" localSheetId="1">仕訳書!建物</definedName>
    <definedName name="建物" localSheetId="2">'諸経費算定 (改修機械)'!建物</definedName>
    <definedName name="建物" localSheetId="0">総仕訳書!建物</definedName>
    <definedName name="建物">[0]!建物</definedName>
    <definedName name="建物の登記の有無" localSheetId="2">#REF!</definedName>
    <definedName name="建物の登記の有無" localSheetId="17">#REF!</definedName>
    <definedName name="建物の登記の有無">#REF!</definedName>
    <definedName name="建物建令" localSheetId="1">仕訳書!建物建令</definedName>
    <definedName name="建物建令" localSheetId="2">'諸経費算定 (改修機械)'!建物建令</definedName>
    <definedName name="建物建令" localSheetId="0">総仕訳書!建物建令</definedName>
    <definedName name="建物建令">[0]!建物建令</definedName>
    <definedName name="建物使用面積">[75]入力!$E$24</definedName>
    <definedName name="建物所有者">[206]基本!$D$9</definedName>
    <definedName name="建物所有者氏名" localSheetId="1">#REF!</definedName>
    <definedName name="建物所有者氏名" localSheetId="0">#REF!</definedName>
    <definedName name="建物所有者氏名" localSheetId="17">#REF!</definedName>
    <definedName name="建物所有者氏名">#REF!</definedName>
    <definedName name="建物所有者住所" localSheetId="1">#REF!</definedName>
    <definedName name="建物所有者住所" localSheetId="0">#REF!</definedName>
    <definedName name="建物所有者住所">#REF!</definedName>
    <definedName name="建物所有者電話番号" localSheetId="1">#REF!</definedName>
    <definedName name="建物所有者電話番号" localSheetId="0">#REF!</definedName>
    <definedName name="建物所有者電話番号">#REF!</definedName>
    <definedName name="建物等諸経費算定表">[207]!建物等諸経費算出表</definedName>
    <definedName name="建物補償総額" localSheetId="1">#REF!</definedName>
    <definedName name="建物補償総額" localSheetId="0">#REF!</definedName>
    <definedName name="建物補償総額" localSheetId="17">#REF!</definedName>
    <definedName name="建物補償総額">#REF!</definedName>
    <definedName name="建物用途" localSheetId="1">#REF!</definedName>
    <definedName name="建物用途" localSheetId="0">#REF!</definedName>
    <definedName name="建物用途" localSheetId="17">#REF!</definedName>
    <definedName name="建物用途">#REF!</definedName>
    <definedName name="建補1">#N/A</definedName>
    <definedName name="建補2">#N/A</definedName>
    <definedName name="検索ｺｰﾄﾞ">[95]建物単価!$A$2</definedName>
    <definedName name="検索範囲" localSheetId="1">#REF!</definedName>
    <definedName name="検索範囲" localSheetId="0">#REF!</definedName>
    <definedName name="検索範囲" localSheetId="17">#REF!</definedName>
    <definedName name="検索範囲">#REF!</definedName>
    <definedName name="権利者との縁故関係" localSheetId="1">#REF!</definedName>
    <definedName name="権利者との縁故関係" localSheetId="0">#REF!</definedName>
    <definedName name="権利者との縁故関係" localSheetId="17">#REF!</definedName>
    <definedName name="権利者との縁故関係">#REF!</definedName>
    <definedName name="権利者との関係" localSheetId="1">#REF!</definedName>
    <definedName name="権利者との関係" localSheetId="0">#REF!</definedName>
    <definedName name="権利者との関係">#REF!</definedName>
    <definedName name="権利者氏名">#REF!</definedName>
    <definedName name="権利者住所">#REF!</definedName>
    <definedName name="権利者電話番号">#REF!</definedName>
    <definedName name="権利名">#REF!</definedName>
    <definedName name="研修棟撤去">#REF!</definedName>
    <definedName name="県単価F">#REF!</definedName>
    <definedName name="県名">#REF!</definedName>
    <definedName name="見出し">#REF!</definedName>
    <definedName name="見積">#REF!</definedName>
    <definedName name="見積もり" hidden="1">#REF!</definedName>
    <definedName name="見積り単価">[93]結果ｼｰﾄ!$D$146</definedName>
    <definedName name="見積比較表" localSheetId="1">#REF!</definedName>
    <definedName name="見積比較表" localSheetId="0">#REF!</definedName>
    <definedName name="見積比較表">#REF!</definedName>
    <definedName name="原価">#REF!</definedName>
    <definedName name="原設計合計">[76]入力画面!$C$38</definedName>
    <definedName name="原電気複合">[208]変更理由書!$A$5:$A$49</definedName>
    <definedName name="現在価値" localSheetId="1">#REF!</definedName>
    <definedName name="現在価値" localSheetId="0">#REF!</definedName>
    <definedName name="現在価値" localSheetId="17">#REF!</definedName>
    <definedName name="現在価値">#REF!</definedName>
    <definedName name="現在件数" localSheetId="1">#REF!</definedName>
    <definedName name="現在件数" localSheetId="0">#REF!</definedName>
    <definedName name="現在件数" localSheetId="17">#REF!</definedName>
    <definedName name="現在件数">#REF!</definedName>
    <definedName name="現場管理費" localSheetId="1">#REF!</definedName>
    <definedName name="現場管理費" localSheetId="0">#REF!</definedName>
    <definedName name="現場管理費" localSheetId="17">#REF!</definedName>
    <definedName name="現場管理費">#REF!</definedName>
    <definedName name="現場管理費計" localSheetId="1">#REF!</definedName>
    <definedName name="現場管理費計" localSheetId="2">#REF!</definedName>
    <definedName name="現場管理費計" localSheetId="0">#REF!</definedName>
    <definedName name="現場管理費計" localSheetId="17">#REF!</definedName>
    <definedName name="現場管理費計">#REF!</definedName>
    <definedName name="現場管理費対象額">#REF!</definedName>
    <definedName name="現場管理費率">#REF!</definedName>
    <definedName name="現場間接費">#REF!</definedName>
    <definedName name="現場技術業務" localSheetId="1">仕訳書!現場技術業務</definedName>
    <definedName name="現場技術業務" localSheetId="2">'諸経費算定 (改修機械)'!現場技術業務</definedName>
    <definedName name="現場技術業務" localSheetId="0">総仕訳書!現場技術業務</definedName>
    <definedName name="現場技術業務" localSheetId="17">別紙明細!現場技術業務</definedName>
    <definedName name="現場技術業務">現場技術業務</definedName>
    <definedName name="現場技術業務2" localSheetId="1">仕訳書!現場技術業務2</definedName>
    <definedName name="現場技術業務2" localSheetId="2">'諸経費算定 (改修機械)'!現場技術業務2</definedName>
    <definedName name="現場技術業務2" localSheetId="0">総仕訳書!現場技術業務2</definedName>
    <definedName name="現場技術業務2" localSheetId="17">別紙明細!現場技術業務2</definedName>
    <definedName name="現場技術業務2">現場技術業務2</definedName>
    <definedName name="現場経費" localSheetId="1">#REF!</definedName>
    <definedName name="現場経費" localSheetId="0">#REF!</definedName>
    <definedName name="現場経費" localSheetId="17">#REF!</definedName>
    <definedName name="現場経費">#REF!</definedName>
    <definedName name="現場経費合計" localSheetId="1">#REF!</definedName>
    <definedName name="現場経費合計" localSheetId="0">#REF!</definedName>
    <definedName name="現場経費合計" localSheetId="17">#REF!</definedName>
    <definedName name="現場経費合計">#REF!</definedName>
    <definedName name="現場経費変更" localSheetId="1">#REF!</definedName>
    <definedName name="現場経費変更" localSheetId="0">#REF!</definedName>
    <definedName name="現場経費変更" localSheetId="17">#REF!</definedName>
    <definedName name="現場経費変更">#REF!</definedName>
    <definedName name="現場経費率">#REF!</definedName>
    <definedName name="個数">#REF!</definedName>
    <definedName name="呼_1">#REF!</definedName>
    <definedName name="呼出">#REF!</definedName>
    <definedName name="五">[143]型枠!$C$3</definedName>
    <definedName name="五階面積" localSheetId="2">#REF!</definedName>
    <definedName name="五階面積" localSheetId="17">#REF!</definedName>
    <definedName name="五階面積">#REF!</definedName>
    <definedName name="護岸">#REF!</definedName>
    <definedName name="交通警備員">#REF!</definedName>
    <definedName name="交通整理員">#REF!</definedName>
    <definedName name="交通整理員１">#REF!</definedName>
    <definedName name="交通費">#REF!</definedName>
    <definedName name="公式">#REF!</definedName>
    <definedName name="勾配可変600_1500">#REF!</definedName>
    <definedName name="工">[209]管土工数量!#REF!</definedName>
    <definedName name="工1" localSheetId="1">仕訳書!工1</definedName>
    <definedName name="工1" localSheetId="2">'諸経費算定 (改修機械)'!工1</definedName>
    <definedName name="工1" localSheetId="0">総仕訳書!工1</definedName>
    <definedName name="工1">[0]!工1</definedName>
    <definedName name="工2" localSheetId="1">仕訳書!工2</definedName>
    <definedName name="工2" localSheetId="2">'諸経費算定 (改修機械)'!工2</definedName>
    <definedName name="工2" localSheetId="0">総仕訳書!工2</definedName>
    <definedName name="工2">[0]!工2</definedName>
    <definedName name="工3" localSheetId="1">仕訳書!工3</definedName>
    <definedName name="工3" localSheetId="2">'諸経費算定 (改修機械)'!工3</definedName>
    <definedName name="工3" localSheetId="0">総仕訳書!工3</definedName>
    <definedName name="工3">[0]!工3</definedName>
    <definedName name="工4" localSheetId="1">仕訳書!工4</definedName>
    <definedName name="工4" localSheetId="2">'諸経費算定 (改修機械)'!工4</definedName>
    <definedName name="工4" localSheetId="0">総仕訳書!工4</definedName>
    <definedName name="工4">[0]!工4</definedName>
    <definedName name="工5" localSheetId="1">仕訳書!工5</definedName>
    <definedName name="工5" localSheetId="2">'諸経費算定 (改修機械)'!工5</definedName>
    <definedName name="工5" localSheetId="0">総仕訳書!工5</definedName>
    <definedName name="工5">[0]!工5</definedName>
    <definedName name="工6" localSheetId="1">仕訳書!工6</definedName>
    <definedName name="工6" localSheetId="2">'諸経費算定 (改修機械)'!工6</definedName>
    <definedName name="工6" localSheetId="0">総仕訳書!工6</definedName>
    <definedName name="工6">[0]!工6</definedName>
    <definedName name="工７" localSheetId="1">仕訳書!工７</definedName>
    <definedName name="工７" localSheetId="2">'諸経費算定 (改修機械)'!工７</definedName>
    <definedName name="工７" localSheetId="0">総仕訳書!工７</definedName>
    <definedName name="工７">[0]!工７</definedName>
    <definedName name="工8" localSheetId="1">仕訳書!工8</definedName>
    <definedName name="工8" localSheetId="2">'諸経費算定 (改修機械)'!工8</definedName>
    <definedName name="工8" localSheetId="0">総仕訳書!工8</definedName>
    <definedName name="工8">[0]!工8</definedName>
    <definedName name="工９" localSheetId="1">仕訳書!工９</definedName>
    <definedName name="工９" localSheetId="2">'諸経費算定 (改修機械)'!工９</definedName>
    <definedName name="工９" localSheetId="0">総仕訳書!工９</definedName>
    <definedName name="工９">[0]!工９</definedName>
    <definedName name="工期" localSheetId="1">仕訳書!工期</definedName>
    <definedName name="工期" localSheetId="2">'諸経費算定 (改修機械)'!工期</definedName>
    <definedName name="工期" localSheetId="0">総仕訳書!工期</definedName>
    <definedName name="工期">[0]!工期</definedName>
    <definedName name="工期1" localSheetId="1">仕訳書!工期1</definedName>
    <definedName name="工期1" localSheetId="2">'諸経費算定 (改修機械)'!工期1</definedName>
    <definedName name="工期1" localSheetId="0">総仕訳書!工期1</definedName>
    <definedName name="工期1">[0]!工期1</definedName>
    <definedName name="工期10" localSheetId="1">仕訳書!工期10</definedName>
    <definedName name="工期10" localSheetId="2">'諸経費算定 (改修機械)'!工期10</definedName>
    <definedName name="工期10" localSheetId="0">総仕訳書!工期10</definedName>
    <definedName name="工期10">[0]!工期10</definedName>
    <definedName name="工期2" localSheetId="1">仕訳書!工期2</definedName>
    <definedName name="工期2" localSheetId="2">'諸経費算定 (改修機械)'!工期2</definedName>
    <definedName name="工期2" localSheetId="0">総仕訳書!工期2</definedName>
    <definedName name="工期2">[0]!工期2</definedName>
    <definedName name="工期3" localSheetId="1">仕訳書!工期3</definedName>
    <definedName name="工期3" localSheetId="2">'諸経費算定 (改修機械)'!工期3</definedName>
    <definedName name="工期3" localSheetId="0">総仕訳書!工期3</definedName>
    <definedName name="工期3">[0]!工期3</definedName>
    <definedName name="工期4" localSheetId="1">仕訳書!工期4</definedName>
    <definedName name="工期4" localSheetId="2">'諸経費算定 (改修機械)'!工期4</definedName>
    <definedName name="工期4" localSheetId="0">総仕訳書!工期4</definedName>
    <definedName name="工期4">[0]!工期4</definedName>
    <definedName name="工期5" localSheetId="1">仕訳書!工期5</definedName>
    <definedName name="工期5" localSheetId="2">'諸経費算定 (改修機械)'!工期5</definedName>
    <definedName name="工期5" localSheetId="0">総仕訳書!工期5</definedName>
    <definedName name="工期5">[0]!工期5</definedName>
    <definedName name="工期6" localSheetId="1">仕訳書!工期6</definedName>
    <definedName name="工期6" localSheetId="2">'諸経費算定 (改修機械)'!工期6</definedName>
    <definedName name="工期6" localSheetId="0">総仕訳書!工期6</definedName>
    <definedName name="工期6">[0]!工期6</definedName>
    <definedName name="工期7" localSheetId="1">仕訳書!工期7</definedName>
    <definedName name="工期7" localSheetId="2">'諸経費算定 (改修機械)'!工期7</definedName>
    <definedName name="工期7" localSheetId="0">総仕訳書!工期7</definedName>
    <definedName name="工期7">[0]!工期7</definedName>
    <definedName name="工期8" localSheetId="1">仕訳書!工期8</definedName>
    <definedName name="工期8" localSheetId="2">'諸経費算定 (改修機械)'!工期8</definedName>
    <definedName name="工期8" localSheetId="0">総仕訳書!工期8</definedName>
    <definedName name="工期8">[0]!工期8</definedName>
    <definedName name="工期9" localSheetId="1">仕訳書!工期9</definedName>
    <definedName name="工期9" localSheetId="2">'諸経費算定 (改修機械)'!工期9</definedName>
    <definedName name="工期9" localSheetId="0">総仕訳書!工期9</definedName>
    <definedName name="工期9">[0]!工期9</definedName>
    <definedName name="工業" localSheetId="1">#REF!</definedName>
    <definedName name="工業" localSheetId="0">#REF!</definedName>
    <definedName name="工業" localSheetId="17">#REF!</definedName>
    <definedName name="工業">#REF!</definedName>
    <definedName name="工作12">[210]H12単価!$A$1:$G$866</definedName>
    <definedName name="工作代価" localSheetId="1">仕訳書!工作代価</definedName>
    <definedName name="工作代価" localSheetId="2">'諸経費算定 (改修機械)'!工作代価</definedName>
    <definedName name="工作代価" localSheetId="0">総仕訳書!工作代価</definedName>
    <definedName name="工作代価" localSheetId="17">別紙明細!工作代価</definedName>
    <definedName name="工作代価">工作代価</definedName>
    <definedName name="工作単価" localSheetId="1">#REF!</definedName>
    <definedName name="工作単価" localSheetId="0">#REF!</definedName>
    <definedName name="工作単価" localSheetId="17">#REF!</definedName>
    <definedName name="工作単価">#REF!</definedName>
    <definedName name="工作物" localSheetId="1">[211]内訳書!#REF!</definedName>
    <definedName name="工作物" localSheetId="0">[211]内訳書!#REF!</definedName>
    <definedName name="工作物" localSheetId="17">[211]内訳書!#REF!</definedName>
    <definedName name="工作物">[211]内訳書!#REF!</definedName>
    <definedName name="工作物1">#N/A</definedName>
    <definedName name="工作物２" localSheetId="1">[124]立木調!#REF!</definedName>
    <definedName name="工作物２" localSheetId="0">[124]立木調!#REF!</definedName>
    <definedName name="工作物２" localSheetId="17">[124]立木調!#REF!</definedName>
    <definedName name="工作物２">[124]立木調!#REF!</definedName>
    <definedName name="工作物2枚目" localSheetId="1">[212]!工作物2枚目</definedName>
    <definedName name="工作物2枚目" localSheetId="0">[212]!工作物2枚目</definedName>
    <definedName name="工作物2枚目" localSheetId="4">[212]!工作物2枚目</definedName>
    <definedName name="工作物2枚目">[212]!工作物2枚目</definedName>
    <definedName name="工作物2枚目クリア" localSheetId="1">[212]!工作物2枚目クリア</definedName>
    <definedName name="工作物2枚目クリア" localSheetId="0">[212]!工作物2枚目クリア</definedName>
    <definedName name="工作物2枚目クリア" localSheetId="4">[212]!工作物2枚目クリア</definedName>
    <definedName name="工作物2枚目クリア">[212]!工作物2枚目クリア</definedName>
    <definedName name="工作物合計" localSheetId="1">IF(ISERROR(工作物合計GET),0,ROUNDDOWN(工作物合計GET,-2))</definedName>
    <definedName name="工作物合計" localSheetId="2">IF(ISERROR(工作物合計GET),0,ROUNDDOWN(工作物合計GET,-2))</definedName>
    <definedName name="工作物合計" localSheetId="0">IF(ISERROR(工作物合計GET),0,ROUNDDOWN(工作物合計GET,-2))</definedName>
    <definedName name="工作物合計" localSheetId="17">IF(ISERROR(工作物合計GET),0,ROUNDDOWN(工作物合計GET,-2))</definedName>
    <definedName name="工作物合計">IF(ISERROR(工作物合計GET),0,ROUNDDOWN(工作物合計GET,-2))</definedName>
    <definedName name="工作物合計GET">NA()</definedName>
    <definedName name="工作物諸経費" localSheetId="1">IF(ISERROR(工作物諸経費GET),"",工作物諸経費GET)</definedName>
    <definedName name="工作物諸経費" localSheetId="2">IF(ISERROR(工作物諸経費GET),"",工作物諸経費GET)</definedName>
    <definedName name="工作物諸経費" localSheetId="0">IF(ISERROR(工作物諸経費GET),"",工作物諸経費GET)</definedName>
    <definedName name="工作物諸経費" localSheetId="17">IF(ISERROR(工作物諸経費GET),"",工作物諸経費GET)</definedName>
    <definedName name="工作物諸経費">IF(ISERROR(工作物諸経費GET),"",工作物諸経費GET)</definedName>
    <definedName name="工作物諸経費GET">NA()</definedName>
    <definedName name="工作物小計" localSheetId="1">IF(ISERROR(工作物小計GET),0,工作物小計GET)</definedName>
    <definedName name="工作物小計" localSheetId="2">IF(ISERROR(工作物小計GET),0,工作物小計GET)</definedName>
    <definedName name="工作物小計" localSheetId="0">IF(ISERROR(工作物小計GET),0,工作物小計GET)</definedName>
    <definedName name="工作物小計" localSheetId="17">IF(ISERROR(工作物小計GET),0,工作物小計GET)</definedName>
    <definedName name="工作物小計">IF(ISERROR(工作物小計GET),0,工作物小計GET)</definedName>
    <definedName name="工作物小計GET">NA()</definedName>
    <definedName name="工作物単価" localSheetId="1">#REF!</definedName>
    <definedName name="工作物単価" localSheetId="0">#REF!</definedName>
    <definedName name="工作物単価" localSheetId="17">#REF!</definedName>
    <definedName name="工作物単価">#REF!</definedName>
    <definedName name="工事01">#REF!</definedName>
    <definedName name="工事02">#REF!</definedName>
    <definedName name="工事list">#REF!</definedName>
    <definedName name="工事ﾃﾞｰﾀ">#REF!</definedName>
    <definedName name="工事委託区分マスタ">[198]マスタ!$A$2:$A$3</definedName>
    <definedName name="工事一覧">[213]工事一覧!$A$4:$W$27</definedName>
    <definedName name="工事価格" localSheetId="1">#REF!</definedName>
    <definedName name="工事価格" localSheetId="0">#REF!</definedName>
    <definedName name="工事価格" localSheetId="17">#REF!</definedName>
    <definedName name="工事価格">#REF!</definedName>
    <definedName name="工事価格計" localSheetId="1">#REF!</definedName>
    <definedName name="工事価格計" localSheetId="2">#REF!</definedName>
    <definedName name="工事価格計" localSheetId="0">#REF!</definedName>
    <definedName name="工事価格計" localSheetId="17">#REF!</definedName>
    <definedName name="工事価格計">#REF!</definedName>
    <definedName name="工事価格合計">#REF!</definedName>
    <definedName name="工事価格変更">#REF!</definedName>
    <definedName name="工事概要" localSheetId="1">[165]入力画面!#REF!</definedName>
    <definedName name="工事概要" localSheetId="2">[165]入力画面!#REF!</definedName>
    <definedName name="工事概要" localSheetId="0">[165]入力画面!#REF!</definedName>
    <definedName name="工事概要" localSheetId="17">[165]入力画面!#REF!</definedName>
    <definedName name="工事概要">[165]入力画面!#REF!</definedName>
    <definedName name="工事件名" localSheetId="1">#REF!</definedName>
    <definedName name="工事件名" localSheetId="0">#REF!</definedName>
    <definedName name="工事件名" localSheetId="17">#REF!</definedName>
    <definedName name="工事件名">#REF!</definedName>
    <definedName name="工事原価" localSheetId="1">#REF!</definedName>
    <definedName name="工事原価" localSheetId="0">#REF!</definedName>
    <definedName name="工事原価" localSheetId="17">#REF!</definedName>
    <definedName name="工事原価">#REF!</definedName>
    <definedName name="工事原価計" localSheetId="1">#REF!</definedName>
    <definedName name="工事原価計" localSheetId="2">#REF!</definedName>
    <definedName name="工事原価計" localSheetId="0">#REF!</definedName>
    <definedName name="工事原価計" localSheetId="17">#REF!</definedName>
    <definedName name="工事原価計">#REF!</definedName>
    <definedName name="工事原価合計">#REF!</definedName>
    <definedName name="工事原価変更">#REF!</definedName>
    <definedName name="工事種類">[201]入力シート!$B$3</definedName>
    <definedName name="工事場所">[77]入力画面!$D$4</definedName>
    <definedName name="工事担当課">[77]入力画面!$C$63</definedName>
    <definedName name="工事番" localSheetId="1">#REF!</definedName>
    <definedName name="工事番" localSheetId="2">#REF!</definedName>
    <definedName name="工事番" localSheetId="0">#REF!</definedName>
    <definedName name="工事番" localSheetId="17">#REF!</definedName>
    <definedName name="工事番">#REF!</definedName>
    <definedName name="工事番2" localSheetId="1">#REF!</definedName>
    <definedName name="工事番2" localSheetId="2">#REF!</definedName>
    <definedName name="工事番2" localSheetId="0">#REF!</definedName>
    <definedName name="工事番2" localSheetId="17">#REF!</definedName>
    <definedName name="工事番2">#REF!</definedName>
    <definedName name="工事費" localSheetId="1">#REF!</definedName>
    <definedName name="工事費" localSheetId="0">#REF!</definedName>
    <definedName name="工事費" localSheetId="17">#REF!</definedName>
    <definedName name="工事費">#REF!</definedName>
    <definedName name="工事費１">#REF!</definedName>
    <definedName name="工事費計" localSheetId="1">#REF!</definedName>
    <definedName name="工事費計" localSheetId="2">#REF!</definedName>
    <definedName name="工事費計" localSheetId="0">#REF!</definedName>
    <definedName name="工事費計" localSheetId="17">#REF!</definedName>
    <definedName name="工事費計">#REF!</definedName>
    <definedName name="工事費表題" localSheetId="1">#REF!</definedName>
    <definedName name="工事費表題" localSheetId="0">#REF!</definedName>
    <definedName name="工事費表題">#REF!</definedName>
    <definedName name="工事別内訳">#REF!</definedName>
    <definedName name="工事別名">#REF!</definedName>
    <definedName name="工事別名集計表" localSheetId="1">[214]H13単価!#REF!</definedName>
    <definedName name="工事別名集計表" localSheetId="0">[214]H13単価!#REF!</definedName>
    <definedName name="工事別名集計表">[214]H13単価!#REF!</definedName>
    <definedName name="工事別名称" localSheetId="1">#REF!</definedName>
    <definedName name="工事別名称" localSheetId="0">#REF!</definedName>
    <definedName name="工事別名称" localSheetId="17">#REF!</definedName>
    <definedName name="工事別名称">#REF!</definedName>
    <definedName name="工事名" localSheetId="1">#REF!</definedName>
    <definedName name="工事名" localSheetId="0">#REF!</definedName>
    <definedName name="工事名" localSheetId="17">#REF!</definedName>
    <definedName name="工事名">#REF!</definedName>
    <definedName name="工事名称">[215]DATA!$B$11:$C$36</definedName>
    <definedName name="工事明細書" localSheetId="2">#REF!</definedName>
    <definedName name="工事明細書">#REF!</definedName>
    <definedName name="工種" localSheetId="2">#REF!</definedName>
    <definedName name="工種">#REF!</definedName>
    <definedName name="工種区分" localSheetId="1">#REF!</definedName>
    <definedName name="工種区分" localSheetId="0">#REF!</definedName>
    <definedName name="工種区分" localSheetId="17">#REF!</definedName>
    <definedName name="工種区分">#REF!</definedName>
    <definedName name="工種別_1_P" localSheetId="1">#REF!</definedName>
    <definedName name="工種別_1_P" localSheetId="0">#REF!</definedName>
    <definedName name="工種別_1_P" localSheetId="17">#REF!</definedName>
    <definedName name="工種別_1_P">#REF!</definedName>
    <definedName name="工種別_1_P_1" localSheetId="1">#REF!</definedName>
    <definedName name="工種別_1_P_1" localSheetId="0">#REF!</definedName>
    <definedName name="工種別_1_P_1" localSheetId="17">#REF!</definedName>
    <definedName name="工種別_1_P_1">#REF!</definedName>
    <definedName name="工種別_2_P">#REF!</definedName>
    <definedName name="工種別_2_P_1">#REF!</definedName>
    <definedName name="工種別_3_P">#REF!</definedName>
    <definedName name="工種別_3_P_1">#REF!</definedName>
    <definedName name="工種別金額">#REF!</definedName>
    <definedName name="工種別名称">#REF!</definedName>
    <definedName name="工種別明細表">#REF!</definedName>
    <definedName name="工場派遣">'[50]機器据付工（不使用）'!#REF!</definedName>
    <definedName name="工場派遣作業員">'[50]機器据付工（不使用）'!#REF!</definedName>
    <definedName name="工場派遣労務費" localSheetId="2">#REF!</definedName>
    <definedName name="工場派遣労務費">#REF!</definedName>
    <definedName name="工程1" localSheetId="1">仕訳書!工程1</definedName>
    <definedName name="工程1" localSheetId="2">'諸経費算定 (改修機械)'!工程1</definedName>
    <definedName name="工程1" localSheetId="0">総仕訳書!工程1</definedName>
    <definedName name="工程1">[0]!工程1</definedName>
    <definedName name="工程2" localSheetId="1">仕訳書!工程2</definedName>
    <definedName name="工程2" localSheetId="2">'諸経費算定 (改修機械)'!工程2</definedName>
    <definedName name="工程2" localSheetId="0">総仕訳書!工程2</definedName>
    <definedName name="工程2">[0]!工程2</definedName>
    <definedName name="工程3" localSheetId="1">仕訳書!工程3</definedName>
    <definedName name="工程3" localSheetId="2">'諸経費算定 (改修機械)'!工程3</definedName>
    <definedName name="工程3" localSheetId="0">総仕訳書!工程3</definedName>
    <definedName name="工程3">[0]!工程3</definedName>
    <definedName name="工程4" localSheetId="1">仕訳書!工程4</definedName>
    <definedName name="工程4" localSheetId="2">'諸経費算定 (改修機械)'!工程4</definedName>
    <definedName name="工程4" localSheetId="0">総仕訳書!工程4</definedName>
    <definedName name="工程4">[0]!工程4</definedName>
    <definedName name="工程5" localSheetId="1">仕訳書!工程5</definedName>
    <definedName name="工程5" localSheetId="2">'諸経費算定 (改修機械)'!工程5</definedName>
    <definedName name="工程5" localSheetId="0">総仕訳書!工程5</definedName>
    <definedName name="工程5">[0]!工程5</definedName>
    <definedName name="工程6" localSheetId="1">仕訳書!工程6</definedName>
    <definedName name="工程6" localSheetId="2">'諸経費算定 (改修機械)'!工程6</definedName>
    <definedName name="工程6" localSheetId="0">総仕訳書!工程6</definedName>
    <definedName name="工程6">[0]!工程6</definedName>
    <definedName name="工程7" localSheetId="1">仕訳書!工程7</definedName>
    <definedName name="工程7" localSheetId="2">'諸経費算定 (改修機械)'!工程7</definedName>
    <definedName name="工程7" localSheetId="0">総仕訳書!工程7</definedName>
    <definedName name="工程7">[0]!工程7</definedName>
    <definedName name="工程8" localSheetId="1">仕訳書!工程8</definedName>
    <definedName name="工程8" localSheetId="2">'諸経費算定 (改修機械)'!工程8</definedName>
    <definedName name="工程8" localSheetId="0">総仕訳書!工程8</definedName>
    <definedName name="工程8">[0]!工程8</definedName>
    <definedName name="工程表1" localSheetId="1">仕訳書!工程表1</definedName>
    <definedName name="工程表1" localSheetId="2">'諸経費算定 (改修機械)'!工程表1</definedName>
    <definedName name="工程表1" localSheetId="0">総仕訳書!工程表1</definedName>
    <definedName name="工程表1">[0]!工程表1</definedName>
    <definedName name="工程表２">#N/A</definedName>
    <definedName name="工法" localSheetId="1">#REF!</definedName>
    <definedName name="工法" localSheetId="0">#REF!</definedName>
    <definedName name="工法" localSheetId="17">#REF!</definedName>
    <definedName name="工法">#REF!</definedName>
    <definedName name="工法検討" localSheetId="1">#REF!</definedName>
    <definedName name="工法検討" localSheetId="0">#REF!</definedName>
    <definedName name="工法検討" localSheetId="17">#REF!</definedName>
    <definedName name="工法検討">#REF!</definedName>
    <definedName name="広栄別紙" localSheetId="1">#REF!</definedName>
    <definedName name="広栄別紙" localSheetId="0">#REF!</definedName>
    <definedName name="広栄別紙" localSheetId="17">#REF!</definedName>
    <definedName name="広栄別紙">#REF!</definedName>
    <definedName name="広栄木建">'[216]74外建'!$U$59</definedName>
    <definedName name="杭現場経費" localSheetId="1">#REF!</definedName>
    <definedName name="杭現場経費" localSheetId="0">#REF!</definedName>
    <definedName name="杭現場経費" localSheetId="17">#REF!</definedName>
    <definedName name="杭現場経費">#REF!</definedName>
    <definedName name="杭現場経費合計" localSheetId="1">#REF!</definedName>
    <definedName name="杭現場経費合計" localSheetId="0">#REF!</definedName>
    <definedName name="杭現場経費合計" localSheetId="17">#REF!</definedName>
    <definedName name="杭現場経費合計">#REF!</definedName>
    <definedName name="杭工事" localSheetId="1">[217]東高校!#REF!</definedName>
    <definedName name="杭工事" localSheetId="0">[217]東高校!#REF!</definedName>
    <definedName name="杭工事" localSheetId="17">[217]東高校!#REF!</definedName>
    <definedName name="杭工事">[217]東高校!#REF!</definedName>
    <definedName name="杭工事原価" localSheetId="1">#REF!</definedName>
    <definedName name="杭工事原価" localSheetId="0">#REF!</definedName>
    <definedName name="杭工事原価" localSheetId="17">#REF!</definedName>
    <definedName name="杭工事原価">#REF!</definedName>
    <definedName name="杭工事原価合計" localSheetId="1">#REF!</definedName>
    <definedName name="杭工事原価合計" localSheetId="0">#REF!</definedName>
    <definedName name="杭工事原価合計" localSheetId="17">#REF!</definedName>
    <definedName name="杭工事原価合計">#REF!</definedName>
    <definedName name="杭純工" localSheetId="1">#REF!</definedName>
    <definedName name="杭純工" localSheetId="0">#REF!</definedName>
    <definedName name="杭純工" localSheetId="17">#REF!</definedName>
    <definedName name="杭純工">#REF!</definedName>
    <definedName name="杭純工合計">#REF!</definedName>
    <definedName name="杭単価">#REF!</definedName>
    <definedName name="杭単価Ａ種">#REF!</definedName>
    <definedName name="杭地業の有無">#REF!</definedName>
    <definedName name="杭直工">#REF!</definedName>
    <definedName name="杭直工合計">#REF!</definedName>
    <definedName name="杭直工合計２">#REF!</definedName>
    <definedName name="杭頭">#REF!</definedName>
    <definedName name="杭変更直工">#REF!</definedName>
    <definedName name="杭補正">#REF!</definedName>
    <definedName name="校">#REF!</definedName>
    <definedName name="構外・構内">[218]立木調査!$H$11</definedName>
    <definedName name="構外・構内・〃">[218]立木調査!$H$11</definedName>
    <definedName name="構造" localSheetId="1">#REF!</definedName>
    <definedName name="構造" localSheetId="0">#REF!</definedName>
    <definedName name="構造" localSheetId="17">#REF!</definedName>
    <definedName name="構造">#REF!</definedName>
    <definedName name="構造一部" localSheetId="1">#REF!</definedName>
    <definedName name="構造一部" localSheetId="0">#REF!</definedName>
    <definedName name="構造一部">#REF!</definedName>
    <definedName name="構造階数">[77]入力画面!$C$54</definedName>
    <definedName name="構造物とりこわし" localSheetId="1">#REF!</definedName>
    <definedName name="構造物とりこわし" localSheetId="0">#REF!</definedName>
    <definedName name="構造物とりこわし" localSheetId="17">#REF!</definedName>
    <definedName name="構造物とりこわし">#REF!</definedName>
    <definedName name="構造物工事控除" localSheetId="1">#REF!</definedName>
    <definedName name="構造物工事控除" localSheetId="0">#REF!</definedName>
    <definedName name="構造物工事控除">#REF!</definedName>
    <definedName name="構造物控除" localSheetId="1">#REF!</definedName>
    <definedName name="構造物控除" localSheetId="0">#REF!</definedName>
    <definedName name="構造物控除">#REF!</definedName>
    <definedName name="構内．構外">[218]立木調査!$H$11</definedName>
    <definedName name="構内１">[218]立木調査!$H$11</definedName>
    <definedName name="構内舗装">[143]構内舗装!$G$32</definedName>
    <definedName name="江川" localSheetId="1">IF(仕訳書!立木仮植木一般NULL,"",IF(仕訳書!立木移転樹高&gt;=仕訳書!立木基準樹高,仕訳書!立木仮植木一般幹単価,仕訳書!立木仮植木一般高単価))</definedName>
    <definedName name="江川" localSheetId="2">IF('諸経費算定 (改修機械)'!立木仮植木一般NULL,"",IF(立木移転樹高&gt;=立木基準樹高,'諸経費算定 (改修機械)'!立木仮植木一般幹単価,'諸経費算定 (改修機械)'!立木仮植木一般高単価))</definedName>
    <definedName name="江川" localSheetId="0">IF(総仕訳書!立木仮植木一般NULL,"",IF(総仕訳書!立木移転樹高&gt;=総仕訳書!立木基準樹高,総仕訳書!立木仮植木一般幹単価,総仕訳書!立木仮植木一般高単価))</definedName>
    <definedName name="江川" localSheetId="4">IF([0]!立木仮植木一般NULL,"",IF([0]!立木移転樹高&gt;=[0]!立木基準樹高,直接工事費仕訳書!立木仮植木一般幹単価,直接工事費仕訳書!立木仮植木一般高単価))</definedName>
    <definedName name="江川" localSheetId="17">IF(別紙明細!立木仮植木一般NULL,"",IF(別紙明細!立木移転樹高&gt;=別紙明細!立木基準樹高,別紙明細!立木仮植木一般幹単価,別紙明細!立木仮植木一般高単価))</definedName>
    <definedName name="江川">IF(立木仮植木一般NULL,"",IF(立木移転樹高&gt;=立木基準樹高,立木仮植木一般幹単価,立木仮植木一般高単価))</definedName>
    <definedName name="港川" localSheetId="2">#REF!</definedName>
    <definedName name="港川">#REF!</definedName>
    <definedName name="硬質塩化ﾋﾞﾆｰﾙ管" localSheetId="2">#REF!</definedName>
    <definedName name="硬質塩化ﾋﾞﾆｰﾙ管">#REF!</definedName>
    <definedName name="行解体LAST" localSheetId="1">#REF!</definedName>
    <definedName name="行解体LAST" localSheetId="0">#REF!</definedName>
    <definedName name="行解体LAST" localSheetId="17">#REF!</definedName>
    <definedName name="行解体LAST">#REF!</definedName>
    <definedName name="行削除" localSheetId="1">#REF!</definedName>
    <definedName name="行削除" localSheetId="0">#REF!</definedName>
    <definedName name="行削除" localSheetId="17">#REF!</definedName>
    <definedName name="行削除">#REF!</definedName>
    <definedName name="行挿入" localSheetId="1">#REF!</definedName>
    <definedName name="行挿入" localSheetId="0">#REF!</definedName>
    <definedName name="行挿入" localSheetId="17">#REF!</definedName>
    <definedName name="行挿入">#REF!</definedName>
    <definedName name="行発生材LAST">#REF!</definedName>
    <definedName name="行番号">#REF!</definedName>
    <definedName name="行番号1">#REF!</definedName>
    <definedName name="行複写">#REF!</definedName>
    <definedName name="鋼軽建原">#REF!</definedName>
    <definedName name="鋼軽建変">#REF!</definedName>
    <definedName name="鋼建原">#REF!</definedName>
    <definedName name="鋼建変">#REF!</definedName>
    <definedName name="鋼製加工品">#REF!</definedName>
    <definedName name="鋼製架台">#REF!</definedName>
    <definedName name="鋼製建具少々計">#REF!</definedName>
    <definedName name="鋼矢板引抜14">#REF!</definedName>
    <definedName name="鋼矢板引抜15">#REF!</definedName>
    <definedName name="鋼矢板打込12">#REF!</definedName>
    <definedName name="鋼矢板打込13">#REF!</definedName>
    <definedName name="項">[76]入力画面!$I$31</definedName>
    <definedName name="項1" localSheetId="1">#REF!</definedName>
    <definedName name="項1" localSheetId="0">#REF!</definedName>
    <definedName name="項1">#REF!</definedName>
    <definedName name="項35">#REF!</definedName>
    <definedName name="高さ単価" localSheetId="1">#REF!:#REF!</definedName>
    <definedName name="高さ単価" localSheetId="0">#REF!:#REF!</definedName>
    <definedName name="高さ単価" localSheetId="17">#REF!:#REF!</definedName>
    <definedName name="高さ単価">#REF!:#REF!</definedName>
    <definedName name="高圧ｷｬﾋﾞﾈｯﾄ" localSheetId="1">[35]複合・ｺﾝｾﾝﾄ電話!#REF!</definedName>
    <definedName name="高圧ｷｬﾋﾞﾈｯﾄ" localSheetId="2">[35]複合・ｺﾝｾﾝﾄ電話!#REF!</definedName>
    <definedName name="高圧ｷｬﾋﾞﾈｯﾄ" localSheetId="0">[35]複合・ｺﾝｾﾝﾄ電話!#REF!</definedName>
    <definedName name="高圧ｷｬﾋﾞﾈｯﾄ" localSheetId="17">[35]複合・ｺﾝｾﾝﾄ電話!#REF!</definedName>
    <definedName name="高圧ｷｬﾋﾞﾈｯﾄ">[35]複合・ｺﾝｾﾝﾄ電話!#REF!</definedName>
    <definedName name="高圧開閉器_200A">[97]複合!$AA$33</definedName>
    <definedName name="高圧気中開閉器">[219]複合単価!$AA$41</definedName>
    <definedName name="高架水槽" localSheetId="1">#REF!</definedName>
    <definedName name="高架水槽" localSheetId="0">#REF!</definedName>
    <definedName name="高架水槽" localSheetId="17">#REF!</definedName>
    <definedName name="高架水槽">#REF!</definedName>
    <definedName name="合計" localSheetId="1">#REF!</definedName>
    <definedName name="合計" localSheetId="2">#REF!</definedName>
    <definedName name="合計" localSheetId="0">#REF!</definedName>
    <definedName name="合計" localSheetId="17">#REF!</definedName>
    <definedName name="合計">#REF!</definedName>
    <definedName name="合計1" localSheetId="1">[220]汚土!#REF!</definedName>
    <definedName name="合計1" localSheetId="2">[220]汚土!#REF!</definedName>
    <definedName name="合計1" localSheetId="0">[220]汚土!#REF!</definedName>
    <definedName name="合計1" localSheetId="17">[220]汚土!#REF!</definedName>
    <definedName name="合計1">[220]汚土!#REF!</definedName>
    <definedName name="合計2" localSheetId="1">#REF!</definedName>
    <definedName name="合計2" localSheetId="0">#REF!</definedName>
    <definedName name="合計2" localSheetId="17">#REF!</definedName>
    <definedName name="合計2">#REF!</definedName>
    <definedName name="今回改訂" localSheetId="1">#REF!</definedName>
    <definedName name="今回改訂" localSheetId="2">#REF!</definedName>
    <definedName name="今回改訂" localSheetId="0">#REF!</definedName>
    <definedName name="今回改訂" localSheetId="17">#REF!</definedName>
    <definedName name="今回改訂">#REF!</definedName>
    <definedName name="根" localSheetId="1">[124]立木調!#REF!</definedName>
    <definedName name="根" localSheetId="2">[124]立木調!#REF!</definedName>
    <definedName name="根" localSheetId="0">[124]立木調!#REF!</definedName>
    <definedName name="根" localSheetId="17">[124]立木調!#REF!</definedName>
    <definedName name="根">[124]立木調!#REF!</definedName>
    <definedName name="根切り合計" localSheetId="1">#REF!</definedName>
    <definedName name="根切り合計" localSheetId="0">#REF!</definedName>
    <definedName name="根切り合計" localSheetId="17">#REF!</definedName>
    <definedName name="根切り合計">#REF!</definedName>
    <definedName name="根切面積">[123]土工!#REF!</definedName>
    <definedName name="左官" localSheetId="1">#REF!</definedName>
    <definedName name="左官" localSheetId="2">#REF!</definedName>
    <definedName name="左官" localSheetId="0">#REF!</definedName>
    <definedName name="左官" localSheetId="17">#REF!</definedName>
    <definedName name="左官">#REF!</definedName>
    <definedName name="左官１" localSheetId="1">#REF!</definedName>
    <definedName name="左官１" localSheetId="0">#REF!</definedName>
    <definedName name="左官１" localSheetId="17">#REF!</definedName>
    <definedName name="左官１">#REF!</definedName>
    <definedName name="左官Ａ">[149]左官Ａ!$I$32</definedName>
    <definedName name="左官原" localSheetId="1">#REF!</definedName>
    <definedName name="左官原" localSheetId="0">#REF!</definedName>
    <definedName name="左官原">#REF!</definedName>
    <definedName name="左官工">#REF!</definedName>
    <definedName name="左官工１">#REF!</definedName>
    <definedName name="左官工事" localSheetId="2">'[24]１直接仮設'!#REF!</definedName>
    <definedName name="左官工事">'[24]１直接仮設'!#REF!</definedName>
    <definedName name="左官工事合計">[151]集計表・内訳!$AN$258</definedName>
    <definedName name="左官手元" localSheetId="1">#REF!</definedName>
    <definedName name="左官手元" localSheetId="0">#REF!</definedName>
    <definedName name="左官手元" localSheetId="17">#REF!</definedName>
    <definedName name="左官手元">#REF!</definedName>
    <definedName name="左官変" localSheetId="1">#REF!</definedName>
    <definedName name="左官変" localSheetId="0">#REF!</definedName>
    <definedName name="左官変" localSheetId="17">#REF!</definedName>
    <definedName name="左官変">#REF!</definedName>
    <definedName name="左管工事" localSheetId="1">#REF!</definedName>
    <definedName name="左管工事" localSheetId="0">#REF!</definedName>
    <definedName name="左管工事" localSheetId="17">#REF!</definedName>
    <definedName name="左管工事">#REF!</definedName>
    <definedName name="砂" localSheetId="1">仕訳書!砂</definedName>
    <definedName name="砂" localSheetId="2">'諸経費算定 (改修機械)'!砂</definedName>
    <definedName name="砂" localSheetId="0">総仕訳書!砂</definedName>
    <definedName name="砂" localSheetId="17">別紙明細!砂</definedName>
    <definedName name="砂">[0]!砂</definedName>
    <definedName name="砂利地業基礎下部" localSheetId="1">#REF!</definedName>
    <definedName name="砂利地業基礎下部" localSheetId="0">#REF!</definedName>
    <definedName name="砂利地業基礎下部" localSheetId="17">#REF!</definedName>
    <definedName name="砂利地業基礎下部">#REF!</definedName>
    <definedName name="砂利地業合計" localSheetId="1">#REF!</definedName>
    <definedName name="砂利地業合計" localSheetId="0">#REF!</definedName>
    <definedName name="砂利地業合計" localSheetId="17">#REF!</definedName>
    <definedName name="砂利地業合計">#REF!</definedName>
    <definedName name="砂利地業土間下部" localSheetId="1">#REF!</definedName>
    <definedName name="砂利地業土間下部" localSheetId="0">#REF!</definedName>
    <definedName name="砂利地業土間下部" localSheetId="17">#REF!</definedName>
    <definedName name="砂利地業土間下部">#REF!</definedName>
    <definedName name="再印刷">#REF!</definedName>
    <definedName name="再使用しない">#REF!</definedName>
    <definedName name="再設定">NA()</definedName>
    <definedName name="再入力" localSheetId="1">#REF!</definedName>
    <definedName name="再入力" localSheetId="0">#REF!</definedName>
    <definedName name="再入力" localSheetId="17">#REF!</definedName>
    <definedName name="再入力">#REF!</definedName>
    <definedName name="最終">#REF!</definedName>
    <definedName name="最終数量" localSheetId="1">#REF!</definedName>
    <definedName name="最終数量" localSheetId="0">#REF!</definedName>
    <definedName name="最終数量" localSheetId="17">#REF!</definedName>
    <definedName name="最終数量">#REF!</definedName>
    <definedName name="採用一般" localSheetId="1">#REF!</definedName>
    <definedName name="採用一般" localSheetId="0">#REF!</definedName>
    <definedName name="採用一般" localSheetId="17">#REF!</definedName>
    <definedName name="採用一般">#REF!</definedName>
    <definedName name="採用加工">#REF!</definedName>
    <definedName name="採用利益">#REF!</definedName>
    <definedName name="砕石地業">#REF!</definedName>
    <definedName name="細範囲">#REF!</definedName>
    <definedName name="細物加工組立">#REF!</definedName>
    <definedName name="細目№">#REF!</definedName>
    <definedName name="細目タイトル">#REF!</definedName>
    <definedName name="細目名">#REF!</definedName>
    <definedName name="細粒度AS">#REF!</definedName>
    <definedName name="在積値">[66]建物単価!$A$2:$B$5</definedName>
    <definedName name="材積表" localSheetId="1">#REF!</definedName>
    <definedName name="材積表" localSheetId="2">#REF!</definedName>
    <definedName name="材積表" localSheetId="0">#REF!</definedName>
    <definedName name="材積表" localSheetId="17">#REF!</definedName>
    <definedName name="材積表">#REF!</definedName>
    <definedName name="材料1" localSheetId="1">#REF!</definedName>
    <definedName name="材料1" localSheetId="0">#REF!</definedName>
    <definedName name="材料1" localSheetId="17">#REF!</definedName>
    <definedName name="材料1">#REF!</definedName>
    <definedName name="材料単価" localSheetId="1">#REF!</definedName>
    <definedName name="材料単価" localSheetId="2">#REF!</definedName>
    <definedName name="材料単価" localSheetId="0">#REF!</definedName>
    <definedName name="材料単価" localSheetId="17">#REF!</definedName>
    <definedName name="材料単価">#REF!</definedName>
    <definedName name="材料費">#REF!</definedName>
    <definedName name="材料費範囲">#REF!</definedName>
    <definedName name="財源内訳">#REF!</definedName>
    <definedName name="作">#REF!</definedName>
    <definedName name="作業">#REF!</definedName>
    <definedName name="作業員">[221]data!$C$8</definedName>
    <definedName name="削除">'[56]立竹木調査表（移植）'!#REF!</definedName>
    <definedName name="雑" localSheetId="1">#REF!</definedName>
    <definedName name="雑" localSheetId="0">#REF!</definedName>
    <definedName name="雑" localSheetId="17">#REF!</definedName>
    <definedName name="雑">#REF!</definedName>
    <definedName name="雑工" localSheetId="1">[30]内訳総括!#REF!</definedName>
    <definedName name="雑工" localSheetId="0">[30]内訳総括!#REF!</definedName>
    <definedName name="雑工">[30]内訳総括!#REF!</definedName>
    <definedName name="雑代価" localSheetId="1">仕訳書!雑代価</definedName>
    <definedName name="雑代価" localSheetId="2">'諸経費算定 (改修機械)'!雑代価</definedName>
    <definedName name="雑代価" localSheetId="0">総仕訳書!雑代価</definedName>
    <definedName name="雑代価" localSheetId="17">別紙明細!雑代価</definedName>
    <definedName name="雑代価">雑代価</definedName>
    <definedName name="雑費1">#N/A</definedName>
    <definedName name="雑費2">#N/A</definedName>
    <definedName name="三" localSheetId="2">#REF!</definedName>
    <definedName name="三">#REF!</definedName>
    <definedName name="三階打設">'[167]代価表3-7,8'!$K$15</definedName>
    <definedName name="三階面積" localSheetId="1">#REF!</definedName>
    <definedName name="三階面積" localSheetId="0">#REF!</definedName>
    <definedName name="三階面積" localSheetId="17">#REF!</definedName>
    <definedName name="三階面積">#REF!</definedName>
    <definedName name="三角" localSheetId="2">#REF!</definedName>
    <definedName name="三角">#REF!</definedName>
    <definedName name="三角2">[123]土工!#REF!</definedName>
    <definedName name="三角Ａ" localSheetId="2">#REF!</definedName>
    <definedName name="三角Ａ">#REF!</definedName>
    <definedName name="三角Ｂ" localSheetId="2">#REF!</definedName>
    <definedName name="三角Ｂ">#REF!</definedName>
    <definedName name="三角形">#REF!</definedName>
    <definedName name="三角体" localSheetId="1">[113]仮設!#REF!</definedName>
    <definedName name="三角体" localSheetId="0">[113]仮設!#REF!</definedName>
    <definedName name="三角体" localSheetId="17">[113]仮設!#REF!</definedName>
    <definedName name="三角体">[113]仮設!#REF!</definedName>
    <definedName name="三角面" localSheetId="1">[113]仮設!#REF!</definedName>
    <definedName name="三角面" localSheetId="0">[113]仮設!#REF!</definedName>
    <definedName name="三角面" localSheetId="17">[113]仮設!#REF!</definedName>
    <definedName name="三角面">[113]仮設!#REF!</definedName>
    <definedName name="参照">[222]代価表01!#REF!</definedName>
    <definedName name="山砂" localSheetId="2">#REF!</definedName>
    <definedName name="山砂">#REF!</definedName>
    <definedName name="山本" localSheetId="1">仕訳書!山本</definedName>
    <definedName name="山本" localSheetId="2">'諸経費算定 (改修機械)'!山本</definedName>
    <definedName name="山本" localSheetId="0">総仕訳書!山本</definedName>
    <definedName name="山本">[0]!山本</definedName>
    <definedName name="山本1" localSheetId="1">仕訳書!山本1</definedName>
    <definedName name="山本1" localSheetId="2">'諸経費算定 (改修機械)'!山本1</definedName>
    <definedName name="山本1" localSheetId="0">総仕訳書!山本1</definedName>
    <definedName name="山本1">[0]!山本1</definedName>
    <definedName name="山本10" localSheetId="1">仕訳書!山本10</definedName>
    <definedName name="山本10" localSheetId="2">'諸経費算定 (改修機械)'!山本10</definedName>
    <definedName name="山本10" localSheetId="0">総仕訳書!山本10</definedName>
    <definedName name="山本10">[0]!山本10</definedName>
    <definedName name="山本3" localSheetId="1">仕訳書!山本3</definedName>
    <definedName name="山本3" localSheetId="2">'諸経費算定 (改修機械)'!山本3</definedName>
    <definedName name="山本3" localSheetId="0">総仕訳書!山本3</definedName>
    <definedName name="山本3">[0]!山本3</definedName>
    <definedName name="山本4" localSheetId="1">仕訳書!山本4</definedName>
    <definedName name="山本4" localSheetId="2">'諸経費算定 (改修機械)'!山本4</definedName>
    <definedName name="山本4" localSheetId="0">総仕訳書!山本4</definedName>
    <definedName name="山本4">[0]!山本4</definedName>
    <definedName name="山本5" localSheetId="1">仕訳書!山本5</definedName>
    <definedName name="山本5" localSheetId="2">'諸経費算定 (改修機械)'!山本5</definedName>
    <definedName name="山本5" localSheetId="0">総仕訳書!山本5</definedName>
    <definedName name="山本5">[0]!山本5</definedName>
    <definedName name="山本6" localSheetId="1">仕訳書!山本6</definedName>
    <definedName name="山本6" localSheetId="2">'諸経費算定 (改修機械)'!山本6</definedName>
    <definedName name="山本6" localSheetId="0">総仕訳書!山本6</definedName>
    <definedName name="山本6">[0]!山本6</definedName>
    <definedName name="山本7" localSheetId="1">仕訳書!山本7</definedName>
    <definedName name="山本7" localSheetId="2">'諸経費算定 (改修機械)'!山本7</definedName>
    <definedName name="山本7" localSheetId="0">総仕訳書!山本7</definedName>
    <definedName name="山本7">[0]!山本7</definedName>
    <definedName name="山本8" localSheetId="1">仕訳書!山本8</definedName>
    <definedName name="山本8" localSheetId="2">'諸経費算定 (改修機械)'!山本8</definedName>
    <definedName name="山本8" localSheetId="0">総仕訳書!山本8</definedName>
    <definedName name="山本8">[0]!山本8</definedName>
    <definedName name="山本9" localSheetId="1">仕訳書!山本9</definedName>
    <definedName name="山本9" localSheetId="2">'諸経費算定 (改修機械)'!山本9</definedName>
    <definedName name="山本9" localSheetId="0">総仕訳書!山本9</definedName>
    <definedName name="山本9">[0]!山本9</definedName>
    <definedName name="山本悠貴" localSheetId="1">仕訳書!山本悠貴</definedName>
    <definedName name="山本悠貴" localSheetId="2">'諸経費算定 (改修機械)'!山本悠貴</definedName>
    <definedName name="山本悠貴" localSheetId="0">総仕訳書!山本悠貴</definedName>
    <definedName name="山本悠貴">[0]!山本悠貴</definedName>
    <definedName name="散水" localSheetId="1">仕訳書!散水</definedName>
    <definedName name="散水" localSheetId="2">'諸経費算定 (改修機械)'!散水</definedName>
    <definedName name="散水" localSheetId="0">総仕訳書!散水</definedName>
    <definedName name="散水" localSheetId="17">別紙明細!散水</definedName>
    <definedName name="散水">[0]!散水</definedName>
    <definedName name="散水内訳" localSheetId="1">仕訳書!散水内訳</definedName>
    <definedName name="散水内訳" localSheetId="2">'諸経費算定 (改修機械)'!散水内訳</definedName>
    <definedName name="散水内訳" localSheetId="0">総仕訳書!散水内訳</definedName>
    <definedName name="散水内訳" localSheetId="17">別紙明細!散水内訳</definedName>
    <definedName name="散水内訳">[0]!散水内訳</definedName>
    <definedName name="算出人員">[223]盤施工!$L$7:$P$22</definedName>
    <definedName name="算出人員動">[223]盤施工!$L$97:$P$114</definedName>
    <definedName name="算定式" localSheetId="1">#REF!</definedName>
    <definedName name="算定式" localSheetId="0">#REF!</definedName>
    <definedName name="算定式" localSheetId="17">#REF!</definedName>
    <definedName name="算定式">#REF!</definedName>
    <definedName name="算定式解体" localSheetId="1">#REF!</definedName>
    <definedName name="算定式解体" localSheetId="0">#REF!</definedName>
    <definedName name="算定式解体" localSheetId="17">#REF!</definedName>
    <definedName name="算定式解体">#REF!</definedName>
    <definedName name="算定式発生材" localSheetId="1">#REF!</definedName>
    <definedName name="算定式発生材" localSheetId="0">#REF!</definedName>
    <definedName name="算定式発生材" localSheetId="17">#REF!</definedName>
    <definedName name="算定式発生材">#REF!</definedName>
    <definedName name="算定年月日">#REF!</definedName>
    <definedName name="算定年度">#REF!</definedName>
    <definedName name="酸素">#REF!</definedName>
    <definedName name="残土">#REF!</definedName>
    <definedName name="残土自由処分">#REF!</definedName>
    <definedName name="残土処理">#REF!</definedName>
    <definedName name="残土処理場内">#REF!</definedName>
    <definedName name="残土処理土捨場">#REF!</definedName>
    <definedName name="仕上">#REF!</definedName>
    <definedName name="仕上001">#REF!</definedName>
    <definedName name="仕上げ">#REF!</definedName>
    <definedName name="仕上げユニット">[143]仕上げユニット!$I$33</definedName>
    <definedName name="仕上ﾕﾆｯﾄ工事" localSheetId="1">'[24]１直接仮設'!#REF!</definedName>
    <definedName name="仕上ﾕﾆｯﾄ工事" localSheetId="2">'[24]１直接仮設'!#REF!</definedName>
    <definedName name="仕上ﾕﾆｯﾄ工事" localSheetId="0">'[24]１直接仮設'!#REF!</definedName>
    <definedName name="仕上ﾕﾆｯﾄ工事" localSheetId="17">'[24]１直接仮設'!#REF!</definedName>
    <definedName name="仕上ﾕﾆｯﾄ工事">'[24]１直接仮設'!#REF!</definedName>
    <definedName name="仕分２" localSheetId="1">#REF!</definedName>
    <definedName name="仕分２" localSheetId="0">#REF!</definedName>
    <definedName name="仕分２" localSheetId="17">#REF!</definedName>
    <definedName name="仕分２">#REF!</definedName>
    <definedName name="仕分け" localSheetId="1">仕訳書!仕分け</definedName>
    <definedName name="仕分け" localSheetId="2">'諸経費算定 (改修機械)'!仕分け</definedName>
    <definedName name="仕分け" localSheetId="0">総仕訳書!仕分け</definedName>
    <definedName name="仕分け">[0]!仕分け</definedName>
    <definedName name="仕分け100" localSheetId="1">#REF!</definedName>
    <definedName name="仕分け100" localSheetId="0">#REF!</definedName>
    <definedName name="仕分け100" localSheetId="17">#REF!</definedName>
    <definedName name="仕分け100">#REF!</definedName>
    <definedName name="仕分頭" localSheetId="1">#REF!</definedName>
    <definedName name="仕分頭" localSheetId="0">#REF!</definedName>
    <definedName name="仕分頭" localSheetId="17">#REF!</definedName>
    <definedName name="仕分頭">#REF!</definedName>
    <definedName name="仕訳" localSheetId="1">仕訳書!仕訳</definedName>
    <definedName name="仕訳" localSheetId="2">'諸経費算定 (改修機械)'!仕訳</definedName>
    <definedName name="仕訳" localSheetId="0">総仕訳書!仕訳</definedName>
    <definedName name="仕訳" localSheetId="17">別紙明細!仕訳</definedName>
    <definedName name="仕訳">[0]!仕訳</definedName>
    <definedName name="仕訳2" localSheetId="1">#REF!</definedName>
    <definedName name="仕訳2" localSheetId="0">#REF!</definedName>
    <definedName name="仕訳2" localSheetId="17">#REF!</definedName>
    <definedName name="仕訳2">#REF!</definedName>
    <definedName name="仕訳の増">[73]!仕訳の増</definedName>
    <definedName name="仕訳横" localSheetId="2">#REF!</definedName>
    <definedName name="仕訳横">#REF!</definedName>
    <definedName name="仕訳書">NA()</definedName>
    <definedName name="仕訳書１" localSheetId="2">#REF!</definedName>
    <definedName name="仕訳書１">#REF!</definedName>
    <definedName name="仕訳書2" localSheetId="1">仕訳書!仕訳書2</definedName>
    <definedName name="仕訳書2" localSheetId="2">'諸経費算定 (改修機械)'!仕訳書2</definedName>
    <definedName name="仕訳書2" localSheetId="0">総仕訳書!仕訳書2</definedName>
    <definedName name="仕訳書2">[0]!仕訳書2</definedName>
    <definedName name="仕訳全体屋内運動場" localSheetId="1">仕訳書!仕訳全体屋内運動場</definedName>
    <definedName name="仕訳全体屋内運動場" localSheetId="2">'諸経費算定 (改修機械)'!仕訳全体屋内運動場</definedName>
    <definedName name="仕訳全体屋内運動場" localSheetId="0">総仕訳書!仕訳全体屋内運動場</definedName>
    <definedName name="仕訳全体屋内運動場" localSheetId="17">別紙明細!仕訳全体屋内運動場</definedName>
    <definedName name="仕訳全体屋内運動場">仕訳全体屋内運動場</definedName>
    <definedName name="仕訳範囲" localSheetId="1">#REF!</definedName>
    <definedName name="仕訳範囲" localSheetId="2">#REF!</definedName>
    <definedName name="仕訳範囲" localSheetId="0">#REF!</definedName>
    <definedName name="仕訳範囲" localSheetId="17">#REF!</definedName>
    <definedName name="仕訳範囲">#REF!</definedName>
    <definedName name="仕様書2" localSheetId="1">#REF!</definedName>
    <definedName name="仕様書2" localSheetId="0">#REF!</definedName>
    <definedName name="仕様書2" localSheetId="17">#REF!</definedName>
    <definedName name="仕様書2">#REF!</definedName>
    <definedName name="使用" localSheetId="1">仕訳書!使用</definedName>
    <definedName name="使用" localSheetId="2">'諸経費算定 (改修機械)'!使用</definedName>
    <definedName name="使用" localSheetId="0">総仕訳書!使用</definedName>
    <definedName name="使用" localSheetId="17">別紙明細!使用</definedName>
    <definedName name="使用">使用</definedName>
    <definedName name="四">'[143]ｺﾝｸﾘｰﾄ '!$C$3</definedName>
    <definedName name="四階打設">'[167]代価表3-7,8'!$K$31</definedName>
    <definedName name="四階面積" localSheetId="1">#REF!</definedName>
    <definedName name="四階面積" localSheetId="0">#REF!</definedName>
    <definedName name="四階面積" localSheetId="17">#REF!</definedName>
    <definedName name="四階面積">#REF!</definedName>
    <definedName name="四角" localSheetId="2">#REF!</definedName>
    <definedName name="四角">#REF!</definedName>
    <definedName name="四角2">[123]土工!#REF!</definedName>
    <definedName name="四角Ａ" localSheetId="2">#REF!</definedName>
    <definedName name="四角Ａ">#REF!</definedName>
    <definedName name="四角Ｂ" localSheetId="2">#REF!</definedName>
    <definedName name="四角Ｂ">#REF!</definedName>
    <definedName name="四角形">#REF!</definedName>
    <definedName name="四角体" localSheetId="1">[113]仮設!#REF!</definedName>
    <definedName name="四角体" localSheetId="0">[113]仮設!#REF!</definedName>
    <definedName name="四角体" localSheetId="17">[113]仮設!#REF!</definedName>
    <definedName name="四角体">[113]仮設!#REF!</definedName>
    <definedName name="四角面">NA()</definedName>
    <definedName name="四方" localSheetId="1">#REF!</definedName>
    <definedName name="四方" localSheetId="2">#REF!</definedName>
    <definedName name="四方" localSheetId="0">#REF!</definedName>
    <definedName name="四方" localSheetId="17">#REF!</definedName>
    <definedName name="四方">#REF!</definedName>
    <definedName name="子時計__TYPE_A" localSheetId="1">[224]複合単価!#REF!</definedName>
    <definedName name="子時計__TYPE_A" localSheetId="0">[224]複合単価!#REF!</definedName>
    <definedName name="子時計__TYPE_A" localSheetId="17">[224]複合単価!#REF!</definedName>
    <definedName name="子時計__TYPE_A">[224]複合単価!#REF!</definedName>
    <definedName name="子時計__TYPE_B" localSheetId="1">[224]複合単価!#REF!</definedName>
    <definedName name="子時計__TYPE_B" localSheetId="0">[224]複合単価!#REF!</definedName>
    <definedName name="子時計__TYPE_B" localSheetId="17">[224]複合単価!#REF!</definedName>
    <definedName name="子時計__TYPE_B">[224]複合単価!#REF!</definedName>
    <definedName name="市街地補正DID">[173]!市街地補正DID</definedName>
    <definedName name="市街地補正なし">[173]!市街地補正なし</definedName>
    <definedName name="市街地補正地方部">[173]!市街地補正地方部</definedName>
    <definedName name="市場単価">'[199]#REF'!$A$4:$R$17</definedName>
    <definedName name="指定ページ">NA()</definedName>
    <definedName name="支管取付工" localSheetId="1">[118]基礎単価!#REF!</definedName>
    <definedName name="支管取付工" localSheetId="0">[118]基礎単価!#REF!</definedName>
    <definedName name="支管取付工" localSheetId="17">[118]基礎単価!#REF!</definedName>
    <definedName name="支管取付工">[118]基礎単価!#REF!</definedName>
    <definedName name="支給材料費">[201]入力シート!$B$12</definedName>
    <definedName name="支給材料費の５分の１" localSheetId="1">#REF!</definedName>
    <definedName name="支給材料費の５分の１" localSheetId="0">#REF!</definedName>
    <definedName name="支給材料費の５分の１" localSheetId="17">#REF!</definedName>
    <definedName name="支給材料費の５分の１">#REF!</definedName>
    <definedName name="支持管" localSheetId="1">[97]複合!#REF!</definedName>
    <definedName name="支持管" localSheetId="0">[97]複合!#REF!</definedName>
    <definedName name="支持管" localSheetId="17">[97]複合!#REF!</definedName>
    <definedName name="支持管">[97]複合!#REF!</definedName>
    <definedName name="支持力係数">[225]入力禁止!$N$20:$Q$33</definedName>
    <definedName name="支障区画面積" localSheetId="1">#REF!</definedName>
    <definedName name="支障区画面積" localSheetId="0">#REF!</definedName>
    <definedName name="支障区画面積" localSheetId="17">#REF!</definedName>
    <definedName name="支障区画面積">#REF!</definedName>
    <definedName name="支障部分の用途" localSheetId="1">#REF!</definedName>
    <definedName name="支障部分の用途" localSheetId="0">#REF!</definedName>
    <definedName name="支障部分の用途" localSheetId="17">#REF!</definedName>
    <definedName name="支障部分の用途">#REF!</definedName>
    <definedName name="支障部分用途" localSheetId="1">#REF!</definedName>
    <definedName name="支障部分用途" localSheetId="0">#REF!</definedName>
    <definedName name="支障部分用途">#REF!</definedName>
    <definedName name="支障面積">#REF!</definedName>
    <definedName name="支線_３８゜">[97]複合!$AA$39</definedName>
    <definedName name="支保工" localSheetId="1">#REF!</definedName>
    <definedName name="支保工" localSheetId="0">#REF!</definedName>
    <definedName name="支保工" localSheetId="17">#REF!</definedName>
    <definedName name="支保工">#REF!</definedName>
    <definedName name="施工時期" localSheetId="1">#REF!</definedName>
    <definedName name="施工時期" localSheetId="0">#REF!</definedName>
    <definedName name="施工時期" localSheetId="17">#REF!</definedName>
    <definedName name="施工時期">#REF!</definedName>
    <definedName name="施工単価">[93]結果ｼｰﾄ!$C$103</definedName>
    <definedName name="施工方式マスタ">[198]マスタ!$AA$2:$AA$4</definedName>
    <definedName name="施設概要">[77]入力画面!$C$66</definedName>
    <definedName name="施番">[75]直接工事!$G$4</definedName>
    <definedName name="枝番" localSheetId="1">#REF!</definedName>
    <definedName name="枝番" localSheetId="2">#REF!</definedName>
    <definedName name="枝番" localSheetId="0">#REF!</definedName>
    <definedName name="枝番" localSheetId="17">#REF!</definedName>
    <definedName name="枝番">#REF!</definedName>
    <definedName name="枝番2" localSheetId="1">#REF!</definedName>
    <definedName name="枝番2" localSheetId="2">#REF!</definedName>
    <definedName name="枝番2" localSheetId="0">#REF!</definedName>
    <definedName name="枝番2" localSheetId="17">#REF!</definedName>
    <definedName name="枝番2">#REF!</definedName>
    <definedName name="氏ね">#REF!</definedName>
    <definedName name="試">#REF!</definedName>
    <definedName name="試運転費">#REF!</definedName>
    <definedName name="試験ｸﾞﾗｳﾄ">#REF!</definedName>
    <definedName name="試験杭単価Ｌ">#REF!</definedName>
    <definedName name="試錐機">#REF!</definedName>
    <definedName name="資材">#REF!</definedName>
    <definedName name="資材単価">[199]資材単価!$A$5:$E$48</definedName>
    <definedName name="資料解析" localSheetId="1">#REF!</definedName>
    <definedName name="資料解析" localSheetId="0">#REF!</definedName>
    <definedName name="資料解析" localSheetId="17">#REF!</definedName>
    <definedName name="資料解析">#REF!</definedName>
    <definedName name="資料解析延長">#REF!</definedName>
    <definedName name="資料解析直人">#REF!</definedName>
    <definedName name="事_業_費">#REF!</definedName>
    <definedName name="事業">[76]入力画面!$I$35</definedName>
    <definedName name="事業所面積" localSheetId="2">#REF!</definedName>
    <definedName name="事業所面積" localSheetId="17">#REF!</definedName>
    <definedName name="事業所面積">#REF!</definedName>
    <definedName name="事業部門CDマスタ">[226]マスタ!$M$2:$M$39</definedName>
    <definedName name="事項">[76]入力画面!$I$34</definedName>
    <definedName name="事務室列盤" localSheetId="1">[35]複合・ｺﾝｾﾝﾄ電話!#REF!</definedName>
    <definedName name="事務室列盤" localSheetId="0">[35]複合・ｺﾝｾﾝﾄ電話!#REF!</definedName>
    <definedName name="事務室列盤" localSheetId="17">[35]複合・ｺﾝｾﾝﾄ電話!#REF!</definedName>
    <definedName name="事務室列盤">[35]複合・ｺﾝｾﾝﾄ電話!#REF!</definedName>
    <definedName name="時計" localSheetId="1">#REF!</definedName>
    <definedName name="時計" localSheetId="2">#REF!</definedName>
    <definedName name="時計" localSheetId="0">#REF!</definedName>
    <definedName name="時計" localSheetId="17">#REF!</definedName>
    <definedName name="時計">#REF!</definedName>
    <definedName name="次項1">NA()</definedName>
    <definedName name="次項2">NA()</definedName>
    <definedName name="次項3">NA()</definedName>
    <definedName name="自家発" localSheetId="1">#REF!</definedName>
    <definedName name="自家発" localSheetId="2">#REF!</definedName>
    <definedName name="自家発" localSheetId="0">#REF!</definedName>
    <definedName name="自家発" localSheetId="17">#REF!</definedName>
    <definedName name="自家発">#REF!</definedName>
    <definedName name="自火報設備">#REF!</definedName>
    <definedName name="自動車運転工" localSheetId="1">#REF!</definedName>
    <definedName name="自動車運転工" localSheetId="0">#REF!</definedName>
    <definedName name="自動車運転工" localSheetId="17">#REF!</definedName>
    <definedName name="自動車運転工">#REF!</definedName>
    <definedName name="自動昇降装置_3階路用" localSheetId="1">#REF!</definedName>
    <definedName name="自動昇降装置_3階路用" localSheetId="0">#REF!</definedName>
    <definedName name="自動昇降装置_3階路用" localSheetId="17">#REF!</definedName>
    <definedName name="自動昇降装置_3階路用">#REF!</definedName>
    <definedName name="自動昇降装置_６階路用">#REF!</definedName>
    <definedName name="自動点滅器">[35]複合・ｺﾝｾﾝﾄ電話!#REF!</definedName>
    <definedName name="自動閉鎖装置">[35]複合・ｺﾝｾﾝﾄ電話!#REF!</definedName>
    <definedName name="自由勾配_300×400">[30]代価!#REF!</definedName>
    <definedName name="自由勾配_300×500">[30]代価!#REF!</definedName>
    <definedName name="自由勾配_400×600">[30]代価!#REF!</definedName>
    <definedName name="自由勾配_500×800">[30]代価!#REF!</definedName>
    <definedName name="自由勾配_600×1000">[30]代価!#REF!</definedName>
    <definedName name="自由勾配_600×1000G">[30]代価!#REF!</definedName>
    <definedName name="自由勾配可変" localSheetId="1">#REF!</definedName>
    <definedName name="自由勾配可変" localSheetId="0">#REF!</definedName>
    <definedName name="自由勾配可変" localSheetId="17">#REF!</definedName>
    <definedName name="自由勾配可変">#REF!</definedName>
    <definedName name="自由人">[227]data1!#REF!</definedName>
    <definedName name="式" localSheetId="2">#REF!</definedName>
    <definedName name="式">#REF!</definedName>
    <definedName name="式形状寸法" localSheetId="1">IF(GET形状寸法=0,"",GET形状寸法)</definedName>
    <definedName name="式形状寸法" localSheetId="2">IF(GET形状寸法=0,"",GET形状寸法)</definedName>
    <definedName name="式形状寸法" localSheetId="0">IF(GET形状寸法=0,"",GET形状寸法)</definedName>
    <definedName name="式形状寸法" localSheetId="17">IF(GET形状寸法=0,"",GET形状寸法)</definedName>
    <definedName name="式形状寸法">IF(GET形状寸法=0,"",GET形状寸法)</definedName>
    <definedName name="式形状寸法G">IF([73]!GET形状寸法G=0,"",[73]!GET形状寸法G)</definedName>
    <definedName name="式形状寸法T">NA()</definedName>
    <definedName name="式備考G">IF([73]!GETG備考=0,"",[73]!GETG備考)</definedName>
    <definedName name="式備考U">IF([73]!GETU備考=0,"",[73]!GETU備考)</definedName>
    <definedName name="軸部１" localSheetId="1">#REF!</definedName>
    <definedName name="軸部１" localSheetId="0">#REF!</definedName>
    <definedName name="軸部１" localSheetId="17">#REF!</definedName>
    <definedName name="軸部１">#REF!</definedName>
    <definedName name="七">[143]既製ｺﾝｸﾘｰﾄ!$C$3</definedName>
    <definedName name="室名" localSheetId="2">#REF!</definedName>
    <definedName name="室名">#REF!</definedName>
    <definedName name="実施単一" localSheetId="1">#REF!</definedName>
    <definedName name="実施単一" localSheetId="0">#REF!</definedName>
    <definedName name="実施単一" localSheetId="17">#REF!</definedName>
    <definedName name="実施単一">#REF!</definedName>
    <definedName name="実施単価" localSheetId="1">#REF!</definedName>
    <definedName name="実施単価" localSheetId="0">#REF!</definedName>
    <definedName name="実施単価" localSheetId="17">#REF!</definedName>
    <definedName name="実施単価">#REF!</definedName>
    <definedName name="実流確認Msg">#REF!</definedName>
    <definedName name="捨コン">#REF!</definedName>
    <definedName name="捨てコン打設">'[167]代価表3-1,2'!$K$15</definedName>
    <definedName name="捨ン" localSheetId="1">#REF!</definedName>
    <definedName name="捨ン" localSheetId="0">#REF!</definedName>
    <definedName name="捨ン">#REF!</definedName>
    <definedName name="捨土運搬">[106]基礎単価!#REF!</definedName>
    <definedName name="遮水シート" localSheetId="2">#REF!</definedName>
    <definedName name="遮水シート">#REF!</definedName>
    <definedName name="借家人1">#N/A</definedName>
    <definedName name="借家人造作の有無" localSheetId="1">#REF!</definedName>
    <definedName name="借家人造作の有無" localSheetId="0">#REF!</definedName>
    <definedName name="借家人造作の有無" localSheetId="17">#REF!</definedName>
    <definedName name="借家人造作の有無">#REF!</definedName>
    <definedName name="借家人造作施工時期" localSheetId="1">#REF!</definedName>
    <definedName name="借家人造作施工時期" localSheetId="0">#REF!</definedName>
    <definedName name="借家人造作施工時期">#REF!</definedName>
    <definedName name="借家人造作施工内容" localSheetId="1">#REF!</definedName>
    <definedName name="借家人造作施工内容" localSheetId="0">#REF!</definedName>
    <definedName name="借家人造作施工内容">#REF!</definedName>
    <definedName name="主">#REF!</definedName>
    <definedName name="主体工事">#REF!</definedName>
    <definedName name="主任技術者氏名">#REF!</definedName>
    <definedName name="主要機器１">#REF!</definedName>
    <definedName name="取得面積">#REF!</definedName>
    <definedName name="取付石積" hidden="1">{#N/A,#N/A,FALSE,"植栽数量計算1";#N/A,#N/A,FALSE,"植栽数量計算 2";#N/A,#N/A,FALSE,"左１数量総括表";#N/A,#N/A,FALSE,"右2数量総括表"}</definedName>
    <definedName name="手元開閉器">[28]複合!$AA$39</definedName>
    <definedName name="手元開閉器盤" localSheetId="1">[35]複合・ｺﾝｾﾝﾄ電話!#REF!</definedName>
    <definedName name="手元開閉器盤" localSheetId="0">[35]複合・ｺﾝｾﾝﾄ電話!#REF!</definedName>
    <definedName name="手元開閉器盤" localSheetId="17">[35]複合・ｺﾝｾﾝﾄ電話!#REF!</definedName>
    <definedName name="手元開閉器盤">[35]複合・ｺﾝｾﾝﾄ電話!#REF!</definedName>
    <definedName name="狩俣第２団地機械内訳" localSheetId="1">[228]複器!#REF!</definedName>
    <definedName name="狩俣第２団地機械内訳" localSheetId="0">[228]複器!#REF!</definedName>
    <definedName name="狩俣第２団地機械内訳" localSheetId="17">[228]複器!#REF!</definedName>
    <definedName name="狩俣第２団地機械内訳">[228]複器!#REF!</definedName>
    <definedName name="種子" localSheetId="1">[106]基礎単価!#REF!</definedName>
    <definedName name="種子" localSheetId="0">[106]基礎単価!#REF!</definedName>
    <definedName name="種子">[106]基礎単価!#REF!</definedName>
    <definedName name="種子吹付" localSheetId="1">[106]基礎単価!#REF!</definedName>
    <definedName name="種子吹付" localSheetId="0">[106]基礎単価!#REF!</definedName>
    <definedName name="種子吹付">[106]基礎単価!#REF!</definedName>
    <definedName name="種範囲" localSheetId="1">#REF!</definedName>
    <definedName name="種範囲" localSheetId="0">#REF!</definedName>
    <definedName name="種範囲" localSheetId="17">#REF!</definedName>
    <definedName name="種範囲">#REF!</definedName>
    <definedName name="種別" localSheetId="1">#REF!</definedName>
    <definedName name="種別" localSheetId="0">#REF!</definedName>
    <definedName name="種別" localSheetId="17">#REF!</definedName>
    <definedName name="種別">#REF!</definedName>
    <definedName name="種目１" localSheetId="1">#REF!</definedName>
    <definedName name="種目１" localSheetId="0">#REF!</definedName>
    <definedName name="種目１" localSheetId="17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エンド">#REF!</definedName>
    <definedName name="種目タイトル">#REF!</definedName>
    <definedName name="種目タイトル2">#REF!</definedName>
    <definedName name="種目別内訳書">#REF!</definedName>
    <definedName name="受水" localSheetId="14" hidden="1">#REF!</definedName>
    <definedName name="受水" localSheetId="17" hidden="1">#REF!</definedName>
    <definedName name="受水" hidden="1">#REF!</definedName>
    <definedName name="受水槽室">[202]鏡!#REF!</definedName>
    <definedName name="受水複合" localSheetId="1">#REF!</definedName>
    <definedName name="受水複合" localSheetId="0">#REF!</definedName>
    <definedName name="受水複合" localSheetId="17">#REF!</definedName>
    <definedName name="受水複合">#REF!</definedName>
    <definedName name="受託者電話番号" localSheetId="1">#REF!</definedName>
    <definedName name="受託者電話番号" localSheetId="0">#REF!</definedName>
    <definedName name="受託者電話番号" localSheetId="17">#REF!</definedName>
    <definedName name="受託者電話番号">#REF!</definedName>
    <definedName name="受託者名" localSheetId="1">#REF!</definedName>
    <definedName name="受託者名" localSheetId="0">#REF!</definedName>
    <definedName name="受託者名">#REF!</definedName>
    <definedName name="受変電" localSheetId="1">#REF!</definedName>
    <definedName name="受変電" localSheetId="2">#REF!</definedName>
    <definedName name="受変電" localSheetId="0">#REF!</definedName>
    <definedName name="受変電" localSheetId="17">#REF!</definedName>
    <definedName name="受変電">#REF!</definedName>
    <definedName name="樹高入力" localSheetId="1">[29]!樹高入力</definedName>
    <definedName name="樹高入力" localSheetId="0">[29]!樹高入力</definedName>
    <definedName name="樹高入力" localSheetId="4">[29]!樹高入力</definedName>
    <definedName name="樹高入力">[29]!樹高入力</definedName>
    <definedName name="樹種" localSheetId="1">#REF!</definedName>
    <definedName name="樹種" localSheetId="0">#REF!</definedName>
    <definedName name="樹種" localSheetId="17">#REF!</definedName>
    <definedName name="樹種">#REF!</definedName>
    <definedName name="樹種1" localSheetId="1">#REF!</definedName>
    <definedName name="樹種1" localSheetId="0">#REF!</definedName>
    <definedName name="樹種1" localSheetId="17">#REF!</definedName>
    <definedName name="樹種1">#REF!</definedName>
    <definedName name="樹木表" localSheetId="1">#REF!</definedName>
    <definedName name="樹木表" localSheetId="0">#REF!</definedName>
    <definedName name="樹木表" localSheetId="17">#REF!</definedName>
    <definedName name="樹木表">#REF!</definedName>
    <definedName name="樹木表２">#REF!</definedName>
    <definedName name="樹木名">#REF!</definedName>
    <definedName name="収支">#REF!</definedName>
    <definedName name="収支２">#REF!</definedName>
    <definedName name="拾">NA()</definedName>
    <definedName name="拾2全印">[13]木建!#REF!</definedName>
    <definedName name="拾2頁印">[13]木建!#REF!</definedName>
    <definedName name="拾い">[124]立木調!#REF!</definedName>
    <definedName name="拾い書２">[124]立木調!#REF!</definedName>
    <definedName name="拾全印">[105]土間コン!#REF!</definedName>
    <definedName name="拾頁印">[105]土間コン!#REF!</definedName>
    <definedName name="終了" localSheetId="1">#REF!</definedName>
    <definedName name="終了" localSheetId="2">#REF!</definedName>
    <definedName name="終了" localSheetId="0">#REF!</definedName>
    <definedName name="終了" localSheetId="17">#REF!</definedName>
    <definedName name="終了">#REF!</definedName>
    <definedName name="終了1" localSheetId="1">#REF!</definedName>
    <definedName name="終了1" localSheetId="0">#REF!</definedName>
    <definedName name="終了1" localSheetId="17">#REF!</definedName>
    <definedName name="終了1">#REF!</definedName>
    <definedName name="終了行" localSheetId="1">#REF!</definedName>
    <definedName name="終了行" localSheetId="0">#REF!</definedName>
    <definedName name="終了行" localSheetId="17">#REF!</definedName>
    <definedName name="終了行">#REF!</definedName>
    <definedName name="終了頁">#REF!</definedName>
    <definedName name="集">#REF!</definedName>
    <definedName name="集計" localSheetId="2">#REF!</definedName>
    <definedName name="集計">#REF!</definedName>
    <definedName name="集計2">#REF!</definedName>
    <definedName name="集計3">#REF!</definedName>
    <definedName name="集計金属">#REF!</definedName>
    <definedName name="集計金属_1">#REF!</definedName>
    <definedName name="集計金属_2">#REF!</definedName>
    <definedName name="集計左官">#REF!</definedName>
    <definedName name="集計左官_1">#REF!</definedName>
    <definedName name="集計左官_2">#REF!</definedName>
    <definedName name="集計床">#REF!</definedName>
    <definedName name="集計床_2">#REF!</definedName>
    <definedName name="集計撤去">#REF!</definedName>
    <definedName name="集計天井">#REF!</definedName>
    <definedName name="集計天井_2">#REF!</definedName>
    <definedName name="集計塗装">#REF!</definedName>
    <definedName name="集計塗装_1">#REF!</definedName>
    <definedName name="集計塗装_2">#REF!</definedName>
    <definedName name="集計表">#REF!</definedName>
    <definedName name="集計表2">#REF!</definedName>
    <definedName name="集計壁">#REF!</definedName>
    <definedName name="集水桝">#REF!</definedName>
    <definedName name="集全印">[105]土間コン!#REF!</definedName>
    <definedName name="集頁印">[105]土間コン!#REF!</definedName>
    <definedName name="住居者人数" localSheetId="1">#REF!</definedName>
    <definedName name="住居者人数" localSheetId="0">#REF!</definedName>
    <definedName name="住居者人数" localSheetId="17">#REF!</definedName>
    <definedName name="住居者人数">#REF!</definedName>
    <definedName name="住居面積" localSheetId="1">#REF!</definedName>
    <definedName name="住居面積" localSheetId="0">#REF!</definedName>
    <definedName name="住居面積" localSheetId="17">#REF!</definedName>
    <definedName name="住居面積">#REF!</definedName>
    <definedName name="住金加工" localSheetId="1">#REF!</definedName>
    <definedName name="住金加工" localSheetId="0">#REF!</definedName>
    <definedName name="住金加工" localSheetId="17">#REF!</definedName>
    <definedName name="住金加工">#REF!</definedName>
    <definedName name="住戸">#REF!</definedName>
    <definedName name="十">[143]タイル工事!$C$3</definedName>
    <definedName name="十一">[143]木工事!$C$3</definedName>
    <definedName name="十九">[143]仕上げユニット!$C$3</definedName>
    <definedName name="十五">[143]金属製建具!$C$3</definedName>
    <definedName name="十三">[143]左官工事!$C$3</definedName>
    <definedName name="十四">[143]木製建具!$C$3</definedName>
    <definedName name="十七">[143]塗装工事!$C$3</definedName>
    <definedName name="十二">[143]金属工事!$C$3</definedName>
    <definedName name="十八">[143]内外装工事!$C$3</definedName>
    <definedName name="十六">[143]ガラス!$C$3</definedName>
    <definedName name="縦" localSheetId="2">#REF!</definedName>
    <definedName name="縦" localSheetId="17">#REF!</definedName>
    <definedName name="縦">#REF!</definedName>
    <definedName name="縦ｾﾙ">#REF!</definedName>
    <definedName name="縦工">#REF!</definedName>
    <definedName name="縦列">#REF!</definedName>
    <definedName name="重量品">#REF!</definedName>
    <definedName name="出来高一般管理">#REF!</definedName>
    <definedName name="出来高純工事費">#REF!</definedName>
    <definedName name="出力確認表">#REF!</definedName>
    <definedName name="準く">#REF!</definedName>
    <definedName name="準備">[34]集計!#REF!</definedName>
    <definedName name="準備工事" localSheetId="1">#REF!</definedName>
    <definedName name="準備工事" localSheetId="0">#REF!</definedName>
    <definedName name="準備工事" localSheetId="17">#REF!</definedName>
    <definedName name="準備工事">#REF!</definedName>
    <definedName name="準備費">#REF!</definedName>
    <definedName name="準備片付け">[80]標貫解析!$F$221</definedName>
    <definedName name="純工" localSheetId="2">#REF!</definedName>
    <definedName name="純工">#REF!</definedName>
    <definedName name="純工事費" localSheetId="1">#REF!</definedName>
    <definedName name="純工事費" localSheetId="0">#REF!</definedName>
    <definedName name="純工事費" localSheetId="17">#REF!</definedName>
    <definedName name="純工事費">#REF!</definedName>
    <definedName name="純工事費計" localSheetId="1">#REF!</definedName>
    <definedName name="純工事費計" localSheetId="2">#REF!</definedName>
    <definedName name="純工事費計" localSheetId="0">#REF!</definedName>
    <definedName name="純工事費計" localSheetId="17">#REF!</definedName>
    <definedName name="純工事費計">#REF!</definedName>
    <definedName name="初夏" localSheetId="2">#REF!</definedName>
    <definedName name="初夏">#REF!</definedName>
    <definedName name="初期画面" localSheetId="1">#REF!</definedName>
    <definedName name="初期画面" localSheetId="0">#REF!</definedName>
    <definedName name="初期画面" localSheetId="17">#REF!</definedName>
    <definedName name="初期画面">#REF!</definedName>
    <definedName name="初期設定" localSheetId="1">#REF!</definedName>
    <definedName name="初期設定" localSheetId="2">#REF!</definedName>
    <definedName name="初期設定" localSheetId="0">#REF!</definedName>
    <definedName name="初期設定" localSheetId="17">#REF!</definedName>
    <definedName name="初期設定">#REF!</definedName>
    <definedName name="初沈防臭カバー" localSheetId="2">#REF!</definedName>
    <definedName name="初沈防臭カバー">#REF!</definedName>
    <definedName name="所有者氏名">#REF!</definedName>
    <definedName name="所要時間">#REF!</definedName>
    <definedName name="書架">#REF!</definedName>
    <definedName name="書架現場経費">#REF!</definedName>
    <definedName name="書架現場経費合計">#REF!</definedName>
    <definedName name="書架工事原価">#REF!</definedName>
    <definedName name="書架工事原価合計">#REF!</definedName>
    <definedName name="書架純工">#REF!</definedName>
    <definedName name="書架純工合計">#REF!</definedName>
    <definedName name="書架直工">#REF!</definedName>
    <definedName name="書架直工合計">#REF!</definedName>
    <definedName name="書架直工合計２">#REF!</definedName>
    <definedName name="書架変更直工">#REF!</definedName>
    <definedName name="書込ｾﾙ">#REF!</definedName>
    <definedName name="諸経費">NA()</definedName>
    <definedName name="諸経費１">#REF!</definedName>
    <definedName name="諸経費3">[181]一位単価2!#REF!</definedName>
    <definedName name="諸経費4" localSheetId="1">#REF!</definedName>
    <definedName name="諸経費4" localSheetId="0">#REF!</definedName>
    <definedName name="諸経費4" localSheetId="17">#REF!</definedName>
    <definedName name="諸経費4">#REF!</definedName>
    <definedName name="諸経費Ａ" localSheetId="1">#REF!</definedName>
    <definedName name="諸経費Ａ" localSheetId="0">#REF!</definedName>
    <definedName name="諸経費Ａ" localSheetId="17">#REF!</definedName>
    <definedName name="諸経費Ａ">#REF!</definedName>
    <definedName name="諸経費Ｂ" localSheetId="1">#REF!</definedName>
    <definedName name="諸経費Ｂ" localSheetId="0">#REF!</definedName>
    <definedName name="諸経費Ｂ" localSheetId="17">#REF!</definedName>
    <definedName name="諸経費Ｂ">#REF!</definedName>
    <definedName name="諸経費計算">[185]単価比較表!$A$2:$D$52</definedName>
    <definedName name="諸経費内訳" localSheetId="2">#REF!</definedName>
    <definedName name="諸経費内訳">#REF!</definedName>
    <definedName name="諸費用2" localSheetId="17" hidden="1">#REF!</definedName>
    <definedName name="諸費用2" hidden="1">#REF!</definedName>
    <definedName name="助">#REF!</definedName>
    <definedName name="小運搬費手元">#REF!</definedName>
    <definedName name="小計" localSheetId="2">#REF!</definedName>
    <definedName name="小計" localSheetId="17">#REF!</definedName>
    <definedName name="小計">#REF!</definedName>
    <definedName name="小計1" localSheetId="17">#REF!</definedName>
    <definedName name="小計1">#REF!</definedName>
    <definedName name="小計2">#REF!</definedName>
    <definedName name="小計2B">[13]木建!#REF!</definedName>
    <definedName name="小計3">[220]汚土!#REF!</definedName>
    <definedName name="小計4">[220]汚土!#REF!</definedName>
    <definedName name="小計5">[220]汚土!#REF!</definedName>
    <definedName name="小計6">[220]汚土!#REF!</definedName>
    <definedName name="小計B">[13]木建!#REF!</definedName>
    <definedName name="小計挿入" localSheetId="1">#REF!</definedName>
    <definedName name="小計挿入" localSheetId="0">#REF!</definedName>
    <definedName name="小計挿入" localSheetId="17">#REF!</definedName>
    <definedName name="小計挿入">#REF!</definedName>
    <definedName name="小構生ｺﾝ24">#REF!</definedName>
    <definedName name="小数" localSheetId="1">#REF!</definedName>
    <definedName name="小数" localSheetId="0">#REF!</definedName>
    <definedName name="小数" localSheetId="17">#REF!</definedName>
    <definedName name="小数">#REF!</definedName>
    <definedName name="小数R" localSheetId="1">#REF!</definedName>
    <definedName name="小数R" localSheetId="0">#REF!</definedName>
    <definedName name="小数R" localSheetId="17">#REF!</definedName>
    <definedName name="小数R">#REF!</definedName>
    <definedName name="小配管弁類">#REF!</definedName>
    <definedName name="床N31" localSheetId="1">[229]床仕上計算!#REF!</definedName>
    <definedName name="床N31" localSheetId="0">[229]床仕上計算!#REF!</definedName>
    <definedName name="床N31" localSheetId="17">[229]床仕上計算!#REF!</definedName>
    <definedName name="床N31">[229]床仕上計算!#REF!</definedName>
    <definedName name="床N32" localSheetId="1">[229]床仕上計算!#REF!</definedName>
    <definedName name="床N32" localSheetId="0">[229]床仕上計算!#REF!</definedName>
    <definedName name="床N32">[229]床仕上計算!#REF!</definedName>
    <definedName name="床O31" localSheetId="1">[229]床仕上計算!#REF!</definedName>
    <definedName name="床O31" localSheetId="0">[229]床仕上計算!#REF!</definedName>
    <definedName name="床O31">[229]床仕上計算!#REF!</definedName>
    <definedName name="床O32" localSheetId="1">[229]床仕上計算!#REF!</definedName>
    <definedName name="床O32" localSheetId="0">[229]床仕上計算!#REF!</definedName>
    <definedName name="床O32">[229]床仕上計算!#REF!</definedName>
    <definedName name="床P31" localSheetId="17">[229]床仕上計算!#REF!</definedName>
    <definedName name="床P31">[229]床仕上計算!#REF!</definedName>
    <definedName name="床P32" localSheetId="17">[229]床仕上計算!#REF!</definedName>
    <definedName name="床P32">[229]床仕上計算!#REF!</definedName>
    <definedName name="床掘" localSheetId="17">[106]基礎単価!#REF!</definedName>
    <definedName name="床掘">[106]基礎単価!#REF!</definedName>
    <definedName name="床堀" localSheetId="1">#REF!</definedName>
    <definedName name="床堀" localSheetId="0">#REF!</definedName>
    <definedName name="床堀" localSheetId="17">#REF!</definedName>
    <definedName name="床堀">#REF!</definedName>
    <definedName name="床堀3">#REF!</definedName>
    <definedName name="昇降">#REF!</definedName>
    <definedName name="昇降機">[76]入力画面!$C$29</definedName>
    <definedName name="昇降機一般管理費">[76]一覧表!$K$26</definedName>
    <definedName name="昇降機下一般管理費">[76]一覧表!$E$26</definedName>
    <definedName name="昇降機下仮設費">[76]一覧表!$C$26</definedName>
    <definedName name="昇降機下現場管理費">[76]一覧表!$D$26</definedName>
    <definedName name="昇降機改修積上仮設費" localSheetId="1">#REF!</definedName>
    <definedName name="昇降機改修積上仮設費" localSheetId="2">#REF!</definedName>
    <definedName name="昇降機改修積上仮設費" localSheetId="0">#REF!</definedName>
    <definedName name="昇降機改修積上仮設費" localSheetId="17">#REF!</definedName>
    <definedName name="昇降機改修積上仮設費">#REF!</definedName>
    <definedName name="昇降機改修積上現場仮設費" localSheetId="1">#REF!</definedName>
    <definedName name="昇降機改修積上現場仮設費" localSheetId="2">#REF!</definedName>
    <definedName name="昇降機改修積上現場仮設費" localSheetId="0">#REF!</definedName>
    <definedName name="昇降機改修積上現場仮設費" localSheetId="17">#REF!</definedName>
    <definedName name="昇降機改修積上現場仮設費">#REF!</definedName>
    <definedName name="昇降機改修積上現場管理費計" localSheetId="1">#REF!</definedName>
    <definedName name="昇降機改修積上現場管理費計" localSheetId="2">#REF!</definedName>
    <definedName name="昇降機改修積上現場管理費計" localSheetId="0">#REF!</definedName>
    <definedName name="昇降機改修積上現場管理費計" localSheetId="17">#REF!</definedName>
    <definedName name="昇降機改修積上現場管理費計">#REF!</definedName>
    <definedName name="昇降機改修直工" localSheetId="1">#REF!</definedName>
    <definedName name="昇降機改修直工" localSheetId="0">#REF!</definedName>
    <definedName name="昇降機改修直工">#REF!</definedName>
    <definedName name="昇降機改修直工計">#REF!</definedName>
    <definedName name="昇降機改修変更積上仮設費" localSheetId="1">#REF!</definedName>
    <definedName name="昇降機改修変更積上仮設費" localSheetId="2">#REF!</definedName>
    <definedName name="昇降機改修変更積上仮設費" localSheetId="0">#REF!</definedName>
    <definedName name="昇降機改修変更積上仮設費" localSheetId="17">#REF!</definedName>
    <definedName name="昇降機改修変更積上仮設費">#REF!</definedName>
    <definedName name="昇降機改修変更積上現場管理費" localSheetId="1">#REF!</definedName>
    <definedName name="昇降機改修変更積上現場管理費" localSheetId="2">#REF!</definedName>
    <definedName name="昇降機改修変更積上現場管理費" localSheetId="0">#REF!</definedName>
    <definedName name="昇降機改修変更積上現場管理費" localSheetId="17">#REF!</definedName>
    <definedName name="昇降機改修変更積上現場管理費">#REF!</definedName>
    <definedName name="昇降機改修変更直工" localSheetId="1">#REF!</definedName>
    <definedName name="昇降機改修変更直工" localSheetId="0">#REF!</definedName>
    <definedName name="昇降機改修変更直工">#REF!</definedName>
    <definedName name="昇降機共通仮設費">[76]一覧表!$G$26</definedName>
    <definedName name="昇降機原工事">[76]一覧表!$B$26</definedName>
    <definedName name="昇降機現場管理費" localSheetId="1">#REF!</definedName>
    <definedName name="昇降機現場管理費" localSheetId="2">#REF!</definedName>
    <definedName name="昇降機現場管理費" localSheetId="0">#REF!</definedName>
    <definedName name="昇降機現場管理費" localSheetId="17">#REF!</definedName>
    <definedName name="昇降機現場管理費">#REF!</definedName>
    <definedName name="昇降機工事" localSheetId="2">#REF!</definedName>
    <definedName name="昇降機工事">#REF!</definedName>
    <definedName name="昇降機工事原価" localSheetId="1">#REF!</definedName>
    <definedName name="昇降機工事原価" localSheetId="2">#REF!</definedName>
    <definedName name="昇降機工事原価" localSheetId="0">#REF!</definedName>
    <definedName name="昇降機工事原価" localSheetId="17">#REF!</definedName>
    <definedName name="昇降機工事原価">#REF!</definedName>
    <definedName name="昇降機純工">#REF!</definedName>
    <definedName name="昇降機純工事費">[76]一覧表!$H$26</definedName>
    <definedName name="昇降機積上仮設費" localSheetId="1">#REF!</definedName>
    <definedName name="昇降機積上仮設費" localSheetId="2">#REF!</definedName>
    <definedName name="昇降機積上仮設費" localSheetId="0">#REF!</definedName>
    <definedName name="昇降機積上仮設費" localSheetId="17">#REF!</definedName>
    <definedName name="昇降機積上仮設費">#REF!</definedName>
    <definedName name="昇降機積上仮設費計" localSheetId="1">#REF!</definedName>
    <definedName name="昇降機積上仮設費計" localSheetId="2">#REF!</definedName>
    <definedName name="昇降機積上仮設費計" localSheetId="0">#REF!</definedName>
    <definedName name="昇降機積上仮設費計" localSheetId="17">#REF!</definedName>
    <definedName name="昇降機積上仮設費計">#REF!</definedName>
    <definedName name="昇降機積上仮設費変更" localSheetId="1">#REF!</definedName>
    <definedName name="昇降機積上仮設費変更" localSheetId="2">#REF!</definedName>
    <definedName name="昇降機積上仮設費変更" localSheetId="0">#REF!</definedName>
    <definedName name="昇降機積上仮設費変更" localSheetId="17">#REF!</definedName>
    <definedName name="昇降機積上仮設費変更">#REF!</definedName>
    <definedName name="昇降機積上現場管理費" localSheetId="1">#REF!</definedName>
    <definedName name="昇降機積上現場管理費" localSheetId="2">#REF!</definedName>
    <definedName name="昇降機積上現場管理費" localSheetId="0">#REF!</definedName>
    <definedName name="昇降機積上現場管理費" localSheetId="17">#REF!</definedName>
    <definedName name="昇降機積上現場管理費">#REF!</definedName>
    <definedName name="昇降機積上現場管理費計" localSheetId="1">#REF!</definedName>
    <definedName name="昇降機積上現場管理費計" localSheetId="2">#REF!</definedName>
    <definedName name="昇降機積上現場管理費計" localSheetId="0">#REF!</definedName>
    <definedName name="昇降機積上現場管理費計" localSheetId="17">#REF!</definedName>
    <definedName name="昇降機積上現場管理費計">#REF!</definedName>
    <definedName name="昇降機積上現場管理費変更" localSheetId="1">#REF!</definedName>
    <definedName name="昇降機積上現場管理費変更" localSheetId="2">#REF!</definedName>
    <definedName name="昇降機積上現場管理費変更" localSheetId="0">#REF!</definedName>
    <definedName name="昇降機積上現場管理費変更" localSheetId="17">#REF!</definedName>
    <definedName name="昇降機積上現場管理費変更">#REF!</definedName>
    <definedName name="昇降機直工" localSheetId="1">#REF!</definedName>
    <definedName name="昇降機直工" localSheetId="0">#REF!</definedName>
    <definedName name="昇降機直工">#REF!</definedName>
    <definedName name="昇降機直工計">#REF!</definedName>
    <definedName name="昇降機直接工事費">[76]一覧表!$F$26</definedName>
    <definedName name="昇降機変更">[76]入力画面!$E$29</definedName>
    <definedName name="昇降機変更積上仮設費" localSheetId="1">#REF!</definedName>
    <definedName name="昇降機変更積上仮設費" localSheetId="2">#REF!</definedName>
    <definedName name="昇降機変更積上仮設費" localSheetId="0">#REF!</definedName>
    <definedName name="昇降機変更積上仮設費" localSheetId="17">#REF!</definedName>
    <definedName name="昇降機変更積上仮設費">#REF!</definedName>
    <definedName name="昇降機変更積上現場管理費" localSheetId="1">#REF!</definedName>
    <definedName name="昇降機変更積上現場管理費" localSheetId="2">#REF!</definedName>
    <definedName name="昇降機変更積上現場管理費" localSheetId="0">#REF!</definedName>
    <definedName name="昇降機変更積上現場管理費" localSheetId="17">#REF!</definedName>
    <definedName name="昇降機変更積上現場管理費">#REF!</definedName>
    <definedName name="昇降機変更直工" localSheetId="1">#REF!</definedName>
    <definedName name="昇降機変更直工" localSheetId="0">#REF!</definedName>
    <definedName name="昇降機変更直工">#REF!</definedName>
    <definedName name="松下加工">#REF!</definedName>
    <definedName name="消去" localSheetId="2">#REF!</definedName>
    <definedName name="消去" localSheetId="17">#REF!</definedName>
    <definedName name="消去">#REF!</definedName>
    <definedName name="消費税">'[178]仕訳 97'!$G$23</definedName>
    <definedName name="消費税計算" localSheetId="1">ROUNDDOWN(IF(OR(ISERROR([75]消費税!XFD1),[75]消費税!XFD1=""),0,[75]消費税!XFD1)*消費税率,0)</definedName>
    <definedName name="消費税計算" localSheetId="2">ROUNDDOWN(IF(OR(ISERROR([75]消費税!XFD1),[75]消費税!XFD1=""),0,[75]消費税!XFD1)*消費税率,0)</definedName>
    <definedName name="消費税計算" localSheetId="0">ROUNDDOWN(IF(OR(ISERROR([75]消費税!XFD1),[75]消費税!XFD1=""),0,[75]消費税!XFD1)*消費税率,0)</definedName>
    <definedName name="消費税計算" localSheetId="17">ROUNDDOWN(IF(OR(ISERROR([75]消費税!XFD1),[75]消費税!XFD1=""),0,[75]消費税!XFD1)*消費税率,0)</definedName>
    <definedName name="消費税計算">ROUNDDOWN(IF(OR(ISERROR([75]消費税!XFD1),[75]消費税!XFD1=""),0,[75]消費税!XFD1)*消費税率,0)</definedName>
    <definedName name="消費税相当額" localSheetId="1">#REF!</definedName>
    <definedName name="消費税相当額" localSheetId="0">#REF!</definedName>
    <definedName name="消費税相当額" localSheetId="17">#REF!</definedName>
    <definedName name="消費税相当額">#REF!</definedName>
    <definedName name="消費税相当額計" localSheetId="1">#REF!</definedName>
    <definedName name="消費税相当額計" localSheetId="2">#REF!</definedName>
    <definedName name="消費税相当額計" localSheetId="0">#REF!</definedName>
    <definedName name="消費税相当額計" localSheetId="17">#REF!</definedName>
    <definedName name="消費税相当額計">#REF!</definedName>
    <definedName name="消費税相当額合計" localSheetId="1">#REF!</definedName>
    <definedName name="消費税相当額合計" localSheetId="0">#REF!</definedName>
    <definedName name="消費税相当額合計" localSheetId="17">#REF!</definedName>
    <definedName name="消費税相当額合計">#REF!</definedName>
    <definedName name="消費税相当額変更">#REF!</definedName>
    <definedName name="消費税等相当額">#REF!</definedName>
    <definedName name="消費税率">#REF!</definedName>
    <definedName name="照明器具">#REF!</definedName>
    <definedName name="照明器具_Ａ１タイプ" localSheetId="1">[35]複合・ｺﾝｾﾝﾄ電話!#REF!</definedName>
    <definedName name="照明器具_Ａ１タイプ" localSheetId="2">[35]複合・ｺﾝｾﾝﾄ電話!#REF!</definedName>
    <definedName name="照明器具_Ａ１タイプ" localSheetId="0">[35]複合・ｺﾝｾﾝﾄ電話!#REF!</definedName>
    <definedName name="照明器具_Ａ１タイプ" localSheetId="17">[35]複合・ｺﾝｾﾝﾄ電話!#REF!</definedName>
    <definedName name="照明器具_Ａ１タイプ">[35]複合・ｺﾝｾﾝﾄ電話!#REF!</definedName>
    <definedName name="照明器具_Ａ２タイプ" localSheetId="1">[35]複合・ｺﾝｾﾝﾄ電話!#REF!</definedName>
    <definedName name="照明器具_Ａ２タイプ" localSheetId="0">[35]複合・ｺﾝｾﾝﾄ電話!#REF!</definedName>
    <definedName name="照明器具_Ａ２タイプ" localSheetId="17">[35]複合・ｺﾝｾﾝﾄ電話!#REF!</definedName>
    <definedName name="照明器具_Ａ２タイプ">[35]複合・ｺﾝｾﾝﾄ電話!#REF!</definedName>
    <definedName name="照明器具Ａ２２" localSheetId="1">#REF!</definedName>
    <definedName name="照明器具Ａ２２" localSheetId="0">#REF!</definedName>
    <definedName name="照明器具Ａ２２" localSheetId="17">#REF!</definedName>
    <definedName name="照明器具Ａ２２">#REF!</definedName>
    <definedName name="照明器具Ｂ２２" localSheetId="1">#REF!</definedName>
    <definedName name="照明器具Ｂ２２" localSheetId="0">#REF!</definedName>
    <definedName name="照明器具Ｂ２２" localSheetId="17">#REF!</definedName>
    <definedName name="照明器具Ｂ２２">#REF!</definedName>
    <definedName name="照明器具Ｃ２２" localSheetId="1">#REF!</definedName>
    <definedName name="照明器具Ｃ２２" localSheetId="0">#REF!</definedName>
    <definedName name="照明器具Ｃ２２" localSheetId="17">#REF!</definedName>
    <definedName name="照明器具Ｃ２２">#REF!</definedName>
    <definedName name="照明器具Ｃ４２" localSheetId="1">[230]複合単価!#REF!</definedName>
    <definedName name="照明器具Ｃ４２" localSheetId="2">[230]複合単価!#REF!</definedName>
    <definedName name="照明器具Ｃ４２" localSheetId="0">[230]複合単価!#REF!</definedName>
    <definedName name="照明器具Ｃ４２" localSheetId="17">[230]複合単価!#REF!</definedName>
    <definedName name="照明器具Ｃ４２">[230]複合単価!#REF!</definedName>
    <definedName name="照明器具Ｄ４２" localSheetId="1">#REF!</definedName>
    <definedName name="照明器具Ｄ４２" localSheetId="0">#REF!</definedName>
    <definedName name="照明器具Ｄ４２" localSheetId="17">#REF!</definedName>
    <definedName name="照明器具Ｄ４２">#REF!</definedName>
    <definedName name="照明器具Ｅ２０" localSheetId="1">#REF!</definedName>
    <definedName name="照明器具Ｅ２０" localSheetId="0">#REF!</definedName>
    <definedName name="照明器具Ｅ２０" localSheetId="17">#REF!</definedName>
    <definedName name="照明器具Ｅ２０">#REF!</definedName>
    <definedName name="照明器具Ｆ２２" localSheetId="1">#REF!</definedName>
    <definedName name="照明器具Ｆ２２" localSheetId="0">#REF!</definedName>
    <definedName name="照明器具Ｆ２２" localSheetId="17">#REF!</definedName>
    <definedName name="照明器具Ｆ２２">#REF!</definedName>
    <definedName name="照明器具Ｇ２５０">#REF!</definedName>
    <definedName name="照明器具Ｈ２５０">#REF!</definedName>
    <definedName name="照明器具Ｊ２０">#REF!</definedName>
    <definedName name="照明器具Ｌ２１">#REF!</definedName>
    <definedName name="硝子">'[188]（参考）内訳'!$A$1316</definedName>
    <definedName name="硝子工" localSheetId="1">#REF!</definedName>
    <definedName name="硝子工" localSheetId="0">#REF!</definedName>
    <definedName name="硝子工" localSheetId="17">#REF!</definedName>
    <definedName name="硝子工">#REF!</definedName>
    <definedName name="章" localSheetId="1">[73]!仮植木やし幹</definedName>
    <definedName name="章" localSheetId="0">[73]!仮植木やし幹</definedName>
    <definedName name="章" localSheetId="4">[73]!仮植木やし幹</definedName>
    <definedName name="章">[73]!仮植木やし幹</definedName>
    <definedName name="上" localSheetId="1">#REF!</definedName>
    <definedName name="上" localSheetId="0">#REF!</definedName>
    <definedName name="上" localSheetId="17">#REF!</definedName>
    <definedName name="上">#REF!</definedName>
    <definedName name="上60_1" localSheetId="1">[34]集計!#REF!</definedName>
    <definedName name="上60_1" localSheetId="0">[34]集計!#REF!</definedName>
    <definedName name="上60_1" localSheetId="17">[34]集計!#REF!</definedName>
    <definedName name="上60_1">[34]集計!#REF!</definedName>
    <definedName name="上60_2" localSheetId="1">[105]土間コン!#REF!</definedName>
    <definedName name="上60_2" localSheetId="0">[105]土間コン!#REF!</definedName>
    <definedName name="上60_2" localSheetId="17">[105]土間コン!#REF!</definedName>
    <definedName name="上60_2">[105]土間コン!#REF!</definedName>
    <definedName name="上60_3" localSheetId="1">[13]木建!#REF!</definedName>
    <definedName name="上60_3" localSheetId="0">[13]木建!#REF!</definedName>
    <definedName name="上60_3" localSheetId="17">[13]木建!#REF!</definedName>
    <definedName name="上60_3">[13]木建!#REF!</definedName>
    <definedName name="上80_1" localSheetId="1">#REF!</definedName>
    <definedName name="上80_1" localSheetId="0">#REF!</definedName>
    <definedName name="上80_1" localSheetId="17">#REF!</definedName>
    <definedName name="上80_1">#REF!</definedName>
    <definedName name="上80_2" localSheetId="1">#REF!</definedName>
    <definedName name="上80_2" localSheetId="0">#REF!</definedName>
    <definedName name="上80_2" localSheetId="17">#REF!</definedName>
    <definedName name="上80_2">#REF!</definedName>
    <definedName name="上80_3" localSheetId="1">#REF!</definedName>
    <definedName name="上80_3" localSheetId="0">#REF!</definedName>
    <definedName name="上80_3" localSheetId="17">#REF!</definedName>
    <definedName name="上80_3">#REF!</definedName>
    <definedName name="上り線" localSheetId="1" hidden="1">{#N/A,#N/A,FALSE,"Sheet16";#N/A,#N/A,FALSE,"Sheet16"}</definedName>
    <definedName name="上り線" localSheetId="2" hidden="1">{#N/A,#N/A,FALSE,"Sheet16";#N/A,#N/A,FALSE,"Sheet16"}</definedName>
    <definedName name="上り線" localSheetId="0" hidden="1">{#N/A,#N/A,FALSE,"Sheet16";#N/A,#N/A,FALSE,"Sheet16"}</definedName>
    <definedName name="上り線" localSheetId="17" hidden="1">{#N/A,#N/A,FALSE,"Sheet16";#N/A,#N/A,FALSE,"Sheet16"}</definedName>
    <definedName name="上り線" hidden="1">{#N/A,#N/A,FALSE,"Sheet16";#N/A,#N/A,FALSE,"Sheet16"}</definedName>
    <definedName name="上位単価" localSheetId="1">#REF!</definedName>
    <definedName name="上位単価" localSheetId="0">#REF!</definedName>
    <definedName name="上位単価" localSheetId="17">#REF!</definedName>
    <definedName name="上位単価">#REF!</definedName>
    <definedName name="上層" localSheetId="1">[231]数計算!#REF!</definedName>
    <definedName name="上層" localSheetId="0">[231]数計算!#REF!</definedName>
    <definedName name="上層" localSheetId="17">[231]数計算!#REF!</definedName>
    <definedName name="上層">[231]数計算!#REF!</definedName>
    <definedName name="上層路盤" localSheetId="1">#REF!</definedName>
    <definedName name="上層路盤" localSheetId="0">#REF!</definedName>
    <definedName name="上層路盤" localSheetId="17">#REF!</definedName>
    <definedName name="上層路盤">#REF!</definedName>
    <definedName name="乗り">[93]結果ｼｰﾄ!$C$26</definedName>
    <definedName name="乗入道路工事計" localSheetId="1">[181]一位単価3!#REF!</definedName>
    <definedName name="乗入道路工事計" localSheetId="0">[181]一位単価3!#REF!</definedName>
    <definedName name="乗入道路工事計" localSheetId="17">[181]一位単価3!#REF!</definedName>
    <definedName name="乗入道路工事計">[181]一位単価3!#REF!</definedName>
    <definedName name="条件" localSheetId="2">#REF!</definedName>
    <definedName name="条件">#REF!</definedName>
    <definedName name="畳敷き" localSheetId="1">#REF!</definedName>
    <definedName name="畳敷き" localSheetId="0">#REF!</definedName>
    <definedName name="畳敷き" localSheetId="17">#REF!</definedName>
    <definedName name="畳敷き">#REF!</definedName>
    <definedName name="植樹帯" hidden="1">{#N/A,#N/A,FALSE,"植栽数量計算1";#N/A,#N/A,FALSE,"植栽数量計算 2";#N/A,#N/A,FALSE,"左１数量総括表";#N/A,#N/A,FALSE,"右2数量総括表"}</definedName>
    <definedName name="色は">[222]代価表01!#REF!</definedName>
    <definedName name="振動ﾛｰﾗ18">#REF!</definedName>
    <definedName name="新" localSheetId="1" hidden="1">#REF!</definedName>
    <definedName name="新" localSheetId="0" hidden="1">#REF!</definedName>
    <definedName name="新" localSheetId="14" hidden="1">#REF!</definedName>
    <definedName name="新" hidden="1">#REF!</definedName>
    <definedName name="新営">[76]入力画面!$Q$4</definedName>
    <definedName name="新営改修" localSheetId="1">#REF!</definedName>
    <definedName name="新営改修" localSheetId="0">#REF!</definedName>
    <definedName name="新営改修">#REF!</definedName>
    <definedName name="新営採用率">#REF!</definedName>
    <definedName name="新垣" hidden="1">'[16]建具廻-1'!$C$6:$C$6</definedName>
    <definedName name="新垣さん">'[16]金建-1'!$AL$18</definedName>
    <definedName name="新単価" localSheetId="1">#REF!</definedName>
    <definedName name="新単価" localSheetId="2">#REF!</definedName>
    <definedName name="新単価" localSheetId="0">#REF!</definedName>
    <definedName name="新単価" localSheetId="17">#REF!</definedName>
    <definedName name="新単価">#REF!</definedName>
    <definedName name="新単価表" localSheetId="1">仕訳書!新単価表</definedName>
    <definedName name="新単価表" localSheetId="2">'諸経費算定 (改修機械)'!新単価表</definedName>
    <definedName name="新単価表" localSheetId="0">総仕訳書!新単価表</definedName>
    <definedName name="新単価表">[0]!新単価表</definedName>
    <definedName name="新築確認年月日" localSheetId="1">#REF!</definedName>
    <definedName name="新築確認年月日" localSheetId="0">#REF!</definedName>
    <definedName name="新築確認年月日" localSheetId="17">#REF!</definedName>
    <definedName name="新築確認年月日">#REF!</definedName>
    <definedName name="新築確認番号" localSheetId="1">#REF!</definedName>
    <definedName name="新築確認番号" localSheetId="0">#REF!</definedName>
    <definedName name="新築確認番号">#REF!</definedName>
    <definedName name="新築検査年月日">#REF!</definedName>
    <definedName name="新築検査番号">#REF!</definedName>
    <definedName name="新築時期">#REF!</definedName>
    <definedName name="真澄">[232]材料内訳!#REF!</definedName>
    <definedName name="身障者用押釦" localSheetId="1">#REF!</definedName>
    <definedName name="身障者用押釦" localSheetId="0">#REF!</definedName>
    <definedName name="身障者用押釦">#REF!</definedName>
    <definedName name="身障者用表示灯">#REF!</definedName>
    <definedName name="身障者用復旧釦">#REF!</definedName>
    <definedName name="人力床堀">#REF!</definedName>
    <definedName name="人力盛土">#REF!</definedName>
    <definedName name="人力埋戻工">#REF!</definedName>
    <definedName name="人力埋戻工ﾀﾝﾊﾟｰ">#REF!</definedName>
    <definedName name="図" localSheetId="1">[162]!図</definedName>
    <definedName name="図" localSheetId="0">[162]!図</definedName>
    <definedName name="図" localSheetId="4">[162]!図</definedName>
    <definedName name="図">[162]!図</definedName>
    <definedName name="図参照">[233]植樹桝ブロック!$AJ$22,[233]植樹桝ブロック!$AJ$24</definedName>
    <definedName name="厨房" localSheetId="1">仕訳書!厨房</definedName>
    <definedName name="厨房" localSheetId="2">'諸経費算定 (改修機械)'!厨房</definedName>
    <definedName name="厨房" localSheetId="0">総仕訳書!厨房</definedName>
    <definedName name="厨房">[0]!厨房</definedName>
    <definedName name="吹くごプ" localSheetId="1">仕訳書!吹くごプ</definedName>
    <definedName name="吹くごプ" localSheetId="2">'諸経費算定 (改修機械)'!吹くごプ</definedName>
    <definedName name="吹くごプ" localSheetId="0">総仕訳書!吹くごプ</definedName>
    <definedName name="吹くごプ" localSheetId="17">別紙明細!吹くごプ</definedName>
    <definedName name="吹くごプ">吹くごプ</definedName>
    <definedName name="推建費1">#N/A</definedName>
    <definedName name="推建費2">#N/A</definedName>
    <definedName name="推定再建築費" localSheetId="1">#REF!</definedName>
    <definedName name="推定再建築費" localSheetId="0">#REF!</definedName>
    <definedName name="推定再建築費" localSheetId="17">#REF!</definedName>
    <definedName name="推定再建築費">#REF!</definedName>
    <definedName name="水戸市浄化センター">#REF!</definedName>
    <definedName name="水晶式親時計" localSheetId="1">[35]複合・ｺﾝｾﾝﾄ電話!#REF!</definedName>
    <definedName name="水晶式親時計" localSheetId="0">[35]複合・ｺﾝｾﾝﾄ電話!#REF!</definedName>
    <definedName name="水晶式親時計" localSheetId="17">[35]複合・ｺﾝｾﾝﾄ電話!#REF!</definedName>
    <definedName name="水晶式親時計">[35]複合・ｺﾝｾﾝﾄ電話!#REF!</definedName>
    <definedName name="水替_101" localSheetId="1">[175]管土工数量!#REF!</definedName>
    <definedName name="水替_101" localSheetId="0">[175]管土工数量!#REF!</definedName>
    <definedName name="水替_101" localSheetId="17">[175]管土工数量!#REF!</definedName>
    <definedName name="水替_101">[175]管土工数量!#REF!</definedName>
    <definedName name="水替_201" localSheetId="1">[175]管土工数量!#REF!</definedName>
    <definedName name="水替_201" localSheetId="0">[175]管土工数量!#REF!</definedName>
    <definedName name="水替_201" localSheetId="17">[175]管土工数量!#REF!</definedName>
    <definedName name="水替_201">[175]管土工数量!#REF!</definedName>
    <definedName name="水替_301" localSheetId="1">[175]管土工数量!#REF!</definedName>
    <definedName name="水替_301" localSheetId="0">[175]管土工数量!#REF!</definedName>
    <definedName name="水替_301" localSheetId="17">[175]管土工数量!#REF!</definedName>
    <definedName name="水替_301">[175]管土工数量!#REF!</definedName>
    <definedName name="水道光熱電力料" localSheetId="2">#REF!</definedName>
    <definedName name="水道光熱電力料">#REF!</definedName>
    <definedName name="水道負担金">[76]入力画面!$C$36</definedName>
    <definedName name="水道負担金変更">[76]入力画面!$E$36</definedName>
    <definedName name="水抜き弁制御" localSheetId="2">#REF!</definedName>
    <definedName name="水抜き弁制御">#REF!</definedName>
    <definedName name="水平ｴﾙﾎﾞ__W_1_000" localSheetId="1">[35]複合・ｺﾝｾﾝﾄ電話!#REF!</definedName>
    <definedName name="水平ｴﾙﾎﾞ__W_1_000" localSheetId="0">[35]複合・ｺﾝｾﾝﾄ電話!#REF!</definedName>
    <definedName name="水平ｴﾙﾎﾞ__W_1_000" localSheetId="17">[35]複合・ｺﾝｾﾝﾄ電話!#REF!</definedName>
    <definedName name="水平ｴﾙﾎﾞ__W_1_000">[35]複合・ｺﾝｾﾝﾄ電話!#REF!</definedName>
    <definedName name="水平ｴﾙﾎﾞ__W_400">[35]複合・ｺﾝｾﾝﾄ電話!#REF!</definedName>
    <definedName name="数__量" localSheetId="1">#REF!</definedName>
    <definedName name="数__量" localSheetId="0">#REF!</definedName>
    <definedName name="数__量" localSheetId="17">#REF!</definedName>
    <definedName name="数__量">#REF!</definedName>
    <definedName name="数_量_集_計_表">#REF!</definedName>
    <definedName name="数値1" localSheetId="1">#REF!</definedName>
    <definedName name="数値1" localSheetId="0">#REF!</definedName>
    <definedName name="数値1" localSheetId="17">#REF!</definedName>
    <definedName name="数値1">#REF!</definedName>
    <definedName name="数値2" localSheetId="1">#REF!</definedName>
    <definedName name="数値2" localSheetId="0">#REF!</definedName>
    <definedName name="数値2" localSheetId="17">#REF!</definedName>
    <definedName name="数値2">#REF!</definedName>
    <definedName name="数量">#REF!</definedName>
    <definedName name="数量_1">#REF!</definedName>
    <definedName name="数量_1_J">#REF!</definedName>
    <definedName name="数量_1_J_1">#REF!</definedName>
    <definedName name="数量_1_P">#REF!</definedName>
    <definedName name="数量_1_P_1">#REF!</definedName>
    <definedName name="数量_100">#REF!</definedName>
    <definedName name="数量_101">[175]管土工数量!#REF!</definedName>
    <definedName name="数量_102">[175]管土工数量!#REF!</definedName>
    <definedName name="数量_103">[175]管土工数量!#REF!</definedName>
    <definedName name="数量_104">[175]管土工数量!#REF!</definedName>
    <definedName name="数量_105" localSheetId="1">#REF!</definedName>
    <definedName name="数量_105" localSheetId="0">#REF!</definedName>
    <definedName name="数量_105" localSheetId="17">#REF!</definedName>
    <definedName name="数量_105">#REF!</definedName>
    <definedName name="数量_106" localSheetId="1">#REF!</definedName>
    <definedName name="数量_106" localSheetId="0">#REF!</definedName>
    <definedName name="数量_106" localSheetId="17">#REF!</definedName>
    <definedName name="数量_106">#REF!</definedName>
    <definedName name="数量_107" localSheetId="1">#REF!</definedName>
    <definedName name="数量_107" localSheetId="0">#REF!</definedName>
    <definedName name="数量_107" localSheetId="17">#REF!</definedName>
    <definedName name="数量_107">#REF!</definedName>
    <definedName name="数量_108">#REF!</definedName>
    <definedName name="数量_109">#REF!</definedName>
    <definedName name="数量_2_J">#REF!</definedName>
    <definedName name="数量_2_J_1">#REF!</definedName>
    <definedName name="数量_2_P">#REF!</definedName>
    <definedName name="数量_2_P_1">#REF!</definedName>
    <definedName name="数量_3_J">#REF!</definedName>
    <definedName name="数量_3_J_1">#REF!</definedName>
    <definedName name="数量_3_P">#REF!</definedName>
    <definedName name="数量_3_P_1">#REF!</definedName>
    <definedName name="数量_4_J">#REF!</definedName>
    <definedName name="数量_4_J_1">#REF!</definedName>
    <definedName name="数量_4_P">#REF!</definedName>
    <definedName name="数量_4_P_1">#REF!</definedName>
    <definedName name="数量_400">[175]管土工数量!#REF!</definedName>
    <definedName name="数量_401">[175]管土工数量!#REF!</definedName>
    <definedName name="数量_402">[175]管土工数量!#REF!</definedName>
    <definedName name="数量_403">[175]管土工数量!#REF!</definedName>
    <definedName name="数量_404">[175]管土工数量!#REF!</definedName>
    <definedName name="数量_405">[175]管土工数量!#REF!</definedName>
    <definedName name="数量_407">[175]管土工数量!#REF!</definedName>
    <definedName name="数量_408">[175]管土工数量!#REF!</definedName>
    <definedName name="数量_409">[175]管土工数量!#REF!</definedName>
    <definedName name="数量_410">[175]管土工数量!#REF!</definedName>
    <definedName name="数量_411">[175]管土工数量!#REF!</definedName>
    <definedName name="数量_412">[175]管土工数量!#REF!</definedName>
    <definedName name="数量_413">[175]管土工数量!#REF!</definedName>
    <definedName name="数量_700">[175]管土工数量!#REF!</definedName>
    <definedName name="数量_701">[175]管土工数量!#REF!</definedName>
    <definedName name="数量_801">[175]管土工数量!#REF!</definedName>
    <definedName name="数量_802">[175]管土工数量!#REF!</definedName>
    <definedName name="数量_803">[175]管土工数量!#REF!</definedName>
    <definedName name="数量_804">[175]管土工数量!#REF!</definedName>
    <definedName name="数量_805">[175]管土工数量!#REF!</definedName>
    <definedName name="数量_806">[175]管土工数量!#REF!</definedName>
    <definedName name="数量_901">[175]管土工数量!#REF!</definedName>
    <definedName name="数量_902">[175]管土工数量!#REF!</definedName>
    <definedName name="数量0" localSheetId="1">[29]!数量0</definedName>
    <definedName name="数量0" localSheetId="0">[29]!数量0</definedName>
    <definedName name="数量0" localSheetId="4">[29]!数量0</definedName>
    <definedName name="数量0">[29]!数量0</definedName>
    <definedName name="数量1" localSheetId="1">[29]!数量1</definedName>
    <definedName name="数量1" localSheetId="0">[29]!数量1</definedName>
    <definedName name="数量1" localSheetId="4">[29]!数量1</definedName>
    <definedName name="数量1">[29]!数量1</definedName>
    <definedName name="数量2" localSheetId="1">[29]!数量2</definedName>
    <definedName name="数量2" localSheetId="0">[29]!数量2</definedName>
    <definedName name="数量2" localSheetId="4">[29]!数量2</definedName>
    <definedName name="数量2">[29]!数量2</definedName>
    <definedName name="数量3" localSheetId="1">[29]!数量3</definedName>
    <definedName name="数量3" localSheetId="0">[29]!数量3</definedName>
    <definedName name="数量3" localSheetId="4">[29]!数量3</definedName>
    <definedName name="数量3">[29]!数量3</definedName>
    <definedName name="数量4" localSheetId="1">[29]!数量4</definedName>
    <definedName name="数量4" localSheetId="0">[29]!数量4</definedName>
    <definedName name="数量4" localSheetId="4">[29]!数量4</definedName>
    <definedName name="数量4">[29]!数量4</definedName>
    <definedName name="数量5" localSheetId="1">[29]!数量5</definedName>
    <definedName name="数量5" localSheetId="0">[29]!数量5</definedName>
    <definedName name="数量5" localSheetId="4">[29]!数量5</definedName>
    <definedName name="数量5">[29]!数量5</definedName>
    <definedName name="数量6" localSheetId="1">[29]!数量6</definedName>
    <definedName name="数量6" localSheetId="0">[29]!数量6</definedName>
    <definedName name="数量6" localSheetId="4">[29]!数量6</definedName>
    <definedName name="数量6">[29]!数量6</definedName>
    <definedName name="数量7" localSheetId="1">[29]!数量7</definedName>
    <definedName name="数量7" localSheetId="0">[29]!数量7</definedName>
    <definedName name="数量7" localSheetId="4">[29]!数量7</definedName>
    <definedName name="数量7">[29]!数量7</definedName>
    <definedName name="数量8" localSheetId="1">[29]!数量8</definedName>
    <definedName name="数量8" localSheetId="0">[29]!数量8</definedName>
    <definedName name="数量8" localSheetId="4">[29]!数量8</definedName>
    <definedName name="数量8">[29]!数量8</definedName>
    <definedName name="数量9" localSheetId="1">[29]!数量9</definedName>
    <definedName name="数量9" localSheetId="0">[29]!数量9</definedName>
    <definedName name="数量9" localSheetId="4">[29]!数量9</definedName>
    <definedName name="数量9">[29]!数量9</definedName>
    <definedName name="数量CL" localSheetId="1">[29]!数量CL</definedName>
    <definedName name="数量CL" localSheetId="0">[29]!数量CL</definedName>
    <definedName name="数量CL" localSheetId="4">[29]!数量CL</definedName>
    <definedName name="数量CL">[29]!数量CL</definedName>
    <definedName name="数量CON" localSheetId="1">[29]!数量CON</definedName>
    <definedName name="数量CON" localSheetId="0">[29]!数量CON</definedName>
    <definedName name="数量CON" localSheetId="4">[29]!数量CON</definedName>
    <definedName name="数量CON">[29]!数量CON</definedName>
    <definedName name="数量一覧_101" localSheetId="1">#REF!</definedName>
    <definedName name="数量一覧_101" localSheetId="0">#REF!</definedName>
    <definedName name="数量一覧_101" localSheetId="17">#REF!</definedName>
    <definedName name="数量一覧_101">#REF!</definedName>
    <definedName name="数量計算" localSheetId="1">#REF!</definedName>
    <definedName name="数量計算" localSheetId="0">#REF!</definedName>
    <definedName name="数量計算" localSheetId="17">#REF!</definedName>
    <definedName name="数量計算">#REF!</definedName>
    <definedName name="数量拾い">#REF!</definedName>
    <definedName name="数量拾い表" localSheetId="1">仕訳書!数量拾い表</definedName>
    <definedName name="数量拾い表" localSheetId="2">'諸経費算定 (改修機械)'!数量拾い表</definedName>
    <definedName name="数量拾い表" localSheetId="0">総仕訳書!数量拾い表</definedName>
    <definedName name="数量拾い表" localSheetId="17">別紙明細!数量拾い表</definedName>
    <definedName name="数量拾い表">数量拾い表</definedName>
    <definedName name="数量総括表">NA()</definedName>
    <definedName name="据付600から1500" localSheetId="1">#REF!</definedName>
    <definedName name="据付600から1500" localSheetId="0">#REF!</definedName>
    <definedName name="据付600から1500" localSheetId="17">#REF!</definedName>
    <definedName name="据付600から1500">#REF!</definedName>
    <definedName name="据付600から1500_1000" localSheetId="1">#REF!</definedName>
    <definedName name="据付600から1500_1000" localSheetId="0">#REF!</definedName>
    <definedName name="据付600から1500_1000">#REF!</definedName>
    <definedName name="据付600から1500_2000" localSheetId="1">#REF!</definedName>
    <definedName name="据付600から1500_2000" localSheetId="0">#REF!</definedName>
    <definedName name="据付600から1500_2000">#REF!</definedName>
    <definedName name="据付80から600">#REF!</definedName>
    <definedName name="据付80から600_1000">#REF!</definedName>
    <definedName name="据付80から600_2000">#REF!</definedName>
    <definedName name="据付間接費">#REF!</definedName>
    <definedName name="据付工間接費">#REF!</definedName>
    <definedName name="据付費">#REF!</definedName>
    <definedName name="世帯主氏名">#REF!</definedName>
    <definedName name="世帯主年齢">#REF!</definedName>
    <definedName name="世話人">#REF!</definedName>
    <definedName name="世話役">30400</definedName>
    <definedName name="世話役_一般土木">#REF!</definedName>
    <definedName name="世話役一般" localSheetId="1">#REF!</definedName>
    <definedName name="世話役一般" localSheetId="0">#REF!</definedName>
    <definedName name="世話役一般" localSheetId="17">#REF!</definedName>
    <definedName name="世話役一般">#REF!</definedName>
    <definedName name="世話役一般１" localSheetId="1">#REF!</definedName>
    <definedName name="世話役一般１" localSheetId="0">#REF!</definedName>
    <definedName name="世話役一般１" localSheetId="17">#REF!</definedName>
    <definedName name="世話役一般１">#REF!</definedName>
    <definedName name="世話役土木">[143]労務単価!$B$3</definedName>
    <definedName name="制御" localSheetId="2">#REF!</definedName>
    <definedName name="制御">#REF!</definedName>
    <definedName name="制御拾い">'[196]86動産'!#REF!</definedName>
    <definedName name="制御盤" localSheetId="1">#REF!</definedName>
    <definedName name="制御盤" localSheetId="0">#REF!</definedName>
    <definedName name="制御盤" localSheetId="17">#REF!</definedName>
    <definedName name="制御盤">#REF!</definedName>
    <definedName name="制御盤修正">#REF!</definedName>
    <definedName name="制御盤歩" localSheetId="1">[234]動力盤歩!#REF!</definedName>
    <definedName name="制御盤歩" localSheetId="0">[234]動力盤歩!#REF!</definedName>
    <definedName name="制御盤歩" localSheetId="17">[234]動力盤歩!#REF!</definedName>
    <definedName name="制御盤歩">[234]動力盤歩!#REF!</definedName>
    <definedName name="整理清掃" localSheetId="1">#REF!</definedName>
    <definedName name="整理清掃" localSheetId="0">#REF!</definedName>
    <definedName name="整理清掃" localSheetId="17">#REF!</definedName>
    <definedName name="整理清掃">#REF!</definedName>
    <definedName name="清算仕訳">[84]立木調査!#REF!</definedName>
    <definedName name="生コン">[154]資材単価一覧表!$O$31:$T$38</definedName>
    <definedName name="生コン16_20_8無筋" localSheetId="1">#REF!</definedName>
    <definedName name="生コン16_20_8無筋" localSheetId="0">#REF!</definedName>
    <definedName name="生コン16_20_8無筋">#REF!</definedName>
    <definedName name="生コン18.0_40_8無筋" localSheetId="1">#REF!</definedName>
    <definedName name="生コン18.0_40_8無筋" localSheetId="0">#REF!</definedName>
    <definedName name="生コン18.0_40_8無筋">#REF!</definedName>
    <definedName name="生コン18_20_8小型">#REF!</definedName>
    <definedName name="生コン18_20_8無筋">#REF!</definedName>
    <definedName name="生コン２１">#REF!</definedName>
    <definedName name="生コン21_20_8無筋">#REF!</definedName>
    <definedName name="生コンFｰ160">#REF!</definedName>
    <definedName name="生コンFｰ210">#REF!</definedName>
    <definedName name="生ｺﾝ人力打設28">#REF!</definedName>
    <definedName name="生コン鉄２１">#REF!</definedName>
    <definedName name="生コン無１８">#REF!</definedName>
    <definedName name="盛土運搬">[106]基礎単価!#REF!</definedName>
    <definedName name="盛土法面">[106]基礎単価!#REF!</definedName>
    <definedName name="製品控除">[235]内訳書!#REF!</definedName>
    <definedName name="製品控除1">[235]内訳書!#REF!</definedName>
    <definedName name="製品控除2">[235]内訳書!#REF!</definedName>
    <definedName name="西表" localSheetId="1">#REF!</definedName>
    <definedName name="西表" localSheetId="0">#REF!</definedName>
    <definedName name="西表" localSheetId="17">#REF!</definedName>
    <definedName name="西表">#REF!</definedName>
    <definedName name="西面">#REF!</definedName>
    <definedName name="西暦" localSheetId="1">#REF!</definedName>
    <definedName name="西暦" localSheetId="0">#REF!</definedName>
    <definedName name="西暦" localSheetId="17">#REF!</definedName>
    <definedName name="西暦">#REF!</definedName>
    <definedName name="請負工事費" localSheetId="1">#REF!</definedName>
    <definedName name="請負工事費" localSheetId="0">#REF!</definedName>
    <definedName name="請負工事費" localSheetId="17">#REF!</definedName>
    <definedName name="請負工事費">#REF!</definedName>
    <definedName name="請負工事費合計">#REF!</definedName>
    <definedName name="請負工事費変更">#REF!</definedName>
    <definedName name="請負代金額">#REF!</definedName>
    <definedName name="請負比率">#REF!</definedName>
    <definedName name="石" localSheetId="2">#REF!</definedName>
    <definedName name="石">#REF!</definedName>
    <definedName name="石１">#REF!</definedName>
    <definedName name="石２">#REF!</definedName>
    <definedName name="石３">#REF!</definedName>
    <definedName name="石４">#REF!</definedName>
    <definedName name="石５">#REF!</definedName>
    <definedName name="石６">#REF!</definedName>
    <definedName name="石７">#REF!</definedName>
    <definedName name="石８">#REF!</definedName>
    <definedName name="石９">#REF!</definedName>
    <definedName name="石ﾀｲﾙ集計">#REF!</definedName>
    <definedName name="石ﾀｲﾙ集計_1">#REF!</definedName>
    <definedName name="石ﾀｲﾙ集計_2">#REF!</definedName>
    <definedName name="石原">#REF!</definedName>
    <definedName name="石工">#REF!</definedName>
    <definedName name="石工１">#REF!</definedName>
    <definedName name="石工事" localSheetId="2">'[24]１直接仮設'!#REF!</definedName>
    <definedName name="石工事">'[24]１直接仮設'!#REF!</definedName>
    <definedName name="石材">[154]資材単価一覧表!$D$30:$I$47</definedName>
    <definedName name="石段" localSheetId="1">#REF!</definedName>
    <definedName name="石段" localSheetId="0">#REF!</definedName>
    <definedName name="石段" localSheetId="17">#REF!</definedName>
    <definedName name="石段">#REF!</definedName>
    <definedName name="石段１">#REF!</definedName>
    <definedName name="石変" localSheetId="1">#REF!</definedName>
    <definedName name="石変" localSheetId="0">#REF!</definedName>
    <definedName name="石変" localSheetId="17">#REF!</definedName>
    <definedName name="石変">#REF!</definedName>
    <definedName name="積み上げ共通仮設費">[76]入力画面!$I$40</definedName>
    <definedName name="積み上げ共通仮設費変更">[76]入力画面!$I$42</definedName>
    <definedName name="積み上げ現場管理費">[76]入力画面!$I$41</definedName>
    <definedName name="積み上げ現場管理費変更">[76]入力画面!$I$43</definedName>
    <definedName name="積算資料" localSheetId="1">#REF!</definedName>
    <definedName name="積算資料" localSheetId="0">#REF!</definedName>
    <definedName name="積算資料" localSheetId="17">#REF!</definedName>
    <definedName name="積算資料">#REF!</definedName>
    <definedName name="積算条件判定">#REF!</definedName>
    <definedName name="積上仮設費">#REF!</definedName>
    <definedName name="積上仮設費計" localSheetId="1">#REF!</definedName>
    <definedName name="積上仮設費計" localSheetId="2">#REF!</definedName>
    <definedName name="積上仮設費計" localSheetId="0">#REF!</definedName>
    <definedName name="積上仮設費計" localSheetId="17">#REF!</definedName>
    <definedName name="積上仮設費計">#REF!</definedName>
    <definedName name="積上仮設費合計">#REF!</definedName>
    <definedName name="積上仮設費変更">#REF!</definedName>
    <definedName name="積上共通仮設費">'[76]一覧表 (変更)'!$G$44</definedName>
    <definedName name="積上現場管理費" localSheetId="1">#REF!</definedName>
    <definedName name="積上現場管理費" localSheetId="2">#REF!</definedName>
    <definedName name="積上現場管理費" localSheetId="0">#REF!</definedName>
    <definedName name="積上現場管理費" localSheetId="17">#REF!</definedName>
    <definedName name="積上現場管理費">#REF!</definedName>
    <definedName name="切り捨て計算" localSheetId="1">[236]!切り捨て計算</definedName>
    <definedName name="切り捨て計算" localSheetId="0">[236]!切り捨て計算</definedName>
    <definedName name="切り捨て計算" localSheetId="4">[236]!切り捨て計算</definedName>
    <definedName name="切り捨て計算">[236]!切り捨て計算</definedName>
    <definedName name="切込砕石" localSheetId="1">[106]基礎単価!#REF!</definedName>
    <definedName name="切込砕石" localSheetId="2">[106]基礎単価!#REF!</definedName>
    <definedName name="切込砕石" localSheetId="0">[106]基礎単価!#REF!</definedName>
    <definedName name="切込砕石" localSheetId="17">[106]基礎単価!#REF!</definedName>
    <definedName name="切込砕石">[106]基礎単価!#REF!</definedName>
    <definedName name="切込砕石Cｰ30" localSheetId="2">#REF!</definedName>
    <definedName name="切込砕石Cｰ30">#REF!</definedName>
    <definedName name="切込砕石Cｰ40" localSheetId="2">#REF!</definedName>
    <definedName name="切込砕石Cｰ40">#REF!</definedName>
    <definedName name="切込砕石Cｰ80" localSheetId="2">#REF!</definedName>
    <definedName name="切込砕石Cｰ80">#REF!</definedName>
    <definedName name="切土" localSheetId="1">[237]D代価!#REF!</definedName>
    <definedName name="切土" localSheetId="2">[237]D代価!#REF!</definedName>
    <definedName name="切土" localSheetId="0">[237]D代価!#REF!</definedName>
    <definedName name="切土" localSheetId="17">[237]D代価!#REF!</definedName>
    <definedName name="切土">[237]D代価!#REF!</definedName>
    <definedName name="切土ルーズ" localSheetId="1">[106]基礎単価!#REF!</definedName>
    <definedName name="切土ルーズ" localSheetId="0">[106]基礎単価!#REF!</definedName>
    <definedName name="切土ルーズ">[106]基礎単価!#REF!</definedName>
    <definedName name="切土法面">[106]基礎単価!#REF!</definedName>
    <definedName name="切土法面整形" localSheetId="1">#REF!</definedName>
    <definedName name="切土法面整形" localSheetId="0">#REF!</definedName>
    <definedName name="切土法面整形" localSheetId="17">#REF!</definedName>
    <definedName name="切土法面整形">#REF!</definedName>
    <definedName name="切梁_腹起し設置" localSheetId="17">[118]基礎単価!#REF!</definedName>
    <definedName name="切梁_腹起し設置">[118]基礎単価!#REF!</definedName>
    <definedName name="切梁_腹起し撤去" localSheetId="17">[118]基礎単価!#REF!</definedName>
    <definedName name="切梁_腹起し撤去">[118]基礎単価!#REF!</definedName>
    <definedName name="切梁・腹起し設置" localSheetId="17">[118]基礎単価!#REF!</definedName>
    <definedName name="切梁・腹起し設置">[118]基礎単価!#REF!</definedName>
    <definedName name="切梁・腹起し撤去" localSheetId="17">[118]基礎単価!#REF!</definedName>
    <definedName name="切梁・腹起し撤去">[118]基礎単価!#REF!</definedName>
    <definedName name="接合材料率" localSheetId="2">#REF!</definedName>
    <definedName name="接合材料率">#REF!</definedName>
    <definedName name="接地端子盤">[28]複合!$AA$8</definedName>
    <definedName name="接地端子盤６Ｌ" localSheetId="1">#REF!</definedName>
    <definedName name="接地端子盤６Ｌ" localSheetId="0">#REF!</definedName>
    <definedName name="接地端子盤６Ｌ" localSheetId="17">#REF!</definedName>
    <definedName name="接地端子盤６Ｌ">#REF!</definedName>
    <definedName name="接地棒__14φ×1_500" localSheetId="1">[35]複合・ｺﾝｾﾝﾄ電話!#REF!</definedName>
    <definedName name="接地棒__14φ×1_500" localSheetId="0">[35]複合・ｺﾝｾﾝﾄ電話!#REF!</definedName>
    <definedName name="接地棒__14φ×1_500" localSheetId="17">[35]複合・ｺﾝｾﾝﾄ電話!#REF!</definedName>
    <definedName name="接地棒__14φ×1_500">[35]複合・ｺﾝｾﾝﾄ電話!#REF!</definedName>
    <definedName name="設計額確認">[238]初期設定!#REF!</definedName>
    <definedName name="設計協議" localSheetId="1">[239]内訳書!#REF!</definedName>
    <definedName name="設計協議" localSheetId="0">[239]内訳書!#REF!</definedName>
    <definedName name="設計協議" localSheetId="17">[239]内訳書!#REF!</definedName>
    <definedName name="設計協議">[239]内訳書!#REF!</definedName>
    <definedName name="設計書">[73]!YOSODIR</definedName>
    <definedName name="設計書２" localSheetId="1">{#N/A,#N/A,FALSE,"集計"}</definedName>
    <definedName name="設計書２" localSheetId="2">{#N/A,#N/A,FALSE,"集計"}</definedName>
    <definedName name="設計書２" localSheetId="0">{#N/A,#N/A,FALSE,"集計"}</definedName>
    <definedName name="設計書２" localSheetId="17">{#N/A,#N/A,FALSE,"集計"}</definedName>
    <definedName name="設計書２">{#N/A,#N/A,FALSE,"集計"}</definedName>
    <definedName name="設計書マクロ">NA()</definedName>
    <definedName name="設計書鏡">#REF!</definedName>
    <definedName name="設計書単価掛率" localSheetId="1">[73]!単価掛率</definedName>
    <definedName name="設計書単価掛率" localSheetId="0">[73]!単価掛率</definedName>
    <definedName name="設計書単価掛率" localSheetId="4">[73]!単価掛率</definedName>
    <definedName name="設計書単価掛率">[73]!単価掛率</definedName>
    <definedName name="設計変更" localSheetId="1">#REF!</definedName>
    <definedName name="設計変更" localSheetId="0">#REF!</definedName>
    <definedName name="設計変更" localSheetId="17">#REF!</definedName>
    <definedName name="設計変更">#REF!</definedName>
    <definedName name="設備概要機械">[77]入力画面!$F$68:$H$79</definedName>
    <definedName name="設備概要建築">[77]入力画面!$I$68:$K$89</definedName>
    <definedName name="設備概要電気">[77]入力画面!$B$68:$E$85</definedName>
    <definedName name="設備工作物">[240]工作物調書!$A$261</definedName>
    <definedName name="設備工事費見積表示" localSheetId="1">#REF!</definedName>
    <definedName name="設備工事費見積表示" localSheetId="0">#REF!</definedName>
    <definedName name="設備工事費見積表示" localSheetId="17">#REF!</definedName>
    <definedName name="設備工事費見積表示">#REF!</definedName>
    <definedName name="説明用" localSheetId="1">#REF!</definedName>
    <definedName name="説明用" localSheetId="0">#REF!</definedName>
    <definedName name="説明用" localSheetId="17">#REF!</definedName>
    <definedName name="説明用">#REF!</definedName>
    <definedName name="専門工事１" localSheetId="1">#REF!</definedName>
    <definedName name="専門工事１" localSheetId="0">#REF!</definedName>
    <definedName name="専門工事１" localSheetId="17">#REF!</definedName>
    <definedName name="専門工事１">#REF!</definedName>
    <definedName name="専門工事SW">#REF!</definedName>
    <definedName name="選択">[113]仮設!#REF!</definedName>
    <definedName name="前ﾒﾆｭｰ" localSheetId="1">#REF!</definedName>
    <definedName name="前ﾒﾆｭｰ" localSheetId="0">#REF!</definedName>
    <definedName name="前ﾒﾆｭｰ" localSheetId="17">#REF!</definedName>
    <definedName name="前ﾒﾆｭｰ">#REF!</definedName>
    <definedName name="前回印刷" localSheetId="1">[7]仮設解体!#REF!</definedName>
    <definedName name="前回印刷" localSheetId="0">[7]仮設解体!#REF!</definedName>
    <definedName name="前回印刷">[7]仮設解体!#REF!</definedName>
    <definedName name="前回印刷10">[7]仮設解体!#REF!</definedName>
    <definedName name="前回改訂" localSheetId="1">#REF!</definedName>
    <definedName name="前回改訂" localSheetId="2">#REF!</definedName>
    <definedName name="前回改訂" localSheetId="0">#REF!</definedName>
    <definedName name="前回改訂" localSheetId="17">#REF!</definedName>
    <definedName name="前回改訂">#REF!</definedName>
    <definedName name="前金補正１５ー２５">[76]入力画面!$M$16</definedName>
    <definedName name="前金補正２５">[76]入力画面!$M$17</definedName>
    <definedName name="前金補正５">[76]入力画面!$M$14</definedName>
    <definedName name="前金補正５ー１５">[76]入力画面!$M$15</definedName>
    <definedName name="前金補正なし">[76]入力画面!$M$13</definedName>
    <definedName name="前払い金" localSheetId="1">#REF!</definedName>
    <definedName name="前払い金" localSheetId="0">#REF!</definedName>
    <definedName name="前払い金" localSheetId="17">#REF!</definedName>
    <definedName name="前払い金">#REF!</definedName>
    <definedName name="前払い金表示" localSheetId="1">#REF!</definedName>
    <definedName name="前払い金表示" localSheetId="0">#REF!</definedName>
    <definedName name="前払い金表示" localSheetId="17">#REF!</definedName>
    <definedName name="前払い金表示">#REF!</definedName>
    <definedName name="前払い補正係数">[201]入力シート!$B$14</definedName>
    <definedName name="前払金補正係数">[76]入力画面!$M$12</definedName>
    <definedName name="全印" localSheetId="1">#REF!</definedName>
    <definedName name="全印" localSheetId="0">#REF!</definedName>
    <definedName name="全印" localSheetId="17">#REF!</definedName>
    <definedName name="全印">#REF!</definedName>
    <definedName name="全印刷" localSheetId="1">#REF!</definedName>
    <definedName name="全印刷" localSheetId="0">#REF!</definedName>
    <definedName name="全印刷" localSheetId="17">#REF!</definedName>
    <definedName name="全印刷">#REF!</definedName>
    <definedName name="全鏡" localSheetId="1">#REF!</definedName>
    <definedName name="全鏡" localSheetId="0">#REF!</definedName>
    <definedName name="全鏡" localSheetId="17">#REF!</definedName>
    <definedName name="全鏡">#REF!</definedName>
    <definedName name="全仕">#REF!</definedName>
    <definedName name="全拾" localSheetId="2">#REF!</definedName>
    <definedName name="全拾">#REF!</definedName>
    <definedName name="全拾2" localSheetId="2">#REF!</definedName>
    <definedName name="全拾2">#REF!</definedName>
    <definedName name="全集" localSheetId="2">#REF!</definedName>
    <definedName name="全集">#REF!</definedName>
    <definedName name="全消去">#REF!</definedName>
    <definedName name="全体">#REF!</definedName>
    <definedName name="全代">#REF!</definedName>
    <definedName name="全代価表" localSheetId="1">#REF!</definedName>
    <definedName name="全代価表" localSheetId="2">#REF!</definedName>
    <definedName name="全代価表" localSheetId="0">#REF!</definedName>
    <definedName name="全代価表" localSheetId="17">#REF!</definedName>
    <definedName name="全代価表">#REF!</definedName>
    <definedName name="全内">#REF!</definedName>
    <definedName name="全内訳書">[7]仮設解体!#REF!</definedName>
    <definedName name="全部">NA()</definedName>
    <definedName name="粗粒AS">#REF!</definedName>
    <definedName name="組合せ試験費">#REF!</definedName>
    <definedName name="組積防水集計" localSheetId="1">#REF!</definedName>
    <definedName name="組積防水集計" localSheetId="0">#REF!</definedName>
    <definedName name="組積防水集計" localSheetId="17">#REF!</definedName>
    <definedName name="組積防水集計">#REF!</definedName>
    <definedName name="組積防水集計_1">#REF!</definedName>
    <definedName name="組積防水集計_2">#REF!</definedName>
    <definedName name="組立式">#N/A</definedName>
    <definedName name="挿入END" localSheetId="1">#REF!</definedName>
    <definedName name="挿入END" localSheetId="0">#REF!</definedName>
    <definedName name="挿入END" localSheetId="17">#REF!</definedName>
    <definedName name="挿入END">#REF!</definedName>
    <definedName name="総括" localSheetId="1">[159]立木調査!#REF!</definedName>
    <definedName name="総括" localSheetId="0">[159]立木調査!#REF!</definedName>
    <definedName name="総括" localSheetId="17">[159]立木調査!#REF!</definedName>
    <definedName name="総括">[159]立木調査!#REF!</definedName>
    <definedName name="総括1">#N/A</definedName>
    <definedName name="総括集計" localSheetId="1">#REF!</definedName>
    <definedName name="総括集計" localSheetId="0">#REF!</definedName>
    <definedName name="総括集計" localSheetId="17">#REF!</definedName>
    <definedName name="総括集計">#REF!</definedName>
    <definedName name="総括表">NA()</definedName>
    <definedName name="総括表印刷">NA()</definedName>
    <definedName name="総合試運転費">#REF!</definedName>
    <definedName name="総合盤_SUS" localSheetId="1">#REF!</definedName>
    <definedName name="総合盤_SUS" localSheetId="0">#REF!</definedName>
    <definedName name="総合盤_SUS" localSheetId="17">#REF!</definedName>
    <definedName name="総合盤_SUS">#REF!</definedName>
    <definedName name="装飾オブジェクト">"Group 23"</definedName>
    <definedName name="装飾オブジェクト2">"Group 24"</definedName>
    <definedName name="増築１確認年月日" localSheetId="1">#REF!</definedName>
    <definedName name="増築１確認年月日" localSheetId="0">#REF!</definedName>
    <definedName name="増築１確認年月日" localSheetId="17">#REF!</definedName>
    <definedName name="増築１確認年月日">#REF!</definedName>
    <definedName name="増築１確認番号" localSheetId="1">#REF!</definedName>
    <definedName name="増築１確認番号" localSheetId="0">#REF!</definedName>
    <definedName name="増築１確認番号">#REF!</definedName>
    <definedName name="増築１検査年月日">#REF!</definedName>
    <definedName name="増築１検査番号">#REF!</definedName>
    <definedName name="増築２確認年月日">#REF!</definedName>
    <definedName name="増築２確認番号">#REF!</definedName>
    <definedName name="増築２検査年月日">#REF!</definedName>
    <definedName name="増築２検査番号">#REF!</definedName>
    <definedName name="増築時期">#REF!</definedName>
    <definedName name="増築時期_">#REF!</definedName>
    <definedName name="造園現場経費">#REF!</definedName>
    <definedName name="造園現場経費合計">#REF!</definedName>
    <definedName name="造園工">#REF!</definedName>
    <definedName name="造園工事原価">#REF!</definedName>
    <definedName name="造園工事原価合計">#REF!</definedName>
    <definedName name="造園純工">#REF!</definedName>
    <definedName name="造園純工合計">#REF!</definedName>
    <definedName name="造園直工">#REF!</definedName>
    <definedName name="造園直工合計">#REF!</definedName>
    <definedName name="造園直工合計２">#REF!</definedName>
    <definedName name="造園変更直工">#REF!</definedName>
    <definedName name="造作">#REF!</definedName>
    <definedName name="造作工事合計">[151]集計表・内訳!$AN$521</definedName>
    <definedName name="造作工事小計1">[151]集計表・内訳!$AN$494</definedName>
    <definedName name="造作工事小計2">[151]集計表・内訳!$AN$520</definedName>
    <definedName name="造作拾" localSheetId="1">#REF!</definedName>
    <definedName name="造作拾" localSheetId="0">#REF!</definedName>
    <definedName name="造作拾" localSheetId="17">#REF!</definedName>
    <definedName name="造作拾">#REF!</definedName>
    <definedName name="側溝" localSheetId="1">#REF!</definedName>
    <definedName name="側溝" localSheetId="2">#REF!</definedName>
    <definedName name="側溝" localSheetId="0">#REF!</definedName>
    <definedName name="側溝" localSheetId="17">#REF!</definedName>
    <definedName name="側溝">#REF!</definedName>
    <definedName name="測定設定" localSheetId="1">#REF!</definedName>
    <definedName name="測定設定" localSheetId="0">#REF!</definedName>
    <definedName name="測定設定" localSheetId="17">#REF!</definedName>
    <definedName name="測定設定">#REF!</definedName>
    <definedName name="測点">#REF!</definedName>
    <definedName name="測量業務費">#REF!</definedName>
    <definedName name="足場ﾘｰｽ">#REF!</definedName>
    <definedName name="損料">#REF!</definedName>
    <definedName name="損料。運賃" localSheetId="1">仕訳書!損料。運賃</definedName>
    <definedName name="損料。運賃" localSheetId="2">'諸経費算定 (改修機械)'!損料。運賃</definedName>
    <definedName name="損料。運賃" localSheetId="0">総仕訳書!損料。運賃</definedName>
    <definedName name="損料。運賃" localSheetId="17">別紙明細!損料。運賃</definedName>
    <definedName name="損料。運賃">[0]!損料。運賃</definedName>
    <definedName name="損料_運賃" localSheetId="1">仕訳書!損料。運賃</definedName>
    <definedName name="損料_運賃" localSheetId="2">'諸経費算定 (改修機械)'!損料。運賃</definedName>
    <definedName name="損料_運賃" localSheetId="0">総仕訳書!損料。運賃</definedName>
    <definedName name="損料_運賃" localSheetId="17">別紙明細!損料。運賃</definedName>
    <definedName name="損料_運賃">損料。運賃</definedName>
    <definedName name="損料運搬" localSheetId="1">仕訳書!損料運搬</definedName>
    <definedName name="損料運搬" localSheetId="2">'諸経費算定 (改修機械)'!損料運搬</definedName>
    <definedName name="損料運搬" localSheetId="0">総仕訳書!損料運搬</definedName>
    <definedName name="損料運搬" localSheetId="17">別紙明細!損料運搬</definedName>
    <definedName name="損料運搬">損料運搬</definedName>
    <definedName name="村負担分070908" localSheetId="1">仕訳書!村負担分070908</definedName>
    <definedName name="村負担分070908" localSheetId="2">'諸経費算定 (改修機械)'!村負担分070908</definedName>
    <definedName name="村負担分070908" localSheetId="0">総仕訳書!村負担分070908</definedName>
    <definedName name="村負担分070908">[0]!村負担分070908</definedName>
    <definedName name="村負担分集計・拾い表" localSheetId="1">仕訳書!村負担分集計・拾い表</definedName>
    <definedName name="村負担分集計・拾い表" localSheetId="2">'諸経費算定 (改修機械)'!村負担分集計・拾い表</definedName>
    <definedName name="村負担分集計・拾い表" localSheetId="0">総仕訳書!村負担分集計・拾い表</definedName>
    <definedName name="村負担分集計・拾い表">[0]!村負担分集計・拾い表</definedName>
    <definedName name="他">[241]物質収支計算!$R$3</definedName>
    <definedName name="他ﾌｧｲﾙ" localSheetId="1">#REF!</definedName>
    <definedName name="他ﾌｧｲﾙ" localSheetId="2">#REF!</definedName>
    <definedName name="他ﾌｧｲﾙ" localSheetId="0">#REF!</definedName>
    <definedName name="他ﾌｧｲﾙ" localSheetId="17">#REF!</definedName>
    <definedName name="他ﾌｧｲﾙ">#REF!</definedName>
    <definedName name="多角" localSheetId="1">#REF!</definedName>
    <definedName name="多角" localSheetId="2">#REF!</definedName>
    <definedName name="多角" localSheetId="0">#REF!</definedName>
    <definedName name="多角" localSheetId="17">#REF!</definedName>
    <definedName name="多角">#REF!</definedName>
    <definedName name="多角1" localSheetId="1">#REF!</definedName>
    <definedName name="多角1" localSheetId="2">#REF!</definedName>
    <definedName name="多角1" localSheetId="0">#REF!</definedName>
    <definedName name="多角1" localSheetId="17">#REF!</definedName>
    <definedName name="多角1">#REF!</definedName>
    <definedName name="太陽" localSheetId="1">#REF!</definedName>
    <definedName name="太陽" localSheetId="2">#REF!</definedName>
    <definedName name="太陽" localSheetId="0">#REF!</definedName>
    <definedName name="太陽" localSheetId="17">#REF!</definedName>
    <definedName name="太陽">#REF!</definedName>
    <definedName name="打合せ書" localSheetId="1">'[92]植栽 (1)'!#REF!</definedName>
    <definedName name="打合せ書" localSheetId="2">'[92]植栽 (1)'!#REF!</definedName>
    <definedName name="打合せ書" localSheetId="0">'[92]植栽 (1)'!#REF!</definedName>
    <definedName name="打合せ書">'[92]植栽 (1)'!#REF!</definedName>
    <definedName name="打込長さ１" localSheetId="2">#REF!</definedName>
    <definedName name="打込長さ１">#REF!</definedName>
    <definedName name="打込長さ２" localSheetId="2">#REF!</definedName>
    <definedName name="打込長さ２">#REF!</definedName>
    <definedName name="打込長さ３" localSheetId="2">#REF!</definedName>
    <definedName name="打込長さ３">#REF!</definedName>
    <definedName name="打設手間">'[188]（参考）内訳'!$A$233</definedName>
    <definedName name="体積" localSheetId="2">[113]仮設!#REF!</definedName>
    <definedName name="体積" localSheetId="17">[113]仮設!#REF!</definedName>
    <definedName name="体積">[113]仮設!#REF!</definedName>
    <definedName name="対照表">[26]人,機械,[242]資材単価!$B$3:$I$125</definedName>
    <definedName name="貸家1" localSheetId="1">仕訳書!貸家1</definedName>
    <definedName name="貸家1" localSheetId="2">'諸経費算定 (改修機械)'!貸家1</definedName>
    <definedName name="貸家1" localSheetId="0">総仕訳書!貸家1</definedName>
    <definedName name="貸家1">[0]!貸家1</definedName>
    <definedName name="貸家10" localSheetId="1">仕訳書!貸家10</definedName>
    <definedName name="貸家10" localSheetId="2">'諸経費算定 (改修機械)'!貸家10</definedName>
    <definedName name="貸家10" localSheetId="0">総仕訳書!貸家10</definedName>
    <definedName name="貸家10">[0]!貸家10</definedName>
    <definedName name="貸家11" localSheetId="1">仕訳書!貸家11</definedName>
    <definedName name="貸家11" localSheetId="2">'諸経費算定 (改修機械)'!貸家11</definedName>
    <definedName name="貸家11" localSheetId="0">総仕訳書!貸家11</definedName>
    <definedName name="貸家11">[0]!貸家11</definedName>
    <definedName name="貸家12" localSheetId="1">仕訳書!貸家12</definedName>
    <definedName name="貸家12" localSheetId="2">'諸経費算定 (改修機械)'!貸家12</definedName>
    <definedName name="貸家12" localSheetId="0">総仕訳書!貸家12</definedName>
    <definedName name="貸家12">[0]!貸家12</definedName>
    <definedName name="貸家13" localSheetId="1">仕訳書!貸家13</definedName>
    <definedName name="貸家13" localSheetId="2">'諸経費算定 (改修機械)'!貸家13</definedName>
    <definedName name="貸家13" localSheetId="0">総仕訳書!貸家13</definedName>
    <definedName name="貸家13">[0]!貸家13</definedName>
    <definedName name="貸家14" localSheetId="1">仕訳書!貸家14</definedName>
    <definedName name="貸家14" localSheetId="2">'諸経費算定 (改修機械)'!貸家14</definedName>
    <definedName name="貸家14" localSheetId="0">総仕訳書!貸家14</definedName>
    <definedName name="貸家14">[0]!貸家14</definedName>
    <definedName name="貸家15" localSheetId="1">仕訳書!貸家15</definedName>
    <definedName name="貸家15" localSheetId="2">'諸経費算定 (改修機械)'!貸家15</definedName>
    <definedName name="貸家15" localSheetId="0">総仕訳書!貸家15</definedName>
    <definedName name="貸家15">[0]!貸家15</definedName>
    <definedName name="貸家2" localSheetId="1">仕訳書!貸家2</definedName>
    <definedName name="貸家2" localSheetId="2">'諸経費算定 (改修機械)'!貸家2</definedName>
    <definedName name="貸家2" localSheetId="0">総仕訳書!貸家2</definedName>
    <definedName name="貸家2">[0]!貸家2</definedName>
    <definedName name="貸家3" localSheetId="1">仕訳書!貸家3</definedName>
    <definedName name="貸家3" localSheetId="2">'諸経費算定 (改修機械)'!貸家3</definedName>
    <definedName name="貸家3" localSheetId="0">総仕訳書!貸家3</definedName>
    <definedName name="貸家3">[0]!貸家3</definedName>
    <definedName name="貸家4" localSheetId="1">仕訳書!貸家4</definedName>
    <definedName name="貸家4" localSheetId="2">'諸経費算定 (改修機械)'!貸家4</definedName>
    <definedName name="貸家4" localSheetId="0">総仕訳書!貸家4</definedName>
    <definedName name="貸家4">[0]!貸家4</definedName>
    <definedName name="貸家5" localSheetId="1">仕訳書!貸家5</definedName>
    <definedName name="貸家5" localSheetId="2">'諸経費算定 (改修機械)'!貸家5</definedName>
    <definedName name="貸家5" localSheetId="0">総仕訳書!貸家5</definedName>
    <definedName name="貸家5">[0]!貸家5</definedName>
    <definedName name="貸家6" localSheetId="1">仕訳書!貸家6</definedName>
    <definedName name="貸家6" localSheetId="2">'諸経費算定 (改修機械)'!貸家6</definedName>
    <definedName name="貸家6" localSheetId="0">総仕訳書!貸家6</definedName>
    <definedName name="貸家6">[0]!貸家6</definedName>
    <definedName name="貸家7" localSheetId="1">仕訳書!貸家7</definedName>
    <definedName name="貸家7" localSheetId="2">'諸経費算定 (改修機械)'!貸家7</definedName>
    <definedName name="貸家7" localSheetId="0">総仕訳書!貸家7</definedName>
    <definedName name="貸家7">[0]!貸家7</definedName>
    <definedName name="貸家8" localSheetId="1">仕訳書!貸家8</definedName>
    <definedName name="貸家8" localSheetId="2">'諸経費算定 (改修機械)'!貸家8</definedName>
    <definedName name="貸家8" localSheetId="0">総仕訳書!貸家8</definedName>
    <definedName name="貸家8">[0]!貸家8</definedName>
    <definedName name="貸家9" localSheetId="1">仕訳書!貸家9</definedName>
    <definedName name="貸家9" localSheetId="2">'諸経費算定 (改修機械)'!貸家9</definedName>
    <definedName name="貸家9" localSheetId="0">総仕訳書!貸家9</definedName>
    <definedName name="貸家9">[0]!貸家9</definedName>
    <definedName name="貸間借家面積" localSheetId="1">#REF!</definedName>
    <definedName name="貸間借家面積" localSheetId="0">#REF!</definedName>
    <definedName name="貸間借家面積" localSheetId="17">#REF!</definedName>
    <definedName name="貸間借家面積">#REF!</definedName>
    <definedName name="代">#REF!</definedName>
    <definedName name="代3" localSheetId="1">仕訳書!代3</definedName>
    <definedName name="代3" localSheetId="2">'諸経費算定 (改修機械)'!代3</definedName>
    <definedName name="代3" localSheetId="0">総仕訳書!代3</definedName>
    <definedName name="代3" localSheetId="17">別紙明細!代3</definedName>
    <definedName name="代3">代3</definedName>
    <definedName name="代Ｃ" localSheetId="2">#REF!</definedName>
    <definedName name="代Ｃ">#REF!</definedName>
    <definedName name="代か" localSheetId="1">仕訳書!代か</definedName>
    <definedName name="代か" localSheetId="2">'諸経費算定 (改修機械)'!代か</definedName>
    <definedName name="代か" localSheetId="0">総仕訳書!代か</definedName>
    <definedName name="代か" localSheetId="17">別紙明細!代か</definedName>
    <definedName name="代か">代か</definedName>
    <definedName name="代価" localSheetId="1">仕訳書!代価</definedName>
    <definedName name="代価" localSheetId="2">'諸経費算定 (改修機械)'!代価</definedName>
    <definedName name="代価" localSheetId="0">総仕訳書!代価</definedName>
    <definedName name="代価" localSheetId="17">別紙明細!代価</definedName>
    <definedName name="代価">[0]!代価</definedName>
    <definedName name="代価_P" localSheetId="1">#REF!</definedName>
    <definedName name="代価_P" localSheetId="0">#REF!</definedName>
    <definedName name="代価_P" localSheetId="17">#REF!</definedName>
    <definedName name="代価_P">#REF!</definedName>
    <definedName name="代価1" localSheetId="1">#REF!</definedName>
    <definedName name="代価1" localSheetId="0">#REF!</definedName>
    <definedName name="代価1" localSheetId="17">#REF!</definedName>
    <definedName name="代価1">#REF!</definedName>
    <definedName name="代価2">#N/A</definedName>
    <definedName name="代価3" localSheetId="1">#REF!</definedName>
    <definedName name="代価3" localSheetId="0">#REF!</definedName>
    <definedName name="代価3" localSheetId="17">#REF!</definedName>
    <definedName name="代価3">#REF!</definedName>
    <definedName name="代価33" localSheetId="1">仕訳書!代価33</definedName>
    <definedName name="代価33" localSheetId="2">'諸経費算定 (改修機械)'!代価33</definedName>
    <definedName name="代価33" localSheetId="0">総仕訳書!代価33</definedName>
    <definedName name="代価33" localSheetId="17">別紙明細!代価33</definedName>
    <definedName name="代価33">代価33</definedName>
    <definedName name="代価35" localSheetId="1">仕訳書!代価35</definedName>
    <definedName name="代価35" localSheetId="2">'諸経費算定 (改修機械)'!代価35</definedName>
    <definedName name="代価35" localSheetId="0">総仕訳書!代価35</definedName>
    <definedName name="代価35" localSheetId="17">別紙明細!代価35</definedName>
    <definedName name="代価35">代価35</definedName>
    <definedName name="代価6">#N/A</definedName>
    <definedName name="代価一覧" localSheetId="1">仕訳書!代価一覧</definedName>
    <definedName name="代価一覧" localSheetId="2">'諸経費算定 (改修機械)'!代価一覧</definedName>
    <definedName name="代価一覧" localSheetId="0">総仕訳書!代価一覧</definedName>
    <definedName name="代価一覧" localSheetId="17">別紙明細!代価一覧</definedName>
    <definedName name="代価一覧">代価一覧</definedName>
    <definedName name="代価一覧_A_1" localSheetId="1">#REF!</definedName>
    <definedName name="代価一覧_A_1" localSheetId="0">#REF!</definedName>
    <definedName name="代価一覧_A_1" localSheetId="17">#REF!</definedName>
    <definedName name="代価一覧_A_1">#REF!</definedName>
    <definedName name="代価一覧_A_2" localSheetId="1">#REF!</definedName>
    <definedName name="代価一覧_A_2" localSheetId="0">#REF!</definedName>
    <definedName name="代価一覧_A_2" localSheetId="17">#REF!</definedName>
    <definedName name="代価一覧_A_2">#REF!</definedName>
    <definedName name="代価一覧_B_1" localSheetId="1">#REF!</definedName>
    <definedName name="代価一覧_B_1" localSheetId="0">#REF!</definedName>
    <definedName name="代価一覧_B_1" localSheetId="17">#REF!</definedName>
    <definedName name="代価一覧_B_1">#REF!</definedName>
    <definedName name="代価一覧_B_2">#REF!</definedName>
    <definedName name="代価一覧_C_1">#REF!</definedName>
    <definedName name="代価一覧_D_1">#REF!</definedName>
    <definedName name="代価一覧_D_2">#REF!</definedName>
    <definedName name="代価一覧_E_1">#REF!</definedName>
    <definedName name="代価一覧_E_2">#REF!</definedName>
    <definedName name="代価一覧_F_1">#REF!</definedName>
    <definedName name="代価一覧_F_2">#REF!</definedName>
    <definedName name="代価一覧_G_1">#REF!</definedName>
    <definedName name="代価一覧表" localSheetId="1">#REF!</definedName>
    <definedName name="代価一覧表" localSheetId="0">#REF!</definedName>
    <definedName name="代価一覧表" localSheetId="17">#REF!</definedName>
    <definedName name="代価一覧表">#REF!</definedName>
    <definedName name="代価表" localSheetId="1">#REF!</definedName>
    <definedName name="代価表" localSheetId="2">#REF!</definedName>
    <definedName name="代価表" localSheetId="0">#REF!</definedName>
    <definedName name="代価表" localSheetId="17">#REF!</definedName>
    <definedName name="代価表">#REF!</definedName>
    <definedName name="代価表１" localSheetId="2">'[243]代価表 '!#REF!</definedName>
    <definedName name="代価表１" localSheetId="17">'[243]代価表 '!#REF!</definedName>
    <definedName name="代価表１">'[243]代価表 '!#REF!</definedName>
    <definedName name="代価表13" localSheetId="14" hidden="1">[244]内訳書!#REF!</definedName>
    <definedName name="代価表13" localSheetId="17">[245]内訳書!#REF!</definedName>
    <definedName name="代価表13">[245]内訳書!#REF!</definedName>
    <definedName name="代価表18" localSheetId="14" hidden="1">[244]内訳書!#REF!</definedName>
    <definedName name="代価表18">[245]内訳書!#REF!</definedName>
    <definedName name="代価表2" localSheetId="2">'[72]86動産'!#REF!</definedName>
    <definedName name="代価表2">'[72]86動産'!#REF!</definedName>
    <definedName name="代価表33" localSheetId="2">#REF!</definedName>
    <definedName name="代価表33">#REF!</definedName>
    <definedName name="代価表Ａ" localSheetId="1">仕訳書!代価表Ａ</definedName>
    <definedName name="代価表Ａ" localSheetId="2">'諸経費算定 (改修機械)'!代価表Ａ</definedName>
    <definedName name="代価表Ａ" localSheetId="0">総仕訳書!代価表Ａ</definedName>
    <definedName name="代価表Ａ">[0]!代価表Ａ</definedName>
    <definedName name="代価表マクロ">NA()</definedName>
    <definedName name="代価表印刷">#REF!</definedName>
    <definedName name="代価表仮" localSheetId="1">#REF!</definedName>
    <definedName name="代価表仮" localSheetId="0">#REF!</definedName>
    <definedName name="代価表仮" localSheetId="17">#REF!</definedName>
    <definedName name="代価表仮">#REF!</definedName>
    <definedName name="代表者氏名" localSheetId="1">#REF!</definedName>
    <definedName name="代表者氏名" localSheetId="0">#REF!</definedName>
    <definedName name="代表者氏名" localSheetId="17">#REF!</definedName>
    <definedName name="代表者氏名">#REF!</definedName>
    <definedName name="代理人氏名" localSheetId="1">#REF!</definedName>
    <definedName name="代理人氏名" localSheetId="0">#REF!</definedName>
    <definedName name="代理人氏名">#REF!</definedName>
    <definedName name="代理人住所">#REF!</definedName>
    <definedName name="代理人電話番号">#REF!</definedName>
    <definedName name="台形" localSheetId="2">#REF!</definedName>
    <definedName name="台形">#REF!</definedName>
    <definedName name="台形1">#REF!</definedName>
    <definedName name="台形2">[123]土工!#REF!</definedName>
    <definedName name="台形Ａ" localSheetId="2">#REF!</definedName>
    <definedName name="台形Ａ">#REF!</definedName>
    <definedName name="台形Ｂ" localSheetId="2">#REF!</definedName>
    <definedName name="台形Ｂ">#REF!</definedName>
    <definedName name="台形体" localSheetId="2">[113]仮設!#REF!</definedName>
    <definedName name="台形体">[113]仮設!#REF!</definedName>
    <definedName name="台形面">NA()</definedName>
    <definedName name="大工" localSheetId="1">#REF!</definedName>
    <definedName name="大工" localSheetId="0">#REF!</definedName>
    <definedName name="大工" localSheetId="17">#REF!</definedName>
    <definedName name="大工">#REF!</definedName>
    <definedName name="大工１" localSheetId="1">#REF!</definedName>
    <definedName name="大工１" localSheetId="0">#REF!</definedName>
    <definedName name="大工１" localSheetId="17">#REF!</definedName>
    <definedName name="大工１">#REF!</definedName>
    <definedName name="大城">'[125]86動産'!#REF!</definedName>
    <definedName name="大土のう据40">#REF!</definedName>
    <definedName name="大土のう製38">#REF!</definedName>
    <definedName name="大土のう撤41">#REF!</definedName>
    <definedName name="第１0号明細書" localSheetId="2">#REF!</definedName>
    <definedName name="第１0号明細書">#REF!</definedName>
    <definedName name="第１２号明細書">[50]内訳書!#REF!</definedName>
    <definedName name="第１３号">[50]内訳書!#REF!</definedName>
    <definedName name="第１３号明細書">[50]内訳書!#REF!</definedName>
    <definedName name="第１号明細書" localSheetId="2">#REF!</definedName>
    <definedName name="第１号明細書">#REF!</definedName>
    <definedName name="第２号明細書" localSheetId="2">#REF!</definedName>
    <definedName name="第２号明細書">#REF!</definedName>
    <definedName name="第３工区">#N/A</definedName>
    <definedName name="第３号明細書">#REF!</definedName>
    <definedName name="第４号明細書">[50]内訳書!#REF!</definedName>
    <definedName name="第５号明細書">[50]内訳書!#REF!</definedName>
    <definedName name="第６号明細書">[50]内訳書!#REF!</definedName>
    <definedName name="第７号明細書">[50]内訳書!#REF!</definedName>
    <definedName name="第８号明細書">[50]内訳書!#REF!</definedName>
    <definedName name="第９号明細書">[50]内訳書!#REF!</definedName>
    <definedName name="棚１" localSheetId="1">#REF!</definedName>
    <definedName name="棚１" localSheetId="0">#REF!</definedName>
    <definedName name="棚１" localSheetId="17">#REF!</definedName>
    <definedName name="棚１">#REF!</definedName>
    <definedName name="棚１０" localSheetId="1">#REF!</definedName>
    <definedName name="棚１０" localSheetId="0">#REF!</definedName>
    <definedName name="棚１０" localSheetId="17">#REF!</definedName>
    <definedName name="棚１０">#REF!</definedName>
    <definedName name="棚１１" localSheetId="1">#REF!</definedName>
    <definedName name="棚１１" localSheetId="0">#REF!</definedName>
    <definedName name="棚１１" localSheetId="17">#REF!</definedName>
    <definedName name="棚１１">#REF!</definedName>
    <definedName name="棚１２">#REF!</definedName>
    <definedName name="棚２">#REF!</definedName>
    <definedName name="棚３">#REF!</definedName>
    <definedName name="棚４">#REF!</definedName>
    <definedName name="棚５">#REF!</definedName>
    <definedName name="棚６">#REF!</definedName>
    <definedName name="棚７">#REF!</definedName>
    <definedName name="棚８">#REF!</definedName>
    <definedName name="棚９">#REF!</definedName>
    <definedName name="単_価">#REF!</definedName>
    <definedName name="単2_2">#REF!</definedName>
    <definedName name="単位" localSheetId="1">#REF!</definedName>
    <definedName name="単位" localSheetId="2">#REF!</definedName>
    <definedName name="単位" localSheetId="0">#REF!</definedName>
    <definedName name="単位" localSheetId="17">#REF!</definedName>
    <definedName name="単位">#REF!</definedName>
    <definedName name="単位発熱量">#REF!</definedName>
    <definedName name="単価">#REF!</definedName>
    <definedName name="単価_001">#REF!</definedName>
    <definedName name="単価_002">#REF!</definedName>
    <definedName name="単価_003">#REF!</definedName>
    <definedName name="単価_004">#REF!</definedName>
    <definedName name="単価_005">#REF!</definedName>
    <definedName name="単価_006">#REF!</definedName>
    <definedName name="単価_007">#REF!</definedName>
    <definedName name="単価_008">#REF!</definedName>
    <definedName name="単価_009">#REF!</definedName>
    <definedName name="単価_100">#REF!</definedName>
    <definedName name="単価_200">#REF!</definedName>
    <definedName name="単価１">#REF!</definedName>
    <definedName name="単価12">[246]H12単価!$A$1:$G$4331</definedName>
    <definedName name="単価13" localSheetId="1">#REF!</definedName>
    <definedName name="単価13" localSheetId="0">#REF!</definedName>
    <definedName name="単価13" localSheetId="17">#REF!</definedName>
    <definedName name="単価13">#REF!</definedName>
    <definedName name="単価1996" localSheetId="1">#REF!</definedName>
    <definedName name="単価1996" localSheetId="0">#REF!</definedName>
    <definedName name="単価1996">#REF!</definedName>
    <definedName name="単価1997" localSheetId="1">#REF!</definedName>
    <definedName name="単価1997" localSheetId="2">#REF!</definedName>
    <definedName name="単価1997" localSheetId="0">#REF!</definedName>
    <definedName name="単価1997" localSheetId="17">#REF!</definedName>
    <definedName name="単価1997">#REF!</definedName>
    <definedName name="単価1998">#REF!</definedName>
    <definedName name="単価H12">[247]単価表!$A$2:$G$1820</definedName>
    <definedName name="単価一覧表">[248]単価表!$K$4:$P$600</definedName>
    <definedName name="単価算定表" localSheetId="1">[84]立木調査!#REF!</definedName>
    <definedName name="単価算定表" localSheetId="2">[84]立木調査!#REF!</definedName>
    <definedName name="単価算定表" localSheetId="0">[84]立木調査!#REF!</definedName>
    <definedName name="単価算定表" localSheetId="17">[84]立木調査!#REF!</definedName>
    <definedName name="単価算定表">[84]立木調査!#REF!</definedName>
    <definedName name="単価算定表２" localSheetId="1">仕訳書!単価算定表２</definedName>
    <definedName name="単価算定表２" localSheetId="2">'諸経費算定 (改修機械)'!単価算定表２</definedName>
    <definedName name="単価算定表２" localSheetId="0">総仕訳書!単価算定表２</definedName>
    <definedName name="単価算定表２">[0]!単価算定表２</definedName>
    <definedName name="単価入替第1回" localSheetId="1">#REF!</definedName>
    <definedName name="単価入替第1回" localSheetId="0">#REF!</definedName>
    <definedName name="単価入替第1回" localSheetId="17">#REF!</definedName>
    <definedName name="単価入替第1回">#REF!</definedName>
    <definedName name="単価入替第2回" localSheetId="1">#REF!</definedName>
    <definedName name="単価入替第2回" localSheetId="0">#REF!</definedName>
    <definedName name="単価入替第2回">#REF!</definedName>
    <definedName name="単価入替第3回" localSheetId="1">#REF!</definedName>
    <definedName name="単価入替第3回" localSheetId="0">#REF!</definedName>
    <definedName name="単価入替第3回">#REF!</definedName>
    <definedName name="単価範囲">[85]単価!$B$2:$G$389</definedName>
    <definedName name="単価比較">#REF!</definedName>
    <definedName name="単価比較_1_P">#REF!</definedName>
    <definedName name="単価比較_2_P">#REF!</definedName>
    <definedName name="単価比較_3_P">#REF!</definedName>
    <definedName name="単価比較_4_P">#REF!</definedName>
    <definedName name="単価比較_5_P">#REF!</definedName>
    <definedName name="単価比較_6_P">#REF!</definedName>
    <definedName name="単価比較_7_P">#REF!</definedName>
    <definedName name="単価比較_8_P">#REF!</definedName>
    <definedName name="単価比較_9_P">#REF!</definedName>
    <definedName name="単価比較表" localSheetId="1">IF(#REF!="","",HLOOKUP(#REF!,仕訳書!立木移転種別表,2,0))</definedName>
    <definedName name="単価比較表" localSheetId="2">IF(#REF!="","",HLOOKUP(#REF!,立木移転種別表,2,0))</definedName>
    <definedName name="単価比較表" localSheetId="0">IF(#REF!="","",HLOOKUP(#REF!,総仕訳書!立木移転種別表,2,0))</definedName>
    <definedName name="単価比較表" localSheetId="4">IF(#REF!="","",HLOOKUP(#REF!,直接工事費仕訳書!立木移転種別表,2,0))</definedName>
    <definedName name="単価比較表" localSheetId="17">IF(#REF!="","",HLOOKUP(#REF!,立木移転種別表,2,0))</definedName>
    <definedName name="単価比較表">IF(#REF!="","",HLOOKUP(#REF!,立木移転種別表,2,0))</definedName>
    <definedName name="単価表">#REF!</definedName>
    <definedName name="単価表１">[249]廃材処分!$F$5:$CO$856</definedName>
    <definedName name="単価表11_" localSheetId="1">#REF!</definedName>
    <definedName name="単価表11_" localSheetId="0">#REF!</definedName>
    <definedName name="単価表11_" localSheetId="17">#REF!</definedName>
    <definedName name="単価表11_">#REF!</definedName>
    <definedName name="単価表H12" localSheetId="1">#REF!</definedName>
    <definedName name="単価表H12" localSheetId="0">#REF!</definedName>
    <definedName name="単価表H12" localSheetId="17">#REF!</definedName>
    <definedName name="単価表H12">#REF!</definedName>
    <definedName name="単価表M">#REF!</definedName>
    <definedName name="単価表印刷">#REF!</definedName>
    <definedName name="単価不適期" localSheetId="1">#REF!</definedName>
    <definedName name="単価不適期" localSheetId="0">#REF!</definedName>
    <definedName name="単価不適期">#REF!</definedName>
    <definedName name="単管足場">#REF!</definedName>
    <definedName name="単語表解除">NA()</definedName>
    <definedName name="単層" localSheetId="1">#REF!</definedName>
    <definedName name="単層" localSheetId="0">#REF!</definedName>
    <definedName name="単層" localSheetId="17">#REF!</definedName>
    <definedName name="単層">#REF!</definedName>
    <definedName name="探査工" localSheetId="1">#REF!</definedName>
    <definedName name="探査工" localSheetId="0">#REF!</definedName>
    <definedName name="探査工" localSheetId="17">#REF!</definedName>
    <definedName name="探査工">#REF!</definedName>
    <definedName name="端数処理" localSheetId="1">#REF!</definedName>
    <definedName name="端数処理" localSheetId="0">#REF!</definedName>
    <definedName name="端数処理" localSheetId="17">#REF!</definedName>
    <definedName name="端数処理">#REF!</definedName>
    <definedName name="端数処理後一般管理費等">#REF!</definedName>
    <definedName name="断面">NA()</definedName>
    <definedName name="値">[34]集計!#REF!</definedName>
    <definedName name="値ｾﾙ">[34]集計!#REF!</definedName>
    <definedName name="値複写">[34]集計!#REF!</definedName>
    <definedName name="知念">[250]兼謝名調書!$BU$20:$BU$21</definedName>
    <definedName name="地域換気" localSheetId="1">#REF!</definedName>
    <definedName name="地域換気" localSheetId="0">#REF!</definedName>
    <definedName name="地域換気" localSheetId="17">#REF!</definedName>
    <definedName name="地域換気">#REF!</definedName>
    <definedName name="地下階数" localSheetId="1">#REF!</definedName>
    <definedName name="地下階数" localSheetId="0">#REF!</definedName>
    <definedName name="地下階数" localSheetId="17">#REF!</definedName>
    <definedName name="地下階数">#REF!</definedName>
    <definedName name="地下面積" localSheetId="1">#REF!</definedName>
    <definedName name="地下面積" localSheetId="0">#REF!</definedName>
    <definedName name="地下面積">#REF!</definedName>
    <definedName name="地業">'[188]（参考）内訳'!$A$119</definedName>
    <definedName name="地業原" localSheetId="1">#REF!</definedName>
    <definedName name="地業原" localSheetId="0">#REF!</definedName>
    <definedName name="地業原" localSheetId="17">#REF!</definedName>
    <definedName name="地業原">#REF!</definedName>
    <definedName name="地業工事合計">[151]集計表・内訳!$AN$76</definedName>
    <definedName name="地業変" localSheetId="1">#REF!</definedName>
    <definedName name="地業変" localSheetId="0">#REF!</definedName>
    <definedName name="地業変" localSheetId="17">#REF!</definedName>
    <definedName name="地業変">#REF!</definedName>
    <definedName name="地質調査業務費" localSheetId="1">[239]本工事費内訳!#REF!</definedName>
    <definedName name="地質調査業務費" localSheetId="0">[239]本工事費内訳!#REF!</definedName>
    <definedName name="地質調査業務費" localSheetId="17">[239]本工事費内訳!#REF!</definedName>
    <definedName name="地質調査業務費">[239]本工事費内訳!#REF!</definedName>
    <definedName name="地上階数" localSheetId="1">#REF!</definedName>
    <definedName name="地上階数" localSheetId="0">#REF!</definedName>
    <definedName name="地上階数" localSheetId="17">#REF!</definedName>
    <definedName name="地上階数">#REF!</definedName>
    <definedName name="地上面積" localSheetId="1">#REF!</definedName>
    <definedName name="地上面積" localSheetId="0">#REF!</definedName>
    <definedName name="地上面積" localSheetId="17">#REF!</definedName>
    <definedName name="地上面積">#REF!</definedName>
    <definedName name="地先ﾌﾞﾛｯｸ据付600mm以下" localSheetId="1">#REF!</definedName>
    <definedName name="地先ﾌﾞﾛｯｸ据付600mm以下" localSheetId="0">#REF!</definedName>
    <definedName name="地先ﾌﾞﾛｯｸ据付600mm以下">#REF!</definedName>
    <definedName name="地先境界ブロック">#REF!</definedName>
    <definedName name="地中梁">#REF!</definedName>
    <definedName name="地盤">#REF!</definedName>
    <definedName name="地盤補正">#REF!</definedName>
    <definedName name="地盤夜">#REF!</definedName>
    <definedName name="地梁">'[167]代価表3-3,4'!$K$31</definedName>
    <definedName name="築立整形9">#REF!</definedName>
    <definedName name="中位単価">[251]単価表!$I$3:$N$1522</definedName>
    <definedName name="中位単価1">'[252]単価表(測)'!$Q$2:$V$1365</definedName>
    <definedName name="中位単価2">'[252]単価表(用)'!$Q$2:$V$1365</definedName>
    <definedName name="仲西小学">'[17]#REF'!$CL$1</definedName>
    <definedName name="抽出" localSheetId="1">#REF!</definedName>
    <definedName name="抽出" localSheetId="0">#REF!</definedName>
    <definedName name="抽出" localSheetId="17">#REF!</definedName>
    <definedName name="抽出">#REF!</definedName>
    <definedName name="抽出2" localSheetId="1">#REF!</definedName>
    <definedName name="抽出2" localSheetId="0">#REF!</definedName>
    <definedName name="抽出2">#REF!</definedName>
    <definedName name="抽出3" localSheetId="1">#REF!</definedName>
    <definedName name="抽出3" localSheetId="0">#REF!</definedName>
    <definedName name="抽出3">#REF!</definedName>
    <definedName name="柱" localSheetId="2">#REF!</definedName>
    <definedName name="柱">#REF!</definedName>
    <definedName name="柱データ">#REF!</definedName>
    <definedName name="注">#REF!</definedName>
    <definedName name="鋳鉄管切断機500以下">#REF!</definedName>
    <definedName name="鋳鉄管弁類">#REF!</definedName>
    <definedName name="貯水池底面">#REF!</definedName>
    <definedName name="貯留槽">#REF!</definedName>
    <definedName name="張り" localSheetId="1">仕訳書!張り</definedName>
    <definedName name="張り" localSheetId="2">'諸経費算定 (改修機械)'!張り</definedName>
    <definedName name="張り" localSheetId="0">総仕訳書!張り</definedName>
    <definedName name="張り" localSheetId="17">別紙明細!張り</definedName>
    <definedName name="張り">張り</definedName>
    <definedName name="張芝工10">#REF!</definedName>
    <definedName name="調査NO" localSheetId="1">#REF!</definedName>
    <definedName name="調査NO" localSheetId="2">#REF!</definedName>
    <definedName name="調査NO" localSheetId="0">#REF!</definedName>
    <definedName name="調査NO" localSheetId="17">#REF!</definedName>
    <definedName name="調査NO">#REF!</definedName>
    <definedName name="調査工">#REF!</definedName>
    <definedName name="調査者" localSheetId="1">#REF!</definedName>
    <definedName name="調査者" localSheetId="0">#REF!</definedName>
    <definedName name="調査者" localSheetId="17">#REF!</definedName>
    <definedName name="調査者">#REF!</definedName>
    <definedName name="調査年月日" localSheetId="1">#REF!</definedName>
    <definedName name="調査年月日" localSheetId="0">#REF!</definedName>
    <definedName name="調査年月日">#REF!</definedName>
    <definedName name="調査年度">#REF!</definedName>
    <definedName name="調査番号">[206]基本!$J$25</definedName>
    <definedName name="調整費" localSheetId="2">#REF!</definedName>
    <definedName name="調整費">#REF!</definedName>
    <definedName name="長さ" localSheetId="1">#REF!</definedName>
    <definedName name="長さ" localSheetId="2">#REF!</definedName>
    <definedName name="長さ" localSheetId="0">#REF!</definedName>
    <definedName name="長さ" localSheetId="17">#REF!</definedName>
    <definedName name="長さ">#REF!</definedName>
    <definedName name="直管重量">#REF!</definedName>
    <definedName name="直工">#REF!</definedName>
    <definedName name="直工１">[201]入力シート!$B$4</definedName>
    <definedName name="直工１金額">[201]入力シート!$D$4</definedName>
    <definedName name="直工２">[201]入力シート!$B$5</definedName>
    <definedName name="直工２金額">[201]入力シート!$D$5</definedName>
    <definedName name="直工３">[201]入力シート!$B$6</definedName>
    <definedName name="直工３金額">[201]入力シート!$D$6</definedName>
    <definedName name="直工４">[201]入力シート!$B$7</definedName>
    <definedName name="直工４金額">[201]入力シート!$D$7</definedName>
    <definedName name="直工５">[201]入力シート!$B$8</definedName>
    <definedName name="直工５金額">[201]入力シート!$D$8</definedName>
    <definedName name="直工６">[201]入力シート!$B$9</definedName>
    <definedName name="直工６金額">[201]入力シート!$D$9</definedName>
    <definedName name="直工７">[201]入力シート!$B$10</definedName>
    <definedName name="直工７金額">[201]入力シート!$D$10</definedName>
    <definedName name="直接仮設" localSheetId="1">[63]入路内訳!#REF!</definedName>
    <definedName name="直接仮設" localSheetId="0">[63]入路内訳!#REF!</definedName>
    <definedName name="直接仮設" localSheetId="17">[63]入路内訳!#REF!</definedName>
    <definedName name="直接仮設">[63]入路内訳!#REF!</definedName>
    <definedName name="直接仮設工事" localSheetId="1">#REF!</definedName>
    <definedName name="直接仮設工事" localSheetId="0">#REF!</definedName>
    <definedName name="直接仮設工事" localSheetId="17">#REF!</definedName>
    <definedName name="直接仮設工事">#REF!</definedName>
    <definedName name="直接経費">#REF!</definedName>
    <definedName name="直接工事費" localSheetId="1">#REF!</definedName>
    <definedName name="直接工事費" localSheetId="0">#REF!</definedName>
    <definedName name="直接工事費" localSheetId="17">#REF!</definedName>
    <definedName name="直接工事費">#REF!</definedName>
    <definedName name="直接工事費の計" localSheetId="1">[63]三社見積比較!#REF!</definedName>
    <definedName name="直接工事費の計" localSheetId="0">[63]三社見積比較!#REF!</definedName>
    <definedName name="直接工事費の計" localSheetId="17">[63]三社見積比較!#REF!</definedName>
    <definedName name="直接工事費の計">[63]三社見積比較!#REF!</definedName>
    <definedName name="直接工事費の今迄の計" localSheetId="1">[63]三社見積比較!#REF!</definedName>
    <definedName name="直接工事費の今迄の計" localSheetId="0">[63]三社見積比較!#REF!</definedName>
    <definedName name="直接工事費の今迄の計" localSheetId="17">[63]三社見積比較!#REF!</definedName>
    <definedName name="直接工事費の今迄の計">[63]三社見積比較!#REF!</definedName>
    <definedName name="直接工事費計" localSheetId="1">#REF!</definedName>
    <definedName name="直接工事費計" localSheetId="0">#REF!</definedName>
    <definedName name="直接工事費計" localSheetId="17">#REF!</definedName>
    <definedName name="直接工事費計">#REF!</definedName>
    <definedName name="直接工事費合計" localSheetId="1">#REF!</definedName>
    <definedName name="直接工事費合計" localSheetId="0">#REF!</definedName>
    <definedName name="直接工事費合計" localSheetId="17">#REF!</definedName>
    <definedName name="直接工事費合計">#REF!</definedName>
    <definedName name="直接工事費変更" localSheetId="1">#REF!</definedName>
    <definedName name="直接工事費変更" localSheetId="0">#REF!</definedName>
    <definedName name="直接工事費変更" localSheetId="17">#REF!</definedName>
    <definedName name="直接工事費変更">#REF!</definedName>
    <definedName name="直接材料費">#REF!</definedName>
    <definedName name="直接労務費">#REF!</definedName>
    <definedName name="賃料">#REF!</definedName>
    <definedName name="津小建設設">#REF!</definedName>
    <definedName name="追加用紙">[253]Macro1!$A$1</definedName>
    <definedName name="通常" localSheetId="1">#REF!</definedName>
    <definedName name="通常" localSheetId="0">#REF!</definedName>
    <definedName name="通常" localSheetId="17">#REF!</definedName>
    <definedName name="通常">#REF!</definedName>
    <definedName name="通信交通費">[201]入力シート!$B$13</definedName>
    <definedName name="低減率">'[254]１直接仮設'!#REF!</definedName>
    <definedName name="低減率算定">'[255]建具廻-1'!$BU$24:$BU$31</definedName>
    <definedName name="低木" hidden="1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１" hidden="1">{#N/A,#N/A,FALSE,"植栽数量計算1";#N/A,#N/A,FALSE,"植栽数量計算 2";#N/A,#N/A,FALSE,"左１数量総括表";#N/A,#N/A,FALSE,"右2数量総括表"}</definedName>
    <definedName name="定温式ｽﾎﾟｯﾄ型１種_防水型" localSheetId="1">#REF!</definedName>
    <definedName name="定温式ｽﾎﾟｯﾄ型１種_防水型" localSheetId="0">#REF!</definedName>
    <definedName name="定温式ｽﾎﾟｯﾄ型１種_防水型" localSheetId="17">#REF!</definedName>
    <definedName name="定温式ｽﾎﾟｯﾄ型１種_防水型">#REF!</definedName>
    <definedName name="庭石">#N/A</definedName>
    <definedName name="庭木等諸経費算定表" localSheetId="1">[207]!庭木等諸経費算出表</definedName>
    <definedName name="庭木等諸経費算定表" localSheetId="0">[207]!庭木等諸経費算出表</definedName>
    <definedName name="庭木等諸経費算定表" localSheetId="4">[207]!庭木等諸経費算出表</definedName>
    <definedName name="庭木等諸経費算定表">[207]!庭木等諸経費算出表</definedName>
    <definedName name="締固" localSheetId="1">#REF!</definedName>
    <definedName name="締固" localSheetId="0">#REF!</definedName>
    <definedName name="締固" localSheetId="17">#REF!</definedName>
    <definedName name="締固">#REF!</definedName>
    <definedName name="訂正" localSheetId="1" hidden="1">[256]Sheet1!#REF!</definedName>
    <definedName name="訂正" localSheetId="0" hidden="1">[256]Sheet1!#REF!</definedName>
    <definedName name="訂正" localSheetId="17" hidden="1">[256]Sheet1!#REF!</definedName>
    <definedName name="訂正" hidden="1">[256]Sheet1!#REF!</definedName>
    <definedName name="訂正２" localSheetId="2">#REF!</definedName>
    <definedName name="訂正２">#REF!</definedName>
    <definedName name="泥推" localSheetId="2">#REF!</definedName>
    <definedName name="泥推">#REF!</definedName>
    <definedName name="泥推夜" localSheetId="2">#REF!</definedName>
    <definedName name="泥推夜">#REF!</definedName>
    <definedName name="摘_______要">'[199]B-23付帯工４'!$H$6</definedName>
    <definedName name="撤去" localSheetId="2">#REF!</definedName>
    <definedName name="撤去">#REF!</definedName>
    <definedName name="撤去_6.6KV_CV38°_3C" localSheetId="1">#REF!</definedName>
    <definedName name="撤去_6.6KV_CV38°_3C" localSheetId="0">#REF!</definedName>
    <definedName name="撤去_6.6KV_CV38°_3C" localSheetId="17">#REF!</definedName>
    <definedName name="撤去_6.6KV_CV38°_3C">#REF!</definedName>
    <definedName name="撤去_引込柱" localSheetId="1">#REF!</definedName>
    <definedName name="撤去_引込柱" localSheetId="0">#REF!</definedName>
    <definedName name="撤去_引込柱" localSheetId="17">#REF!</definedName>
    <definedName name="撤去_引込柱">#REF!</definedName>
    <definedName name="撤去1">'[146]空調設備機器拾い(1)'!$A$1:$AA$52</definedName>
    <definedName name="鉄筋" localSheetId="1">#REF!</definedName>
    <definedName name="鉄筋" localSheetId="2">#REF!</definedName>
    <definedName name="鉄筋" localSheetId="0">#REF!</definedName>
    <definedName name="鉄筋" localSheetId="17">#REF!</definedName>
    <definedName name="鉄筋">#REF!</definedName>
    <definedName name="鉄筋Ａ">[149]鉄筋Ａ!$I$32</definedName>
    <definedName name="鉄筋Ｄ１３" localSheetId="1">#REF!</definedName>
    <definedName name="鉄筋Ｄ１３" localSheetId="0">#REF!</definedName>
    <definedName name="鉄筋Ｄ１３">#REF!</definedName>
    <definedName name="鉄筋Ｄ１６">#REF!</definedName>
    <definedName name="鉄筋加工">[106]基礎単価!#REF!</definedName>
    <definedName name="鉄筋加工組立">[106]基礎単価!#REF!</definedName>
    <definedName name="鉄筋工" localSheetId="1">#REF!</definedName>
    <definedName name="鉄筋工" localSheetId="0">#REF!</definedName>
    <definedName name="鉄筋工" localSheetId="17">#REF!</definedName>
    <definedName name="鉄筋工">#REF!</definedName>
    <definedName name="鉄筋工１" localSheetId="1">#REF!</definedName>
    <definedName name="鉄筋工１" localSheetId="0">#REF!</definedName>
    <definedName name="鉄筋工１" localSheetId="17">#REF!</definedName>
    <definedName name="鉄筋工１">#REF!</definedName>
    <definedName name="鉄筋工事" localSheetId="1">'[24]１直接仮設'!#REF!</definedName>
    <definedName name="鉄筋工事" localSheetId="0">'[24]１直接仮設'!#REF!</definedName>
    <definedName name="鉄筋工事" localSheetId="17">'[24]１直接仮設'!#REF!</definedName>
    <definedName name="鉄筋工事">'[24]１直接仮設'!#REF!</definedName>
    <definedName name="鉄筋工事合計">[151]集計表・内訳!$AN$154</definedName>
    <definedName name="鉄筋組立" localSheetId="1">[106]基礎単価!#REF!</definedName>
    <definedName name="鉄筋組立" localSheetId="0">[106]基礎単価!#REF!</definedName>
    <definedName name="鉄筋組立" localSheetId="17">[106]基礎単価!#REF!</definedName>
    <definedName name="鉄筋組立">[106]基礎単価!#REF!</definedName>
    <definedName name="鉄原" localSheetId="1">#REF!</definedName>
    <definedName name="鉄原" localSheetId="0">#REF!</definedName>
    <definedName name="鉄原" localSheetId="17">#REF!</definedName>
    <definedName name="鉄原">#REF!</definedName>
    <definedName name="鉄骨" localSheetId="1">#REF!</definedName>
    <definedName name="鉄骨" localSheetId="0">#REF!</definedName>
    <definedName name="鉄骨" localSheetId="17">#REF!</definedName>
    <definedName name="鉄骨">#REF!</definedName>
    <definedName name="鉄骨改修変更直工" localSheetId="1">#REF!</definedName>
    <definedName name="鉄骨改修変更直工" localSheetId="2">#REF!</definedName>
    <definedName name="鉄骨改修変更直工" localSheetId="0">#REF!</definedName>
    <definedName name="鉄骨改修変更直工" localSheetId="17">#REF!</definedName>
    <definedName name="鉄骨改修変更直工">#REF!</definedName>
    <definedName name="鉄骨計算集計1ページ用" localSheetId="1" hidden="1">{#N/A,#N/A,FALSE,"Sheet16";#N/A,#N/A,FALSE,"Sheet16"}</definedName>
    <definedName name="鉄骨計算集計1ページ用" localSheetId="2" hidden="1">{#N/A,#N/A,FALSE,"Sheet16";#N/A,#N/A,FALSE,"Sheet16"}</definedName>
    <definedName name="鉄骨計算集計1ページ用" localSheetId="0" hidden="1">{#N/A,#N/A,FALSE,"Sheet16";#N/A,#N/A,FALSE,"Sheet16"}</definedName>
    <definedName name="鉄骨計算集計1ページ用" localSheetId="17" hidden="1">{#N/A,#N/A,FALSE,"Sheet16";#N/A,#N/A,FALSE,"Sheet16"}</definedName>
    <definedName name="鉄骨計算集計1ページ用" hidden="1">{#N/A,#N/A,FALSE,"Sheet16";#N/A,#N/A,FALSE,"Sheet16"}</definedName>
    <definedName name="鉄骨計算書" localSheetId="1">仕訳書!鉄骨計算書</definedName>
    <definedName name="鉄骨計算書" localSheetId="2">'諸経費算定 (改修機械)'!鉄骨計算書</definedName>
    <definedName name="鉄骨計算書" localSheetId="0">総仕訳書!鉄骨計算書</definedName>
    <definedName name="鉄骨計算書" localSheetId="17">別紙明細!鉄骨計算書</definedName>
    <definedName name="鉄骨計算書">鉄骨計算書</definedName>
    <definedName name="鉄骨現場経費" localSheetId="1">#REF!</definedName>
    <definedName name="鉄骨現場経費" localSheetId="0">#REF!</definedName>
    <definedName name="鉄骨現場経費" localSheetId="17">#REF!</definedName>
    <definedName name="鉄骨現場経費">#REF!</definedName>
    <definedName name="鉄骨現場経費合計" localSheetId="1">#REF!</definedName>
    <definedName name="鉄骨現場経費合計" localSheetId="0">#REF!</definedName>
    <definedName name="鉄骨現場経費合計" localSheetId="17">#REF!</definedName>
    <definedName name="鉄骨現場経費合計">#REF!</definedName>
    <definedName name="鉄骨工" localSheetId="1">#REF!</definedName>
    <definedName name="鉄骨工" localSheetId="0">#REF!</definedName>
    <definedName name="鉄骨工" localSheetId="17">#REF!</definedName>
    <definedName name="鉄骨工">#REF!</definedName>
    <definedName name="鉄骨工１">#REF!</definedName>
    <definedName name="鉄骨工事改修直工">#REF!</definedName>
    <definedName name="鉄骨工事改修直工計">#REF!</definedName>
    <definedName name="鉄骨工事改修変更直工">#REF!</definedName>
    <definedName name="鉄骨工事原価">#REF!</definedName>
    <definedName name="鉄骨工事原価合計">#REF!</definedName>
    <definedName name="鉄骨工事直工">#REF!</definedName>
    <definedName name="鉄骨工事直工計">#REF!</definedName>
    <definedName name="鉄骨工事変更直工">#REF!</definedName>
    <definedName name="鉄骨純工">#REF!</definedName>
    <definedName name="鉄骨純工合計">#REF!</definedName>
    <definedName name="鉄骨挿入面積">#REF!</definedName>
    <definedName name="鉄骨直工">#REF!</definedName>
    <definedName name="鉄骨直工合計">#REF!</definedName>
    <definedName name="鉄骨直工合計２">#REF!</definedName>
    <definedName name="鉄骨変更直工">#REF!</definedName>
    <definedName name="鉄変">#REF!</definedName>
    <definedName name="典昭" localSheetId="1">仕訳書!典昭</definedName>
    <definedName name="典昭" localSheetId="2">'諸経費算定 (改修機械)'!典昭</definedName>
    <definedName name="典昭" localSheetId="0">総仕訳書!典昭</definedName>
    <definedName name="典昭">[0]!典昭</definedName>
    <definedName name="天井ボード２" localSheetId="1">#REF!</definedName>
    <definedName name="天井ボード２" localSheetId="0">#REF!</definedName>
    <definedName name="天井ボード２">#REF!</definedName>
    <definedName name="天井付ﾘｰﾗｰｺﾝｾﾝﾄ">#REF!</definedName>
    <definedName name="天井埋込スピーカ">#REF!</definedName>
    <definedName name="天井埋込ｽﾋﾟｰｶ__防滴型">[35]複合・ｺﾝｾﾝﾄ電話!#REF!</definedName>
    <definedName name="天気" localSheetId="2">#REF!</definedName>
    <definedName name="天気">#REF!</definedName>
    <definedName name="点">'[257]単価表(測)'!#REF!</definedName>
    <definedName name="伝" localSheetId="2">#REF!</definedName>
    <definedName name="伝">#REF!</definedName>
    <definedName name="電" localSheetId="2">#REF!</definedName>
    <definedName name="電">#REF!</definedName>
    <definedName name="電１">[76]入力画面!$O$65</definedName>
    <definedName name="電１０">[76]入力画面!$O$74</definedName>
    <definedName name="電１１">[76]入力画面!$O$75</definedName>
    <definedName name="電１２">[76]入力画面!$O$76</definedName>
    <definedName name="電１３">[76]入力画面!$O$77</definedName>
    <definedName name="電１４">[76]入力画面!$O$78</definedName>
    <definedName name="電１５">[76]入力画面!$O$79</definedName>
    <definedName name="電１６">[76]入力画面!$O$80</definedName>
    <definedName name="電１７">[76]入力画面!$O$81</definedName>
    <definedName name="電１８">[76]入力画面!$O$82</definedName>
    <definedName name="電２">[76]入力画面!$O$66</definedName>
    <definedName name="電３">[76]入力画面!$O$67</definedName>
    <definedName name="電４">[76]入力画面!$O$68</definedName>
    <definedName name="電５">[76]入力画面!$O$69</definedName>
    <definedName name="電６">[76]入力画面!$O$70</definedName>
    <definedName name="電７">[76]入力画面!$O$71</definedName>
    <definedName name="電８">[76]入力画面!$O$72</definedName>
    <definedName name="電９">[76]入力画面!$O$73</definedName>
    <definedName name="電機内訳" localSheetId="1">#REF!</definedName>
    <definedName name="電機内訳" localSheetId="0">#REF!</definedName>
    <definedName name="電機内訳" localSheetId="17">#REF!</definedName>
    <definedName name="電機内訳">#REF!</definedName>
    <definedName name="電気">[258]資材!#REF!</definedName>
    <definedName name="電気1P" localSheetId="1">#REF!</definedName>
    <definedName name="電気1P" localSheetId="0">#REF!</definedName>
    <definedName name="電気1P" localSheetId="17">#REF!</definedName>
    <definedName name="電気1P">#REF!</definedName>
    <definedName name="電気その一般管理費">[76]一覧表!$K$11</definedName>
    <definedName name="電気その下一般管理費">[76]一覧表!$E$11</definedName>
    <definedName name="電気その下仮設費">[76]一覧表!$C$11</definedName>
    <definedName name="電気その下現場管理費">[76]一覧表!$D$11</definedName>
    <definedName name="電気その共通仮設費">[76]一覧表!$G$11</definedName>
    <definedName name="電気その原工事">[76]一覧表!$B$11</definedName>
    <definedName name="電気その現場管理費">[76]一覧表!$I$11</definedName>
    <definedName name="電気その工事原価">[76]一覧表!$J$11</definedName>
    <definedName name="電気その純工事費">[76]一覧表!$H$11</definedName>
    <definedName name="電気その他">[76]入力画面!$C$22</definedName>
    <definedName name="電気その他改修直工" localSheetId="1">#REF!</definedName>
    <definedName name="電気その他改修直工" localSheetId="0">#REF!</definedName>
    <definedName name="電気その他改修直工" localSheetId="17">#REF!</definedName>
    <definedName name="電気その他改修直工">#REF!</definedName>
    <definedName name="電気その他改修直工計">#REF!</definedName>
    <definedName name="電気その他改修変更直工">#REF!</definedName>
    <definedName name="電気その他現場管理費">#REF!</definedName>
    <definedName name="電気その他工事原価">#REF!</definedName>
    <definedName name="電気その他純工">#REF!</definedName>
    <definedName name="電気その他直工">#REF!</definedName>
    <definedName name="電気その他直工計">#REF!</definedName>
    <definedName name="電気その他変更直工">#REF!</definedName>
    <definedName name="電気その直接工事費">[76]一覧表!$F$11</definedName>
    <definedName name="電気その変更">[76]入力画面!$E$22</definedName>
    <definedName name="電気一般">[76]入力画面!$C$21</definedName>
    <definedName name="電気一般一般管理費">[76]一覧表!$K$8</definedName>
    <definedName name="電気一般下一般管理費">[76]一覧表!$E$8</definedName>
    <definedName name="電気一般下仮設費">[76]一覧表!$C$8</definedName>
    <definedName name="電気一般下現場管理費">[76]一覧表!$D$8</definedName>
    <definedName name="電気一般共通仮設費">[76]一覧表!$G$8</definedName>
    <definedName name="電気一般原工事">[76]一覧表!$B$8</definedName>
    <definedName name="電気一般現場管理費">[76]一覧表!$I$8</definedName>
    <definedName name="電気一般工事原価">[76]一覧表!$J$8</definedName>
    <definedName name="電気一般純工事費">[76]一覧表!$H$8</definedName>
    <definedName name="電気一般直接工事費">[76]一覧表!$F$8</definedName>
    <definedName name="電気一般変更">[76]入力画面!$E$21</definedName>
    <definedName name="電気下請工事原価" localSheetId="1">#REF!</definedName>
    <definedName name="電気下請工事原価" localSheetId="0">#REF!</definedName>
    <definedName name="電気下請工事原価">#REF!</definedName>
    <definedName name="電気下請工事原価計" localSheetId="1">#REF!</definedName>
    <definedName name="電気下請工事原価計" localSheetId="2">#REF!</definedName>
    <definedName name="電気下請工事原価計" localSheetId="0">#REF!</definedName>
    <definedName name="電気下請工事原価計" localSheetId="17">#REF!</definedName>
    <definedName name="電気下請工事原価計">#REF!</definedName>
    <definedName name="電気下請純工" localSheetId="1">#REF!</definedName>
    <definedName name="電気下請純工" localSheetId="0">#REF!</definedName>
    <definedName name="電気下請純工">#REF!</definedName>
    <definedName name="電気下請純工計" localSheetId="1">#REF!</definedName>
    <definedName name="電気下請純工計" localSheetId="2">#REF!</definedName>
    <definedName name="電気下請純工計" localSheetId="0">#REF!</definedName>
    <definedName name="電気下請純工計" localSheetId="17">#REF!</definedName>
    <definedName name="電気下請純工計">#REF!</definedName>
    <definedName name="電気下請変更現経">#REF!</definedName>
    <definedName name="電気改修">[76]入力画面!$C$23</definedName>
    <definedName name="電気改修下一般管理費">[76]一覧表!$E$14</definedName>
    <definedName name="電気改修下仮設費">[76]一覧表!$C$14</definedName>
    <definedName name="電気改修下現場管理費">[76]一覧表!$D$14</definedName>
    <definedName name="電気改修共通仮設費">[76]一覧表!$G$14</definedName>
    <definedName name="電気改修原工事">[76]一覧表!$B$14</definedName>
    <definedName name="電気改修現場管理費">[76]一覧表!$I$14</definedName>
    <definedName name="電気改修工事原価">[76]一覧表!$J$14</definedName>
    <definedName name="電気改修純工事費">[76]一覧表!$H$14</definedName>
    <definedName name="電気改修積上げんば管理費計" localSheetId="1">#REF!</definedName>
    <definedName name="電気改修積上げんば管理費計" localSheetId="2">#REF!</definedName>
    <definedName name="電気改修積上げんば管理費計" localSheetId="0">#REF!</definedName>
    <definedName name="電気改修積上げんば管理費計" localSheetId="17">#REF!</definedName>
    <definedName name="電気改修積上げんば管理費計">#REF!</definedName>
    <definedName name="電気改修積上仮設費" localSheetId="1">#REF!</definedName>
    <definedName name="電気改修積上仮設費" localSheetId="2">#REF!</definedName>
    <definedName name="電気改修積上仮設費" localSheetId="0">#REF!</definedName>
    <definedName name="電気改修積上仮設費" localSheetId="17">#REF!</definedName>
    <definedName name="電気改修積上仮設費">#REF!</definedName>
    <definedName name="電気改修積上現場管理費" localSheetId="1">#REF!</definedName>
    <definedName name="電気改修積上現場管理費" localSheetId="2">#REF!</definedName>
    <definedName name="電気改修積上現場管理費" localSheetId="0">#REF!</definedName>
    <definedName name="電気改修積上現場管理費" localSheetId="17">#REF!</definedName>
    <definedName name="電気改修積上現場管理費">#REF!</definedName>
    <definedName name="電気改修直工" localSheetId="1">#REF!</definedName>
    <definedName name="電気改修直工" localSheetId="0">#REF!</definedName>
    <definedName name="電気改修直工">#REF!</definedName>
    <definedName name="電気改修直工計">#REF!</definedName>
    <definedName name="電気改修直接工事費">[76]一覧表!$F$14</definedName>
    <definedName name="電気改修変更">[76]入力画面!$E$23</definedName>
    <definedName name="電気改修変更積上仮設費" localSheetId="1">#REF!</definedName>
    <definedName name="電気改修変更積上仮設費" localSheetId="2">#REF!</definedName>
    <definedName name="電気改修変更積上仮設費" localSheetId="0">#REF!</definedName>
    <definedName name="電気改修変更積上仮設費" localSheetId="17">#REF!</definedName>
    <definedName name="電気改修変更積上仮設費">#REF!</definedName>
    <definedName name="電気改修変更積上現場管理費" localSheetId="1">#REF!</definedName>
    <definedName name="電気改修変更積上現場管理費" localSheetId="2">#REF!</definedName>
    <definedName name="電気改修変更積上現場管理費" localSheetId="0">#REF!</definedName>
    <definedName name="電気改修変更積上現場管理費" localSheetId="17">#REF!</definedName>
    <definedName name="電気改修変更積上現場管理費">#REF!</definedName>
    <definedName name="電気改修変更直工" localSheetId="1">#REF!</definedName>
    <definedName name="電気改修変更直工" localSheetId="0">#REF!</definedName>
    <definedName name="電気改修変更直工">#REF!</definedName>
    <definedName name="電気業者見積額">#REF!</definedName>
    <definedName name="電気原価">#REF!</definedName>
    <definedName name="電気原価合計">#REF!</definedName>
    <definedName name="電気現場管理費">#REF!</definedName>
    <definedName name="電気現場経費">#REF!</definedName>
    <definedName name="電気現場経費合計">#REF!</definedName>
    <definedName name="電気工事原価">#REF!</definedName>
    <definedName name="電気工事原価合計">#REF!</definedName>
    <definedName name="電気合計">#REF!</definedName>
    <definedName name="電気時計Ａﾀｲﾌﾟ">#REF!</definedName>
    <definedName name="電気時計Ｂﾀｲﾌﾟ">#REF!</definedName>
    <definedName name="電気主要機器現場経費">#REF!</definedName>
    <definedName name="電気主要機器現場経費合計">#REF!</definedName>
    <definedName name="電気主要機器工事原価">#REF!</definedName>
    <definedName name="電気主要機器工事原価合計">#REF!</definedName>
    <definedName name="電気主要機器純工">#REF!</definedName>
    <definedName name="電気主要機器純工合計">#REF!</definedName>
    <definedName name="電気主要機器直工">#REF!</definedName>
    <definedName name="電気主要機器直工２">#REF!</definedName>
    <definedName name="電気主要機器直工合計">#REF!</definedName>
    <definedName name="電気主要機器直工合計２">#REF!</definedName>
    <definedName name="電気主要機器変更直工">#REF!</definedName>
    <definedName name="電気純工">#REF!</definedName>
    <definedName name="電気純工合計">#REF!</definedName>
    <definedName name="電気積上仮設費" localSheetId="1">#REF!</definedName>
    <definedName name="電気積上仮設費" localSheetId="2">#REF!</definedName>
    <definedName name="電気積上仮設費" localSheetId="0">#REF!</definedName>
    <definedName name="電気積上仮設費" localSheetId="17">#REF!</definedName>
    <definedName name="電気積上仮設費">#REF!</definedName>
    <definedName name="電気積上仮設費計" localSheetId="1">#REF!</definedName>
    <definedName name="電気積上仮設費計" localSheetId="2">#REF!</definedName>
    <definedName name="電気積上仮設費計" localSheetId="0">#REF!</definedName>
    <definedName name="電気積上仮設費計" localSheetId="17">#REF!</definedName>
    <definedName name="電気積上仮設費計">#REF!</definedName>
    <definedName name="電気積上仮設費変更" localSheetId="1">#REF!</definedName>
    <definedName name="電気積上仮設費変更" localSheetId="2">#REF!</definedName>
    <definedName name="電気積上仮設費変更" localSheetId="0">#REF!</definedName>
    <definedName name="電気積上仮設費変更" localSheetId="17">#REF!</definedName>
    <definedName name="電気積上仮設費変更">#REF!</definedName>
    <definedName name="電気積上現場管理費" localSheetId="1">#REF!</definedName>
    <definedName name="電気積上現場管理費" localSheetId="2">#REF!</definedName>
    <definedName name="電気積上現場管理費" localSheetId="0">#REF!</definedName>
    <definedName name="電気積上現場管理費" localSheetId="17">#REF!</definedName>
    <definedName name="電気積上現場管理費">#REF!</definedName>
    <definedName name="電気積上現場管理費計" localSheetId="1">#REF!</definedName>
    <definedName name="電気積上現場管理費計" localSheetId="2">#REF!</definedName>
    <definedName name="電気積上現場管理費計" localSheetId="0">#REF!</definedName>
    <definedName name="電気積上現場管理費計" localSheetId="17">#REF!</definedName>
    <definedName name="電気積上現場管理費計">#REF!</definedName>
    <definedName name="電気積上現場管理費変更" localSheetId="1">#REF!</definedName>
    <definedName name="電気積上現場管理費変更" localSheetId="2">#REF!</definedName>
    <definedName name="電気積上現場管理費変更" localSheetId="0">#REF!</definedName>
    <definedName name="電気積上現場管理費変更" localSheetId="17">#REF!</definedName>
    <definedName name="電気積上現場管理費変更">#REF!</definedName>
    <definedName name="電気設備">#REF!</definedName>
    <definedName name="電気単価表">[258]資材!#REF!</definedName>
    <definedName name="電気直工" localSheetId="1">#REF!</definedName>
    <definedName name="電気直工" localSheetId="0">#REF!</definedName>
    <definedName name="電気直工">#REF!</definedName>
    <definedName name="電気直工２">#REF!</definedName>
    <definedName name="電気直工３" localSheetId="1">#REF!</definedName>
    <definedName name="電気直工３" localSheetId="2">#REF!</definedName>
    <definedName name="電気直工３" localSheetId="0">#REF!</definedName>
    <definedName name="電気直工３" localSheetId="17">#REF!</definedName>
    <definedName name="電気直工３">#REF!</definedName>
    <definedName name="電気直工計" localSheetId="1">#REF!</definedName>
    <definedName name="電気直工計" localSheetId="0">#REF!</definedName>
    <definedName name="電気直工計">#REF!</definedName>
    <definedName name="電気直工合計">#REF!</definedName>
    <definedName name="電気直工合計２">#REF!</definedName>
    <definedName name="電気複合">#REF!</definedName>
    <definedName name="電気複合単価計算書">[259]機械複合単価!$AB$31</definedName>
    <definedName name="電気変更一般" localSheetId="1">#REF!</definedName>
    <definedName name="電気変更一般" localSheetId="0">#REF!</definedName>
    <definedName name="電気変更一般" localSheetId="17">#REF!</definedName>
    <definedName name="電気変更一般">#REF!</definedName>
    <definedName name="電気変更工事原価" localSheetId="1">#REF!</definedName>
    <definedName name="電気変更工事原価" localSheetId="0">#REF!</definedName>
    <definedName name="電気変更工事原価" localSheetId="17">#REF!</definedName>
    <definedName name="電気変更工事原価">#REF!</definedName>
    <definedName name="電気変更主要機器" localSheetId="1">#REF!</definedName>
    <definedName name="電気変更主要機器" localSheetId="0">#REF!</definedName>
    <definedName name="電気変更主要機器" localSheetId="17">#REF!</definedName>
    <definedName name="電気変更主要機器">#REF!</definedName>
    <definedName name="電気変更積上仮設費" localSheetId="1">#REF!</definedName>
    <definedName name="電気変更積上仮設費" localSheetId="2">#REF!</definedName>
    <definedName name="電気変更積上仮設費" localSheetId="0">#REF!</definedName>
    <definedName name="電気変更積上仮設費" localSheetId="17">#REF!</definedName>
    <definedName name="電気変更積上仮設費">#REF!</definedName>
    <definedName name="電気変更積上現場管理費" localSheetId="1">#REF!</definedName>
    <definedName name="電気変更積上現場管理費" localSheetId="2">#REF!</definedName>
    <definedName name="電気変更積上現場管理費" localSheetId="0">#REF!</definedName>
    <definedName name="電気変更積上現場管理費" localSheetId="17">#REF!</definedName>
    <definedName name="電気変更積上現場管理費">#REF!</definedName>
    <definedName name="電気変更直工">#REF!</definedName>
    <definedName name="電極保持器">[35]複合・ｺﾝｾﾝﾄ電話!#REF!</definedName>
    <definedName name="電極棒">[35]複合・ｺﾝｾﾝﾄ電話!#REF!</definedName>
    <definedName name="電工">[221]data!$B$8</definedName>
    <definedName name="電線___CVV2.0_10C__ｶﾝﾛ">[97]複合!$AA$15</definedName>
    <definedName name="電線IV14°×1__ﾗｯｸ" localSheetId="1">#REF!</definedName>
    <definedName name="電線IV14°×1__ﾗｯｸ" localSheetId="0">#REF!</definedName>
    <definedName name="電線IV14°×1__ﾗｯｸ" localSheetId="17">#REF!</definedName>
    <definedName name="電線IV14°×1__ﾗｯｸ">#REF!</definedName>
    <definedName name="電線IV22°×1__ﾗｯｸ" localSheetId="1">#REF!</definedName>
    <definedName name="電線IV22°×1__ﾗｯｸ" localSheetId="0">#REF!</definedName>
    <definedName name="電線IV22°×1__ﾗｯｸ" localSheetId="17">#REF!</definedName>
    <definedName name="電線IV22°×1__ﾗｯｸ">#REF!</definedName>
    <definedName name="電線IV38°×1__ﾗｯｸ" localSheetId="1">#REF!</definedName>
    <definedName name="電線IV38°×1__ﾗｯｸ" localSheetId="0">#REF!</definedName>
    <definedName name="電線IV38°×1__ﾗｯｸ" localSheetId="17">#REF!</definedName>
    <definedName name="電線IV38°×1__ﾗｯｸ">#REF!</definedName>
    <definedName name="電線IV5.5°×1__ﾗｯｸ">#REF!</definedName>
    <definedName name="電線管類">#REF!</definedName>
    <definedName name="電灯" localSheetId="1">#REF!</definedName>
    <definedName name="電灯" localSheetId="2">#REF!</definedName>
    <definedName name="電灯" localSheetId="0">#REF!</definedName>
    <definedName name="電灯" localSheetId="17">#REF!</definedName>
    <definedName name="電灯">#REF!</definedName>
    <definedName name="電灯設備">#REF!</definedName>
    <definedName name="電灯設備集計">#REF!</definedName>
    <definedName name="電灯設備範囲">#REF!</definedName>
    <definedName name="電力負担金">[76]入力画面!$C$35</definedName>
    <definedName name="電力負担金変更">[76]入力画面!$E$35</definedName>
    <definedName name="電力料" localSheetId="2">#REF!</definedName>
    <definedName name="電力料">#REF!</definedName>
    <definedName name="電労費" localSheetId="17">#REF!</definedName>
    <definedName name="電労費">#REF!</definedName>
    <definedName name="電話" localSheetId="1">#REF!</definedName>
    <definedName name="電話" localSheetId="2">#REF!</definedName>
    <definedName name="電話" localSheetId="0">#REF!</definedName>
    <definedName name="電話" localSheetId="17">#REF!</definedName>
    <definedName name="電話">#REF!</definedName>
    <definedName name="電話2">#REF!</definedName>
    <definedName name="電話設備範囲">#REF!</definedName>
    <definedName name="塗装">#REF!</definedName>
    <definedName name="塗装Ａ">[149]塗装Ａ!$I$32</definedName>
    <definedName name="塗装原" localSheetId="1">#REF!</definedName>
    <definedName name="塗装原" localSheetId="0">#REF!</definedName>
    <definedName name="塗装原">#REF!</definedName>
    <definedName name="塗装工">#REF!</definedName>
    <definedName name="塗装工１">#REF!</definedName>
    <definedName name="塗装工事" localSheetId="2">#REF!</definedName>
    <definedName name="塗装工事">#REF!</definedName>
    <definedName name="塗装工事合計">[151]集計表・内訳!$AN$442</definedName>
    <definedName name="塗装変" localSheetId="1">#REF!</definedName>
    <definedName name="塗装変" localSheetId="0">#REF!</definedName>
    <definedName name="塗装変" localSheetId="17">#REF!</definedName>
    <definedName name="塗装変">#REF!</definedName>
    <definedName name="渡り廊下" localSheetId="1">#REF!</definedName>
    <definedName name="渡り廊下" localSheetId="0">#REF!</definedName>
    <definedName name="渡り廊下" localSheetId="17">#REF!</definedName>
    <definedName name="渡り廊下">#REF!</definedName>
    <definedName name="登録" localSheetId="1">#REF!</definedName>
    <definedName name="登録" localSheetId="0">#REF!</definedName>
    <definedName name="登録" localSheetId="17">#REF!</definedName>
    <definedName name="登録">#REF!</definedName>
    <definedName name="都計法許可年月日">#REF!</definedName>
    <definedName name="都計法許可番号">#REF!</definedName>
    <definedName name="都計法条文">#REF!</definedName>
    <definedName name="都市型1工法">#REF!</definedName>
    <definedName name="都市型2工法">#REF!</definedName>
    <definedName name="土" localSheetId="1">仕訳書!土</definedName>
    <definedName name="土" localSheetId="2">'諸経費算定 (改修機械)'!土</definedName>
    <definedName name="土" localSheetId="0">総仕訳書!土</definedName>
    <definedName name="土" localSheetId="17">別紙明細!土</definedName>
    <definedName name="土">[0]!土</definedName>
    <definedName name="土__工" localSheetId="2">#REF!</definedName>
    <definedName name="土__工">#REF!</definedName>
    <definedName name="土間ｺﾝ" localSheetId="1">#REF!</definedName>
    <definedName name="土間ｺﾝ" localSheetId="0">#REF!</definedName>
    <definedName name="土間ｺﾝ" localSheetId="17">#REF!</definedName>
    <definedName name="土間ｺﾝ">#REF!</definedName>
    <definedName name="土間ｺﾝｸﾘｰﾄ____18_20_15">'[167]ｺﾝｸﾘｰﾄ '!$F$6</definedName>
    <definedName name="土工" localSheetId="1">#REF!</definedName>
    <definedName name="土工" localSheetId="0">#REF!</definedName>
    <definedName name="土工" localSheetId="17">#REF!</definedName>
    <definedName name="土工">#REF!</definedName>
    <definedName name="土工Ａ">[149]土工Ａ!$I$32</definedName>
    <definedName name="土工下流" localSheetId="1">[260]代価表!#REF!</definedName>
    <definedName name="土工下流" localSheetId="0">[260]代価表!#REF!</definedName>
    <definedName name="土工下流" localSheetId="17">[260]代価表!#REF!</definedName>
    <definedName name="土工下流">[260]代価表!#REF!</definedName>
    <definedName name="土工機械運搬" localSheetId="1">[261]代価!#REF!</definedName>
    <definedName name="土工機械運搬" localSheetId="0">[261]代価!#REF!</definedName>
    <definedName name="土工機械運搬" localSheetId="17">[261]代価!#REF!</definedName>
    <definedName name="土工機械運搬">[261]代価!#REF!</definedName>
    <definedName name="土工原" localSheetId="1">#REF!</definedName>
    <definedName name="土工原" localSheetId="0">#REF!</definedName>
    <definedName name="土工原" localSheetId="17">#REF!</definedName>
    <definedName name="土工原">#REF!</definedName>
    <definedName name="土工事" localSheetId="1">'[24]１直接仮設'!#REF!</definedName>
    <definedName name="土工事" localSheetId="0">'[24]１直接仮設'!#REF!</definedName>
    <definedName name="土工事" localSheetId="17">'[24]１直接仮設'!#REF!</definedName>
    <definedName name="土工事">'[24]１直接仮設'!#REF!</definedName>
    <definedName name="土工事合計">[151]集計表・内訳!$AN$50</definedName>
    <definedName name="土工数量" localSheetId="1">[262]複合器具!#REF!</definedName>
    <definedName name="土工数量" localSheetId="0">[262]複合器具!#REF!</definedName>
    <definedName name="土工数量" localSheetId="17">[262]複合器具!#REF!</definedName>
    <definedName name="土工数量">[262]複合器具!#REF!</definedName>
    <definedName name="土工単価1" localSheetId="1">#REF!</definedName>
    <definedName name="土工単価1" localSheetId="0">#REF!</definedName>
    <definedName name="土工単価1" localSheetId="17">#REF!</definedName>
    <definedName name="土工単価1">#REF!</definedName>
    <definedName name="土工変" localSheetId="1">#REF!</definedName>
    <definedName name="土工変" localSheetId="0">#REF!</definedName>
    <definedName name="土工変" localSheetId="17">#REF!</definedName>
    <definedName name="土工変">#REF!</definedName>
    <definedName name="土工夜">#REF!</definedName>
    <definedName name="土止工">#REF!</definedName>
    <definedName name="土集計１">#REF!</definedName>
    <definedName name="土壌害虫発生機構解析実験棟" localSheetId="1">#REF!</definedName>
    <definedName name="土壌害虫発生機構解析実験棟" localSheetId="0">#REF!</definedName>
    <definedName name="土壌害虫発生機構解析実験棟" localSheetId="17">#REF!</definedName>
    <definedName name="土壌害虫発生機構解析実験棟">#REF!</definedName>
    <definedName name="土地の登記の有無">#REF!</definedName>
    <definedName name="土地所有者氏名">#REF!</definedName>
    <definedName name="土地所有者住所">#REF!</definedName>
    <definedName name="土地所有者電話番号">#REF!</definedName>
    <definedName name="土被_100">[175]管土工数量!#REF!</definedName>
    <definedName name="土被_101">[175]管土工数量!#REF!</definedName>
    <definedName name="土被_102">[175]管土工数量!#REF!</definedName>
    <definedName name="土被_201">[175]管土工数量!#REF!</definedName>
    <definedName name="土被_202">[175]管土工数量!#REF!</definedName>
    <definedName name="土被_301">[175]管土工数量!#REF!</definedName>
    <definedName name="土被_302">[175]管土工数量!#REF!</definedName>
    <definedName name="土木世話役" localSheetId="2">#REF!</definedName>
    <definedName name="土木世話役">#REF!</definedName>
    <definedName name="土留工" localSheetId="2">#REF!</definedName>
    <definedName name="土留工">#REF!</definedName>
    <definedName name="土量" localSheetId="2">#REF!</definedName>
    <definedName name="土量">#REF!</definedName>
    <definedName name="東面">#REF!</definedName>
    <definedName name="桃" localSheetId="1">仕訳書!桃</definedName>
    <definedName name="桃" localSheetId="2">'諸経費算定 (改修機械)'!桃</definedName>
    <definedName name="桃" localSheetId="0">総仕訳書!桃</definedName>
    <definedName name="桃" localSheetId="17">別紙明細!桃</definedName>
    <definedName name="桃">桃</definedName>
    <definedName name="当間１１号" localSheetId="1">[263]明細表!#REF!</definedName>
    <definedName name="当間１１号" localSheetId="0">[263]明細表!#REF!</definedName>
    <definedName name="当間１１号" localSheetId="17">[263]明細表!#REF!</definedName>
    <definedName name="当間１１号">[263]明細表!#REF!</definedName>
    <definedName name="当間３２号" localSheetId="17">[263]明細表!#REF!</definedName>
    <definedName name="当間３２号">[263]明細表!#REF!</definedName>
    <definedName name="当初工期">[77]入力画面!$I$37</definedName>
    <definedName name="当初消費税相当額" localSheetId="1">'[165]一覧表 (変更)'!#REF!</definedName>
    <definedName name="当初消費税相当額" localSheetId="0">'[165]一覧表 (変更)'!#REF!</definedName>
    <definedName name="当初消費税相当額" localSheetId="17">'[165]一覧表 (変更)'!#REF!</definedName>
    <definedName name="当初消費税相当額">'[165]一覧表 (変更)'!#REF!</definedName>
    <definedName name="当初消費税等" localSheetId="1">'[165]一覧表 (変更)'!#REF!</definedName>
    <definedName name="当初消費税等" localSheetId="0">'[165]一覧表 (変更)'!#REF!</definedName>
    <definedName name="当初消費税等" localSheetId="17">'[165]一覧表 (変更)'!#REF!</definedName>
    <definedName name="当初消費税等">'[165]一覧表 (変更)'!#REF!</definedName>
    <definedName name="当初請負額">[76]入力画面!$C$48</definedName>
    <definedName name="統計値">[264]代価表!#REF!</definedName>
    <definedName name="藤">#REF!</definedName>
    <definedName name="頭出" localSheetId="1">#REF!</definedName>
    <definedName name="頭出" localSheetId="0">#REF!</definedName>
    <definedName name="頭出" localSheetId="17">#REF!</definedName>
    <definedName name="頭出">#REF!</definedName>
    <definedName name="動産" localSheetId="1">#REF!</definedName>
    <definedName name="動産" localSheetId="2">#REF!</definedName>
    <definedName name="動産" localSheetId="0">#REF!</definedName>
    <definedName name="動産" localSheetId="17">#REF!</definedName>
    <definedName name="動産">#REF!</definedName>
    <definedName name="動産1" localSheetId="1">#REF!</definedName>
    <definedName name="動産1" localSheetId="0">#REF!</definedName>
    <definedName name="動産1" localSheetId="17">#REF!</definedName>
    <definedName name="動産1">#REF!</definedName>
    <definedName name="動産2">#REF!</definedName>
    <definedName name="動産3">#REF!</definedName>
    <definedName name="動産4">#REF!</definedName>
    <definedName name="動産5">#REF!</definedName>
    <definedName name="動産A">#REF!</definedName>
    <definedName name="動産Ｂ">#REF!</definedName>
    <definedName name="動産名称">#REF!</definedName>
    <definedName name="動力" localSheetId="1">#REF!</definedName>
    <definedName name="動力" localSheetId="2">#REF!</definedName>
    <definedName name="動力" localSheetId="0">#REF!</definedName>
    <definedName name="動力" localSheetId="17">#REF!</definedName>
    <definedName name="動力">#REF!</definedName>
    <definedName name="動力設備">#REF!</definedName>
    <definedName name="動力設備範囲">#REF!</definedName>
    <definedName name="動力盤Ｐ_２">#REF!</definedName>
    <definedName name="動力盤Ｐ_３">#REF!</definedName>
    <definedName name="動力盤Ｐ_４">#REF!</definedName>
    <definedName name="動力盤Ｐ_５">#REF!</definedName>
    <definedName name="動力盤Ｐ_６">#REF!</definedName>
    <definedName name="動力盤Ｐ_７">#REF!</definedName>
    <definedName name="導線取付金物_ｺﾝｸﾘｰﾄ用">[35]複合・ｺﾝｾﾝﾄ電話!#REF!</definedName>
    <definedName name="導線取付金物_瓦用">[35]複合・ｺﾝｾﾝﾄ電話!#REF!</definedName>
    <definedName name="胴">[73]!胴</definedName>
    <definedName name="胴縁材">[73]!胴縁材</definedName>
    <definedName name="銅" localSheetId="1">[159]仕訳書!#REF!</definedName>
    <definedName name="銅" localSheetId="0">[159]仕訳書!#REF!</definedName>
    <definedName name="銅" localSheetId="17">[159]仕訳書!#REF!</definedName>
    <definedName name="銅">[159]仕訳書!#REF!</definedName>
    <definedName name="銅導線__2.0×13" localSheetId="1">[35]複合・ｺﾝｾﾝﾄ電話!#REF!</definedName>
    <definedName name="銅導線__2.0×13" localSheetId="0">[35]複合・ｺﾝｾﾝﾄ電話!#REF!</definedName>
    <definedName name="銅導線__2.0×13" localSheetId="17">[35]複合・ｺﾝｾﾝﾄ電話!#REF!</definedName>
    <definedName name="銅導線__2.0×13">[35]複合・ｺﾝｾﾝﾄ電話!#REF!</definedName>
    <definedName name="特" localSheetId="2">#REF!</definedName>
    <definedName name="特">#REF!</definedName>
    <definedName name="特作" localSheetId="2">#REF!</definedName>
    <definedName name="特作">#REF!</definedName>
    <definedName name="特作8" localSheetId="2">#REF!</definedName>
    <definedName name="特作8">#REF!</definedName>
    <definedName name="特殊">#REF!</definedName>
    <definedName name="特殊運転" localSheetId="1">#REF!</definedName>
    <definedName name="特殊運転" localSheetId="0">#REF!</definedName>
    <definedName name="特殊運転" localSheetId="17">#REF!</definedName>
    <definedName name="特殊運転">#REF!</definedName>
    <definedName name="特殊運転手">#REF!</definedName>
    <definedName name="特殊運転手１" localSheetId="1">#REF!</definedName>
    <definedName name="特殊運転手１" localSheetId="0">#REF!</definedName>
    <definedName name="特殊運転手１" localSheetId="17">#REF!</definedName>
    <definedName name="特殊運転手１">#REF!</definedName>
    <definedName name="特殊作業員">26100</definedName>
    <definedName name="特殊作業員１" localSheetId="1">#REF!</definedName>
    <definedName name="特殊作業員１" localSheetId="0">#REF!</definedName>
    <definedName name="特殊作業員１" localSheetId="17">#REF!</definedName>
    <definedName name="特殊作業員１">#REF!</definedName>
    <definedName name="特殊製品">NA()</definedName>
    <definedName name="特別単価７０号">#REF!</definedName>
    <definedName name="読込" localSheetId="1">#REF!</definedName>
    <definedName name="読込" localSheetId="0">#REF!</definedName>
    <definedName name="読込" localSheetId="17">#REF!</definedName>
    <definedName name="読込">#REF!</definedName>
    <definedName name="読込2" localSheetId="1">#REF!</definedName>
    <definedName name="読込2" localSheetId="0">#REF!</definedName>
    <definedName name="読込2">#REF!</definedName>
    <definedName name="読込3" localSheetId="1">#REF!</definedName>
    <definedName name="読込3" localSheetId="0">#REF!</definedName>
    <definedName name="読込3">#REF!</definedName>
    <definedName name="鳶工">#REF!</definedName>
    <definedName name="那覇市教育委員会">#REF!</definedName>
    <definedName name="内外原">#REF!</definedName>
    <definedName name="内外装" localSheetId="1">#REF!</definedName>
    <definedName name="内外装" localSheetId="2">#REF!</definedName>
    <definedName name="内外装" localSheetId="0">#REF!</definedName>
    <definedName name="内外装" localSheetId="17">#REF!</definedName>
    <definedName name="内外装">#REF!</definedName>
    <definedName name="内外装工">#REF!</definedName>
    <definedName name="内外装工事">#REF!</definedName>
    <definedName name="内外装工事合計">[151]集計表・内訳!$AN$468</definedName>
    <definedName name="内外表" localSheetId="1">#REF!</definedName>
    <definedName name="内外表" localSheetId="0">#REF!</definedName>
    <definedName name="内外表" localSheetId="17">#REF!</definedName>
    <definedName name="内外表">#REF!</definedName>
    <definedName name="内外変" localSheetId="1">#REF!</definedName>
    <definedName name="内外変" localSheetId="0">#REF!</definedName>
    <definedName name="内外変" localSheetId="17">#REF!</definedName>
    <definedName name="内外変">#REF!</definedName>
    <definedName name="内空の半分" localSheetId="1">#REF!</definedName>
    <definedName name="内空の半分" localSheetId="0">#REF!</definedName>
    <definedName name="内空の半分" localSheetId="17">#REF!</definedName>
    <definedName name="内空の半分">#REF!</definedName>
    <definedName name="内空の半分２">#REF!</definedName>
    <definedName name="内装" localSheetId="1">仕訳書!内装</definedName>
    <definedName name="内装" localSheetId="2">'諸経費算定 (改修機械)'!内装</definedName>
    <definedName name="内装" localSheetId="0">総仕訳書!内装</definedName>
    <definedName name="内装" localSheetId="17">別紙明細!内装</definedName>
    <definedName name="内装">[0]!内装</definedName>
    <definedName name="内装Ａ">[149]内装Ａ!$I$32</definedName>
    <definedName name="内装工" localSheetId="1">#REF!</definedName>
    <definedName name="内装工" localSheetId="0">#REF!</definedName>
    <definedName name="内装工" localSheetId="17">#REF!</definedName>
    <definedName name="内装工">#REF!</definedName>
    <definedName name="内装工１" localSheetId="1">#REF!</definedName>
    <definedName name="内装工１" localSheetId="0">#REF!</definedName>
    <definedName name="内装工１" localSheetId="17">#REF!</definedName>
    <definedName name="内装工１">#REF!</definedName>
    <definedName name="内装床２">#REF!</definedName>
    <definedName name="内部天井" localSheetId="1">仕訳書!内部天井</definedName>
    <definedName name="内部天井" localSheetId="2">'諸経費算定 (改修機械)'!内部天井</definedName>
    <definedName name="内部天井" localSheetId="0">総仕訳書!内部天井</definedName>
    <definedName name="内部天井" localSheetId="17">別紙明細!内部天井</definedName>
    <definedName name="内部天井">内部天井</definedName>
    <definedName name="内壁" localSheetId="1">#REF!</definedName>
    <definedName name="内壁" localSheetId="0">#REF!</definedName>
    <definedName name="内壁" localSheetId="17">#REF!</definedName>
    <definedName name="内壁">#REF!</definedName>
    <definedName name="内訳">NA()</definedName>
    <definedName name="内訳_1" localSheetId="1">#REF!</definedName>
    <definedName name="内訳_1" localSheetId="0">#REF!</definedName>
    <definedName name="内訳_1" localSheetId="17">#REF!</definedName>
    <definedName name="内訳_1">#REF!</definedName>
    <definedName name="内訳_1_J" localSheetId="1">#REF!</definedName>
    <definedName name="内訳_1_J" localSheetId="0">#REF!</definedName>
    <definedName name="内訳_1_J">#REF!</definedName>
    <definedName name="内訳_1_J_1" localSheetId="1">#REF!</definedName>
    <definedName name="内訳_1_J_1" localSheetId="0">#REF!</definedName>
    <definedName name="内訳_1_J_1">#REF!</definedName>
    <definedName name="内訳_1_P">#REF!</definedName>
    <definedName name="内訳_1_P_1">#REF!</definedName>
    <definedName name="内訳_10">#REF!</definedName>
    <definedName name="内訳_11">#REF!</definedName>
    <definedName name="内訳_12">#REF!</definedName>
    <definedName name="内訳_2">#REF!</definedName>
    <definedName name="内訳_2_J">#REF!</definedName>
    <definedName name="内訳_2_J_1">#REF!</definedName>
    <definedName name="内訳_2_P">#REF!</definedName>
    <definedName name="内訳_2_P_1">#REF!</definedName>
    <definedName name="内訳_3">#REF!</definedName>
    <definedName name="内訳_3_J">#REF!</definedName>
    <definedName name="内訳_3_J_1">#REF!</definedName>
    <definedName name="内訳_3_P">#REF!</definedName>
    <definedName name="内訳_3_P_1">#REF!</definedName>
    <definedName name="内訳_4">#REF!</definedName>
    <definedName name="内訳_5">#REF!</definedName>
    <definedName name="内訳_6">#REF!</definedName>
    <definedName name="内訳_7">#REF!</definedName>
    <definedName name="内訳_8">#REF!</definedName>
    <definedName name="内訳_9">#REF!</definedName>
    <definedName name="内訳_P_1">#REF!</definedName>
    <definedName name="内訳_P_2">#REF!</definedName>
    <definedName name="内訳_P_3">#REF!</definedName>
    <definedName name="内訳１">#REF!</definedName>
    <definedName name="内訳１工区">#REF!</definedName>
    <definedName name="内訳2">#REF!</definedName>
    <definedName name="内訳２工区">#REF!</definedName>
    <definedName name="内訳３">#REF!</definedName>
    <definedName name="内訳４">#REF!</definedName>
    <definedName name="内訳CODE">NA()</definedName>
    <definedName name="内訳DB">NA()</definedName>
    <definedName name="内訳ｺﾝｸﾘｰﾄ" localSheetId="1">#REF!</definedName>
    <definedName name="内訳ｺﾝｸﾘｰﾄ" localSheetId="0">#REF!</definedName>
    <definedName name="内訳ｺﾝｸﾘｰﾄ" localSheetId="17">#REF!</definedName>
    <definedName name="内訳ｺﾝｸﾘｰﾄ">#REF!</definedName>
    <definedName name="内訳横タイプ">#REF!</definedName>
    <definedName name="内訳金額">INDEX([73]!内訳DB,MATCH([265]補償金算定仕訳書!XEY1,[73]!内訳CODE,0),4)</definedName>
    <definedName name="内訳型枠" localSheetId="1">#REF!</definedName>
    <definedName name="内訳型枠" localSheetId="0">#REF!</definedName>
    <definedName name="内訳型枠" localSheetId="17">#REF!</definedName>
    <definedName name="内訳型枠">#REF!</definedName>
    <definedName name="内訳抗地" localSheetId="1">#REF!</definedName>
    <definedName name="内訳抗地" localSheetId="0">#REF!</definedName>
    <definedName name="内訳抗地" localSheetId="17">#REF!</definedName>
    <definedName name="内訳抗地">#REF!</definedName>
    <definedName name="内訳時非表示列" localSheetId="1">#REF!</definedName>
    <definedName name="内訳時非表示列" localSheetId="0">#REF!</definedName>
    <definedName name="内訳時非表示列" localSheetId="17">#REF!</definedName>
    <definedName name="内訳時非表示列">#REF!</definedName>
    <definedName name="内訳書" localSheetId="1">#REF!</definedName>
    <definedName name="内訳書" localSheetId="2">#REF!</definedName>
    <definedName name="内訳書" localSheetId="0">#REF!</definedName>
    <definedName name="内訳書" localSheetId="17">#REF!</definedName>
    <definedName name="内訳書">#REF!</definedName>
    <definedName name="内訳書1">#REF!</definedName>
    <definedName name="内訳書1.2">#REF!</definedName>
    <definedName name="内訳書1_2">#REF!</definedName>
    <definedName name="内訳書２" localSheetId="1">仕訳書!内訳書２</definedName>
    <definedName name="内訳書２" localSheetId="2">'諸経費算定 (改修機械)'!内訳書２</definedName>
    <definedName name="内訳書２" localSheetId="0">総仕訳書!内訳書２</definedName>
    <definedName name="内訳書２" localSheetId="17">別紙明細!内訳書２</definedName>
    <definedName name="内訳書２">内訳書２</definedName>
    <definedName name="内訳書3">NA()</definedName>
    <definedName name="内訳書3.4">#N/A</definedName>
    <definedName name="内訳書3_4">NA()</definedName>
    <definedName name="内訳書5.6">#N/A</definedName>
    <definedName name="内訳書5_6">NA()</definedName>
    <definedName name="内訳書7.8">#N/A</definedName>
    <definedName name="内訳書7_8">NA()</definedName>
    <definedName name="内訳書Ｉ" localSheetId="1">#REF!</definedName>
    <definedName name="内訳書Ｉ" localSheetId="0">#REF!</definedName>
    <definedName name="内訳書Ｉ" localSheetId="17">#REF!</definedName>
    <definedName name="内訳書Ｉ">#REF!</definedName>
    <definedName name="内訳書印刷" localSheetId="1">[7]仮設解体!#REF!</definedName>
    <definedName name="内訳書印刷" localSheetId="2">[7]仮設解体!#REF!</definedName>
    <definedName name="内訳書印刷" localSheetId="0">[7]仮設解体!#REF!</definedName>
    <definedName name="内訳書印刷" localSheetId="17">[7]仮設解体!#REF!</definedName>
    <definedName name="内訳書印刷">[7]仮設解体!#REF!</definedName>
    <definedName name="内訳書全体" localSheetId="2">#REF!</definedName>
    <definedName name="内訳書全体">#REF!</definedName>
    <definedName name="内訳全体">'[188]（参考）内訳'!$A$1:$M$1596</definedName>
    <definedName name="内訳鉄筋" localSheetId="1">#REF!</definedName>
    <definedName name="内訳鉄筋" localSheetId="0">#REF!</definedName>
    <definedName name="内訳鉄筋" localSheetId="17">#REF!</definedName>
    <definedName name="内訳鉄筋">#REF!</definedName>
    <definedName name="内訳鉄骨" localSheetId="1">#REF!</definedName>
    <definedName name="内訳鉄骨" localSheetId="0">#REF!</definedName>
    <definedName name="内訳鉄骨" localSheetId="17">#REF!</definedName>
    <definedName name="内訳鉄骨">#REF!</definedName>
    <definedName name="内訳土" localSheetId="1">#REF!</definedName>
    <definedName name="内訳土" localSheetId="0">#REF!</definedName>
    <definedName name="内訳土" localSheetId="17">#REF!</definedName>
    <definedName name="内訳土">#REF!</definedName>
    <definedName name="内訳範囲一般">'[266]内訳＆集計'!$E$12:$AH$1805</definedName>
    <definedName name="内訳名称" localSheetId="1">#REF!</definedName>
    <definedName name="内訳名称" localSheetId="0">#REF!</definedName>
    <definedName name="内訳名称" localSheetId="17">#REF!</definedName>
    <definedName name="内訳名称">#REF!</definedName>
    <definedName name="内訳明細表" localSheetId="1">#REF!</definedName>
    <definedName name="内訳明細表" localSheetId="0">#REF!</definedName>
    <definedName name="内訳明細表" localSheetId="17">#REF!</definedName>
    <definedName name="内訳明細表">#REF!</definedName>
    <definedName name="南面">#REF!</definedName>
    <definedName name="二">[143]土工事!$C$3</definedName>
    <definedName name="二一" localSheetId="2">#REF!</definedName>
    <definedName name="二一">#REF!</definedName>
    <definedName name="二階打設">'[167]代価表3-5,6'!$K$31</definedName>
    <definedName name="二階面積" localSheetId="1">#REF!</definedName>
    <definedName name="二階面積" localSheetId="0">#REF!</definedName>
    <definedName name="二階面積">#REF!</definedName>
    <definedName name="二次製品">NA()</definedName>
    <definedName name="二次単価" localSheetId="1">#REF!</definedName>
    <definedName name="二次単価" localSheetId="0">#REF!</definedName>
    <definedName name="二次単価" localSheetId="17">#REF!</definedName>
    <definedName name="二次単価">#REF!</definedName>
    <definedName name="二十">[143]構内舗装!$B$3</definedName>
    <definedName name="入力" localSheetId="1">#REF!</definedName>
    <definedName name="入力" localSheetId="0">#REF!</definedName>
    <definedName name="入力" localSheetId="17">#REF!</definedName>
    <definedName name="入力">#REF!</definedName>
    <definedName name="入力ﾒﾆｭｰ" localSheetId="1">[7]仮設解体!#REF!</definedName>
    <definedName name="入力ﾒﾆｭｰ" localSheetId="0">[7]仮設解体!#REF!</definedName>
    <definedName name="入力ﾒﾆｭｰ" localSheetId="17">[7]仮設解体!#REF!</definedName>
    <definedName name="入力ﾒﾆｭｰ">[7]仮設解体!#REF!</definedName>
    <definedName name="入力表" localSheetId="1">#REF!</definedName>
    <definedName name="入力表" localSheetId="2">#REF!</definedName>
    <definedName name="入力表" localSheetId="0">#REF!</definedName>
    <definedName name="入力表" localSheetId="17">#REF!</definedName>
    <definedName name="入力表">#REF!</definedName>
    <definedName name="熱線式ｾﾝｻｰ" localSheetId="1">#REF!</definedName>
    <definedName name="熱線式ｾﾝｻｰ" localSheetId="0">#REF!</definedName>
    <definedName name="熱線式ｾﾝｻｰ" localSheetId="17">#REF!</definedName>
    <definedName name="熱線式ｾﾝｻｰ">#REF!</definedName>
    <definedName name="農村型1工法" localSheetId="1">#REF!</definedName>
    <definedName name="農村型1工法" localSheetId="0">#REF!</definedName>
    <definedName name="農村型1工法" localSheetId="17">#REF!</definedName>
    <definedName name="農村型1工法">#REF!</definedName>
    <definedName name="農村型2工法">#REF!</definedName>
    <definedName name="廃1" localSheetId="1">仕訳書!廃1</definedName>
    <definedName name="廃1" localSheetId="2">'諸経費算定 (改修機械)'!廃1</definedName>
    <definedName name="廃1" localSheetId="0">総仕訳書!廃1</definedName>
    <definedName name="廃1">[0]!廃1</definedName>
    <definedName name="廃10" localSheetId="1">仕訳書!廃10</definedName>
    <definedName name="廃10" localSheetId="2">'諸経費算定 (改修機械)'!廃10</definedName>
    <definedName name="廃10" localSheetId="0">総仕訳書!廃10</definedName>
    <definedName name="廃10">[0]!廃10</definedName>
    <definedName name="廃2" localSheetId="1">仕訳書!廃2</definedName>
    <definedName name="廃2" localSheetId="2">'諸経費算定 (改修機械)'!廃2</definedName>
    <definedName name="廃2" localSheetId="0">総仕訳書!廃2</definedName>
    <definedName name="廃2">[0]!廃2</definedName>
    <definedName name="廃3" localSheetId="1">仕訳書!廃3</definedName>
    <definedName name="廃3" localSheetId="2">'諸経費算定 (改修機械)'!廃3</definedName>
    <definedName name="廃3" localSheetId="0">総仕訳書!廃3</definedName>
    <definedName name="廃3">[0]!廃3</definedName>
    <definedName name="廃4" localSheetId="1">仕訳書!廃4</definedName>
    <definedName name="廃4" localSheetId="2">'諸経費算定 (改修機械)'!廃4</definedName>
    <definedName name="廃4" localSheetId="0">総仕訳書!廃4</definedName>
    <definedName name="廃4">[0]!廃4</definedName>
    <definedName name="廃5" localSheetId="1">仕訳書!廃5</definedName>
    <definedName name="廃5" localSheetId="2">'諸経費算定 (改修機械)'!廃5</definedName>
    <definedName name="廃5" localSheetId="0">総仕訳書!廃5</definedName>
    <definedName name="廃5">[0]!廃5</definedName>
    <definedName name="廃6" localSheetId="1">仕訳書!廃6</definedName>
    <definedName name="廃6" localSheetId="2">'諸経費算定 (改修機械)'!廃6</definedName>
    <definedName name="廃6" localSheetId="0">総仕訳書!廃6</definedName>
    <definedName name="廃6">[0]!廃6</definedName>
    <definedName name="廃7" localSheetId="1">仕訳書!廃7</definedName>
    <definedName name="廃7" localSheetId="2">'諸経費算定 (改修機械)'!廃7</definedName>
    <definedName name="廃7" localSheetId="0">総仕訳書!廃7</definedName>
    <definedName name="廃7">[0]!廃7</definedName>
    <definedName name="廃8" localSheetId="1">仕訳書!廃8</definedName>
    <definedName name="廃8" localSheetId="2">'諸経費算定 (改修機械)'!廃8</definedName>
    <definedName name="廃8" localSheetId="0">総仕訳書!廃8</definedName>
    <definedName name="廃8">[0]!廃8</definedName>
    <definedName name="廃9" localSheetId="1">仕訳書!廃9</definedName>
    <definedName name="廃9" localSheetId="2">'諸経費算定 (改修機械)'!廃9</definedName>
    <definedName name="廃9" localSheetId="0">総仕訳書!廃9</definedName>
    <definedName name="廃9">[0]!廃9</definedName>
    <definedName name="廃材" localSheetId="1">仕訳書!廃材</definedName>
    <definedName name="廃材" localSheetId="2">'諸経費算定 (改修機械)'!廃材</definedName>
    <definedName name="廃材" localSheetId="0">総仕訳書!廃材</definedName>
    <definedName name="廃材">[0]!廃材</definedName>
    <definedName name="廃材運搬費">#REF!</definedName>
    <definedName name="廃材処分費" localSheetId="2">#REF!</definedName>
    <definedName name="廃材処分費">#REF!</definedName>
    <definedName name="廃材処理AS" localSheetId="2">#REF!</definedName>
    <definedName name="廃材処理AS">#REF!</definedName>
    <definedName name="廃材処理CO" localSheetId="2">#REF!</definedName>
    <definedName name="廃材処理CO">#REF!</definedName>
    <definedName name="排水">#REF!</definedName>
    <definedName name="排水金具" localSheetId="1">仕訳書!排水金具</definedName>
    <definedName name="排水金具" localSheetId="2">'諸経費算定 (改修機械)'!排水金具</definedName>
    <definedName name="排水金具" localSheetId="0">総仕訳書!排水金具</definedName>
    <definedName name="排水金具">[0]!排水金具</definedName>
    <definedName name="排水工" localSheetId="2">[267]内訳表!#REF!</definedName>
    <definedName name="排水工" localSheetId="17">[267]内訳表!#REF!</definedName>
    <definedName name="排水工">[267]内訳表!#REF!</definedName>
    <definedName name="配管工" localSheetId="1">#REF!</definedName>
    <definedName name="配管工" localSheetId="0">#REF!</definedName>
    <definedName name="配管工" localSheetId="17">#REF!</definedName>
    <definedName name="配管工">#REF!</definedName>
    <definedName name="配管土工歩道部" localSheetId="1">#REF!</definedName>
    <definedName name="配管土工歩道部" localSheetId="0">#REF!</definedName>
    <definedName name="配管土工歩道部" localSheetId="17">#REF!</definedName>
    <definedName name="配管土工歩道部">#REF!</definedName>
    <definedName name="配筋2" localSheetId="1">#REF!</definedName>
    <definedName name="配筋2" localSheetId="0">#REF!</definedName>
    <definedName name="配筋2" localSheetId="17">#REF!</definedName>
    <definedName name="配筋2">#REF!</definedName>
    <definedName name="配水材料範囲">[191]配水材料!$A$2:$H$718</definedName>
    <definedName name="配線器具">#REF!</definedName>
    <definedName name="配置予定技術者">#REF!</definedName>
    <definedName name="倍数" localSheetId="1">#REF!</definedName>
    <definedName name="倍数" localSheetId="2">#REF!</definedName>
    <definedName name="倍数" localSheetId="0">#REF!</definedName>
    <definedName name="倍数" localSheetId="17">#REF!</definedName>
    <definedName name="倍数">#REF!</definedName>
    <definedName name="剥離剤" localSheetId="2">#REF!</definedName>
    <definedName name="剥離剤">#REF!</definedName>
    <definedName name="白ｶﾞｽ管__G125">[97]複合!$AA$12</definedName>
    <definedName name="八">[143]防水工事!$C$3</definedName>
    <definedName name="八戸北2_PAC" localSheetId="2">#REF!</definedName>
    <definedName name="八戸北2_PAC">#REF!</definedName>
    <definedName name="発生材" localSheetId="1">#REF!</definedName>
    <definedName name="発生材" localSheetId="0">#REF!</definedName>
    <definedName name="発生材" localSheetId="17">#REF!</definedName>
    <definedName name="発生材">#REF!</definedName>
    <definedName name="発生材価格" localSheetId="1">#REF!</definedName>
    <definedName name="発生材価格" localSheetId="0">#REF!</definedName>
    <definedName name="発生材価格" localSheetId="17">#REF!</definedName>
    <definedName name="発生材価格">#REF!</definedName>
    <definedName name="発生土">'[143]代価表2-1'!$K$15</definedName>
    <definedName name="発電機技術員派遣費" localSheetId="1">[35]複合・ｺﾝｾﾝﾄ電話!#REF!</definedName>
    <definedName name="発電機技術員派遣費" localSheetId="0">[35]複合・ｺﾝｾﾝﾄ電話!#REF!</definedName>
    <definedName name="発電機技術員派遣費" localSheetId="17">[35]複合・ｺﾝｾﾝﾄ電話!#REF!</definedName>
    <definedName name="発電機技術員派遣費">[35]複合・ｺﾝｾﾝﾄ電話!#REF!</definedName>
    <definedName name="発電機搬入据付配管工事" localSheetId="1">[35]複合・ｺﾝｾﾝﾄ電話!#REF!</definedName>
    <definedName name="発電機搬入据付配管工事" localSheetId="0">[35]複合・ｺﾝｾﾝﾄ電話!#REF!</definedName>
    <definedName name="発電機搬入据付配管工事" localSheetId="17">[35]複合・ｺﾝｾﾝﾄ電話!#REF!</definedName>
    <definedName name="発電機搬入据付配管工事">[35]複合・ｺﾝｾﾝﾄ電話!#REF!</definedName>
    <definedName name="半円" localSheetId="2">#REF!</definedName>
    <definedName name="半円">#REF!</definedName>
    <definedName name="板金工" localSheetId="1">#REF!</definedName>
    <definedName name="板金工" localSheetId="0">#REF!</definedName>
    <definedName name="板金工" localSheetId="17">#REF!</definedName>
    <definedName name="板金工">#REF!</definedName>
    <definedName name="板金工１" localSheetId="1">#REF!</definedName>
    <definedName name="板金工１" localSheetId="0">#REF!</definedName>
    <definedName name="板金工１" localSheetId="17">#REF!</definedName>
    <definedName name="板金工１">#REF!</definedName>
    <definedName name="範囲" localSheetId="1">#REF!</definedName>
    <definedName name="範囲" localSheetId="2">#REF!</definedName>
    <definedName name="範囲" localSheetId="0">#REF!</definedName>
    <definedName name="範囲" localSheetId="17">#REF!</definedName>
    <definedName name="範囲">#REF!</definedName>
    <definedName name="範囲1">NA()</definedName>
    <definedName name="範囲2">NA()</definedName>
    <definedName name="範囲消" localSheetId="1">#REF!</definedName>
    <definedName name="範囲消" localSheetId="0">#REF!</definedName>
    <definedName name="範囲消" localSheetId="17">#REF!</definedName>
    <definedName name="範囲消">#REF!</definedName>
    <definedName name="範囲名" localSheetId="1">#REF!</definedName>
    <definedName name="範囲名" localSheetId="2">#REF!</definedName>
    <definedName name="範囲名" localSheetId="0">#REF!</definedName>
    <definedName name="範囲名" localSheetId="17">#REF!</definedName>
    <definedName name="範囲名">#REF!</definedName>
    <definedName name="番号">#REF!</definedName>
    <definedName name="番号入力" localSheetId="1">#REF!</definedName>
    <definedName name="番号入力" localSheetId="2">#REF!</definedName>
    <definedName name="番号入力" localSheetId="0">#REF!</definedName>
    <definedName name="番号入力" localSheetId="17">#REF!</definedName>
    <definedName name="番号入力">#REF!</definedName>
    <definedName name="番地" localSheetId="1">[7]仮設解体!#REF!</definedName>
    <definedName name="番地" localSheetId="0">[7]仮設解体!#REF!</definedName>
    <definedName name="番地" localSheetId="17">[7]仮設解体!#REF!</definedName>
    <definedName name="番地">[7]仮設解体!#REF!</definedName>
    <definedName name="番地10" localSheetId="1">[7]仮設解体!#REF!</definedName>
    <definedName name="番地10" localSheetId="0">[7]仮設解体!#REF!</definedName>
    <definedName name="番地10" localSheetId="17">[7]仮設解体!#REF!</definedName>
    <definedName name="番地10">[7]仮設解体!#REF!</definedName>
    <definedName name="番地2" localSheetId="1">[7]仮設解体!#REF!</definedName>
    <definedName name="番地2" localSheetId="0">[7]仮設解体!#REF!</definedName>
    <definedName name="番地2" localSheetId="17">[7]仮設解体!#REF!</definedName>
    <definedName name="番地2">[7]仮設解体!#REF!</definedName>
    <definedName name="盤見積もり" localSheetId="1">#REF!</definedName>
    <definedName name="盤見積もり" localSheetId="0">#REF!</definedName>
    <definedName name="盤見積もり" localSheetId="17">#REF!</definedName>
    <definedName name="盤見積もり">#REF!</definedName>
    <definedName name="盤歩掛">'[268]１直接仮設'!#REF!</definedName>
    <definedName name="比嘉" localSheetId="1">仕訳書!比嘉</definedName>
    <definedName name="比嘉" localSheetId="2">'諸経費算定 (改修機械)'!比嘉</definedName>
    <definedName name="比嘉" localSheetId="0">総仕訳書!比嘉</definedName>
    <definedName name="比嘉">[0]!比嘉</definedName>
    <definedName name="比嘉つ" localSheetId="1">仕訳書!比嘉つ</definedName>
    <definedName name="比嘉つ" localSheetId="2">'諸経費算定 (改修機械)'!比嘉つ</definedName>
    <definedName name="比嘉つ" localSheetId="0">総仕訳書!比嘉つ</definedName>
    <definedName name="比嘉つ">[0]!比嘉つ</definedName>
    <definedName name="比嘉つやこ" localSheetId="1">仕訳書!比嘉つやこ</definedName>
    <definedName name="比嘉つやこ" localSheetId="2">'諸経費算定 (改修機械)'!比嘉つやこ</definedName>
    <definedName name="比嘉つやこ" localSheetId="0">総仕訳書!比嘉つやこ</definedName>
    <definedName name="比嘉つやこ">[0]!比嘉つやこ</definedName>
    <definedName name="比較表">NA()</definedName>
    <definedName name="避雷" localSheetId="1">#REF!</definedName>
    <definedName name="避雷" localSheetId="2">#REF!</definedName>
    <definedName name="避雷" localSheetId="0">#REF!</definedName>
    <definedName name="避雷" localSheetId="17">#REF!</definedName>
    <definedName name="避雷">#REF!</definedName>
    <definedName name="非A" localSheetId="1">#REF!</definedName>
    <definedName name="非A" localSheetId="0">#REF!</definedName>
    <definedName name="非A" localSheetId="17">#REF!</definedName>
    <definedName name="非A">#REF!</definedName>
    <definedName name="非B" localSheetId="1">[35]複合・ｺﾝｾﾝﾄ電話!#REF!</definedName>
    <definedName name="非B" localSheetId="0">[35]複合・ｺﾝｾﾝﾄ電話!#REF!</definedName>
    <definedName name="非B" localSheetId="17">[35]複合・ｺﾝｾﾝﾄ電話!#REF!</definedName>
    <definedName name="非B">[35]複合・ｺﾝｾﾝﾄ電話!#REF!</definedName>
    <definedName name="非C" localSheetId="1">[35]複合・ｺﾝｾﾝﾄ電話!#REF!</definedName>
    <definedName name="非C" localSheetId="0">[35]複合・ｺﾝｾﾝﾄ電話!#REF!</definedName>
    <definedName name="非C" localSheetId="17">[35]複合・ｺﾝｾﾝﾄ電話!#REF!</definedName>
    <definedName name="非C">[35]複合・ｺﾝｾﾝﾄ電話!#REF!</definedName>
    <definedName name="非Ｃ１" localSheetId="1">#REF!</definedName>
    <definedName name="非Ｃ１" localSheetId="0">#REF!</definedName>
    <definedName name="非Ｃ１" localSheetId="17">#REF!</definedName>
    <definedName name="非Ｃ１">#REF!</definedName>
    <definedName name="非Ｃ２" localSheetId="1">#REF!</definedName>
    <definedName name="非Ｃ２" localSheetId="0">#REF!</definedName>
    <definedName name="非Ｃ２" localSheetId="17">#REF!</definedName>
    <definedName name="非Ｃ２">#REF!</definedName>
    <definedName name="非Ｄ" localSheetId="1">#REF!</definedName>
    <definedName name="非Ｄ" localSheetId="0">#REF!</definedName>
    <definedName name="非Ｄ" localSheetId="17">#REF!</definedName>
    <definedName name="非Ｄ">#REF!</definedName>
    <definedName name="非Ｅ１">#REF!</definedName>
    <definedName name="非Ｅ２">#REF!</definedName>
    <definedName name="非F">[35]複合・ｺﾝｾﾝﾄ電話!#REF!</definedName>
    <definedName name="非Ｇ" localSheetId="1">#REF!</definedName>
    <definedName name="非Ｇ" localSheetId="0">#REF!</definedName>
    <definedName name="非Ｇ" localSheetId="17">#REF!</definedName>
    <definedName name="非Ｇ">#REF!</definedName>
    <definedName name="非Ｈ" localSheetId="1">#REF!</definedName>
    <definedName name="非Ｈ" localSheetId="0">#REF!</definedName>
    <definedName name="非Ｈ" localSheetId="17">#REF!</definedName>
    <definedName name="非Ｈ">#REF!</definedName>
    <definedName name="非常・業務用ﾗｯｸ架" localSheetId="1">[35]複合・ｺﾝｾﾝﾄ電話!#REF!</definedName>
    <definedName name="非常・業務用ﾗｯｸ架" localSheetId="0">[35]複合・ｺﾝｾﾝﾄ電話!#REF!</definedName>
    <definedName name="非常・業務用ﾗｯｸ架" localSheetId="17">[35]複合・ｺﾝｾﾝﾄ電話!#REF!</definedName>
    <definedName name="非常・業務用ﾗｯｸ架">[35]複合・ｺﾝｾﾝﾄ電話!#REF!</definedName>
    <definedName name="非常照明" localSheetId="2">#REF!</definedName>
    <definedName name="非常照明">#REF!</definedName>
    <definedName name="非常放送" localSheetId="2">#REF!</definedName>
    <definedName name="非常放送">#REF!</definedName>
    <definedName name="非木再築">[269]非木再築!$B$2:$CP$13</definedName>
    <definedName name="非木造1現価率" localSheetId="1">[75]建物補償物件一覧!#REF!</definedName>
    <definedName name="非木造1現価率" localSheetId="0">[75]建物補償物件一覧!#REF!</definedName>
    <definedName name="非木造1現価率" localSheetId="17">[75]建物補償物件一覧!#REF!</definedName>
    <definedName name="非木造1現価率">[75]建物補償物件一覧!#REF!</definedName>
    <definedName name="非木造1再築補償率" localSheetId="1">[75]建物補償物件一覧!#REF!</definedName>
    <definedName name="非木造1再築補償率" localSheetId="0">[75]建物補償物件一覧!#REF!</definedName>
    <definedName name="非木造1再築補償率">[75]建物補償物件一覧!#REF!</definedName>
    <definedName name="非木造1棟">[75]建物補償物件一覧!#REF!</definedName>
    <definedName name="非木造2現価率">[75]建物補償物件一覧!#REF!</definedName>
    <definedName name="非木造2再築補償率">[75]建物補償物件一覧!#REF!</definedName>
    <definedName name="非木造2棟">[75]建物補償物件一覧!#REF!</definedName>
    <definedName name="非木造3現価率">[75]建物補償物件一覧!#REF!</definedName>
    <definedName name="非木造3再築補償率">[75]建物補償物件一覧!#REF!</definedName>
    <definedName name="非木造3棟">[75]建物補償物件一覧!#REF!</definedName>
    <definedName name="非木造建物共通仮設費率表">[207]!非木造共通仮設費算出表</definedName>
    <definedName name="備__考" localSheetId="1">#REF!</definedName>
    <definedName name="備__考" localSheetId="0">#REF!</definedName>
    <definedName name="備__考" localSheetId="17">#REF!</definedName>
    <definedName name="備__考">#REF!</definedName>
    <definedName name="備考" localSheetId="1">#REF!</definedName>
    <definedName name="備考" localSheetId="0">#REF!</definedName>
    <definedName name="備考" localSheetId="17">#REF!</definedName>
    <definedName name="備考">#REF!</definedName>
    <definedName name="備考面積">[123]土工!#REF!</definedName>
    <definedName name="百名小機械経費">[73]!百名小機械経費</definedName>
    <definedName name="標貫レキ">[80]標貫解析!$F$88</definedName>
    <definedName name="標貫砂">[80]標貫解析!$F$58</definedName>
    <definedName name="標貫軟１">[80]標貫解析!$F$147</definedName>
    <definedName name="標準" localSheetId="1">[113]仮設!#REF!</definedName>
    <definedName name="標準" localSheetId="2">[113]仮設!#REF!</definedName>
    <definedName name="標準" localSheetId="0">[113]仮設!#REF!</definedName>
    <definedName name="標準">[113]仮設!#REF!</definedName>
    <definedName name="標準家賃仮住居" localSheetId="1">標準家賃借家人</definedName>
    <definedName name="標準家賃仮住居" localSheetId="2">標準家賃借家人</definedName>
    <definedName name="標準家賃仮住居" localSheetId="0">標準家賃借家人</definedName>
    <definedName name="標準家賃仮住居" localSheetId="17">標準家賃借家人</definedName>
    <definedName name="標準家賃仮住居">標準家賃借家人</definedName>
    <definedName name="標準家賃式">[75]仮住居!XEY1*[75]仮住居!XFB1</definedName>
    <definedName name="標準家賃借家人">[75]標準家賃!$I$28</definedName>
    <definedName name="標準工期" localSheetId="1">仕訳書!標準工期</definedName>
    <definedName name="標準工期" localSheetId="2">'諸経費算定 (改修機械)'!標準工期</definedName>
    <definedName name="標準工期" localSheetId="0">総仕訳書!標準工期</definedName>
    <definedName name="標準工期" localSheetId="17">別紙明細!標準工期</definedName>
    <definedName name="標準工期">標準工期</definedName>
    <definedName name="標準耐用年数" localSheetId="1">#REF!</definedName>
    <definedName name="標準耐用年数" localSheetId="0">#REF!</definedName>
    <definedName name="標準耐用年数" localSheetId="17">#REF!</definedName>
    <definedName name="標準耐用年数">#REF!</definedName>
    <definedName name="標準単価表">#REF!</definedName>
    <definedName name="標準単価表１１">#REF!</definedName>
    <definedName name="表" localSheetId="1">仕訳書!表</definedName>
    <definedName name="表" localSheetId="2">'諸経費算定 (改修機械)'!表</definedName>
    <definedName name="表" localSheetId="0">総仕訳書!表</definedName>
    <definedName name="表" localSheetId="17">別紙明細!表</definedName>
    <definedName name="表">表</definedName>
    <definedName name="表1" localSheetId="1">#REF!</definedName>
    <definedName name="表1" localSheetId="0">#REF!</definedName>
    <definedName name="表1" localSheetId="17">#REF!</definedName>
    <definedName name="表1">#REF!</definedName>
    <definedName name="表10" localSheetId="1">#REF!</definedName>
    <definedName name="表10" localSheetId="0">#REF!</definedName>
    <definedName name="表10" localSheetId="17">#REF!</definedName>
    <definedName name="表10">#REF!</definedName>
    <definedName name="表11" localSheetId="1">#REF!</definedName>
    <definedName name="表11" localSheetId="2">#REF!</definedName>
    <definedName name="表11" localSheetId="0">#REF!</definedName>
    <definedName name="表11" localSheetId="17">#REF!</definedName>
    <definedName name="表11">#REF!</definedName>
    <definedName name="表12">#REF!</definedName>
    <definedName name="表13">#REF!</definedName>
    <definedName name="表14">#REF!</definedName>
    <definedName name="表15" localSheetId="1">#REF!</definedName>
    <definedName name="表15" localSheetId="2">#REF!</definedName>
    <definedName name="表15" localSheetId="0">#REF!</definedName>
    <definedName name="表15" localSheetId="17">#REF!</definedName>
    <definedName name="表15">#REF!</definedName>
    <definedName name="表16" localSheetId="1">#REF!</definedName>
    <definedName name="表16" localSheetId="2">#REF!</definedName>
    <definedName name="表16" localSheetId="0">#REF!</definedName>
    <definedName name="表16" localSheetId="17">#REF!</definedName>
    <definedName name="表16">#REF!</definedName>
    <definedName name="表17" localSheetId="1">#REF!</definedName>
    <definedName name="表17" localSheetId="2">#REF!</definedName>
    <definedName name="表17" localSheetId="0">#REF!</definedName>
    <definedName name="表17" localSheetId="17">#REF!</definedName>
    <definedName name="表17">#REF!</definedName>
    <definedName name="表18" localSheetId="1">#REF!</definedName>
    <definedName name="表18" localSheetId="2">#REF!</definedName>
    <definedName name="表18" localSheetId="0">#REF!</definedName>
    <definedName name="表18" localSheetId="17">#REF!</definedName>
    <definedName name="表18">#REF!</definedName>
    <definedName name="表19" localSheetId="1">#REF!</definedName>
    <definedName name="表19" localSheetId="2">#REF!</definedName>
    <definedName name="表19" localSheetId="0">#REF!</definedName>
    <definedName name="表19" localSheetId="17">#REF!</definedName>
    <definedName name="表19">#REF!</definedName>
    <definedName name="表2">#REF!</definedName>
    <definedName name="表20" localSheetId="1">#REF!</definedName>
    <definedName name="表20" localSheetId="2">#REF!</definedName>
    <definedName name="表20" localSheetId="0">#REF!</definedName>
    <definedName name="表20" localSheetId="17">#REF!</definedName>
    <definedName name="表20">#REF!</definedName>
    <definedName name="表21" localSheetId="1">#REF!</definedName>
    <definedName name="表21" localSheetId="2">#REF!</definedName>
    <definedName name="表21" localSheetId="0">#REF!</definedName>
    <definedName name="表21" localSheetId="17">#REF!</definedName>
    <definedName name="表21">#REF!</definedName>
    <definedName name="表22" localSheetId="1">#REF!</definedName>
    <definedName name="表22" localSheetId="2">#REF!</definedName>
    <definedName name="表22" localSheetId="0">#REF!</definedName>
    <definedName name="表22" localSheetId="17">#REF!</definedName>
    <definedName name="表22">#REF!</definedName>
    <definedName name="表23" localSheetId="1">#REF!</definedName>
    <definedName name="表23" localSheetId="2">#REF!</definedName>
    <definedName name="表23" localSheetId="0">#REF!</definedName>
    <definedName name="表23" localSheetId="17">#REF!</definedName>
    <definedName name="表23">#REF!</definedName>
    <definedName name="表24" localSheetId="1">#REF!</definedName>
    <definedName name="表24" localSheetId="2">#REF!</definedName>
    <definedName name="表24" localSheetId="0">#REF!</definedName>
    <definedName name="表24" localSheetId="17">#REF!</definedName>
    <definedName name="表24">#REF!</definedName>
    <definedName name="表25" localSheetId="1">#REF!</definedName>
    <definedName name="表25" localSheetId="2">#REF!</definedName>
    <definedName name="表25" localSheetId="0">#REF!</definedName>
    <definedName name="表25" localSheetId="17">#REF!</definedName>
    <definedName name="表25">#REF!</definedName>
    <definedName name="表26" localSheetId="1">#REF!</definedName>
    <definedName name="表26" localSheetId="2">#REF!</definedName>
    <definedName name="表26" localSheetId="0">#REF!</definedName>
    <definedName name="表26" localSheetId="17">#REF!</definedName>
    <definedName name="表26">#REF!</definedName>
    <definedName name="表27" localSheetId="1">#REF!</definedName>
    <definedName name="表27" localSheetId="2">#REF!</definedName>
    <definedName name="表27" localSheetId="0">#REF!</definedName>
    <definedName name="表27" localSheetId="17">#REF!</definedName>
    <definedName name="表27">#REF!</definedName>
    <definedName name="表28" localSheetId="1">#REF!</definedName>
    <definedName name="表28" localSheetId="2">#REF!</definedName>
    <definedName name="表28" localSheetId="0">#REF!</definedName>
    <definedName name="表28" localSheetId="17">#REF!</definedName>
    <definedName name="表28">#REF!</definedName>
    <definedName name="表29" localSheetId="1">#REF!</definedName>
    <definedName name="表29" localSheetId="2">#REF!</definedName>
    <definedName name="表29" localSheetId="0">#REF!</definedName>
    <definedName name="表29" localSheetId="17">#REF!</definedName>
    <definedName name="表29">#REF!</definedName>
    <definedName name="表3">#REF!</definedName>
    <definedName name="表30" localSheetId="1">#REF!</definedName>
    <definedName name="表30" localSheetId="2">#REF!</definedName>
    <definedName name="表30" localSheetId="0">#REF!</definedName>
    <definedName name="表30" localSheetId="17">#REF!</definedName>
    <definedName name="表30">#REF!</definedName>
    <definedName name="表31" localSheetId="1">#REF!</definedName>
    <definedName name="表31" localSheetId="2">#REF!</definedName>
    <definedName name="表31" localSheetId="0">#REF!</definedName>
    <definedName name="表31" localSheetId="17">#REF!</definedName>
    <definedName name="表31">#REF!</definedName>
    <definedName name="表32" localSheetId="1">#REF!</definedName>
    <definedName name="表32" localSheetId="2">#REF!</definedName>
    <definedName name="表32" localSheetId="0">#REF!</definedName>
    <definedName name="表32" localSheetId="17">#REF!</definedName>
    <definedName name="表32">#REF!</definedName>
    <definedName name="表33" localSheetId="1">#REF!</definedName>
    <definedName name="表33" localSheetId="2">#REF!</definedName>
    <definedName name="表33" localSheetId="0">#REF!</definedName>
    <definedName name="表33" localSheetId="17">#REF!</definedName>
    <definedName name="表33">#REF!</definedName>
    <definedName name="表34" localSheetId="1">#REF!</definedName>
    <definedName name="表34" localSheetId="2">#REF!</definedName>
    <definedName name="表34" localSheetId="0">#REF!</definedName>
    <definedName name="表34" localSheetId="17">#REF!</definedName>
    <definedName name="表34">#REF!</definedName>
    <definedName name="表35" localSheetId="1">#REF!</definedName>
    <definedName name="表35" localSheetId="2">#REF!</definedName>
    <definedName name="表35" localSheetId="0">#REF!</definedName>
    <definedName name="表35" localSheetId="17">#REF!</definedName>
    <definedName name="表35">#REF!</definedName>
    <definedName name="表36" localSheetId="1">#REF!</definedName>
    <definedName name="表36" localSheetId="2">#REF!</definedName>
    <definedName name="表36" localSheetId="0">#REF!</definedName>
    <definedName name="表36" localSheetId="17">#REF!</definedName>
    <definedName name="表36">#REF!</definedName>
    <definedName name="表37" localSheetId="1">#REF!</definedName>
    <definedName name="表37" localSheetId="2">#REF!</definedName>
    <definedName name="表37" localSheetId="0">#REF!</definedName>
    <definedName name="表37" localSheetId="17">#REF!</definedName>
    <definedName name="表37">#REF!</definedName>
    <definedName name="表38" localSheetId="1">#REF!</definedName>
    <definedName name="表38" localSheetId="2">#REF!</definedName>
    <definedName name="表38" localSheetId="0">#REF!</definedName>
    <definedName name="表38" localSheetId="17">#REF!</definedName>
    <definedName name="表38">#REF!</definedName>
    <definedName name="表39" localSheetId="1">#REF!</definedName>
    <definedName name="表39" localSheetId="2">#REF!</definedName>
    <definedName name="表39" localSheetId="0">#REF!</definedName>
    <definedName name="表39" localSheetId="17">#REF!</definedName>
    <definedName name="表39">#REF!</definedName>
    <definedName name="表4">#REF!</definedName>
    <definedName name="表40" localSheetId="1">#REF!</definedName>
    <definedName name="表40" localSheetId="2">#REF!</definedName>
    <definedName name="表40" localSheetId="0">#REF!</definedName>
    <definedName name="表40" localSheetId="17">#REF!</definedName>
    <definedName name="表40">#REF!</definedName>
    <definedName name="表5">#REF!</definedName>
    <definedName name="表6">#REF!</definedName>
    <definedName name="表7">#REF!</definedName>
    <definedName name="表8">#REF!</definedName>
    <definedName name="表9">#REF!</definedName>
    <definedName name="表紙">#REF!</definedName>
    <definedName name="表紙1" localSheetId="1">仕訳書!表紙1</definedName>
    <definedName name="表紙1" localSheetId="2">'諸経費算定 (改修機械)'!表紙1</definedName>
    <definedName name="表紙1" localSheetId="0">総仕訳書!表紙1</definedName>
    <definedName name="表紙1">[0]!表紙1</definedName>
    <definedName name="表紙２" localSheetId="1">仕訳書!表紙２</definedName>
    <definedName name="表紙２" localSheetId="2">'諸経費算定 (改修機械)'!表紙２</definedName>
    <definedName name="表紙２" localSheetId="0">総仕訳書!表紙２</definedName>
    <definedName name="表紙２">[0]!表紙２</definedName>
    <definedName name="表紙タイトル" localSheetId="1">#REF!</definedName>
    <definedName name="表紙タイトル" localSheetId="0">#REF!</definedName>
    <definedName name="表紙タイトル">#REF!</definedName>
    <definedName name="表示1">#REF!</definedName>
    <definedName name="表示なし" localSheetId="1">#REF!,#REF!,#REF!,#REF!,#REF!,#REF!,#REF!,#REF!,#REF!,#REF!,#REF!,#REF!,#REF!</definedName>
    <definedName name="表示なし" localSheetId="0">#REF!,#REF!,#REF!,#REF!,#REF!,#REF!,#REF!,#REF!,#REF!,#REF!,#REF!,#REF!,#REF!</definedName>
    <definedName name="表示なし" localSheetId="17">#REF!,#REF!,#REF!,#REF!,#REF!,#REF!,#REF!,#REF!,#REF!,#REF!,#REF!,#REF!,#REF!</definedName>
    <definedName name="表示なし">#REF!,#REF!,#REF!,#REF!,#REF!,#REF!,#REF!,#REF!,#REF!,#REF!,#REF!,#REF!,#REF!</definedName>
    <definedName name="表示機械">[77]入力画面!$S$91</definedName>
    <definedName name="表示建築">[77]入力画面!$T$91</definedName>
    <definedName name="表示電気">[77]入力画面!$R$91</definedName>
    <definedName name="表示灯" localSheetId="1">[35]複合・ｺﾝｾﾝﾄ電話!#REF!</definedName>
    <definedName name="表示灯" localSheetId="0">[35]複合・ｺﾝｾﾝﾄ電話!#REF!</definedName>
    <definedName name="表示灯" localSheetId="17">[35]複合・ｺﾝｾﾝﾄ電話!#REF!</definedName>
    <definedName name="表示灯">[35]複合・ｺﾝｾﾝﾄ電話!#REF!</definedName>
    <definedName name="表示灯___防滴型" localSheetId="1">[35]複合・ｺﾝｾﾝﾄ電話!#REF!</definedName>
    <definedName name="表示灯___防滴型" localSheetId="0">[35]複合・ｺﾝｾﾝﾄ電話!#REF!</definedName>
    <definedName name="表示灯___防滴型" localSheetId="17">[35]複合・ｺﾝｾﾝﾄ電話!#REF!</definedName>
    <definedName name="表示灯___防滴型">[35]複合・ｺﾝｾﾝﾄ電話!#REF!</definedName>
    <definedName name="表層" localSheetId="1">[106]基礎単価!#REF!</definedName>
    <definedName name="表層" localSheetId="0">[106]基礎単価!#REF!</definedName>
    <definedName name="表層">[106]基礎単価!#REF!</definedName>
    <definedName name="表題" localSheetId="1">#REF!</definedName>
    <definedName name="表題" localSheetId="0">#REF!</definedName>
    <definedName name="表題" localSheetId="17">#REF!</definedName>
    <definedName name="表題">#REF!</definedName>
    <definedName name="表範囲" localSheetId="1">#REF!</definedName>
    <definedName name="表範囲" localSheetId="0">#REF!</definedName>
    <definedName name="表範囲" localSheetId="17">#REF!</definedName>
    <definedName name="表範囲">#REF!</definedName>
    <definedName name="不要土処分" localSheetId="1">#REF!</definedName>
    <definedName name="不要土処分" localSheetId="0">#REF!</definedName>
    <definedName name="不要土処分" localSheetId="17">#REF!</definedName>
    <definedName name="不要土処分">#REF!</definedName>
    <definedName name="不陸整正" localSheetId="1">[106]基礎単価!#REF!</definedName>
    <definedName name="不陸整正" localSheetId="0">[106]基礎単価!#REF!</definedName>
    <definedName name="不陸整正" localSheetId="17">[106]基礎単価!#REF!</definedName>
    <definedName name="不陸整正">[106]基礎単価!#REF!</definedName>
    <definedName name="付作" localSheetId="1">#REF!</definedName>
    <definedName name="付作" localSheetId="0">#REF!</definedName>
    <definedName name="付作" localSheetId="17">#REF!</definedName>
    <definedName name="付作">#REF!</definedName>
    <definedName name="付帯">#REF!</definedName>
    <definedName name="付帯工" localSheetId="1">#REF!</definedName>
    <definedName name="付帯工" localSheetId="0">#REF!</definedName>
    <definedName name="付帯工" localSheetId="17">#REF!</definedName>
    <definedName name="付帯工">#REF!</definedName>
    <definedName name="付帯夜">#REF!</definedName>
    <definedName name="敷居1.8" localSheetId="1">#REF!</definedName>
    <definedName name="敷居1.8" localSheetId="0">#REF!</definedName>
    <definedName name="敷居1.8" localSheetId="17">#REF!</definedName>
    <definedName name="敷居1.8">#REF!</definedName>
    <definedName name="敷居1_8">#REF!</definedName>
    <definedName name="敷居2.7">#REF!</definedName>
    <definedName name="敷居2_7">#REF!</definedName>
    <definedName name="敷均し締固め2">#REF!</definedName>
    <definedName name="敷金">#REF!</definedName>
    <definedName name="敷地面積">#REF!</definedName>
    <definedName name="普">#REF!</definedName>
    <definedName name="普作">#REF!</definedName>
    <definedName name="普作8">#REF!</definedName>
    <definedName name="普作業員">#REF!</definedName>
    <definedName name="普通">#REF!</definedName>
    <definedName name="普通ｾﾒﾝﾄ">#REF!</definedName>
    <definedName name="普通ｾﾒﾝﾄ_1000">#REF!</definedName>
    <definedName name="普通ｾﾒﾝﾄ50未満">#REF!</definedName>
    <definedName name="普通作業員">200</definedName>
    <definedName name="普通作業員１" localSheetId="1">#REF!</definedName>
    <definedName name="普通作業員１" localSheetId="0">#REF!</definedName>
    <definedName name="普通作業員１" localSheetId="17">#REF!</definedName>
    <definedName name="普通作業員１">#REF!</definedName>
    <definedName name="普天間" localSheetId="1">[84]立木調査!#REF!</definedName>
    <definedName name="普天間" localSheetId="0">[84]立木調査!#REF!</definedName>
    <definedName name="普天間">[84]立木調査!#REF!</definedName>
    <definedName name="普労費" localSheetId="1">#REF!</definedName>
    <definedName name="普労費" localSheetId="0">#REF!</definedName>
    <definedName name="普労費" localSheetId="17">#REF!</definedName>
    <definedName name="普労費">#REF!</definedName>
    <definedName name="符号" localSheetId="1">#REF!</definedName>
    <definedName name="符号" localSheetId="0">#REF!</definedName>
    <definedName name="符号" localSheetId="17">#REF!</definedName>
    <definedName name="符号">#REF!</definedName>
    <definedName name="負担金" localSheetId="1">#REF!</definedName>
    <definedName name="負担金" localSheetId="0">#REF!</definedName>
    <definedName name="負担金" localSheetId="17">#REF!</definedName>
    <definedName name="負担金">#REF!</definedName>
    <definedName name="負担金変更">#REF!</definedName>
    <definedName name="負担金旅費">#REF!</definedName>
    <definedName name="負担金旅費合計">#REF!</definedName>
    <definedName name="部屋寸法" localSheetId="1">#REF!+#REF!</definedName>
    <definedName name="部屋寸法" localSheetId="0">#REF!+#REF!</definedName>
    <definedName name="部屋寸法" localSheetId="17">#REF!+#REF!</definedName>
    <definedName name="部屋寸法">#REF!+#REF!</definedName>
    <definedName name="部署" localSheetId="1">#REF!</definedName>
    <definedName name="部署" localSheetId="2">#REF!</definedName>
    <definedName name="部署" localSheetId="0">#REF!</definedName>
    <definedName name="部署" localSheetId="17">#REF!</definedName>
    <definedName name="部署">#REF!</definedName>
    <definedName name="部分P" localSheetId="1">#REF!</definedName>
    <definedName name="部分P" localSheetId="2">#REF!</definedName>
    <definedName name="部分P" localSheetId="0">#REF!</definedName>
    <definedName name="部分P" localSheetId="17">#REF!</definedName>
    <definedName name="部分P">#REF!</definedName>
    <definedName name="風致・観賞">[218]立木調査!$I$11</definedName>
    <definedName name="副単" localSheetId="2">#REF!</definedName>
    <definedName name="副単">#REF!</definedName>
    <definedName name="幅木" localSheetId="1">#REF!</definedName>
    <definedName name="幅木" localSheetId="0">#REF!</definedName>
    <definedName name="幅木" localSheetId="17">#REF!</definedName>
    <definedName name="幅木">#REF!</definedName>
    <definedName name="複" localSheetId="1">#REF!</definedName>
    <definedName name="複" localSheetId="0">#REF!</definedName>
    <definedName name="複" localSheetId="17">#REF!</definedName>
    <definedName name="複">#REF!</definedName>
    <definedName name="複合" localSheetId="1">仕訳書!複合</definedName>
    <definedName name="複合" localSheetId="2">'諸経費算定 (改修機械)'!複合</definedName>
    <definedName name="複合" localSheetId="0">総仕訳書!複合</definedName>
    <definedName name="複合">[0]!複合</definedName>
    <definedName name="複合2" localSheetId="1">#REF!</definedName>
    <definedName name="複合2" localSheetId="0">#REF!</definedName>
    <definedName name="複合2" localSheetId="17">#REF!</definedName>
    <definedName name="複合2">#REF!</definedName>
    <definedName name="複合工費">#REF!</definedName>
    <definedName name="複合単価" localSheetId="1">#REF!</definedName>
    <definedName name="複合単価" localSheetId="2">#REF!</definedName>
    <definedName name="複合単価" localSheetId="0">#REF!</definedName>
    <definedName name="複合単価" localSheetId="17">#REF!</definedName>
    <definedName name="複合単価">#REF!</definedName>
    <definedName name="複合単価②">#REF!</definedName>
    <definedName name="複合単価E">'[270]電気工事 '!$A$1:$V$117</definedName>
    <definedName name="複合単価表" localSheetId="2">#REF!</definedName>
    <definedName name="複合単価表">#REF!</definedName>
    <definedName name="複合電気">'[271]複合単価(機械設備）'!#REF!</definedName>
    <definedName name="複合盤">[35]複合・ｺﾝｾﾝﾄ電話!#REF!</definedName>
    <definedName name="複合盤用副受信機" localSheetId="1">#REF!</definedName>
    <definedName name="複合盤用副受信機" localSheetId="0">#REF!</definedName>
    <definedName name="複合盤用副受信機" localSheetId="17">#REF!</definedName>
    <definedName name="複合盤用副受信機">#REF!</definedName>
    <definedName name="複写" localSheetId="1">#REF!</definedName>
    <definedName name="複写" localSheetId="2">#REF!</definedName>
    <definedName name="複写" localSheetId="0">#REF!</definedName>
    <definedName name="複写" localSheetId="17">#REF!</definedName>
    <definedName name="複写">#REF!</definedName>
    <definedName name="複写E" localSheetId="1">#REF!</definedName>
    <definedName name="複写E" localSheetId="0">#REF!</definedName>
    <definedName name="複写E" localSheetId="17">#REF!</definedName>
    <definedName name="複写E">#REF!</definedName>
    <definedName name="複写F">#REF!</definedName>
    <definedName name="複写実行" localSheetId="1">#REF!</definedName>
    <definedName name="複写実行" localSheetId="2">#REF!</definedName>
    <definedName name="複写実行" localSheetId="0">#REF!</definedName>
    <definedName name="複写実行" localSheetId="17">#REF!</definedName>
    <definedName name="複写実行">#REF!</definedName>
    <definedName name="複写表" localSheetId="1">#REF!</definedName>
    <definedName name="複写表" localSheetId="2">#REF!</definedName>
    <definedName name="複写表" localSheetId="0">#REF!</definedName>
    <definedName name="複写表" localSheetId="17">#REF!</definedName>
    <definedName name="複写表">#REF!</definedName>
    <definedName name="複層">#REF!</definedName>
    <definedName name="物件">#REF!</definedName>
    <definedName name="物件算定調書">[250]兼謝名調書!$BU$10:$BZ$12</definedName>
    <definedName name="物件所在地" localSheetId="2">#REF!</definedName>
    <definedName name="物件所在地" localSheetId="17">#REF!</definedName>
    <definedName name="物件所在地">#REF!</definedName>
    <definedName name="分" localSheetId="17">#REF!</definedName>
    <definedName name="分">#REF!</definedName>
    <definedName name="分解組立輸送47">#REF!</definedName>
    <definedName name="分電盤">#REF!</definedName>
    <definedName name="分電盤Ｌ_１">#REF!</definedName>
    <definedName name="分電盤Ｌ_２">#REF!</definedName>
    <definedName name="分電盤Ｌ_３">#REF!</definedName>
    <definedName name="分電盤共架式">#REF!</definedName>
    <definedName name="分電盤修正">#REF!</definedName>
    <definedName name="文字列関数ｾﾙ">#REF!</definedName>
    <definedName name="文字列値複写ｾﾙ">#REF!</definedName>
    <definedName name="文章A1">#REF!</definedName>
    <definedName name="文章A2">#REF!</definedName>
    <definedName name="文章B1">#REF!</definedName>
    <definedName name="文章B2">#REF!</definedName>
    <definedName name="文章C1">#REF!</definedName>
    <definedName name="文章C2">#REF!</definedName>
    <definedName name="文章D1">#REF!</definedName>
    <definedName name="文章D2">#REF!</definedName>
    <definedName name="文章G1">#REF!</definedName>
    <definedName name="文章G2">#REF!</definedName>
    <definedName name="文章J1">#REF!</definedName>
    <definedName name="文章J2">#REF!</definedName>
    <definedName name="文章K1">#REF!</definedName>
    <definedName name="文章K2">#REF!</definedName>
    <definedName name="文章L1">#REF!</definedName>
    <definedName name="文章S1">#REF!</definedName>
    <definedName name="文章V1">#REF!</definedName>
    <definedName name="文章V2">#REF!</definedName>
    <definedName name="文章V3">#REF!</definedName>
    <definedName name="文章W1">#REF!</definedName>
    <definedName name="文章W2">#REF!</definedName>
    <definedName name="平均">[272]土工集計!#REF!</definedName>
    <definedName name="平成西暦" localSheetId="2">#REF!</definedName>
    <definedName name="平成西暦">#REF!</definedName>
    <definedName name="平足場">[80]標貫解析!$F$166</definedName>
    <definedName name="平地_耕地" localSheetId="1">'[257]単価表(測)'!#REF!</definedName>
    <definedName name="平地_耕地" localSheetId="0">'[257]単価表(測)'!#REF!</definedName>
    <definedName name="平地_耕地" localSheetId="17">'[257]単価表(測)'!#REF!</definedName>
    <definedName name="平地_耕地">'[257]単価表(測)'!#REF!</definedName>
    <definedName name="平板ブロック" localSheetId="1">仕訳書!平板ブロック</definedName>
    <definedName name="平板ブロック" localSheetId="2">'諸経費算定 (改修機械)'!平板ブロック</definedName>
    <definedName name="平板ブロック" localSheetId="0">総仕訳書!平板ブロック</definedName>
    <definedName name="平板ブロック" localSheetId="17">別紙明細!平板ブロック</definedName>
    <definedName name="平板ブロック">平板ブロック</definedName>
    <definedName name="並べ替え">[273]!並べ替え</definedName>
    <definedName name="頁" localSheetId="2">#REF!</definedName>
    <definedName name="頁">#REF!</definedName>
    <definedName name="頁01" localSheetId="1">#REF!</definedName>
    <definedName name="頁01" localSheetId="0">#REF!</definedName>
    <definedName name="頁01" localSheetId="17">#REF!</definedName>
    <definedName name="頁01">#REF!</definedName>
    <definedName name="頁02" localSheetId="1">#REF!</definedName>
    <definedName name="頁02" localSheetId="0">#REF!</definedName>
    <definedName name="頁02" localSheetId="17">#REF!</definedName>
    <definedName name="頁02">#REF!</definedName>
    <definedName name="頁03" localSheetId="1">#REF!</definedName>
    <definedName name="頁03" localSheetId="0">#REF!</definedName>
    <definedName name="頁03" localSheetId="17">#REF!</definedName>
    <definedName name="頁03">#REF!</definedName>
    <definedName name="頁04">#REF!</definedName>
    <definedName name="頁05">#REF!</definedName>
    <definedName name="頁06">'[266]内訳＆集計'!#REF!</definedName>
    <definedName name="頁07" localSheetId="2">'[266]内訳＆集計'!#REF!</definedName>
    <definedName name="頁07">'[266]内訳＆集計'!#REF!</definedName>
    <definedName name="頁08" localSheetId="2">'[266]内訳＆集計'!#REF!</definedName>
    <definedName name="頁08">'[266]内訳＆集計'!#REF!</definedName>
    <definedName name="頁09" localSheetId="1">#REF!</definedName>
    <definedName name="頁09" localSheetId="0">#REF!</definedName>
    <definedName name="頁09" localSheetId="17">#REF!</definedName>
    <definedName name="頁09">#REF!</definedName>
    <definedName name="頁1" localSheetId="1">#REF!</definedName>
    <definedName name="頁1" localSheetId="0">#REF!</definedName>
    <definedName name="頁1" localSheetId="17">#REF!</definedName>
    <definedName name="頁1">#REF!</definedName>
    <definedName name="頁10" localSheetId="1">[274]代価表01!#REF!</definedName>
    <definedName name="頁10" localSheetId="0">[274]代価表01!#REF!</definedName>
    <definedName name="頁10" localSheetId="17">[274]代価表01!#REF!</definedName>
    <definedName name="頁10">[274]代価表01!#REF!</definedName>
    <definedName name="頁11" localSheetId="1">'[266]内訳＆集計'!#REF!</definedName>
    <definedName name="頁11" localSheetId="0">'[266]内訳＆集計'!#REF!</definedName>
    <definedName name="頁11" localSheetId="17">'[266]内訳＆集計'!#REF!</definedName>
    <definedName name="頁11">'[266]内訳＆集計'!#REF!</definedName>
    <definedName name="頁12" localSheetId="1">[274]代価表01!#REF!</definedName>
    <definedName name="頁12" localSheetId="2">[274]代価表01!#REF!</definedName>
    <definedName name="頁12" localSheetId="0">[274]代価表01!#REF!</definedName>
    <definedName name="頁12">[274]代価表01!#REF!</definedName>
    <definedName name="頁13" localSheetId="1">[274]代価表01!#REF!</definedName>
    <definedName name="頁13" localSheetId="2">[274]代価表01!#REF!</definedName>
    <definedName name="頁13" localSheetId="0">[274]代価表01!#REF!</definedName>
    <definedName name="頁13">[274]代価表01!#REF!</definedName>
    <definedName name="頁14" localSheetId="1">[274]代価表01!#REF!</definedName>
    <definedName name="頁14" localSheetId="2">[274]代価表01!#REF!</definedName>
    <definedName name="頁14" localSheetId="0">[274]代価表01!#REF!</definedName>
    <definedName name="頁14">[274]代価表01!#REF!</definedName>
    <definedName name="頁15" localSheetId="1">[274]代価表01!#REF!</definedName>
    <definedName name="頁15" localSheetId="2">[274]代価表01!#REF!</definedName>
    <definedName name="頁15" localSheetId="0">[274]代価表01!#REF!</definedName>
    <definedName name="頁15">[274]代価表01!#REF!</definedName>
    <definedName name="頁16" localSheetId="1">[274]代価表01!#REF!</definedName>
    <definedName name="頁16" localSheetId="2">[274]代価表01!#REF!</definedName>
    <definedName name="頁16" localSheetId="0">[274]代価表01!#REF!</definedName>
    <definedName name="頁16">[274]代価表01!#REF!</definedName>
    <definedName name="頁17" localSheetId="1">[274]代価表01!#REF!</definedName>
    <definedName name="頁17" localSheetId="2">[274]代価表01!#REF!</definedName>
    <definedName name="頁17" localSheetId="0">[274]代価表01!#REF!</definedName>
    <definedName name="頁17">[274]代価表01!#REF!</definedName>
    <definedName name="頁18" localSheetId="2">[274]代価表01!#REF!</definedName>
    <definedName name="頁18">[274]代価表01!#REF!</definedName>
    <definedName name="頁19" localSheetId="2">[274]代価表01!#REF!</definedName>
    <definedName name="頁19">[274]代価表01!#REF!</definedName>
    <definedName name="頁2" localSheetId="1">#REF!</definedName>
    <definedName name="頁2" localSheetId="2">#REF!</definedName>
    <definedName name="頁2" localSheetId="0">#REF!</definedName>
    <definedName name="頁2" localSheetId="17">#REF!</definedName>
    <definedName name="頁2">#REF!</definedName>
    <definedName name="頁20" localSheetId="2">[274]代価表01!#REF!</definedName>
    <definedName name="頁20" localSheetId="17">[274]代価表01!#REF!</definedName>
    <definedName name="頁20">[274]代価表01!#REF!</definedName>
    <definedName name="頁21">NA()</definedName>
    <definedName name="頁22" localSheetId="1">#REF!</definedName>
    <definedName name="頁22" localSheetId="2">#REF!</definedName>
    <definedName name="頁22" localSheetId="0">#REF!</definedName>
    <definedName name="頁22" localSheetId="17">#REF!</definedName>
    <definedName name="頁22">#REF!</definedName>
    <definedName name="頁23" localSheetId="1">#REF!</definedName>
    <definedName name="頁23" localSheetId="2">#REF!</definedName>
    <definedName name="頁23" localSheetId="0">#REF!</definedName>
    <definedName name="頁23" localSheetId="17">#REF!</definedName>
    <definedName name="頁23">#REF!</definedName>
    <definedName name="頁24" localSheetId="1">#REF!</definedName>
    <definedName name="頁24" localSheetId="2">#REF!</definedName>
    <definedName name="頁24" localSheetId="0">#REF!</definedName>
    <definedName name="頁24" localSheetId="17">#REF!</definedName>
    <definedName name="頁24">#REF!</definedName>
    <definedName name="頁25" localSheetId="1">#REF!</definedName>
    <definedName name="頁25" localSheetId="2">#REF!</definedName>
    <definedName name="頁25" localSheetId="0">#REF!</definedName>
    <definedName name="頁25" localSheetId="17">#REF!</definedName>
    <definedName name="頁25">#REF!</definedName>
    <definedName name="頁26" localSheetId="1">#REF!</definedName>
    <definedName name="頁26" localSheetId="2">#REF!</definedName>
    <definedName name="頁26" localSheetId="0">#REF!</definedName>
    <definedName name="頁26" localSheetId="17">#REF!</definedName>
    <definedName name="頁26">#REF!</definedName>
    <definedName name="頁27" localSheetId="1">#REF!</definedName>
    <definedName name="頁27" localSheetId="2">#REF!</definedName>
    <definedName name="頁27" localSheetId="0">#REF!</definedName>
    <definedName name="頁27" localSheetId="17">#REF!</definedName>
    <definedName name="頁27">#REF!</definedName>
    <definedName name="頁28" localSheetId="1">#REF!</definedName>
    <definedName name="頁28" localSheetId="2">#REF!</definedName>
    <definedName name="頁28" localSheetId="0">#REF!</definedName>
    <definedName name="頁28" localSheetId="17">#REF!</definedName>
    <definedName name="頁28">#REF!</definedName>
    <definedName name="頁29" localSheetId="1">#REF!</definedName>
    <definedName name="頁29" localSheetId="2">#REF!</definedName>
    <definedName name="頁29" localSheetId="0">#REF!</definedName>
    <definedName name="頁29" localSheetId="17">#REF!</definedName>
    <definedName name="頁29">#REF!</definedName>
    <definedName name="頁3" localSheetId="1">#REF!</definedName>
    <definedName name="頁3" localSheetId="2">#REF!</definedName>
    <definedName name="頁3" localSheetId="0">#REF!</definedName>
    <definedName name="頁3" localSheetId="17">#REF!</definedName>
    <definedName name="頁3">#REF!</definedName>
    <definedName name="頁30" localSheetId="1">#REF!</definedName>
    <definedName name="頁30" localSheetId="2">#REF!</definedName>
    <definedName name="頁30" localSheetId="0">#REF!</definedName>
    <definedName name="頁30" localSheetId="17">#REF!</definedName>
    <definedName name="頁30">#REF!</definedName>
    <definedName name="頁31" localSheetId="1">#REF!</definedName>
    <definedName name="頁31" localSheetId="2">#REF!</definedName>
    <definedName name="頁31" localSheetId="0">#REF!</definedName>
    <definedName name="頁31" localSheetId="17">#REF!</definedName>
    <definedName name="頁31">#REF!</definedName>
    <definedName name="頁32" localSheetId="1">#REF!</definedName>
    <definedName name="頁32" localSheetId="2">#REF!</definedName>
    <definedName name="頁32" localSheetId="0">#REF!</definedName>
    <definedName name="頁32" localSheetId="17">#REF!</definedName>
    <definedName name="頁32">#REF!</definedName>
    <definedName name="頁33" localSheetId="1">'[266]内訳＆集計'!#REF!</definedName>
    <definedName name="頁33" localSheetId="2">'[266]内訳＆集計'!#REF!</definedName>
    <definedName name="頁33" localSheetId="0">'[266]内訳＆集計'!#REF!</definedName>
    <definedName name="頁33">'[266]内訳＆集計'!#REF!</definedName>
    <definedName name="頁34" localSheetId="2">'[266]内訳＆集計'!#REF!</definedName>
    <definedName name="頁34">'[266]内訳＆集計'!#REF!</definedName>
    <definedName name="頁35" localSheetId="2">'[266]内訳＆集計'!#REF!</definedName>
    <definedName name="頁35">'[266]内訳＆集計'!#REF!</definedName>
    <definedName name="頁36" localSheetId="1">#REF!</definedName>
    <definedName name="頁36" localSheetId="2">#REF!</definedName>
    <definedName name="頁36" localSheetId="0">#REF!</definedName>
    <definedName name="頁36" localSheetId="17">#REF!</definedName>
    <definedName name="頁36">#REF!</definedName>
    <definedName name="頁37" localSheetId="1">#REF!</definedName>
    <definedName name="頁37" localSheetId="2">#REF!</definedName>
    <definedName name="頁37" localSheetId="0">#REF!</definedName>
    <definedName name="頁37" localSheetId="17">#REF!</definedName>
    <definedName name="頁37">#REF!</definedName>
    <definedName name="頁38" localSheetId="1">#REF!</definedName>
    <definedName name="頁38" localSheetId="2">#REF!</definedName>
    <definedName name="頁38" localSheetId="0">#REF!</definedName>
    <definedName name="頁38" localSheetId="17">#REF!</definedName>
    <definedName name="頁38">#REF!</definedName>
    <definedName name="頁39" localSheetId="1">#REF!</definedName>
    <definedName name="頁39" localSheetId="2">#REF!</definedName>
    <definedName name="頁39" localSheetId="0">#REF!</definedName>
    <definedName name="頁39" localSheetId="17">#REF!</definedName>
    <definedName name="頁39">#REF!</definedName>
    <definedName name="頁4" localSheetId="1">#REF!</definedName>
    <definedName name="頁4" localSheetId="2">#REF!</definedName>
    <definedName name="頁4" localSheetId="0">#REF!</definedName>
    <definedName name="頁4" localSheetId="17">#REF!</definedName>
    <definedName name="頁4">#REF!</definedName>
    <definedName name="頁40" localSheetId="1">#REF!</definedName>
    <definedName name="頁40" localSheetId="2">#REF!</definedName>
    <definedName name="頁40" localSheetId="0">#REF!</definedName>
    <definedName name="頁40" localSheetId="17">#REF!</definedName>
    <definedName name="頁40">#REF!</definedName>
    <definedName name="頁41" localSheetId="1">'[275]内訳＆集計'!#REF!</definedName>
    <definedName name="頁41" localSheetId="2">'[275]内訳＆集計'!#REF!</definedName>
    <definedName name="頁41" localSheetId="0">'[275]内訳＆集計'!#REF!</definedName>
    <definedName name="頁41">'[275]内訳＆集計'!#REF!</definedName>
    <definedName name="頁42">'[275]内訳＆集計'!#REF!</definedName>
    <definedName name="頁43" localSheetId="1">#REF!</definedName>
    <definedName name="頁43" localSheetId="2">#REF!</definedName>
    <definedName name="頁43" localSheetId="0">#REF!</definedName>
    <definedName name="頁43" localSheetId="17">#REF!</definedName>
    <definedName name="頁43">#REF!</definedName>
    <definedName name="頁44" localSheetId="1">#REF!</definedName>
    <definedName name="頁44" localSheetId="2">#REF!</definedName>
    <definedName name="頁44" localSheetId="0">#REF!</definedName>
    <definedName name="頁44" localSheetId="17">#REF!</definedName>
    <definedName name="頁44">#REF!</definedName>
    <definedName name="頁45" localSheetId="1">'[275]内訳＆集計'!#REF!</definedName>
    <definedName name="頁45" localSheetId="2">'[275]内訳＆集計'!#REF!</definedName>
    <definedName name="頁45" localSheetId="0">'[275]内訳＆集計'!#REF!</definedName>
    <definedName name="頁45" localSheetId="17">'[275]内訳＆集計'!#REF!</definedName>
    <definedName name="頁45">'[275]内訳＆集計'!#REF!</definedName>
    <definedName name="頁46" localSheetId="1">'[275]内訳＆集計'!#REF!</definedName>
    <definedName name="頁46" localSheetId="0">'[275]内訳＆集計'!#REF!</definedName>
    <definedName name="頁46" localSheetId="17">'[275]内訳＆集計'!#REF!</definedName>
    <definedName name="頁46">'[275]内訳＆集計'!#REF!</definedName>
    <definedName name="頁47">'[266]内訳＆集計'!#REF!</definedName>
    <definedName name="頁48">'[266]内訳＆集計'!#REF!</definedName>
    <definedName name="頁49" localSheetId="1">#REF!</definedName>
    <definedName name="頁49" localSheetId="2">#REF!</definedName>
    <definedName name="頁49" localSheetId="0">#REF!</definedName>
    <definedName name="頁49" localSheetId="17">#REF!</definedName>
    <definedName name="頁49">#REF!</definedName>
    <definedName name="頁5" localSheetId="1">#REF!</definedName>
    <definedName name="頁5" localSheetId="2">#REF!</definedName>
    <definedName name="頁5" localSheetId="0">#REF!</definedName>
    <definedName name="頁5" localSheetId="17">#REF!</definedName>
    <definedName name="頁5">#REF!</definedName>
    <definedName name="頁50" localSheetId="1">#REF!</definedName>
    <definedName name="頁50" localSheetId="2">#REF!</definedName>
    <definedName name="頁50" localSheetId="0">#REF!</definedName>
    <definedName name="頁50" localSheetId="17">#REF!</definedName>
    <definedName name="頁50">#REF!</definedName>
    <definedName name="頁51" localSheetId="1">'[275]内訳＆集計'!#REF!</definedName>
    <definedName name="頁51" localSheetId="2">'[275]内訳＆集計'!#REF!</definedName>
    <definedName name="頁51" localSheetId="0">'[275]内訳＆集計'!#REF!</definedName>
    <definedName name="頁51" localSheetId="17">'[275]内訳＆集計'!#REF!</definedName>
    <definedName name="頁51">'[275]内訳＆集計'!#REF!</definedName>
    <definedName name="頁52" localSheetId="1">'[275]内訳＆集計'!#REF!</definedName>
    <definedName name="頁52" localSheetId="0">'[275]内訳＆集計'!#REF!</definedName>
    <definedName name="頁52" localSheetId="17">'[275]内訳＆集計'!#REF!</definedName>
    <definedName name="頁52">'[275]内訳＆集計'!#REF!</definedName>
    <definedName name="頁6" localSheetId="1">#REF!</definedName>
    <definedName name="頁6" localSheetId="2">#REF!</definedName>
    <definedName name="頁6" localSheetId="0">#REF!</definedName>
    <definedName name="頁6" localSheetId="17">#REF!</definedName>
    <definedName name="頁6">#REF!</definedName>
    <definedName name="頁7" localSheetId="1">#REF!</definedName>
    <definedName name="頁7" localSheetId="2">#REF!</definedName>
    <definedName name="頁7" localSheetId="0">#REF!</definedName>
    <definedName name="頁7" localSheetId="17">#REF!</definedName>
    <definedName name="頁7">#REF!</definedName>
    <definedName name="頁8" localSheetId="1">#REF!</definedName>
    <definedName name="頁8" localSheetId="2">#REF!</definedName>
    <definedName name="頁8" localSheetId="0">#REF!</definedName>
    <definedName name="頁8" localSheetId="17">#REF!</definedName>
    <definedName name="頁8">#REF!</definedName>
    <definedName name="頁9" localSheetId="1">#REF!</definedName>
    <definedName name="頁9" localSheetId="2">#REF!</definedName>
    <definedName name="頁9" localSheetId="0">#REF!</definedName>
    <definedName name="頁9" localSheetId="17">#REF!</definedName>
    <definedName name="頁9">#REF!</definedName>
    <definedName name="頁NO">#REF!</definedName>
    <definedName name="頁印">#REF!</definedName>
    <definedName name="頁印刷">[34]集計!#REF!</definedName>
    <definedName name="頁仕" localSheetId="1">#REF!</definedName>
    <definedName name="頁仕" localSheetId="0">#REF!</definedName>
    <definedName name="頁仕" localSheetId="17">#REF!</definedName>
    <definedName name="頁仕">#REF!</definedName>
    <definedName name="頁拾" localSheetId="1">#REF!</definedName>
    <definedName name="頁拾" localSheetId="0">#REF!</definedName>
    <definedName name="頁拾">#REF!</definedName>
    <definedName name="頁拾2" localSheetId="1">#REF!</definedName>
    <definedName name="頁拾2" localSheetId="0">#REF!</definedName>
    <definedName name="頁拾2">#REF!</definedName>
    <definedName name="頁集" localSheetId="2">#REF!</definedName>
    <definedName name="頁集">#REF!</definedName>
    <definedName name="頁数1">#REF!</definedName>
    <definedName name="頁数2">#REF!</definedName>
    <definedName name="頁代">#REF!</definedName>
    <definedName name="頁内">#REF!</definedName>
    <definedName name="頁頁1">#REF!</definedName>
    <definedName name="頁頁10">#REF!</definedName>
    <definedName name="頁頁11">#REF!</definedName>
    <definedName name="頁頁12">#REF!</definedName>
    <definedName name="頁頁13">#REF!</definedName>
    <definedName name="頁頁14">#REF!</definedName>
    <definedName name="頁頁15">#REF!</definedName>
    <definedName name="頁頁16">#REF!</definedName>
    <definedName name="頁頁17">#REF!</definedName>
    <definedName name="頁頁2">#REF!</definedName>
    <definedName name="頁頁3">#REF!</definedName>
    <definedName name="頁頁4">#REF!</definedName>
    <definedName name="頁頁5">#REF!</definedName>
    <definedName name="頁頁6">#REF!</definedName>
    <definedName name="頁頁7">#REF!</definedName>
    <definedName name="頁頁8">#REF!</definedName>
    <definedName name="頁頁9">#REF!</definedName>
    <definedName name="僻地">#REF!</definedName>
    <definedName name="僻地選択">#REF!</definedName>
    <definedName name="僻地補正">#REF!</definedName>
    <definedName name="壁">#REF!</definedName>
    <definedName name="壁データ">#REF!</definedName>
    <definedName name="壁ボード１">#REF!</definedName>
    <definedName name="壁掛スピーカ">#REF!</definedName>
    <definedName name="壁掛ｽﾋﾟｰｶ__3W">[35]複合・ｺﾝｾﾝﾄ電話!#REF!</definedName>
    <definedName name="壁掛ｽﾋﾟｰｶ__ATT">[35]複合・ｺﾝｾﾝﾄ電話!#REF!</definedName>
    <definedName name="壁掛ｽﾋﾟｰｶ__防滴型">[35]複合・ｺﾝｾﾝﾄ電話!#REF!</definedName>
    <definedName name="壁掛型ｽﾋﾟｰｶｰ" localSheetId="1">#REF!</definedName>
    <definedName name="壁掛型ｽﾋﾟｰｶｰ" localSheetId="0">#REF!</definedName>
    <definedName name="壁掛型ｽﾋﾟｰｶｰ" localSheetId="17">#REF!</definedName>
    <definedName name="壁掛型ｽﾋﾟｰｶｰ">#REF!</definedName>
    <definedName name="壁掛型ｽﾋﾟｰｶｰ_ATT付" localSheetId="1">#REF!</definedName>
    <definedName name="壁掛型ｽﾋﾟｰｶｰ_ATT付" localSheetId="0">#REF!</definedName>
    <definedName name="壁掛型ｽﾋﾟｰｶｰ_ATT付" localSheetId="17">#REF!</definedName>
    <definedName name="壁掛型ｽﾋﾟｰｶｰ_ATT付">#REF!</definedName>
    <definedName name="壁付型防滴スピーカ" localSheetId="1">#REF!</definedName>
    <definedName name="壁付型防滴スピーカ" localSheetId="0">#REF!</definedName>
    <definedName name="壁付型防滴スピーカ" localSheetId="17">#REF!</definedName>
    <definedName name="壁付型防滴スピーカ">#REF!</definedName>
    <definedName name="別紙">#REF!</definedName>
    <definedName name="別紙１０支障物撤去">[63]三社見積比較!#REF!</definedName>
    <definedName name="別紙１機械搬入">[63]三社見積比較!#REF!</definedName>
    <definedName name="別紙2山留SMW">[63]三社見積比較!#REF!</definedName>
    <definedName name="別紙３山留横矢板">[63]三社見積比較!#REF!</definedName>
    <definedName name="別紙４地盤ｱﾝｶｰ">[63]三社見積比較!#REF!</definedName>
    <definedName name="別紙５水替">[63]三社見積比較!#REF!</definedName>
    <definedName name="別紙６腹起">[63]三社見積比較!#REF!</definedName>
    <definedName name="別紙７給排気塔">[63]三社見積比較!#REF!</definedName>
    <definedName name="別紙８広報塔">[63]三社見積比較!#REF!</definedName>
    <definedName name="別紙９解体撤去">[63]三社見積比較!#REF!</definedName>
    <definedName name="別紙明細" localSheetId="1">仕訳書!別紙明細</definedName>
    <definedName name="別紙明細" localSheetId="2">'諸経費算定 (改修機械)'!別紙明細</definedName>
    <definedName name="別紙明細" localSheetId="0">総仕訳書!別紙明細</definedName>
    <definedName name="別紙明細" localSheetId="17">別紙明細!別紙明細</definedName>
    <definedName name="別紙明細">別紙明細</definedName>
    <definedName name="別紙明細１" localSheetId="1">仕訳書!別紙明細１</definedName>
    <definedName name="別紙明細１" localSheetId="2">'諸経費算定 (改修機械)'!別紙明細１</definedName>
    <definedName name="別紙明細１" localSheetId="0">総仕訳書!別紙明細１</definedName>
    <definedName name="別紙明細１" localSheetId="17">別紙明細!別紙明細１</definedName>
    <definedName name="別紙明細１">別紙明細１</definedName>
    <definedName name="別途計上改修直工" localSheetId="1">#REF!</definedName>
    <definedName name="別途計上改修直工" localSheetId="0">#REF!</definedName>
    <definedName name="別途計上改修直工" localSheetId="17">#REF!</definedName>
    <definedName name="別途計上改修直工">#REF!</definedName>
    <definedName name="別途計上改修直工計" localSheetId="1">#REF!</definedName>
    <definedName name="別途計上改修直工計" localSheetId="0">#REF!</definedName>
    <definedName name="別途計上改修直工計" localSheetId="17">#REF!</definedName>
    <definedName name="別途計上改修直工計">#REF!</definedName>
    <definedName name="別途計上改修変更直工" localSheetId="1">#REF!</definedName>
    <definedName name="別途計上改修変更直工" localSheetId="0">#REF!</definedName>
    <definedName name="別途計上改修変更直工" localSheetId="17">#REF!</definedName>
    <definedName name="別途計上改修変更直工">#REF!</definedName>
    <definedName name="別途計上工事原価">#REF!</definedName>
    <definedName name="別途計上直工">#REF!</definedName>
    <definedName name="別途計上直工計">#REF!</definedName>
    <definedName name="別途計上直工合計">#REF!</definedName>
    <definedName name="別途計上変更直工">#REF!</definedName>
    <definedName name="変">#REF!</definedName>
    <definedName name="変化1">#REF!</definedName>
    <definedName name="変化2">#REF!</definedName>
    <definedName name="変化3">#REF!</definedName>
    <definedName name="変化4">#REF!</definedName>
    <definedName name="変湖">'[83]本工事費 (2)'!$AB$37</definedName>
    <definedName name="変更" localSheetId="1">#REF!</definedName>
    <definedName name="変更" localSheetId="2">#REF!</definedName>
    <definedName name="変更" localSheetId="0">#REF!</definedName>
    <definedName name="変更" localSheetId="17">#REF!</definedName>
    <definedName name="変更">#REF!</definedName>
    <definedName name="変更01">#REF!</definedName>
    <definedName name="変更02">#REF!</definedName>
    <definedName name="変更コンクリート">[73]!変更コンクリート</definedName>
    <definedName name="変更コンクリート工事">[73]!変更コンクリート工事</definedName>
    <definedName name="変更一般管理費">'[76]一覧表 (変更)'!$K$49</definedName>
    <definedName name="変更一般管理費等" localSheetId="1">#REF!</definedName>
    <definedName name="変更一般管理費等" localSheetId="0">#REF!</definedName>
    <definedName name="変更一般管理費等" localSheetId="17">#REF!</definedName>
    <definedName name="変更一般管理費等">#REF!</definedName>
    <definedName name="変更額確認">[238]初期設定!#REF!</definedName>
    <definedName name="変更既製コン">[73]!変更既製コン</definedName>
    <definedName name="変更機械その下仮設費">'[76]一覧表 (変更)'!$C$19</definedName>
    <definedName name="変更機械その共通仮設費">'[76]一覧表 (変更)'!$G$19</definedName>
    <definedName name="変更機械その原工事">'[76]一覧表 (変更)'!$B$19</definedName>
    <definedName name="変更機械その工事原価">'[76]一覧表 (変更)'!$J$19</definedName>
    <definedName name="変更機械その純工事費">'[76]一覧表 (変更)'!$H$19</definedName>
    <definedName name="変更機械その直接工事費">'[76]一覧表 (変更)'!$F$19</definedName>
    <definedName name="変更機械一般一般管理費">'[76]一覧表 (変更)'!$K$16</definedName>
    <definedName name="変更機械一般下一般管理費">'[76]一覧表 (変更)'!$E$16</definedName>
    <definedName name="変更機械一般下仮設費">'[76]一覧表 (変更)'!$C$16</definedName>
    <definedName name="変更機械一般下現場管理費">'[76]一覧表 (変更)'!$D$16</definedName>
    <definedName name="変更機械一般共通仮設費">'[76]一覧表 (変更)'!$G$16</definedName>
    <definedName name="変更機械一般原工事">'[76]一覧表 (変更)'!$B$16</definedName>
    <definedName name="変更機械一般現場管理費">'[76]一覧表 (変更)'!$I$16</definedName>
    <definedName name="変更機械一般工事原価">'[76]一覧表 (変更)'!$J$16</definedName>
    <definedName name="変更機械一般純工事費">'[76]一覧表 (変更)'!$H$16</definedName>
    <definedName name="変更機械一般直接工事費">'[76]一覧表 (変更)'!$F$16</definedName>
    <definedName name="変更機械改修下一般管理費">'[76]一覧表 (変更)'!$E$22</definedName>
    <definedName name="変更機械改修下仮設費">'[76]一覧表 (変更)'!$C$22</definedName>
    <definedName name="変更機械改修下現場管理費">'[76]一覧表 (変更)'!$D$22</definedName>
    <definedName name="変更機械改修共通仮設費">'[76]一覧表 (変更)'!$G$22</definedName>
    <definedName name="変更機械改修原工事">'[76]一覧表 (変更)'!$B$22</definedName>
    <definedName name="変更機械改修現場管理費">'[76]一覧表 (変更)'!$I$22</definedName>
    <definedName name="変更機械改修工事原価">'[76]一覧表 (変更)'!$J$22</definedName>
    <definedName name="変更機械改修純工事費">'[76]一覧表 (変更)'!$H$22</definedName>
    <definedName name="変更機械改修直接工事費">'[76]一覧表 (変更)'!$F$22</definedName>
    <definedName name="変更共通仮設費">'[76]一覧表 (変更)'!$G$49</definedName>
    <definedName name="変更協議">'[83]本工事費 (2)'!$AB$23</definedName>
    <definedName name="変更建築その下仮設費">'[76]一覧表 (変更)'!$C$31</definedName>
    <definedName name="変更建築その共通仮設費">'[76]一覧表 (変更)'!$G$31</definedName>
    <definedName name="変更建築その原工事">'[76]一覧表 (変更)'!$B$31</definedName>
    <definedName name="変更建築その現場管理費">'[76]一覧表 (変更)'!$I$31</definedName>
    <definedName name="変更建築その工事原価">'[76]一覧表 (変更)'!$J$31</definedName>
    <definedName name="変更建築その純工事費">'[76]一覧表 (変更)'!$H$31</definedName>
    <definedName name="変更建築その直接工事費">'[76]一覧表 (変更)'!$F$31</definedName>
    <definedName name="変更建築リース原工事" localSheetId="1">'[165]一覧表 (変更)'!#REF!</definedName>
    <definedName name="変更建築リース原工事" localSheetId="2">'[165]一覧表 (変更)'!#REF!</definedName>
    <definedName name="変更建築リース原工事" localSheetId="0">'[165]一覧表 (変更)'!#REF!</definedName>
    <definedName name="変更建築リース原工事" localSheetId="17">'[165]一覧表 (変更)'!#REF!</definedName>
    <definedName name="変更建築リース原工事">'[165]一覧表 (変更)'!#REF!</definedName>
    <definedName name="変更建築リース工事原価" localSheetId="1">'[165]一覧表 (変更)'!#REF!</definedName>
    <definedName name="変更建築リース工事原価" localSheetId="2">'[165]一覧表 (変更)'!#REF!</definedName>
    <definedName name="変更建築リース工事原価" localSheetId="0">'[165]一覧表 (変更)'!#REF!</definedName>
    <definedName name="変更建築リース工事原価" localSheetId="17">'[165]一覧表 (変更)'!#REF!</definedName>
    <definedName name="変更建築リース工事原価">'[165]一覧表 (変更)'!#REF!</definedName>
    <definedName name="変更建築リース純工事費" localSheetId="1">'[165]一覧表 (変更)'!#REF!</definedName>
    <definedName name="変更建築リース純工事費" localSheetId="2">'[165]一覧表 (変更)'!#REF!</definedName>
    <definedName name="変更建築リース純工事費" localSheetId="0">'[165]一覧表 (変更)'!#REF!</definedName>
    <definedName name="変更建築リース純工事費" localSheetId="17">'[165]一覧表 (変更)'!#REF!</definedName>
    <definedName name="変更建築リース純工事費">'[165]一覧表 (変更)'!#REF!</definedName>
    <definedName name="変更建築リース直接工事費" localSheetId="1">'[165]一覧表 (変更)'!#REF!</definedName>
    <definedName name="変更建築リース直接工事費" localSheetId="2">'[165]一覧表 (変更)'!#REF!</definedName>
    <definedName name="変更建築リース直接工事費" localSheetId="0">'[165]一覧表 (変更)'!#REF!</definedName>
    <definedName name="変更建築リース直接工事費" localSheetId="17">'[165]一覧表 (変更)'!#REF!</definedName>
    <definedName name="変更建築リース直接工事費">'[165]一覧表 (変更)'!#REF!</definedName>
    <definedName name="変更建築一般一般管理費">'[76]一覧表 (変更)'!$K$28</definedName>
    <definedName name="変更建築一般下一般管理費">'[76]一覧表 (変更)'!$E$28</definedName>
    <definedName name="変更建築一般下仮設費">'[76]一覧表 (変更)'!$C$28</definedName>
    <definedName name="変更建築一般下現場管理費">'[76]一覧表 (変更)'!$D$28</definedName>
    <definedName name="変更建築一般共通仮設費">'[76]一覧表 (変更)'!$G$28</definedName>
    <definedName name="変更建築一般原工事">'[76]一覧表 (変更)'!$B$28</definedName>
    <definedName name="変更建築一般現場管理費">'[76]一覧表 (変更)'!$I$28</definedName>
    <definedName name="変更建築一般工事原価">'[76]一覧表 (変更)'!$J$28</definedName>
    <definedName name="変更建築一般純工事費">'[76]一覧表 (変更)'!$H$28</definedName>
    <definedName name="変更建築一般直接工事費">'[76]一覧表 (変更)'!$F$28</definedName>
    <definedName name="変更建築改修下一般管理費">'[76]一覧表 (変更)'!$E$34</definedName>
    <definedName name="変更建築改修下仮設費">'[76]一覧表 (変更)'!$C$34</definedName>
    <definedName name="変更建築改修下現場管理費">'[76]一覧表 (変更)'!$D$34</definedName>
    <definedName name="変更建築改修共通仮設費">'[76]一覧表 (変更)'!$G$34</definedName>
    <definedName name="変更建築改修原工事">'[76]一覧表 (変更)'!$B$34</definedName>
    <definedName name="変更建築改修現場管理費">'[76]一覧表 (変更)'!$I$34</definedName>
    <definedName name="変更建築改修工事原価">'[76]一覧表 (変更)'!$J$34</definedName>
    <definedName name="変更建築改修純工事費">'[76]一覧表 (変更)'!$H$34</definedName>
    <definedName name="変更建築改修直接工事費">'[76]一覧表 (変更)'!$F$34</definedName>
    <definedName name="変更建築鉄骨共通仮設費">'[76]一覧表 (変更)'!$G$37</definedName>
    <definedName name="変更建築鉄骨原工事">'[76]一覧表 (変更)'!$B$37</definedName>
    <definedName name="変更建築鉄骨現場管理費">'[76]一覧表 (変更)'!$I$37</definedName>
    <definedName name="変更建築鉄骨工事原価">'[76]一覧表 (変更)'!$J$37</definedName>
    <definedName name="変更建築鉄骨純工事費">'[76]一覧表 (変更)'!$H$37</definedName>
    <definedName name="変更建築鉄骨直接工事費">'[76]一覧表 (変更)'!$F$37</definedName>
    <definedName name="変更現場管理費">'[76]一覧表 (変更)'!$I$49</definedName>
    <definedName name="変更現場経費" localSheetId="1">#REF!</definedName>
    <definedName name="変更現場経費" localSheetId="0">#REF!</definedName>
    <definedName name="変更現場経費" localSheetId="17">#REF!</definedName>
    <definedName name="変更現場経費">#REF!</definedName>
    <definedName name="変更工期">[76]入力画面!$I$38</definedName>
    <definedName name="変更工事価格">'[76]一覧表 (変更)'!$J$52</definedName>
    <definedName name="変更工事費">'[76]一覧表 (変更)'!$J$56</definedName>
    <definedName name="変更仕訳">'[276]建具廻-1'!$Z$5</definedName>
    <definedName name="変更昇降機一般管理費">'[76]一覧表 (変更)'!$K$25</definedName>
    <definedName name="変更昇降機共通仮設費">'[76]一覧表 (変更)'!$G$25</definedName>
    <definedName name="変更昇降機原工事">'[76]一覧表 (変更)'!$B$25</definedName>
    <definedName name="変更昇降機現場管理費">'[76]一覧表 (変更)'!$I$25</definedName>
    <definedName name="変更昇降機工事原価">'[76]一覧表 (変更)'!$J$25</definedName>
    <definedName name="変更昇降機純工事費">'[76]一覧表 (変更)'!$H$25</definedName>
    <definedName name="変更昇降機直接工事費">'[76]一覧表 (変更)'!$F$25</definedName>
    <definedName name="変更消費税等相当額">'[76]一覧表 (変更)'!$J$55</definedName>
    <definedName name="変更請負工事費" localSheetId="1">#REF!</definedName>
    <definedName name="変更請負工事費" localSheetId="0">#REF!</definedName>
    <definedName name="変更請負工事費" localSheetId="17">#REF!</definedName>
    <definedName name="変更請負工事費">#REF!</definedName>
    <definedName name="変更石工事">[73]!変更石工事</definedName>
    <definedName name="変更積上仮設費" localSheetId="1">#REF!</definedName>
    <definedName name="変更積上仮設費" localSheetId="0">#REF!</definedName>
    <definedName name="変更積上仮設費" localSheetId="17">#REF!</definedName>
    <definedName name="変更積上仮設費">#REF!</definedName>
    <definedName name="変更積上共通仮設費">'[76]一覧表 (変更)'!$G$43</definedName>
    <definedName name="変更積上現場管理費" localSheetId="1">#REF!</definedName>
    <definedName name="変更積上現場管理費" localSheetId="2">#REF!</definedName>
    <definedName name="変更積上現場管理費" localSheetId="0">#REF!</definedName>
    <definedName name="変更積上現場管理費" localSheetId="17">#REF!</definedName>
    <definedName name="変更積上現場管理費">#REF!</definedName>
    <definedName name="変更切管調書">#N/A</definedName>
    <definedName name="変更設計合計">[277]入力画面!$E$38</definedName>
    <definedName name="変更直接工事費">'[76]一覧表 (変更)'!$F$49</definedName>
    <definedName name="変更電気その下仮設費">'[76]一覧表 (変更)'!$C$10</definedName>
    <definedName name="変更電気その下現場管理費">'[76]一覧表 (変更)'!$D$10</definedName>
    <definedName name="変更電気その共通仮設費">'[76]一覧表 (変更)'!$G$10</definedName>
    <definedName name="変更電気その原工事">'[76]一覧表 (変更)'!$B$10</definedName>
    <definedName name="変更電気その現場管理費">'[76]一覧表 (変更)'!$I$19</definedName>
    <definedName name="変更電気その工事原価">'[76]一覧表 (変更)'!$J$10</definedName>
    <definedName name="変更電気その純工事費">'[76]一覧表 (変更)'!$H$10</definedName>
    <definedName name="変更電気その直接工事費">'[76]一覧表 (変更)'!$F$10</definedName>
    <definedName name="変更電気一般一般管理費">'[76]一覧表 (変更)'!$K$7</definedName>
    <definedName name="変更電気一般下一般管理費">'[76]一覧表 (変更)'!$E$7</definedName>
    <definedName name="変更電気一般下仮設費">'[76]一覧表 (変更)'!$C$7</definedName>
    <definedName name="変更電気一般下現場管理費">'[76]一覧表 (変更)'!$D$7</definedName>
    <definedName name="変更電気一般共通仮設費">'[76]一覧表 (変更)'!$G$7</definedName>
    <definedName name="変更電気一般原工事">'[76]一覧表 (変更)'!$B$7</definedName>
    <definedName name="変更電気一般現場管理費">'[76]一覧表 (変更)'!$I$7</definedName>
    <definedName name="変更電気一般工事原価">'[76]一覧表 (変更)'!$J$7</definedName>
    <definedName name="変更電気一般純工事費">'[76]一覧表 (変更)'!$H$7</definedName>
    <definedName name="変更電気一般直接工事費">'[76]一覧表 (変更)'!$F$7</definedName>
    <definedName name="変更電気改修下一般管理費">'[76]一覧表 (変更)'!$E$13</definedName>
    <definedName name="変更電気改修下仮設費">'[76]一覧表 (変更)'!$C$13</definedName>
    <definedName name="変更電気改修下現場管理費">'[76]一覧表 (変更)'!$D$13</definedName>
    <definedName name="変更電気改修共通仮設費">'[76]一覧表 (変更)'!$G$13</definedName>
    <definedName name="変更電気改修原工事">'[76]一覧表 (変更)'!$B$13</definedName>
    <definedName name="変更電気改修現場管理費">'[76]一覧表 (変更)'!$I$13</definedName>
    <definedName name="変更電気改修工事原価">'[76]一覧表 (変更)'!$J$13</definedName>
    <definedName name="変更電気改修純工事費">'[76]一覧表 (変更)'!$H$13</definedName>
    <definedName name="変更電気改修直接工事費">'[76]一覧表 (変更)'!$F$13</definedName>
    <definedName name="変更内">'[196]86動産'!#REF!</definedName>
    <definedName name="変更内訳" localSheetId="1">#REF!</definedName>
    <definedName name="変更内訳" localSheetId="2">#REF!</definedName>
    <definedName name="変更内訳" localSheetId="0">#REF!</definedName>
    <definedName name="変更内訳" localSheetId="17">#REF!</definedName>
    <definedName name="変更内訳">#REF!</definedName>
    <definedName name="変更内訳伊江" localSheetId="1">#REF!</definedName>
    <definedName name="変更内訳伊江" localSheetId="0">#REF!</definedName>
    <definedName name="変更内訳伊江" localSheetId="17">#REF!</definedName>
    <definedName name="変更内訳伊江">#REF!</definedName>
    <definedName name="変更部分工事価格" localSheetId="1">#REF!</definedName>
    <definedName name="変更部分工事価格" localSheetId="0">#REF!</definedName>
    <definedName name="変更部分工事価格" localSheetId="17">#REF!</definedName>
    <definedName name="変更部分工事価格">#REF!</definedName>
    <definedName name="変更部分消費税相当額">#REF!</definedName>
    <definedName name="変更部分請負金額">'[278]仕訳書（変更）'!$I$22</definedName>
    <definedName name="変更部分請負工事費" localSheetId="1">#REF!</definedName>
    <definedName name="変更部分請負工事費" localSheetId="0">#REF!</definedName>
    <definedName name="変更部分請負工事費">#REF!</definedName>
    <definedName name="変更名前" localSheetId="1" hidden="1">'[279]配管-1'!#REF!</definedName>
    <definedName name="変更名前" localSheetId="0" hidden="1">'[279]配管-1'!#REF!</definedName>
    <definedName name="変更名前" localSheetId="14" hidden="1">[280]TXGS比!#REF!</definedName>
    <definedName name="変更名前" localSheetId="17" hidden="1">'[279]配管-1'!#REF!</definedName>
    <definedName name="変更名前" hidden="1">'[279]配管-1'!#REF!</definedName>
    <definedName name="変更名前２" localSheetId="14" hidden="1">[280]TXGS比!#REF!</definedName>
    <definedName name="変更名前２" localSheetId="17" hidden="1">'[279]配管-1'!#REF!</definedName>
    <definedName name="変更名前２" hidden="1">'[279]配管-1'!#REF!</definedName>
    <definedName name="変更名前３" localSheetId="14" hidden="1">[280]TXGS比!#REF!</definedName>
    <definedName name="変更名前３" hidden="1">'[279]配管-1'!#REF!</definedName>
    <definedName name="変更名前４" localSheetId="14" hidden="1">[280]総括!#REF!</definedName>
    <definedName name="変更名前４" hidden="1">'[279]配管-1'!#REF!</definedName>
    <definedName name="変更名前５" localSheetId="14" hidden="1">[280]総括!#REF!</definedName>
    <definedName name="変更名前５" hidden="1">'[279]配管-1'!#REF!</definedName>
    <definedName name="変更名前６" localSheetId="14" hidden="1">[280]総括!#REF!</definedName>
    <definedName name="変更名前６" hidden="1">'[279]配管-1'!#REF!</definedName>
    <definedName name="変更有無">#REF!</definedName>
    <definedName name="変数1" localSheetId="1">#REF!</definedName>
    <definedName name="変数1" localSheetId="0">#REF!</definedName>
    <definedName name="変数1" localSheetId="17">#REF!</definedName>
    <definedName name="変数1">#REF!</definedName>
    <definedName name="変数2" localSheetId="1">#REF!</definedName>
    <definedName name="変数2" localSheetId="0">#REF!</definedName>
    <definedName name="変数2" localSheetId="17">#REF!</definedName>
    <definedName name="変数2">#REF!</definedName>
    <definedName name="編集" localSheetId="1">#REF!</definedName>
    <definedName name="編集" localSheetId="2">#REF!</definedName>
    <definedName name="編集" localSheetId="0">#REF!</definedName>
    <definedName name="編集" localSheetId="17">#REF!</definedName>
    <definedName name="編集">#REF!</definedName>
    <definedName name="編集1">#REF!</definedName>
    <definedName name="編集2">#REF!</definedName>
    <definedName name="編集3">#REF!</definedName>
    <definedName name="編集4">#REF!</definedName>
    <definedName name="編集ｾﾙ">#REF!</definedName>
    <definedName name="編集見出し">#REF!</definedName>
    <definedName name="編集後" localSheetId="1">#REF!</definedName>
    <definedName name="編集後" localSheetId="2">#REF!</definedName>
    <definedName name="編集後" localSheetId="0">#REF!</definedName>
    <definedName name="編集後" localSheetId="17">#REF!</definedName>
    <definedName name="編集後">#REF!</definedName>
    <definedName name="編集後一覧" localSheetId="1">#REF!</definedName>
    <definedName name="編集後一覧" localSheetId="2">#REF!</definedName>
    <definedName name="編集後一覧" localSheetId="0">#REF!</definedName>
    <definedName name="編集後一覧" localSheetId="17">#REF!</definedName>
    <definedName name="編集後一覧">#REF!</definedName>
    <definedName name="編集前" localSheetId="1">#REF!</definedName>
    <definedName name="編集前" localSheetId="2">#REF!</definedName>
    <definedName name="編集前" localSheetId="0">#REF!</definedName>
    <definedName name="編集前" localSheetId="17">#REF!</definedName>
    <definedName name="編集前">#REF!</definedName>
    <definedName name="編集前一覧" localSheetId="1">#REF!</definedName>
    <definedName name="編集前一覧" localSheetId="2">#REF!</definedName>
    <definedName name="編集前一覧" localSheetId="0">#REF!</definedName>
    <definedName name="編集前一覧" localSheetId="17">#REF!</definedName>
    <definedName name="編集前一覧">#REF!</definedName>
    <definedName name="編集表一般">[266]内訳目次!$E$2:$M$50</definedName>
    <definedName name="勉">[222]代価表01!#REF!</definedName>
    <definedName name="弁類" localSheetId="2">#REF!</definedName>
    <definedName name="弁類">#REF!</definedName>
    <definedName name="保温工" localSheetId="1">#REF!</definedName>
    <definedName name="保温工" localSheetId="0">#REF!</definedName>
    <definedName name="保温工" localSheetId="17">#REF!</definedName>
    <definedName name="保温工">#REF!</definedName>
    <definedName name="保護砂" localSheetId="1">#REF!</definedName>
    <definedName name="保護砂" localSheetId="2">#REF!</definedName>
    <definedName name="保護砂" localSheetId="0">#REF!</definedName>
    <definedName name="保護砂" localSheetId="17">#REF!</definedName>
    <definedName name="保護砂">#REF!</definedName>
    <definedName name="保存" localSheetId="1">#REF!</definedName>
    <definedName name="保存" localSheetId="0">#REF!</definedName>
    <definedName name="保存" localSheetId="17">#REF!</definedName>
    <definedName name="保存">#REF!</definedName>
    <definedName name="舗装">#REF!</definedName>
    <definedName name="舗装経済比較">#REF!</definedName>
    <definedName name="舗装工">[267]内訳表!#REF!</definedName>
    <definedName name="舗装止め">[30]代価!#REF!</definedName>
    <definedName name="舗装版切断" localSheetId="1">#REF!</definedName>
    <definedName name="舗装版切断" localSheetId="0">#REF!</definedName>
    <definedName name="舗装版切断" localSheetId="17">#REF!</definedName>
    <definedName name="舗装版切断">#REF!</definedName>
    <definedName name="舗装版破砕" localSheetId="1">#REF!</definedName>
    <definedName name="舗装版破砕" localSheetId="0">#REF!</definedName>
    <definedName name="舗装版破砕" localSheetId="17">#REF!</definedName>
    <definedName name="舗装版破砕">#REF!</definedName>
    <definedName name="舗装復旧t_50" localSheetId="1">#REF!</definedName>
    <definedName name="舗装復旧t_50" localSheetId="0">#REF!</definedName>
    <definedName name="舗装復旧t_50" localSheetId="17">#REF!</definedName>
    <definedName name="舗装復旧t_50">#REF!</definedName>
    <definedName name="舗装夜">#REF!</definedName>
    <definedName name="歩掛" localSheetId="2">#REF!</definedName>
    <definedName name="歩掛">#REF!</definedName>
    <definedName name="補">#REF!</definedName>
    <definedName name="補助材料費">#REF!</definedName>
    <definedName name="補正係数">[277]一覧表!$I$2</definedName>
    <definedName name="補正後一般管理費等率" localSheetId="1">#REF!</definedName>
    <definedName name="補正後一般管理費等率" localSheetId="0">#REF!</definedName>
    <definedName name="補正後一般管理費等率" localSheetId="17">#REF!</definedName>
    <definedName name="補正後一般管理費等率">#REF!</definedName>
    <definedName name="補正値">[277]一覧表!$I$3</definedName>
    <definedName name="放散等級">[190]ｼｯｸﾊｳｽ材料表!$Y$9:$Z$26</definedName>
    <definedName name="放送" localSheetId="1">#REF!</definedName>
    <definedName name="放送" localSheetId="2">#REF!</definedName>
    <definedName name="放送" localSheetId="0">#REF!</definedName>
    <definedName name="放送" localSheetId="17">#REF!</definedName>
    <definedName name="放送">#REF!</definedName>
    <definedName name="防衛庁">#N/A</definedName>
    <definedName name="防火区画貫通W_1000" localSheetId="1">#REF!</definedName>
    <definedName name="防火区画貫通W_1000" localSheetId="0">#REF!</definedName>
    <definedName name="防火区画貫通W_1000" localSheetId="17">#REF!</definedName>
    <definedName name="防火区画貫通W_1000">#REF!</definedName>
    <definedName name="防火区画貫通材W_800" localSheetId="1">#REF!</definedName>
    <definedName name="防火区画貫通材W_800" localSheetId="0">#REF!</definedName>
    <definedName name="防火区画貫通材W_800" localSheetId="17">#REF!</definedName>
    <definedName name="防火区画貫通材W_800">#REF!</definedName>
    <definedName name="防火区画貫通処理材__W_1_000" localSheetId="1">[35]複合・ｺﾝｾﾝﾄ電話!#REF!</definedName>
    <definedName name="防火区画貫通処理材__W_1_000" localSheetId="0">[35]複合・ｺﾝｾﾝﾄ電話!#REF!</definedName>
    <definedName name="防火区画貫通処理材__W_1_000" localSheetId="17">[35]複合・ｺﾝｾﾝﾄ電話!#REF!</definedName>
    <definedName name="防火区画貫通処理材__W_1_000">[35]複合・ｺﾝｾﾝﾄ電話!#REF!</definedName>
    <definedName name="防火区画貫通処理材__W_400" localSheetId="1">[35]複合・ｺﾝｾﾝﾄ電話!#REF!</definedName>
    <definedName name="防火区画貫通処理材__W_400" localSheetId="0">[35]複合・ｺﾝｾﾝﾄ電話!#REF!</definedName>
    <definedName name="防火区画貫通処理材__W_400" localSheetId="17">[35]複合・ｺﾝｾﾝﾄ電話!#REF!</definedName>
    <definedName name="防火区画貫通処理材__W_400">[35]複合・ｺﾝｾﾝﾄ電話!#REF!</definedName>
    <definedName name="防錆剤" localSheetId="1">#REF!</definedName>
    <definedName name="防錆剤" localSheetId="0">#REF!</definedName>
    <definedName name="防錆剤" localSheetId="17">#REF!</definedName>
    <definedName name="防錆剤">#REF!</definedName>
    <definedName name="防水" localSheetId="1">仕訳書!防水</definedName>
    <definedName name="防水" localSheetId="2">'諸経費算定 (改修機械)'!防水</definedName>
    <definedName name="防水" localSheetId="0">総仕訳書!防水</definedName>
    <definedName name="防水" localSheetId="17">別紙明細!防水</definedName>
    <definedName name="防水">防水</definedName>
    <definedName name="防水Ａ">[149]防水Ａ!$I$32</definedName>
    <definedName name="防水原" localSheetId="1">#REF!</definedName>
    <definedName name="防水原" localSheetId="0">#REF!</definedName>
    <definedName name="防水原" localSheetId="17">#REF!</definedName>
    <definedName name="防水原">#REF!</definedName>
    <definedName name="防水工" localSheetId="1">#REF!</definedName>
    <definedName name="防水工" localSheetId="0">#REF!</definedName>
    <definedName name="防水工" localSheetId="17">#REF!</definedName>
    <definedName name="防水工">#REF!</definedName>
    <definedName name="防水工１" localSheetId="1">#REF!</definedName>
    <definedName name="防水工１" localSheetId="0">#REF!</definedName>
    <definedName name="防水工１" localSheetId="17">#REF!</definedName>
    <definedName name="防水工１">#REF!</definedName>
    <definedName name="防水工事" localSheetId="1">'[24]１直接仮設'!#REF!</definedName>
    <definedName name="防水工事" localSheetId="2">'[24]１直接仮設'!#REF!</definedName>
    <definedName name="防水工事" localSheetId="0">'[24]１直接仮設'!#REF!</definedName>
    <definedName name="防水工事" localSheetId="17">'[24]１直接仮設'!#REF!</definedName>
    <definedName name="防水工事">'[24]１直接仮設'!#REF!</definedName>
    <definedName name="防水工事合計">[151]集計表・内訳!$AN$206</definedName>
    <definedName name="防水剤" localSheetId="1">#REF!</definedName>
    <definedName name="防水剤" localSheetId="0">#REF!</definedName>
    <definedName name="防水剤" localSheetId="17">#REF!</definedName>
    <definedName name="防水剤">#REF!</definedName>
    <definedName name="防水変" localSheetId="1">#REF!</definedName>
    <definedName name="防水変" localSheetId="0">#REF!</definedName>
    <definedName name="防水変" localSheetId="17">#REF!</definedName>
    <definedName name="防水変">#REF!</definedName>
    <definedName name="北橋" localSheetId="1">#REF!</definedName>
    <definedName name="北橋" localSheetId="0">#REF!</definedName>
    <definedName name="北橋" localSheetId="17">#REF!</definedName>
    <definedName name="北橋">#REF!</definedName>
    <definedName name="北面">#REF!</definedName>
    <definedName name="墨出し">#REF!</definedName>
    <definedName name="本ｾﾙ幅">[7]仮設解体!#REF!</definedName>
    <definedName name="本館合計">[181]一位単価2!#REF!</definedName>
    <definedName name="本工事" localSheetId="1">#REF!</definedName>
    <definedName name="本工事" localSheetId="0">#REF!</definedName>
    <definedName name="本工事" localSheetId="17">#REF!</definedName>
    <definedName name="本工事">#REF!</definedName>
    <definedName name="本工事費">NA()</definedName>
    <definedName name="本工事費計算" localSheetId="1">#REF!</definedName>
    <definedName name="本工事費計算" localSheetId="0">#REF!</definedName>
    <definedName name="本工事費計算" localSheetId="17">#REF!</definedName>
    <definedName name="本工事費計算">#REF!</definedName>
    <definedName name="本杭単価Ｋ">#REF!</definedName>
    <definedName name="本数入力" localSheetId="1">[29]!本数入力</definedName>
    <definedName name="本数入力" localSheetId="0">[29]!本数入力</definedName>
    <definedName name="本数入力" localSheetId="4">[29]!本数入力</definedName>
    <definedName name="本数入力">[29]!本数入力</definedName>
    <definedName name="本体" localSheetId="1">#REF!</definedName>
    <definedName name="本体" localSheetId="0">#REF!</definedName>
    <definedName name="本体" localSheetId="17">#REF!</definedName>
    <definedName name="本体">#REF!</definedName>
    <definedName name="埋め戻し">#REF!</definedName>
    <definedName name="埋込コンセント2P15A125V_E付">[28]複合!$AA$119</definedName>
    <definedName name="埋込コンセント2P15A125V_WP">[28]複合!$AA$120</definedName>
    <definedName name="埋込スイッチ_1P15A×1_WP">[28]複合!$AA$128</definedName>
    <definedName name="埋込ｽｲｯﾁ1P15A×1_3W×3" localSheetId="1">#REF!</definedName>
    <definedName name="埋込ｽｲｯﾁ1P15A×1_3W×3" localSheetId="0">#REF!</definedName>
    <definedName name="埋込ｽｲｯﾁ1P15A×1_3W×3" localSheetId="17">#REF!</definedName>
    <definedName name="埋込ｽｲｯﾁ1P15A×1_3W×3">#REF!</definedName>
    <definedName name="埋込スイッチ1P15A×3_PL">[28]複合!$AA$118</definedName>
    <definedName name="埋込スｽｲｯﾁ３Ｗ×３" localSheetId="1">#REF!</definedName>
    <definedName name="埋込スｽｲｯﾁ３Ｗ×３" localSheetId="0">#REF!</definedName>
    <definedName name="埋込スｽｲｯﾁ３Ｗ×３" localSheetId="17">#REF!</definedName>
    <definedName name="埋込スｽｲｯﾁ３Ｗ×３">#REF!</definedName>
    <definedName name="埋込配管">#REF!</definedName>
    <definedName name="埋戻し" localSheetId="1">#REF!</definedName>
    <definedName name="埋戻し" localSheetId="0">#REF!</definedName>
    <definedName name="埋戻し">#REF!</definedName>
    <definedName name="埋戻しＤ" localSheetId="1">[106]基礎単価!#REF!</definedName>
    <definedName name="埋戻しＤ" localSheetId="0">[106]基礎単価!#REF!</definedName>
    <definedName name="埋戻しＤ">[106]基礎単価!#REF!</definedName>
    <definedName name="埋戻し工Ｄ" localSheetId="1">#REF!</definedName>
    <definedName name="埋戻し工Ｄ" localSheetId="0">#REF!</definedName>
    <definedName name="埋戻し工Ｄ" localSheetId="17">#REF!</definedName>
    <definedName name="埋戻し工Ｄ">#REF!</definedName>
    <definedName name="埋戻し工人力投入" localSheetId="1">#REF!</definedName>
    <definedName name="埋戻し工人力投入" localSheetId="0">#REF!</definedName>
    <definedName name="埋戻し工人力投入">#REF!</definedName>
    <definedName name="埋戻機械" localSheetId="1">#REF!</definedName>
    <definedName name="埋戻機械" localSheetId="0">#REF!</definedName>
    <definedName name="埋戻機械">#REF!</definedName>
    <definedName name="埋戻工Ｃ4">#REF!</definedName>
    <definedName name="埋戻砂">#REF!</definedName>
    <definedName name="埋戻人力">#REF!</definedName>
    <definedName name="埋戻人力まさ土">#REF!</definedName>
    <definedName name="枚数E">#REF!</definedName>
    <definedName name="枚数W">#REF!</definedName>
    <definedName name="桝">#REF!</definedName>
    <definedName name="桝複合単価">#REF!</definedName>
    <definedName name="桝類">[281]複器!#REF!</definedName>
    <definedName name="密粒AS" localSheetId="2">#REF!</definedName>
    <definedName name="密粒AS">#REF!</definedName>
    <definedName name="無し" localSheetId="1">#REF!</definedName>
    <definedName name="無し" localSheetId="0">#REF!</definedName>
    <definedName name="無し" localSheetId="17">#REF!</definedName>
    <definedName name="無し">#REF!</definedName>
    <definedName name="名_______称" localSheetId="1">#REF!</definedName>
    <definedName name="名_______称" localSheetId="0">#REF!</definedName>
    <definedName name="名_______称" localSheetId="17">#REF!</definedName>
    <definedName name="名_______称">#REF!</definedName>
    <definedName name="名_____称" localSheetId="1">#REF!</definedName>
    <definedName name="名_____称" localSheetId="0">#REF!</definedName>
    <definedName name="名_____称" localSheetId="17">#REF!</definedName>
    <definedName name="名_____称">#REF!</definedName>
    <definedName name="名護市">'[282]３'!$J$34</definedName>
    <definedName name="名称" localSheetId="2">#REF!</definedName>
    <definedName name="名称" localSheetId="17">#REF!</definedName>
    <definedName name="名称">#REF!</definedName>
    <definedName name="名称ｾﾙ幅" localSheetId="2">[7]仮設解体!#REF!</definedName>
    <definedName name="名称ｾﾙ幅" localSheetId="17">[7]仮設解体!#REF!</definedName>
    <definedName name="名称ｾﾙ幅">[7]仮設解体!#REF!</definedName>
    <definedName name="名前登録" localSheetId="2">[238]初期設定!#REF!</definedName>
    <definedName name="名前登録">[238]初期設定!#REF!</definedName>
    <definedName name="名簿" localSheetId="1">#REF!</definedName>
    <definedName name="名簿" localSheetId="0">#REF!</definedName>
    <definedName name="名簿" localSheetId="17">#REF!</definedName>
    <definedName name="名簿">#REF!</definedName>
    <definedName name="命名" localSheetId="1">#REF!</definedName>
    <definedName name="命名" localSheetId="2">#REF!</definedName>
    <definedName name="命名" localSheetId="0">#REF!</definedName>
    <definedName name="命名" localSheetId="17">#REF!</definedName>
    <definedName name="命名">#REF!</definedName>
    <definedName name="明細３号" localSheetId="1">#REF!</definedName>
    <definedName name="明細３号" localSheetId="0">#REF!</definedName>
    <definedName name="明細３号">#REF!</definedName>
    <definedName name="明細４号" localSheetId="1">[283]明細表!#REF!</definedName>
    <definedName name="明細４号" localSheetId="0">[283]明細表!#REF!</definedName>
    <definedName name="明細４号">[283]明細表!#REF!</definedName>
    <definedName name="明細R3" localSheetId="1" hidden="1">{#N/A,#N/A,FALSE,"Sheet16";#N/A,#N/A,FALSE,"Sheet16"}</definedName>
    <definedName name="明細R3" localSheetId="2" hidden="1">{#N/A,#N/A,FALSE,"Sheet16";#N/A,#N/A,FALSE,"Sheet16"}</definedName>
    <definedName name="明細R3" localSheetId="0" hidden="1">{#N/A,#N/A,FALSE,"Sheet16";#N/A,#N/A,FALSE,"Sheet16"}</definedName>
    <definedName name="明細R3" localSheetId="17" hidden="1">{#N/A,#N/A,FALSE,"Sheet16";#N/A,#N/A,FALSE,"Sheet16"}</definedName>
    <definedName name="明細R3" hidden="1">{#N/A,#N/A,FALSE,"Sheet16";#N/A,#N/A,FALSE,"Sheet16"}</definedName>
    <definedName name="面積" localSheetId="2">[113]仮設!#REF!</definedName>
    <definedName name="面積" localSheetId="17">[113]仮設!#REF!</definedName>
    <definedName name="面積">[113]仮設!#REF!</definedName>
    <definedName name="盲排水" localSheetId="1">#REF!</definedName>
    <definedName name="盲排水" localSheetId="0">#REF!</definedName>
    <definedName name="盲排水" localSheetId="17">#REF!</definedName>
    <definedName name="盲排水">#REF!</definedName>
    <definedName name="木" localSheetId="1">#REF!</definedName>
    <definedName name="木" localSheetId="2">#REF!</definedName>
    <definedName name="木" localSheetId="0">#REF!</definedName>
    <definedName name="木" localSheetId="17">#REF!</definedName>
    <definedName name="木">#REF!</definedName>
    <definedName name="木建" localSheetId="1">#REF!</definedName>
    <definedName name="木建" localSheetId="0">#REF!</definedName>
    <definedName name="木建" localSheetId="17">#REF!</definedName>
    <definedName name="木建">#REF!</definedName>
    <definedName name="木建１">#REF!</definedName>
    <definedName name="木建１０">#REF!</definedName>
    <definedName name="木建１１">#REF!</definedName>
    <definedName name="木建１２">#REF!</definedName>
    <definedName name="木建１３">#REF!</definedName>
    <definedName name="木建１４">#REF!</definedName>
    <definedName name="木建１５">#REF!</definedName>
    <definedName name="木建１６">#REF!</definedName>
    <definedName name="木建１７">#REF!</definedName>
    <definedName name="木建１８">#REF!</definedName>
    <definedName name="木建１９">#REF!</definedName>
    <definedName name="木建２">#REF!</definedName>
    <definedName name="木建２０">#REF!</definedName>
    <definedName name="木建２１">#REF!</definedName>
    <definedName name="木建２２">#REF!</definedName>
    <definedName name="木建２３">#REF!</definedName>
    <definedName name="木建２４">#REF!</definedName>
    <definedName name="木建２５">#REF!</definedName>
    <definedName name="木建２６">#REF!</definedName>
    <definedName name="木建２７">#REF!</definedName>
    <definedName name="木建２８">#REF!</definedName>
    <definedName name="木建２９">#REF!</definedName>
    <definedName name="木建３">#REF!</definedName>
    <definedName name="木建３０">#REF!</definedName>
    <definedName name="木建３１">#REF!</definedName>
    <definedName name="木建３２">#REF!</definedName>
    <definedName name="木建３３">#REF!</definedName>
    <definedName name="木建３４">#REF!</definedName>
    <definedName name="木建４">#REF!</definedName>
    <definedName name="木建５">#REF!</definedName>
    <definedName name="木建６">#REF!</definedName>
    <definedName name="木建７">#REF!</definedName>
    <definedName name="木建８">#REF!</definedName>
    <definedName name="木建９">#REF!</definedName>
    <definedName name="木建工事合計">[151]集計表・内訳!$AN$365</definedName>
    <definedName name="木建頭" localSheetId="1">#REF!</definedName>
    <definedName name="木建頭" localSheetId="2">#REF!</definedName>
    <definedName name="木建頭" localSheetId="0">#REF!</definedName>
    <definedName name="木建頭" localSheetId="17">#REF!</definedName>
    <definedName name="木建頭">#REF!</definedName>
    <definedName name="木工" localSheetId="2">'[188]（参考）内訳'!#REF!</definedName>
    <definedName name="木工" localSheetId="17">'[188]（参考）内訳'!#REF!</definedName>
    <definedName name="木工">'[188]（参考）内訳'!#REF!</definedName>
    <definedName name="木工Ａ">[149]木工Ａ!$I$32</definedName>
    <definedName name="木工事" localSheetId="1">#REF!</definedName>
    <definedName name="木工事" localSheetId="2">#REF!</definedName>
    <definedName name="木工事" localSheetId="0">#REF!</definedName>
    <definedName name="木工事" localSheetId="17">#REF!</definedName>
    <definedName name="木工事">#REF!</definedName>
    <definedName name="木工事合計">[151]集計表・内訳!$AN$287</definedName>
    <definedName name="木工事施工費" localSheetId="1">#REF!</definedName>
    <definedName name="木工事施工費" localSheetId="0">#REF!</definedName>
    <definedName name="木工事施工費" localSheetId="17">#REF!</definedName>
    <definedName name="木工事施工費">#REF!</definedName>
    <definedName name="木構造材集計" localSheetId="1">#REF!</definedName>
    <definedName name="木構造材集計" localSheetId="0">#REF!</definedName>
    <definedName name="木構造材集計">#REF!</definedName>
    <definedName name="木材" localSheetId="1">#REF!</definedName>
    <definedName name="木材" localSheetId="0">#REF!</definedName>
    <definedName name="木材">#REF!</definedName>
    <definedName name="木拾い">[73]!木拾い</definedName>
    <definedName name="木製" localSheetId="1">#REF!</definedName>
    <definedName name="木製" localSheetId="0">#REF!</definedName>
    <definedName name="木製" localSheetId="17">#REF!</definedName>
    <definedName name="木製">#REF!</definedName>
    <definedName name="木製建具" localSheetId="1">'[188]（参考）内訳'!#REF!</definedName>
    <definedName name="木製建具" localSheetId="0">'[188]（参考）内訳'!#REF!</definedName>
    <definedName name="木製建具" localSheetId="17">'[188]（参考）内訳'!#REF!</definedName>
    <definedName name="木製建具">'[188]（参考）内訳'!#REF!</definedName>
    <definedName name="木製建具工" localSheetId="1">#REF!</definedName>
    <definedName name="木製建具工" localSheetId="0">#REF!</definedName>
    <definedName name="木製建具工" localSheetId="17">#REF!</definedName>
    <definedName name="木製建具工">#REF!</definedName>
    <definedName name="木製建具工事" localSheetId="1">#REF!</definedName>
    <definedName name="木製建具工事" localSheetId="0">#REF!</definedName>
    <definedName name="木製建具工事" localSheetId="17">#REF!</definedName>
    <definedName name="木製建具工事">#REF!</definedName>
    <definedName name="木製建具少々計" localSheetId="1">#REF!</definedName>
    <definedName name="木製建具少々計" localSheetId="0">#REF!</definedName>
    <definedName name="木製建具少々計" localSheetId="17">#REF!</definedName>
    <definedName name="木製建具少々計">#REF!</definedName>
    <definedName name="木造共通仮設費適用基準額">[207]!木造共通仮設費適用基準額</definedName>
    <definedName name="木造建物共通仮設費率表">[207]!木造共通仮設費算出表</definedName>
    <definedName name="木造再築">[269]非木再築!$B$16:$BW$21</definedName>
    <definedName name="木造作材" localSheetId="1">#REF!</definedName>
    <definedName name="木造作材" localSheetId="0">#REF!</definedName>
    <definedName name="木造作材" localSheetId="17">#REF!</definedName>
    <definedName name="木造作材">#REF!</definedName>
    <definedName name="木造作材2" localSheetId="1">#REF!</definedName>
    <definedName name="木造作材2" localSheetId="0">#REF!</definedName>
    <definedName name="木造作材2" localSheetId="17">#REF!</definedName>
    <definedName name="木造作材2">#REF!</definedName>
    <definedName name="木造作材集計" localSheetId="1">#REF!</definedName>
    <definedName name="木造作材集計" localSheetId="0">#REF!</definedName>
    <definedName name="木造作材集計">#REF!</definedName>
    <definedName name="木造非木造区分">#REF!</definedName>
    <definedName name="木矢板工_1.8">[118]基礎単価!#REF!</definedName>
    <definedName name="木矢板工_1_8">[118]基礎単価!#REF!</definedName>
    <definedName name="木矢板工_2.1">[118]基礎単価!#REF!</definedName>
    <definedName name="木矢板工_2.4">[118]基礎単価!#REF!</definedName>
    <definedName name="木矢板工_2_1">[118]基礎単価!#REF!</definedName>
    <definedName name="木矢板工_2_4">[118]基礎単価!#REF!</definedName>
    <definedName name="目">[76]入力画面!$I$32</definedName>
    <definedName name="目次2" localSheetId="2">#REF!</definedName>
    <definedName name="目次2">#REF!</definedName>
    <definedName name="目地" localSheetId="1">仕訳書!目地</definedName>
    <definedName name="目地" localSheetId="2">'諸経費算定 (改修機械)'!目地</definedName>
    <definedName name="目地" localSheetId="0">総仕訳書!目地</definedName>
    <definedName name="目地" localSheetId="17">別紙明細!目地</definedName>
    <definedName name="目地">目地</definedName>
    <definedName name="目地材">[162]Macro4!$A$1</definedName>
    <definedName name="目地材DEL">[162]Macro2!$A$1</definedName>
    <definedName name="野原">[73]!野原</definedName>
    <definedName name="役" localSheetId="2">#REF!</definedName>
    <definedName name="役">#REF!</definedName>
    <definedName name="役所名">'[284]仕訳97-1'!$K$36</definedName>
    <definedName name="役務" localSheetId="2">#REF!</definedName>
    <definedName name="役務">#REF!</definedName>
    <definedName name="役務費" localSheetId="2">#REF!</definedName>
    <definedName name="役務費">#REF!</definedName>
    <definedName name="薬液" localSheetId="2">#REF!</definedName>
    <definedName name="薬液">#REF!</definedName>
    <definedName name="薬液夜">#REF!</definedName>
    <definedName name="輸送１">#REF!</definedName>
    <definedName name="輸送費">#REF!</definedName>
    <definedName name="誘Ａ" localSheetId="1">#REF!</definedName>
    <definedName name="誘Ａ" localSheetId="0">#REF!</definedName>
    <definedName name="誘Ａ" localSheetId="17">#REF!</definedName>
    <definedName name="誘Ａ">#REF!</definedName>
    <definedName name="誘A3" localSheetId="1">[35]複合・ｺﾝｾﾝﾄ電話!#REF!</definedName>
    <definedName name="誘A3" localSheetId="0">[35]複合・ｺﾝｾﾝﾄ電話!#REF!</definedName>
    <definedName name="誘A3" localSheetId="17">[35]複合・ｺﾝｾﾝﾄ電話!#REF!</definedName>
    <definedName name="誘A3">[35]複合・ｺﾝｾﾝﾄ電話!#REF!</definedName>
    <definedName name="誘Ｂ" localSheetId="1">#REF!</definedName>
    <definedName name="誘Ｂ" localSheetId="0">#REF!</definedName>
    <definedName name="誘Ｂ" localSheetId="17">#REF!</definedName>
    <definedName name="誘Ｂ">#REF!</definedName>
    <definedName name="誘B2" localSheetId="1">[35]複合・ｺﾝｾﾝﾄ電話!#REF!</definedName>
    <definedName name="誘B2" localSheetId="0">[35]複合・ｺﾝｾﾝﾄ電話!#REF!</definedName>
    <definedName name="誘B2" localSheetId="17">[35]複合・ｺﾝｾﾝﾄ電話!#REF!</definedName>
    <definedName name="誘B2">[35]複合・ｺﾝｾﾝﾄ電話!#REF!</definedName>
    <definedName name="誘Ｃ" localSheetId="1">#REF!</definedName>
    <definedName name="誘Ｃ" localSheetId="0">#REF!</definedName>
    <definedName name="誘Ｃ" localSheetId="17">#REF!</definedName>
    <definedName name="誘Ｃ">#REF!</definedName>
    <definedName name="誘D" localSheetId="1">[35]複合・ｺﾝｾﾝﾄ電話!#REF!</definedName>
    <definedName name="誘D" localSheetId="0">[35]複合・ｺﾝｾﾝﾄ電話!#REF!</definedName>
    <definedName name="誘D" localSheetId="17">[35]複合・ｺﾝｾﾝﾄ電話!#REF!</definedName>
    <definedName name="誘D">[35]複合・ｺﾝｾﾝﾄ電話!#REF!</definedName>
    <definedName name="誘Ｄ１" localSheetId="1">#REF!</definedName>
    <definedName name="誘Ｄ１" localSheetId="0">#REF!</definedName>
    <definedName name="誘Ｄ１" localSheetId="17">#REF!</definedName>
    <definedName name="誘Ｄ１">#REF!</definedName>
    <definedName name="誘Ｄ２" localSheetId="1">#REF!</definedName>
    <definedName name="誘Ｄ２" localSheetId="0">#REF!</definedName>
    <definedName name="誘Ｄ２" localSheetId="17">#REF!</definedName>
    <definedName name="誘Ｄ２">#REF!</definedName>
    <definedName name="誘Ｅ" localSheetId="1">#REF!</definedName>
    <definedName name="誘Ｅ" localSheetId="0">#REF!</definedName>
    <definedName name="誘Ｅ" localSheetId="17">#REF!</definedName>
    <definedName name="誘Ｅ">#REF!</definedName>
    <definedName name="誘Ｆ">#REF!</definedName>
    <definedName name="誘Ｇ">#REF!</definedName>
    <definedName name="誘導灯用信号装置">#REF!</definedName>
    <definedName name="郵便入札書" hidden="1">#REF!</definedName>
    <definedName name="予備" localSheetId="14" hidden="1">#REF!</definedName>
    <definedName name="予備">#REF!</definedName>
    <definedName name="予備1">#REF!</definedName>
    <definedName name="与那原">[285]プール!$AN$231:$BC$304</definedName>
    <definedName name="容積品" localSheetId="1">#REF!</definedName>
    <definedName name="容積品" localSheetId="0">#REF!</definedName>
    <definedName name="容積品" localSheetId="17">#REF!</definedName>
    <definedName name="容積品">#REF!</definedName>
    <definedName name="容積率" localSheetId="1">#REF!</definedName>
    <definedName name="容積率" localSheetId="0">#REF!</definedName>
    <definedName name="容積率" localSheetId="17">#REF!</definedName>
    <definedName name="容積率">#REF!</definedName>
    <definedName name="擁壁" localSheetId="1">#REF!</definedName>
    <definedName name="擁壁" localSheetId="0">#REF!</definedName>
    <definedName name="擁壁">#REF!</definedName>
    <definedName name="擁壁工">#REF!</definedName>
    <definedName name="様式">#REF!</definedName>
    <definedName name="様式1">#REF!</definedName>
    <definedName name="洋へ木" localSheetId="1">仕訳書!洋へ木</definedName>
    <definedName name="洋へ木" localSheetId="2">'諸経費算定 (改修機械)'!洋へ木</definedName>
    <definedName name="洋へ木" localSheetId="0">総仕訳書!洋へ木</definedName>
    <definedName name="洋へ木">[0]!洋へ木</definedName>
    <definedName name="溶接工" localSheetId="1">#REF!</definedName>
    <definedName name="溶接工" localSheetId="0">#REF!</definedName>
    <definedName name="溶接工">#REF!</definedName>
    <definedName name="溶接工１">#REF!</definedName>
    <definedName name="溶接時間">#REF!</definedName>
    <definedName name="溶接棒">#REF!</definedName>
    <definedName name="用紙追加">[286]Macro1!$A$1</definedName>
    <definedName name="用地測量単価" localSheetId="1">#REF!</definedName>
    <definedName name="用地測量単価" localSheetId="0">#REF!</definedName>
    <definedName name="用地測量単価" localSheetId="17">#REF!</definedName>
    <definedName name="用地測量単価">#REF!</definedName>
    <definedName name="用途" localSheetId="1">#REF!</definedName>
    <definedName name="用途" localSheetId="2">#REF!</definedName>
    <definedName name="用途" localSheetId="0">#REF!</definedName>
    <definedName name="用途" localSheetId="17">#REF!</definedName>
    <definedName name="用途">#REF!</definedName>
    <definedName name="用途一部" localSheetId="1">#REF!</definedName>
    <definedName name="用途一部" localSheetId="2">#REF!</definedName>
    <definedName name="用途一部" localSheetId="0">#REF!</definedName>
    <definedName name="用途一部" localSheetId="17">#REF!</definedName>
    <definedName name="用途一部">#REF!</definedName>
    <definedName name="用途地域">#REF!</definedName>
    <definedName name="陽工">'[17]#REF'!#REF!</definedName>
    <definedName name="陽工積算" localSheetId="2">'[17]#REF'!#REF!</definedName>
    <definedName name="陽工積算">'[17]#REF'!#REF!</definedName>
    <definedName name="養生" localSheetId="1">#REF!</definedName>
    <definedName name="養生" localSheetId="0">#REF!</definedName>
    <definedName name="養生" localSheetId="17">#REF!</definedName>
    <definedName name="養生">#REF!</definedName>
    <definedName name="養生工小型" localSheetId="1">#REF!</definedName>
    <definedName name="養生工小型" localSheetId="0">#REF!</definedName>
    <definedName name="養生工小型">#REF!</definedName>
    <definedName name="養生工無筋" localSheetId="1">#REF!</definedName>
    <definedName name="養生工無筋" localSheetId="0">#REF!</definedName>
    <definedName name="養生工無筋">#REF!</definedName>
    <definedName name="養生工無筋31">#REF!</definedName>
    <definedName name="養生鉄筋">#REF!</definedName>
    <definedName name="養生無筋">#REF!</definedName>
    <definedName name="落橋防止工">[287]見積総括!$D$52:$P$100</definedName>
    <definedName name="落札額">[76]入力画面!$F$48</definedName>
    <definedName name="理">'[196]86動産'!#REF!</definedName>
    <definedName name="理由">'[196]86動産'!#REF!</definedName>
    <definedName name="理由書" localSheetId="1">#REF!</definedName>
    <definedName name="理由書" localSheetId="0">#REF!</definedName>
    <definedName name="理由書">#REF!</definedName>
    <definedName name="理由書１">#REF!</definedName>
    <definedName name="理由書２">#REF!</definedName>
    <definedName name="理由書３">#REF!</definedName>
    <definedName name="理由書C">'[18]86動産'!#REF!</definedName>
    <definedName name="裏込栗石工" localSheetId="1">#REF!</definedName>
    <definedName name="裏込栗石工" localSheetId="0">#REF!</definedName>
    <definedName name="裏込栗石工">#REF!</definedName>
    <definedName name="陸上_000">#REF!</definedName>
    <definedName name="陸上_001">#REF!</definedName>
    <definedName name="陸上_002">#REF!</definedName>
    <definedName name="陸上_003">#REF!</definedName>
    <definedName name="陸上_1_P">#REF!</definedName>
    <definedName name="陸上_2_P">#REF!</definedName>
    <definedName name="陸上_3_P">#REF!</definedName>
    <definedName name="率表">#REF!</definedName>
    <definedName name="立">#REF!</definedName>
    <definedName name="立１">#REF!</definedName>
    <definedName name="立２">#REF!</definedName>
    <definedName name="立3">#REF!</definedName>
    <definedName name="立５">#REF!</definedName>
    <definedName name="立ち上がり部">#REF!</definedName>
    <definedName name="立ち木" localSheetId="1">仕訳書!立ち木</definedName>
    <definedName name="立ち木" localSheetId="2">'諸経費算定 (改修機械)'!立ち木</definedName>
    <definedName name="立ち木" localSheetId="0">総仕訳書!立ち木</definedName>
    <definedName name="立ち木">[0]!立ち木</definedName>
    <definedName name="立て" localSheetId="2">#REF!</definedName>
    <definedName name="立て">#REF!</definedName>
    <definedName name="立坑" localSheetId="2">#REF!</definedName>
    <definedName name="立坑">#REF!</definedName>
    <definedName name="立坑夜" localSheetId="2">#REF!</definedName>
    <definedName name="立坑夜">#REF!</definedName>
    <definedName name="立竹木" localSheetId="1">[211]内訳書!#REF!</definedName>
    <definedName name="立竹木" localSheetId="0">[211]内訳書!#REF!</definedName>
    <definedName name="立竹木" localSheetId="17">[211]内訳書!#REF!</definedName>
    <definedName name="立竹木">[211]内訳書!#REF!</definedName>
    <definedName name="立木" localSheetId="1">#REF!</definedName>
    <definedName name="立木" localSheetId="0">#REF!</definedName>
    <definedName name="立木" localSheetId="17">#REF!</definedName>
    <definedName name="立木">#REF!</definedName>
    <definedName name="立木1">#N/A</definedName>
    <definedName name="立木2">#N/A</definedName>
    <definedName name="立木やしNULL" localSheetId="1">IF(OR(仕訳書!立木移転類別="",仕訳書!立木移転樹高="",仕訳書!立木移転内外=""),TRUE,FALSE)</definedName>
    <definedName name="立木やしNULL" localSheetId="2">IF(OR(立木移転類別="",立木移転樹高="",立木移転内外=""),TRUE,FALSE)</definedName>
    <definedName name="立木やしNULL" localSheetId="0">IF(OR(総仕訳書!立木移転類別="",総仕訳書!立木移転樹高="",総仕訳書!立木移転内外=""),TRUE,FALSE)</definedName>
    <definedName name="立木やしNULL" localSheetId="17">IF(OR(別紙明細!立木移転類別="",別紙明細!立木移転樹高="",別紙明細!立木移転内外=""),TRUE,FALSE)</definedName>
    <definedName name="立木やしNULL">IF(OR(立木移転類別="",立木移転樹高="",立木移転内外=""),TRUE,FALSE)</definedName>
    <definedName name="立木やし幹" localSheetId="1">[207]!やし幹</definedName>
    <definedName name="立木やし幹" localSheetId="0">[207]!やし幹</definedName>
    <definedName name="立木やし幹" localSheetId="4">[207]!やし幹</definedName>
    <definedName name="立木やし幹">[207]!やし幹</definedName>
    <definedName name="立木やし幹単価" localSheetId="1">HLOOKUP(仕訳書!立木移転幹周,仕訳書!立木やし幹,(仕訳書!立木移転類別-1)*仕訳書!立木庭木移転先数+1+MATCH(仕訳書!立木移転内外,仕訳書!立木庭木移転先一覧,0))</definedName>
    <definedName name="立木やし幹単価" localSheetId="2">HLOOKUP(立木移転幹周,立木やし幹,(立木移転類別-1)*立木庭木移転先数+1+MATCH(立木移転内外,立木庭木移転先一覧,0))</definedName>
    <definedName name="立木やし幹単価" localSheetId="0">HLOOKUP(総仕訳書!立木移転幹周,総仕訳書!立木やし幹,(総仕訳書!立木移転類別-1)*総仕訳書!立木庭木移転先数+1+MATCH(総仕訳書!立木移転内外,総仕訳書!立木庭木移転先一覧,0))</definedName>
    <definedName name="立木やし幹単価" localSheetId="4">HLOOKUP([0]!立木移転幹周,直接工事費仕訳書!立木やし幹,([0]!立木移転類別-1)*[0]!立木庭木移転先数+1+MATCH([0]!立木移転内外,直接工事費仕訳書!立木庭木移転先一覧,0))</definedName>
    <definedName name="立木やし幹単価" localSheetId="17">HLOOKUP(別紙明細!立木移転幹周,立木やし幹,(別紙明細!立木移転類別-1)*別紙明細!立木庭木移転先数+1+MATCH(別紙明細!立木移転内外,立木庭木移転先一覧,0))</definedName>
    <definedName name="立木やし幹単価">HLOOKUP(立木移転幹周,立木やし幹,(立木移転類別-1)*立木庭木移転先数+1+MATCH(立木移転内外,立木庭木移転先一覧,0))</definedName>
    <definedName name="立木やし高" localSheetId="1">[207]!やし高</definedName>
    <definedName name="立木やし高" localSheetId="0">[207]!やし高</definedName>
    <definedName name="立木やし高" localSheetId="4">[207]!やし高</definedName>
    <definedName name="立木やし高">[207]!やし高</definedName>
    <definedName name="立木やし高単価" localSheetId="1">HLOOKUP(仕訳書!立木移転樹高,仕訳書!立木やし高,(仕訳書!立木移転類別-1)*仕訳書!立木庭木移転先数+1+MATCH(仕訳書!立木移転内外,仕訳書!立木庭木移転先一覧,0))</definedName>
    <definedName name="立木やし高単価" localSheetId="2">HLOOKUP(立木移転樹高,立木やし高,(立木移転類別-1)*立木庭木移転先数+1+MATCH(立木移転内外,立木庭木移転先一覧,0))</definedName>
    <definedName name="立木やし高単価" localSheetId="0">HLOOKUP(総仕訳書!立木移転樹高,総仕訳書!立木やし高,(総仕訳書!立木移転類別-1)*総仕訳書!立木庭木移転先数+1+MATCH(総仕訳書!立木移転内外,総仕訳書!立木庭木移転先一覧,0))</definedName>
    <definedName name="立木やし高単価" localSheetId="4">HLOOKUP([0]!立木移転樹高,直接工事費仕訳書!立木やし高,([0]!立木移転類別-1)*[0]!立木庭木移転先数+1+MATCH([0]!立木移転内外,直接工事費仕訳書!立木庭木移転先一覧,0))</definedName>
    <definedName name="立木やし高単価" localSheetId="17">HLOOKUP(別紙明細!立木移転樹高,立木やし高,(別紙明細!立木移転類別-1)*別紙明細!立木庭木移転先数+1+MATCH(別紙明細!立木移転内外,立木庭木移転先一覧,0))</definedName>
    <definedName name="立木やし高単価">HLOOKUP(立木移転樹高,立木やし高,(立木移転類別-1)*立木庭木移転先数+1+MATCH(立木移転内外,立木庭木移転先一覧,0))</definedName>
    <definedName name="立木やし単価" localSheetId="1">IF(仕訳書!立木やしNULL,"",IF(仕訳書!立木移転樹高&gt;=仕訳書!立木基準樹高,仕訳書!立木やし幹単価,仕訳書!立木やし高単価))</definedName>
    <definedName name="立木やし単価" localSheetId="2">IF('諸経費算定 (改修機械)'!立木やしNULL,"",IF(立木移転樹高&gt;=立木基準樹高,'諸経費算定 (改修機械)'!立木やし幹単価,'諸経費算定 (改修機械)'!立木やし高単価))</definedName>
    <definedName name="立木やし単価" localSheetId="0">IF(総仕訳書!立木やしNULL,"",IF(総仕訳書!立木移転樹高&gt;=総仕訳書!立木基準樹高,総仕訳書!立木やし幹単価,総仕訳書!立木やし高単価))</definedName>
    <definedName name="立木やし単価" localSheetId="4">IF([0]!立木やしNULL,"",IF([0]!立木移転樹高&gt;=[0]!立木基準樹高,直接工事費仕訳書!立木やし幹単価,直接工事費仕訳書!立木やし高単価))</definedName>
    <definedName name="立木やし単価" localSheetId="17">IF(別紙明細!立木やしNULL,"",IF(別紙明細!立木移転樹高&gt;=別紙明細!立木基準樹高,別紙明細!立木やし幹単価,別紙明細!立木やし高単価))</definedName>
    <definedName name="立木やし単価">IF(立木やしNULL,"",IF(立木移転樹高&gt;=立木基準樹高,立木やし幹単価,立木やし高単価))</definedName>
    <definedName name="立木移転NO" localSheetId="1">#REF!</definedName>
    <definedName name="立木移転NO" localSheetId="0">#REF!</definedName>
    <definedName name="立木移転NO" localSheetId="17">#REF!</definedName>
    <definedName name="立木移転NO">#REF!</definedName>
    <definedName name="立木移転幹周" localSheetId="1">#REF!</definedName>
    <definedName name="立木移転幹周" localSheetId="0">#REF!</definedName>
    <definedName name="立木移転幹周" localSheetId="17">#REF!</definedName>
    <definedName name="立木移転幹周">#REF!</definedName>
    <definedName name="立木移転金額" localSheetId="1">IF(#REF!="","",ROUNDDOWN(#REF!*#REF!,0))</definedName>
    <definedName name="立木移転金額" localSheetId="2">IF(#REF!="","",ROUNDDOWN(#REF!*#REF!,0))</definedName>
    <definedName name="立木移転金額" localSheetId="0">IF(#REF!="","",ROUNDDOWN(#REF!*#REF!,0))</definedName>
    <definedName name="立木移転金額" localSheetId="17">IF(#REF!="","",ROUNDDOWN(#REF!*#REF!,0))</definedName>
    <definedName name="立木移転金額">IF(#REF!="","",ROUNDDOWN(#REF!*#REF!,0))</definedName>
    <definedName name="立木移転区分" localSheetId="1">#REF!</definedName>
    <definedName name="立木移転区分" localSheetId="0">#REF!</definedName>
    <definedName name="立木移転区分" localSheetId="17">#REF!</definedName>
    <definedName name="立木移転区分">#REF!</definedName>
    <definedName name="立木移転種別">#REF!</definedName>
    <definedName name="立木移転種別表" localSheetId="1">[207]!立木移転種別表</definedName>
    <definedName name="立木移転種別表" localSheetId="0">[207]!立木移転種別表</definedName>
    <definedName name="立木移転種別表" localSheetId="4">[207]!立木移転種別表</definedName>
    <definedName name="立木移転種別表">[207]!立木移転種別表</definedName>
    <definedName name="立木移転樹高" localSheetId="1">#REF!</definedName>
    <definedName name="立木移転樹高" localSheetId="0">#REF!</definedName>
    <definedName name="立木移転樹高" localSheetId="17">#REF!</definedName>
    <definedName name="立木移転樹高">#REF!</definedName>
    <definedName name="立木移転先" localSheetId="1">#REF!</definedName>
    <definedName name="立木移転先" localSheetId="0">#REF!</definedName>
    <definedName name="立木移転先" localSheetId="17">#REF!</definedName>
    <definedName name="立木移転先">#REF!</definedName>
    <definedName name="立木移転先区分下">[75]立木!XEI1&amp;[75]立木!XEJ1</definedName>
    <definedName name="立木移転先区分上">[75]立木!XEO1&amp;[75]立木!XEP1</definedName>
    <definedName name="立木移転体積" localSheetId="1">#REF!</definedName>
    <definedName name="立木移転体積" localSheetId="0">#REF!</definedName>
    <definedName name="立木移転体積" localSheetId="17">#REF!</definedName>
    <definedName name="立木移転体積">#REF!</definedName>
    <definedName name="立木移転単位" localSheetId="1">IF(#REF!="","",HLOOKUP(#REF!,仕訳書!立木移転種別表,2,0))</definedName>
    <definedName name="立木移転単位" localSheetId="2">IF(#REF!="","",HLOOKUP(#REF!,立木移転種別表,2,0))</definedName>
    <definedName name="立木移転単位" localSheetId="0">IF(#REF!="","",HLOOKUP(#REF!,総仕訳書!立木移転種別表,2,0))</definedName>
    <definedName name="立木移転単位" localSheetId="4">IF(#REF!="","",HLOOKUP(#REF!,直接工事費仕訳書!立木移転種別表,2,0))</definedName>
    <definedName name="立木移転単位" localSheetId="17">IF(#REF!="","",HLOOKUP(#REF!,立木移転種別表,2,0))</definedName>
    <definedName name="立木移転単位">IF(#REF!="","",HLOOKUP(#REF!,立木移転種別表,2,0))</definedName>
    <definedName name="立木移転単価" localSheetId="1">IF([0]!立木移転種別="","",IF([0]!立木移転種別="庭木",仕訳書!立木庭木移転単価,IF([0]!立木移転種別="仮植木",仕訳書!立木仮植木移転単価,IF([0]!立木移転種別="庭石",仕訳書!立木庭石移転単価,IF([0]!立木移転種別="燈籠",仕訳書!立木燈籠移転単価,IF([0]!立木移転種別="生垣",仕訳書!立木生垣等移転単価,仕訳書!立木芝類移転単価))))))</definedName>
    <definedName name="立木移転単価" localSheetId="2">IF(立木移転種別="","",IF(立木移転種別="庭木",'諸経費算定 (改修機械)'!立木庭木移転単価,IF(立木移転種別="仮植木",'諸経費算定 (改修機械)'!立木仮植木移転単価,IF(立木移転種別="庭石",'諸経費算定 (改修機械)'!立木庭石移転単価,IF(立木移転種別="燈籠",'諸経費算定 (改修機械)'!立木燈籠移転単価,IF(立木移転種別="生垣",'諸経費算定 (改修機械)'!立木生垣等移転単価,'諸経費算定 (改修機械)'!立木芝類移転単価))))))</definedName>
    <definedName name="立木移転単価" localSheetId="0">IF([0]!立木移転種別="","",IF([0]!立木移転種別="庭木",総仕訳書!立木庭木移転単価,IF([0]!立木移転種別="仮植木",総仕訳書!立木仮植木移転単価,IF([0]!立木移転種別="庭石",総仕訳書!立木庭石移転単価,IF([0]!立木移転種別="燈籠",総仕訳書!立木燈籠移転単価,IF([0]!立木移転種別="生垣",総仕訳書!立木生垣等移転単価,総仕訳書!立木芝類移転単価))))))</definedName>
    <definedName name="立木移転単価" localSheetId="4">IF([0]!立木移転種別="","",IF([0]!立木移転種別="庭木",直接工事費仕訳書!立木庭木移転単価,IF([0]!立木移転種別="仮植木",直接工事費仕訳書!立木仮植木移転単価,IF([0]!立木移転種別="庭石",直接工事費仕訳書!立木庭石移転単価,IF([0]!立木移転種別="燈籠",直接工事費仕訳書!立木燈籠移転単価,IF([0]!立木移転種別="生垣",直接工事費仕訳書!立木生垣等移転単価,直接工事費仕訳書!立木芝類移転単価))))))</definedName>
    <definedName name="立木移転単価" localSheetId="17">IF(立木移転種別="","",IF(立木移転種別="庭木",別紙明細!立木庭木移転単価,IF(立木移転種別="仮植木",別紙明細!立木仮植木移転単価,IF(立木移転種別="庭石",別紙明細!立木庭石移転単価,IF(立木移転種別="燈籠",別紙明細!立木燈籠移転単価,IF(立木移転種別="生垣",別紙明細!立木生垣等移転単価,別紙明細!立木芝類移転単価))))))</definedName>
    <definedName name="立木移転単価">IF(立木移転種別="","",IF(立木移転種別="庭木",立木庭木移転単価,IF(立木移転種別="仮植木",立木仮植木移転単価,IF(立木移転種別="庭石",立木庭石移転単価,IF(立木移転種別="燈籠",立木燈籠移転単価,IF(立木移転種別="生垣",立木生垣等移転単価,立木芝類移転単価))))))</definedName>
    <definedName name="立木移転内外" localSheetId="1">#REF!</definedName>
    <definedName name="立木移転内外" localSheetId="0">#REF!</definedName>
    <definedName name="立木移転内外" localSheetId="17">#REF!</definedName>
    <definedName name="立木移転内外">#REF!</definedName>
    <definedName name="立木移転分類" localSheetId="1">#REF!</definedName>
    <definedName name="立木移転分類" localSheetId="0">#REF!</definedName>
    <definedName name="立木移転分類" localSheetId="17">#REF!</definedName>
    <definedName name="立木移転分類">#REF!</definedName>
    <definedName name="立木移転類別" localSheetId="1">#REF!</definedName>
    <definedName name="立木移転類別" localSheetId="0">#REF!</definedName>
    <definedName name="立木移転類別" localSheetId="17">#REF!</definedName>
    <definedName name="立木移転類別">#REF!</definedName>
    <definedName name="立木一般NULL" localSheetId="1">IF(OR(仕訳書!立木移転類別="",仕訳書!立木移転樹高="",仕訳書!立木移転内外="",仕訳書!立木移転区分=""),TRUE,FALSE)</definedName>
    <definedName name="立木一般NULL" localSheetId="2">IF(OR(立木移転類別="",立木移転樹高="",立木移転内外="",立木移転区分=""),TRUE,FALSE)</definedName>
    <definedName name="立木一般NULL" localSheetId="0">IF(OR(総仕訳書!立木移転類別="",総仕訳書!立木移転樹高="",総仕訳書!立木移転内外="",総仕訳書!立木移転区分=""),TRUE,FALSE)</definedName>
    <definedName name="立木一般NULL" localSheetId="17">IF(OR(別紙明細!立木移転類別="",別紙明細!立木移転樹高="",別紙明細!立木移転内外="",別紙明細!立木移転区分=""),TRUE,FALSE)</definedName>
    <definedName name="立木一般NULL">IF(OR(立木移転類別="",立木移転樹高="",立木移転内外="",立木移転区分=""),TRUE,FALSE)</definedName>
    <definedName name="立木一般幹単価" localSheetId="1">IF(仕訳書!立木移転幹周="","",IF(仕訳書!立木移転区分="観賞",仕訳書!立木一般鑑賞幹単価,仕訳書!立木一般風致幹単価))</definedName>
    <definedName name="立木一般幹単価" localSheetId="2">IF(立木移転幹周="","",IF(立木移転区分="観賞",'諸経費算定 (改修機械)'!立木一般鑑賞幹単価,'諸経費算定 (改修機械)'!立木一般風致幹単価))</definedName>
    <definedName name="立木一般幹単価" localSheetId="0">IF(総仕訳書!立木移転幹周="","",IF(総仕訳書!立木移転区分="観賞",総仕訳書!立木一般鑑賞幹単価,総仕訳書!立木一般風致幹単価))</definedName>
    <definedName name="立木一般幹単価" localSheetId="4">IF([0]!立木移転幹周="","",IF([0]!立木移転区分="観賞",直接工事費仕訳書!立木一般鑑賞幹単価,直接工事費仕訳書!立木一般風致幹単価))</definedName>
    <definedName name="立木一般幹単価" localSheetId="17">IF(別紙明細!立木移転幹周="","",IF(別紙明細!立木移転区分="観賞",別紙明細!立木一般鑑賞幹単価,別紙明細!立木一般風致幹単価))</definedName>
    <definedName name="立木一般幹単価">IF(立木移転幹周="","",IF(立木移転区分="観賞",立木一般鑑賞幹単価,立木一般風致幹単価))</definedName>
    <definedName name="立木一般鑑賞幹" localSheetId="1">[207]!一般鑑賞幹</definedName>
    <definedName name="立木一般鑑賞幹" localSheetId="0">[207]!一般鑑賞幹</definedName>
    <definedName name="立木一般鑑賞幹" localSheetId="4">[207]!一般鑑賞幹</definedName>
    <definedName name="立木一般鑑賞幹">[207]!一般鑑賞幹</definedName>
    <definedName name="立木一般鑑賞幹単価" localSheetId="1">HLOOKUP(仕訳書!立木移転幹周,仕訳書!立木一般鑑賞幹,(仕訳書!立木移転類別-1)*仕訳書!立木庭木移転先数+2+MATCH(仕訳書!立木移転内外,仕訳書!立木庭木移転先一覧,0))</definedName>
    <definedName name="立木一般鑑賞幹単価" localSheetId="2">HLOOKUP(立木移転幹周,立木一般鑑賞幹,(立木移転類別-1)*立木庭木移転先数+2+MATCH(立木移転内外,立木庭木移転先一覧,0))</definedName>
    <definedName name="立木一般鑑賞幹単価" localSheetId="0">HLOOKUP(総仕訳書!立木移転幹周,総仕訳書!立木一般鑑賞幹,(総仕訳書!立木移転類別-1)*総仕訳書!立木庭木移転先数+2+MATCH(総仕訳書!立木移転内外,総仕訳書!立木庭木移転先一覧,0))</definedName>
    <definedName name="立木一般鑑賞幹単価" localSheetId="4">HLOOKUP([0]!立木移転幹周,直接工事費仕訳書!立木一般鑑賞幹,([0]!立木移転類別-1)*[0]!立木庭木移転先数+2+MATCH([0]!立木移転内外,直接工事費仕訳書!立木庭木移転先一覧,0))</definedName>
    <definedName name="立木一般鑑賞幹単価" localSheetId="17">HLOOKUP(別紙明細!立木移転幹周,立木一般鑑賞幹,(別紙明細!立木移転類別-1)*別紙明細!立木庭木移転先数+2+MATCH(別紙明細!立木移転内外,立木庭木移転先一覧,0))</definedName>
    <definedName name="立木一般鑑賞幹単価">HLOOKUP(立木移転幹周,立木一般鑑賞幹,(立木移転類別-1)*立木庭木移転先数+2+MATCH(立木移転内外,立木庭木移転先一覧,0))</definedName>
    <definedName name="立木一般鑑賞高" localSheetId="1">[207]!一般鑑賞高</definedName>
    <definedName name="立木一般鑑賞高" localSheetId="0">[207]!一般鑑賞高</definedName>
    <definedName name="立木一般鑑賞高" localSheetId="4">[207]!一般鑑賞高</definedName>
    <definedName name="立木一般鑑賞高">[207]!一般鑑賞高</definedName>
    <definedName name="立木一般鑑賞高単価" localSheetId="1">HLOOKUP(仕訳書!立木移転樹高,仕訳書!立木一般鑑賞高,(仕訳書!立木移転類別-1)*仕訳書!立木庭木移転先数+2+MATCH(仕訳書!立木移転内外,仕訳書!立木庭木移転先一覧,0))</definedName>
    <definedName name="立木一般鑑賞高単価" localSheetId="2">HLOOKUP(立木移転樹高,立木一般鑑賞高,(立木移転類別-1)*立木庭木移転先数+2+MATCH(立木移転内外,立木庭木移転先一覧,0))</definedName>
    <definedName name="立木一般鑑賞高単価" localSheetId="0">HLOOKUP(総仕訳書!立木移転樹高,総仕訳書!立木一般鑑賞高,(総仕訳書!立木移転類別-1)*総仕訳書!立木庭木移転先数+2+MATCH(総仕訳書!立木移転内外,総仕訳書!立木庭木移転先一覧,0))</definedName>
    <definedName name="立木一般鑑賞高単価" localSheetId="4">HLOOKUP([0]!立木移転樹高,直接工事費仕訳書!立木一般鑑賞高,([0]!立木移転類別-1)*[0]!立木庭木移転先数+2+MATCH([0]!立木移転内外,直接工事費仕訳書!立木庭木移転先一覧,0))</definedName>
    <definedName name="立木一般鑑賞高単価" localSheetId="17">HLOOKUP(別紙明細!立木移転樹高,立木一般鑑賞高,(別紙明細!立木移転類別-1)*別紙明細!立木庭木移転先数+2+MATCH(別紙明細!立木移転内外,立木庭木移転先一覧,0))</definedName>
    <definedName name="立木一般鑑賞高単価">HLOOKUP(立木移転樹高,立木一般鑑賞高,(立木移転類別-1)*立木庭木移転先数+2+MATCH(立木移転内外,立木庭木移転先一覧,0))</definedName>
    <definedName name="立木一般高単価" localSheetId="1">IF(仕訳書!立木移転区分="観賞",仕訳書!立木一般鑑賞高単価,仕訳書!立木一般風致高単価)</definedName>
    <definedName name="立木一般高単価" localSheetId="2">IF(立木移転区分="観賞",'諸経費算定 (改修機械)'!立木一般鑑賞高単価,'諸経費算定 (改修機械)'!立木一般風致高単価)</definedName>
    <definedName name="立木一般高単価" localSheetId="0">IF(総仕訳書!立木移転区分="観賞",総仕訳書!立木一般鑑賞高単価,総仕訳書!立木一般風致高単価)</definedName>
    <definedName name="立木一般高単価" localSheetId="4">IF([0]!立木移転区分="観賞",直接工事費仕訳書!立木一般鑑賞高単価,直接工事費仕訳書!立木一般風致高単価)</definedName>
    <definedName name="立木一般高単価" localSheetId="17">IF(別紙明細!立木移転区分="観賞",別紙明細!立木一般鑑賞高単価,別紙明細!立木一般風致高単価)</definedName>
    <definedName name="立木一般高単価">IF(立木移転区分="観賞",立木一般鑑賞高単価,立木一般風致高単価)</definedName>
    <definedName name="立木一般単価" localSheetId="1">IF(仕訳書!立木一般NULL,"",IF(仕訳書!立木移転樹高&gt;=仕訳書!立木基準樹高,仕訳書!立木一般幹単価,仕訳書!立木一般高単価))</definedName>
    <definedName name="立木一般単価" localSheetId="2">IF('諸経費算定 (改修機械)'!立木一般NULL,"",IF(立木移転樹高&gt;=立木基準樹高,'諸経費算定 (改修機械)'!立木一般幹単価,'諸経費算定 (改修機械)'!立木一般高単価))</definedName>
    <definedName name="立木一般単価" localSheetId="0">IF(総仕訳書!立木一般NULL,"",IF(総仕訳書!立木移転樹高&gt;=総仕訳書!立木基準樹高,総仕訳書!立木一般幹単価,総仕訳書!立木一般高単価))</definedName>
    <definedName name="立木一般単価" localSheetId="4">IF([0]!立木一般NULL,"",IF([0]!立木移転樹高&gt;=[0]!立木基準樹高,直接工事費仕訳書!立木一般幹単価,直接工事費仕訳書!立木一般高単価))</definedName>
    <definedName name="立木一般単価" localSheetId="17">IF(別紙明細!立木一般NULL,"",IF(別紙明細!立木移転樹高&gt;=別紙明細!立木基準樹高,別紙明細!立木一般幹単価,別紙明細!立木一般高単価))</definedName>
    <definedName name="立木一般単価">IF(立木一般NULL,"",IF(立木移転樹高&gt;=立木基準樹高,立木一般幹単価,立木一般高単価))</definedName>
    <definedName name="立木一般風致幹" localSheetId="1">[207]!一般風致幹</definedName>
    <definedName name="立木一般風致幹" localSheetId="0">[207]!一般風致幹</definedName>
    <definedName name="立木一般風致幹" localSheetId="4">[207]!一般風致幹</definedName>
    <definedName name="立木一般風致幹">[207]!一般風致幹</definedName>
    <definedName name="立木一般風致幹単価" localSheetId="1">HLOOKUP(仕訳書!立木移転幹周,仕訳書!立木一般風致幹,(仕訳書!立木移転類別-1)*仕訳書!立木庭木移転先数+2+MATCH(仕訳書!立木移転内外,仕訳書!立木庭木移転先一覧,0))</definedName>
    <definedName name="立木一般風致幹単価" localSheetId="2">HLOOKUP(立木移転幹周,立木一般風致幹,(立木移転類別-1)*立木庭木移転先数+2+MATCH(立木移転内外,立木庭木移転先一覧,0))</definedName>
    <definedName name="立木一般風致幹単価" localSheetId="0">HLOOKUP(総仕訳書!立木移転幹周,総仕訳書!立木一般風致幹,(総仕訳書!立木移転類別-1)*総仕訳書!立木庭木移転先数+2+MATCH(総仕訳書!立木移転内外,総仕訳書!立木庭木移転先一覧,0))</definedName>
    <definedName name="立木一般風致幹単価" localSheetId="4">HLOOKUP([0]!立木移転幹周,直接工事費仕訳書!立木一般風致幹,([0]!立木移転類別-1)*[0]!立木庭木移転先数+2+MATCH([0]!立木移転内外,直接工事費仕訳書!立木庭木移転先一覧,0))</definedName>
    <definedName name="立木一般風致幹単価" localSheetId="17">HLOOKUP(別紙明細!立木移転幹周,立木一般風致幹,(別紙明細!立木移転類別-1)*別紙明細!立木庭木移転先数+2+MATCH(別紙明細!立木移転内外,立木庭木移転先一覧,0))</definedName>
    <definedName name="立木一般風致幹単価">HLOOKUP(立木移転幹周,立木一般風致幹,(立木移転類別-1)*立木庭木移転先数+2+MATCH(立木移転内外,立木庭木移転先一覧,0))</definedName>
    <definedName name="立木一般風致高" localSheetId="1">[207]!一般風致高</definedName>
    <definedName name="立木一般風致高" localSheetId="0">[207]!一般風致高</definedName>
    <definedName name="立木一般風致高" localSheetId="4">[207]!一般風致高</definedName>
    <definedName name="立木一般風致高">[207]!一般風致高</definedName>
    <definedName name="立木一般風致高単価" localSheetId="1">HLOOKUP(仕訳書!立木移転樹高,仕訳書!立木一般風致高,(仕訳書!立木移転類別-1)*仕訳書!立木庭木移転先数+2+MATCH(仕訳書!立木移転内外,仕訳書!立木庭木移転先一覧,0))</definedName>
    <definedName name="立木一般風致高単価" localSheetId="2">HLOOKUP(立木移転樹高,立木一般風致高,(立木移転類別-1)*立木庭木移転先数+2+MATCH(立木移転内外,立木庭木移転先一覧,0))</definedName>
    <definedName name="立木一般風致高単価" localSheetId="0">HLOOKUP(総仕訳書!立木移転樹高,総仕訳書!立木一般風致高,(総仕訳書!立木移転類別-1)*総仕訳書!立木庭木移転先数+2+MATCH(総仕訳書!立木移転内外,総仕訳書!立木庭木移転先一覧,0))</definedName>
    <definedName name="立木一般風致高単価" localSheetId="4">HLOOKUP([0]!立木移転樹高,直接工事費仕訳書!立木一般風致高,([0]!立木移転類別-1)*[0]!立木庭木移転先数+2+MATCH([0]!立木移転内外,直接工事費仕訳書!立木庭木移転先一覧,0))</definedName>
    <definedName name="立木一般風致高単価" localSheetId="17">HLOOKUP(別紙明細!立木移転樹高,立木一般風致高,(別紙明細!立木移転類別-1)*別紙明細!立木庭木移転先数+2+MATCH(別紙明細!立木移転内外,立木庭木移転先一覧,0))</definedName>
    <definedName name="立木一般風致高単価">HLOOKUP(立木移転樹高,立木一般風致高,(立木移転類別-1)*立木庭木移転先数+2+MATCH(立木移転内外,立木庭木移転先一覧,0))</definedName>
    <definedName name="立木仮植木やしNULL" localSheetId="1">IF(OR(仕訳書!立木移転樹高="",仕訳書!立木移転内外=""),TRUE,FALSE)</definedName>
    <definedName name="立木仮植木やしNULL" localSheetId="2">IF(OR(立木移転樹高="",立木移転内外=""),TRUE,FALSE)</definedName>
    <definedName name="立木仮植木やしNULL" localSheetId="0">IF(OR(総仕訳書!立木移転樹高="",総仕訳書!立木移転内外=""),TRUE,FALSE)</definedName>
    <definedName name="立木仮植木やしNULL" localSheetId="17">IF(OR(別紙明細!立木移転樹高="",別紙明細!立木移転内外=""),TRUE,FALSE)</definedName>
    <definedName name="立木仮植木やしNULL">IF(OR(立木移転樹高="",立木移転内外=""),TRUE,FALSE)</definedName>
    <definedName name="立木仮植木やし幹" localSheetId="1">[207]!仮植木やし幹</definedName>
    <definedName name="立木仮植木やし幹" localSheetId="0">[207]!仮植木やし幹</definedName>
    <definedName name="立木仮植木やし幹" localSheetId="4">[207]!仮植木やし幹</definedName>
    <definedName name="立木仮植木やし幹">[207]!仮植木やし幹</definedName>
    <definedName name="立木仮植木やし幹単価" localSheetId="1">HLOOKUP(仕訳書!立木移転幹周,仕訳書!立木仮植木やし幹,2+IF(仕訳書!立木移転内外="外",0,1))</definedName>
    <definedName name="立木仮植木やし幹単価" localSheetId="2">HLOOKUP(立木移転幹周,立木仮植木やし幹,2+IF(立木移転内外="外",0,1))</definedName>
    <definedName name="立木仮植木やし幹単価" localSheetId="0">HLOOKUP(総仕訳書!立木移転幹周,総仕訳書!立木仮植木やし幹,2+IF(総仕訳書!立木移転内外="外",0,1))</definedName>
    <definedName name="立木仮植木やし幹単価" localSheetId="4">HLOOKUP([0]!立木移転幹周,直接工事費仕訳書!立木仮植木やし幹,2+IF([0]!立木移転内外="外",0,1))</definedName>
    <definedName name="立木仮植木やし幹単価" localSheetId="17">HLOOKUP(別紙明細!立木移転幹周,立木仮植木やし幹,2+IF(別紙明細!立木移転内外="外",0,1))</definedName>
    <definedName name="立木仮植木やし幹単価">HLOOKUP(立木移転幹周,立木仮植木やし幹,2+IF(立木移転内外="外",0,1))</definedName>
    <definedName name="立木仮植木やし高" localSheetId="1">[207]!仮植木やし高</definedName>
    <definedName name="立木仮植木やし高" localSheetId="0">[207]!仮植木やし高</definedName>
    <definedName name="立木仮植木やし高" localSheetId="4">[207]!仮植木やし高</definedName>
    <definedName name="立木仮植木やし高">[207]!仮植木やし高</definedName>
    <definedName name="立木仮植木やし高単価" localSheetId="1">HLOOKUP(仕訳書!立木移転樹高,仕訳書!立木仮植木やし高,2+IF(仕訳書!立木移転内外="外",0,1))</definedName>
    <definedName name="立木仮植木やし高単価" localSheetId="2">HLOOKUP(立木移転樹高,立木仮植木やし高,2+IF(立木移転内外="外",0,1))</definedName>
    <definedName name="立木仮植木やし高単価" localSheetId="0">HLOOKUP(総仕訳書!立木移転樹高,総仕訳書!立木仮植木やし高,2+IF(総仕訳書!立木移転内外="外",0,1))</definedName>
    <definedName name="立木仮植木やし高単価" localSheetId="4">HLOOKUP([0]!立木移転樹高,直接工事費仕訳書!立木仮植木やし高,2+IF([0]!立木移転内外="外",0,1))</definedName>
    <definedName name="立木仮植木やし高単価" localSheetId="17">HLOOKUP(別紙明細!立木移転樹高,立木仮植木やし高,2+IF(別紙明細!立木移転内外="外",0,1))</definedName>
    <definedName name="立木仮植木やし高単価">HLOOKUP(立木移転樹高,立木仮植木やし高,2+IF(立木移転内外="外",0,1))</definedName>
    <definedName name="立木仮植木やし単価" localSheetId="1">IF(仕訳書!立木仮植木やしNULL,"",IF(仕訳書!立木移転樹高&gt;=仕訳書!立木基準樹高,仕訳書!立木仮植木やし幹単価,仕訳書!立木仮植木やし高単価))</definedName>
    <definedName name="立木仮植木やし単価" localSheetId="2">IF('諸経費算定 (改修機械)'!立木仮植木やしNULL,"",IF(立木移転樹高&gt;=立木基準樹高,'諸経費算定 (改修機械)'!立木仮植木やし幹単価,'諸経費算定 (改修機械)'!立木仮植木やし高単価))</definedName>
    <definedName name="立木仮植木やし単価" localSheetId="0">IF(総仕訳書!立木仮植木やしNULL,"",IF(総仕訳書!立木移転樹高&gt;=総仕訳書!立木基準樹高,総仕訳書!立木仮植木やし幹単価,総仕訳書!立木仮植木やし高単価))</definedName>
    <definedName name="立木仮植木やし単価" localSheetId="4">IF([0]!立木仮植木やしNULL,"",IF([0]!立木移転樹高&gt;=[0]!立木基準樹高,直接工事費仕訳書!立木仮植木やし幹単価,直接工事費仕訳書!立木仮植木やし高単価))</definedName>
    <definedName name="立木仮植木やし単価" localSheetId="17">IF(別紙明細!立木仮植木やしNULL,"",IF(別紙明細!立木移転樹高&gt;=別紙明細!立木基準樹高,別紙明細!立木仮植木やし幹単価,別紙明細!立木仮植木やし高単価))</definedName>
    <definedName name="立木仮植木やし単価">IF(立木仮植木やしNULL,"",IF(立木移転樹高&gt;=立木基準樹高,立木仮植木やし幹単価,立木仮植木やし高単価))</definedName>
    <definedName name="立木仮植木移転単価" localSheetId="1">IF(仕訳書!立木移転分類="一般",仕訳書!立木仮植木一般単価,仕訳書!立木仮植木やし単価)</definedName>
    <definedName name="立木仮植木移転単価" localSheetId="2">IF(立木移転分類="一般",'諸経費算定 (改修機械)'!立木仮植木一般単価,'諸経費算定 (改修機械)'!立木仮植木やし単価)</definedName>
    <definedName name="立木仮植木移転単価" localSheetId="0">IF(総仕訳書!立木移転分類="一般",総仕訳書!立木仮植木一般単価,総仕訳書!立木仮植木やし単価)</definedName>
    <definedName name="立木仮植木移転単価" localSheetId="4">IF([0]!立木移転分類="一般",直接工事費仕訳書!立木仮植木一般単価,直接工事費仕訳書!立木仮植木やし単価)</definedName>
    <definedName name="立木仮植木移転単価" localSheetId="17">IF(別紙明細!立木移転分類="一般",別紙明細!立木仮植木一般単価,別紙明細!立木仮植木やし単価)</definedName>
    <definedName name="立木仮植木移転単価">IF(立木移転分類="一般",立木仮植木一般単価,立木仮植木やし単価)</definedName>
    <definedName name="立木仮植木一般A幹" localSheetId="1">[207]!仮植木一般A幹</definedName>
    <definedName name="立木仮植木一般A幹" localSheetId="0">[207]!仮植木一般A幹</definedName>
    <definedName name="立木仮植木一般A幹" localSheetId="4">[207]!仮植木一般A幹</definedName>
    <definedName name="立木仮植木一般A幹">[207]!仮植木一般A幹</definedName>
    <definedName name="立木仮植木一般A幹単価" localSheetId="1">HLOOKUP(仕訳書!立木移転幹周,仕訳書!立木仮植木一般A幹,2+IF(仕訳書!立木移転内外="外",1,2))</definedName>
    <definedName name="立木仮植木一般A幹単価" localSheetId="2">HLOOKUP(立木移転幹周,立木仮植木一般A幹,2+IF(立木移転内外="外",1,2))</definedName>
    <definedName name="立木仮植木一般A幹単価" localSheetId="0">HLOOKUP(総仕訳書!立木移転幹周,総仕訳書!立木仮植木一般A幹,2+IF(総仕訳書!立木移転内外="外",1,2))</definedName>
    <definedName name="立木仮植木一般A幹単価" localSheetId="4">HLOOKUP([0]!立木移転幹周,直接工事費仕訳書!立木仮植木一般A幹,2+IF([0]!立木移転内外="外",1,2))</definedName>
    <definedName name="立木仮植木一般A幹単価" localSheetId="17">HLOOKUP(別紙明細!立木移転幹周,立木仮植木一般A幹,2+IF(別紙明細!立木移転内外="外",1,2))</definedName>
    <definedName name="立木仮植木一般A幹単価">HLOOKUP(立木移転幹周,立木仮植木一般A幹,2+IF(立木移転内外="外",1,2))</definedName>
    <definedName name="立木仮植木一般A高" localSheetId="1">[207]!仮植木一般A高</definedName>
    <definedName name="立木仮植木一般A高" localSheetId="0">[207]!仮植木一般A高</definedName>
    <definedName name="立木仮植木一般A高" localSheetId="4">[207]!仮植木一般A高</definedName>
    <definedName name="立木仮植木一般A高">[207]!仮植木一般A高</definedName>
    <definedName name="立木仮植木一般A高単価" localSheetId="1">HLOOKUP(仕訳書!立木移転樹高,仕訳書!立木仮植木一般A高,2+IF(仕訳書!立木移転内外="外",1,2))</definedName>
    <definedName name="立木仮植木一般A高単価" localSheetId="2">HLOOKUP(立木移転樹高,立木仮植木一般A高,2+IF(立木移転内外="外",1,2))</definedName>
    <definedName name="立木仮植木一般A高単価" localSheetId="0">HLOOKUP(総仕訳書!立木移転樹高,総仕訳書!立木仮植木一般A高,2+IF(総仕訳書!立木移転内外="外",1,2))</definedName>
    <definedName name="立木仮植木一般A高単価" localSheetId="4">HLOOKUP([0]!立木移転樹高,直接工事費仕訳書!立木仮植木一般A高,2+IF([0]!立木移転内外="外",1,2))</definedName>
    <definedName name="立木仮植木一般A高単価" localSheetId="17">HLOOKUP(別紙明細!立木移転樹高,立木仮植木一般A高,2+IF(別紙明細!立木移転内外="外",1,2))</definedName>
    <definedName name="立木仮植木一般A高単価">HLOOKUP(立木移転樹高,立木仮植木一般A高,2+IF(立木移転内外="外",1,2))</definedName>
    <definedName name="立木仮植木一般B幹" localSheetId="1">[207]!仮植木一般B幹</definedName>
    <definedName name="立木仮植木一般B幹" localSheetId="0">[207]!仮植木一般B幹</definedName>
    <definedName name="立木仮植木一般B幹" localSheetId="4">[207]!仮植木一般B幹</definedName>
    <definedName name="立木仮植木一般B幹">[207]!仮植木一般B幹</definedName>
    <definedName name="立木仮植木一般B幹単価" localSheetId="1">HLOOKUP(仕訳書!立木移転幹周,仕訳書!立木仮植木一般B幹,2+IF(仕訳書!立木移転内外="外",1,2))</definedName>
    <definedName name="立木仮植木一般B幹単価" localSheetId="2">HLOOKUP(立木移転幹周,立木仮植木一般B幹,2+IF(立木移転内外="外",1,2))</definedName>
    <definedName name="立木仮植木一般B幹単価" localSheetId="0">HLOOKUP(総仕訳書!立木移転幹周,総仕訳書!立木仮植木一般B幹,2+IF(総仕訳書!立木移転内外="外",1,2))</definedName>
    <definedName name="立木仮植木一般B幹単価" localSheetId="4">HLOOKUP([0]!立木移転幹周,直接工事費仕訳書!立木仮植木一般B幹,2+IF([0]!立木移転内外="外",1,2))</definedName>
    <definedName name="立木仮植木一般B幹単価" localSheetId="17">HLOOKUP(別紙明細!立木移転幹周,立木仮植木一般B幹,2+IF(別紙明細!立木移転内外="外",1,2))</definedName>
    <definedName name="立木仮植木一般B幹単価">HLOOKUP(立木移転幹周,立木仮植木一般B幹,2+IF(立木移転内外="外",1,2))</definedName>
    <definedName name="立木仮植木一般B高" localSheetId="1">[207]!仮植木一般B高</definedName>
    <definedName name="立木仮植木一般B高" localSheetId="0">[207]!仮植木一般B高</definedName>
    <definedName name="立木仮植木一般B高" localSheetId="4">[207]!仮植木一般B高</definedName>
    <definedName name="立木仮植木一般B高">[207]!仮植木一般B高</definedName>
    <definedName name="立木仮植木一般B高単価" localSheetId="1">HLOOKUP(仕訳書!立木移転樹高,仕訳書!立木仮植木一般B高,2+IF(仕訳書!立木移転内外="外",1,2))</definedName>
    <definedName name="立木仮植木一般B高単価" localSheetId="2">HLOOKUP(立木移転樹高,立木仮植木一般B高,2+IF(立木移転内外="外",1,2))</definedName>
    <definedName name="立木仮植木一般B高単価" localSheetId="0">HLOOKUP(総仕訳書!立木移転樹高,総仕訳書!立木仮植木一般B高,2+IF(総仕訳書!立木移転内外="外",1,2))</definedName>
    <definedName name="立木仮植木一般B高単価" localSheetId="4">HLOOKUP([0]!立木移転樹高,直接工事費仕訳書!立木仮植木一般B高,2+IF([0]!立木移転内外="外",1,2))</definedName>
    <definedName name="立木仮植木一般B高単価" localSheetId="17">HLOOKUP(別紙明細!立木移転樹高,立木仮植木一般B高,2+IF(別紙明細!立木移転内外="外",1,2))</definedName>
    <definedName name="立木仮植木一般B高単価">HLOOKUP(立木移転樹高,立木仮植木一般B高,2+IF(立木移転内外="外",1,2))</definedName>
    <definedName name="立木仮植木一般C幹" localSheetId="1">[207]!仮植木一般Ｃ幹</definedName>
    <definedName name="立木仮植木一般C幹" localSheetId="0">[207]!仮植木一般Ｃ幹</definedName>
    <definedName name="立木仮植木一般C幹" localSheetId="4">[207]!仮植木一般Ｃ幹</definedName>
    <definedName name="立木仮植木一般C幹">[207]!仮植木一般Ｃ幹</definedName>
    <definedName name="立木仮植木一般C幹単価" localSheetId="1">HLOOKUP(仕訳書!立木移転幹周,仕訳書!立木仮植木一般C幹,2+IF(仕訳書!立木移転内外="外",1,2))</definedName>
    <definedName name="立木仮植木一般C幹単価" localSheetId="2">HLOOKUP(立木移転幹周,立木仮植木一般C幹,2+IF(立木移転内外="外",1,2))</definedName>
    <definedName name="立木仮植木一般C幹単価" localSheetId="0">HLOOKUP(総仕訳書!立木移転幹周,総仕訳書!立木仮植木一般C幹,2+IF(総仕訳書!立木移転内外="外",1,2))</definedName>
    <definedName name="立木仮植木一般C幹単価" localSheetId="4">HLOOKUP([0]!立木移転幹周,直接工事費仕訳書!立木仮植木一般C幹,2+IF([0]!立木移転内外="外",1,2))</definedName>
    <definedName name="立木仮植木一般C幹単価" localSheetId="17">HLOOKUP(別紙明細!立木移転幹周,立木仮植木一般C幹,2+IF(別紙明細!立木移転内外="外",1,2))</definedName>
    <definedName name="立木仮植木一般C幹単価">HLOOKUP(立木移転幹周,立木仮植木一般C幹,2+IF(立木移転内外="外",1,2))</definedName>
    <definedName name="立木仮植木一般C高" localSheetId="1">[207]!仮植木一般Ｃ高</definedName>
    <definedName name="立木仮植木一般C高" localSheetId="0">[207]!仮植木一般Ｃ高</definedName>
    <definedName name="立木仮植木一般C高" localSheetId="4">[207]!仮植木一般Ｃ高</definedName>
    <definedName name="立木仮植木一般C高">[207]!仮植木一般Ｃ高</definedName>
    <definedName name="立木仮植木一般C高単価" localSheetId="1">HLOOKUP(仕訳書!立木移転樹高,仕訳書!立木仮植木一般C高,2+IF(仕訳書!立木移転内外="外",1,2))</definedName>
    <definedName name="立木仮植木一般C高単価" localSheetId="2">HLOOKUP(立木移転樹高,立木仮植木一般C高,2+IF(立木移転内外="外",1,2))</definedName>
    <definedName name="立木仮植木一般C高単価" localSheetId="0">HLOOKUP(総仕訳書!立木移転樹高,総仕訳書!立木仮植木一般C高,2+IF(総仕訳書!立木移転内外="外",1,2))</definedName>
    <definedName name="立木仮植木一般C高単価" localSheetId="4">HLOOKUP([0]!立木移転樹高,直接工事費仕訳書!立木仮植木一般C高,2+IF([0]!立木移転内外="外",1,2))</definedName>
    <definedName name="立木仮植木一般C高単価" localSheetId="17">HLOOKUP(別紙明細!立木移転樹高,立木仮植木一般C高,2+IF(別紙明細!立木移転内外="外",1,2))</definedName>
    <definedName name="立木仮植木一般C高単価">HLOOKUP(立木移転樹高,立木仮植木一般C高,2+IF(立木移転内外="外",1,2))</definedName>
    <definedName name="立木仮植木一般NULL" localSheetId="1">IF(OR(仕訳書!立木移転樹高="",仕訳書!立木移転内外="",仕訳書!立木移転区分=""),TRUE,FALSE)</definedName>
    <definedName name="立木仮植木一般NULL" localSheetId="2">IF(OR(立木移転樹高="",立木移転内外="",立木移転区分=""),TRUE,FALSE)</definedName>
    <definedName name="立木仮植木一般NULL" localSheetId="0">IF(OR(総仕訳書!立木移転樹高="",総仕訳書!立木移転内外="",総仕訳書!立木移転区分=""),TRUE,FALSE)</definedName>
    <definedName name="立木仮植木一般NULL" localSheetId="17">IF(OR(別紙明細!立木移転樹高="",別紙明細!立木移転内外="",別紙明細!立木移転区分=""),TRUE,FALSE)</definedName>
    <definedName name="立木仮植木一般NULL">IF(OR(立木移転樹高="",立木移転内外="",立木移転区分=""),TRUE,FALSE)</definedName>
    <definedName name="立木仮植木一般幹単価" localSheetId="1">IF(仕訳書!立木移転幹周="","",IF(仕訳書!立木移転区分="A",仕訳書!立木仮植木一般A幹単価,IF(仕訳書!立木移転区分="B",仕訳書!立木仮植木一般B幹単価,仕訳書!立木仮植木一般C幹単価)))</definedName>
    <definedName name="立木仮植木一般幹単価" localSheetId="2">IF(立木移転幹周="","",IF(立木移転区分="A",'諸経費算定 (改修機械)'!立木仮植木一般A幹単価,IF(立木移転区分="B",'諸経費算定 (改修機械)'!立木仮植木一般B幹単価,'諸経費算定 (改修機械)'!立木仮植木一般C幹単価)))</definedName>
    <definedName name="立木仮植木一般幹単価" localSheetId="0">IF(総仕訳書!立木移転幹周="","",IF(総仕訳書!立木移転区分="A",総仕訳書!立木仮植木一般A幹単価,IF(総仕訳書!立木移転区分="B",総仕訳書!立木仮植木一般B幹単価,総仕訳書!立木仮植木一般C幹単価)))</definedName>
    <definedName name="立木仮植木一般幹単価" localSheetId="4">IF([0]!立木移転幹周="","",IF([0]!立木移転区分="A",直接工事費仕訳書!立木仮植木一般A幹単価,IF([0]!立木移転区分="B",直接工事費仕訳書!立木仮植木一般B幹単価,直接工事費仕訳書!立木仮植木一般C幹単価)))</definedName>
    <definedName name="立木仮植木一般幹単価" localSheetId="17">IF(別紙明細!立木移転幹周="","",IF(別紙明細!立木移転区分="A",別紙明細!立木仮植木一般A幹単価,IF(別紙明細!立木移転区分="B",別紙明細!立木仮植木一般B幹単価,別紙明細!立木仮植木一般C幹単価)))</definedName>
    <definedName name="立木仮植木一般幹単価">IF(立木移転幹周="","",IF(立木移転区分="A",立木仮植木一般A幹単価,IF(立木移転区分="B",立木仮植木一般B幹単価,立木仮植木一般C幹単価)))</definedName>
    <definedName name="立木仮植木一般高単価" localSheetId="1">IF(仕訳書!立木移転区分="A",仕訳書!立木仮植木一般A高単価,IF(仕訳書!立木移転区分="B",仕訳書!立木仮植木一般B高単価,仕訳書!立木仮植木一般C高単価))</definedName>
    <definedName name="立木仮植木一般高単価" localSheetId="2">IF(立木移転区分="A",'諸経費算定 (改修機械)'!立木仮植木一般A高単価,IF(立木移転区分="B",'諸経費算定 (改修機械)'!立木仮植木一般B高単価,'諸経費算定 (改修機械)'!立木仮植木一般C高単価))</definedName>
    <definedName name="立木仮植木一般高単価" localSheetId="0">IF(総仕訳書!立木移転区分="A",総仕訳書!立木仮植木一般A高単価,IF(総仕訳書!立木移転区分="B",総仕訳書!立木仮植木一般B高単価,総仕訳書!立木仮植木一般C高単価))</definedName>
    <definedName name="立木仮植木一般高単価" localSheetId="4">IF([0]!立木移転区分="A",直接工事費仕訳書!立木仮植木一般A高単価,IF([0]!立木移転区分="B",直接工事費仕訳書!立木仮植木一般B高単価,直接工事費仕訳書!立木仮植木一般C高単価))</definedName>
    <definedName name="立木仮植木一般高単価" localSheetId="17">IF(別紙明細!立木移転区分="A",別紙明細!立木仮植木一般A高単価,IF(別紙明細!立木移転区分="B",別紙明細!立木仮植木一般B高単価,別紙明細!立木仮植木一般C高単価))</definedName>
    <definedName name="立木仮植木一般高単価">IF(立木移転区分="A",立木仮植木一般A高単価,IF(立木移転区分="B",立木仮植木一般B高単価,立木仮植木一般C高単価))</definedName>
    <definedName name="立木仮植木一般単価" localSheetId="1">IF(仕訳書!立木仮植木一般NULL,"",IF(仕訳書!立木移転樹高&gt;=仕訳書!立木基準樹高,仕訳書!立木仮植木一般幹単価,仕訳書!立木仮植木一般高単価))</definedName>
    <definedName name="立木仮植木一般単価" localSheetId="2">IF('諸経費算定 (改修機械)'!立木仮植木一般NULL,"",IF(立木移転樹高&gt;=立木基準樹高,'諸経費算定 (改修機械)'!立木仮植木一般幹単価,'諸経費算定 (改修機械)'!立木仮植木一般高単価))</definedName>
    <definedName name="立木仮植木一般単価" localSheetId="0">IF(総仕訳書!立木仮植木一般NULL,"",IF(総仕訳書!立木移転樹高&gt;=総仕訳書!立木基準樹高,総仕訳書!立木仮植木一般幹単価,総仕訳書!立木仮植木一般高単価))</definedName>
    <definedName name="立木仮植木一般単価" localSheetId="4">IF([0]!立木仮植木一般NULL,"",IF([0]!立木移転樹高&gt;=[0]!立木基準樹高,直接工事費仕訳書!立木仮植木一般幹単価,直接工事費仕訳書!立木仮植木一般高単価))</definedName>
    <definedName name="立木仮植木一般単価" localSheetId="17">IF(別紙明細!立木仮植木一般NULL,"",IF(別紙明細!立木移転樹高&gt;=別紙明細!立木基準樹高,別紙明細!立木仮植木一般幹単価,別紙明細!立木仮植木一般高単価))</definedName>
    <definedName name="立木仮植木一般単価">IF(立木仮植木一般NULL,"",IF(立木移転樹高&gt;=立木基準樹高,立木仮植木一般幹単価,立木仮植木一般高単価))</definedName>
    <definedName name="立木基準樹高" localSheetId="1">#REF!</definedName>
    <definedName name="立木基準樹高" localSheetId="0">#REF!</definedName>
    <definedName name="立木基準樹高" localSheetId="17">#REF!</definedName>
    <definedName name="立木基準樹高">#REF!</definedName>
    <definedName name="立木金額" localSheetId="1">#REF!</definedName>
    <definedName name="立木金額" localSheetId="0">#REF!</definedName>
    <definedName name="立木金額" localSheetId="17">#REF!</definedName>
    <definedName name="立木金額">#REF!</definedName>
    <definedName name="立木区分" localSheetId="1">#REF!</definedName>
    <definedName name="立木区分" localSheetId="0">#REF!</definedName>
    <definedName name="立木区分" localSheetId="17">#REF!</definedName>
    <definedName name="立木区分">#REF!</definedName>
    <definedName name="立木芝類NULL" localSheetId="1">IF(仕訳書!立木移転内外="",TRUE,FALSE)</definedName>
    <definedName name="立木芝類NULL" localSheetId="2">IF(立木移転内外="",TRUE,FALSE)</definedName>
    <definedName name="立木芝類NULL" localSheetId="0">IF(総仕訳書!立木移転内外="",TRUE,FALSE)</definedName>
    <definedName name="立木芝類NULL" localSheetId="17">IF(別紙明細!立木移転内外="",TRUE,FALSE)</definedName>
    <definedName name="立木芝類NULL">IF(立木移転内外="",TRUE,FALSE)</definedName>
    <definedName name="立木芝類移転単価" localSheetId="1">IF(仕訳書!立木芝類NULL,"",HLOOKUP([0]!立木移転種別,仕訳書!立木芝類移転料単価表,IF(仕訳書!立木移転内外="外",2,3),0))</definedName>
    <definedName name="立木芝類移転単価" localSheetId="2">IF('諸経費算定 (改修機械)'!立木芝類NULL,"",HLOOKUP(立木移転種別,立木芝類移転料単価表,IF(立木移転内外="外",2,3),0))</definedName>
    <definedName name="立木芝類移転単価" localSheetId="0">IF(総仕訳書!立木芝類NULL,"",HLOOKUP([0]!立木移転種別,総仕訳書!立木芝類移転料単価表,IF(総仕訳書!立木移転内外="外",2,3),0))</definedName>
    <definedName name="立木芝類移転単価" localSheetId="4">IF([0]!立木芝類NULL,"",HLOOKUP([0]!立木移転種別,直接工事費仕訳書!立木芝類移転料単価表,IF([0]!立木移転内外="外",2,3),0))</definedName>
    <definedName name="立木芝類移転単価" localSheetId="17">IF(別紙明細!立木芝類NULL,"",HLOOKUP(立木移転種別,立木芝類移転料単価表,IF(別紙明細!立木移転内外="外",2,3),0))</definedName>
    <definedName name="立木芝類移転単価">IF(立木芝類NULL,"",HLOOKUP(立木移転種別,立木芝類移転料単価表,IF(立木移転内外="外",2,3),0))</definedName>
    <definedName name="立木芝類移転料単価表" localSheetId="1">[207]!芝類移転料単価表</definedName>
    <definedName name="立木芝類移転料単価表" localSheetId="0">[207]!芝類移転料単価表</definedName>
    <definedName name="立木芝類移転料単価表" localSheetId="4">[207]!芝類移転料単価表</definedName>
    <definedName name="立木芝類移転料単価表">[207]!芝類移転料単価表</definedName>
    <definedName name="立木種別" localSheetId="1">#REF!</definedName>
    <definedName name="立木種別" localSheetId="0">#REF!</definedName>
    <definedName name="立木種別" localSheetId="17">#REF!</definedName>
    <definedName name="立木種別">#REF!</definedName>
    <definedName name="立木種類" localSheetId="1">#REF!</definedName>
    <definedName name="立木種類" localSheetId="0">#REF!</definedName>
    <definedName name="立木種類" localSheetId="17">#REF!</definedName>
    <definedName name="立木種類">#REF!</definedName>
    <definedName name="立木諸経費調整" localSheetId="1">#REF!</definedName>
    <definedName name="立木諸経費調整" localSheetId="0">#REF!</definedName>
    <definedName name="立木諸経費調整" localSheetId="17">#REF!</definedName>
    <definedName name="立木諸経費調整">#REF!</definedName>
    <definedName name="立木数量">#REF!</definedName>
    <definedName name="立木生垣等NULL" localSheetId="1">IF(OR(仕訳書!立木移転樹高="",仕訳書!立木移転内外=""),TRUE,FALSE)</definedName>
    <definedName name="立木生垣等NULL" localSheetId="2">IF(OR(立木移転樹高="",立木移転内外=""),TRUE,FALSE)</definedName>
    <definedName name="立木生垣等NULL" localSheetId="0">IF(OR(総仕訳書!立木移転樹高="",総仕訳書!立木移転内外=""),TRUE,FALSE)</definedName>
    <definedName name="立木生垣等NULL" localSheetId="17">IF(OR(別紙明細!立木移転樹高="",別紙明細!立木移転内外=""),TRUE,FALSE)</definedName>
    <definedName name="立木生垣等NULL">IF(OR(立木移転樹高="",立木移転内外=""),TRUE,FALSE)</definedName>
    <definedName name="立木生垣等移転単価" localSheetId="1">IF(仕訳書!立木生垣等NULL,"",HLOOKUP(仕訳書!立木移転樹高,仕訳書!立木生垣等移転料,IF(仕訳書!立木移転内外="外",2,3)))</definedName>
    <definedName name="立木生垣等移転単価" localSheetId="2">IF('諸経費算定 (改修機械)'!立木生垣等NULL,"",HLOOKUP(立木移転樹高,立木生垣等移転料,IF(立木移転内外="外",2,3)))</definedName>
    <definedName name="立木生垣等移転単価" localSheetId="0">IF(総仕訳書!立木生垣等NULL,"",HLOOKUP(総仕訳書!立木移転樹高,総仕訳書!立木生垣等移転料,IF(総仕訳書!立木移転内外="外",2,3)))</definedName>
    <definedName name="立木生垣等移転単価" localSheetId="4">IF([0]!立木生垣等NULL,"",HLOOKUP([0]!立木移転樹高,直接工事費仕訳書!立木生垣等移転料,IF([0]!立木移転内外="外",2,3)))</definedName>
    <definedName name="立木生垣等移転単価" localSheetId="17">IF(別紙明細!立木生垣等NULL,"",HLOOKUP(別紙明細!立木移転樹高,立木生垣等移転料,IF(別紙明細!立木移転内外="外",2,3)))</definedName>
    <definedName name="立木生垣等移転単価">IF(立木生垣等NULL,"",HLOOKUP(立木移転樹高,立木生垣等移転料,IF(立木移転内外="外",2,3)))</definedName>
    <definedName name="立木生垣等移転料" localSheetId="1">[207]!生垣等移転料</definedName>
    <definedName name="立木生垣等移転料" localSheetId="0">[207]!生垣等移転料</definedName>
    <definedName name="立木生垣等移転料" localSheetId="4">[207]!生垣等移転料</definedName>
    <definedName name="立木生垣等移転料">[207]!生垣等移転料</definedName>
    <definedName name="立木単位" localSheetId="1">#REF!</definedName>
    <definedName name="立木単位" localSheetId="0">#REF!</definedName>
    <definedName name="立木単位" localSheetId="17">#REF!</definedName>
    <definedName name="立木単位">#REF!</definedName>
    <definedName name="立木単価" localSheetId="1">#REF!</definedName>
    <definedName name="立木単価" localSheetId="0">#REF!</definedName>
    <definedName name="立木単価" localSheetId="17">#REF!</definedName>
    <definedName name="立木単価">#REF!</definedName>
    <definedName name="立木庭石移転単価" localSheetId="1">IF(仕訳書!立木庭石燈籠NULL,"",VLOOKUP(仕訳書!立木移転体積,仕訳書!立木庭石移転料単価表,IF(仕訳書!立木移転内外="外",6,4)))</definedName>
    <definedName name="立木庭石移転単価" localSheetId="2">IF('諸経費算定 (改修機械)'!立木庭石燈籠NULL,"",VLOOKUP(立木移転体積,立木庭石移転料単価表,IF(立木移転内外="外",6,4)))</definedName>
    <definedName name="立木庭石移転単価" localSheetId="0">IF(総仕訳書!立木庭石燈籠NULL,"",VLOOKUP(総仕訳書!立木移転体積,総仕訳書!立木庭石移転料単価表,IF(総仕訳書!立木移転内外="外",6,4)))</definedName>
    <definedName name="立木庭石移転単価" localSheetId="4">IF([0]!立木庭石燈籠NULL,"",VLOOKUP([0]!立木移転体積,直接工事費仕訳書!立木庭石移転料単価表,IF([0]!立木移転内外="外",6,4)))</definedName>
    <definedName name="立木庭石移転単価" localSheetId="17">IF(別紙明細!立木庭石燈籠NULL,"",VLOOKUP(別紙明細!立木移転体積,立木庭石移転料単価表,IF(別紙明細!立木移転内外="外",6,4)))</definedName>
    <definedName name="立木庭石移転単価">IF(立木庭石燈籠NULL,"",VLOOKUP(立木移転体積,立木庭石移転料単価表,IF(立木移転内外="外",6,4)))</definedName>
    <definedName name="立木庭石移転料単価表" localSheetId="1">[207]!庭石移転料単価表</definedName>
    <definedName name="立木庭石移転料単価表" localSheetId="0">[207]!庭石移転料単価表</definedName>
    <definedName name="立木庭石移転料単価表" localSheetId="4">[207]!庭石移転料単価表</definedName>
    <definedName name="立木庭石移転料単価表">[207]!庭石移転料単価表</definedName>
    <definedName name="立木庭石燈籠NULL" localSheetId="1">IF(OR(仕訳書!立木移転体積="",仕訳書!立木移転内外=""),TRUE,FALSE)</definedName>
    <definedName name="立木庭石燈籠NULL" localSheetId="2">IF(OR(立木移転体積="",立木移転内外=""),TRUE,FALSE)</definedName>
    <definedName name="立木庭石燈籠NULL" localSheetId="0">IF(OR(総仕訳書!立木移転体積="",総仕訳書!立木移転内外=""),TRUE,FALSE)</definedName>
    <definedName name="立木庭石燈籠NULL" localSheetId="17">IF(OR(別紙明細!立木移転体積="",別紙明細!立木移転内外=""),TRUE,FALSE)</definedName>
    <definedName name="立木庭石燈籠NULL">IF(OR(立木移転体積="",立木移転内外=""),TRUE,FALSE)</definedName>
    <definedName name="立木庭木移転先3" localSheetId="1">#REF!</definedName>
    <definedName name="立木庭木移転先3" localSheetId="0">#REF!</definedName>
    <definedName name="立木庭木移転先3" localSheetId="17">#REF!</definedName>
    <definedName name="立木庭木移転先3">#REF!</definedName>
    <definedName name="立木庭木移転先一覧" localSheetId="1">[207]!庭木移転先一覧</definedName>
    <definedName name="立木庭木移転先一覧" localSheetId="0">[207]!庭木移転先一覧</definedName>
    <definedName name="立木庭木移転先一覧" localSheetId="4">[207]!庭木移転先一覧</definedName>
    <definedName name="立木庭木移転先一覧">[207]!庭木移転先一覧</definedName>
    <definedName name="立木庭木移転先数" localSheetId="1">#REF!</definedName>
    <definedName name="立木庭木移転先数" localSheetId="0">#REF!</definedName>
    <definedName name="立木庭木移転先数" localSheetId="17">#REF!</definedName>
    <definedName name="立木庭木移転先数">#REF!</definedName>
    <definedName name="立木庭木移転単価" localSheetId="1">IF(仕訳書!立木移転分類="一般",仕訳書!立木一般単価,仕訳書!立木やし単価)</definedName>
    <definedName name="立木庭木移転単価" localSheetId="2">IF(立木移転分類="一般",'諸経費算定 (改修機械)'!立木一般単価,'諸経費算定 (改修機械)'!立木やし単価)</definedName>
    <definedName name="立木庭木移転単価" localSheetId="0">IF(総仕訳書!立木移転分類="一般",総仕訳書!立木一般単価,総仕訳書!立木やし単価)</definedName>
    <definedName name="立木庭木移転単価" localSheetId="4">IF([0]!立木移転分類="一般",直接工事費仕訳書!立木一般単価,直接工事費仕訳書!立木やし単価)</definedName>
    <definedName name="立木庭木移転単価" localSheetId="17">IF(別紙明細!立木移転分類="一般",別紙明細!立木一般単価,別紙明細!立木やし単価)</definedName>
    <definedName name="立木庭木移転単価">IF(立木移転分類="一般",立木一般単価,立木やし単価)</definedName>
    <definedName name="立木燈籠移転単価" localSheetId="1">IF(仕訳書!立木庭石燈籠NULL,"",VLOOKUP(仕訳書!立木移転体積,仕訳書!立木燈籠移転料単価表,IF(仕訳書!立木移転内外="外",6,4)))</definedName>
    <definedName name="立木燈籠移転単価" localSheetId="2">IF('諸経費算定 (改修機械)'!立木庭石燈籠NULL,"",VLOOKUP(立木移転体積,立木燈籠移転料単価表,IF(立木移転内外="外",6,4)))</definedName>
    <definedName name="立木燈籠移転単価" localSheetId="0">IF(総仕訳書!立木庭石燈籠NULL,"",VLOOKUP(総仕訳書!立木移転体積,総仕訳書!立木燈籠移転料単価表,IF(総仕訳書!立木移転内外="外",6,4)))</definedName>
    <definedName name="立木燈籠移転単価" localSheetId="4">IF([0]!立木庭石燈籠NULL,"",VLOOKUP([0]!立木移転体積,直接工事費仕訳書!立木燈籠移転料単価表,IF([0]!立木移転内外="外",6,4)))</definedName>
    <definedName name="立木燈籠移転単価" localSheetId="17">IF(別紙明細!立木庭石燈籠NULL,"",VLOOKUP(別紙明細!立木移転体積,立木燈籠移転料単価表,IF(別紙明細!立木移転内外="外",6,4)))</definedName>
    <definedName name="立木燈籠移転単価">IF(立木庭石燈籠NULL,"",VLOOKUP(立木移転体積,立木燈籠移転料単価表,IF(立木移転内外="外",6,4)))</definedName>
    <definedName name="立木燈籠移転料単価表" localSheetId="1">[207]!燈籠移転料単価表</definedName>
    <definedName name="立木燈籠移転料単価表" localSheetId="0">[207]!燈籠移転料単価表</definedName>
    <definedName name="立木燈籠移転料単価表" localSheetId="4">[207]!燈籠移転料単価表</definedName>
    <definedName name="立木燈籠移転料単価表">[207]!燈籠移転料単価表</definedName>
    <definedName name="立木伐採NO">[75]伐採!$B$5</definedName>
    <definedName name="立木伐採NO算出" localSheetId="1">IF([75]伐採!B1="","",ROW()-ROW(立木伐採NO))</definedName>
    <definedName name="立木伐採NO算出" localSheetId="2">IF([75]伐採!B1="","",ROW()-ROW(立木伐採NO))</definedName>
    <definedName name="立木伐採NO算出" localSheetId="0">IF([75]伐採!B1="","",ROW()-ROW(立木伐採NO))</definedName>
    <definedName name="立木伐採NO算出" localSheetId="17">IF([75]伐採!B1="","",ROW()-ROW(立木伐採NO))</definedName>
    <definedName name="立木伐採NO算出">IF([75]伐採!B1="","",ROW()-ROW(立木伐採NO))</definedName>
    <definedName name="立木伐採金額">IF(OR([75]伐採!XFA1="",[75]伐採!XFC1=""),"",ROUNDDOWN([75]伐採!XFC1*[75]伐採!XFA1,0))</definedName>
    <definedName name="立木伐採消費税金額">IF(OR([75]伐採!XEZ1="",[75]伐採!XFC1=""),"",ROUNDDOWN([75]伐採!XFC1*[75]伐採!XEZ1,0))</definedName>
    <definedName name="立木伐採消費税補正" localSheetId="1">IF(ISNUMBER(立木伐採消費税金額),立木伐採消費税金額,0)</definedName>
    <definedName name="立木伐採消費税補正" localSheetId="2">IF(ISNUMBER(立木伐採消費税金額),立木伐採消費税金額,0)</definedName>
    <definedName name="立木伐採消費税補正" localSheetId="0">IF(ISNUMBER(立木伐採消費税金額),立木伐採消費税金額,0)</definedName>
    <definedName name="立木伐採消費税補正" localSheetId="17">IF(ISNUMBER(立木伐採消費税金額),立木伐採消費税金額,0)</definedName>
    <definedName name="立木伐採消費税補正">IF(ISNUMBER(立木伐採消費税金額),立木伐採消費税金額,0)</definedName>
    <definedName name="立木分類" localSheetId="1">#REF!</definedName>
    <definedName name="立木分類" localSheetId="0">#REF!</definedName>
    <definedName name="立木分類" localSheetId="17">#REF!</definedName>
    <definedName name="立木分類">#REF!</definedName>
    <definedName name="立木類別" localSheetId="1">#REF!</definedName>
    <definedName name="立木類別" localSheetId="0">#REF!</definedName>
    <definedName name="立木類別" localSheetId="17">#REF!</definedName>
    <definedName name="立木類別">#REF!</definedName>
    <definedName name="略科目">[76]入力画面!$I$33</definedName>
    <definedName name="流量" localSheetId="2">#REF!</definedName>
    <definedName name="流量">#REF!</definedName>
    <definedName name="流量計">'[288]#REF'!#REF!</definedName>
    <definedName name="粒調砕石Mｰ30" localSheetId="2">#REF!</definedName>
    <definedName name="粒調砕石Mｰ30">#REF!</definedName>
    <definedName name="梁" localSheetId="1">#REF!</definedName>
    <definedName name="梁" localSheetId="0">#REF!</definedName>
    <definedName name="梁" localSheetId="17">#REF!</definedName>
    <definedName name="梁">#REF!</definedName>
    <definedName name="梁LOOP">#REF!</definedName>
    <definedName name="梁データ">#REF!</definedName>
    <definedName name="梁流れ">#REF!</definedName>
    <definedName name="力">#REF!</definedName>
    <definedName name="例">[289]西原小仕訳!#REF!</definedName>
    <definedName name="冷媒">#REF!</definedName>
    <definedName name="列数">#REF!</definedName>
    <definedName name="列数E">#REF!</definedName>
    <definedName name="列名SUB">#REF!</definedName>
    <definedName name="連続">NA()</definedName>
    <definedName name="連続印刷">NA()</definedName>
    <definedName name="路_盤_工" localSheetId="2">#REF!</definedName>
    <definedName name="路_盤_工">#REF!</definedName>
    <definedName name="路肩側溝">#REF!</definedName>
    <definedName name="路床" localSheetId="2">#REF!</definedName>
    <definedName name="路床">#REF!</definedName>
    <definedName name="路床砕石" localSheetId="2">#REF!</definedName>
    <definedName name="路床砕石">#REF!</definedName>
    <definedName name="路線測量単価" localSheetId="1">'[257]単価表(測)'!#REF!</definedName>
    <definedName name="路線測量単価" localSheetId="0">'[257]単価表(測)'!#REF!</definedName>
    <definedName name="路線測量単価" localSheetId="17">'[257]単価表(測)'!#REF!</definedName>
    <definedName name="路線測量単価">'[257]単価表(測)'!#REF!</definedName>
    <definedName name="路線測量単価1" localSheetId="1">'[257]単価表(測)'!#REF!</definedName>
    <definedName name="路線測量単価1" localSheetId="0">'[257]単価表(測)'!#REF!</definedName>
    <definedName name="路線測量単価1" localSheetId="17">'[257]単価表(測)'!#REF!</definedName>
    <definedName name="路線測量単価1">'[257]単価表(測)'!#REF!</definedName>
    <definedName name="路盤工" localSheetId="1">#REF!</definedName>
    <definedName name="路盤工" localSheetId="0">#REF!</definedName>
    <definedName name="路盤工" localSheetId="17">#REF!</definedName>
    <definedName name="路盤工">#REF!</definedName>
    <definedName name="路盤工11">#REF!</definedName>
    <definedName name="路盤工車道部" localSheetId="1">#REF!</definedName>
    <definedName name="路盤工車道部" localSheetId="0">#REF!</definedName>
    <definedName name="路盤工車道部">#REF!</definedName>
    <definedName name="路盤工民地部" localSheetId="1">#REF!</definedName>
    <definedName name="路盤工民地部" localSheetId="0">#REF!</definedName>
    <definedName name="路盤工民地部">#REF!</definedName>
    <definedName name="労少機械専門見積">[76]入力画面!$C$46</definedName>
    <definedName name="労少機械専門見積変更">[76]入力画面!$E$46</definedName>
    <definedName name="労少電気専門見積">[76]入力画面!$C$45</definedName>
    <definedName name="労少電気専門見積変更">[76]入力画面!$E$45</definedName>
    <definedName name="労務">[154]資材単価一覧表!$B$7:$I$19</definedName>
    <definedName name="労務単価" localSheetId="1">#REF!</definedName>
    <definedName name="労務単価" localSheetId="0">#REF!</definedName>
    <definedName name="労務単価">#REF!</definedName>
    <definedName name="労務単価表" localSheetId="17">#REF!</definedName>
    <definedName name="労務単価表">#REF!</definedName>
    <definedName name="労務費" localSheetId="17">#REF!</definedName>
    <definedName name="労務費">#REF!</definedName>
    <definedName name="労務費範囲">[290]建築付帯!#REF!</definedName>
    <definedName name="廊下1" localSheetId="1">#REF!</definedName>
    <definedName name="廊下1" localSheetId="0">#REF!</definedName>
    <definedName name="廊下1">#REF!</definedName>
    <definedName name="六">[143]鉄筋!$C$3</definedName>
    <definedName name="枠組足場" localSheetId="1">#REF!</definedName>
    <definedName name="枠組足場" localSheetId="0">#REF!</definedName>
    <definedName name="枠組足場">#REF!</definedName>
    <definedName name="腕金_75×75×1_200">[97]複合!$AA$38</definedName>
    <definedName name="腕金_75×75×1_500">[97]複合!$AA$37</definedName>
    <definedName name="斫り工" localSheetId="1">#REF!</definedName>
    <definedName name="斫り工" localSheetId="0">#REF!</definedName>
    <definedName name="斫り工" localSheetId="17">#REF!</definedName>
    <definedName name="斫り工">#REF!</definedName>
  </definedNames>
  <calcPr calcId="191029"/>
</workbook>
</file>

<file path=xl/calcChain.xml><?xml version="1.0" encoding="utf-8"?>
<calcChain xmlns="http://schemas.openxmlformats.org/spreadsheetml/2006/main">
  <c r="S51" i="59" l="1"/>
  <c r="S50" i="59"/>
  <c r="S53" i="59" s="1"/>
  <c r="X46" i="59"/>
  <c r="W46" i="59"/>
  <c r="V46" i="59"/>
  <c r="U46" i="59"/>
  <c r="T46" i="59"/>
  <c r="S46" i="59"/>
  <c r="F45" i="59"/>
  <c r="D45" i="59"/>
  <c r="X44" i="59"/>
  <c r="W44" i="59"/>
  <c r="V44" i="59"/>
  <c r="U44" i="59"/>
  <c r="T44" i="59"/>
  <c r="S44" i="59"/>
  <c r="M44" i="59"/>
  <c r="E44" i="59"/>
  <c r="M43" i="59"/>
  <c r="E43" i="59"/>
  <c r="G43" i="59" s="1"/>
  <c r="X42" i="59"/>
  <c r="W42" i="59"/>
  <c r="V42" i="59"/>
  <c r="U42" i="59"/>
  <c r="T42" i="59"/>
  <c r="S42" i="59"/>
  <c r="F42" i="59"/>
  <c r="L40" i="59"/>
  <c r="C32" i="59"/>
  <c r="L26" i="59"/>
  <c r="C18" i="59"/>
  <c r="N10" i="59"/>
  <c r="L8" i="59"/>
  <c r="D47" i="56" l="1"/>
  <c r="D49" i="56"/>
  <c r="D51" i="56"/>
  <c r="D53" i="56"/>
  <c r="D55" i="56"/>
  <c r="D45" i="56"/>
  <c r="O119" i="58"/>
  <c r="O117" i="58"/>
  <c r="I96" i="58"/>
  <c r="J96" i="58" s="1"/>
  <c r="K96" i="58" s="1"/>
  <c r="N96" i="58" s="1"/>
  <c r="T96" i="58" s="1"/>
  <c r="C96" i="58" s="1"/>
  <c r="F94" i="58"/>
  <c r="I94" i="58" s="1"/>
  <c r="J94" i="58" s="1"/>
  <c r="K94" i="58" s="1"/>
  <c r="N94" i="58" s="1"/>
  <c r="T94" i="58" s="1"/>
  <c r="C94" i="58" s="1"/>
  <c r="I92" i="58"/>
  <c r="J92" i="58" s="1"/>
  <c r="K92" i="58" s="1"/>
  <c r="N92" i="58" s="1"/>
  <c r="T92" i="58" s="1"/>
  <c r="C92" i="58" s="1"/>
  <c r="C90" i="58"/>
  <c r="C86" i="58"/>
  <c r="C84" i="58"/>
  <c r="I82" i="58"/>
  <c r="J82" i="58" s="1"/>
  <c r="K82" i="58" s="1"/>
  <c r="I80" i="58"/>
  <c r="J80" i="58" s="1"/>
  <c r="K80" i="58" s="1"/>
  <c r="N80" i="58" s="1"/>
  <c r="T80" i="58" s="1"/>
  <c r="C80" i="58" s="1"/>
  <c r="J78" i="58"/>
  <c r="K78" i="58" s="1"/>
  <c r="N78" i="58" s="1"/>
  <c r="T78" i="58" s="1"/>
  <c r="C78" i="58" s="1"/>
  <c r="I78" i="58"/>
  <c r="I76" i="58"/>
  <c r="J76" i="58" s="1"/>
  <c r="K76" i="58" s="1"/>
  <c r="N76" i="58" s="1"/>
  <c r="T76" i="58" s="1"/>
  <c r="C76" i="58" s="1"/>
  <c r="J74" i="58"/>
  <c r="K74" i="58" s="1"/>
  <c r="N74" i="58" s="1"/>
  <c r="T74" i="58" s="1"/>
  <c r="C74" i="58" s="1"/>
  <c r="I74" i="58"/>
  <c r="J72" i="58"/>
  <c r="K72" i="58" s="1"/>
  <c r="N72" i="58" s="1"/>
  <c r="T72" i="58" s="1"/>
  <c r="C72" i="58" s="1"/>
  <c r="I72" i="58"/>
  <c r="I70" i="58"/>
  <c r="J70" i="58" s="1"/>
  <c r="K70" i="58" s="1"/>
  <c r="N70" i="58" s="1"/>
  <c r="T70" i="58" s="1"/>
  <c r="C70" i="58" s="1"/>
  <c r="J68" i="58"/>
  <c r="K68" i="58" s="1"/>
  <c r="N68" i="58" s="1"/>
  <c r="T68" i="58" s="1"/>
  <c r="C68" i="58" s="1"/>
  <c r="I68" i="58"/>
  <c r="O66" i="58"/>
  <c r="P66" i="58" s="1"/>
  <c r="S66" i="58" s="1"/>
  <c r="J66" i="58"/>
  <c r="K66" i="58" s="1"/>
  <c r="I66" i="58"/>
  <c r="I64" i="58"/>
  <c r="J64" i="58" s="1"/>
  <c r="K64" i="58" s="1"/>
  <c r="N64" i="58" s="1"/>
  <c r="T64" i="58" s="1"/>
  <c r="C64" i="58" s="1"/>
  <c r="Q58" i="58"/>
  <c r="R57" i="58"/>
  <c r="R110" i="58" s="1"/>
  <c r="P57" i="58"/>
  <c r="P110" i="58" s="1"/>
  <c r="Q111" i="58" s="1"/>
  <c r="N57" i="58"/>
  <c r="N110" i="58" s="1"/>
  <c r="R56" i="58"/>
  <c r="R109" i="58" s="1"/>
  <c r="Q56" i="58"/>
  <c r="R55" i="58"/>
  <c r="R108" i="58" s="1"/>
  <c r="P55" i="58"/>
  <c r="P108" i="58" s="1"/>
  <c r="Q109" i="58" s="1"/>
  <c r="P119" i="58" s="1"/>
  <c r="N55" i="58"/>
  <c r="N108" i="58" s="1"/>
  <c r="E55" i="58"/>
  <c r="E108" i="58" s="1"/>
  <c r="C43" i="58"/>
  <c r="C41" i="58"/>
  <c r="I37" i="58"/>
  <c r="J37" i="58" s="1"/>
  <c r="K37" i="58" s="1"/>
  <c r="O35" i="58"/>
  <c r="P35" i="58" s="1"/>
  <c r="S35" i="58" s="1"/>
  <c r="I35" i="58"/>
  <c r="J35" i="58" s="1"/>
  <c r="K35" i="58" s="1"/>
  <c r="I33" i="58"/>
  <c r="J33" i="58" s="1"/>
  <c r="K33" i="58" s="1"/>
  <c r="O31" i="58"/>
  <c r="P31" i="58" s="1"/>
  <c r="S31" i="58" s="1"/>
  <c r="I31" i="58"/>
  <c r="J31" i="58" s="1"/>
  <c r="K31" i="58" s="1"/>
  <c r="I29" i="58"/>
  <c r="J29" i="58" s="1"/>
  <c r="K29" i="58" s="1"/>
  <c r="C27" i="58"/>
  <c r="P25" i="58"/>
  <c r="S25" i="58" s="1"/>
  <c r="J25" i="58"/>
  <c r="K25" i="58" s="1"/>
  <c r="I25" i="58"/>
  <c r="I23" i="58"/>
  <c r="J23" i="58" s="1"/>
  <c r="K23" i="58" s="1"/>
  <c r="P21" i="58"/>
  <c r="S21" i="58" s="1"/>
  <c r="I21" i="58"/>
  <c r="J21" i="58" s="1"/>
  <c r="K21" i="58" s="1"/>
  <c r="M21" i="58" s="1"/>
  <c r="O19" i="58"/>
  <c r="P19" i="58" s="1"/>
  <c r="S19" i="58" s="1"/>
  <c r="G19" i="58"/>
  <c r="I19" i="58" s="1"/>
  <c r="J19" i="58" s="1"/>
  <c r="L19" i="58" s="1"/>
  <c r="F19" i="58"/>
  <c r="O17" i="58"/>
  <c r="P17" i="58" s="1"/>
  <c r="S17" i="58" s="1"/>
  <c r="G17" i="58"/>
  <c r="F17" i="58"/>
  <c r="I17" i="58" s="1"/>
  <c r="J17" i="58" s="1"/>
  <c r="O15" i="58"/>
  <c r="P15" i="58" s="1"/>
  <c r="S15" i="58" s="1"/>
  <c r="G15" i="58"/>
  <c r="F15" i="58"/>
  <c r="I15" i="58" s="1"/>
  <c r="J15" i="58" s="1"/>
  <c r="O13" i="58"/>
  <c r="P13" i="58" s="1"/>
  <c r="S13" i="58" s="1"/>
  <c r="I13" i="58"/>
  <c r="J13" i="58" s="1"/>
  <c r="L13" i="58" s="1"/>
  <c r="G13" i="58"/>
  <c r="F13" i="58"/>
  <c r="O11" i="58"/>
  <c r="P11" i="58" s="1"/>
  <c r="S11" i="58" s="1"/>
  <c r="G11" i="58"/>
  <c r="F11" i="58"/>
  <c r="I11" i="58" s="1"/>
  <c r="J11" i="58" s="1"/>
  <c r="D6" i="58"/>
  <c r="D59" i="58" s="1"/>
  <c r="D112" i="58" s="1"/>
  <c r="Q5" i="58"/>
  <c r="N4" i="58"/>
  <c r="Q3" i="58"/>
  <c r="P88" i="58" s="1"/>
  <c r="R1" i="58"/>
  <c r="R54" i="58" s="1"/>
  <c r="R107" i="58" s="1"/>
  <c r="D37" i="56"/>
  <c r="D35" i="56"/>
  <c r="D33" i="56"/>
  <c r="P23" i="58" l="1"/>
  <c r="S23" i="58" s="1"/>
  <c r="P82" i="58"/>
  <c r="S82" i="58" s="1"/>
  <c r="P29" i="58"/>
  <c r="S29" i="58" s="1"/>
  <c r="P33" i="58"/>
  <c r="S33" i="58" s="1"/>
  <c r="P37" i="58"/>
  <c r="S37" i="58" s="1"/>
  <c r="M66" i="58"/>
  <c r="N66" i="58" s="1"/>
  <c r="T66" i="58" s="1"/>
  <c r="C66" i="58" s="1"/>
  <c r="M37" i="58"/>
  <c r="N37" i="58" s="1"/>
  <c r="T37" i="58" s="1"/>
  <c r="C37" i="58" s="1"/>
  <c r="M31" i="58"/>
  <c r="N31" i="58" s="1"/>
  <c r="T31" i="58" s="1"/>
  <c r="C31" i="58" s="1"/>
  <c r="L11" i="58"/>
  <c r="K11" i="58"/>
  <c r="L15" i="58"/>
  <c r="K15" i="58"/>
  <c r="M35" i="58"/>
  <c r="N35" i="58" s="1"/>
  <c r="T35" i="58" s="1"/>
  <c r="C35" i="58" s="1"/>
  <c r="M33" i="58"/>
  <c r="N33" i="58" s="1"/>
  <c r="T33" i="58" s="1"/>
  <c r="C33" i="58" s="1"/>
  <c r="M82" i="58"/>
  <c r="N82" i="58" s="1"/>
  <c r="T82" i="58" s="1"/>
  <c r="C82" i="58" s="1"/>
  <c r="M25" i="58"/>
  <c r="N25" i="58" s="1"/>
  <c r="T25" i="58" s="1"/>
  <c r="C25" i="58" s="1"/>
  <c r="S119" i="58"/>
  <c r="T119" i="58" s="1"/>
  <c r="C119" i="58" s="1"/>
  <c r="K17" i="58"/>
  <c r="L17" i="58"/>
  <c r="M23" i="58"/>
  <c r="N23" i="58" s="1"/>
  <c r="T23" i="58" s="1"/>
  <c r="C23" i="58" s="1"/>
  <c r="K13" i="58"/>
  <c r="K19" i="58"/>
  <c r="S88" i="58"/>
  <c r="T88" i="58" s="1"/>
  <c r="C88" i="58" s="1"/>
  <c r="P117" i="58"/>
  <c r="N21" i="58"/>
  <c r="T21" i="58" s="1"/>
  <c r="C21" i="58" s="1"/>
  <c r="M29" i="58"/>
  <c r="N29" i="58" s="1"/>
  <c r="T29" i="58" s="1"/>
  <c r="C29" i="58" s="1"/>
  <c r="M17" i="58" l="1"/>
  <c r="N17" i="58" s="1"/>
  <c r="T17" i="58" s="1"/>
  <c r="C17" i="58" s="1"/>
  <c r="S117" i="58"/>
  <c r="T117" i="58" s="1"/>
  <c r="C117" i="58" s="1"/>
  <c r="M15" i="58"/>
  <c r="N15" i="58" s="1"/>
  <c r="T15" i="58" s="1"/>
  <c r="C15" i="58" s="1"/>
  <c r="M11" i="58"/>
  <c r="N11" i="58" s="1"/>
  <c r="T11" i="58" s="1"/>
  <c r="C11" i="58" s="1"/>
  <c r="M19" i="58"/>
  <c r="N19" i="58" s="1"/>
  <c r="T19" i="58" s="1"/>
  <c r="C19" i="58" s="1"/>
  <c r="M13" i="58"/>
  <c r="N13" i="58" s="1"/>
  <c r="T13" i="58" s="1"/>
  <c r="C13" i="58" s="1"/>
  <c r="L320" i="57" l="1"/>
  <c r="H320" i="57"/>
  <c r="L318" i="57"/>
  <c r="H318" i="57"/>
  <c r="L316" i="57"/>
  <c r="H316" i="57"/>
  <c r="L314" i="57"/>
  <c r="H314" i="57"/>
  <c r="L312" i="57"/>
  <c r="H312" i="57"/>
  <c r="L310" i="57"/>
  <c r="H310" i="57"/>
  <c r="L308" i="57"/>
  <c r="H308" i="57"/>
  <c r="L306" i="57"/>
  <c r="H306" i="57"/>
  <c r="L304" i="57"/>
  <c r="H304" i="57"/>
  <c r="L302" i="57"/>
  <c r="H302" i="57"/>
  <c r="L300" i="57"/>
  <c r="H300" i="57"/>
  <c r="L298" i="57"/>
  <c r="H298" i="57"/>
  <c r="L296" i="57"/>
  <c r="H296" i="57"/>
  <c r="L294" i="57"/>
  <c r="H294" i="57"/>
  <c r="L292" i="57"/>
  <c r="H292" i="57"/>
  <c r="L290" i="57"/>
  <c r="H290" i="57"/>
  <c r="L288" i="57"/>
  <c r="H288" i="57"/>
  <c r="L286" i="57"/>
  <c r="H286" i="57"/>
  <c r="L284" i="57"/>
  <c r="H284" i="57"/>
  <c r="H282" i="57"/>
  <c r="L280" i="57"/>
  <c r="H280" i="57"/>
  <c r="H278" i="57"/>
  <c r="L276" i="57"/>
  <c r="H276" i="57"/>
  <c r="L274" i="57"/>
  <c r="H274" i="57"/>
  <c r="L272" i="57"/>
  <c r="H272" i="57"/>
  <c r="L268" i="57"/>
  <c r="H268" i="57"/>
  <c r="H322" i="57" s="1"/>
  <c r="L266" i="57"/>
  <c r="C263" i="57"/>
  <c r="L255" i="57"/>
  <c r="H255" i="57"/>
  <c r="L253" i="57"/>
  <c r="H253" i="57"/>
  <c r="L251" i="57"/>
  <c r="H251" i="57"/>
  <c r="L249" i="57"/>
  <c r="H249" i="57"/>
  <c r="L247" i="57"/>
  <c r="H247" i="57"/>
  <c r="L245" i="57"/>
  <c r="H245" i="57"/>
  <c r="L243" i="57"/>
  <c r="H243" i="57"/>
  <c r="L241" i="57"/>
  <c r="H241" i="57"/>
  <c r="L239" i="57"/>
  <c r="H239" i="57"/>
  <c r="L237" i="57"/>
  <c r="H237" i="57"/>
  <c r="L235" i="57"/>
  <c r="H235" i="57"/>
  <c r="L233" i="57"/>
  <c r="H233" i="57"/>
  <c r="L231" i="57"/>
  <c r="H231" i="57"/>
  <c r="L229" i="57"/>
  <c r="H229" i="57"/>
  <c r="L227" i="57"/>
  <c r="H227" i="57"/>
  <c r="L225" i="57"/>
  <c r="H225" i="57"/>
  <c r="L223" i="57"/>
  <c r="H223" i="57"/>
  <c r="L221" i="57"/>
  <c r="H221" i="57"/>
  <c r="L219" i="57"/>
  <c r="H219" i="57"/>
  <c r="L215" i="57"/>
  <c r="L211" i="57"/>
  <c r="H211" i="57"/>
  <c r="L209" i="57"/>
  <c r="H209" i="57"/>
  <c r="L207" i="57"/>
  <c r="H205" i="57"/>
  <c r="L203" i="57"/>
  <c r="H203" i="57"/>
  <c r="H257" i="57" s="1"/>
  <c r="L201" i="57"/>
  <c r="C198" i="57"/>
  <c r="L190" i="57"/>
  <c r="H190" i="57"/>
  <c r="L188" i="57"/>
  <c r="H188" i="57"/>
  <c r="L186" i="57"/>
  <c r="H186" i="57"/>
  <c r="L184" i="57"/>
  <c r="H184" i="57"/>
  <c r="L182" i="57"/>
  <c r="H182" i="57"/>
  <c r="L180" i="57"/>
  <c r="H180" i="57"/>
  <c r="L178" i="57"/>
  <c r="H178" i="57"/>
  <c r="L176" i="57"/>
  <c r="H176" i="57"/>
  <c r="L174" i="57"/>
  <c r="H174" i="57"/>
  <c r="L172" i="57"/>
  <c r="H172" i="57"/>
  <c r="L170" i="57"/>
  <c r="H170" i="57"/>
  <c r="L168" i="57"/>
  <c r="H168" i="57"/>
  <c r="L166" i="57"/>
  <c r="H166" i="57"/>
  <c r="L164" i="57"/>
  <c r="H164" i="57"/>
  <c r="L162" i="57"/>
  <c r="H162" i="57"/>
  <c r="L160" i="57"/>
  <c r="H160" i="57"/>
  <c r="L158" i="57"/>
  <c r="H158" i="57"/>
  <c r="L156" i="57"/>
  <c r="H156" i="57"/>
  <c r="L154" i="57"/>
  <c r="H154" i="57"/>
  <c r="L150" i="57"/>
  <c r="L146" i="57"/>
  <c r="H146" i="57"/>
  <c r="L144" i="57"/>
  <c r="H144" i="57"/>
  <c r="L142" i="57"/>
  <c r="H142" i="57"/>
  <c r="H140" i="57"/>
  <c r="L138" i="57"/>
  <c r="H138" i="57"/>
  <c r="H192" i="57" s="1"/>
  <c r="L136" i="57"/>
  <c r="C133" i="57"/>
  <c r="L125" i="57"/>
  <c r="H125" i="57"/>
  <c r="L123" i="57"/>
  <c r="H123" i="57"/>
  <c r="L121" i="57"/>
  <c r="H121" i="57"/>
  <c r="L119" i="57"/>
  <c r="H119" i="57"/>
  <c r="L117" i="57"/>
  <c r="H117" i="57"/>
  <c r="L115" i="57"/>
  <c r="H115" i="57"/>
  <c r="L113" i="57"/>
  <c r="H113" i="57"/>
  <c r="L111" i="57"/>
  <c r="H111" i="57"/>
  <c r="L109" i="57"/>
  <c r="H109" i="57"/>
  <c r="L107" i="57"/>
  <c r="H107" i="57"/>
  <c r="L105" i="57"/>
  <c r="H105" i="57"/>
  <c r="L103" i="57"/>
  <c r="H103" i="57"/>
  <c r="H101" i="57"/>
  <c r="L99" i="57"/>
  <c r="H99" i="57"/>
  <c r="H97" i="57"/>
  <c r="L95" i="57"/>
  <c r="H95" i="57"/>
  <c r="L93" i="57"/>
  <c r="H93" i="57"/>
  <c r="L91" i="57"/>
  <c r="H91" i="57"/>
  <c r="L89" i="57"/>
  <c r="H89" i="57"/>
  <c r="H87" i="57"/>
  <c r="L85" i="57"/>
  <c r="H85" i="57"/>
  <c r="L83" i="57"/>
  <c r="H83" i="57"/>
  <c r="L81" i="57"/>
  <c r="H81" i="57"/>
  <c r="L79" i="57"/>
  <c r="L77" i="57"/>
  <c r="H77" i="57"/>
  <c r="L73" i="57"/>
  <c r="H73" i="57"/>
  <c r="H127" i="57" s="1"/>
  <c r="L71" i="57"/>
  <c r="J68" i="57"/>
  <c r="J133" i="57" s="1"/>
  <c r="J198" i="57" s="1"/>
  <c r="J263" i="57" s="1"/>
  <c r="C68" i="57"/>
  <c r="L60" i="57"/>
  <c r="H60" i="57"/>
  <c r="L58" i="57"/>
  <c r="H58" i="57"/>
  <c r="L56" i="57"/>
  <c r="H56" i="57"/>
  <c r="L54" i="57"/>
  <c r="H54" i="57"/>
  <c r="L52" i="57"/>
  <c r="H52" i="57"/>
  <c r="L50" i="57"/>
  <c r="H50" i="57"/>
  <c r="L48" i="57"/>
  <c r="H48" i="57"/>
  <c r="L46" i="57"/>
  <c r="H46" i="57"/>
  <c r="L44" i="57"/>
  <c r="H44" i="57"/>
  <c r="L42" i="57"/>
  <c r="H42" i="57"/>
  <c r="L40" i="57"/>
  <c r="H40" i="57"/>
  <c r="L38" i="57"/>
  <c r="H38" i="57"/>
  <c r="L36" i="57"/>
  <c r="H36" i="57"/>
  <c r="L34" i="57"/>
  <c r="H34" i="57"/>
  <c r="H32" i="57"/>
  <c r="L30" i="57"/>
  <c r="H30" i="57"/>
  <c r="L28" i="57"/>
  <c r="H28" i="57"/>
  <c r="H26" i="57"/>
  <c r="L24" i="57"/>
  <c r="H24" i="57"/>
  <c r="L22" i="57"/>
  <c r="H22" i="57"/>
  <c r="L20" i="57"/>
  <c r="H20" i="57"/>
  <c r="L16" i="57"/>
  <c r="H16" i="57"/>
  <c r="L14" i="57"/>
  <c r="H14" i="57"/>
  <c r="L12" i="57"/>
  <c r="H12" i="57"/>
  <c r="L8" i="57"/>
  <c r="H8" i="57"/>
  <c r="L6" i="57"/>
  <c r="I65" i="40"/>
  <c r="D23" i="56"/>
  <c r="D25" i="56"/>
  <c r="D21" i="56"/>
  <c r="G2" i="56"/>
  <c r="H239" i="46"/>
  <c r="H237" i="46"/>
  <c r="H235" i="46"/>
  <c r="H231" i="46"/>
  <c r="H229" i="46"/>
  <c r="H227" i="46"/>
  <c r="H225" i="46"/>
  <c r="H62" i="57" l="1"/>
  <c r="E10" i="55"/>
  <c r="I12" i="55"/>
  <c r="E8" i="54"/>
  <c r="E8" i="55" s="1"/>
  <c r="I12" i="54"/>
  <c r="I110" i="52" l="1"/>
  <c r="H90" i="52"/>
  <c r="D90" i="52"/>
  <c r="H78" i="52"/>
  <c r="D78" i="52"/>
  <c r="H69" i="52"/>
  <c r="D69" i="52"/>
  <c r="E68" i="52"/>
  <c r="H65" i="52"/>
  <c r="D65" i="52"/>
  <c r="H59" i="52"/>
  <c r="I59" i="52" s="1"/>
  <c r="D59" i="52"/>
  <c r="F58" i="52"/>
  <c r="H57" i="52"/>
  <c r="D57" i="52"/>
  <c r="F56" i="52"/>
  <c r="H55" i="52"/>
  <c r="D55" i="52"/>
  <c r="I55" i="52" s="1"/>
  <c r="H48" i="52"/>
  <c r="D48" i="52"/>
  <c r="I48" i="52" s="1"/>
  <c r="H45" i="52"/>
  <c r="D45" i="52"/>
  <c r="H42" i="52"/>
  <c r="D42" i="52"/>
  <c r="H39" i="52"/>
  <c r="D39" i="52"/>
  <c r="H36" i="52"/>
  <c r="D36" i="52"/>
  <c r="I36" i="52" s="1"/>
  <c r="H33" i="52"/>
  <c r="D33" i="52"/>
  <c r="C31" i="52"/>
  <c r="C53" i="52" s="1"/>
  <c r="C63" i="52" s="1"/>
  <c r="C76" i="52" s="1"/>
  <c r="C88" i="52" s="1"/>
  <c r="C101" i="52" s="1"/>
  <c r="B31" i="52"/>
  <c r="B53" i="52" s="1"/>
  <c r="B63" i="52" s="1"/>
  <c r="B76" i="52" s="1"/>
  <c r="B88" i="52" s="1"/>
  <c r="B101" i="52" s="1"/>
  <c r="H25" i="52"/>
  <c r="D25" i="52"/>
  <c r="H21" i="52"/>
  <c r="D21" i="52"/>
  <c r="I21" i="52" s="1"/>
  <c r="F20" i="52"/>
  <c r="H17" i="52"/>
  <c r="D17" i="52"/>
  <c r="I17" i="52" s="1"/>
  <c r="H13" i="52"/>
  <c r="D13" i="52"/>
  <c r="H9" i="52"/>
  <c r="D9" i="52"/>
  <c r="F8" i="52"/>
  <c r="H5" i="52"/>
  <c r="D5" i="52"/>
  <c r="I69" i="52" l="1"/>
  <c r="I9" i="52"/>
  <c r="I13" i="52"/>
  <c r="I25" i="52"/>
  <c r="I39" i="52"/>
  <c r="I42" i="52"/>
  <c r="I57" i="52"/>
  <c r="I60" i="52" s="1"/>
  <c r="I90" i="52"/>
  <c r="I97" i="52" s="1"/>
  <c r="I5" i="52"/>
  <c r="I33" i="52"/>
  <c r="I45" i="52"/>
  <c r="I65" i="52"/>
  <c r="I72" i="52" s="1"/>
  <c r="I78" i="52"/>
  <c r="I85" i="52" s="1"/>
  <c r="I50" i="52"/>
  <c r="I28" i="52" l="1"/>
  <c r="R288" i="38"/>
  <c r="I347" i="38" s="1"/>
  <c r="R270" i="38"/>
  <c r="R223" i="38"/>
  <c r="G343" i="38" l="1"/>
  <c r="E327" i="38"/>
  <c r="M327" i="38" s="1"/>
  <c r="R327" i="38" s="1"/>
  <c r="H251" i="46"/>
  <c r="H249" i="46"/>
  <c r="H247" i="46"/>
  <c r="H245" i="46"/>
  <c r="H243" i="46"/>
  <c r="H241" i="46"/>
  <c r="H257" i="46" s="1"/>
  <c r="H259" i="46" s="1"/>
  <c r="R294" i="38" l="1"/>
  <c r="R264" i="38"/>
  <c r="R266" i="38"/>
  <c r="R268" i="38"/>
  <c r="R272" i="38"/>
  <c r="R274" i="38"/>
  <c r="R276" i="38"/>
  <c r="R278" i="38"/>
  <c r="R280" i="38"/>
  <c r="R282" i="38"/>
  <c r="R284" i="38"/>
  <c r="R286" i="38"/>
  <c r="R290" i="38"/>
  <c r="R292" i="38"/>
  <c r="R262" i="38"/>
  <c r="R199" i="38"/>
  <c r="R201" i="38"/>
  <c r="R203" i="38"/>
  <c r="R205" i="38"/>
  <c r="R207" i="38"/>
  <c r="R209" i="38"/>
  <c r="R211" i="38"/>
  <c r="R213" i="38"/>
  <c r="R219" i="38"/>
  <c r="R221" i="38"/>
  <c r="R225" i="38"/>
  <c r="R227" i="38"/>
  <c r="R229" i="38"/>
  <c r="R231" i="38"/>
  <c r="R233" i="38"/>
  <c r="R235" i="38"/>
  <c r="R237" i="38"/>
  <c r="R239" i="38"/>
  <c r="R241" i="38"/>
  <c r="R243" i="38"/>
  <c r="R245" i="38"/>
  <c r="R247" i="38"/>
  <c r="R197" i="38"/>
  <c r="R182" i="38"/>
  <c r="R180" i="38"/>
  <c r="R164" i="38"/>
  <c r="R162" i="38"/>
  <c r="R160" i="38"/>
  <c r="R158" i="38"/>
  <c r="R156" i="38"/>
  <c r="R136" i="38"/>
  <c r="R125" i="38"/>
  <c r="R42" i="38"/>
  <c r="R99" i="38"/>
  <c r="J48" i="38" l="1"/>
  <c r="E357" i="38"/>
  <c r="I357" i="38" s="1"/>
  <c r="R357" i="38" s="1"/>
  <c r="E335" i="38"/>
  <c r="E329" i="38"/>
  <c r="E355" i="38"/>
  <c r="I355" i="38" s="1"/>
  <c r="R355" i="38" s="1"/>
  <c r="I345" i="38"/>
  <c r="G345" i="38"/>
  <c r="E341" i="38"/>
  <c r="G337" i="38"/>
  <c r="E333" i="38"/>
  <c r="M333" i="38" s="1"/>
  <c r="R333" i="38" s="1"/>
  <c r="E325" i="38"/>
  <c r="M325" i="38" s="1"/>
  <c r="R325" i="38" s="1"/>
  <c r="E353" i="38"/>
  <c r="I353" i="38" s="1"/>
  <c r="R353" i="38" s="1"/>
  <c r="I343" i="38"/>
  <c r="E345" i="38"/>
  <c r="E337" i="38"/>
  <c r="M337" i="38" s="1"/>
  <c r="R337" i="38" s="1"/>
  <c r="E331" i="38"/>
  <c r="M331" i="38" s="1"/>
  <c r="R331" i="38" s="1"/>
  <c r="E323" i="38"/>
  <c r="M323" i="38" s="1"/>
  <c r="R323" i="38" s="1"/>
  <c r="G347" i="38"/>
  <c r="G339" i="38"/>
  <c r="E343" i="38"/>
  <c r="G335" i="38"/>
  <c r="G329" i="38"/>
  <c r="E339" i="38"/>
  <c r="M339" i="38" s="1"/>
  <c r="R339" i="38" s="1"/>
  <c r="K345" i="38"/>
  <c r="E347" i="38"/>
  <c r="G341" i="38"/>
  <c r="R8" i="38"/>
  <c r="R101" i="38"/>
  <c r="R73" i="38"/>
  <c r="R71" i="38"/>
  <c r="R16" i="38"/>
  <c r="R359" i="38" l="1"/>
  <c r="R304" i="38" s="1"/>
  <c r="M345" i="38"/>
  <c r="R345" i="38" s="1"/>
  <c r="M341" i="38"/>
  <c r="R341" i="38" s="1"/>
  <c r="M347" i="38"/>
  <c r="R347" i="38" s="1"/>
  <c r="M329" i="38"/>
  <c r="R329" i="38" s="1"/>
  <c r="M343" i="38"/>
  <c r="R343" i="38" s="1"/>
  <c r="M335" i="38"/>
  <c r="R335" i="38" s="1"/>
  <c r="R349" i="38" s="1"/>
  <c r="R302" i="38" s="1"/>
  <c r="G9" i="51" l="1"/>
  <c r="H9" i="51" s="1"/>
  <c r="I9" i="51" s="1"/>
  <c r="F9" i="51"/>
  <c r="D9" i="51"/>
  <c r="G8" i="51"/>
  <c r="F8" i="51"/>
  <c r="D8" i="51"/>
  <c r="G186" i="46"/>
  <c r="H186" i="46" s="1"/>
  <c r="G184" i="46"/>
  <c r="H184" i="46" s="1"/>
  <c r="G190" i="46" s="1"/>
  <c r="H190" i="46" s="1"/>
  <c r="G12" i="46"/>
  <c r="H12" i="46" s="1"/>
  <c r="G55" i="46"/>
  <c r="H55" i="46" s="1"/>
  <c r="G98" i="46"/>
  <c r="H98" i="46" s="1"/>
  <c r="G141" i="46"/>
  <c r="H141" i="46"/>
  <c r="H139" i="46"/>
  <c r="H96" i="46"/>
  <c r="G7" i="51"/>
  <c r="H7" i="51" s="1"/>
  <c r="I7" i="51" s="1"/>
  <c r="F7" i="51"/>
  <c r="D7" i="51"/>
  <c r="K7" i="51" s="1"/>
  <c r="J7" i="51" s="1"/>
  <c r="K9" i="51" l="1"/>
  <c r="J9" i="51" s="1"/>
  <c r="K8" i="51"/>
  <c r="J8" i="51" s="1"/>
  <c r="H8" i="51"/>
  <c r="I8" i="51" s="1"/>
  <c r="M7" i="51"/>
  <c r="L7" i="51" s="1"/>
  <c r="G137" i="46" l="1"/>
  <c r="H137" i="46" s="1"/>
  <c r="G145" i="46" s="1"/>
  <c r="H145" i="46" s="1"/>
  <c r="H171" i="46" s="1"/>
  <c r="H173" i="46" s="1"/>
  <c r="G94" i="46"/>
  <c r="H94" i="46" s="1"/>
  <c r="G102" i="46" s="1"/>
  <c r="H102" i="46" s="1"/>
  <c r="M8" i="51"/>
  <c r="L8" i="51" s="1"/>
  <c r="G180" i="46" s="1"/>
  <c r="H180" i="46" s="1"/>
  <c r="M9" i="51"/>
  <c r="L9" i="51" s="1"/>
  <c r="G182" i="46" s="1"/>
  <c r="H182" i="46" s="1"/>
  <c r="G6" i="51" l="1"/>
  <c r="H6" i="51" s="1"/>
  <c r="I6" i="51" s="1"/>
  <c r="F6" i="51"/>
  <c r="D6" i="51"/>
  <c r="G5" i="51"/>
  <c r="H5" i="51" s="1"/>
  <c r="I5" i="51" s="1"/>
  <c r="F5" i="51"/>
  <c r="D5" i="51"/>
  <c r="K5" i="51" s="1"/>
  <c r="G4" i="51"/>
  <c r="H4" i="51" s="1"/>
  <c r="I4" i="51" s="1"/>
  <c r="F4" i="51"/>
  <c r="D4" i="51"/>
  <c r="G38" i="51"/>
  <c r="H38" i="51" s="1"/>
  <c r="I38" i="51" s="1"/>
  <c r="F38" i="51"/>
  <c r="D38" i="51"/>
  <c r="G37" i="51"/>
  <c r="H37" i="51" s="1"/>
  <c r="I37" i="51" s="1"/>
  <c r="F37" i="51"/>
  <c r="D37" i="51"/>
  <c r="G36" i="51"/>
  <c r="F36" i="51"/>
  <c r="D36" i="51"/>
  <c r="G35" i="51"/>
  <c r="H35" i="51" s="1"/>
  <c r="I35" i="51" s="1"/>
  <c r="F35" i="51"/>
  <c r="D35" i="51"/>
  <c r="G34" i="51"/>
  <c r="H34" i="51" s="1"/>
  <c r="I34" i="51" s="1"/>
  <c r="F34" i="51"/>
  <c r="D34" i="51"/>
  <c r="K34" i="51" s="1"/>
  <c r="G33" i="51"/>
  <c r="H33" i="51" s="1"/>
  <c r="I33" i="51" s="1"/>
  <c r="F33" i="51"/>
  <c r="D33" i="51"/>
  <c r="K33" i="51" s="1"/>
  <c r="G32" i="51"/>
  <c r="H32" i="51" s="1"/>
  <c r="I32" i="51" s="1"/>
  <c r="F32" i="51"/>
  <c r="D32" i="51"/>
  <c r="K32" i="51" s="1"/>
  <c r="G31" i="51"/>
  <c r="H31" i="51" s="1"/>
  <c r="I31" i="51" s="1"/>
  <c r="F31" i="51"/>
  <c r="K31" i="51" s="1"/>
  <c r="G30" i="51"/>
  <c r="F30" i="51"/>
  <c r="K30" i="51" s="1"/>
  <c r="G29" i="51"/>
  <c r="H29" i="51" s="1"/>
  <c r="I29" i="51" s="1"/>
  <c r="F29" i="51"/>
  <c r="K29" i="51" s="1"/>
  <c r="G28" i="51"/>
  <c r="H28" i="51" s="1"/>
  <c r="I28" i="51" s="1"/>
  <c r="F28" i="51"/>
  <c r="D28" i="51"/>
  <c r="O22" i="51"/>
  <c r="G10" i="51"/>
  <c r="F10" i="51"/>
  <c r="D10" i="51"/>
  <c r="K37" i="51" l="1"/>
  <c r="J37" i="51" s="1"/>
  <c r="K38" i="51"/>
  <c r="J38" i="51" s="1"/>
  <c r="J34" i="51"/>
  <c r="J5" i="51"/>
  <c r="J30" i="51"/>
  <c r="M34" i="51"/>
  <c r="L34" i="51" s="1"/>
  <c r="K28" i="51"/>
  <c r="J28" i="51" s="1"/>
  <c r="H30" i="51"/>
  <c r="I30" i="51" s="1"/>
  <c r="M30" i="51" s="1"/>
  <c r="L30" i="51" s="1"/>
  <c r="J33" i="51"/>
  <c r="K35" i="51"/>
  <c r="M35" i="51" s="1"/>
  <c r="K36" i="51"/>
  <c r="J36" i="51" s="1"/>
  <c r="M38" i="51"/>
  <c r="L38" i="51" s="1"/>
  <c r="M5" i="51"/>
  <c r="L5" i="51" s="1"/>
  <c r="M31" i="51"/>
  <c r="L31" i="51" s="1"/>
  <c r="M33" i="51"/>
  <c r="L33" i="51" s="1"/>
  <c r="M37" i="51"/>
  <c r="L37" i="51" s="1"/>
  <c r="K10" i="51"/>
  <c r="J10" i="51" s="1"/>
  <c r="K6" i="51"/>
  <c r="J6" i="51" s="1"/>
  <c r="K4" i="51"/>
  <c r="J4" i="51" s="1"/>
  <c r="M4" i="51"/>
  <c r="L4" i="51" s="1"/>
  <c r="H8" i="46" s="1"/>
  <c r="M32" i="51"/>
  <c r="L32" i="51" s="1"/>
  <c r="J32" i="51"/>
  <c r="M29" i="51"/>
  <c r="J31" i="51"/>
  <c r="H10" i="51"/>
  <c r="I10" i="51" s="1"/>
  <c r="H36" i="51"/>
  <c r="I36" i="51" s="1"/>
  <c r="M36" i="51" s="1"/>
  <c r="J29" i="51"/>
  <c r="M28" i="51" l="1"/>
  <c r="L28" i="51" s="1"/>
  <c r="J35" i="51"/>
  <c r="L35" i="51" s="1"/>
  <c r="M10" i="51"/>
  <c r="L10" i="51" s="1"/>
  <c r="L29" i="51"/>
  <c r="M6" i="51"/>
  <c r="L6" i="51" s="1"/>
  <c r="G51" i="46" s="1"/>
  <c r="H51" i="46" s="1"/>
  <c r="G53" i="46"/>
  <c r="H53" i="46" s="1"/>
  <c r="H10" i="46"/>
  <c r="G16" i="46" s="1"/>
  <c r="H16" i="46" s="1"/>
  <c r="H42" i="46" s="1"/>
  <c r="H44" i="46" s="1"/>
  <c r="L36" i="51"/>
  <c r="G59" i="46" l="1"/>
  <c r="H59" i="46" s="1"/>
  <c r="D254" i="40"/>
  <c r="D317" i="40" l="1"/>
  <c r="J678" i="40"/>
  <c r="J568" i="40"/>
  <c r="I81" i="42" l="1"/>
  <c r="I87" i="42"/>
  <c r="I85" i="42"/>
  <c r="I79" i="42"/>
  <c r="I77" i="42"/>
  <c r="I75" i="42"/>
  <c r="I73" i="42"/>
  <c r="I63" i="42"/>
  <c r="I17" i="42"/>
  <c r="I19" i="42"/>
  <c r="I23" i="42"/>
  <c r="I25" i="42"/>
  <c r="I27" i="42"/>
  <c r="I29" i="42"/>
  <c r="I31" i="42"/>
  <c r="I33" i="42"/>
  <c r="I35" i="42"/>
  <c r="I37" i="42"/>
  <c r="I39" i="42"/>
  <c r="I41" i="42"/>
  <c r="I43" i="42"/>
  <c r="I45" i="42"/>
  <c r="I15" i="42"/>
  <c r="I13" i="42"/>
  <c r="F101" i="42"/>
  <c r="R646" i="38" l="1"/>
  <c r="Q35" i="49"/>
  <c r="L35" i="49" s="1"/>
  <c r="Q34" i="49"/>
  <c r="L34" i="49" s="1"/>
  <c r="Q31" i="49"/>
  <c r="L31" i="49" s="1"/>
  <c r="O202" i="46"/>
  <c r="Q202" i="46" s="1"/>
  <c r="K202" i="46"/>
  <c r="I121" i="42"/>
  <c r="I119" i="42"/>
  <c r="I117" i="42"/>
  <c r="I113" i="42"/>
  <c r="O159" i="46"/>
  <c r="Q159" i="46" s="1"/>
  <c r="K159" i="46"/>
  <c r="O116" i="46"/>
  <c r="Q116" i="46" s="1"/>
  <c r="K116" i="46"/>
  <c r="O73" i="46"/>
  <c r="Q73" i="46" s="1"/>
  <c r="K73" i="46"/>
  <c r="P85" i="42"/>
  <c r="R717" i="38"/>
  <c r="P51" i="42"/>
  <c r="I123" i="42"/>
  <c r="H214" i="46" l="1"/>
  <c r="H216" i="46" s="1"/>
  <c r="D122" i="42" l="1"/>
  <c r="C122" i="42"/>
  <c r="D80" i="42"/>
  <c r="C80" i="42"/>
  <c r="D44" i="42"/>
  <c r="R22" i="38" l="1"/>
  <c r="R26" i="38"/>
  <c r="R28" i="38"/>
  <c r="R20" i="38"/>
  <c r="R34" i="38"/>
  <c r="R38" i="38"/>
  <c r="R40" i="38"/>
  <c r="D123" i="42"/>
  <c r="C123" i="42"/>
  <c r="D758" i="40"/>
  <c r="D121" i="42"/>
  <c r="C121" i="42"/>
  <c r="D120" i="42"/>
  <c r="C120" i="42"/>
  <c r="D119" i="42"/>
  <c r="C119" i="42"/>
  <c r="D118" i="42"/>
  <c r="C118" i="42"/>
  <c r="D117" i="42"/>
  <c r="C117" i="42"/>
  <c r="D116" i="42"/>
  <c r="C116" i="42"/>
  <c r="D113" i="42"/>
  <c r="C113" i="42"/>
  <c r="D112" i="42"/>
  <c r="C112" i="42"/>
  <c r="D101" i="42"/>
  <c r="C101" i="42"/>
  <c r="C100" i="42"/>
  <c r="D99" i="42"/>
  <c r="C99" i="42"/>
  <c r="D98" i="42"/>
  <c r="C98" i="42"/>
  <c r="D97" i="42"/>
  <c r="C97" i="42"/>
  <c r="D96" i="42"/>
  <c r="C96" i="42"/>
  <c r="D95" i="42"/>
  <c r="D94" i="42"/>
  <c r="C95" i="42"/>
  <c r="C94" i="42"/>
  <c r="D87" i="42"/>
  <c r="C87" i="42"/>
  <c r="D85" i="42"/>
  <c r="C85" i="42"/>
  <c r="D83" i="42"/>
  <c r="C83" i="42"/>
  <c r="D81" i="42"/>
  <c r="C81" i="42"/>
  <c r="D79" i="42"/>
  <c r="C79" i="42"/>
  <c r="D77" i="42"/>
  <c r="C77" i="42"/>
  <c r="D75" i="42"/>
  <c r="C75" i="42"/>
  <c r="D73" i="42"/>
  <c r="C73" i="42"/>
  <c r="D71" i="42"/>
  <c r="C71" i="42"/>
  <c r="H50" i="38" l="1"/>
  <c r="Q50" i="38" s="1"/>
  <c r="H48" i="38"/>
  <c r="L48" i="38" s="1"/>
  <c r="Q48" i="38" s="1"/>
  <c r="H46" i="38"/>
  <c r="M46" i="38" s="1"/>
  <c r="R46" i="38" s="1"/>
  <c r="D69" i="42"/>
  <c r="C69" i="42"/>
  <c r="D67" i="42"/>
  <c r="C67" i="42"/>
  <c r="D65" i="42"/>
  <c r="C65" i="42"/>
  <c r="D63" i="42"/>
  <c r="C63" i="42"/>
  <c r="D51" i="42"/>
  <c r="C51" i="42"/>
  <c r="D49" i="42"/>
  <c r="C49" i="42"/>
  <c r="D47" i="42"/>
  <c r="C47" i="42"/>
  <c r="D45" i="42"/>
  <c r="C45" i="42"/>
  <c r="D43" i="42"/>
  <c r="C43" i="42"/>
  <c r="D42" i="42"/>
  <c r="D41" i="42"/>
  <c r="C41" i="42"/>
  <c r="D40" i="42"/>
  <c r="D39" i="42"/>
  <c r="C39" i="42"/>
  <c r="D38" i="42"/>
  <c r="D37" i="42"/>
  <c r="C37" i="42"/>
  <c r="D36" i="42"/>
  <c r="D35" i="42"/>
  <c r="C35" i="42"/>
  <c r="D34" i="42"/>
  <c r="D33" i="42"/>
  <c r="C33" i="42"/>
  <c r="D32" i="42"/>
  <c r="D31" i="42"/>
  <c r="C31" i="42"/>
  <c r="D30" i="42"/>
  <c r="D29" i="42"/>
  <c r="C29" i="42"/>
  <c r="D28" i="42"/>
  <c r="D27" i="42"/>
  <c r="C27" i="42"/>
  <c r="D26" i="42"/>
  <c r="D25" i="42"/>
  <c r="C25" i="42"/>
  <c r="D24" i="42"/>
  <c r="D23" i="42"/>
  <c r="C23" i="42"/>
  <c r="D22" i="42"/>
  <c r="D19" i="42"/>
  <c r="C19" i="42"/>
  <c r="D18" i="42"/>
  <c r="D17" i="42"/>
  <c r="C17" i="42"/>
  <c r="D16" i="42"/>
  <c r="D15" i="42"/>
  <c r="C15" i="42"/>
  <c r="D14" i="42"/>
  <c r="D13" i="42"/>
  <c r="D12" i="42"/>
  <c r="C13" i="42"/>
  <c r="B6" i="40"/>
  <c r="R782" i="38"/>
  <c r="R780" i="38"/>
  <c r="R778" i="38"/>
  <c r="R776" i="38"/>
  <c r="R774" i="38"/>
  <c r="R48" i="38" l="1"/>
  <c r="R749" i="38"/>
  <c r="R719" i="38"/>
  <c r="R721" i="38"/>
  <c r="R723" i="38"/>
  <c r="R733" i="38"/>
  <c r="R727" i="38"/>
  <c r="R725" i="38"/>
  <c r="R713" i="38"/>
  <c r="R709" i="38"/>
  <c r="R715" i="38"/>
  <c r="R707" i="38"/>
  <c r="R731" i="38" l="1"/>
  <c r="R770" i="38"/>
  <c r="R741" i="38"/>
  <c r="R705" i="38"/>
  <c r="R703" i="38"/>
  <c r="R684" i="38"/>
  <c r="R686" i="38"/>
  <c r="R674" i="38"/>
  <c r="R672" i="38"/>
  <c r="R666" i="38"/>
  <c r="R664" i="38"/>
  <c r="R658" i="38"/>
  <c r="R656" i="38"/>
  <c r="R642" i="38"/>
  <c r="R585" i="38"/>
  <c r="R587" i="38"/>
  <c r="R589" i="38"/>
  <c r="R577" i="38"/>
  <c r="R579" i="38"/>
  <c r="R581" i="38"/>
  <c r="R583" i="38"/>
  <c r="R591" i="38" l="1"/>
  <c r="R668" i="38"/>
  <c r="R743" i="38"/>
  <c r="R676" i="38"/>
  <c r="R768" i="38"/>
  <c r="R660" i="38"/>
  <c r="R640" i="38"/>
  <c r="R764" i="38"/>
  <c r="R739" i="38"/>
  <c r="R737" i="38"/>
  <c r="R652" i="38"/>
  <c r="R648" i="38"/>
  <c r="R644" i="38"/>
  <c r="R566" i="38"/>
  <c r="R564" i="38"/>
  <c r="R562" i="38"/>
  <c r="R560" i="38"/>
  <c r="R558" i="38"/>
  <c r="R556" i="38"/>
  <c r="R554" i="38"/>
  <c r="R552" i="38"/>
  <c r="R548" i="38"/>
  <c r="R546" i="38"/>
  <c r="R544" i="38"/>
  <c r="R542" i="38"/>
  <c r="R540" i="38"/>
  <c r="R538" i="38"/>
  <c r="R536" i="38"/>
  <c r="R534" i="38"/>
  <c r="R530" i="38"/>
  <c r="R524" i="38"/>
  <c r="R522" i="38"/>
  <c r="R526" i="38"/>
  <c r="R528" i="38"/>
  <c r="R520" i="38"/>
  <c r="R518" i="38"/>
  <c r="R516" i="38"/>
  <c r="R473" i="38"/>
  <c r="R469" i="38"/>
  <c r="R471" i="38"/>
  <c r="R467" i="38"/>
  <c r="R461" i="38"/>
  <c r="R457" i="38"/>
  <c r="R453" i="38"/>
  <c r="R396" i="38"/>
  <c r="R394" i="38"/>
  <c r="R392" i="38"/>
  <c r="R390" i="38"/>
  <c r="R388" i="38"/>
  <c r="R386" i="38"/>
  <c r="R384" i="38"/>
  <c r="R766" i="38" l="1"/>
  <c r="R475" i="38"/>
  <c r="R477" i="38"/>
  <c r="R487" i="38"/>
  <c r="R166" i="38"/>
  <c r="R168" i="38"/>
  <c r="R144" i="38"/>
  <c r="R481" i="38" l="1"/>
  <c r="R485" i="38"/>
  <c r="R483" i="38" l="1"/>
  <c r="R154" i="38" l="1"/>
  <c r="R152" i="38"/>
  <c r="R150" i="38"/>
  <c r="R148" i="38"/>
  <c r="R146" i="38"/>
  <c r="R142" i="38"/>
  <c r="R140" i="38"/>
  <c r="R123" i="38"/>
  <c r="R121" i="38"/>
  <c r="R119" i="38"/>
  <c r="R117" i="38"/>
  <c r="R115" i="38"/>
  <c r="R113" i="38"/>
  <c r="R107" i="38"/>
  <c r="R105" i="38"/>
  <c r="R103" i="38"/>
  <c r="R97" i="38"/>
  <c r="R95" i="38"/>
  <c r="R89" i="38"/>
  <c r="R87" i="38"/>
  <c r="R85" i="38"/>
  <c r="R79" i="38"/>
  <c r="R77" i="38"/>
  <c r="R75" i="38"/>
  <c r="R7" i="42"/>
  <c r="R6" i="42"/>
  <c r="R5" i="42"/>
  <c r="R4" i="42"/>
  <c r="R3" i="42"/>
  <c r="R18" i="38"/>
  <c r="R81" i="38" l="1"/>
  <c r="R138" i="38"/>
  <c r="R83" i="38"/>
  <c r="Q50" i="42"/>
  <c r="Q51" i="42" s="1"/>
  <c r="O51" i="42" s="1"/>
  <c r="Q84" i="42"/>
  <c r="Q85" i="42" s="1"/>
  <c r="O85" i="42" s="1"/>
  <c r="R109" i="38"/>
  <c r="R111" i="38"/>
  <c r="I97" i="42"/>
  <c r="I101" i="42"/>
  <c r="I99" i="42"/>
  <c r="Q36" i="49"/>
  <c r="S4" i="49" s="1"/>
  <c r="S17" i="49" s="1"/>
  <c r="Q4" i="49"/>
  <c r="O4" i="49"/>
  <c r="Q33" i="49"/>
  <c r="M4" i="49" s="1"/>
  <c r="Q32" i="49"/>
  <c r="K4" i="49" s="1"/>
  <c r="K25" i="49" s="1"/>
  <c r="AN25" i="49"/>
  <c r="AO25" i="49" s="1"/>
  <c r="G25" i="49"/>
  <c r="AN24" i="49"/>
  <c r="AO24" i="49" s="1"/>
  <c r="G24" i="49"/>
  <c r="AN23" i="49"/>
  <c r="AO23" i="49" s="1"/>
  <c r="G23" i="49"/>
  <c r="AN22" i="49"/>
  <c r="AO22" i="49" s="1"/>
  <c r="G22" i="49"/>
  <c r="AN21" i="49"/>
  <c r="AO21" i="49" s="1"/>
  <c r="G21" i="49"/>
  <c r="AN20" i="49"/>
  <c r="AO20" i="49" s="1"/>
  <c r="G20" i="49"/>
  <c r="AN19" i="49"/>
  <c r="AO19" i="49" s="1"/>
  <c r="G19" i="49"/>
  <c r="AN18" i="49"/>
  <c r="AO18" i="49" s="1"/>
  <c r="G18" i="49"/>
  <c r="AN17" i="49"/>
  <c r="AO17" i="49" s="1"/>
  <c r="G17" i="49"/>
  <c r="AO16" i="49"/>
  <c r="AN16" i="49"/>
  <c r="G16" i="49"/>
  <c r="AO15" i="49"/>
  <c r="AN15" i="49"/>
  <c r="G15" i="49"/>
  <c r="AN14" i="49"/>
  <c r="AO14" i="49" s="1"/>
  <c r="G14" i="49"/>
  <c r="AN13" i="49"/>
  <c r="AO13" i="49" s="1"/>
  <c r="G13" i="49"/>
  <c r="AN12" i="49"/>
  <c r="AO12" i="49" s="1"/>
  <c r="G12" i="49"/>
  <c r="AN11" i="49"/>
  <c r="AO11" i="49" s="1"/>
  <c r="G11" i="49"/>
  <c r="AN10" i="49"/>
  <c r="AO10" i="49" s="1"/>
  <c r="G10" i="49"/>
  <c r="AN9" i="49"/>
  <c r="AO9" i="49" s="1"/>
  <c r="G9" i="49"/>
  <c r="AN8" i="49"/>
  <c r="AO8" i="49" s="1"/>
  <c r="G8" i="49"/>
  <c r="AN7" i="49"/>
  <c r="AO7" i="49" s="1"/>
  <c r="G7" i="49"/>
  <c r="AN6" i="49"/>
  <c r="AO6" i="49" s="1"/>
  <c r="G6" i="49"/>
  <c r="AN5" i="49"/>
  <c r="AO5" i="49" s="1"/>
  <c r="G5" i="49"/>
  <c r="AA4" i="49"/>
  <c r="AA25" i="49" s="1"/>
  <c r="I4" i="49"/>
  <c r="I25" i="49" s="1"/>
  <c r="I95" i="42"/>
  <c r="K8" i="49" l="1"/>
  <c r="K20" i="49"/>
  <c r="K12" i="49"/>
  <c r="K24" i="49"/>
  <c r="K6" i="49"/>
  <c r="K18" i="49"/>
  <c r="K10" i="49"/>
  <c r="K22" i="49"/>
  <c r="K16" i="49"/>
  <c r="K14" i="49"/>
  <c r="AA5" i="49"/>
  <c r="M25" i="49"/>
  <c r="M23" i="49"/>
  <c r="M21" i="49"/>
  <c r="M19" i="49"/>
  <c r="M17" i="49"/>
  <c r="M15" i="49"/>
  <c r="M13" i="49"/>
  <c r="M11" i="49"/>
  <c r="M9" i="49"/>
  <c r="M7" i="49"/>
  <c r="M5" i="49"/>
  <c r="M24" i="49"/>
  <c r="M22" i="49"/>
  <c r="M20" i="49"/>
  <c r="M18" i="49"/>
  <c r="M16" i="49"/>
  <c r="M14" i="49"/>
  <c r="M12" i="49"/>
  <c r="M10" i="49"/>
  <c r="M8" i="49"/>
  <c r="M6" i="49"/>
  <c r="O25" i="49"/>
  <c r="O23" i="49"/>
  <c r="O21" i="49"/>
  <c r="O19" i="49"/>
  <c r="O17" i="49"/>
  <c r="O15" i="49"/>
  <c r="O13" i="49"/>
  <c r="O11" i="49"/>
  <c r="O9" i="49"/>
  <c r="O7" i="49"/>
  <c r="O5" i="49"/>
  <c r="O24" i="49"/>
  <c r="O22" i="49"/>
  <c r="O20" i="49"/>
  <c r="O18" i="49"/>
  <c r="O16" i="49"/>
  <c r="O14" i="49"/>
  <c r="O12" i="49"/>
  <c r="O10" i="49"/>
  <c r="O8" i="49"/>
  <c r="O6" i="49"/>
  <c r="Q24" i="49"/>
  <c r="Q22" i="49"/>
  <c r="Q20" i="49"/>
  <c r="Q18" i="49"/>
  <c r="Q16" i="49"/>
  <c r="Q14" i="49"/>
  <c r="Q12" i="49"/>
  <c r="Q10" i="49"/>
  <c r="Q8" i="49"/>
  <c r="Q6" i="49"/>
  <c r="Q25" i="49"/>
  <c r="Q23" i="49"/>
  <c r="Q21" i="49"/>
  <c r="Q19" i="49"/>
  <c r="Q17" i="49"/>
  <c r="Q15" i="49"/>
  <c r="Q13" i="49"/>
  <c r="Q11" i="49"/>
  <c r="Q9" i="49"/>
  <c r="Q7" i="49"/>
  <c r="Q5" i="49"/>
  <c r="S19" i="49"/>
  <c r="I6" i="49"/>
  <c r="I8" i="49"/>
  <c r="I10" i="49"/>
  <c r="I12" i="49"/>
  <c r="I14" i="49"/>
  <c r="I16" i="49"/>
  <c r="I18" i="49"/>
  <c r="I20" i="49"/>
  <c r="I22" i="49"/>
  <c r="I24" i="49"/>
  <c r="S5" i="49"/>
  <c r="S11" i="49"/>
  <c r="AA6" i="49"/>
  <c r="AA8" i="49"/>
  <c r="AA10" i="49"/>
  <c r="AA12" i="49"/>
  <c r="AA14" i="49"/>
  <c r="AA16" i="49"/>
  <c r="AA18" i="49"/>
  <c r="AA20" i="49"/>
  <c r="AA22" i="49"/>
  <c r="AA24" i="49"/>
  <c r="S13" i="49"/>
  <c r="I5" i="49"/>
  <c r="I7" i="49"/>
  <c r="I9" i="49"/>
  <c r="I11" i="49"/>
  <c r="I13" i="49"/>
  <c r="I15" i="49"/>
  <c r="I17" i="49"/>
  <c r="I19" i="49"/>
  <c r="I21" i="49"/>
  <c r="I23" i="49"/>
  <c r="S21" i="49"/>
  <c r="K5" i="49"/>
  <c r="S6" i="49"/>
  <c r="K7" i="49"/>
  <c r="S8" i="49"/>
  <c r="K9" i="49"/>
  <c r="S10" i="49"/>
  <c r="K11" i="49"/>
  <c r="S12" i="49"/>
  <c r="K13" i="49"/>
  <c r="S14" i="49"/>
  <c r="K15" i="49"/>
  <c r="S16" i="49"/>
  <c r="K17" i="49"/>
  <c r="S18" i="49"/>
  <c r="K19" i="49"/>
  <c r="S20" i="49"/>
  <c r="K21" i="49"/>
  <c r="S22" i="49"/>
  <c r="K23" i="49"/>
  <c r="S24" i="49"/>
  <c r="S7" i="49"/>
  <c r="S9" i="49"/>
  <c r="S15" i="49"/>
  <c r="S23" i="49"/>
  <c r="S25" i="49"/>
  <c r="AA7" i="49"/>
  <c r="AA9" i="49"/>
  <c r="AA11" i="49"/>
  <c r="AA13" i="49"/>
  <c r="AA15" i="49"/>
  <c r="AA17" i="49"/>
  <c r="AA19" i="49"/>
  <c r="AA21" i="49"/>
  <c r="AA23" i="49"/>
  <c r="J87" i="42"/>
  <c r="J85" i="42"/>
  <c r="R85" i="42" s="1"/>
  <c r="I83" i="42"/>
  <c r="J83" i="42" s="1"/>
  <c r="R83" i="42" s="1"/>
  <c r="E83" i="42" s="1"/>
  <c r="J81" i="42"/>
  <c r="R81" i="42" s="1"/>
  <c r="E81" i="42" s="1"/>
  <c r="J79" i="42"/>
  <c r="R79" i="42" s="1"/>
  <c r="E79" i="42" s="1"/>
  <c r="J77" i="42"/>
  <c r="J75" i="42"/>
  <c r="J73" i="42"/>
  <c r="I71" i="42"/>
  <c r="J71" i="42" s="1"/>
  <c r="I69" i="42"/>
  <c r="J69" i="42" s="1"/>
  <c r="R69" i="42" s="1"/>
  <c r="E69" i="42" s="1"/>
  <c r="I67" i="42"/>
  <c r="I65" i="42"/>
  <c r="T25" i="49" l="1"/>
  <c r="V25" i="49" s="1"/>
  <c r="T24" i="49"/>
  <c r="T21" i="49"/>
  <c r="V21" i="49" s="1"/>
  <c r="W21" i="49" s="1"/>
  <c r="Y21" i="49" s="1"/>
  <c r="T19" i="49"/>
  <c r="V19" i="49" s="1"/>
  <c r="W19" i="49" s="1"/>
  <c r="Y19" i="49" s="1"/>
  <c r="T17" i="49"/>
  <c r="T7" i="49"/>
  <c r="V7" i="49" s="1"/>
  <c r="T22" i="49"/>
  <c r="V22" i="49" s="1"/>
  <c r="T9" i="49"/>
  <c r="V9" i="49" s="1"/>
  <c r="V17" i="49"/>
  <c r="V24" i="49"/>
  <c r="W24" i="49" s="1"/>
  <c r="Y24" i="49" s="1"/>
  <c r="T15" i="49"/>
  <c r="T13" i="49"/>
  <c r="T23" i="49"/>
  <c r="T5" i="49"/>
  <c r="T14" i="49"/>
  <c r="T16" i="49"/>
  <c r="T12" i="49"/>
  <c r="T20" i="49"/>
  <c r="T11" i="49"/>
  <c r="T10" i="49"/>
  <c r="T18" i="49"/>
  <c r="T8" i="49"/>
  <c r="T6" i="49"/>
  <c r="E85" i="42"/>
  <c r="AB24" i="49" l="1"/>
  <c r="AD24" i="49" s="1"/>
  <c r="AE24" i="49" s="1"/>
  <c r="AG24" i="49" s="1"/>
  <c r="AH24" i="49" s="1"/>
  <c r="AI24" i="49" s="1"/>
  <c r="AB21" i="49"/>
  <c r="AD21" i="49" s="1"/>
  <c r="AE21" i="49" s="1"/>
  <c r="V11" i="49"/>
  <c r="V6" i="49"/>
  <c r="W6" i="49" s="1"/>
  <c r="Y6" i="49" s="1"/>
  <c r="AB6" i="49" s="1"/>
  <c r="AD6" i="49" s="1"/>
  <c r="V8" i="49"/>
  <c r="V15" i="49"/>
  <c r="W15" i="49" s="1"/>
  <c r="Y15" i="49" s="1"/>
  <c r="W17" i="49"/>
  <c r="Y17" i="49" s="1"/>
  <c r="AB17" i="49" s="1"/>
  <c r="AD17" i="49" s="1"/>
  <c r="AE17" i="49" s="1"/>
  <c r="V12" i="49"/>
  <c r="W7" i="49"/>
  <c r="Y7" i="49" s="1"/>
  <c r="AB7" i="49" s="1"/>
  <c r="AD7" i="49" s="1"/>
  <c r="AE7" i="49" s="1"/>
  <c r="V20" i="49"/>
  <c r="W20" i="49" s="1"/>
  <c r="Y20" i="49" s="1"/>
  <c r="AB20" i="49" s="1"/>
  <c r="AD20" i="49" s="1"/>
  <c r="AB19" i="49"/>
  <c r="AD19" i="49" s="1"/>
  <c r="AE19" i="49" s="1"/>
  <c r="W25" i="49"/>
  <c r="Y25" i="49" s="1"/>
  <c r="AB25" i="49" s="1"/>
  <c r="AD25" i="49" s="1"/>
  <c r="V14" i="49"/>
  <c r="W14" i="49" s="1"/>
  <c r="Y14" i="49" s="1"/>
  <c r="AB14" i="49" s="1"/>
  <c r="AD14" i="49" s="1"/>
  <c r="W22" i="49"/>
  <c r="Y22" i="49" s="1"/>
  <c r="AB22" i="49" s="1"/>
  <c r="AD22" i="49" s="1"/>
  <c r="V13" i="49"/>
  <c r="V16" i="49"/>
  <c r="V5" i="49"/>
  <c r="W5" i="49" s="1"/>
  <c r="Y5" i="49" s="1"/>
  <c r="W9" i="49"/>
  <c r="Y9" i="49" s="1"/>
  <c r="AB9" i="49" s="1"/>
  <c r="AD9" i="49" s="1"/>
  <c r="V10" i="49"/>
  <c r="W10" i="49" s="1"/>
  <c r="Y10" i="49" s="1"/>
  <c r="V18" i="49"/>
  <c r="W18" i="49" s="1"/>
  <c r="Y18" i="49" s="1"/>
  <c r="AB18" i="49" s="1"/>
  <c r="AD18" i="49" s="1"/>
  <c r="V23" i="49"/>
  <c r="W23" i="49" s="1"/>
  <c r="Y23" i="49" s="1"/>
  <c r="J67" i="42"/>
  <c r="R67" i="42" s="1"/>
  <c r="E67" i="42" s="1"/>
  <c r="J65" i="42"/>
  <c r="R65" i="42" s="1"/>
  <c r="E65" i="42" s="1"/>
  <c r="AE14" i="49" l="1"/>
  <c r="AG17" i="49"/>
  <c r="AH17" i="49" s="1"/>
  <c r="AI17" i="49" s="1"/>
  <c r="AB15" i="49"/>
  <c r="AD15" i="49" s="1"/>
  <c r="AE15" i="49" s="1"/>
  <c r="AG19" i="49"/>
  <c r="AH19" i="49" s="1"/>
  <c r="AI19" i="49" s="1"/>
  <c r="AB5" i="49"/>
  <c r="AD5" i="49" s="1"/>
  <c r="AE5" i="49" s="1"/>
  <c r="AG14" i="49"/>
  <c r="AH14" i="49" s="1"/>
  <c r="AI14" i="49" s="1"/>
  <c r="AB10" i="49"/>
  <c r="AD10" i="49" s="1"/>
  <c r="AE10" i="49" s="1"/>
  <c r="AG7" i="49"/>
  <c r="AH7" i="49" s="1"/>
  <c r="AI7" i="49" s="1"/>
  <c r="AB23" i="49"/>
  <c r="AD23" i="49" s="1"/>
  <c r="AE23" i="49" s="1"/>
  <c r="AG21" i="49"/>
  <c r="AH21" i="49" s="1"/>
  <c r="AI21" i="49" s="1"/>
  <c r="AE6" i="49"/>
  <c r="AE20" i="49"/>
  <c r="W11" i="49"/>
  <c r="Y11" i="49" s="1"/>
  <c r="AB11" i="49" s="1"/>
  <c r="AD11" i="49" s="1"/>
  <c r="AE25" i="49"/>
  <c r="W8" i="49"/>
  <c r="Y8" i="49" s="1"/>
  <c r="AB8" i="49" s="1"/>
  <c r="AD8" i="49" s="1"/>
  <c r="W16" i="49"/>
  <c r="Y16" i="49" s="1"/>
  <c r="AB16" i="49" s="1"/>
  <c r="AD16" i="49" s="1"/>
  <c r="W12" i="49"/>
  <c r="Y12" i="49" s="1"/>
  <c r="AB12" i="49" s="1"/>
  <c r="AD12" i="49" s="1"/>
  <c r="AE9" i="49"/>
  <c r="W13" i="49"/>
  <c r="Y13" i="49" s="1"/>
  <c r="AB13" i="49" s="1"/>
  <c r="AD13" i="49" s="1"/>
  <c r="AE18" i="49"/>
  <c r="AE22" i="49"/>
  <c r="AG10" i="49" l="1"/>
  <c r="AH10" i="49" s="1"/>
  <c r="AI10" i="49" s="1"/>
  <c r="AG5" i="49"/>
  <c r="AH5" i="49" s="1"/>
  <c r="AI5" i="49" s="1"/>
  <c r="AE13" i="49"/>
  <c r="AG15" i="49"/>
  <c r="AH15" i="49" s="1"/>
  <c r="AI15" i="49" s="1"/>
  <c r="AG23" i="49"/>
  <c r="AH23" i="49" s="1"/>
  <c r="AI23" i="49" s="1"/>
  <c r="AG25" i="49"/>
  <c r="AH25" i="49" s="1"/>
  <c r="AI25" i="49" s="1"/>
  <c r="AE11" i="49"/>
  <c r="AE8" i="49"/>
  <c r="AG9" i="49"/>
  <c r="AH9" i="49" s="1"/>
  <c r="AI9" i="49" s="1"/>
  <c r="AE12" i="49"/>
  <c r="AE16" i="49"/>
  <c r="AG6" i="49"/>
  <c r="AH6" i="49" s="1"/>
  <c r="AI6" i="49" s="1"/>
  <c r="AG22" i="49"/>
  <c r="AH22" i="49" s="1"/>
  <c r="AI22" i="49" s="1"/>
  <c r="AG18" i="49"/>
  <c r="AH18" i="49" s="1"/>
  <c r="AI18" i="49" s="1"/>
  <c r="AG20" i="49"/>
  <c r="AH20" i="49" s="1"/>
  <c r="AI20" i="49" s="1"/>
  <c r="P49" i="42"/>
  <c r="P47" i="42"/>
  <c r="P45" i="42"/>
  <c r="P43" i="42"/>
  <c r="J63" i="42"/>
  <c r="I51" i="42"/>
  <c r="J51" i="42" s="1"/>
  <c r="I49" i="42"/>
  <c r="J49" i="42" s="1"/>
  <c r="I47" i="42"/>
  <c r="J47" i="42" s="1"/>
  <c r="P33" i="42"/>
  <c r="P13" i="42"/>
  <c r="R51" i="42" l="1"/>
  <c r="E51" i="42" s="1"/>
  <c r="AG12" i="49"/>
  <c r="AH12" i="49" s="1"/>
  <c r="AI12" i="49" s="1"/>
  <c r="AG8" i="49"/>
  <c r="AH8" i="49" s="1"/>
  <c r="AI8" i="49" s="1"/>
  <c r="AG13" i="49"/>
  <c r="AH13" i="49" s="1"/>
  <c r="AI13" i="49" s="1"/>
  <c r="AG11" i="49"/>
  <c r="AH11" i="49" s="1"/>
  <c r="AI11" i="49" s="1"/>
  <c r="AG16" i="49"/>
  <c r="AH16" i="49" s="1"/>
  <c r="AI16" i="49" s="1"/>
  <c r="C4" i="48"/>
  <c r="C35" i="48" s="1"/>
  <c r="H49" i="48"/>
  <c r="G49" i="48"/>
  <c r="H48" i="48"/>
  <c r="G47" i="48"/>
  <c r="H46" i="48"/>
  <c r="G45" i="48"/>
  <c r="H43" i="48"/>
  <c r="H42" i="48"/>
  <c r="H41" i="48"/>
  <c r="H40" i="48"/>
  <c r="H36" i="48"/>
  <c r="B36" i="48"/>
  <c r="F16" i="48"/>
  <c r="G16" i="48" s="1"/>
  <c r="F18" i="48" s="1"/>
  <c r="G18" i="48" s="1"/>
  <c r="F14" i="48"/>
  <c r="G14" i="48" s="1"/>
  <c r="G28" i="48" l="1"/>
  <c r="G30" i="48" s="1"/>
  <c r="G59" i="48"/>
  <c r="G61" i="48" s="1"/>
  <c r="Q12" i="42"/>
  <c r="Q13" i="42" s="1"/>
  <c r="O13" i="42" s="1"/>
  <c r="Q48" i="42"/>
  <c r="Q49" i="42" s="1"/>
  <c r="O49" i="42" s="1"/>
  <c r="R49" i="42" s="1"/>
  <c r="E49" i="42" s="1"/>
  <c r="Q46" i="42"/>
  <c r="Q47" i="42" s="1"/>
  <c r="O47" i="42" s="1"/>
  <c r="R47" i="42" s="1"/>
  <c r="E47" i="42" s="1"/>
  <c r="Q32" i="42"/>
  <c r="Q33" i="42" s="1"/>
  <c r="O33" i="42" s="1"/>
  <c r="Q42" i="42"/>
  <c r="Q43" i="42" s="1"/>
  <c r="O43" i="42" s="1"/>
  <c r="Q44" i="42"/>
  <c r="Q45" i="42" s="1"/>
  <c r="O45" i="42" s="1"/>
  <c r="O30" i="46"/>
  <c r="Q30" i="46" s="1"/>
  <c r="K30" i="46"/>
  <c r="H128" i="46" l="1"/>
  <c r="H130" i="46" s="1"/>
  <c r="H85" i="46"/>
  <c r="H87" i="46" s="1"/>
  <c r="R10" i="38" l="1"/>
  <c r="R12" i="38"/>
  <c r="E61" i="41" l="1"/>
  <c r="I2" i="46"/>
  <c r="E13" i="56" l="1"/>
  <c r="G61" i="41"/>
  <c r="P41" i="42"/>
  <c r="P39" i="42"/>
  <c r="P37" i="42"/>
  <c r="P35" i="42"/>
  <c r="P31" i="42"/>
  <c r="P15" i="42"/>
  <c r="E13" i="41" l="1"/>
  <c r="E3" i="59" s="1"/>
  <c r="B49" i="46"/>
  <c r="B92" i="46" s="1"/>
  <c r="B135" i="46" s="1"/>
  <c r="AM25" i="45"/>
  <c r="D25" i="45" s="1"/>
  <c r="AM24" i="45"/>
  <c r="D24" i="45" s="1"/>
  <c r="AM23" i="45"/>
  <c r="D23" i="45" s="1"/>
  <c r="AM22" i="45"/>
  <c r="D22" i="45" s="1"/>
  <c r="AM21" i="45"/>
  <c r="D21" i="45" s="1"/>
  <c r="AM20" i="45"/>
  <c r="D20" i="45" s="1"/>
  <c r="AM19" i="45"/>
  <c r="D19" i="45" s="1"/>
  <c r="AM18" i="45"/>
  <c r="D18" i="45"/>
  <c r="AM17" i="45"/>
  <c r="D17" i="45" s="1"/>
  <c r="AM16" i="45"/>
  <c r="D16" i="45" s="1"/>
  <c r="AM15" i="45"/>
  <c r="D15" i="45" s="1"/>
  <c r="AM14" i="45"/>
  <c r="D14" i="45" s="1"/>
  <c r="AM13" i="45"/>
  <c r="D13" i="45" s="1"/>
  <c r="AM12" i="45"/>
  <c r="D12" i="45" s="1"/>
  <c r="AM11" i="45"/>
  <c r="D11" i="45" s="1"/>
  <c r="AM10" i="45"/>
  <c r="D10" i="45" s="1"/>
  <c r="AM9" i="45"/>
  <c r="D9" i="45" s="1"/>
  <c r="AM8" i="45"/>
  <c r="D8" i="45" s="1"/>
  <c r="AM7" i="45"/>
  <c r="D7" i="45" s="1"/>
  <c r="F7" i="45" s="1"/>
  <c r="AM6" i="45"/>
  <c r="D6" i="45" s="1"/>
  <c r="F6" i="45" s="1"/>
  <c r="AM5" i="45"/>
  <c r="D5" i="45" s="1"/>
  <c r="F5" i="45" s="1"/>
  <c r="Z4" i="45"/>
  <c r="Z23" i="45" s="1"/>
  <c r="R4" i="45"/>
  <c r="R25" i="45" s="1"/>
  <c r="P4" i="45"/>
  <c r="N4" i="45"/>
  <c r="N5" i="45" s="1"/>
  <c r="L4" i="45"/>
  <c r="L21" i="45" s="1"/>
  <c r="J4" i="45"/>
  <c r="J24" i="45" s="1"/>
  <c r="H4" i="45"/>
  <c r="D21" i="59" l="1"/>
  <c r="U53" i="59"/>
  <c r="C17" i="59"/>
  <c r="C19" i="59" s="1"/>
  <c r="I8" i="59" s="1"/>
  <c r="F8" i="59"/>
  <c r="F17" i="54"/>
  <c r="L5" i="45"/>
  <c r="J6" i="45"/>
  <c r="I45" i="46"/>
  <c r="B178" i="46"/>
  <c r="I88" i="46"/>
  <c r="Z7" i="45"/>
  <c r="R9" i="45"/>
  <c r="R20" i="45"/>
  <c r="J15" i="45"/>
  <c r="N6" i="45"/>
  <c r="R12" i="45"/>
  <c r="L15" i="45"/>
  <c r="R18" i="45"/>
  <c r="J21" i="45"/>
  <c r="J5" i="45"/>
  <c r="R6" i="45"/>
  <c r="J8" i="45"/>
  <c r="R10" i="45"/>
  <c r="R24" i="45"/>
  <c r="R8" i="45"/>
  <c r="J13" i="45"/>
  <c r="J19" i="45"/>
  <c r="R5" i="45"/>
  <c r="J11" i="45"/>
  <c r="R16" i="45"/>
  <c r="L19" i="45"/>
  <c r="R22" i="45"/>
  <c r="J25" i="45"/>
  <c r="J7" i="45"/>
  <c r="J9" i="45"/>
  <c r="L11" i="45"/>
  <c r="L25" i="45"/>
  <c r="R7" i="45"/>
  <c r="N9" i="45"/>
  <c r="N11" i="45"/>
  <c r="R14" i="45"/>
  <c r="J17" i="45"/>
  <c r="J23" i="45"/>
  <c r="Z24" i="45"/>
  <c r="Z22" i="45"/>
  <c r="Z20" i="45"/>
  <c r="Z18" i="45"/>
  <c r="Z16" i="45"/>
  <c r="Z14" i="45"/>
  <c r="Z12" i="45"/>
  <c r="Z10" i="45"/>
  <c r="Z8" i="45"/>
  <c r="Z6" i="45"/>
  <c r="Z5" i="45"/>
  <c r="Z13" i="45"/>
  <c r="F13" i="45"/>
  <c r="Z19" i="45"/>
  <c r="F24" i="45"/>
  <c r="F25" i="45"/>
  <c r="H25" i="45"/>
  <c r="H23" i="45"/>
  <c r="H21" i="45"/>
  <c r="H19" i="45"/>
  <c r="H17" i="45"/>
  <c r="H15" i="45"/>
  <c r="H13" i="45"/>
  <c r="H11" i="45"/>
  <c r="H9" i="45"/>
  <c r="H7" i="45"/>
  <c r="H5" i="45"/>
  <c r="H24" i="45"/>
  <c r="H22" i="45"/>
  <c r="H20" i="45"/>
  <c r="H18" i="45"/>
  <c r="H16" i="45"/>
  <c r="H14" i="45"/>
  <c r="H12" i="45"/>
  <c r="H10" i="45"/>
  <c r="H8" i="45"/>
  <c r="H6" i="45"/>
  <c r="L7" i="45"/>
  <c r="Z9" i="45"/>
  <c r="Z11" i="45"/>
  <c r="F14" i="45"/>
  <c r="F19" i="45"/>
  <c r="F18" i="45"/>
  <c r="F23" i="45"/>
  <c r="N7" i="45"/>
  <c r="Z15" i="45"/>
  <c r="F20" i="45"/>
  <c r="L24" i="45"/>
  <c r="L22" i="45"/>
  <c r="L20" i="45"/>
  <c r="L18" i="45"/>
  <c r="L16" i="45"/>
  <c r="L14" i="45"/>
  <c r="L12" i="45"/>
  <c r="L10" i="45"/>
  <c r="L8" i="45"/>
  <c r="L6" i="45"/>
  <c r="F8" i="45"/>
  <c r="F9" i="45"/>
  <c r="F11" i="45"/>
  <c r="F15" i="45"/>
  <c r="L17" i="45"/>
  <c r="Z21" i="45"/>
  <c r="F17" i="45"/>
  <c r="Z25" i="45"/>
  <c r="N16" i="45"/>
  <c r="N12" i="45"/>
  <c r="N10" i="45"/>
  <c r="N8" i="45"/>
  <c r="N24" i="45"/>
  <c r="N22" i="45"/>
  <c r="N20" i="45"/>
  <c r="N18" i="45"/>
  <c r="N14" i="45"/>
  <c r="N25" i="45"/>
  <c r="N23" i="45"/>
  <c r="N21" i="45"/>
  <c r="N19" i="45"/>
  <c r="N17" i="45"/>
  <c r="N15" i="45"/>
  <c r="N13" i="45"/>
  <c r="F16" i="45"/>
  <c r="F21" i="45"/>
  <c r="L23" i="45"/>
  <c r="P24" i="45"/>
  <c r="P22" i="45"/>
  <c r="P20" i="45"/>
  <c r="P18" i="45"/>
  <c r="P16" i="45"/>
  <c r="P14" i="45"/>
  <c r="P12" i="45"/>
  <c r="P10" i="45"/>
  <c r="P8" i="45"/>
  <c r="P6" i="45"/>
  <c r="P25" i="45"/>
  <c r="P23" i="45"/>
  <c r="P21" i="45"/>
  <c r="P19" i="45"/>
  <c r="P17" i="45"/>
  <c r="P15" i="45"/>
  <c r="P13" i="45"/>
  <c r="P11" i="45"/>
  <c r="P9" i="45"/>
  <c r="P7" i="45"/>
  <c r="P5" i="45"/>
  <c r="L9" i="45"/>
  <c r="F10" i="45"/>
  <c r="F12" i="45"/>
  <c r="L13" i="45"/>
  <c r="Z17" i="45"/>
  <c r="F22" i="45"/>
  <c r="J10" i="45"/>
  <c r="R11" i="45"/>
  <c r="J12" i="45"/>
  <c r="R13" i="45"/>
  <c r="J14" i="45"/>
  <c r="R15" i="45"/>
  <c r="J16" i="45"/>
  <c r="R17" i="45"/>
  <c r="J18" i="45"/>
  <c r="R19" i="45"/>
  <c r="J20" i="45"/>
  <c r="R21" i="45"/>
  <c r="J22" i="45"/>
  <c r="R23" i="45"/>
  <c r="N8" i="59" l="1"/>
  <c r="N11" i="59" s="1"/>
  <c r="I174" i="46"/>
  <c r="B221" i="46"/>
  <c r="I217" i="46" s="1"/>
  <c r="S17" i="45"/>
  <c r="U17" i="45" s="1"/>
  <c r="V17" i="45" s="1"/>
  <c r="X17" i="45" s="1"/>
  <c r="S7" i="45"/>
  <c r="I131" i="46"/>
  <c r="S9" i="45"/>
  <c r="U9" i="45" s="1"/>
  <c r="S19" i="45"/>
  <c r="U19" i="45" s="1"/>
  <c r="V19" i="45" s="1"/>
  <c r="X19" i="45" s="1"/>
  <c r="AA19" i="45" s="1"/>
  <c r="AC19" i="45" s="1"/>
  <c r="S8" i="45"/>
  <c r="S21" i="45"/>
  <c r="S16" i="45"/>
  <c r="S14" i="45"/>
  <c r="S13" i="45"/>
  <c r="S22" i="45"/>
  <c r="S15" i="45"/>
  <c r="S23" i="45"/>
  <c r="U7" i="45"/>
  <c r="V7" i="45" s="1"/>
  <c r="X7" i="45" s="1"/>
  <c r="AA7" i="45" s="1"/>
  <c r="AC7" i="45" s="1"/>
  <c r="S24" i="45"/>
  <c r="S10" i="45"/>
  <c r="S6" i="45"/>
  <c r="S5" i="45"/>
  <c r="S11" i="45"/>
  <c r="S20" i="45"/>
  <c r="S18" i="45"/>
  <c r="S25" i="45"/>
  <c r="S12" i="45"/>
  <c r="H21" i="59" l="1"/>
  <c r="L21" i="59" s="1"/>
  <c r="F19" i="54"/>
  <c r="V9" i="45"/>
  <c r="X9" i="45" s="1"/>
  <c r="AA9" i="45" s="1"/>
  <c r="AC9" i="45" s="1"/>
  <c r="AD9" i="45" s="1"/>
  <c r="AF9" i="45" s="1"/>
  <c r="AG9" i="45" s="1"/>
  <c r="AH9" i="45" s="1"/>
  <c r="U10" i="45"/>
  <c r="V10" i="45" s="1"/>
  <c r="X10" i="45" s="1"/>
  <c r="AA10" i="45" s="1"/>
  <c r="AC10" i="45" s="1"/>
  <c r="U21" i="45"/>
  <c r="U24" i="45"/>
  <c r="U5" i="45"/>
  <c r="V5" i="45" s="1"/>
  <c r="X5" i="45" s="1"/>
  <c r="AA5" i="45" s="1"/>
  <c r="AC5" i="45" s="1"/>
  <c r="U12" i="45"/>
  <c r="AD7" i="45"/>
  <c r="U14" i="45"/>
  <c r="V14" i="45" s="1"/>
  <c r="X14" i="45" s="1"/>
  <c r="U11" i="45"/>
  <c r="U25" i="45"/>
  <c r="V25" i="45" s="1"/>
  <c r="X25" i="45" s="1"/>
  <c r="AA25" i="45" s="1"/>
  <c r="AC25" i="45" s="1"/>
  <c r="U23" i="45"/>
  <c r="V23" i="45" s="1"/>
  <c r="X23" i="45" s="1"/>
  <c r="U16" i="45"/>
  <c r="V16" i="45" s="1"/>
  <c r="X16" i="45" s="1"/>
  <c r="AA16" i="45" s="1"/>
  <c r="AC16" i="45" s="1"/>
  <c r="U15" i="45"/>
  <c r="V15" i="45" s="1"/>
  <c r="X15" i="45" s="1"/>
  <c r="AD19" i="45"/>
  <c r="U20" i="45"/>
  <c r="U8" i="45"/>
  <c r="AA17" i="45"/>
  <c r="AC17" i="45" s="1"/>
  <c r="AD17" i="45" s="1"/>
  <c r="U6" i="45"/>
  <c r="V6" i="45" s="1"/>
  <c r="X6" i="45" s="1"/>
  <c r="AA6" i="45" s="1"/>
  <c r="AC6" i="45" s="1"/>
  <c r="U22" i="45"/>
  <c r="V22" i="45" s="1"/>
  <c r="X22" i="45" s="1"/>
  <c r="AA22" i="45" s="1"/>
  <c r="AC22" i="45" s="1"/>
  <c r="U18" i="45"/>
  <c r="V18" i="45" s="1"/>
  <c r="X18" i="45" s="1"/>
  <c r="U13" i="45"/>
  <c r="D35" i="59" l="1"/>
  <c r="F26" i="59"/>
  <c r="C31" i="59"/>
  <c r="C33" i="59" s="1"/>
  <c r="I26" i="59" s="1"/>
  <c r="V12" i="45"/>
  <c r="X12" i="45" s="1"/>
  <c r="AA12" i="45" s="1"/>
  <c r="AC12" i="45" s="1"/>
  <c r="V8" i="45"/>
  <c r="X8" i="45" s="1"/>
  <c r="AA8" i="45" s="1"/>
  <c r="AC8" i="45" s="1"/>
  <c r="AD25" i="45"/>
  <c r="AA15" i="45"/>
  <c r="AC15" i="45" s="1"/>
  <c r="AD15" i="45" s="1"/>
  <c r="AA23" i="45"/>
  <c r="AC23" i="45" s="1"/>
  <c r="AD23" i="45" s="1"/>
  <c r="AA18" i="45"/>
  <c r="AC18" i="45" s="1"/>
  <c r="AD18" i="45" s="1"/>
  <c r="AF17" i="45"/>
  <c r="AG17" i="45" s="1"/>
  <c r="AH17" i="45" s="1"/>
  <c r="AA14" i="45"/>
  <c r="AC14" i="45" s="1"/>
  <c r="AD14" i="45" s="1"/>
  <c r="AD5" i="45"/>
  <c r="AD6" i="45"/>
  <c r="V11" i="45"/>
  <c r="X11" i="45" s="1"/>
  <c r="AA11" i="45" s="1"/>
  <c r="AC11" i="45" s="1"/>
  <c r="AD11" i="45" s="1"/>
  <c r="AD10" i="45"/>
  <c r="AF19" i="45"/>
  <c r="AG19" i="45" s="1"/>
  <c r="AH19" i="45" s="1"/>
  <c r="V13" i="45"/>
  <c r="X13" i="45" s="1"/>
  <c r="AA13" i="45" s="1"/>
  <c r="AC13" i="45" s="1"/>
  <c r="V21" i="45"/>
  <c r="X21" i="45" s="1"/>
  <c r="AA21" i="45" s="1"/>
  <c r="AC21" i="45" s="1"/>
  <c r="AD22" i="45"/>
  <c r="AF7" i="45"/>
  <c r="AG7" i="45" s="1"/>
  <c r="AH7" i="45" s="1"/>
  <c r="V24" i="45"/>
  <c r="X24" i="45" s="1"/>
  <c r="AA24" i="45" s="1"/>
  <c r="AC24" i="45" s="1"/>
  <c r="V20" i="45"/>
  <c r="X20" i="45" s="1"/>
  <c r="AA20" i="45" s="1"/>
  <c r="AC20" i="45" s="1"/>
  <c r="AD16" i="45"/>
  <c r="N26" i="59" l="1"/>
  <c r="AD12" i="45"/>
  <c r="AF12" i="45" s="1"/>
  <c r="AG12" i="45" s="1"/>
  <c r="AH12" i="45" s="1"/>
  <c r="AF25" i="45"/>
  <c r="AG25" i="45" s="1"/>
  <c r="AH25" i="45" s="1"/>
  <c r="AD8" i="45"/>
  <c r="AF8" i="45" s="1"/>
  <c r="AG8" i="45" s="1"/>
  <c r="AH8" i="45" s="1"/>
  <c r="AF18" i="45"/>
  <c r="AG18" i="45" s="1"/>
  <c r="AH18" i="45" s="1"/>
  <c r="AF11" i="45"/>
  <c r="AG11" i="45" s="1"/>
  <c r="AH11" i="45" s="1"/>
  <c r="AF15" i="45"/>
  <c r="AG15" i="45" s="1"/>
  <c r="AH15" i="45" s="1"/>
  <c r="AD21" i="45"/>
  <c r="AF5" i="45"/>
  <c r="AG5" i="45" s="1"/>
  <c r="AH5" i="45" s="1"/>
  <c r="AF23" i="45"/>
  <c r="AG23" i="45" s="1"/>
  <c r="AH23" i="45" s="1"/>
  <c r="AF14" i="45"/>
  <c r="AG14" i="45" s="1"/>
  <c r="AH14" i="45" s="1"/>
  <c r="AF6" i="45"/>
  <c r="AG6" i="45" s="1"/>
  <c r="AH6" i="45" s="1"/>
  <c r="AF22" i="45"/>
  <c r="AG22" i="45" s="1"/>
  <c r="AH22" i="45" s="1"/>
  <c r="AF16" i="45"/>
  <c r="AG16" i="45" s="1"/>
  <c r="AH16" i="45" s="1"/>
  <c r="AD13" i="45"/>
  <c r="AF10" i="45"/>
  <c r="AG10" i="45" s="1"/>
  <c r="AH10" i="45" s="1"/>
  <c r="AD20" i="45"/>
  <c r="AD24" i="45"/>
  <c r="H35" i="59" l="1"/>
  <c r="L35" i="59" s="1"/>
  <c r="F21" i="54"/>
  <c r="AF24" i="45"/>
  <c r="AG24" i="45" s="1"/>
  <c r="AH24" i="45" s="1"/>
  <c r="AF20" i="45"/>
  <c r="AG20" i="45" s="1"/>
  <c r="AH20" i="45" s="1"/>
  <c r="AF21" i="45"/>
  <c r="AG21" i="45" s="1"/>
  <c r="AH21" i="45" s="1"/>
  <c r="AF13" i="45"/>
  <c r="AG13" i="45" s="1"/>
  <c r="AH13" i="45" s="1"/>
  <c r="O45" i="59" l="1"/>
  <c r="F40" i="59"/>
  <c r="H114" i="43"/>
  <c r="H112" i="43"/>
  <c r="H110" i="43"/>
  <c r="H108" i="43"/>
  <c r="H106" i="43"/>
  <c r="H104" i="43"/>
  <c r="H102" i="43"/>
  <c r="H100" i="43"/>
  <c r="H98" i="43"/>
  <c r="H96" i="43"/>
  <c r="H94" i="43"/>
  <c r="H71" i="43"/>
  <c r="H69" i="43"/>
  <c r="H67" i="43"/>
  <c r="H65" i="43"/>
  <c r="H63" i="43"/>
  <c r="H61" i="43"/>
  <c r="H59" i="43"/>
  <c r="H57" i="43"/>
  <c r="H55" i="43"/>
  <c r="H53" i="43"/>
  <c r="H51" i="43"/>
  <c r="I40" i="59" l="1"/>
  <c r="N40" i="59" s="1"/>
  <c r="D46" i="59"/>
  <c r="G122" i="43"/>
  <c r="H122" i="43" s="1"/>
  <c r="G120" i="43"/>
  <c r="H120" i="43" s="1"/>
  <c r="G79" i="43"/>
  <c r="H79" i="43" s="1"/>
  <c r="G77" i="43"/>
  <c r="H77" i="43" s="1"/>
  <c r="G36" i="43"/>
  <c r="G34" i="43"/>
  <c r="F23" i="54" l="1"/>
  <c r="S52" i="59"/>
  <c r="H46" i="59"/>
  <c r="L46" i="59" s="1"/>
  <c r="D50" i="59" s="1"/>
  <c r="Q36" i="42"/>
  <c r="Q37" i="42" s="1"/>
  <c r="O37" i="42" s="1"/>
  <c r="Q40" i="42"/>
  <c r="Q41" i="42" s="1"/>
  <c r="O41" i="42" s="1"/>
  <c r="Q30" i="42"/>
  <c r="Q31" i="42" s="1"/>
  <c r="O31" i="42" s="1"/>
  <c r="Q14" i="42"/>
  <c r="Q15" i="42" s="1"/>
  <c r="O15" i="42" s="1"/>
  <c r="Q34" i="42"/>
  <c r="Q35" i="42" s="1"/>
  <c r="O35" i="42" s="1"/>
  <c r="Q38" i="42"/>
  <c r="Q39" i="42" s="1"/>
  <c r="O39" i="42" s="1"/>
  <c r="L50" i="59" l="1"/>
  <c r="H52" i="59" s="1"/>
  <c r="D52" i="59"/>
  <c r="F65" i="54"/>
  <c r="G14" i="54" s="1"/>
  <c r="F17" i="55" s="1"/>
  <c r="C6" i="43"/>
  <c r="D6" i="43"/>
  <c r="C49" i="43"/>
  <c r="D49" i="43"/>
  <c r="C92" i="43"/>
  <c r="D92" i="43"/>
  <c r="L52" i="59" l="1"/>
  <c r="F55" i="55"/>
  <c r="F59" i="55"/>
  <c r="G14" i="55" s="1"/>
  <c r="H90" i="19"/>
  <c r="D90" i="19"/>
  <c r="I90" i="19" s="1"/>
  <c r="I97" i="19" s="1"/>
  <c r="H78" i="19"/>
  <c r="D78" i="19"/>
  <c r="H69" i="19"/>
  <c r="D69" i="19"/>
  <c r="E68" i="19"/>
  <c r="H65" i="19"/>
  <c r="D65" i="19"/>
  <c r="H59" i="19"/>
  <c r="D59" i="19"/>
  <c r="F58" i="19"/>
  <c r="H57" i="19"/>
  <c r="D57" i="19"/>
  <c r="F56" i="19"/>
  <c r="H55" i="19"/>
  <c r="D55" i="19"/>
  <c r="H48" i="19"/>
  <c r="D48" i="19"/>
  <c r="H45" i="19"/>
  <c r="D45" i="19"/>
  <c r="H42" i="19"/>
  <c r="D42" i="19"/>
  <c r="H39" i="19"/>
  <c r="D39" i="19"/>
  <c r="H36" i="19"/>
  <c r="D36" i="19"/>
  <c r="H33" i="19"/>
  <c r="D33" i="19"/>
  <c r="C31" i="19"/>
  <c r="C53" i="19" s="1"/>
  <c r="C63" i="19" s="1"/>
  <c r="C76" i="19" s="1"/>
  <c r="C88" i="19" s="1"/>
  <c r="C101" i="19" s="1"/>
  <c r="B31" i="19"/>
  <c r="B53" i="19" s="1"/>
  <c r="B63" i="19" s="1"/>
  <c r="B76" i="19" s="1"/>
  <c r="B88" i="19" s="1"/>
  <c r="B101" i="19" s="1"/>
  <c r="H25" i="19"/>
  <c r="D25" i="19"/>
  <c r="H21" i="19"/>
  <c r="D21" i="19"/>
  <c r="F20" i="19"/>
  <c r="H17" i="19"/>
  <c r="D17" i="19"/>
  <c r="I17" i="19" s="1"/>
  <c r="H13" i="19"/>
  <c r="D13" i="19"/>
  <c r="H9" i="19"/>
  <c r="D9" i="19"/>
  <c r="F8" i="19"/>
  <c r="H5" i="19"/>
  <c r="D5" i="19"/>
  <c r="I42" i="19" l="1"/>
  <c r="I69" i="19"/>
  <c r="I57" i="19"/>
  <c r="I33" i="19"/>
  <c r="I36" i="19"/>
  <c r="I25" i="19"/>
  <c r="I21" i="19"/>
  <c r="I45" i="19"/>
  <c r="I55" i="19"/>
  <c r="I5" i="19"/>
  <c r="I65" i="19"/>
  <c r="I9" i="19"/>
  <c r="I48" i="19"/>
  <c r="I13" i="19"/>
  <c r="I39" i="19"/>
  <c r="I78" i="19"/>
  <c r="I85" i="19" s="1"/>
  <c r="I110" i="19"/>
  <c r="I59" i="19"/>
  <c r="I72" i="19" l="1"/>
  <c r="J122" i="42" s="1"/>
  <c r="J123" i="42" s="1"/>
  <c r="R123" i="42" s="1"/>
  <c r="E123" i="42" s="1"/>
  <c r="I60" i="19"/>
  <c r="I50" i="19"/>
  <c r="I28" i="19"/>
  <c r="D19" i="3"/>
  <c r="D20" i="3"/>
  <c r="E19" i="3"/>
  <c r="J31" i="20"/>
  <c r="J23" i="20"/>
  <c r="P130" i="44"/>
  <c r="P128" i="44"/>
  <c r="P156" i="44" l="1"/>
  <c r="J38" i="42"/>
  <c r="J39" i="42" s="1"/>
  <c r="R39" i="42" s="1"/>
  <c r="E39" i="42" s="1"/>
  <c r="J22" i="42"/>
  <c r="J23" i="42" s="1"/>
  <c r="R23" i="42" s="1"/>
  <c r="E23" i="42" s="1"/>
  <c r="J36" i="42"/>
  <c r="J37" i="42" s="1"/>
  <c r="R37" i="42" s="1"/>
  <c r="E37" i="42" s="1"/>
  <c r="J34" i="42"/>
  <c r="J35" i="42" s="1"/>
  <c r="R35" i="42" s="1"/>
  <c r="E35" i="42" s="1"/>
  <c r="J18" i="42"/>
  <c r="J19" i="42" s="1"/>
  <c r="R19" i="42" s="1"/>
  <c r="E19" i="42" s="1"/>
  <c r="J32" i="42"/>
  <c r="J33" i="42" s="1"/>
  <c r="R33" i="42" s="1"/>
  <c r="J16" i="42"/>
  <c r="J17" i="42" s="1"/>
  <c r="R17" i="42" s="1"/>
  <c r="E17" i="42" s="1"/>
  <c r="J30" i="42"/>
  <c r="J31" i="42" s="1"/>
  <c r="R31" i="42" s="1"/>
  <c r="E31" i="42" s="1"/>
  <c r="J14" i="42"/>
  <c r="J15" i="42" s="1"/>
  <c r="R15" i="42" s="1"/>
  <c r="E15" i="42" s="1"/>
  <c r="J44" i="42"/>
  <c r="J45" i="42" s="1"/>
  <c r="R45" i="42" s="1"/>
  <c r="J28" i="42"/>
  <c r="J29" i="42" s="1"/>
  <c r="R29" i="42" s="1"/>
  <c r="E29" i="42" s="1"/>
  <c r="J12" i="42"/>
  <c r="J13" i="42" s="1"/>
  <c r="R13" i="42" s="1"/>
  <c r="E13" i="42" s="1"/>
  <c r="J42" i="42"/>
  <c r="J43" i="42" s="1"/>
  <c r="R43" i="42" s="1"/>
  <c r="J26" i="42"/>
  <c r="J27" i="42" s="1"/>
  <c r="R27" i="42" s="1"/>
  <c r="E27" i="42" s="1"/>
  <c r="J40" i="42"/>
  <c r="J41" i="42" s="1"/>
  <c r="R41" i="42" s="1"/>
  <c r="J24" i="42"/>
  <c r="J25" i="42" s="1"/>
  <c r="R25" i="42" s="1"/>
  <c r="E25" i="42" s="1"/>
  <c r="J116" i="42"/>
  <c r="J117" i="42" s="1"/>
  <c r="R117" i="42" s="1"/>
  <c r="E117" i="42" s="1"/>
  <c r="J118" i="42"/>
  <c r="J119" i="42" s="1"/>
  <c r="R119" i="42" s="1"/>
  <c r="E119" i="42" s="1"/>
  <c r="J112" i="42"/>
  <c r="J113" i="42" s="1"/>
  <c r="R113" i="42" s="1"/>
  <c r="E113" i="42" s="1"/>
  <c r="J100" i="42"/>
  <c r="J101" i="42" s="1"/>
  <c r="J98" i="42"/>
  <c r="J99" i="42" s="1"/>
  <c r="R99" i="42" s="1"/>
  <c r="E99" i="42" s="1"/>
  <c r="J96" i="42"/>
  <c r="J97" i="42" s="1"/>
  <c r="R97" i="42" s="1"/>
  <c r="E97" i="42" s="1"/>
  <c r="J120" i="42"/>
  <c r="J121" i="42" s="1"/>
  <c r="R121" i="42" s="1"/>
  <c r="E121" i="42" s="1"/>
  <c r="J94" i="42"/>
  <c r="J95" i="42" s="1"/>
  <c r="R95" i="42" s="1"/>
  <c r="E95" i="42" s="1"/>
  <c r="J63" i="20"/>
  <c r="K63" i="20" s="1"/>
  <c r="J39" i="20"/>
  <c r="J41" i="20"/>
  <c r="J21" i="20"/>
  <c r="J13" i="20"/>
  <c r="E41" i="42" l="1"/>
  <c r="E33" i="42"/>
  <c r="E43" i="42"/>
  <c r="E45" i="42"/>
  <c r="K26" i="44"/>
  <c r="F128" i="44" l="1"/>
  <c r="F127" i="44"/>
  <c r="B130" i="44"/>
  <c r="B128" i="44"/>
  <c r="F88" i="44"/>
  <c r="F87" i="44"/>
  <c r="B88" i="44"/>
  <c r="B87" i="44"/>
  <c r="M108" i="44"/>
  <c r="K108" i="44"/>
  <c r="I108" i="44"/>
  <c r="M106" i="44"/>
  <c r="K106" i="44"/>
  <c r="I106" i="44"/>
  <c r="J156" i="44"/>
  <c r="I156" i="44"/>
  <c r="H156" i="44"/>
  <c r="B122" i="44"/>
  <c r="F48" i="44"/>
  <c r="F47" i="44"/>
  <c r="B48" i="44"/>
  <c r="B47" i="44"/>
  <c r="F10" i="44"/>
  <c r="F9" i="44"/>
  <c r="F7" i="44"/>
  <c r="F8" i="44"/>
  <c r="B10" i="44"/>
  <c r="B9" i="44"/>
  <c r="B8" i="44"/>
  <c r="B7" i="44"/>
  <c r="P106" i="44" l="1"/>
  <c r="P108" i="44"/>
  <c r="O156" i="44"/>
  <c r="Q156" i="44" s="1"/>
  <c r="M110" i="44"/>
  <c r="K110" i="44"/>
  <c r="I110" i="44"/>
  <c r="J33" i="20" s="1"/>
  <c r="G494" i="26" l="1"/>
  <c r="G455" i="26"/>
  <c r="G416" i="26"/>
  <c r="G377" i="26"/>
  <c r="G324" i="26"/>
  <c r="G285" i="26"/>
  <c r="G250" i="26"/>
  <c r="G211" i="26"/>
  <c r="G172" i="26"/>
  <c r="G133" i="26"/>
  <c r="G94" i="26"/>
  <c r="G51" i="26"/>
  <c r="G12" i="26"/>
  <c r="Q31" i="20" l="1"/>
  <c r="Q23" i="20"/>
  <c r="Q21" i="20"/>
  <c r="Q13" i="20"/>
  <c r="Q41" i="20"/>
  <c r="Q39" i="20"/>
  <c r="K41" i="20"/>
  <c r="K39" i="20"/>
  <c r="J73" i="20"/>
  <c r="K73" i="20" s="1"/>
  <c r="J71" i="20"/>
  <c r="K71" i="20" s="1"/>
  <c r="J69" i="20"/>
  <c r="K69" i="20" s="1"/>
  <c r="J67" i="20"/>
  <c r="K67" i="20" s="1"/>
  <c r="J65" i="20"/>
  <c r="K65" i="20" s="1"/>
  <c r="J77" i="20"/>
  <c r="K77" i="20" s="1"/>
  <c r="J75" i="20"/>
  <c r="K75" i="20" s="1"/>
  <c r="J85" i="20"/>
  <c r="K85" i="20" s="1"/>
  <c r="J83" i="20"/>
  <c r="K83" i="20" s="1"/>
  <c r="J81" i="20"/>
  <c r="K81" i="20" s="1"/>
  <c r="J79" i="20"/>
  <c r="K79" i="20" s="1"/>
  <c r="J97" i="20"/>
  <c r="K97" i="20" s="1"/>
  <c r="J95" i="20"/>
  <c r="K95" i="20" s="1"/>
  <c r="J93" i="20"/>
  <c r="K93" i="20" s="1"/>
  <c r="J87" i="20"/>
  <c r="K87" i="20" s="1"/>
  <c r="J89" i="20"/>
  <c r="K89" i="20" s="1"/>
  <c r="J91" i="20"/>
  <c r="K91" i="20" s="1"/>
  <c r="S91" i="20" s="1"/>
  <c r="E91" i="20" s="1"/>
  <c r="C97" i="20"/>
  <c r="D97" i="20"/>
  <c r="C89" i="20"/>
  <c r="D89" i="20"/>
  <c r="C91" i="20"/>
  <c r="D91" i="20"/>
  <c r="C93" i="20"/>
  <c r="D93" i="20"/>
  <c r="C95" i="20"/>
  <c r="D95" i="20"/>
  <c r="D87" i="20"/>
  <c r="C87" i="20"/>
  <c r="C82" i="20"/>
  <c r="D82" i="20"/>
  <c r="C83" i="20"/>
  <c r="D83" i="20"/>
  <c r="C84" i="20"/>
  <c r="D84" i="20"/>
  <c r="C85" i="20"/>
  <c r="D85" i="20"/>
  <c r="C76" i="20"/>
  <c r="D76" i="20"/>
  <c r="C77" i="20"/>
  <c r="D77" i="20"/>
  <c r="C78" i="20"/>
  <c r="D78" i="20"/>
  <c r="C79" i="20"/>
  <c r="D79" i="20"/>
  <c r="C80" i="20"/>
  <c r="D80" i="20"/>
  <c r="C81" i="20"/>
  <c r="D81" i="20"/>
  <c r="C64" i="20"/>
  <c r="D64" i="20"/>
  <c r="C65" i="20"/>
  <c r="D65" i="20"/>
  <c r="C66" i="20"/>
  <c r="D66" i="20"/>
  <c r="C67" i="20"/>
  <c r="D67" i="20"/>
  <c r="C68" i="20"/>
  <c r="D68" i="20"/>
  <c r="C69" i="20"/>
  <c r="D69" i="20"/>
  <c r="C70" i="20"/>
  <c r="D70" i="20"/>
  <c r="C71" i="20"/>
  <c r="D71" i="20"/>
  <c r="C72" i="20"/>
  <c r="D72" i="20"/>
  <c r="C73" i="20"/>
  <c r="D73" i="20"/>
  <c r="C74" i="20"/>
  <c r="D74" i="20"/>
  <c r="C75" i="20"/>
  <c r="D75" i="20"/>
  <c r="D63" i="20"/>
  <c r="D62" i="20"/>
  <c r="C63" i="20"/>
  <c r="C62" i="20"/>
  <c r="C49" i="20"/>
  <c r="D49" i="20"/>
  <c r="C51" i="20"/>
  <c r="D51" i="20"/>
  <c r="C45" i="20"/>
  <c r="D45" i="20"/>
  <c r="C47" i="20"/>
  <c r="D47" i="20"/>
  <c r="D43" i="20"/>
  <c r="C43" i="20"/>
  <c r="C41" i="20"/>
  <c r="D38" i="20"/>
  <c r="D39" i="20"/>
  <c r="C39" i="20"/>
  <c r="D37" i="20"/>
  <c r="D36" i="20"/>
  <c r="C37" i="20"/>
  <c r="J37" i="20"/>
  <c r="K37" i="20" s="1"/>
  <c r="S37" i="20" s="1"/>
  <c r="E37" i="20" s="1"/>
  <c r="K33" i="20"/>
  <c r="S33" i="20" s="1"/>
  <c r="K31" i="20"/>
  <c r="D31" i="20"/>
  <c r="D30" i="20"/>
  <c r="C31" i="20"/>
  <c r="C30" i="20"/>
  <c r="C29" i="20"/>
  <c r="D23" i="20"/>
  <c r="D22" i="20"/>
  <c r="C23" i="20"/>
  <c r="C22" i="20"/>
  <c r="D21" i="20"/>
  <c r="D20" i="20"/>
  <c r="C21" i="20"/>
  <c r="C20" i="20"/>
  <c r="C19" i="20"/>
  <c r="D13" i="20"/>
  <c r="D12" i="20"/>
  <c r="C13" i="20"/>
  <c r="C12" i="20"/>
  <c r="S7" i="20"/>
  <c r="R30" i="20" s="1"/>
  <c r="R31" i="20" s="1"/>
  <c r="P31" i="20" s="1"/>
  <c r="S6" i="20"/>
  <c r="S5" i="20"/>
  <c r="S4" i="20"/>
  <c r="S3" i="20"/>
  <c r="R40" i="20" s="1"/>
  <c r="R41" i="20" s="1"/>
  <c r="P41" i="20" s="1"/>
  <c r="S41" i="20" l="1"/>
  <c r="E41" i="20" s="1"/>
  <c r="R12" i="20"/>
  <c r="R20" i="20"/>
  <c r="R38" i="20"/>
  <c r="R39" i="20" s="1"/>
  <c r="P39" i="20" s="1"/>
  <c r="S39" i="20" s="1"/>
  <c r="E39" i="20" s="1"/>
  <c r="R22" i="20"/>
  <c r="R84" i="20"/>
  <c r="R85" i="20" s="1"/>
  <c r="P85" i="20" s="1"/>
  <c r="S31" i="20"/>
  <c r="S35" i="20" s="1"/>
  <c r="E35" i="20" s="1"/>
  <c r="R124" i="3" l="1"/>
  <c r="S124" i="3" s="1"/>
  <c r="R126" i="3"/>
  <c r="S126" i="3" s="1"/>
  <c r="R128" i="3"/>
  <c r="S128" i="3" s="1"/>
  <c r="R130" i="3"/>
  <c r="S130" i="3" s="1"/>
  <c r="R132" i="3"/>
  <c r="S132" i="3" s="1"/>
  <c r="R134" i="3"/>
  <c r="S134" i="3" s="1"/>
  <c r="R113" i="3"/>
  <c r="R111" i="3"/>
  <c r="R109" i="3"/>
  <c r="R103" i="3" l="1"/>
  <c r="S103" i="3" s="1"/>
  <c r="R105" i="3"/>
  <c r="S105" i="3" s="1"/>
  <c r="R107" i="3"/>
  <c r="S107" i="3" s="1"/>
  <c r="S109" i="3"/>
  <c r="S111" i="3"/>
  <c r="S113" i="3"/>
  <c r="R89" i="3" l="1"/>
  <c r="S89" i="3" s="1"/>
  <c r="R91" i="3"/>
  <c r="S91" i="3"/>
  <c r="R93" i="3"/>
  <c r="S93" i="3" s="1"/>
  <c r="R95" i="3"/>
  <c r="S95" i="3" s="1"/>
  <c r="R97" i="3"/>
  <c r="S97" i="3" s="1"/>
  <c r="R99" i="3"/>
  <c r="S99" i="3" s="1"/>
  <c r="R101" i="3"/>
  <c r="S101" i="3" s="1"/>
  <c r="R62" i="3" l="1"/>
  <c r="S62" i="3" s="1"/>
  <c r="E9" i="3"/>
  <c r="E15" i="3"/>
  <c r="D15" i="3" l="1"/>
  <c r="D28" i="20" s="1"/>
  <c r="D16" i="3"/>
  <c r="D29" i="20" s="1"/>
  <c r="D9" i="3"/>
  <c r="D18" i="20" s="1"/>
  <c r="D10" i="3"/>
  <c r="D19" i="20" s="1"/>
  <c r="R19" i="3"/>
  <c r="S19" i="3" s="1"/>
  <c r="R17" i="3"/>
  <c r="S17" i="3" s="1"/>
  <c r="G88" i="44" s="1"/>
  <c r="R21" i="3"/>
  <c r="S21" i="3" s="1"/>
  <c r="R23" i="3"/>
  <c r="S23" i="3" s="1"/>
  <c r="R25" i="3"/>
  <c r="S25" i="3" s="1"/>
  <c r="R27" i="3"/>
  <c r="S27" i="3" s="1"/>
  <c r="R29" i="3"/>
  <c r="S29" i="3" s="1"/>
  <c r="R31" i="3"/>
  <c r="S31" i="3" s="1"/>
  <c r="K88" i="44" l="1"/>
  <c r="K104" i="44" s="1"/>
  <c r="K116" i="44" s="1"/>
  <c r="M88" i="44"/>
  <c r="M104" i="44" s="1"/>
  <c r="M116" i="44" s="1"/>
  <c r="I88" i="44"/>
  <c r="H285" i="26"/>
  <c r="H250" i="26"/>
  <c r="H211" i="26"/>
  <c r="H172" i="26"/>
  <c r="H170" i="26"/>
  <c r="H168" i="26"/>
  <c r="H166" i="26"/>
  <c r="H164" i="26"/>
  <c r="H86" i="26"/>
  <c r="H94" i="26"/>
  <c r="H133" i="26"/>
  <c r="I2" i="44"/>
  <c r="I82" i="44" s="1"/>
  <c r="K23" i="20"/>
  <c r="J29" i="20"/>
  <c r="K29" i="20" s="1"/>
  <c r="S29" i="20" s="1"/>
  <c r="E29" i="20" s="1"/>
  <c r="R23" i="20"/>
  <c r="P23" i="20" s="1"/>
  <c r="K21" i="20"/>
  <c r="R21" i="20"/>
  <c r="P21" i="20" s="1"/>
  <c r="K13" i="20"/>
  <c r="J19" i="20"/>
  <c r="K19" i="20" s="1"/>
  <c r="S19" i="20" s="1"/>
  <c r="E19" i="20" s="1"/>
  <c r="R13" i="20"/>
  <c r="P13" i="20" s="1"/>
  <c r="M68" i="44"/>
  <c r="K68" i="44"/>
  <c r="I68" i="44"/>
  <c r="M66" i="44"/>
  <c r="K66" i="44"/>
  <c r="I66" i="44"/>
  <c r="M28" i="44"/>
  <c r="K28" i="44"/>
  <c r="I28" i="44"/>
  <c r="M26" i="44"/>
  <c r="I26" i="44"/>
  <c r="B82" i="44"/>
  <c r="Q42" i="44"/>
  <c r="Q82" i="44" s="1"/>
  <c r="Q122" i="44" s="1"/>
  <c r="B42" i="44"/>
  <c r="A42" i="44"/>
  <c r="A82" i="44" s="1"/>
  <c r="A122" i="44" s="1"/>
  <c r="B2" i="44"/>
  <c r="P66" i="44" l="1"/>
  <c r="P26" i="44"/>
  <c r="P68" i="44"/>
  <c r="P28" i="44"/>
  <c r="P88" i="44"/>
  <c r="P116" i="44" s="1"/>
  <c r="I104" i="44"/>
  <c r="I116" i="44" s="1"/>
  <c r="K70" i="44"/>
  <c r="S21" i="20"/>
  <c r="E21" i="20" s="1"/>
  <c r="I42" i="44"/>
  <c r="I122" i="44" s="1"/>
  <c r="I30" i="44"/>
  <c r="S23" i="20"/>
  <c r="S13" i="20"/>
  <c r="I70" i="44"/>
  <c r="M70" i="44"/>
  <c r="M30" i="44"/>
  <c r="J15" i="20" s="1"/>
  <c r="K30" i="44"/>
  <c r="N480" i="26"/>
  <c r="Q480" i="26" s="1"/>
  <c r="N441" i="26"/>
  <c r="Q441" i="26" s="1"/>
  <c r="N402" i="26"/>
  <c r="Q402" i="26" s="1"/>
  <c r="Q116" i="44" l="1"/>
  <c r="J25" i="20"/>
  <c r="K25" i="20"/>
  <c r="S25" i="20" s="1"/>
  <c r="S27" i="20" s="1"/>
  <c r="E27" i="20" s="1"/>
  <c r="K15" i="20"/>
  <c r="S15" i="20" s="1"/>
  <c r="S17" i="20" s="1"/>
  <c r="E17" i="20" s="1"/>
  <c r="H494" i="26"/>
  <c r="H488" i="26"/>
  <c r="H455" i="26"/>
  <c r="H449" i="26"/>
  <c r="H416" i="26"/>
  <c r="H410" i="26"/>
  <c r="H377" i="26"/>
  <c r="H371" i="26"/>
  <c r="H324" i="26"/>
  <c r="H51" i="26"/>
  <c r="H12" i="26"/>
  <c r="O124" i="43" l="1"/>
  <c r="Q124" i="43" s="1"/>
  <c r="G124" i="43" s="1"/>
  <c r="H124" i="43" s="1"/>
  <c r="O116" i="43"/>
  <c r="Q116" i="43" s="1"/>
  <c r="G116" i="43" s="1"/>
  <c r="H116" i="43" s="1"/>
  <c r="G118" i="43" s="1"/>
  <c r="H118" i="43" s="1"/>
  <c r="K116" i="43"/>
  <c r="O81" i="43"/>
  <c r="Q81" i="43" s="1"/>
  <c r="G81" i="43" s="1"/>
  <c r="H81" i="43" s="1"/>
  <c r="O73" i="43"/>
  <c r="Q73" i="43" s="1"/>
  <c r="G73" i="43" s="1"/>
  <c r="H73" i="43" s="1"/>
  <c r="G75" i="43" s="1"/>
  <c r="H75" i="43" s="1"/>
  <c r="K73" i="43"/>
  <c r="O30" i="43"/>
  <c r="G126" i="43" l="1"/>
  <c r="H126" i="43" s="1"/>
  <c r="G83" i="43"/>
  <c r="H83" i="43" s="1"/>
  <c r="O486" i="26"/>
  <c r="Q486" i="26" s="1"/>
  <c r="G486" i="26" s="1"/>
  <c r="H486" i="26" s="1"/>
  <c r="O484" i="26"/>
  <c r="Q484" i="26" s="1"/>
  <c r="G484" i="26" s="1"/>
  <c r="H484" i="26" s="1"/>
  <c r="O482" i="26"/>
  <c r="Q482" i="26" s="1"/>
  <c r="G482" i="26" s="1"/>
  <c r="H482" i="26" s="1"/>
  <c r="G480" i="26"/>
  <c r="H480" i="26" s="1"/>
  <c r="O478" i="26"/>
  <c r="Q478" i="26" s="1"/>
  <c r="G478" i="26" s="1"/>
  <c r="H478" i="26" s="1"/>
  <c r="O476" i="26"/>
  <c r="Q476" i="26" s="1"/>
  <c r="G476" i="26" s="1"/>
  <c r="H476" i="26" s="1"/>
  <c r="O447" i="26"/>
  <c r="Q447" i="26" s="1"/>
  <c r="G447" i="26" s="1"/>
  <c r="H447" i="26" s="1"/>
  <c r="O445" i="26"/>
  <c r="Q445" i="26" s="1"/>
  <c r="G445" i="26" s="1"/>
  <c r="H445" i="26" s="1"/>
  <c r="O443" i="26"/>
  <c r="Q443" i="26" s="1"/>
  <c r="G443" i="26" s="1"/>
  <c r="H443" i="26" s="1"/>
  <c r="G441" i="26"/>
  <c r="H441" i="26" s="1"/>
  <c r="O439" i="26"/>
  <c r="Q439" i="26" s="1"/>
  <c r="G439" i="26" s="1"/>
  <c r="H439" i="26" s="1"/>
  <c r="O437" i="26"/>
  <c r="Q437" i="26" s="1"/>
  <c r="G437" i="26" s="1"/>
  <c r="H437" i="26" s="1"/>
  <c r="O408" i="26"/>
  <c r="Q408" i="26" s="1"/>
  <c r="G408" i="26" s="1"/>
  <c r="H408" i="26" s="1"/>
  <c r="O406" i="26"/>
  <c r="Q406" i="26" s="1"/>
  <c r="G406" i="26" s="1"/>
  <c r="H406" i="26" s="1"/>
  <c r="O404" i="26"/>
  <c r="Q404" i="26" s="1"/>
  <c r="G404" i="26" s="1"/>
  <c r="H404" i="26" s="1"/>
  <c r="G402" i="26"/>
  <c r="H402" i="26" s="1"/>
  <c r="O400" i="26"/>
  <c r="Q400" i="26" s="1"/>
  <c r="G400" i="26" s="1"/>
  <c r="H400" i="26" s="1"/>
  <c r="O398" i="26"/>
  <c r="Q398" i="26" s="1"/>
  <c r="G398" i="26" s="1"/>
  <c r="H398" i="26" s="1"/>
  <c r="O369" i="26"/>
  <c r="Q369" i="26" s="1"/>
  <c r="G369" i="26" s="1"/>
  <c r="H369" i="26" s="1"/>
  <c r="O367" i="26"/>
  <c r="Q367" i="26" s="1"/>
  <c r="G367" i="26" s="1"/>
  <c r="H367" i="26" s="1"/>
  <c r="O365" i="26"/>
  <c r="Q365" i="26" s="1"/>
  <c r="G365" i="26" s="1"/>
  <c r="H365" i="26" s="1"/>
  <c r="N363" i="26"/>
  <c r="Q363" i="26" s="1"/>
  <c r="G363" i="26" s="1"/>
  <c r="H363" i="26" s="1"/>
  <c r="O361" i="26"/>
  <c r="Q361" i="26" s="1"/>
  <c r="G361" i="26" s="1"/>
  <c r="H361" i="26" s="1"/>
  <c r="O359" i="26"/>
  <c r="Q359" i="26" s="1"/>
  <c r="G359" i="26" s="1"/>
  <c r="H359" i="26" s="1"/>
  <c r="G490" i="26" l="1"/>
  <c r="H490" i="26" s="1"/>
  <c r="G451" i="26"/>
  <c r="H451" i="26" s="1"/>
  <c r="G412" i="26"/>
  <c r="H412" i="26" s="1"/>
  <c r="G373" i="26"/>
  <c r="H373" i="26" l="1"/>
  <c r="G375" i="26" s="1"/>
  <c r="G492" i="26"/>
  <c r="G453" i="26"/>
  <c r="G414" i="26"/>
  <c r="H492" i="26" l="1"/>
  <c r="G496" i="26" s="1"/>
  <c r="H496" i="26" s="1"/>
  <c r="G498" i="26" s="1"/>
  <c r="H498" i="26" s="1"/>
  <c r="H453" i="26"/>
  <c r="G457" i="26" s="1"/>
  <c r="H457" i="26" s="1"/>
  <c r="G459" i="26" s="1"/>
  <c r="H459" i="26" s="1"/>
  <c r="H414" i="26"/>
  <c r="G418" i="26" s="1"/>
  <c r="H418" i="26" s="1"/>
  <c r="H375" i="26"/>
  <c r="G379" i="26" s="1"/>
  <c r="H379" i="26" s="1"/>
  <c r="G420" i="26" l="1"/>
  <c r="H420" i="26" s="1"/>
  <c r="G381" i="26"/>
  <c r="H381" i="26" s="1"/>
  <c r="R53" i="42" l="1"/>
  <c r="R103" i="42" s="1"/>
  <c r="R55" i="42"/>
  <c r="R105" i="42" s="1"/>
  <c r="G88" i="26"/>
  <c r="H88" i="26" s="1"/>
  <c r="R15" i="3"/>
  <c r="S15" i="3" s="1"/>
  <c r="R11" i="3"/>
  <c r="S11" i="3" s="1"/>
  <c r="G10" i="44" s="1"/>
  <c r="G135" i="26"/>
  <c r="H135" i="26" s="1"/>
  <c r="O125" i="26"/>
  <c r="Q125" i="26" s="1"/>
  <c r="G125" i="26" s="1"/>
  <c r="H125" i="26" s="1"/>
  <c r="G213" i="26"/>
  <c r="H213" i="26" s="1"/>
  <c r="O203" i="26"/>
  <c r="Q203" i="26" s="1"/>
  <c r="G203" i="26" s="1"/>
  <c r="H203" i="26" s="1"/>
  <c r="G252" i="26"/>
  <c r="H252" i="26" s="1"/>
  <c r="O242" i="26"/>
  <c r="Q242" i="26" s="1"/>
  <c r="G242" i="26" s="1"/>
  <c r="H242" i="26" s="1"/>
  <c r="O283" i="26"/>
  <c r="Q283" i="26" s="1"/>
  <c r="G283" i="26" s="1"/>
  <c r="H283" i="26" s="1"/>
  <c r="O281" i="26"/>
  <c r="Q281" i="26" s="1"/>
  <c r="G281" i="26" s="1"/>
  <c r="H281" i="26" s="1"/>
  <c r="O322" i="26"/>
  <c r="Q322" i="26" s="1"/>
  <c r="G322" i="26" s="1"/>
  <c r="H322" i="26" s="1"/>
  <c r="O320" i="26"/>
  <c r="Q320" i="26" s="1"/>
  <c r="G320" i="26" s="1"/>
  <c r="H320" i="26" s="1"/>
  <c r="B45" i="26"/>
  <c r="B84" i="26" s="1"/>
  <c r="B123" i="26" s="1"/>
  <c r="B162" i="26" s="1"/>
  <c r="B201" i="26" s="1"/>
  <c r="B240" i="26" s="1"/>
  <c r="B279" i="26" s="1"/>
  <c r="B318" i="26" s="1"/>
  <c r="B357" i="26" s="1"/>
  <c r="B396" i="26" s="1"/>
  <c r="B435" i="26" s="1"/>
  <c r="B474" i="26" s="1"/>
  <c r="H49" i="26"/>
  <c r="G53" i="26" s="1"/>
  <c r="H53" i="26" s="1"/>
  <c r="G55" i="26" s="1"/>
  <c r="H55" i="26" s="1"/>
  <c r="G57" i="26" s="1"/>
  <c r="H57" i="26" s="1"/>
  <c r="H77" i="26" s="1"/>
  <c r="H79" i="26" s="1"/>
  <c r="H51" i="20" s="1"/>
  <c r="G96" i="26"/>
  <c r="H96" i="26" s="1"/>
  <c r="O86" i="26"/>
  <c r="Q86" i="26" s="1"/>
  <c r="G174" i="26"/>
  <c r="H174" i="26" s="1"/>
  <c r="O164" i="26"/>
  <c r="Q164" i="26" s="1"/>
  <c r="H10" i="26"/>
  <c r="G14" i="26" s="1"/>
  <c r="H14" i="26" s="1"/>
  <c r="G16" i="26" s="1"/>
  <c r="H16" i="26" s="1"/>
  <c r="G18" i="26" s="1"/>
  <c r="R87" i="3"/>
  <c r="S87" i="3" s="1"/>
  <c r="R54" i="3"/>
  <c r="S54" i="3" s="1"/>
  <c r="R56" i="3"/>
  <c r="S56" i="3" s="1"/>
  <c r="R58" i="3"/>
  <c r="S58" i="3" s="1"/>
  <c r="R60" i="3"/>
  <c r="S60" i="3" s="1"/>
  <c r="R50" i="3"/>
  <c r="S50" i="3" s="1"/>
  <c r="R52" i="3"/>
  <c r="S52" i="3" s="1"/>
  <c r="R13" i="3"/>
  <c r="S13" i="3" s="1"/>
  <c r="G48" i="44" s="1"/>
  <c r="G2" i="41"/>
  <c r="H128" i="43"/>
  <c r="H130" i="43" s="1"/>
  <c r="O38" i="43"/>
  <c r="Q38" i="43" s="1"/>
  <c r="G38" i="43" s="1"/>
  <c r="H38" i="43" s="1"/>
  <c r="Q30" i="43"/>
  <c r="G30" i="43" s="1"/>
  <c r="H30" i="43" s="1"/>
  <c r="G32" i="43" s="1"/>
  <c r="H32" i="43" s="1"/>
  <c r="K30" i="43"/>
  <c r="H36" i="43"/>
  <c r="H34" i="43"/>
  <c r="H28" i="43"/>
  <c r="H26" i="43"/>
  <c r="H24" i="43"/>
  <c r="H22" i="43"/>
  <c r="H20" i="43"/>
  <c r="H18" i="43"/>
  <c r="H16" i="43"/>
  <c r="H14" i="43"/>
  <c r="H12" i="43"/>
  <c r="H10" i="43"/>
  <c r="H8" i="43"/>
  <c r="B49" i="43"/>
  <c r="B92" i="43" s="1"/>
  <c r="P57" i="42"/>
  <c r="P107" i="42" s="1"/>
  <c r="N57" i="42"/>
  <c r="N107" i="42" s="1"/>
  <c r="I57" i="42"/>
  <c r="I107" i="42" s="1"/>
  <c r="P56" i="42"/>
  <c r="P106" i="42" s="1"/>
  <c r="N56" i="42"/>
  <c r="N106" i="42" s="1"/>
  <c r="L56" i="42"/>
  <c r="L106" i="42" s="1"/>
  <c r="I56" i="42"/>
  <c r="I106" i="42" s="1"/>
  <c r="P55" i="42"/>
  <c r="P105" i="42" s="1"/>
  <c r="N55" i="42"/>
  <c r="N105" i="42" s="1"/>
  <c r="I55" i="42"/>
  <c r="I105" i="42" s="1"/>
  <c r="P54" i="42"/>
  <c r="P104" i="42" s="1"/>
  <c r="N54" i="42"/>
  <c r="P101" i="42" s="1"/>
  <c r="P53" i="42"/>
  <c r="P103" i="42" s="1"/>
  <c r="N53" i="42"/>
  <c r="N103" i="42" s="1"/>
  <c r="D57" i="42"/>
  <c r="D107" i="42" s="1"/>
  <c r="R57" i="42"/>
  <c r="R107" i="42" s="1"/>
  <c r="R56" i="42"/>
  <c r="R106" i="42" s="1"/>
  <c r="S57" i="20"/>
  <c r="S56" i="20"/>
  <c r="S55" i="20"/>
  <c r="S54" i="20"/>
  <c r="S53" i="20"/>
  <c r="Q57" i="20"/>
  <c r="Q56" i="20"/>
  <c r="Q55" i="20"/>
  <c r="Q54" i="20"/>
  <c r="Q53" i="20"/>
  <c r="O57" i="20"/>
  <c r="O56" i="20"/>
  <c r="O55" i="20"/>
  <c r="O54" i="20"/>
  <c r="O53" i="20"/>
  <c r="M56" i="20"/>
  <c r="J57" i="20"/>
  <c r="J56" i="20"/>
  <c r="J55" i="20"/>
  <c r="D57" i="20"/>
  <c r="R85" i="3"/>
  <c r="S85" i="3" s="1"/>
  <c r="R9" i="3"/>
  <c r="S9" i="3" s="1"/>
  <c r="D5" i="42"/>
  <c r="D55" i="42" s="1"/>
  <c r="D105" i="42" s="1"/>
  <c r="D5" i="20"/>
  <c r="D55" i="20" s="1"/>
  <c r="F2" i="38"/>
  <c r="F65" i="38" s="1"/>
  <c r="F128" i="38" s="1"/>
  <c r="F191" i="38" s="1"/>
  <c r="F254" i="38" s="1"/>
  <c r="F2" i="3"/>
  <c r="F41" i="3" s="1"/>
  <c r="F80" i="3" s="1"/>
  <c r="F119" i="3" s="1"/>
  <c r="R115" i="3" s="1"/>
  <c r="S115" i="3" s="1"/>
  <c r="I128" i="40"/>
  <c r="I191" i="40" s="1"/>
  <c r="I254" i="40" s="1"/>
  <c r="I317" i="40" s="1"/>
  <c r="I380" i="40" s="1"/>
  <c r="I443" i="40" s="1"/>
  <c r="D128" i="40"/>
  <c r="D191" i="40"/>
  <c r="D380" i="40"/>
  <c r="D443" i="40"/>
  <c r="D506" i="40"/>
  <c r="D569" i="40"/>
  <c r="D632" i="40"/>
  <c r="D695" i="40"/>
  <c r="S65" i="38"/>
  <c r="S128" i="38" s="1"/>
  <c r="S191" i="38" s="1"/>
  <c r="S254" i="38" s="1"/>
  <c r="S317" i="38" s="1"/>
  <c r="R48" i="3"/>
  <c r="S48" i="3" s="1"/>
  <c r="R46" i="3"/>
  <c r="S46" i="3" s="1"/>
  <c r="Z2" i="3"/>
  <c r="R7" i="3"/>
  <c r="S7" i="3" s="1"/>
  <c r="G8" i="44" s="1"/>
  <c r="A41" i="3"/>
  <c r="Z41" i="3" s="1"/>
  <c r="B41" i="3"/>
  <c r="B80" i="3" s="1"/>
  <c r="B119" i="3" s="1"/>
  <c r="G90" i="26"/>
  <c r="H467" i="26"/>
  <c r="H469" i="26" s="1"/>
  <c r="H506" i="26"/>
  <c r="H508" i="26" s="1"/>
  <c r="H428" i="26"/>
  <c r="H430" i="26" s="1"/>
  <c r="P87" i="42" l="1"/>
  <c r="P75" i="42"/>
  <c r="P73" i="42"/>
  <c r="P71" i="42"/>
  <c r="P63" i="42"/>
  <c r="P77" i="42"/>
  <c r="A80" i="3"/>
  <c r="A119" i="3" s="1"/>
  <c r="Z119" i="3" s="1"/>
  <c r="G207" i="26"/>
  <c r="H207" i="26" s="1"/>
  <c r="G205" i="26"/>
  <c r="H205" i="26" s="1"/>
  <c r="G246" i="26"/>
  <c r="H246" i="26" s="1"/>
  <c r="G244" i="26"/>
  <c r="H244" i="26" s="1"/>
  <c r="G129" i="26"/>
  <c r="H129" i="26" s="1"/>
  <c r="G127" i="26"/>
  <c r="R64" i="20"/>
  <c r="R65" i="20" s="1"/>
  <c r="P65" i="20" s="1"/>
  <c r="R66" i="20"/>
  <c r="R67" i="20" s="1"/>
  <c r="P67" i="20" s="1"/>
  <c r="R68" i="20"/>
  <c r="R69" i="20" s="1"/>
  <c r="P69" i="20" s="1"/>
  <c r="R82" i="20"/>
  <c r="R83" i="20" s="1"/>
  <c r="P83" i="20" s="1"/>
  <c r="R70" i="20"/>
  <c r="R71" i="20" s="1"/>
  <c r="P71" i="20" s="1"/>
  <c r="R80" i="20"/>
  <c r="R81" i="20" s="1"/>
  <c r="P81" i="20" s="1"/>
  <c r="R72" i="20"/>
  <c r="R73" i="20" s="1"/>
  <c r="P73" i="20" s="1"/>
  <c r="R78" i="20"/>
  <c r="R79" i="20" s="1"/>
  <c r="P79" i="20" s="1"/>
  <c r="R74" i="20"/>
  <c r="R75" i="20" s="1"/>
  <c r="P75" i="20" s="1"/>
  <c r="R76" i="20"/>
  <c r="R77" i="20" s="1"/>
  <c r="P77" i="20" s="1"/>
  <c r="R62" i="20"/>
  <c r="Q89" i="20"/>
  <c r="Q97" i="20"/>
  <c r="Q95" i="20"/>
  <c r="Q93" i="20"/>
  <c r="Q87" i="20"/>
  <c r="G326" i="26"/>
  <c r="H326" i="26" s="1"/>
  <c r="G328" i="26" s="1"/>
  <c r="H328" i="26" s="1"/>
  <c r="G330" i="26" s="1"/>
  <c r="Z80" i="3"/>
  <c r="I10" i="44"/>
  <c r="K10" i="44"/>
  <c r="M10" i="44"/>
  <c r="Q77" i="20"/>
  <c r="Q67" i="20"/>
  <c r="Q75" i="20"/>
  <c r="Q73" i="20"/>
  <c r="Q71" i="20"/>
  <c r="Q85" i="20"/>
  <c r="S85" i="20" s="1"/>
  <c r="E85" i="20" s="1"/>
  <c r="Q69" i="20"/>
  <c r="Q83" i="20"/>
  <c r="Q81" i="20"/>
  <c r="Q63" i="20"/>
  <c r="Q79" i="20"/>
  <c r="Q65" i="20"/>
  <c r="R88" i="20"/>
  <c r="R89" i="20" s="1"/>
  <c r="P89" i="20" s="1"/>
  <c r="S89" i="20" s="1"/>
  <c r="E89" i="20" s="1"/>
  <c r="R86" i="20"/>
  <c r="R87" i="20" s="1"/>
  <c r="P87" i="20" s="1"/>
  <c r="R96" i="20"/>
  <c r="R97" i="20" s="1"/>
  <c r="P97" i="20" s="1"/>
  <c r="R94" i="20"/>
  <c r="R95" i="20" s="1"/>
  <c r="P95" i="20" s="1"/>
  <c r="R92" i="20"/>
  <c r="R93" i="20" s="1"/>
  <c r="P93" i="20" s="1"/>
  <c r="M8" i="44"/>
  <c r="K8" i="44"/>
  <c r="K24" i="44" s="1"/>
  <c r="K36" i="44" s="1"/>
  <c r="I8" i="44"/>
  <c r="I506" i="40"/>
  <c r="I569" i="40" s="1"/>
  <c r="I632" i="40" s="1"/>
  <c r="I695" i="40" s="1"/>
  <c r="I758" i="40" s="1"/>
  <c r="G287" i="26"/>
  <c r="H287" i="26" s="1"/>
  <c r="G289" i="26" s="1"/>
  <c r="H289" i="26" s="1"/>
  <c r="K48" i="44"/>
  <c r="K64" i="44" s="1"/>
  <c r="K76" i="44" s="1"/>
  <c r="I48" i="44"/>
  <c r="M48" i="44"/>
  <c r="M64" i="44" s="1"/>
  <c r="M76" i="44" s="1"/>
  <c r="R54" i="42"/>
  <c r="Q100" i="42" s="1"/>
  <c r="Q101" i="42" s="1"/>
  <c r="O101" i="42" s="1"/>
  <c r="R101" i="42" s="1"/>
  <c r="E101" i="42" s="1"/>
  <c r="N104" i="42"/>
  <c r="S380" i="38"/>
  <c r="S443" i="38" s="1"/>
  <c r="S506" i="38" s="1"/>
  <c r="H90" i="26"/>
  <c r="G92" i="26" s="1"/>
  <c r="H92" i="26" s="1"/>
  <c r="H116" i="26" s="1"/>
  <c r="H118" i="26" s="1"/>
  <c r="H18" i="26"/>
  <c r="H38" i="26" s="1"/>
  <c r="H40" i="26" s="1"/>
  <c r="H49" i="20" s="1"/>
  <c r="F317" i="38"/>
  <c r="F380" i="38" s="1"/>
  <c r="G40" i="43"/>
  <c r="H40" i="43" s="1"/>
  <c r="H42" i="43" s="1"/>
  <c r="H44" i="43" s="1"/>
  <c r="H194" i="26"/>
  <c r="H196" i="26" s="1"/>
  <c r="H85" i="43"/>
  <c r="H87" i="43" s="1"/>
  <c r="S77" i="20" l="1"/>
  <c r="E77" i="20" s="1"/>
  <c r="S95" i="20"/>
  <c r="E95" i="20" s="1"/>
  <c r="S97" i="20"/>
  <c r="E97" i="20" s="1"/>
  <c r="G209" i="26"/>
  <c r="H209" i="26" s="1"/>
  <c r="H233" i="26" s="1"/>
  <c r="H235" i="26" s="1"/>
  <c r="F45" i="20" s="1"/>
  <c r="S65" i="20"/>
  <c r="E65" i="20" s="1"/>
  <c r="Q74" i="42"/>
  <c r="Q75" i="42" s="1"/>
  <c r="O75" i="42" s="1"/>
  <c r="R75" i="42" s="1"/>
  <c r="E75" i="42" s="1"/>
  <c r="Q70" i="42"/>
  <c r="Q71" i="42" s="1"/>
  <c r="O71" i="42" s="1"/>
  <c r="R71" i="42" s="1"/>
  <c r="E71" i="42" s="1"/>
  <c r="Q86" i="42"/>
  <c r="Q87" i="42" s="1"/>
  <c r="O87" i="42" s="1"/>
  <c r="R87" i="42" s="1"/>
  <c r="E87" i="42" s="1"/>
  <c r="Q76" i="42"/>
  <c r="Q77" i="42" s="1"/>
  <c r="O77" i="42" s="1"/>
  <c r="R77" i="42" s="1"/>
  <c r="E77" i="42" s="1"/>
  <c r="Q72" i="42"/>
  <c r="Q73" i="42" s="1"/>
  <c r="O73" i="42" s="1"/>
  <c r="R73" i="42" s="1"/>
  <c r="E73" i="42" s="1"/>
  <c r="Q62" i="42"/>
  <c r="Q63" i="42" s="1"/>
  <c r="O63" i="42" s="1"/>
  <c r="R63" i="42" s="1"/>
  <c r="E63" i="42" s="1"/>
  <c r="S67" i="20"/>
  <c r="E67" i="20" s="1"/>
  <c r="P10" i="44"/>
  <c r="S75" i="20"/>
  <c r="E75" i="20" s="1"/>
  <c r="S93" i="20"/>
  <c r="E93" i="20" s="1"/>
  <c r="S79" i="20"/>
  <c r="E79" i="20" s="1"/>
  <c r="H127" i="26"/>
  <c r="I64" i="44"/>
  <c r="I76" i="44" s="1"/>
  <c r="P48" i="44"/>
  <c r="P76" i="44" s="1"/>
  <c r="Q76" i="44" s="1"/>
  <c r="S73" i="20"/>
  <c r="E73" i="20" s="1"/>
  <c r="P8" i="44"/>
  <c r="P36" i="44" s="1"/>
  <c r="M24" i="44"/>
  <c r="M36" i="44" s="1"/>
  <c r="S81" i="20"/>
  <c r="E81" i="20" s="1"/>
  <c r="G248" i="26"/>
  <c r="H248" i="26" s="1"/>
  <c r="H272" i="26" s="1"/>
  <c r="H274" i="26" s="1"/>
  <c r="S87" i="20"/>
  <c r="E87" i="20" s="1"/>
  <c r="S71" i="20"/>
  <c r="E71" i="20" s="1"/>
  <c r="G49" i="20"/>
  <c r="G43" i="20"/>
  <c r="S83" i="20"/>
  <c r="E83" i="20" s="1"/>
  <c r="F49" i="20"/>
  <c r="F43" i="20"/>
  <c r="I24" i="44"/>
  <c r="I36" i="44" s="1"/>
  <c r="R63" i="20"/>
  <c r="P63" i="20" s="1"/>
  <c r="S63" i="20" s="1"/>
  <c r="E63" i="20" s="1"/>
  <c r="S69" i="20"/>
  <c r="E69" i="20" s="1"/>
  <c r="R104" i="42"/>
  <c r="S569" i="38"/>
  <c r="S632" i="38" s="1"/>
  <c r="S695" i="38" s="1"/>
  <c r="S758" i="38" s="1"/>
  <c r="G291" i="26"/>
  <c r="H291" i="26" s="1"/>
  <c r="H311" i="26" s="1"/>
  <c r="H313" i="26" s="1"/>
  <c r="H330" i="26"/>
  <c r="H350" i="26" s="1"/>
  <c r="H352" i="26" s="1"/>
  <c r="F443" i="38"/>
  <c r="F506" i="38" s="1"/>
  <c r="F569" i="38" s="1"/>
  <c r="F632" i="38" s="1"/>
  <c r="F695" i="38" s="1"/>
  <c r="F758" i="38" s="1"/>
  <c r="H389" i="26"/>
  <c r="H391" i="26" s="1"/>
  <c r="J43" i="20" l="1"/>
  <c r="K43" i="20" s="1"/>
  <c r="S43" i="20" s="1"/>
  <c r="E43" i="20" s="1"/>
  <c r="Q36" i="44"/>
  <c r="J49" i="20"/>
  <c r="K49" i="20" s="1"/>
  <c r="S49" i="20" s="1"/>
  <c r="E49" i="20" s="1"/>
  <c r="F47" i="20"/>
  <c r="F51" i="20"/>
  <c r="G131" i="26"/>
  <c r="H131" i="26" s="1"/>
  <c r="H155" i="26" s="1"/>
  <c r="H157" i="26" s="1"/>
  <c r="G51" i="20" l="1"/>
  <c r="G45" i="20"/>
  <c r="J45" i="20" s="1"/>
  <c r="K45" i="20" s="1"/>
  <c r="S45" i="20" s="1"/>
  <c r="E45" i="20" s="1"/>
  <c r="G47" i="20"/>
  <c r="J47" i="20" s="1"/>
  <c r="K47" i="20" s="1"/>
  <c r="S47" i="20" s="1"/>
  <c r="E47" i="20" s="1"/>
  <c r="J51" i="20"/>
  <c r="K51" i="20" s="1"/>
  <c r="S51" i="20" s="1"/>
  <c r="E5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Vostro430 No3</author>
    <author>world13</author>
  </authors>
  <commentList>
    <comment ref="B2" authorId="0" shapeId="0" xr:uid="{5EF70B86-C9BF-4C08-A576-60DDCD05690F}">
      <text>
        <r>
          <rPr>
            <b/>
            <sz val="11"/>
            <color indexed="10"/>
            <rFont val="ＭＳ Ｐゴシック"/>
            <family val="3"/>
            <charset val="128"/>
          </rPr>
          <t>黄色のセルのみ記入</t>
        </r>
      </text>
    </comment>
    <comment ref="D2" authorId="1" shapeId="0" xr:uid="{443A080A-F7C6-437C-9E65-2E21A9CDF64D}">
      <text>
        <r>
          <rPr>
            <b/>
            <sz val="9"/>
            <color indexed="81"/>
            <rFont val="ＭＳ Ｐゴシック"/>
            <family val="3"/>
            <charset val="128"/>
          </rPr>
          <t>物件名称打込</t>
        </r>
      </text>
    </comment>
    <comment ref="E3" authorId="1" shapeId="0" xr:uid="{0D692935-A934-462B-97EA-E8A8537037DE}">
      <text>
        <r>
          <rPr>
            <sz val="9"/>
            <color indexed="81"/>
            <rFont val="ＭＳ Ｐゴシック"/>
            <family val="3"/>
            <charset val="128"/>
          </rPr>
          <t xml:space="preserve">直接工事費打込み
</t>
        </r>
      </text>
    </comment>
  </commentList>
</comments>
</file>

<file path=xl/sharedStrings.xml><?xml version="1.0" encoding="utf-8"?>
<sst xmlns="http://schemas.openxmlformats.org/spreadsheetml/2006/main" count="6442" uniqueCount="2280">
  <si>
    <t>(材料費)*0.05</t>
    <rPh sb="1" eb="4">
      <t>ザイリョウヒ</t>
    </rPh>
    <phoneticPr fontId="15"/>
  </si>
  <si>
    <t>複合単価計算書　(NO,  1)</t>
  </si>
  <si>
    <t xml:space="preserve">   労 務 費</t>
  </si>
  <si>
    <t xml:space="preserve"> 配  管  工</t>
  </si>
  <si>
    <t>件名：</t>
  </si>
  <si>
    <t xml:space="preserve"> ダクト  工</t>
  </si>
  <si>
    <t xml:space="preserve"> 設備機械工</t>
  </si>
  <si>
    <t>複合単価</t>
  </si>
  <si>
    <t>Ａ</t>
  </si>
  <si>
    <t>１</t>
  </si>
  <si>
    <t>２</t>
  </si>
  <si>
    <t>３</t>
  </si>
  <si>
    <t>４</t>
  </si>
  <si>
    <t>５</t>
  </si>
  <si>
    <t>７</t>
  </si>
  <si>
    <t>積算</t>
  </si>
  <si>
    <t>材料品目</t>
  </si>
  <si>
    <t>規格寸法</t>
  </si>
  <si>
    <t>設  定</t>
  </si>
  <si>
    <t>Ｂ</t>
  </si>
  <si>
    <t>Ｃ</t>
  </si>
  <si>
    <t>材料単価</t>
  </si>
  <si>
    <t>乗率</t>
  </si>
  <si>
    <t>継ぎ手</t>
  </si>
  <si>
    <t>接合材</t>
  </si>
  <si>
    <t>支持金物</t>
  </si>
  <si>
    <t>ﾊﾂﾘ補修</t>
  </si>
  <si>
    <t>その他</t>
  </si>
  <si>
    <t>歩掛</t>
  </si>
  <si>
    <t>6 工賃</t>
  </si>
  <si>
    <t>合  計</t>
  </si>
  <si>
    <t>基準</t>
  </si>
  <si>
    <t>Ａ×</t>
  </si>
  <si>
    <t>1+2+3+4</t>
  </si>
  <si>
    <t>+5+6+7=</t>
  </si>
  <si>
    <t xml:space="preserve"> 保  温  工</t>
    <rPh sb="1" eb="5">
      <t>ホオン</t>
    </rPh>
    <phoneticPr fontId="26"/>
  </si>
  <si>
    <t>メ ー カ ー 見 積</t>
    <phoneticPr fontId="15"/>
  </si>
  <si>
    <t xml:space="preserve">         代   価   表</t>
    <rPh sb="9" eb="14">
      <t>ダイカ</t>
    </rPh>
    <rPh sb="17" eb="18">
      <t>ヒョウ</t>
    </rPh>
    <phoneticPr fontId="15"/>
  </si>
  <si>
    <t>No</t>
    <phoneticPr fontId="2"/>
  </si>
  <si>
    <t>ステンレス鋼板</t>
    <rPh sb="5" eb="6">
      <t>コウ</t>
    </rPh>
    <rPh sb="6" eb="7">
      <t>バン</t>
    </rPh>
    <phoneticPr fontId="15"/>
  </si>
  <si>
    <t>ダクト工</t>
    <rPh sb="3" eb="4">
      <t>コウ</t>
    </rPh>
    <phoneticPr fontId="15"/>
  </si>
  <si>
    <t>雑材料</t>
    <rPh sb="0" eb="1">
      <t>ザツ</t>
    </rPh>
    <rPh sb="1" eb="3">
      <t>ザイリョウ</t>
    </rPh>
    <phoneticPr fontId="15"/>
  </si>
  <si>
    <t>（材料費+雑材料費）</t>
    <rPh sb="1" eb="4">
      <t>ザイリョウヒ</t>
    </rPh>
    <rPh sb="5" eb="6">
      <t>ザツ</t>
    </rPh>
    <rPh sb="6" eb="9">
      <t>ザイリョウヒ</t>
    </rPh>
    <phoneticPr fontId="15"/>
  </si>
  <si>
    <t>運搬費</t>
    <rPh sb="0" eb="3">
      <t>ウンパンヒ</t>
    </rPh>
    <phoneticPr fontId="15"/>
  </si>
  <si>
    <t>その他</t>
    <rPh sb="2" eb="3">
      <t>タ</t>
    </rPh>
    <phoneticPr fontId="15"/>
  </si>
  <si>
    <t>計</t>
    <rPh sb="0" eb="1">
      <t>ケイ</t>
    </rPh>
    <phoneticPr fontId="15"/>
  </si>
  <si>
    <t>設　定　価　格</t>
    <rPh sb="0" eb="1">
      <t>セツ</t>
    </rPh>
    <rPh sb="2" eb="3">
      <t>サダム</t>
    </rPh>
    <rPh sb="4" eb="5">
      <t>アタイ</t>
    </rPh>
    <rPh sb="6" eb="7">
      <t>カク</t>
    </rPh>
    <phoneticPr fontId="15"/>
  </si>
  <si>
    <t>式</t>
    <rPh sb="0" eb="1">
      <t>シキ</t>
    </rPh>
    <phoneticPr fontId="15"/>
  </si>
  <si>
    <t>人</t>
    <rPh sb="0" eb="1">
      <t>ニン</t>
    </rPh>
    <phoneticPr fontId="15"/>
  </si>
  <si>
    <t>塗装工</t>
    <rPh sb="0" eb="2">
      <t>トソウ</t>
    </rPh>
    <rPh sb="2" eb="3">
      <t>コウ</t>
    </rPh>
    <phoneticPr fontId="2"/>
  </si>
  <si>
    <t>防錆工</t>
    <rPh sb="0" eb="2">
      <t>ボウセイ</t>
    </rPh>
    <rPh sb="2" eb="3">
      <t>コウ</t>
    </rPh>
    <phoneticPr fontId="2"/>
  </si>
  <si>
    <t xml:space="preserve">名          称    </t>
    <rPh sb="0" eb="12">
      <t>メイショウ</t>
    </rPh>
    <phoneticPr fontId="2"/>
  </si>
  <si>
    <t>小計</t>
    <rPh sb="0" eb="2">
      <t>ショウケイ</t>
    </rPh>
    <phoneticPr fontId="2"/>
  </si>
  <si>
    <t>合計</t>
    <rPh sb="0" eb="1">
      <t>ゴウ</t>
    </rPh>
    <rPh sb="1" eb="2">
      <t>ケイ</t>
    </rPh>
    <phoneticPr fontId="2"/>
  </si>
  <si>
    <t>天井内</t>
    <rPh sb="0" eb="2">
      <t>テンジョウ</t>
    </rPh>
    <rPh sb="2" eb="3">
      <t>ナイ</t>
    </rPh>
    <phoneticPr fontId="2"/>
  </si>
  <si>
    <t>屋内露出</t>
    <rPh sb="0" eb="2">
      <t>オクナイ</t>
    </rPh>
    <rPh sb="2" eb="4">
      <t>ロシュツ</t>
    </rPh>
    <phoneticPr fontId="2"/>
  </si>
  <si>
    <t>屋外露出</t>
    <rPh sb="0" eb="1">
      <t>オクナイ</t>
    </rPh>
    <rPh sb="1" eb="2">
      <t>ガイ</t>
    </rPh>
    <rPh sb="2" eb="4">
      <t>ロシュツ</t>
    </rPh>
    <phoneticPr fontId="2"/>
  </si>
  <si>
    <t>ｺﾝｸﾘ内</t>
    <rPh sb="4" eb="5">
      <t>ナイ</t>
    </rPh>
    <phoneticPr fontId="2"/>
  </si>
  <si>
    <t>事（m）</t>
    <rPh sb="0" eb="1">
      <t>コウジ</t>
    </rPh>
    <phoneticPr fontId="2"/>
  </si>
  <si>
    <t>保    温    工    事      （m）</t>
    <rPh sb="0" eb="6">
      <t>ホオン</t>
    </rPh>
    <rPh sb="10" eb="16">
      <t>コウジ</t>
    </rPh>
    <phoneticPr fontId="2"/>
  </si>
  <si>
    <t>規格・施工区分</t>
    <rPh sb="0" eb="2">
      <t>キカク</t>
    </rPh>
    <rPh sb="3" eb="5">
      <t>セコウ</t>
    </rPh>
    <rPh sb="5" eb="7">
      <t>クブン</t>
    </rPh>
    <phoneticPr fontId="2"/>
  </si>
  <si>
    <t>拾書・集計書番号　　　　　数量　長さ （m）　・　面積（㎡）　・　個数（個）</t>
    <rPh sb="0" eb="1">
      <t>ジュウ</t>
    </rPh>
    <rPh sb="1" eb="2">
      <t>ショ</t>
    </rPh>
    <rPh sb="3" eb="5">
      <t>シュウケイ</t>
    </rPh>
    <rPh sb="5" eb="6">
      <t>ショ</t>
    </rPh>
    <rPh sb="6" eb="8">
      <t>バンゴウ</t>
    </rPh>
    <phoneticPr fontId="2"/>
  </si>
  <si>
    <t>件名</t>
    <rPh sb="0" eb="2">
      <t>ケンメイ</t>
    </rPh>
    <phoneticPr fontId="2"/>
  </si>
  <si>
    <t>単位</t>
    <rPh sb="0" eb="2">
      <t>タンイ</t>
    </rPh>
    <phoneticPr fontId="2"/>
  </si>
  <si>
    <t>名　　　　　称</t>
    <rPh sb="0" eb="1">
      <t>メイ</t>
    </rPh>
    <rPh sb="6" eb="7">
      <t>ショウ</t>
    </rPh>
    <phoneticPr fontId="2"/>
  </si>
  <si>
    <t>規　　　　　格</t>
    <rPh sb="0" eb="1">
      <t>キ</t>
    </rPh>
    <rPh sb="6" eb="7">
      <t>カク</t>
    </rPh>
    <phoneticPr fontId="2"/>
  </si>
  <si>
    <t>数　量</t>
    <rPh sb="0" eb="1">
      <t>カズ</t>
    </rPh>
    <rPh sb="2" eb="3">
      <t>リョウ</t>
    </rPh>
    <phoneticPr fontId="2"/>
  </si>
  <si>
    <t>単　価</t>
    <rPh sb="0" eb="1">
      <t>タン</t>
    </rPh>
    <rPh sb="2" eb="3">
      <t>アタイ</t>
    </rPh>
    <phoneticPr fontId="2"/>
  </si>
  <si>
    <t>金　額</t>
    <rPh sb="0" eb="1">
      <t>キン</t>
    </rPh>
    <rPh sb="2" eb="3">
      <t>ガク</t>
    </rPh>
    <phoneticPr fontId="2"/>
  </si>
  <si>
    <t>備　考</t>
    <rPh sb="0" eb="1">
      <t>ビ</t>
    </rPh>
    <rPh sb="2" eb="3">
      <t>コウ</t>
    </rPh>
    <phoneticPr fontId="2"/>
  </si>
  <si>
    <t>NO</t>
  </si>
  <si>
    <t>　　　　　合　　計</t>
  </si>
  <si>
    <t>基</t>
    <rPh sb="0" eb="1">
      <t>キ</t>
    </rPh>
    <phoneticPr fontId="2"/>
  </si>
  <si>
    <t>式</t>
    <rPh sb="0" eb="1">
      <t>シキ</t>
    </rPh>
    <phoneticPr fontId="2"/>
  </si>
  <si>
    <t>数量拾書</t>
  </si>
  <si>
    <t xml:space="preserve"> 空調配管設備工事</t>
    <rPh sb="1" eb="3">
      <t>クウチョウ</t>
    </rPh>
    <rPh sb="3" eb="5">
      <t>ハイカン</t>
    </rPh>
    <rPh sb="5" eb="7">
      <t>セツビ</t>
    </rPh>
    <rPh sb="7" eb="9">
      <t>コウジ</t>
    </rPh>
    <phoneticPr fontId="2"/>
  </si>
  <si>
    <t xml:space="preserve"> 冷媒管</t>
    <rPh sb="1" eb="3">
      <t>レイバイ</t>
    </rPh>
    <rPh sb="3" eb="4">
      <t>カン</t>
    </rPh>
    <phoneticPr fontId="2"/>
  </si>
  <si>
    <t>m</t>
    <phoneticPr fontId="2"/>
  </si>
  <si>
    <t xml:space="preserve"> 　　〃</t>
    <phoneticPr fontId="2"/>
  </si>
  <si>
    <t xml:space="preserve"> ドレン配管(VP)</t>
    <rPh sb="4" eb="6">
      <t>ハイカン</t>
    </rPh>
    <phoneticPr fontId="2"/>
  </si>
  <si>
    <t xml:space="preserve"> 屋内一般　25A</t>
    <rPh sb="1" eb="3">
      <t>オクナイ</t>
    </rPh>
    <rPh sb="3" eb="5">
      <t>イッパン</t>
    </rPh>
    <phoneticPr fontId="2"/>
  </si>
  <si>
    <t xml:space="preserve"> 屋内一般　40A</t>
    <rPh sb="1" eb="3">
      <t>オクナイ</t>
    </rPh>
    <rPh sb="3" eb="5">
      <t>イッパン</t>
    </rPh>
    <phoneticPr fontId="2"/>
  </si>
  <si>
    <t xml:space="preserve"> 屋外露出　40A</t>
    <rPh sb="1" eb="3">
      <t>オクガイ</t>
    </rPh>
    <rPh sb="3" eb="5">
      <t>ロシュツ</t>
    </rPh>
    <phoneticPr fontId="2"/>
  </si>
  <si>
    <t xml:space="preserve"> 換気設備工事</t>
    <rPh sb="1" eb="3">
      <t>カンキ</t>
    </rPh>
    <rPh sb="3" eb="5">
      <t>セツビ</t>
    </rPh>
    <rPh sb="5" eb="7">
      <t>コウジ</t>
    </rPh>
    <phoneticPr fontId="2"/>
  </si>
  <si>
    <t>台</t>
    <rPh sb="0" eb="1">
      <t>ダイ</t>
    </rPh>
    <phoneticPr fontId="2"/>
  </si>
  <si>
    <t xml:space="preserve"> φ100</t>
    <phoneticPr fontId="2"/>
  </si>
  <si>
    <t xml:space="preserve"> φ250</t>
    <phoneticPr fontId="2"/>
  </si>
  <si>
    <t>Ｄ</t>
    <phoneticPr fontId="15"/>
  </si>
  <si>
    <t xml:space="preserve"> 全熱交換機</t>
    <rPh sb="1" eb="2">
      <t>ゼン</t>
    </rPh>
    <rPh sb="2" eb="3">
      <t>ネツ</t>
    </rPh>
    <rPh sb="3" eb="6">
      <t>コウカンキ</t>
    </rPh>
    <phoneticPr fontId="2"/>
  </si>
  <si>
    <t xml:space="preserve"> スパイラルダクト</t>
    <phoneticPr fontId="2"/>
  </si>
  <si>
    <t xml:space="preserve"> 空調機器設備工事</t>
    <rPh sb="1" eb="3">
      <t>クウチョウ</t>
    </rPh>
    <rPh sb="3" eb="5">
      <t>キキ</t>
    </rPh>
    <rPh sb="5" eb="7">
      <t>セツビ</t>
    </rPh>
    <rPh sb="7" eb="9">
      <t>コウジ</t>
    </rPh>
    <phoneticPr fontId="2"/>
  </si>
  <si>
    <t xml:space="preserve"> 天井埋込形</t>
    <rPh sb="1" eb="3">
      <t>テンジョウ</t>
    </rPh>
    <rPh sb="3" eb="4">
      <t>ウ</t>
    </rPh>
    <rPh sb="4" eb="5">
      <t>コ</t>
    </rPh>
    <rPh sb="5" eb="6">
      <t>カタ</t>
    </rPh>
    <phoneticPr fontId="2"/>
  </si>
  <si>
    <t>※切換ｽｲｯﾁ代用</t>
    <rPh sb="1" eb="2">
      <t>キ</t>
    </rPh>
    <rPh sb="2" eb="3">
      <t>カ</t>
    </rPh>
    <rPh sb="7" eb="9">
      <t>ダイヨウ</t>
    </rPh>
    <phoneticPr fontId="15"/>
  </si>
  <si>
    <t xml:space="preserve"> 空調機集中制御配線</t>
    <rPh sb="1" eb="4">
      <t>クウチョウキ</t>
    </rPh>
    <rPh sb="4" eb="6">
      <t>シュウチュウ</t>
    </rPh>
    <rPh sb="6" eb="8">
      <t>セイギョ</t>
    </rPh>
    <rPh sb="8" eb="10">
      <t>ハイセン</t>
    </rPh>
    <phoneticPr fontId="2"/>
  </si>
  <si>
    <t xml:space="preserve"> 全熱交換機連動用配線</t>
    <rPh sb="1" eb="2">
      <t>ゼン</t>
    </rPh>
    <rPh sb="2" eb="3">
      <t>ネツ</t>
    </rPh>
    <rPh sb="3" eb="6">
      <t>コウカンキ</t>
    </rPh>
    <rPh sb="6" eb="8">
      <t>レンドウ</t>
    </rPh>
    <rPh sb="8" eb="9">
      <t>ヨウ</t>
    </rPh>
    <rPh sb="9" eb="11">
      <t>ハイセン</t>
    </rPh>
    <phoneticPr fontId="2"/>
  </si>
  <si>
    <t xml:space="preserve"> 空調用ﾘﾓｺﾝ配線</t>
    <rPh sb="1" eb="4">
      <t>クウチョウヨウ</t>
    </rPh>
    <rPh sb="8" eb="10">
      <t>ハイセン</t>
    </rPh>
    <phoneticPr fontId="2"/>
  </si>
  <si>
    <t xml:space="preserve"> 全熱交換機ｽｲｯﾁ配線</t>
    <rPh sb="1" eb="2">
      <t>ゼン</t>
    </rPh>
    <rPh sb="2" eb="3">
      <t>ネツ</t>
    </rPh>
    <rPh sb="3" eb="6">
      <t>コウカンキ</t>
    </rPh>
    <rPh sb="10" eb="12">
      <t>ハイセン</t>
    </rPh>
    <phoneticPr fontId="2"/>
  </si>
  <si>
    <t xml:space="preserve"> 室外ﾕﾆｯﾄ</t>
    <rPh sb="1" eb="3">
      <t>シツガイ</t>
    </rPh>
    <phoneticPr fontId="2"/>
  </si>
  <si>
    <t xml:space="preserve"> 天井ｶｾｯﾄ型4方向吹出</t>
    <rPh sb="1" eb="3">
      <t>テンジョウ</t>
    </rPh>
    <rPh sb="7" eb="8">
      <t>カタ</t>
    </rPh>
    <rPh sb="9" eb="11">
      <t>ホウコウ</t>
    </rPh>
    <rPh sb="11" eb="12">
      <t>フ</t>
    </rPh>
    <rPh sb="12" eb="13">
      <t>ダ</t>
    </rPh>
    <phoneticPr fontId="2"/>
  </si>
  <si>
    <t xml:space="preserve"> 運転/停止・温度設定制御管理</t>
    <rPh sb="1" eb="3">
      <t>ウンテン</t>
    </rPh>
    <rPh sb="4" eb="6">
      <t>テイシ</t>
    </rPh>
    <rPh sb="7" eb="9">
      <t>オンド</t>
    </rPh>
    <rPh sb="9" eb="11">
      <t>セッテイ</t>
    </rPh>
    <rPh sb="11" eb="13">
      <t>セイギョ</t>
    </rPh>
    <rPh sb="13" eb="15">
      <t>カンリ</t>
    </rPh>
    <phoneticPr fontId="2"/>
  </si>
  <si>
    <t>①+②</t>
    <phoneticPr fontId="15"/>
  </si>
  <si>
    <t>①+②+③</t>
    <phoneticPr fontId="15"/>
  </si>
  <si>
    <t xml:space="preserve"> EM-CEE 1.25mm2-2C(天井内)</t>
    <rPh sb="19" eb="21">
      <t>テンジョウ</t>
    </rPh>
    <rPh sb="21" eb="22">
      <t>ナイ</t>
    </rPh>
    <phoneticPr fontId="2"/>
  </si>
  <si>
    <t xml:space="preserve"> (R-1)集中ｺﾝﾄﾛｰﾗｰ</t>
    <rPh sb="6" eb="8">
      <t>シュウチュウ</t>
    </rPh>
    <phoneticPr fontId="2"/>
  </si>
  <si>
    <t xml:space="preserve"> </t>
    <phoneticPr fontId="2"/>
  </si>
  <si>
    <t>個</t>
    <rPh sb="0" eb="1">
      <t>コ</t>
    </rPh>
    <phoneticPr fontId="2"/>
  </si>
  <si>
    <t xml:space="preserve"> ﾜｲﾔｰﾄﾞﾘﾓｺﾝｰ（室内機用）</t>
    <rPh sb="13" eb="16">
      <t>シツナイキ</t>
    </rPh>
    <rPh sb="16" eb="17">
      <t>ヨウ</t>
    </rPh>
    <phoneticPr fontId="2"/>
  </si>
  <si>
    <t xml:space="preserve"> EM-CEE 1.25mm-3C(管内)</t>
    <rPh sb="18" eb="20">
      <t>カンナイ</t>
    </rPh>
    <phoneticPr fontId="2"/>
  </si>
  <si>
    <t xml:space="preserve"> 空冷式ﾊﾟｯｹｰｼﾞ</t>
    <rPh sb="1" eb="3">
      <t>クウレイ</t>
    </rPh>
    <rPh sb="3" eb="4">
      <t>シキ</t>
    </rPh>
    <phoneticPr fontId="2"/>
  </si>
  <si>
    <t xml:space="preserve"> ON/OFFｺﾝﾄﾛｰﾗｰ</t>
    <phoneticPr fontId="2"/>
  </si>
  <si>
    <t xml:space="preserve"> 冷房能力： 28kW(室外機)</t>
    <rPh sb="1" eb="3">
      <t>レイボウ</t>
    </rPh>
    <rPh sb="3" eb="5">
      <t>ノウリョク</t>
    </rPh>
    <rPh sb="12" eb="15">
      <t>シツガイキ</t>
    </rPh>
    <phoneticPr fontId="2"/>
  </si>
  <si>
    <t xml:space="preserve"> FE-1</t>
    <phoneticPr fontId="2"/>
  </si>
  <si>
    <t xml:space="preserve"> 排気ﾌｧﾝ</t>
    <rPh sb="1" eb="3">
      <t>ハイキ</t>
    </rPh>
    <phoneticPr fontId="2"/>
  </si>
  <si>
    <t xml:space="preserve"> 天井埋込形(低騒音ﾀｲﾌﾟ)</t>
    <rPh sb="1" eb="3">
      <t>テンジョウ</t>
    </rPh>
    <rPh sb="3" eb="4">
      <t>ウ</t>
    </rPh>
    <rPh sb="4" eb="5">
      <t>コ</t>
    </rPh>
    <rPh sb="5" eb="6">
      <t>カタ</t>
    </rPh>
    <rPh sb="7" eb="8">
      <t>テイ</t>
    </rPh>
    <rPh sb="8" eb="10">
      <t>ソウオン</t>
    </rPh>
    <phoneticPr fontId="2"/>
  </si>
  <si>
    <t xml:space="preserve"> FE-2</t>
    <phoneticPr fontId="2"/>
  </si>
  <si>
    <t xml:space="preserve"> FE-3</t>
    <phoneticPr fontId="2"/>
  </si>
  <si>
    <t xml:space="preserve"> FE-4</t>
    <phoneticPr fontId="2"/>
  </si>
  <si>
    <t xml:space="preserve"> FE-5</t>
    <phoneticPr fontId="2"/>
  </si>
  <si>
    <t xml:space="preserve"> FE-6</t>
    <phoneticPr fontId="2"/>
  </si>
  <si>
    <t xml:space="preserve"> 風量：300m3/h * 50pa</t>
    <rPh sb="1" eb="3">
      <t>フウリョウ</t>
    </rPh>
    <phoneticPr fontId="2"/>
  </si>
  <si>
    <t xml:space="preserve"> FE-7</t>
    <phoneticPr fontId="2"/>
  </si>
  <si>
    <t xml:space="preserve"> 天井埋込形ｲﾝﾀﾞｸﾄﾌｧﾝ(1#1/4)</t>
    <rPh sb="1" eb="3">
      <t>テンジョウ</t>
    </rPh>
    <rPh sb="3" eb="4">
      <t>ウ</t>
    </rPh>
    <rPh sb="4" eb="5">
      <t>コ</t>
    </rPh>
    <rPh sb="5" eb="6">
      <t>カタ</t>
    </rPh>
    <phoneticPr fontId="2"/>
  </si>
  <si>
    <t xml:space="preserve"> 天井埋込形ｲﾝﾀﾞｸﾄﾌｧﾝ(1#1/2)</t>
    <rPh sb="1" eb="3">
      <t>テンジョウ</t>
    </rPh>
    <rPh sb="3" eb="4">
      <t>ウ</t>
    </rPh>
    <rPh sb="4" eb="5">
      <t>コ</t>
    </rPh>
    <rPh sb="5" eb="6">
      <t>カタ</t>
    </rPh>
    <phoneticPr fontId="2"/>
  </si>
  <si>
    <t xml:space="preserve"> FS-1</t>
    <phoneticPr fontId="2"/>
  </si>
  <si>
    <t xml:space="preserve"> 給気ｸﾞﾘﾙ</t>
    <rPh sb="1" eb="3">
      <t>キュウキ</t>
    </rPh>
    <phoneticPr fontId="2"/>
  </si>
  <si>
    <t xml:space="preserve"> 有圧換気扇(SUS盛)(φ200)</t>
    <rPh sb="1" eb="2">
      <t>ユウ</t>
    </rPh>
    <rPh sb="2" eb="3">
      <t>アツ</t>
    </rPh>
    <rPh sb="3" eb="6">
      <t>カンキセン</t>
    </rPh>
    <rPh sb="10" eb="11">
      <t>セイ</t>
    </rPh>
    <phoneticPr fontId="2"/>
  </si>
  <si>
    <t xml:space="preserve"> 風量：   m3/h *   pa</t>
    <rPh sb="1" eb="3">
      <t>フウリョウ</t>
    </rPh>
    <phoneticPr fontId="2"/>
  </si>
  <si>
    <t xml:space="preserve"> 天井取付形給気ｸﾞﾘﾙ(φ100)</t>
    <rPh sb="1" eb="3">
      <t>テンジョウ</t>
    </rPh>
    <rPh sb="3" eb="4">
      <t>ト</t>
    </rPh>
    <rPh sb="4" eb="5">
      <t>ツ</t>
    </rPh>
    <rPh sb="5" eb="6">
      <t>カタ</t>
    </rPh>
    <rPh sb="6" eb="8">
      <t>キュウキ</t>
    </rPh>
    <phoneticPr fontId="2"/>
  </si>
  <si>
    <t xml:space="preserve"> FS-2</t>
    <phoneticPr fontId="2"/>
  </si>
  <si>
    <t xml:space="preserve"> 天井取付形給気ｸﾞﾘﾙ(φ200)</t>
    <rPh sb="1" eb="3">
      <t>テンジョウ</t>
    </rPh>
    <rPh sb="3" eb="4">
      <t>ト</t>
    </rPh>
    <rPh sb="4" eb="5">
      <t>ツ</t>
    </rPh>
    <rPh sb="5" eb="6">
      <t>カタ</t>
    </rPh>
    <rPh sb="6" eb="8">
      <t>キュウキ</t>
    </rPh>
    <phoneticPr fontId="2"/>
  </si>
  <si>
    <t xml:space="preserve"> φ150</t>
    <phoneticPr fontId="2"/>
  </si>
  <si>
    <t xml:space="preserve"> φ200</t>
    <phoneticPr fontId="2"/>
  </si>
  <si>
    <t xml:space="preserve"> 風量調整ﾀﾞﾝﾊﾟｰ</t>
    <rPh sb="1" eb="3">
      <t>フウリョウ</t>
    </rPh>
    <rPh sb="3" eb="5">
      <t>チョウセイ</t>
    </rPh>
    <phoneticPr fontId="2"/>
  </si>
  <si>
    <t xml:space="preserve"> 防火ﾀﾞﾝﾊﾟｰ</t>
    <rPh sb="1" eb="3">
      <t>ボウカ</t>
    </rPh>
    <phoneticPr fontId="2"/>
  </si>
  <si>
    <t xml:space="preserve"> 0.5mm（～450）</t>
    <phoneticPr fontId="2"/>
  </si>
  <si>
    <t>m2</t>
    <phoneticPr fontId="2"/>
  </si>
  <si>
    <t xml:space="preserve"> GVS</t>
    <phoneticPr fontId="2"/>
  </si>
  <si>
    <t xml:space="preserve"> 200x200</t>
    <phoneticPr fontId="2"/>
  </si>
  <si>
    <t>三菱電機</t>
    <rPh sb="0" eb="2">
      <t>ミツビシ</t>
    </rPh>
    <rPh sb="2" eb="4">
      <t>デンキ</t>
    </rPh>
    <phoneticPr fontId="15"/>
  </si>
  <si>
    <t>ﾀﾞｲｷﾝ</t>
    <phoneticPr fontId="15"/>
  </si>
  <si>
    <t>(消音ﾎﾞｯｸｽ付送風機代用)</t>
    <rPh sb="1" eb="3">
      <t>ショウオン</t>
    </rPh>
    <rPh sb="8" eb="9">
      <t>ツキ</t>
    </rPh>
    <rPh sb="9" eb="12">
      <t>ソウフウキ</t>
    </rPh>
    <rPh sb="12" eb="14">
      <t>ダイヨウ</t>
    </rPh>
    <phoneticPr fontId="15"/>
  </si>
  <si>
    <t>ﾊﾟﾅｿﾆｯｸ</t>
    <phoneticPr fontId="15"/>
  </si>
  <si>
    <t>ｍ</t>
  </si>
  <si>
    <t>組</t>
    <rPh sb="0" eb="1">
      <t>クミ</t>
    </rPh>
    <phoneticPr fontId="2"/>
  </si>
  <si>
    <t>枚</t>
    <rPh sb="0" eb="1">
      <t>マイ</t>
    </rPh>
    <phoneticPr fontId="2"/>
  </si>
  <si>
    <t>ｍ</t>
    <phoneticPr fontId="2"/>
  </si>
  <si>
    <t>数量　長さ （m）　・　面積（㎡）　・　個数（個）</t>
    <phoneticPr fontId="2"/>
  </si>
  <si>
    <t>数量　長さ （m）　・　面積（㎡）　・　個数（個）</t>
    <phoneticPr fontId="2"/>
  </si>
  <si>
    <t>≒</t>
    <phoneticPr fontId="2"/>
  </si>
  <si>
    <t>No</t>
    <phoneticPr fontId="2"/>
  </si>
  <si>
    <t>　　内　　訳　　書</t>
    <rPh sb="2" eb="3">
      <t>ウチ</t>
    </rPh>
    <rPh sb="5" eb="6">
      <t>ヤク</t>
    </rPh>
    <rPh sb="8" eb="9">
      <t>ショ</t>
    </rPh>
    <phoneticPr fontId="2"/>
  </si>
  <si>
    <t>備　考</t>
    <phoneticPr fontId="15"/>
  </si>
  <si>
    <t>金　額</t>
    <phoneticPr fontId="15"/>
  </si>
  <si>
    <t>工　事　別</t>
    <phoneticPr fontId="15"/>
  </si>
  <si>
    <t>-</t>
    <phoneticPr fontId="15"/>
  </si>
  <si>
    <r>
      <t>　　　総　</t>
    </r>
    <r>
      <rPr>
        <sz val="11"/>
        <rFont val="ＭＳ Ｐ明朝"/>
        <family val="1"/>
        <charset val="128"/>
      </rPr>
      <t xml:space="preserve"> </t>
    </r>
    <r>
      <rPr>
        <sz val="14"/>
        <rFont val="ＭＳ Ｐ明朝"/>
        <family val="1"/>
        <charset val="128"/>
      </rPr>
      <t>金　</t>
    </r>
    <r>
      <rPr>
        <sz val="11"/>
        <rFont val="ＭＳ Ｐ明朝"/>
        <family val="1"/>
        <charset val="128"/>
      </rPr>
      <t xml:space="preserve"> </t>
    </r>
    <r>
      <rPr>
        <sz val="14"/>
        <rFont val="ＭＳ Ｐ明朝"/>
        <family val="1"/>
        <charset val="128"/>
      </rPr>
      <t>額　　：</t>
    </r>
    <phoneticPr fontId="15"/>
  </si>
  <si>
    <t>　　　工　事　名　称　：</t>
    <phoneticPr fontId="15"/>
  </si>
  <si>
    <t>　　　　　　　工 事 費 仕 訳 書</t>
    <phoneticPr fontId="15"/>
  </si>
  <si>
    <t xml:space="preserve"> 電　　　工</t>
    <rPh sb="1" eb="2">
      <t>デン</t>
    </rPh>
    <rPh sb="5" eb="6">
      <t>コウ</t>
    </rPh>
    <phoneticPr fontId="15"/>
  </si>
  <si>
    <t>複合単価計算書　(NO,  2)</t>
    <phoneticPr fontId="15"/>
  </si>
  <si>
    <t xml:space="preserve"> 同上防錆処理</t>
    <rPh sb="1" eb="3">
      <t>ドウジョウ</t>
    </rPh>
    <rPh sb="3" eb="5">
      <t>ボウサビ</t>
    </rPh>
    <rPh sb="5" eb="7">
      <t>ショリ</t>
    </rPh>
    <phoneticPr fontId="2"/>
  </si>
  <si>
    <t>ｽﾊﾟｲﾗﾙﾀﾞｸﾄ（低圧ﾀﾞｸﾄ）</t>
    <rPh sb="11" eb="12">
      <t>テイ</t>
    </rPh>
    <rPh sb="12" eb="13">
      <t>アツ</t>
    </rPh>
    <phoneticPr fontId="15"/>
  </si>
  <si>
    <t>建設物価</t>
    <rPh sb="0" eb="2">
      <t>ケンセツ</t>
    </rPh>
    <rPh sb="2" eb="4">
      <t>ブッカ</t>
    </rPh>
    <phoneticPr fontId="2"/>
  </si>
  <si>
    <t>積算資料</t>
    <rPh sb="0" eb="2">
      <t>セキサン</t>
    </rPh>
    <rPh sb="2" eb="4">
      <t>シリョウ</t>
    </rPh>
    <phoneticPr fontId="2"/>
  </si>
  <si>
    <t>掛率</t>
    <rPh sb="0" eb="1">
      <t>カ</t>
    </rPh>
    <rPh sb="1" eb="2">
      <t>リツ</t>
    </rPh>
    <phoneticPr fontId="2"/>
  </si>
  <si>
    <t>採用単価</t>
    <rPh sb="0" eb="2">
      <t>サイヨウ</t>
    </rPh>
    <rPh sb="2" eb="4">
      <t>タンカ</t>
    </rPh>
    <phoneticPr fontId="2"/>
  </si>
  <si>
    <t>該当無し</t>
    <rPh sb="0" eb="2">
      <t>ガイトウ</t>
    </rPh>
    <rPh sb="2" eb="3">
      <t>ナ</t>
    </rPh>
    <phoneticPr fontId="2"/>
  </si>
  <si>
    <t>ﾀﾞｸﾄ用ﾃｰﾌﾟ(50幅)</t>
    <rPh sb="4" eb="5">
      <t>ヨウ</t>
    </rPh>
    <rPh sb="12" eb="13">
      <t>ハバ</t>
    </rPh>
    <phoneticPr fontId="15"/>
  </si>
  <si>
    <t>50mm幅</t>
    <rPh sb="4" eb="5">
      <t>ハバ</t>
    </rPh>
    <phoneticPr fontId="2"/>
  </si>
  <si>
    <t>粘着ﾃｰﾌﾟ</t>
    <rPh sb="0" eb="2">
      <t>ネンチャク</t>
    </rPh>
    <phoneticPr fontId="2"/>
  </si>
  <si>
    <t>本</t>
    <rPh sb="0" eb="1">
      <t>ホン</t>
    </rPh>
    <phoneticPr fontId="15"/>
  </si>
  <si>
    <t>ｼｰﾙ材</t>
    <rPh sb="3" eb="4">
      <t>ザイ</t>
    </rPh>
    <phoneticPr fontId="2"/>
  </si>
  <si>
    <t>吊ﾎﾞﾙﾄ用平鋼</t>
    <rPh sb="0" eb="1">
      <t>ツ</t>
    </rPh>
    <rPh sb="5" eb="6">
      <t>ヨウ</t>
    </rPh>
    <rPh sb="6" eb="7">
      <t>ヘイ</t>
    </rPh>
    <rPh sb="7" eb="8">
      <t>コウ</t>
    </rPh>
    <phoneticPr fontId="2"/>
  </si>
  <si>
    <t>厚3mm*幅25mm</t>
    <rPh sb="0" eb="1">
      <t>アツ</t>
    </rPh>
    <rPh sb="5" eb="6">
      <t>ハバ</t>
    </rPh>
    <phoneticPr fontId="2"/>
  </si>
  <si>
    <t>棒鋼</t>
    <rPh sb="0" eb="1">
      <t>ボウ</t>
    </rPh>
    <rPh sb="1" eb="2">
      <t>コウ</t>
    </rPh>
    <phoneticPr fontId="2"/>
  </si>
  <si>
    <t>M10又はM9</t>
    <rPh sb="3" eb="4">
      <t>マタ</t>
    </rPh>
    <phoneticPr fontId="2"/>
  </si>
  <si>
    <t>異形継手</t>
    <rPh sb="0" eb="2">
      <t>イケイ</t>
    </rPh>
    <rPh sb="2" eb="3">
      <t>ツ</t>
    </rPh>
    <rPh sb="3" eb="4">
      <t>テ</t>
    </rPh>
    <phoneticPr fontId="15"/>
  </si>
  <si>
    <t>(材)*0.2</t>
    <rPh sb="1" eb="2">
      <t>ザイ</t>
    </rPh>
    <phoneticPr fontId="15"/>
  </si>
  <si>
    <t>雑材料等</t>
    <rPh sb="0" eb="1">
      <t>ザツ</t>
    </rPh>
    <rPh sb="1" eb="3">
      <t>ザイリョウ</t>
    </rPh>
    <rPh sb="3" eb="4">
      <t>トウ</t>
    </rPh>
    <phoneticPr fontId="15"/>
  </si>
  <si>
    <t>(材+異)*0.15</t>
    <rPh sb="1" eb="2">
      <t>ザイ</t>
    </rPh>
    <rPh sb="3" eb="4">
      <t>イ</t>
    </rPh>
    <phoneticPr fontId="15"/>
  </si>
  <si>
    <t>ﾀﾞｸﾄ工</t>
    <rPh sb="4" eb="5">
      <t>コウ</t>
    </rPh>
    <phoneticPr fontId="15"/>
  </si>
  <si>
    <t>(補+雑)*0.05</t>
    <rPh sb="1" eb="2">
      <t>ホ</t>
    </rPh>
    <rPh sb="3" eb="4">
      <t>ザツ</t>
    </rPh>
    <phoneticPr fontId="15"/>
  </si>
  <si>
    <t>Ｐ－１</t>
    <phoneticPr fontId="15"/>
  </si>
  <si>
    <t>ステンレスラッキング</t>
    <phoneticPr fontId="15"/>
  </si>
  <si>
    <t>0.2mm</t>
    <phoneticPr fontId="15"/>
  </si>
  <si>
    <t>m2</t>
    <phoneticPr fontId="15"/>
  </si>
  <si>
    <t>*0.03</t>
    <phoneticPr fontId="15"/>
  </si>
  <si>
    <t>≒</t>
    <phoneticPr fontId="2"/>
  </si>
  <si>
    <t>Ｐ－5</t>
    <phoneticPr fontId="15"/>
  </si>
  <si>
    <t>保温工</t>
    <rPh sb="0" eb="2">
      <t>ホオン</t>
    </rPh>
    <rPh sb="2" eb="3">
      <t>コウ</t>
    </rPh>
    <phoneticPr fontId="15"/>
  </si>
  <si>
    <t>kg</t>
    <phoneticPr fontId="15"/>
  </si>
  <si>
    <t>排水管 (空調用ﾄﾞﾚﾝ）天井内・PS内</t>
    <rPh sb="0" eb="2">
      <t>ハイスイ</t>
    </rPh>
    <rPh sb="2" eb="3">
      <t>カン</t>
    </rPh>
    <rPh sb="5" eb="7">
      <t>クウチョウ</t>
    </rPh>
    <rPh sb="7" eb="8">
      <t>ヨウ</t>
    </rPh>
    <rPh sb="13" eb="15">
      <t>テンジョウ</t>
    </rPh>
    <rPh sb="15" eb="16">
      <t>ナイ</t>
    </rPh>
    <rPh sb="19" eb="20">
      <t>ナイ</t>
    </rPh>
    <phoneticPr fontId="15"/>
  </si>
  <si>
    <t>VP40A</t>
    <phoneticPr fontId="2"/>
  </si>
  <si>
    <t>ｱﾙﾐｶﾞﾗｽｸﾛｽ</t>
    <phoneticPr fontId="2"/>
  </si>
  <si>
    <t>ｱﾙﾐｶﾞﾗｽｸﾛｽ化粧保温筒</t>
    <rPh sb="10" eb="12">
      <t>ケショウ</t>
    </rPh>
    <rPh sb="13" eb="14">
      <t>ホオン</t>
    </rPh>
    <rPh sb="14" eb="15">
      <t>ツツ</t>
    </rPh>
    <phoneticPr fontId="15"/>
  </si>
  <si>
    <t>40A * 20m/m</t>
    <phoneticPr fontId="2"/>
  </si>
  <si>
    <t>化粧保温筒</t>
    <rPh sb="0" eb="2">
      <t>ケショウ</t>
    </rPh>
    <rPh sb="2" eb="4">
      <t>ホオン</t>
    </rPh>
    <rPh sb="4" eb="5">
      <t>ツツ</t>
    </rPh>
    <phoneticPr fontId="2"/>
  </si>
  <si>
    <t>ｱﾙﾐｶﾞﾗｽｸﾛ粘着ﾃｰﾌﾟ</t>
    <rPh sb="9" eb="11">
      <t>ネンチャク</t>
    </rPh>
    <phoneticPr fontId="15"/>
  </si>
  <si>
    <t>60mm幅</t>
    <rPh sb="4" eb="5">
      <t>ハバ</t>
    </rPh>
    <phoneticPr fontId="2"/>
  </si>
  <si>
    <t>m</t>
    <phoneticPr fontId="15"/>
  </si>
  <si>
    <t>VP25A</t>
    <phoneticPr fontId="2"/>
  </si>
  <si>
    <t>25A * 20m/m</t>
    <phoneticPr fontId="2"/>
  </si>
  <si>
    <t>Ｐ－9</t>
    <phoneticPr fontId="15"/>
  </si>
  <si>
    <t>①</t>
    <phoneticPr fontId="2"/>
  </si>
  <si>
    <t>ｽﾊﾟｲﾗﾙﾀﾞｸﾄ</t>
    <phoneticPr fontId="15"/>
  </si>
  <si>
    <t>②</t>
    <phoneticPr fontId="2"/>
  </si>
  <si>
    <t>③</t>
    <phoneticPr fontId="2"/>
  </si>
  <si>
    <t>ﾀｯﾌﾟｽｸﾘｭｰ</t>
    <phoneticPr fontId="2"/>
  </si>
  <si>
    <t>④</t>
    <phoneticPr fontId="2"/>
  </si>
  <si>
    <t>g</t>
    <phoneticPr fontId="15"/>
  </si>
  <si>
    <t>kg</t>
    <phoneticPr fontId="2"/>
  </si>
  <si>
    <t>⑦</t>
    <phoneticPr fontId="2"/>
  </si>
  <si>
    <t>ﾎﾞﾙﾄﾅｯﾄ</t>
    <phoneticPr fontId="2"/>
  </si>
  <si>
    <t>⑧(①～⑦)</t>
    <phoneticPr fontId="2"/>
  </si>
  <si>
    <t>⑨（①～⑧)</t>
    <phoneticPr fontId="2"/>
  </si>
  <si>
    <t>⑩</t>
    <phoneticPr fontId="2"/>
  </si>
  <si>
    <t>⑪(②～⑦+⑨)</t>
    <phoneticPr fontId="2"/>
  </si>
  <si>
    <t>φ150</t>
    <phoneticPr fontId="2"/>
  </si>
  <si>
    <t>150mm * 0.5mm</t>
    <phoneticPr fontId="2"/>
  </si>
  <si>
    <t>φ100</t>
    <phoneticPr fontId="2"/>
  </si>
  <si>
    <t>20mm用</t>
    <rPh sb="4" eb="5">
      <t>ヨウ</t>
    </rPh>
    <phoneticPr fontId="2"/>
  </si>
  <si>
    <t>保温厚(20m/m)</t>
    <rPh sb="0" eb="2">
      <t>ホオン</t>
    </rPh>
    <rPh sb="2" eb="3">
      <t>アツ</t>
    </rPh>
    <phoneticPr fontId="15"/>
  </si>
  <si>
    <t>継手・接合材等</t>
    <rPh sb="0" eb="1">
      <t>ツ</t>
    </rPh>
    <rPh sb="1" eb="2">
      <t>テ</t>
    </rPh>
    <rPh sb="3" eb="5">
      <t>セツゴウ</t>
    </rPh>
    <rPh sb="5" eb="6">
      <t>ザイ</t>
    </rPh>
    <rPh sb="6" eb="7">
      <t>トウ</t>
    </rPh>
    <phoneticPr fontId="15"/>
  </si>
  <si>
    <t>(管単価)*0.3</t>
    <rPh sb="1" eb="2">
      <t>カン</t>
    </rPh>
    <rPh sb="2" eb="4">
      <t>タンカ</t>
    </rPh>
    <phoneticPr fontId="15"/>
  </si>
  <si>
    <t>支持金物</t>
    <rPh sb="0" eb="2">
      <t>シジ</t>
    </rPh>
    <rPh sb="2" eb="4">
      <t>カナモノ</t>
    </rPh>
    <phoneticPr fontId="15"/>
  </si>
  <si>
    <t>(管単価)*0.4</t>
    <rPh sb="1" eb="2">
      <t>カン</t>
    </rPh>
    <rPh sb="2" eb="4">
      <t>タンカ</t>
    </rPh>
    <phoneticPr fontId="15"/>
  </si>
  <si>
    <t>(材料費)*0.15</t>
    <rPh sb="1" eb="4">
      <t>ザイリョウヒ</t>
    </rPh>
    <phoneticPr fontId="15"/>
  </si>
  <si>
    <t>配管工</t>
    <rPh sb="0" eb="2">
      <t>ハイカン</t>
    </rPh>
    <rPh sb="2" eb="3">
      <t>コウ</t>
    </rPh>
    <phoneticPr fontId="15"/>
  </si>
  <si>
    <t>冷媒管 (22.22φ+9.52φ)</t>
    <rPh sb="0" eb="2">
      <t>レイバイ</t>
    </rPh>
    <rPh sb="2" eb="3">
      <t>カン</t>
    </rPh>
    <phoneticPr fontId="15"/>
  </si>
  <si>
    <t>※保温外径25A採用</t>
    <rPh sb="1" eb="3">
      <t>ホオン</t>
    </rPh>
    <rPh sb="3" eb="5">
      <t>ガイケイ</t>
    </rPh>
    <rPh sb="8" eb="10">
      <t>サイヨウ</t>
    </rPh>
    <phoneticPr fontId="2"/>
  </si>
  <si>
    <t>91.74φSUS-0.2t</t>
    <phoneticPr fontId="15"/>
  </si>
  <si>
    <t>県単P-11</t>
    <rPh sb="0" eb="2">
      <t>ケンタン</t>
    </rPh>
    <phoneticPr fontId="15"/>
  </si>
  <si>
    <t>被覆用銅管(9.52φ)</t>
    <rPh sb="0" eb="2">
      <t>ヒフク</t>
    </rPh>
    <rPh sb="2" eb="3">
      <t>ヨウ</t>
    </rPh>
    <rPh sb="3" eb="5">
      <t>ドウカン</t>
    </rPh>
    <phoneticPr fontId="15"/>
  </si>
  <si>
    <t>保温厚(8m/m)</t>
    <rPh sb="0" eb="2">
      <t>ホオン</t>
    </rPh>
    <rPh sb="2" eb="3">
      <t>アツ</t>
    </rPh>
    <phoneticPr fontId="15"/>
  </si>
  <si>
    <t>被覆冷媒管 (15.88φ)保温厚20m/m</t>
    <rPh sb="0" eb="2">
      <t>ヒフク</t>
    </rPh>
    <rPh sb="2" eb="4">
      <t>レイバイ</t>
    </rPh>
    <rPh sb="4" eb="5">
      <t>カン</t>
    </rPh>
    <rPh sb="14" eb="16">
      <t>ホオン</t>
    </rPh>
    <rPh sb="16" eb="17">
      <t>アツ</t>
    </rPh>
    <phoneticPr fontId="15"/>
  </si>
  <si>
    <t>被覆用銅管(15.88φ)</t>
    <rPh sb="0" eb="2">
      <t>ヒフク</t>
    </rPh>
    <rPh sb="2" eb="3">
      <t>ヨウ</t>
    </rPh>
    <rPh sb="3" eb="5">
      <t>ドウカン</t>
    </rPh>
    <phoneticPr fontId="15"/>
  </si>
  <si>
    <t>被覆冷媒管 (22.22φ)保温厚20m/m</t>
    <rPh sb="0" eb="2">
      <t>ヒフク</t>
    </rPh>
    <rPh sb="2" eb="4">
      <t>レイバイ</t>
    </rPh>
    <rPh sb="4" eb="5">
      <t>カン</t>
    </rPh>
    <rPh sb="14" eb="16">
      <t>ホオン</t>
    </rPh>
    <rPh sb="16" eb="17">
      <t>アツ</t>
    </rPh>
    <phoneticPr fontId="15"/>
  </si>
  <si>
    <t>被覆用銅管(22.22φ)</t>
    <rPh sb="0" eb="2">
      <t>ヒフク</t>
    </rPh>
    <rPh sb="2" eb="3">
      <t>ヨウ</t>
    </rPh>
    <rPh sb="3" eb="5">
      <t>ドウカン</t>
    </rPh>
    <phoneticPr fontId="15"/>
  </si>
  <si>
    <t>被覆冷媒管 (9.52φ)保温厚8m/m</t>
    <rPh sb="0" eb="2">
      <t>ヒフク</t>
    </rPh>
    <rPh sb="2" eb="4">
      <t>レイバイ</t>
    </rPh>
    <rPh sb="4" eb="5">
      <t>カン</t>
    </rPh>
    <rPh sb="13" eb="15">
      <t>ホオン</t>
    </rPh>
    <rPh sb="15" eb="16">
      <t>アツ</t>
    </rPh>
    <phoneticPr fontId="15"/>
  </si>
  <si>
    <t>8mm用</t>
    <rPh sb="3" eb="4">
      <t>ヨウ</t>
    </rPh>
    <phoneticPr fontId="2"/>
  </si>
  <si>
    <t>代価表P-2</t>
    <rPh sb="0" eb="2">
      <t>ダイカ</t>
    </rPh>
    <rPh sb="2" eb="3">
      <t>ヒョウ</t>
    </rPh>
    <phoneticPr fontId="15"/>
  </si>
  <si>
    <t>代価表P-3</t>
    <rPh sb="0" eb="2">
      <t>ダイカ</t>
    </rPh>
    <rPh sb="2" eb="3">
      <t>ヒョウ</t>
    </rPh>
    <phoneticPr fontId="15"/>
  </si>
  <si>
    <t>代価表P-4</t>
    <rPh sb="0" eb="2">
      <t>ダイカ</t>
    </rPh>
    <rPh sb="2" eb="3">
      <t>ヒョウ</t>
    </rPh>
    <phoneticPr fontId="15"/>
  </si>
  <si>
    <t>ゆにてっくす</t>
    <phoneticPr fontId="15"/>
  </si>
  <si>
    <t xml:space="preserve"> (ﾁｬﾝﾊﾞｰ・ﾎﾞｯｸｽ工事)</t>
    <rPh sb="14" eb="16">
      <t>コウジ</t>
    </rPh>
    <phoneticPr fontId="2"/>
  </si>
  <si>
    <t xml:space="preserve"> 矩形ダクト</t>
    <phoneticPr fontId="2"/>
  </si>
  <si>
    <t>建設物価P-720</t>
    <rPh sb="0" eb="2">
      <t>ケンセツ</t>
    </rPh>
    <rPh sb="2" eb="4">
      <t>ブッカ</t>
    </rPh>
    <phoneticPr fontId="15"/>
  </si>
  <si>
    <t>積算資料P-853</t>
    <rPh sb="0" eb="2">
      <t>セキサン</t>
    </rPh>
    <rPh sb="2" eb="4">
      <t>シリョウ</t>
    </rPh>
    <phoneticPr fontId="15"/>
  </si>
  <si>
    <t>堀川工業所</t>
    <rPh sb="0" eb="2">
      <t>ホリカワ</t>
    </rPh>
    <rPh sb="2" eb="5">
      <t>コウギョウショ</t>
    </rPh>
    <phoneticPr fontId="15"/>
  </si>
  <si>
    <t>与那嶺ﾀﾞｸﾄ</t>
    <rPh sb="0" eb="3">
      <t>ヨナミネ</t>
    </rPh>
    <phoneticPr fontId="15"/>
  </si>
  <si>
    <t>共和板金</t>
    <rPh sb="0" eb="2">
      <t>キョウワ</t>
    </rPh>
    <rPh sb="2" eb="4">
      <t>バンキン</t>
    </rPh>
    <phoneticPr fontId="15"/>
  </si>
  <si>
    <t>(材工共)</t>
    <rPh sb="1" eb="3">
      <t>ザイコウ</t>
    </rPh>
    <rPh sb="3" eb="4">
      <t>トモ</t>
    </rPh>
    <phoneticPr fontId="15"/>
  </si>
  <si>
    <t>建設物価P-719</t>
    <rPh sb="0" eb="2">
      <t>ケンセツ</t>
    </rPh>
    <rPh sb="2" eb="4">
      <t>ブッカ</t>
    </rPh>
    <phoneticPr fontId="15"/>
  </si>
  <si>
    <t>積算資料P-852</t>
    <rPh sb="0" eb="2">
      <t>セキサン</t>
    </rPh>
    <rPh sb="2" eb="4">
      <t>シリョウ</t>
    </rPh>
    <phoneticPr fontId="15"/>
  </si>
  <si>
    <t>(天井埋込形代用)</t>
    <rPh sb="1" eb="3">
      <t>テンジョウ</t>
    </rPh>
    <rPh sb="3" eb="4">
      <t>ウ</t>
    </rPh>
    <rPh sb="4" eb="5">
      <t>コ</t>
    </rPh>
    <rPh sb="5" eb="6">
      <t>カタ</t>
    </rPh>
    <rPh sb="6" eb="8">
      <t>ダイヨウ</t>
    </rPh>
    <rPh sb="7" eb="8">
      <t>）</t>
    </rPh>
    <phoneticPr fontId="15"/>
  </si>
  <si>
    <t xml:space="preserve"> EM-AE-1.2mm-2C（管内)</t>
    <rPh sb="16" eb="18">
      <t>カンナイ</t>
    </rPh>
    <phoneticPr fontId="2"/>
  </si>
  <si>
    <t>≒</t>
    <phoneticPr fontId="2"/>
  </si>
  <si>
    <t>No</t>
    <phoneticPr fontId="2"/>
  </si>
  <si>
    <t>根切り</t>
    <rPh sb="0" eb="2">
      <t>ネキ</t>
    </rPh>
    <phoneticPr fontId="15"/>
  </si>
  <si>
    <t>m3</t>
    <phoneticPr fontId="15"/>
  </si>
  <si>
    <t>m3</t>
    <phoneticPr fontId="15"/>
  </si>
  <si>
    <t>埋戻し</t>
    <rPh sb="0" eb="1">
      <t>ウ</t>
    </rPh>
    <rPh sb="1" eb="2">
      <t>モド</t>
    </rPh>
    <phoneticPr fontId="15"/>
  </si>
  <si>
    <t>残土処分</t>
    <rPh sb="0" eb="2">
      <t>ザンド</t>
    </rPh>
    <rPh sb="2" eb="4">
      <t>ショブン</t>
    </rPh>
    <phoneticPr fontId="15"/>
  </si>
  <si>
    <t>(場内敷きならし）</t>
    <rPh sb="1" eb="3">
      <t>ジョウナイ</t>
    </rPh>
    <rPh sb="3" eb="4">
      <t>シ</t>
    </rPh>
    <phoneticPr fontId="2"/>
  </si>
  <si>
    <t>m3</t>
    <phoneticPr fontId="15"/>
  </si>
  <si>
    <t>捨ｺﾝｸﾘｰﾄ</t>
    <rPh sb="0" eb="1">
      <t>ス</t>
    </rPh>
    <phoneticPr fontId="2"/>
  </si>
  <si>
    <t>ｺﾝｸﾘｰﾄ</t>
    <phoneticPr fontId="2"/>
  </si>
  <si>
    <t>ｺﾝｸﾘｰﾄ</t>
    <phoneticPr fontId="2"/>
  </si>
  <si>
    <t>(生ｺﾝ打設　桝用）</t>
    <rPh sb="1" eb="2">
      <t>ナマ</t>
    </rPh>
    <rPh sb="4" eb="6">
      <t>ダセツ</t>
    </rPh>
    <rPh sb="7" eb="8">
      <t>マス</t>
    </rPh>
    <rPh sb="8" eb="9">
      <t>ヨウ</t>
    </rPh>
    <phoneticPr fontId="2"/>
  </si>
  <si>
    <t>型枠</t>
    <rPh sb="0" eb="2">
      <t>カタワク</t>
    </rPh>
    <phoneticPr fontId="2"/>
  </si>
  <si>
    <t>（２回使用）</t>
    <rPh sb="2" eb="3">
      <t>カイ</t>
    </rPh>
    <rPh sb="3" eb="5">
      <t>シヨウ</t>
    </rPh>
    <phoneticPr fontId="2"/>
  </si>
  <si>
    <t>m2</t>
    <phoneticPr fontId="15"/>
  </si>
  <si>
    <t>鉄筋</t>
    <rPh sb="0" eb="2">
      <t>テッキン</t>
    </rPh>
    <phoneticPr fontId="2"/>
  </si>
  <si>
    <t>D10,13</t>
    <phoneticPr fontId="2"/>
  </si>
  <si>
    <t>ｲﾝﾊﾞｰﾄｺﾝｸﾘｰﾄ</t>
    <phoneticPr fontId="2"/>
  </si>
  <si>
    <t>ｲﾝﾊﾞｰﾄ型枠</t>
    <rPh sb="6" eb="8">
      <t>カタワク</t>
    </rPh>
    <phoneticPr fontId="2"/>
  </si>
  <si>
    <t>ｲﾝﾊﾞｰﾄﾓﾙﾀﾙ</t>
    <phoneticPr fontId="2"/>
  </si>
  <si>
    <t>ﾏﾝﾎｰﾙ</t>
    <phoneticPr fontId="2"/>
  </si>
  <si>
    <t>MHA-600</t>
    <phoneticPr fontId="2"/>
  </si>
  <si>
    <t>個</t>
    <rPh sb="0" eb="1">
      <t>コ</t>
    </rPh>
    <phoneticPr fontId="15"/>
  </si>
  <si>
    <t>雑材料</t>
    <rPh sb="0" eb="1">
      <t>ザツ</t>
    </rPh>
    <rPh sb="1" eb="3">
      <t>ザイリョウ</t>
    </rPh>
    <phoneticPr fontId="2"/>
  </si>
  <si>
    <t>(ﾏﾝﾎｰﾙ) * 5%</t>
    <phoneticPr fontId="2"/>
  </si>
  <si>
    <t>(ﾏﾝﾎｰﾙ) * 5%</t>
    <phoneticPr fontId="2"/>
  </si>
  <si>
    <t>特殊作業員</t>
    <rPh sb="0" eb="2">
      <t>トクシュ</t>
    </rPh>
    <rPh sb="2" eb="5">
      <t>サギョウイン</t>
    </rPh>
    <phoneticPr fontId="15"/>
  </si>
  <si>
    <t>普通作業員</t>
    <rPh sb="0" eb="2">
      <t>フツウ</t>
    </rPh>
    <rPh sb="2" eb="5">
      <t>サギョウイン</t>
    </rPh>
    <phoneticPr fontId="15"/>
  </si>
  <si>
    <t>ﾄﾗｯｸｸﾚｰﾝ(ｵﾍﾟﾚｰﾀｰ付）</t>
    <rPh sb="16" eb="17">
      <t>ツキ</t>
    </rPh>
    <phoneticPr fontId="15"/>
  </si>
  <si>
    <t>4.9t</t>
    <phoneticPr fontId="2"/>
  </si>
  <si>
    <t>4.9t</t>
    <phoneticPr fontId="2"/>
  </si>
  <si>
    <t>日</t>
    <rPh sb="0" eb="1">
      <t>ニチ</t>
    </rPh>
    <phoneticPr fontId="15"/>
  </si>
  <si>
    <t>4.9t</t>
    <phoneticPr fontId="2"/>
  </si>
  <si>
    <t>ｺﾝｸﾘｰﾄ</t>
    <phoneticPr fontId="2"/>
  </si>
  <si>
    <t>D10,13</t>
    <phoneticPr fontId="2"/>
  </si>
  <si>
    <t>ｲﾝﾊﾞｰﾄｺﾝｸﾘｰﾄ</t>
    <phoneticPr fontId="2"/>
  </si>
  <si>
    <t>m2</t>
    <phoneticPr fontId="15"/>
  </si>
  <si>
    <t>TOTO</t>
    <phoneticPr fontId="2"/>
  </si>
  <si>
    <t>LIXIL</t>
    <phoneticPr fontId="2"/>
  </si>
  <si>
    <t>川本ﾎﾟﾝﾌﾟ</t>
    <rPh sb="0" eb="2">
      <t>カワモト</t>
    </rPh>
    <phoneticPr fontId="2"/>
  </si>
  <si>
    <t>荏原ﾎﾟﾝﾌﾟ</t>
    <rPh sb="0" eb="2">
      <t>エバラ</t>
    </rPh>
    <phoneticPr fontId="2"/>
  </si>
  <si>
    <t>該当なし</t>
    <rPh sb="0" eb="2">
      <t>ガイトウ</t>
    </rPh>
    <phoneticPr fontId="2"/>
  </si>
  <si>
    <t>名　　称</t>
    <rPh sb="0" eb="1">
      <t>ナ</t>
    </rPh>
    <rPh sb="3" eb="4">
      <t>ショウ</t>
    </rPh>
    <phoneticPr fontId="2"/>
  </si>
  <si>
    <t>カタログ資料・見積</t>
    <rPh sb="4" eb="6">
      <t>シリョウ</t>
    </rPh>
    <rPh sb="7" eb="9">
      <t>ミツモリ</t>
    </rPh>
    <phoneticPr fontId="2"/>
  </si>
  <si>
    <t>掛　率</t>
    <rPh sb="0" eb="1">
      <t>カカリ</t>
    </rPh>
    <rPh sb="2" eb="3">
      <t>リツ</t>
    </rPh>
    <phoneticPr fontId="2"/>
  </si>
  <si>
    <t>衛生陶器類</t>
    <rPh sb="0" eb="2">
      <t>エイセイ</t>
    </rPh>
    <rPh sb="2" eb="4">
      <t>トウキ</t>
    </rPh>
    <rPh sb="4" eb="5">
      <t>ルイ</t>
    </rPh>
    <phoneticPr fontId="2"/>
  </si>
  <si>
    <t>節水形洋風便器</t>
  </si>
  <si>
    <t>洗面器</t>
  </si>
  <si>
    <t>平均値</t>
    <rPh sb="0" eb="2">
      <t>ヘイキン</t>
    </rPh>
    <rPh sb="2" eb="3">
      <t>チ</t>
    </rPh>
    <phoneticPr fontId="2"/>
  </si>
  <si>
    <t>ポンプ類</t>
    <rPh sb="3" eb="4">
      <t>ルイ</t>
    </rPh>
    <phoneticPr fontId="2"/>
  </si>
  <si>
    <t>川本製作所</t>
    <rPh sb="0" eb="2">
      <t>カワモト</t>
    </rPh>
    <rPh sb="2" eb="5">
      <t>セイサクショ</t>
    </rPh>
    <phoneticPr fontId="2"/>
  </si>
  <si>
    <t>荏原製作所</t>
    <rPh sb="0" eb="2">
      <t>エバラ</t>
    </rPh>
    <rPh sb="2" eb="5">
      <t>セイサクショ</t>
    </rPh>
    <phoneticPr fontId="2"/>
  </si>
  <si>
    <t>空調機器</t>
    <rPh sb="0" eb="3">
      <t>クウチョウキ</t>
    </rPh>
    <rPh sb="3" eb="4">
      <t>キ</t>
    </rPh>
    <phoneticPr fontId="2"/>
  </si>
  <si>
    <t>空冷式</t>
    <rPh sb="0" eb="3">
      <t>クウレイシキ</t>
    </rPh>
    <phoneticPr fontId="2"/>
  </si>
  <si>
    <t>ダイキン空調</t>
    <rPh sb="4" eb="6">
      <t>クウチョウ</t>
    </rPh>
    <phoneticPr fontId="2"/>
  </si>
  <si>
    <t>冷房能力：12.5KW</t>
    <rPh sb="0" eb="2">
      <t>レイボウ</t>
    </rPh>
    <rPh sb="2" eb="4">
      <t>ノウリョク</t>
    </rPh>
    <phoneticPr fontId="2"/>
  </si>
  <si>
    <t>日立ｱﾌﾟﾗｲｱﾝｽ</t>
    <rPh sb="0" eb="2">
      <t>ヒタチ</t>
    </rPh>
    <phoneticPr fontId="2"/>
  </si>
  <si>
    <t>沖縄三菱電機</t>
    <rPh sb="0" eb="2">
      <t>オキナワ</t>
    </rPh>
    <rPh sb="2" eb="4">
      <t>ミツビシ</t>
    </rPh>
    <rPh sb="4" eb="6">
      <t>デンキ</t>
    </rPh>
    <phoneticPr fontId="2"/>
  </si>
  <si>
    <t>三菱電機</t>
    <rPh sb="0" eb="2">
      <t>ミツビシ</t>
    </rPh>
    <rPh sb="2" eb="4">
      <t>デンキ</t>
    </rPh>
    <phoneticPr fontId="2"/>
  </si>
  <si>
    <t>換気扇類</t>
    <rPh sb="0" eb="3">
      <t>カンキセン</t>
    </rPh>
    <rPh sb="3" eb="4">
      <t>ルイ</t>
    </rPh>
    <phoneticPr fontId="2"/>
  </si>
  <si>
    <t>換気扇</t>
    <rPh sb="0" eb="3">
      <t>カンキセン</t>
    </rPh>
    <phoneticPr fontId="2"/>
  </si>
  <si>
    <t>出力：0.02KW</t>
    <rPh sb="0" eb="1">
      <t>シュツ</t>
    </rPh>
    <rPh sb="1" eb="2">
      <t>リョク</t>
    </rPh>
    <phoneticPr fontId="2"/>
  </si>
  <si>
    <t>ﾌｧﾝ径400</t>
    <rPh sb="3" eb="4">
      <t>ケイ</t>
    </rPh>
    <phoneticPr fontId="2"/>
  </si>
  <si>
    <t>平均単価</t>
    <rPh sb="0" eb="2">
      <t>ヘイキン</t>
    </rPh>
    <rPh sb="2" eb="4">
      <t>タンカ</t>
    </rPh>
    <phoneticPr fontId="2"/>
  </si>
  <si>
    <t>P-820</t>
    <phoneticPr fontId="2"/>
  </si>
  <si>
    <t>P-652</t>
    <phoneticPr fontId="2"/>
  </si>
  <si>
    <t>P-775</t>
    <phoneticPr fontId="2"/>
  </si>
  <si>
    <t>9.52φ</t>
    <phoneticPr fontId="2"/>
  </si>
  <si>
    <t>15.88φ</t>
    <phoneticPr fontId="2"/>
  </si>
  <si>
    <t>22.22φ</t>
    <phoneticPr fontId="2"/>
  </si>
  <si>
    <t>P-695</t>
    <phoneticPr fontId="2"/>
  </si>
  <si>
    <t>P-823</t>
    <phoneticPr fontId="2"/>
  </si>
  <si>
    <t>P-848</t>
    <phoneticPr fontId="2"/>
  </si>
  <si>
    <t>P-21</t>
    <phoneticPr fontId="2"/>
  </si>
  <si>
    <t>P-23</t>
    <phoneticPr fontId="2"/>
  </si>
  <si>
    <t>P-65</t>
    <phoneticPr fontId="2"/>
  </si>
  <si>
    <t>P-62</t>
    <phoneticPr fontId="2"/>
  </si>
  <si>
    <t>(材+労+雑+運)*0.2</t>
    <rPh sb="1" eb="2">
      <t>ザイ</t>
    </rPh>
    <rPh sb="3" eb="4">
      <t>ロウ</t>
    </rPh>
    <rPh sb="5" eb="6">
      <t>ザツ</t>
    </rPh>
    <rPh sb="7" eb="8">
      <t>ウン</t>
    </rPh>
    <phoneticPr fontId="15"/>
  </si>
  <si>
    <t>(労)*0.2</t>
    <rPh sb="1" eb="2">
      <t>ロウ</t>
    </rPh>
    <phoneticPr fontId="15"/>
  </si>
  <si>
    <t>(材+労+雑+運)*0.15</t>
    <rPh sb="1" eb="2">
      <t>ザイ</t>
    </rPh>
    <rPh sb="3" eb="4">
      <t>ロウ</t>
    </rPh>
    <rPh sb="5" eb="6">
      <t>ザツ</t>
    </rPh>
    <rPh sb="7" eb="8">
      <t>ウン</t>
    </rPh>
    <phoneticPr fontId="15"/>
  </si>
  <si>
    <t>≒</t>
    <phoneticPr fontId="2"/>
  </si>
  <si>
    <t xml:space="preserve"> ACP-1</t>
    <phoneticPr fontId="2"/>
  </si>
  <si>
    <t xml:space="preserve"> ACP-2</t>
    <phoneticPr fontId="2"/>
  </si>
  <si>
    <t xml:space="preserve"> ﾚﾝｼﾞﾌ-ﾄﾞﾌｧﾝ(深形)</t>
    <rPh sb="13" eb="14">
      <t>フカ</t>
    </rPh>
    <rPh sb="14" eb="15">
      <t>カタ</t>
    </rPh>
    <phoneticPr fontId="2"/>
  </si>
  <si>
    <t xml:space="preserve"> 風量：300m3/h * 30pa</t>
    <rPh sb="1" eb="3">
      <t>フウリョウ</t>
    </rPh>
    <phoneticPr fontId="2"/>
  </si>
  <si>
    <t>冷媒管 (12.7φ+6.35φ)</t>
    <rPh sb="0" eb="2">
      <t>レイバイ</t>
    </rPh>
    <rPh sb="2" eb="3">
      <t>カン</t>
    </rPh>
    <phoneticPr fontId="15"/>
  </si>
  <si>
    <t>※保温外径15A採用</t>
    <rPh sb="1" eb="3">
      <t>ホオン</t>
    </rPh>
    <rPh sb="3" eb="5">
      <t>ガイケイ</t>
    </rPh>
    <rPh sb="8" eb="10">
      <t>サイヨウ</t>
    </rPh>
    <phoneticPr fontId="2"/>
  </si>
  <si>
    <t>79.05φSUS-0.2t</t>
    <phoneticPr fontId="15"/>
  </si>
  <si>
    <t>被覆冷媒管 (12.7φ)保温厚20m/m</t>
    <rPh sb="0" eb="2">
      <t>ヒフク</t>
    </rPh>
    <rPh sb="2" eb="4">
      <t>レイバイ</t>
    </rPh>
    <rPh sb="4" eb="5">
      <t>カン</t>
    </rPh>
    <rPh sb="13" eb="15">
      <t>ホオン</t>
    </rPh>
    <rPh sb="15" eb="16">
      <t>アツ</t>
    </rPh>
    <phoneticPr fontId="15"/>
  </si>
  <si>
    <t>被覆用銅管(12.7φ)</t>
    <rPh sb="0" eb="2">
      <t>ヒフク</t>
    </rPh>
    <rPh sb="2" eb="3">
      <t>ヨウ</t>
    </rPh>
    <rPh sb="3" eb="5">
      <t>ドウカン</t>
    </rPh>
    <phoneticPr fontId="15"/>
  </si>
  <si>
    <t>市場単価平均値</t>
    <rPh sb="0" eb="2">
      <t>シジョウ</t>
    </rPh>
    <rPh sb="2" eb="4">
      <t>タンカ</t>
    </rPh>
    <rPh sb="4" eb="7">
      <t>ヘイキンチ</t>
    </rPh>
    <phoneticPr fontId="15"/>
  </si>
  <si>
    <t>12.7φ</t>
    <phoneticPr fontId="2"/>
  </si>
  <si>
    <t>被覆冷媒管 (6.35φ)保温厚8m/m</t>
    <rPh sb="0" eb="2">
      <t>ヒフク</t>
    </rPh>
    <rPh sb="2" eb="4">
      <t>レイバイ</t>
    </rPh>
    <rPh sb="4" eb="5">
      <t>カン</t>
    </rPh>
    <rPh sb="13" eb="15">
      <t>ホオン</t>
    </rPh>
    <rPh sb="15" eb="16">
      <t>アツ</t>
    </rPh>
    <phoneticPr fontId="15"/>
  </si>
  <si>
    <t>被覆用銅管(6.35φ)</t>
    <rPh sb="0" eb="2">
      <t>ヒフク</t>
    </rPh>
    <rPh sb="2" eb="3">
      <t>ヨウ</t>
    </rPh>
    <rPh sb="3" eb="5">
      <t>ドウカン</t>
    </rPh>
    <phoneticPr fontId="15"/>
  </si>
  <si>
    <t>6.35φ</t>
    <phoneticPr fontId="2"/>
  </si>
  <si>
    <t xml:space="preserve"> 屋内一般　φ12.7＋φ 6.35</t>
    <rPh sb="1" eb="3">
      <t>オクナイ</t>
    </rPh>
    <rPh sb="3" eb="5">
      <t>イッパン</t>
    </rPh>
    <phoneticPr fontId="2"/>
  </si>
  <si>
    <t xml:space="preserve"> 　　　〃　　φ15.9＋φ 9.52</t>
    <phoneticPr fontId="2"/>
  </si>
  <si>
    <t xml:space="preserve"> 　　　〃　　φ22.2＋φ 9.52</t>
    <phoneticPr fontId="2"/>
  </si>
  <si>
    <t xml:space="preserve"> 屋外架空　φ12.7＋φ6.35</t>
    <rPh sb="1" eb="3">
      <t>オクガイ</t>
    </rPh>
    <rPh sb="3" eb="5">
      <t>カクウ</t>
    </rPh>
    <phoneticPr fontId="2"/>
  </si>
  <si>
    <t xml:space="preserve"> 17,400×1.1 =</t>
    <phoneticPr fontId="26"/>
  </si>
  <si>
    <t>代価表P-5</t>
    <rPh sb="0" eb="2">
      <t>ダイカ</t>
    </rPh>
    <rPh sb="2" eb="3">
      <t>ヒョウ</t>
    </rPh>
    <phoneticPr fontId="15"/>
  </si>
  <si>
    <t>Ｐ－4</t>
    <phoneticPr fontId="15"/>
  </si>
  <si>
    <t>Ｐ－6</t>
    <phoneticPr fontId="15"/>
  </si>
  <si>
    <t>代価表P-6</t>
    <rPh sb="0" eb="2">
      <t>ダイカ</t>
    </rPh>
    <rPh sb="2" eb="3">
      <t>ヒョウ</t>
    </rPh>
    <phoneticPr fontId="15"/>
  </si>
  <si>
    <t>代価表P-7</t>
    <rPh sb="0" eb="2">
      <t>ダイカ</t>
    </rPh>
    <rPh sb="2" eb="3">
      <t>ヒョウ</t>
    </rPh>
    <phoneticPr fontId="15"/>
  </si>
  <si>
    <t>代価表P-1</t>
    <rPh sb="0" eb="2">
      <t>ダイカ</t>
    </rPh>
    <rPh sb="2" eb="3">
      <t>ヒョウ</t>
    </rPh>
    <phoneticPr fontId="15"/>
  </si>
  <si>
    <t>P-314</t>
    <phoneticPr fontId="2"/>
  </si>
  <si>
    <t>P-791</t>
    <phoneticPr fontId="2"/>
  </si>
  <si>
    <t>積算基準P-652</t>
    <rPh sb="0" eb="2">
      <t>セキサン</t>
    </rPh>
    <rPh sb="2" eb="4">
      <t>キジュン</t>
    </rPh>
    <phoneticPr fontId="15"/>
  </si>
  <si>
    <t>(134,000/1000=134)</t>
    <phoneticPr fontId="2"/>
  </si>
  <si>
    <t>m</t>
    <phoneticPr fontId="2"/>
  </si>
  <si>
    <t>国土交通省積基 平成27年版</t>
    <rPh sb="0" eb="2">
      <t>コクド</t>
    </rPh>
    <rPh sb="2" eb="4">
      <t>コウツウ</t>
    </rPh>
    <rPh sb="8" eb="10">
      <t>ヘイセイ</t>
    </rPh>
    <rPh sb="12" eb="13">
      <t>ネン</t>
    </rPh>
    <rPh sb="13" eb="14">
      <t>バン</t>
    </rPh>
    <phoneticPr fontId="26"/>
  </si>
  <si>
    <r>
      <t>P</t>
    </r>
    <r>
      <rPr>
        <sz val="12"/>
        <rFont val="ＭＳ Ｐゴシック"/>
        <family val="3"/>
        <charset val="128"/>
      </rPr>
      <t>-367</t>
    </r>
    <phoneticPr fontId="15"/>
  </si>
  <si>
    <r>
      <t>P</t>
    </r>
    <r>
      <rPr>
        <sz val="12"/>
        <rFont val="ＭＳ Ｐゴシック"/>
        <family val="3"/>
        <charset val="128"/>
      </rPr>
      <t>-371</t>
    </r>
    <phoneticPr fontId="15"/>
  </si>
  <si>
    <r>
      <t>P</t>
    </r>
    <r>
      <rPr>
        <sz val="12"/>
        <rFont val="ＭＳ Ｐゴシック"/>
        <family val="3"/>
        <charset val="128"/>
      </rPr>
      <t>-739</t>
    </r>
    <phoneticPr fontId="15"/>
  </si>
  <si>
    <r>
      <t>P</t>
    </r>
    <r>
      <rPr>
        <sz val="12"/>
        <rFont val="ＭＳ Ｐゴシック"/>
        <family val="3"/>
        <charset val="128"/>
      </rPr>
      <t>-738</t>
    </r>
    <phoneticPr fontId="15"/>
  </si>
  <si>
    <t>国土交通省建築工事積算基準平成27年版       P-720,721(冷媒管)</t>
    <rPh sb="0" eb="2">
      <t>コクド</t>
    </rPh>
    <rPh sb="2" eb="4">
      <t>コウツウ</t>
    </rPh>
    <rPh sb="4" eb="5">
      <t>ショウ</t>
    </rPh>
    <rPh sb="5" eb="7">
      <t>ケンチク</t>
    </rPh>
    <rPh sb="7" eb="9">
      <t>コウジ</t>
    </rPh>
    <rPh sb="9" eb="11">
      <t>セキサン</t>
    </rPh>
    <rPh sb="11" eb="13">
      <t>キジュン</t>
    </rPh>
    <rPh sb="13" eb="15">
      <t>ヘイセイ</t>
    </rPh>
    <rPh sb="17" eb="18">
      <t>ネン</t>
    </rPh>
    <rPh sb="18" eb="19">
      <t>バン</t>
    </rPh>
    <rPh sb="36" eb="38">
      <t>レイバイ</t>
    </rPh>
    <rPh sb="38" eb="39">
      <t>カン</t>
    </rPh>
    <phoneticPr fontId="15"/>
  </si>
  <si>
    <t>国土交通省建築工事積算基準平成27年版       P-712,713(保温工事GW)</t>
    <rPh sb="0" eb="2">
      <t>コクド</t>
    </rPh>
    <rPh sb="2" eb="4">
      <t>コウツウ</t>
    </rPh>
    <rPh sb="4" eb="5">
      <t>ショウ</t>
    </rPh>
    <rPh sb="5" eb="7">
      <t>ケンチク</t>
    </rPh>
    <rPh sb="7" eb="9">
      <t>コウジ</t>
    </rPh>
    <rPh sb="9" eb="11">
      <t>セキサン</t>
    </rPh>
    <rPh sb="11" eb="13">
      <t>キジュン</t>
    </rPh>
    <rPh sb="13" eb="15">
      <t>ヘイセイ</t>
    </rPh>
    <rPh sb="17" eb="18">
      <t>ネン</t>
    </rPh>
    <rPh sb="18" eb="19">
      <t>バン</t>
    </rPh>
    <rPh sb="36" eb="38">
      <t>ホオン</t>
    </rPh>
    <rPh sb="38" eb="40">
      <t>コウジ</t>
    </rPh>
    <phoneticPr fontId="15"/>
  </si>
  <si>
    <t>国土交通省建築工事積算基準平成27年版       P-736,737(ｽﾊﾟｲﾗﾙﾀﾞｸﾄ)</t>
    <rPh sb="0" eb="2">
      <t>コクド</t>
    </rPh>
    <rPh sb="2" eb="4">
      <t>コウツウ</t>
    </rPh>
    <rPh sb="4" eb="5">
      <t>ショウ</t>
    </rPh>
    <rPh sb="5" eb="7">
      <t>ケンチク</t>
    </rPh>
    <rPh sb="7" eb="9">
      <t>コウジ</t>
    </rPh>
    <rPh sb="9" eb="11">
      <t>セキサン</t>
    </rPh>
    <rPh sb="11" eb="13">
      <t>キジュン</t>
    </rPh>
    <rPh sb="13" eb="15">
      <t>ヘイセイ</t>
    </rPh>
    <rPh sb="17" eb="18">
      <t>ネン</t>
    </rPh>
    <rPh sb="18" eb="19">
      <t>バン</t>
    </rPh>
    <phoneticPr fontId="15"/>
  </si>
  <si>
    <t>ｶﾀﾛｸﾞ</t>
    <phoneticPr fontId="2"/>
  </si>
  <si>
    <t>P-848</t>
    <phoneticPr fontId="2"/>
  </si>
  <si>
    <t>※ｽﾊﾟｲﾗﾙﾀﾞｸﾄ沖縄は、7%高</t>
    <rPh sb="11" eb="13">
      <t>オキナワ</t>
    </rPh>
    <rPh sb="17" eb="18">
      <t>タカ</t>
    </rPh>
    <phoneticPr fontId="2"/>
  </si>
  <si>
    <t>φ250</t>
    <phoneticPr fontId="2"/>
  </si>
  <si>
    <t>ｱﾙﾐ</t>
    <phoneticPr fontId="2"/>
  </si>
  <si>
    <t>ｱﾙﾐ</t>
    <phoneticPr fontId="2"/>
  </si>
  <si>
    <t>P-823</t>
    <phoneticPr fontId="2"/>
  </si>
  <si>
    <t>粘着ﾃｰﾌﾟ</t>
    <rPh sb="0" eb="2">
      <t>ネンチャク</t>
    </rPh>
    <phoneticPr fontId="2"/>
  </si>
  <si>
    <t>該当無し</t>
    <rPh sb="0" eb="2">
      <t>ガイトウ</t>
    </rPh>
    <rPh sb="2" eb="3">
      <t>ナ</t>
    </rPh>
    <phoneticPr fontId="2"/>
  </si>
  <si>
    <t>本数/箱</t>
    <rPh sb="0" eb="2">
      <t>ホンスウ</t>
    </rPh>
    <rPh sb="3" eb="4">
      <t>ハコ</t>
    </rPh>
    <phoneticPr fontId="2"/>
  </si>
  <si>
    <t>ﾀｯﾌﾟｽｸﾘｭｰ</t>
    <phoneticPr fontId="2"/>
  </si>
  <si>
    <t>P-243</t>
    <phoneticPr fontId="2"/>
  </si>
  <si>
    <t>P-243</t>
    <phoneticPr fontId="2"/>
  </si>
  <si>
    <t>P-23</t>
    <phoneticPr fontId="2"/>
  </si>
  <si>
    <t>平鋼</t>
    <rPh sb="0" eb="1">
      <t>ヒラ</t>
    </rPh>
    <rPh sb="1" eb="2">
      <t>コウ</t>
    </rPh>
    <phoneticPr fontId="2"/>
  </si>
  <si>
    <t>(M10)</t>
    <phoneticPr fontId="2"/>
  </si>
  <si>
    <t>kg</t>
    <phoneticPr fontId="2"/>
  </si>
  <si>
    <t>棒鋼(全ﾈｼﾞ)</t>
    <rPh sb="0" eb="1">
      <t>ボウ</t>
    </rPh>
    <rPh sb="1" eb="2">
      <t>コウ</t>
    </rPh>
    <rPh sb="3" eb="4">
      <t>ゼン</t>
    </rPh>
    <phoneticPr fontId="2"/>
  </si>
  <si>
    <t>①</t>
    <phoneticPr fontId="2"/>
  </si>
  <si>
    <t>250mm * 0.5mm</t>
    <phoneticPr fontId="2"/>
  </si>
  <si>
    <t>m</t>
    <phoneticPr fontId="2"/>
  </si>
  <si>
    <t>ｶﾀﾛｸﾞ単価*1.0÷160本</t>
    <rPh sb="5" eb="7">
      <t>タンカ</t>
    </rPh>
    <rPh sb="15" eb="16">
      <t>ホン</t>
    </rPh>
    <phoneticPr fontId="2"/>
  </si>
  <si>
    <t>(1,100/1000=1.1)</t>
    <phoneticPr fontId="2"/>
  </si>
  <si>
    <t>(1,100/1000=1.1)</t>
    <phoneticPr fontId="2"/>
  </si>
  <si>
    <t>(134,000/1000=134)</t>
    <phoneticPr fontId="2"/>
  </si>
  <si>
    <t>⑤</t>
    <phoneticPr fontId="2"/>
  </si>
  <si>
    <t>kg</t>
    <phoneticPr fontId="15"/>
  </si>
  <si>
    <t>(22.25/0.116=191.81)</t>
    <phoneticPr fontId="2"/>
  </si>
  <si>
    <t>⑥</t>
    <phoneticPr fontId="2"/>
  </si>
  <si>
    <t>⑦</t>
    <phoneticPr fontId="2"/>
  </si>
  <si>
    <t>⑧(①～⑦)</t>
    <phoneticPr fontId="2"/>
  </si>
  <si>
    <t>⑨（①～⑧)</t>
    <phoneticPr fontId="2"/>
  </si>
  <si>
    <t>⑩</t>
    <phoneticPr fontId="2"/>
  </si>
  <si>
    <t>⑪(②～⑦+⑨)</t>
    <phoneticPr fontId="2"/>
  </si>
  <si>
    <t>⑫(①～⑪)</t>
    <phoneticPr fontId="2"/>
  </si>
  <si>
    <t>φ200</t>
    <phoneticPr fontId="2"/>
  </si>
  <si>
    <t>掛率</t>
    <rPh sb="0" eb="1">
      <t>カ</t>
    </rPh>
    <rPh sb="1" eb="2">
      <t>リツ</t>
    </rPh>
    <phoneticPr fontId="2"/>
  </si>
  <si>
    <t>200mm * 0.5mm</t>
    <phoneticPr fontId="2"/>
  </si>
  <si>
    <t>②</t>
    <phoneticPr fontId="2"/>
  </si>
  <si>
    <t>P-823</t>
    <phoneticPr fontId="2"/>
  </si>
  <si>
    <t>m</t>
    <phoneticPr fontId="15"/>
  </si>
  <si>
    <t>③</t>
    <phoneticPr fontId="2"/>
  </si>
  <si>
    <t>ﾀｯﾌﾟｽｸﾘｭｰ</t>
    <phoneticPr fontId="2"/>
  </si>
  <si>
    <t>(1,100/1000=1.1)</t>
    <phoneticPr fontId="2"/>
  </si>
  <si>
    <t>P-243</t>
    <phoneticPr fontId="2"/>
  </si>
  <si>
    <t>(134,000/1000=134)</t>
    <phoneticPr fontId="2"/>
  </si>
  <si>
    <t>⑤</t>
    <phoneticPr fontId="2"/>
  </si>
  <si>
    <t>P-21</t>
    <phoneticPr fontId="2"/>
  </si>
  <si>
    <t>P-23</t>
    <phoneticPr fontId="2"/>
  </si>
  <si>
    <t>kg</t>
    <phoneticPr fontId="15"/>
  </si>
  <si>
    <t>(22.25/0.116=191.81)</t>
    <phoneticPr fontId="2"/>
  </si>
  <si>
    <t>⑥</t>
    <phoneticPr fontId="2"/>
  </si>
  <si>
    <t>(M10)</t>
    <phoneticPr fontId="2"/>
  </si>
  <si>
    <t>P-62</t>
    <phoneticPr fontId="2"/>
  </si>
  <si>
    <t>kg</t>
    <phoneticPr fontId="15"/>
  </si>
  <si>
    <t>⑦</t>
    <phoneticPr fontId="2"/>
  </si>
  <si>
    <t>⑨（①～⑧)</t>
    <phoneticPr fontId="2"/>
  </si>
  <si>
    <t>⑩</t>
    <phoneticPr fontId="2"/>
  </si>
  <si>
    <t>φ150</t>
    <phoneticPr fontId="2"/>
  </si>
  <si>
    <t>P-848</t>
    <phoneticPr fontId="2"/>
  </si>
  <si>
    <t>P-823</t>
    <phoneticPr fontId="2"/>
  </si>
  <si>
    <t>(1,100/1000=1.1)</t>
    <phoneticPr fontId="2"/>
  </si>
  <si>
    <t>g</t>
    <phoneticPr fontId="15"/>
  </si>
  <si>
    <t>(134,000/1000=134)</t>
    <phoneticPr fontId="2"/>
  </si>
  <si>
    <t>⑤</t>
    <phoneticPr fontId="2"/>
  </si>
  <si>
    <t>P-21</t>
    <phoneticPr fontId="2"/>
  </si>
  <si>
    <t>(22.25/0.116=191.81)</t>
    <phoneticPr fontId="2"/>
  </si>
  <si>
    <t>⑥</t>
    <phoneticPr fontId="2"/>
  </si>
  <si>
    <t>⑦</t>
    <phoneticPr fontId="2"/>
  </si>
  <si>
    <t>⑧(①～⑦)</t>
    <phoneticPr fontId="2"/>
  </si>
  <si>
    <t>⑨（①～⑧)</t>
    <phoneticPr fontId="2"/>
  </si>
  <si>
    <t>⑪(②～⑦+⑨)</t>
    <phoneticPr fontId="2"/>
  </si>
  <si>
    <t>⑫(①～⑪)</t>
    <phoneticPr fontId="2"/>
  </si>
  <si>
    <t>100mm * 0.5mm</t>
    <phoneticPr fontId="2"/>
  </si>
  <si>
    <t>φ100</t>
    <phoneticPr fontId="2"/>
  </si>
  <si>
    <t>②</t>
    <phoneticPr fontId="2"/>
  </si>
  <si>
    <t>m</t>
    <phoneticPr fontId="15"/>
  </si>
  <si>
    <t>③</t>
    <phoneticPr fontId="2"/>
  </si>
  <si>
    <t>(M10)</t>
    <phoneticPr fontId="2"/>
  </si>
  <si>
    <t>P-65</t>
    <phoneticPr fontId="2"/>
  </si>
  <si>
    <t>⑫(①～⑪)</t>
    <phoneticPr fontId="2"/>
  </si>
  <si>
    <t>Ｐ－2</t>
    <phoneticPr fontId="15"/>
  </si>
  <si>
    <t>Ｐ－3</t>
    <phoneticPr fontId="15"/>
  </si>
  <si>
    <t>Ｐ-7</t>
    <phoneticPr fontId="15"/>
  </si>
  <si>
    <t>Ｐ-8</t>
    <phoneticPr fontId="15"/>
  </si>
  <si>
    <t>Ｐ－10</t>
    <phoneticPr fontId="15"/>
  </si>
  <si>
    <t>Ｐ－11</t>
    <phoneticPr fontId="15"/>
  </si>
  <si>
    <t>Ｐ－12</t>
    <phoneticPr fontId="15"/>
  </si>
  <si>
    <t>Ｐ－13</t>
    <phoneticPr fontId="15"/>
  </si>
  <si>
    <t>砂利事業（再生）</t>
    <rPh sb="0" eb="2">
      <t>ジャリ</t>
    </rPh>
    <rPh sb="2" eb="4">
      <t>ジギョウ</t>
    </rPh>
    <rPh sb="5" eb="7">
      <t>サイセイ</t>
    </rPh>
    <phoneticPr fontId="15"/>
  </si>
  <si>
    <t xml:space="preserve"> 市場単価平均値</t>
    <rPh sb="1" eb="3">
      <t>シジョウ</t>
    </rPh>
    <rPh sb="3" eb="5">
      <t>タンカ</t>
    </rPh>
    <rPh sb="5" eb="8">
      <t>ヘイキンチ</t>
    </rPh>
    <phoneticPr fontId="15"/>
  </si>
  <si>
    <t>国土交通省建築工事積算基準平成27年版       P-420,421(ｲﾝﾊﾞｰﾄ桝）</t>
    <rPh sb="0" eb="2">
      <t>コクド</t>
    </rPh>
    <rPh sb="2" eb="4">
      <t>コウツウ</t>
    </rPh>
    <rPh sb="4" eb="5">
      <t>ショウ</t>
    </rPh>
    <rPh sb="5" eb="7">
      <t>ケンチク</t>
    </rPh>
    <rPh sb="7" eb="9">
      <t>コウジ</t>
    </rPh>
    <rPh sb="9" eb="11">
      <t>セキサン</t>
    </rPh>
    <rPh sb="11" eb="13">
      <t>キジュン</t>
    </rPh>
    <rPh sb="13" eb="15">
      <t>ヘイセイ</t>
    </rPh>
    <rPh sb="17" eb="18">
      <t>ネン</t>
    </rPh>
    <rPh sb="18" eb="19">
      <t>バン</t>
    </rPh>
    <rPh sb="42" eb="43">
      <t>マス</t>
    </rPh>
    <phoneticPr fontId="15"/>
  </si>
  <si>
    <t xml:space="preserve"> ﾋﾞﾙﾏﾙﾁ(高効率ﾀｲﾌﾟ)</t>
    <rPh sb="8" eb="10">
      <t>コウリツ</t>
    </rPh>
    <rPh sb="10" eb="13">
      <t>タイプ</t>
    </rPh>
    <phoneticPr fontId="2"/>
  </si>
  <si>
    <t>449*1.0÷160本≒2.81</t>
    <rPh sb="11" eb="12">
      <t>ホン</t>
    </rPh>
    <phoneticPr fontId="2"/>
  </si>
  <si>
    <t>P-715</t>
    <phoneticPr fontId="2"/>
  </si>
  <si>
    <t>機器比較表</t>
    <rPh sb="0" eb="2">
      <t>キキ</t>
    </rPh>
    <rPh sb="2" eb="4">
      <t>ヒカク</t>
    </rPh>
    <rPh sb="4" eb="5">
      <t>ヒョウ</t>
    </rPh>
    <phoneticPr fontId="2"/>
  </si>
  <si>
    <t>NO,</t>
    <phoneticPr fontId="2"/>
  </si>
  <si>
    <t>品　名</t>
    <rPh sb="0" eb="1">
      <t>シナ</t>
    </rPh>
    <rPh sb="2" eb="3">
      <t>メイ</t>
    </rPh>
    <phoneticPr fontId="2"/>
  </si>
  <si>
    <t>機器仕様</t>
    <rPh sb="0" eb="2">
      <t>キキ</t>
    </rPh>
    <rPh sb="2" eb="4">
      <t>シヨウ</t>
    </rPh>
    <phoneticPr fontId="2"/>
  </si>
  <si>
    <t>台数</t>
    <rPh sb="0" eb="2">
      <t>ダイスウ</t>
    </rPh>
    <phoneticPr fontId="2"/>
  </si>
  <si>
    <t>備考</t>
    <rPh sb="0" eb="2">
      <t>ビコウ</t>
    </rPh>
    <phoneticPr fontId="2"/>
  </si>
  <si>
    <t>ﾀﾞｲｷﾝ</t>
    <phoneticPr fontId="2"/>
  </si>
  <si>
    <t>参考最低単価</t>
    <rPh sb="0" eb="2">
      <t>サンコウ</t>
    </rPh>
    <rPh sb="2" eb="4">
      <t>サイテイ</t>
    </rPh>
    <rPh sb="4" eb="6">
      <t>タンカ</t>
    </rPh>
    <phoneticPr fontId="2"/>
  </si>
  <si>
    <t>NO,</t>
    <phoneticPr fontId="2"/>
  </si>
  <si>
    <t>NO,</t>
    <phoneticPr fontId="2"/>
  </si>
  <si>
    <t>（参考）</t>
    <rPh sb="1" eb="3">
      <t>サンコウ</t>
    </rPh>
    <phoneticPr fontId="2"/>
  </si>
  <si>
    <t>差額</t>
    <rPh sb="0" eb="2">
      <t>サガク</t>
    </rPh>
    <phoneticPr fontId="2"/>
  </si>
  <si>
    <t>合計</t>
    <rPh sb="0" eb="2">
      <t>ゴウケイ</t>
    </rPh>
    <phoneticPr fontId="2"/>
  </si>
  <si>
    <t>※冷房能力の選定は、最大能力が、設計能力以上であれば、OKとの判断による</t>
    <rPh sb="1" eb="3">
      <t>レイボウ</t>
    </rPh>
    <rPh sb="3" eb="5">
      <t>ノウリョク</t>
    </rPh>
    <rPh sb="6" eb="8">
      <t>センテイ</t>
    </rPh>
    <rPh sb="10" eb="12">
      <t>サイダイ</t>
    </rPh>
    <rPh sb="12" eb="14">
      <t>ノウリョク</t>
    </rPh>
    <rPh sb="16" eb="18">
      <t>セッケイ</t>
    </rPh>
    <rPh sb="18" eb="20">
      <t>ノウリョク</t>
    </rPh>
    <rPh sb="20" eb="22">
      <t>イジョウ</t>
    </rPh>
    <rPh sb="31" eb="33">
      <t>ハンダン</t>
    </rPh>
    <phoneticPr fontId="2"/>
  </si>
  <si>
    <t>（能力のバラツキは、各ﾒｰｶｰにて設計能力以上又は、同等品での選定とする。）</t>
    <rPh sb="1" eb="3">
      <t>ノウリョク</t>
    </rPh>
    <rPh sb="10" eb="11">
      <t>カク</t>
    </rPh>
    <rPh sb="17" eb="19">
      <t>セッケイ</t>
    </rPh>
    <rPh sb="19" eb="21">
      <t>ノウリョク</t>
    </rPh>
    <rPh sb="21" eb="23">
      <t>イジョウ</t>
    </rPh>
    <rPh sb="23" eb="24">
      <t>マタ</t>
    </rPh>
    <rPh sb="26" eb="29">
      <t>ドウトウヒン</t>
    </rPh>
    <rPh sb="31" eb="33">
      <t>センテイ</t>
    </rPh>
    <phoneticPr fontId="2"/>
  </si>
  <si>
    <t>.</t>
    <phoneticPr fontId="2"/>
  </si>
  <si>
    <t>最低ﾒｰｶｰ採用</t>
    <rPh sb="0" eb="2">
      <t>サイテイ</t>
    </rPh>
    <rPh sb="6" eb="8">
      <t>サイヨウ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</si>
  <si>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</si>
  <si>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</si>
  <si>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(機器計)</t>
    <rPh sb="1" eb="3">
      <t>キキ</t>
    </rPh>
    <rPh sb="3" eb="4">
      <t>ケイ</t>
    </rPh>
    <phoneticPr fontId="2"/>
  </si>
  <si>
    <t>小計①</t>
    <rPh sb="0" eb="2">
      <t>ショウケイ</t>
    </rPh>
    <phoneticPr fontId="2"/>
  </si>
  <si>
    <t>附属品</t>
    <rPh sb="0" eb="3">
      <t>フゾクヒン</t>
    </rPh>
    <phoneticPr fontId="2"/>
  </si>
  <si>
    <t>（空調室内機用分岐管）</t>
    <rPh sb="1" eb="3">
      <t>クウチョウ</t>
    </rPh>
    <rPh sb="3" eb="5">
      <t>シツナイ</t>
    </rPh>
    <rPh sb="6" eb="7">
      <t>ヨウ</t>
    </rPh>
    <rPh sb="7" eb="9">
      <t>ブンキ</t>
    </rPh>
    <rPh sb="9" eb="10">
      <t>カン</t>
    </rPh>
    <phoneticPr fontId="2"/>
  </si>
  <si>
    <t>（全熱交換機連動部材）</t>
    <rPh sb="1" eb="2">
      <t>ゼン</t>
    </rPh>
    <rPh sb="2" eb="3">
      <t>ネツ</t>
    </rPh>
    <rPh sb="3" eb="6">
      <t>コウカンキ</t>
    </rPh>
    <rPh sb="6" eb="8">
      <t>レンドウ</t>
    </rPh>
    <rPh sb="8" eb="10">
      <t>ブザイ</t>
    </rPh>
    <phoneticPr fontId="2"/>
  </si>
  <si>
    <t>小計②</t>
    <rPh sb="0" eb="2">
      <t>ショウケイ</t>
    </rPh>
    <phoneticPr fontId="2"/>
  </si>
  <si>
    <t>(附属品計)</t>
    <rPh sb="1" eb="4">
      <t>フゾクヒン</t>
    </rPh>
    <rPh sb="4" eb="5">
      <t>ケイ</t>
    </rPh>
    <phoneticPr fontId="2"/>
  </si>
  <si>
    <t>合計(小計①+②)</t>
    <rPh sb="0" eb="2">
      <t>ゴウケイ</t>
    </rPh>
    <rPh sb="3" eb="5">
      <t>ショウケイ</t>
    </rPh>
    <phoneticPr fontId="2"/>
  </si>
  <si>
    <t>ﾊﾟﾅｿﾆｯｸ</t>
    <phoneticPr fontId="2"/>
  </si>
  <si>
    <t>比較表より</t>
    <rPh sb="0" eb="2">
      <t>ヒカク</t>
    </rPh>
    <rPh sb="2" eb="3">
      <t>ヒョウ</t>
    </rPh>
    <phoneticPr fontId="15"/>
  </si>
  <si>
    <t>(2.56+0.55)=3.11</t>
    <phoneticPr fontId="15"/>
  </si>
  <si>
    <r>
      <t>P</t>
    </r>
    <r>
      <rPr>
        <sz val="11"/>
        <rFont val="ＭＳ Ｐゴシック"/>
        <family val="3"/>
        <charset val="128"/>
      </rPr>
      <t>-361</t>
    </r>
    <phoneticPr fontId="15"/>
  </si>
  <si>
    <t>附属品一式</t>
    <rPh sb="0" eb="2">
      <t>フゾク</t>
    </rPh>
    <rPh sb="2" eb="3">
      <t>ヒン</t>
    </rPh>
    <rPh sb="3" eb="5">
      <t>イッシキ</t>
    </rPh>
    <phoneticPr fontId="15"/>
  </si>
  <si>
    <t>ﾆﾁﾎﾞｰ</t>
    <phoneticPr fontId="15"/>
  </si>
  <si>
    <t>(材工共)</t>
    <rPh sb="1" eb="3">
      <t>ザイコウ</t>
    </rPh>
    <rPh sb="3" eb="4">
      <t>トモ</t>
    </rPh>
    <phoneticPr fontId="15"/>
  </si>
  <si>
    <t>(0.1+0.3)=0.4</t>
    <phoneticPr fontId="15"/>
  </si>
  <si>
    <r>
      <t>P</t>
    </r>
    <r>
      <rPr>
        <sz val="11"/>
        <rFont val="ＭＳ Ｐゴシック"/>
        <family val="3"/>
        <charset val="128"/>
      </rPr>
      <t>-363</t>
    </r>
    <phoneticPr fontId="15"/>
  </si>
  <si>
    <t>(0.1m2以下)</t>
    <rPh sb="6" eb="8">
      <t>イカ</t>
    </rPh>
    <phoneticPr fontId="15"/>
  </si>
  <si>
    <t>(0.2m2以下)</t>
    <rPh sb="6" eb="8">
      <t>イカ</t>
    </rPh>
    <phoneticPr fontId="15"/>
  </si>
  <si>
    <t xml:space="preserve"> ACP-3</t>
    <phoneticPr fontId="2"/>
  </si>
  <si>
    <t xml:space="preserve"> (ACP-1-1,1-2,1-3)</t>
    <phoneticPr fontId="2"/>
  </si>
  <si>
    <t xml:space="preserve"> 冷房能力： 3.6kW(0.9～4.2)kW</t>
    <rPh sb="1" eb="3">
      <t>レイボウ</t>
    </rPh>
    <rPh sb="3" eb="5">
      <t>ノウリョク</t>
    </rPh>
    <phoneticPr fontId="2"/>
  </si>
  <si>
    <t xml:space="preserve"> 冷房能力： 2.5kW(0.5～3.6)kW</t>
    <rPh sb="1" eb="3">
      <t>レイボウ</t>
    </rPh>
    <rPh sb="3" eb="5">
      <t>ノウリョク</t>
    </rPh>
    <phoneticPr fontId="2"/>
  </si>
  <si>
    <t xml:space="preserve"> 屋外露出　25A</t>
    <rPh sb="1" eb="3">
      <t>オクガイ</t>
    </rPh>
    <rPh sb="3" eb="5">
      <t>ロシュツ</t>
    </rPh>
    <phoneticPr fontId="2"/>
  </si>
  <si>
    <t>建設物価     2月号</t>
    <rPh sb="0" eb="2">
      <t>ケンセツ</t>
    </rPh>
    <rPh sb="2" eb="4">
      <t>ブッカ</t>
    </rPh>
    <rPh sb="10" eb="12">
      <t>ガツゴウ</t>
    </rPh>
    <phoneticPr fontId="26"/>
  </si>
  <si>
    <t>積算基準     2月号</t>
    <rPh sb="0" eb="2">
      <t>セキサン</t>
    </rPh>
    <rPh sb="2" eb="4">
      <t>キジュン</t>
    </rPh>
    <rPh sb="10" eb="12">
      <t>ガツゴウ</t>
    </rPh>
    <phoneticPr fontId="26"/>
  </si>
  <si>
    <t xml:space="preserve"> (平成28年2月)</t>
    <rPh sb="8" eb="9">
      <t>ガツ</t>
    </rPh>
    <phoneticPr fontId="26"/>
  </si>
  <si>
    <t>平成28年 　  2月</t>
    <phoneticPr fontId="26"/>
  </si>
  <si>
    <t xml:space="preserve"> HEX-2</t>
    <phoneticPr fontId="2"/>
  </si>
  <si>
    <t xml:space="preserve"> HEX-5</t>
    <phoneticPr fontId="2"/>
  </si>
  <si>
    <t xml:space="preserve"> 風量：900m3/h * 100pa</t>
    <rPh sb="1" eb="3">
      <t>フウリョウ</t>
    </rPh>
    <phoneticPr fontId="2"/>
  </si>
  <si>
    <t xml:space="preserve"> 風量：150m3/h * 50pa</t>
    <rPh sb="1" eb="3">
      <t>フウリョウ</t>
    </rPh>
    <phoneticPr fontId="2"/>
  </si>
  <si>
    <t xml:space="preserve"> 風量：80m3/h * 30pa</t>
    <rPh sb="1" eb="3">
      <t>フウリョウ</t>
    </rPh>
    <phoneticPr fontId="2"/>
  </si>
  <si>
    <t xml:space="preserve"> 風量：160m3/h * 30pa</t>
    <rPh sb="1" eb="3">
      <t>フウリョウ</t>
    </rPh>
    <phoneticPr fontId="2"/>
  </si>
  <si>
    <t xml:space="preserve"> 風量：220m3/h * 30pa</t>
    <rPh sb="1" eb="3">
      <t>フウリョウ</t>
    </rPh>
    <phoneticPr fontId="2"/>
  </si>
  <si>
    <t xml:space="preserve"> 風量：330m3/h * 30pa</t>
    <rPh sb="1" eb="3">
      <t>フウリョウ</t>
    </rPh>
    <phoneticPr fontId="2"/>
  </si>
  <si>
    <t xml:space="preserve"> FE-8</t>
    <phoneticPr fontId="2"/>
  </si>
  <si>
    <t xml:space="preserve"> 風量：500m3/h * 50pa</t>
    <rPh sb="1" eb="3">
      <t>フウリョウ</t>
    </rPh>
    <phoneticPr fontId="2"/>
  </si>
  <si>
    <t xml:space="preserve"> 風量：1200m3/h * 50pa</t>
    <rPh sb="1" eb="3">
      <t>フウリョウ</t>
    </rPh>
    <phoneticPr fontId="2"/>
  </si>
  <si>
    <t xml:space="preserve"> 350x300</t>
    <phoneticPr fontId="2"/>
  </si>
  <si>
    <t xml:space="preserve"> 250x200</t>
    <phoneticPr fontId="2"/>
  </si>
  <si>
    <t xml:space="preserve"> 冷房能力：9.0kw</t>
    <rPh sb="1" eb="3">
      <t>レイボウ</t>
    </rPh>
    <rPh sb="3" eb="5">
      <t>ノウリョク</t>
    </rPh>
    <phoneticPr fontId="2"/>
  </si>
  <si>
    <t xml:space="preserve"> 14,300×1.1 =</t>
    <phoneticPr fontId="26"/>
  </si>
  <si>
    <t xml:space="preserve"> 14,800×1.1 =</t>
    <phoneticPr fontId="26"/>
  </si>
  <si>
    <t xml:space="preserve"> 15,100×1.1 =</t>
    <phoneticPr fontId="26"/>
  </si>
  <si>
    <t xml:space="preserve"> 17,900×1.1 =</t>
    <phoneticPr fontId="26"/>
  </si>
  <si>
    <t>P-742</t>
    <phoneticPr fontId="26"/>
  </si>
  <si>
    <t>14300*1.1=</t>
    <phoneticPr fontId="15"/>
  </si>
  <si>
    <t>15100*1.1=</t>
    <phoneticPr fontId="15"/>
  </si>
  <si>
    <t>17900*1.1=</t>
    <phoneticPr fontId="15"/>
  </si>
  <si>
    <t>17900*1.1=</t>
    <phoneticPr fontId="15"/>
  </si>
  <si>
    <t>県単 P-11</t>
    <rPh sb="0" eb="1">
      <t>ケン</t>
    </rPh>
    <rPh sb="1" eb="2">
      <t>タン</t>
    </rPh>
    <phoneticPr fontId="2"/>
  </si>
  <si>
    <t>該当無し</t>
    <rPh sb="0" eb="2">
      <t>ガイトウ</t>
    </rPh>
    <rPh sb="2" eb="3">
      <t>ナ</t>
    </rPh>
    <phoneticPr fontId="15"/>
  </si>
  <si>
    <t>国土交通省建築工事積算基準平成27年版       P-309(冷媒管)</t>
    <rPh sb="0" eb="2">
      <t>コクド</t>
    </rPh>
    <rPh sb="2" eb="4">
      <t>コウツウ</t>
    </rPh>
    <rPh sb="4" eb="5">
      <t>ショウ</t>
    </rPh>
    <rPh sb="5" eb="7">
      <t>ケンチク</t>
    </rPh>
    <rPh sb="7" eb="9">
      <t>コウジ</t>
    </rPh>
    <rPh sb="9" eb="11">
      <t>セキサン</t>
    </rPh>
    <rPh sb="11" eb="13">
      <t>キジュン</t>
    </rPh>
    <rPh sb="13" eb="15">
      <t>ヘイセイ</t>
    </rPh>
    <rPh sb="17" eb="18">
      <t>ネン</t>
    </rPh>
    <rPh sb="18" eb="19">
      <t>バン</t>
    </rPh>
    <rPh sb="32" eb="34">
      <t>レイバイ</t>
    </rPh>
    <rPh sb="34" eb="35">
      <t>カン</t>
    </rPh>
    <phoneticPr fontId="15"/>
  </si>
  <si>
    <t>P-691</t>
    <phoneticPr fontId="2"/>
  </si>
  <si>
    <t>ﾊﾟﾅｿﾆｯｸ特機</t>
    <rPh sb="7" eb="8">
      <t>トク</t>
    </rPh>
    <rPh sb="8" eb="9">
      <t>キ</t>
    </rPh>
    <phoneticPr fontId="2"/>
  </si>
  <si>
    <t>出力：0.06KW</t>
    <rPh sb="0" eb="1">
      <t>シュツ</t>
    </rPh>
    <rPh sb="1" eb="2">
      <t>リョク</t>
    </rPh>
    <phoneticPr fontId="2"/>
  </si>
  <si>
    <t>出力：0.3KW</t>
    <rPh sb="0" eb="1">
      <t>シュツ</t>
    </rPh>
    <rPh sb="1" eb="2">
      <t>リョク</t>
    </rPh>
    <phoneticPr fontId="2"/>
  </si>
  <si>
    <t>ﾌｧﾝ径250</t>
    <rPh sb="3" eb="4">
      <t>ケイ</t>
    </rPh>
    <phoneticPr fontId="2"/>
  </si>
  <si>
    <t>ﾌｧﾝ径300</t>
    <rPh sb="3" eb="4">
      <t>ケイ</t>
    </rPh>
    <phoneticPr fontId="2"/>
  </si>
  <si>
    <t>SZRC 140B</t>
    <phoneticPr fontId="2"/>
  </si>
  <si>
    <t>RCI-AP140GH3</t>
    <phoneticPr fontId="2"/>
  </si>
  <si>
    <t>PLZ-ERP140EH</t>
    <phoneticPr fontId="2"/>
  </si>
  <si>
    <t>SZVYCP140K</t>
    <phoneticPr fontId="2"/>
  </si>
  <si>
    <t>PFHV-P140DM-E</t>
    <phoneticPr fontId="2"/>
  </si>
  <si>
    <t>ﾊﾟﾅｿﾆｯｸ特機</t>
    <rPh sb="7" eb="8">
      <t>トク</t>
    </rPh>
    <rPh sb="8" eb="9">
      <t>キ</t>
    </rPh>
    <phoneticPr fontId="2"/>
  </si>
  <si>
    <t>FY-28DSM2</t>
    <phoneticPr fontId="2"/>
  </si>
  <si>
    <t>FY-35DSM2</t>
    <phoneticPr fontId="2"/>
  </si>
  <si>
    <t>FY-40DSH2</t>
    <phoneticPr fontId="2"/>
  </si>
  <si>
    <t>FY-25RSF-A</t>
    <phoneticPr fontId="2"/>
  </si>
  <si>
    <t>FY-30RTS-A</t>
    <phoneticPr fontId="2"/>
  </si>
  <si>
    <t>FY-40RTS-A</t>
    <phoneticPr fontId="2"/>
  </si>
  <si>
    <t>ＴＯＴＯ</t>
    <phoneticPr fontId="2"/>
  </si>
  <si>
    <t>LIXIL</t>
    <phoneticPr fontId="2"/>
  </si>
  <si>
    <t>ＴＯＴＯ</t>
    <phoneticPr fontId="2"/>
  </si>
  <si>
    <t>ＴＯＴＯ</t>
    <phoneticPr fontId="2"/>
  </si>
  <si>
    <t>Ｌ ４１０</t>
    <phoneticPr fontId="2"/>
  </si>
  <si>
    <t>グリーストラップ</t>
  </si>
  <si>
    <t>グリース阻集器</t>
    <rPh sb="4" eb="5">
      <t>ソ</t>
    </rPh>
    <rPh sb="5" eb="6">
      <t>シュウ</t>
    </rPh>
    <rPh sb="6" eb="7">
      <t>キ</t>
    </rPh>
    <phoneticPr fontId="2"/>
  </si>
  <si>
    <t>三和工業</t>
    <rPh sb="0" eb="2">
      <t>ミツワ</t>
    </rPh>
    <rPh sb="2" eb="4">
      <t>コウギョウ</t>
    </rPh>
    <phoneticPr fontId="2"/>
  </si>
  <si>
    <t>あやはしﾒﾝﾃﾅﾝｽ</t>
    <phoneticPr fontId="2"/>
  </si>
  <si>
    <t>一進工業</t>
    <rPh sb="0" eb="2">
      <t>イッシン</t>
    </rPh>
    <rPh sb="2" eb="4">
      <t>コウギョウ</t>
    </rPh>
    <phoneticPr fontId="2"/>
  </si>
  <si>
    <t>容量：100(L)</t>
    <rPh sb="0" eb="2">
      <t>ヨウリョウ</t>
    </rPh>
    <phoneticPr fontId="2"/>
  </si>
  <si>
    <t>水槽</t>
    <rPh sb="0" eb="2">
      <t>スイソウ</t>
    </rPh>
    <phoneticPr fontId="2"/>
  </si>
  <si>
    <t>受水槽・高架水槽</t>
    <rPh sb="0" eb="3">
      <t>ジュスイソウ</t>
    </rPh>
    <rPh sb="4" eb="8">
      <t>コウカスイソウ</t>
    </rPh>
    <phoneticPr fontId="2"/>
  </si>
  <si>
    <t>建設物価　P-*</t>
    <rPh sb="0" eb="2">
      <t>ケンセツ</t>
    </rPh>
    <rPh sb="2" eb="4">
      <t>ブッカ</t>
    </rPh>
    <phoneticPr fontId="2"/>
  </si>
  <si>
    <t>ベルテクノ</t>
    <phoneticPr fontId="2"/>
  </si>
  <si>
    <t>水槽容量：60m3</t>
    <rPh sb="0" eb="2">
      <t>スイソウ</t>
    </rPh>
    <rPh sb="2" eb="4">
      <t>ヨウリョウ</t>
    </rPh>
    <phoneticPr fontId="2"/>
  </si>
  <si>
    <t>渦巻ﾎﾟﾝﾌﾟ</t>
    <rPh sb="0" eb="2">
      <t>ウズマキ</t>
    </rPh>
    <phoneticPr fontId="2"/>
  </si>
  <si>
    <t>渦巻ﾎﾟﾝﾌﾟ</t>
    <rPh sb="0" eb="2">
      <t>ウズマ</t>
    </rPh>
    <phoneticPr fontId="2"/>
  </si>
  <si>
    <t>RP-AP140RHVGP</t>
    <phoneticPr fontId="2"/>
  </si>
  <si>
    <t>(0.58+0.51)=1.09</t>
    <phoneticPr fontId="15"/>
  </si>
  <si>
    <t>複合単価計算書　(NO,  1)</t>
    <phoneticPr fontId="2"/>
  </si>
  <si>
    <t>複合単価計算書　(NO,  2)</t>
    <phoneticPr fontId="15"/>
  </si>
  <si>
    <t>複合単価計算書　(NO,  3)</t>
    <phoneticPr fontId="15"/>
  </si>
  <si>
    <t>青銅仕切弁</t>
    <rPh sb="0" eb="2">
      <t>セイドウ</t>
    </rPh>
    <rPh sb="2" eb="5">
      <t>シキリベン</t>
    </rPh>
    <phoneticPr fontId="2"/>
  </si>
  <si>
    <t>m3</t>
    <phoneticPr fontId="2"/>
  </si>
  <si>
    <t>Ｐ－１</t>
    <phoneticPr fontId="15"/>
  </si>
  <si>
    <t>Ｐ－2</t>
    <phoneticPr fontId="15"/>
  </si>
  <si>
    <t>Ｐ－3</t>
    <phoneticPr fontId="15"/>
  </si>
  <si>
    <t>　県単　P-257</t>
    <rPh sb="1" eb="2">
      <t>ケン</t>
    </rPh>
    <rPh sb="2" eb="3">
      <t>タン</t>
    </rPh>
    <phoneticPr fontId="15"/>
  </si>
  <si>
    <t>　県単　P-258</t>
    <rPh sb="1" eb="2">
      <t>ケン</t>
    </rPh>
    <rPh sb="2" eb="3">
      <t>タン</t>
    </rPh>
    <phoneticPr fontId="15"/>
  </si>
  <si>
    <t>19600*1.1=</t>
    <phoneticPr fontId="15"/>
  </si>
  <si>
    <t>17200*1.1=</t>
    <phoneticPr fontId="15"/>
  </si>
  <si>
    <t>　県単　P-111(建築)</t>
    <rPh sb="1" eb="2">
      <t>ケン</t>
    </rPh>
    <rPh sb="2" eb="3">
      <t>タン</t>
    </rPh>
    <rPh sb="10" eb="12">
      <t>ケンチク</t>
    </rPh>
    <phoneticPr fontId="15"/>
  </si>
  <si>
    <t>(労) * 23%</t>
    <rPh sb="1" eb="2">
      <t>ロウ</t>
    </rPh>
    <phoneticPr fontId="2"/>
  </si>
  <si>
    <t>P-458</t>
    <phoneticPr fontId="2"/>
  </si>
  <si>
    <t>P-279</t>
    <phoneticPr fontId="2"/>
  </si>
  <si>
    <t>式</t>
  </si>
  <si>
    <t>スパイラルダクト複合単価</t>
    <rPh sb="8" eb="10">
      <t>フクゴウ</t>
    </rPh>
    <rPh sb="10" eb="12">
      <t>タンカ</t>
    </rPh>
    <phoneticPr fontId="2"/>
  </si>
  <si>
    <t>NO,5</t>
    <phoneticPr fontId="2"/>
  </si>
  <si>
    <t>ダクト</t>
    <phoneticPr fontId="2"/>
  </si>
  <si>
    <t>補　　　助　　　材</t>
    <rPh sb="0" eb="1">
      <t>ホ</t>
    </rPh>
    <rPh sb="4" eb="5">
      <t>スケ</t>
    </rPh>
    <rPh sb="8" eb="9">
      <t>ザイ</t>
    </rPh>
    <phoneticPr fontId="2"/>
  </si>
  <si>
    <t>異形継手</t>
    <rPh sb="0" eb="1">
      <t>イケイ</t>
    </rPh>
    <rPh sb="1" eb="3">
      <t>ツギテ</t>
    </rPh>
    <phoneticPr fontId="2"/>
  </si>
  <si>
    <t>雑材量</t>
    <rPh sb="0" eb="1">
      <t>ザツザイ</t>
    </rPh>
    <rPh sb="1" eb="2">
      <t>リョウ</t>
    </rPh>
    <phoneticPr fontId="2"/>
  </si>
  <si>
    <t>ダクト工</t>
    <rPh sb="2" eb="3">
      <t>クドウ</t>
    </rPh>
    <phoneticPr fontId="2"/>
  </si>
  <si>
    <t>運搬費</t>
    <rPh sb="0" eb="1">
      <t>ウンパン</t>
    </rPh>
    <rPh sb="1" eb="2">
      <t>ヒ</t>
    </rPh>
    <phoneticPr fontId="2"/>
  </si>
  <si>
    <t>その他</t>
    <rPh sb="1" eb="2">
      <t>タ</t>
    </rPh>
    <phoneticPr fontId="2"/>
  </si>
  <si>
    <t>2017年　3月号</t>
    <rPh sb="4" eb="5">
      <t>ネン</t>
    </rPh>
    <rPh sb="7" eb="8">
      <t>ガツ</t>
    </rPh>
    <rPh sb="8" eb="9">
      <t>ゴウ</t>
    </rPh>
    <phoneticPr fontId="2"/>
  </si>
  <si>
    <t>口径</t>
    <rPh sb="0" eb="2">
      <t>コウケイ</t>
    </rPh>
    <phoneticPr fontId="2"/>
  </si>
  <si>
    <t>スパイラルダクト</t>
    <phoneticPr fontId="2"/>
  </si>
  <si>
    <t>ﾀﾞｸﾄ用ﾃｰﾌﾟ(50mm)</t>
    <rPh sb="4" eb="5">
      <t>ヨウ</t>
    </rPh>
    <phoneticPr fontId="2"/>
  </si>
  <si>
    <t>ﾀｯﾌﾟｽｸﾘｭｰ</t>
    <phoneticPr fontId="2"/>
  </si>
  <si>
    <t>シール材</t>
    <rPh sb="3" eb="4">
      <t>ザイ</t>
    </rPh>
    <phoneticPr fontId="2"/>
  </si>
  <si>
    <t>吊ﾎﾞﾙﾄ用平鋼</t>
    <rPh sb="0" eb="1">
      <t>ツリ</t>
    </rPh>
    <rPh sb="5" eb="6">
      <t>ヨウ</t>
    </rPh>
    <phoneticPr fontId="2"/>
  </si>
  <si>
    <t>棒鋼(M10又M9）</t>
    <rPh sb="1" eb="2">
      <t>ボウ</t>
    </rPh>
    <rPh sb="6" eb="7">
      <t>マタ</t>
    </rPh>
    <phoneticPr fontId="2"/>
  </si>
  <si>
    <t>ボルトナット</t>
    <phoneticPr fontId="2"/>
  </si>
  <si>
    <t>材料費×20%</t>
    <rPh sb="0" eb="2">
      <t>ザイリョウヒ</t>
    </rPh>
    <phoneticPr fontId="2"/>
  </si>
  <si>
    <t>材料+異形継手×15%</t>
    <rPh sb="0" eb="2">
      <t>ザイリョウヒ</t>
    </rPh>
    <rPh sb="3" eb="5">
      <t>イケイ</t>
    </rPh>
    <rPh sb="5" eb="7">
      <t>ツギテ</t>
    </rPh>
    <phoneticPr fontId="2"/>
  </si>
  <si>
    <t>ﾀﾞｸﾄ工</t>
    <phoneticPr fontId="2"/>
  </si>
  <si>
    <t>材料+雑材×5%</t>
    <rPh sb="0" eb="2">
      <t>ザイリョウヒ</t>
    </rPh>
    <rPh sb="3" eb="5">
      <t>ザツザイ</t>
    </rPh>
    <phoneticPr fontId="2"/>
  </si>
  <si>
    <t>材+労+雑×0.2</t>
    <rPh sb="1" eb="2">
      <t>ロウ</t>
    </rPh>
    <rPh sb="3" eb="4">
      <t>ザツ</t>
    </rPh>
    <phoneticPr fontId="2"/>
  </si>
  <si>
    <t>複合単価</t>
    <rPh sb="0" eb="2">
      <t>フクゴウ</t>
    </rPh>
    <rPh sb="2" eb="4">
      <t>タンカ</t>
    </rPh>
    <phoneticPr fontId="2"/>
  </si>
  <si>
    <t>単価=</t>
    <rPh sb="0" eb="2">
      <t>タンカ</t>
    </rPh>
    <phoneticPr fontId="2"/>
  </si>
  <si>
    <t>材計</t>
    <rPh sb="0" eb="1">
      <t>ザイ</t>
    </rPh>
    <rPh sb="1" eb="2">
      <t>ケイ</t>
    </rPh>
    <phoneticPr fontId="2"/>
  </si>
  <si>
    <t>材+異＝計</t>
    <rPh sb="1" eb="2">
      <t>ザイ</t>
    </rPh>
    <rPh sb="3" eb="4">
      <t>イケイ</t>
    </rPh>
    <phoneticPr fontId="2"/>
  </si>
  <si>
    <t>材+雑＝計</t>
    <rPh sb="1" eb="2">
      <t>ザイ</t>
    </rPh>
    <rPh sb="2" eb="3">
      <t>ザツ</t>
    </rPh>
    <rPh sb="3" eb="4">
      <t>イケイ</t>
    </rPh>
    <phoneticPr fontId="2"/>
  </si>
  <si>
    <t>計</t>
    <rPh sb="0" eb="1">
      <t>ケイ</t>
    </rPh>
    <phoneticPr fontId="2"/>
  </si>
  <si>
    <t>ダクト径</t>
    <rPh sb="3" eb="4">
      <t>ケイ</t>
    </rPh>
    <phoneticPr fontId="2"/>
  </si>
  <si>
    <t>県単P-4108,4109,4110</t>
    <rPh sb="0" eb="1">
      <t>ケン</t>
    </rPh>
    <rPh sb="1" eb="2">
      <t>タン</t>
    </rPh>
    <phoneticPr fontId="2"/>
  </si>
  <si>
    <t>0.5t</t>
    <phoneticPr fontId="2"/>
  </si>
  <si>
    <t>0.6t</t>
    <phoneticPr fontId="2"/>
  </si>
  <si>
    <t>0.8t</t>
    <phoneticPr fontId="2"/>
  </si>
  <si>
    <t>補助材品名</t>
    <rPh sb="0" eb="2">
      <t>ホジョ</t>
    </rPh>
    <rPh sb="2" eb="3">
      <t>ザイ</t>
    </rPh>
    <rPh sb="3" eb="5">
      <t>ヒンメイ</t>
    </rPh>
    <phoneticPr fontId="2"/>
  </si>
  <si>
    <t>積算資料2017.2</t>
    <rPh sb="0" eb="2">
      <t>セキサン</t>
    </rPh>
    <rPh sb="2" eb="4">
      <t>シリョウ</t>
    </rPh>
    <phoneticPr fontId="2"/>
  </si>
  <si>
    <t>建設物価2017.2</t>
    <rPh sb="0" eb="2">
      <t>ケンセツ</t>
    </rPh>
    <rPh sb="2" eb="4">
      <t>ブッカ</t>
    </rPh>
    <phoneticPr fontId="2"/>
  </si>
  <si>
    <t>単価詳細設定</t>
    <rPh sb="0" eb="2">
      <t>タンカ</t>
    </rPh>
    <rPh sb="2" eb="4">
      <t>ショウサイ</t>
    </rPh>
    <rPh sb="4" eb="6">
      <t>セッテイ</t>
    </rPh>
    <phoneticPr fontId="2"/>
  </si>
  <si>
    <t>ダクト単価　　</t>
    <rPh sb="4" eb="6">
      <t>タンカ</t>
    </rPh>
    <phoneticPr fontId="2"/>
  </si>
  <si>
    <t>　各直管ダクト径</t>
    <rPh sb="1" eb="2">
      <t>カク</t>
    </rPh>
    <rPh sb="2" eb="4">
      <t>チョクカン</t>
    </rPh>
    <rPh sb="7" eb="8">
      <t>ケイ</t>
    </rPh>
    <phoneticPr fontId="2"/>
  </si>
  <si>
    <t>ダクト用テープ単価　　</t>
    <rPh sb="4" eb="5">
      <t>ヨウ</t>
    </rPh>
    <rPh sb="8" eb="10">
      <t>タンカ</t>
    </rPh>
    <phoneticPr fontId="2"/>
  </si>
  <si>
    <t>円</t>
    <rPh sb="0" eb="1">
      <t>エン</t>
    </rPh>
    <phoneticPr fontId="2"/>
  </si>
  <si>
    <t>※県参考単価 P-4106より</t>
    <rPh sb="1" eb="2">
      <t>ケン</t>
    </rPh>
    <rPh sb="2" eb="4">
      <t>サンコウ</t>
    </rPh>
    <rPh sb="4" eb="6">
      <t>タンカ</t>
    </rPh>
    <phoneticPr fontId="2"/>
  </si>
  <si>
    <t>タップスクリュー単価　　</t>
    <rPh sb="9" eb="11">
      <t>タンカ</t>
    </rPh>
    <phoneticPr fontId="2"/>
  </si>
  <si>
    <t>※県参考単価 P-4112より</t>
    <rPh sb="1" eb="2">
      <t>ケン</t>
    </rPh>
    <rPh sb="2" eb="4">
      <t>サンコウ</t>
    </rPh>
    <rPh sb="4" eb="6">
      <t>タンカ</t>
    </rPh>
    <phoneticPr fontId="2"/>
  </si>
  <si>
    <t>シール材単価　　</t>
    <rPh sb="3" eb="4">
      <t>ザイ</t>
    </rPh>
    <rPh sb="5" eb="7">
      <t>タンカ</t>
    </rPh>
    <phoneticPr fontId="2"/>
  </si>
  <si>
    <t>吊ボルト用平鋼単価　　</t>
    <rPh sb="0" eb="1">
      <t>ツリ</t>
    </rPh>
    <rPh sb="4" eb="5">
      <t>ヨウ</t>
    </rPh>
    <rPh sb="5" eb="6">
      <t>ヒラ</t>
    </rPh>
    <rPh sb="7" eb="9">
      <t>タンカ</t>
    </rPh>
    <rPh sb="8" eb="10">
      <t>タンカ</t>
    </rPh>
    <phoneticPr fontId="2"/>
  </si>
  <si>
    <t>25×3</t>
    <phoneticPr fontId="2"/>
  </si>
  <si>
    <t>※県参考単価 P-4025より</t>
    <rPh sb="1" eb="2">
      <t>ケン</t>
    </rPh>
    <rPh sb="2" eb="4">
      <t>サンコウ</t>
    </rPh>
    <rPh sb="4" eb="6">
      <t>タンカ</t>
    </rPh>
    <phoneticPr fontId="2"/>
  </si>
  <si>
    <t>棒鋼単価　　</t>
    <rPh sb="0" eb="2">
      <t>ボウコウ</t>
    </rPh>
    <rPh sb="3" eb="5">
      <t>タンカ</t>
    </rPh>
    <phoneticPr fontId="2"/>
  </si>
  <si>
    <t>M10又は呼び径9L　L-25×25×3</t>
    <rPh sb="3" eb="4">
      <t>マタ</t>
    </rPh>
    <rPh sb="5" eb="6">
      <t>ヨ</t>
    </rPh>
    <rPh sb="7" eb="8">
      <t>ケイ</t>
    </rPh>
    <phoneticPr fontId="2"/>
  </si>
  <si>
    <t>ボルトナット単価　　</t>
    <rPh sb="7" eb="9">
      <t>タンカ</t>
    </rPh>
    <phoneticPr fontId="2"/>
  </si>
  <si>
    <t>M8×20L</t>
    <phoneticPr fontId="2"/>
  </si>
  <si>
    <t>※県参考単価 P-4027より</t>
    <rPh sb="1" eb="2">
      <t>ケン</t>
    </rPh>
    <rPh sb="2" eb="4">
      <t>サンコウ</t>
    </rPh>
    <rPh sb="4" eb="6">
      <t>タンカ</t>
    </rPh>
    <phoneticPr fontId="2"/>
  </si>
  <si>
    <t>No</t>
    <phoneticPr fontId="2"/>
  </si>
  <si>
    <t>≒</t>
    <phoneticPr fontId="2"/>
  </si>
  <si>
    <t>No</t>
    <phoneticPr fontId="2"/>
  </si>
  <si>
    <t>代   価   表　　</t>
    <phoneticPr fontId="26"/>
  </si>
  <si>
    <t xml:space="preserve">  第1号 表</t>
    <phoneticPr fontId="26"/>
  </si>
  <si>
    <t>№</t>
  </si>
  <si>
    <t>名        称</t>
  </si>
  <si>
    <t>規      格</t>
  </si>
  <si>
    <t>数    量</t>
  </si>
  <si>
    <t>単 位</t>
    <phoneticPr fontId="26"/>
  </si>
  <si>
    <t>単     価</t>
  </si>
  <si>
    <t>金      額</t>
  </si>
  <si>
    <t>備       考</t>
  </si>
  <si>
    <t>㎥</t>
    <phoneticPr fontId="26"/>
  </si>
  <si>
    <t>普通作業員</t>
    <rPh sb="0" eb="2">
      <t>フツウ</t>
    </rPh>
    <rPh sb="2" eb="5">
      <t>サギョウイン</t>
    </rPh>
    <phoneticPr fontId="26"/>
  </si>
  <si>
    <t>人</t>
    <rPh sb="0" eb="1">
      <t>ニン</t>
    </rPh>
    <phoneticPr fontId="26"/>
  </si>
  <si>
    <t>その他</t>
    <rPh sb="2" eb="3">
      <t>タ</t>
    </rPh>
    <phoneticPr fontId="26"/>
  </si>
  <si>
    <t>積算資料</t>
    <rPh sb="0" eb="2">
      <t>セキサン</t>
    </rPh>
    <rPh sb="2" eb="4">
      <t>シリョウ</t>
    </rPh>
    <phoneticPr fontId="26"/>
  </si>
  <si>
    <t>砂（細目）</t>
    <rPh sb="1" eb="3">
      <t>サイメ</t>
    </rPh>
    <phoneticPr fontId="26"/>
  </si>
  <si>
    <t>建築物価</t>
    <rPh sb="0" eb="2">
      <t>ケンチク</t>
    </rPh>
    <rPh sb="2" eb="4">
      <t>ブッカ</t>
    </rPh>
    <phoneticPr fontId="26"/>
  </si>
  <si>
    <t>上記平均値</t>
    <rPh sb="0" eb="2">
      <t>ジョウキ</t>
    </rPh>
    <rPh sb="2" eb="4">
      <t>ヘイキン</t>
    </rPh>
    <rPh sb="4" eb="5">
      <t>チ</t>
    </rPh>
    <phoneticPr fontId="26"/>
  </si>
  <si>
    <t>≒</t>
    <phoneticPr fontId="26"/>
  </si>
  <si>
    <t>小        計</t>
  </si>
  <si>
    <t xml:space="preserve">  第２号 表</t>
    <phoneticPr fontId="26"/>
  </si>
  <si>
    <t>歩掛：国土交通省公共建築工事積算基準平成27年度版　P736～737</t>
    <rPh sb="0" eb="1">
      <t>フ</t>
    </rPh>
    <rPh sb="1" eb="2">
      <t>カ</t>
    </rPh>
    <rPh sb="3" eb="5">
      <t>コクド</t>
    </rPh>
    <rPh sb="5" eb="7">
      <t>コウツウ</t>
    </rPh>
    <rPh sb="7" eb="8">
      <t>ショウ</t>
    </rPh>
    <rPh sb="8" eb="10">
      <t>コウキョウ</t>
    </rPh>
    <rPh sb="10" eb="12">
      <t>ケンチク</t>
    </rPh>
    <rPh sb="12" eb="14">
      <t>コウジ</t>
    </rPh>
    <rPh sb="14" eb="16">
      <t>セキサン</t>
    </rPh>
    <rPh sb="16" eb="18">
      <t>キジュン</t>
    </rPh>
    <rPh sb="18" eb="20">
      <t>ヘイセイ</t>
    </rPh>
    <rPh sb="22" eb="24">
      <t>ネンド</t>
    </rPh>
    <rPh sb="24" eb="25">
      <t>バン</t>
    </rPh>
    <phoneticPr fontId="2"/>
  </si>
  <si>
    <t>TERAL</t>
    <phoneticPr fontId="2"/>
  </si>
  <si>
    <t>公住</t>
    <rPh sb="0" eb="1">
      <t>コウ</t>
    </rPh>
    <rPh sb="1" eb="2">
      <t>ジュウ</t>
    </rPh>
    <phoneticPr fontId="2"/>
  </si>
  <si>
    <t>(仕切板代用)</t>
    <rPh sb="1" eb="3">
      <t>シキリ</t>
    </rPh>
    <rPh sb="3" eb="4">
      <t>イタ</t>
    </rPh>
    <rPh sb="4" eb="6">
      <t>ダイヨウ</t>
    </rPh>
    <phoneticPr fontId="2"/>
  </si>
  <si>
    <t>公住</t>
    <rPh sb="0" eb="1">
      <t>コウ</t>
    </rPh>
    <rPh sb="1" eb="2">
      <t>ジュウ</t>
    </rPh>
    <phoneticPr fontId="2"/>
  </si>
  <si>
    <t>P-324</t>
    <phoneticPr fontId="2"/>
  </si>
  <si>
    <t>令和３年度版・・国土交通省建築工事積算基準    P-310</t>
    <rPh sb="0" eb="2">
      <t>レイワ</t>
    </rPh>
    <phoneticPr fontId="2"/>
  </si>
  <si>
    <t>P-196　沖縄</t>
    <rPh sb="6" eb="8">
      <t>オキナワ</t>
    </rPh>
    <phoneticPr fontId="26"/>
  </si>
  <si>
    <t>P-136　那覇</t>
    <rPh sb="6" eb="8">
      <t>ナハ</t>
    </rPh>
    <phoneticPr fontId="26"/>
  </si>
  <si>
    <t>19,300*1.1</t>
    <phoneticPr fontId="26"/>
  </si>
  <si>
    <t>土工（労）20～30％</t>
    <rPh sb="0" eb="2">
      <t>ドコウ</t>
    </rPh>
    <rPh sb="3" eb="4">
      <t>ロウ</t>
    </rPh>
    <phoneticPr fontId="26"/>
  </si>
  <si>
    <t>平均・・・25％</t>
    <rPh sb="0" eb="2">
      <t>ヘイキン</t>
    </rPh>
    <phoneticPr fontId="26"/>
  </si>
  <si>
    <t>公住機械設備積基 令和 3年版</t>
    <rPh sb="0" eb="1">
      <t>コウ</t>
    </rPh>
    <rPh sb="1" eb="2">
      <t>ジュウ</t>
    </rPh>
    <rPh sb="2" eb="4">
      <t>キカイ</t>
    </rPh>
    <rPh sb="4" eb="6">
      <t>セツビ</t>
    </rPh>
    <rPh sb="6" eb="7">
      <t>ツモル</t>
    </rPh>
    <rPh sb="9" eb="11">
      <t>レイワ</t>
    </rPh>
    <rPh sb="13" eb="14">
      <t>ネン</t>
    </rPh>
    <rPh sb="14" eb="15">
      <t>バン</t>
    </rPh>
    <phoneticPr fontId="26"/>
  </si>
  <si>
    <t>自(機)</t>
    <rPh sb="0" eb="1">
      <t>ジ</t>
    </rPh>
    <rPh sb="2" eb="3">
      <t>キ</t>
    </rPh>
    <phoneticPr fontId="15"/>
  </si>
  <si>
    <t>積算P-811</t>
    <rPh sb="0" eb="2">
      <t>セキサン</t>
    </rPh>
    <phoneticPr fontId="15"/>
  </si>
  <si>
    <t>物価P-685</t>
    <rPh sb="0" eb="2">
      <t>ブッカ</t>
    </rPh>
    <phoneticPr fontId="15"/>
  </si>
  <si>
    <t>物価P-698</t>
    <rPh sb="0" eb="2">
      <t>ブッカ</t>
    </rPh>
    <rPh sb="1" eb="2">
      <t>タテモノ</t>
    </rPh>
    <phoneticPr fontId="2"/>
  </si>
  <si>
    <t>((鋳鉄管(差込管RJ管)代用</t>
    <rPh sb="2" eb="5">
      <t>チュウテツカン</t>
    </rPh>
    <rPh sb="6" eb="7">
      <t>サ</t>
    </rPh>
    <rPh sb="7" eb="8">
      <t>コ</t>
    </rPh>
    <rPh sb="8" eb="9">
      <t>カン</t>
    </rPh>
    <rPh sb="11" eb="12">
      <t>カン</t>
    </rPh>
    <rPh sb="13" eb="15">
      <t>ダイヨウ</t>
    </rPh>
    <phoneticPr fontId="2"/>
  </si>
  <si>
    <t>物価P-697</t>
    <rPh sb="0" eb="2">
      <t>ブッカ</t>
    </rPh>
    <rPh sb="1" eb="2">
      <t>タテモノ</t>
    </rPh>
    <phoneticPr fontId="2"/>
  </si>
  <si>
    <t>H25</t>
    <phoneticPr fontId="2"/>
  </si>
  <si>
    <t>(給水・給湯ﾍｯﾀﾞｰ工法)</t>
    <rPh sb="1" eb="3">
      <t>キュウスイ</t>
    </rPh>
    <rPh sb="4" eb="6">
      <t>キュウトウ</t>
    </rPh>
    <rPh sb="11" eb="13">
      <t>コウホウ</t>
    </rPh>
    <phoneticPr fontId="2"/>
  </si>
  <si>
    <t>自(機)</t>
    <rPh sb="0" eb="1">
      <t>ジ</t>
    </rPh>
    <rPh sb="2" eb="3">
      <t>キ</t>
    </rPh>
    <phoneticPr fontId="2"/>
  </si>
  <si>
    <t>東芝</t>
    <rPh sb="0" eb="2">
      <t>トウシバ</t>
    </rPh>
    <phoneticPr fontId="15"/>
  </si>
  <si>
    <t>(自)単価表(天井扇 据付)：</t>
    <rPh sb="1" eb="2">
      <t>ジ</t>
    </rPh>
    <rPh sb="3" eb="4">
      <t>タン</t>
    </rPh>
    <rPh sb="4" eb="5">
      <t>カ</t>
    </rPh>
    <rPh sb="5" eb="6">
      <t>ヒョウ</t>
    </rPh>
    <rPh sb="7" eb="10">
      <t>テンジョウセン</t>
    </rPh>
    <rPh sb="11" eb="13">
      <t>スエツケ</t>
    </rPh>
    <phoneticPr fontId="15"/>
  </si>
  <si>
    <t>歩掛：国土交通省公共建築工事積算基準令和3年度版　P728</t>
    <rPh sb="0" eb="1">
      <t>フ</t>
    </rPh>
    <rPh sb="1" eb="2">
      <t>カ</t>
    </rPh>
    <rPh sb="3" eb="5">
      <t>コクド</t>
    </rPh>
    <rPh sb="5" eb="8">
      <t>コウツウショウ</t>
    </rPh>
    <rPh sb="8" eb="10">
      <t>コウキョウ</t>
    </rPh>
    <rPh sb="10" eb="12">
      <t>ケンチク</t>
    </rPh>
    <rPh sb="12" eb="14">
      <t>コウジ</t>
    </rPh>
    <rPh sb="14" eb="16">
      <t>セキサン</t>
    </rPh>
    <rPh sb="16" eb="18">
      <t>キジュン</t>
    </rPh>
    <rPh sb="18" eb="20">
      <t>レイワ</t>
    </rPh>
    <rPh sb="21" eb="23">
      <t>ネンド</t>
    </rPh>
    <rPh sb="23" eb="24">
      <t>バン</t>
    </rPh>
    <phoneticPr fontId="2"/>
  </si>
  <si>
    <t>2022年　2月号</t>
    <rPh sb="4" eb="5">
      <t>ネン</t>
    </rPh>
    <rPh sb="7" eb="8">
      <t>ガツ</t>
    </rPh>
    <rPh sb="8" eb="9">
      <t>ゴウ</t>
    </rPh>
    <phoneticPr fontId="2"/>
  </si>
  <si>
    <t>7%高</t>
    <rPh sb="2" eb="3">
      <t>ダカ</t>
    </rPh>
    <phoneticPr fontId="2"/>
  </si>
  <si>
    <t>積算資料</t>
    <rPh sb="0" eb="4">
      <t>セキサンシリョウ</t>
    </rPh>
    <phoneticPr fontId="2"/>
  </si>
  <si>
    <t>P-860</t>
    <phoneticPr fontId="2"/>
  </si>
  <si>
    <t>県単P-70</t>
    <rPh sb="0" eb="1">
      <t>ケン</t>
    </rPh>
    <rPh sb="1" eb="2">
      <t>タン</t>
    </rPh>
    <phoneticPr fontId="2"/>
  </si>
  <si>
    <t>P-25</t>
    <phoneticPr fontId="2"/>
  </si>
  <si>
    <t>P-29</t>
    <phoneticPr fontId="2"/>
  </si>
  <si>
    <t>棒鋼単価</t>
    <rPh sb="0" eb="2">
      <t>ボウコウ</t>
    </rPh>
    <phoneticPr fontId="2"/>
  </si>
  <si>
    <t>P-68</t>
    <phoneticPr fontId="2"/>
  </si>
  <si>
    <t>M10</t>
    <phoneticPr fontId="2"/>
  </si>
  <si>
    <t>六角ボルトナット</t>
    <rPh sb="0" eb="2">
      <t>ロッカク</t>
    </rPh>
    <phoneticPr fontId="2"/>
  </si>
  <si>
    <t>県単P-2</t>
    <rPh sb="0" eb="1">
      <t>ケン</t>
    </rPh>
    <rPh sb="1" eb="2">
      <t>タン</t>
    </rPh>
    <phoneticPr fontId="2"/>
  </si>
  <si>
    <t>積算資料P-884</t>
    <rPh sb="0" eb="2">
      <t>セキサン</t>
    </rPh>
    <rPh sb="2" eb="4">
      <t>シリョウ</t>
    </rPh>
    <phoneticPr fontId="2"/>
  </si>
  <si>
    <t>建設物価P-735</t>
    <rPh sb="0" eb="2">
      <t>ケンセツ</t>
    </rPh>
    <rPh sb="2" eb="4">
      <t>ブッカ</t>
    </rPh>
    <phoneticPr fontId="2"/>
  </si>
  <si>
    <t>(自)単価表(ﾊﾟｲﾌﾟﾌｧﾝ150φ以下 据付)：</t>
    <rPh sb="1" eb="2">
      <t>ジ</t>
    </rPh>
    <rPh sb="3" eb="4">
      <t>タン</t>
    </rPh>
    <rPh sb="4" eb="5">
      <t>カ</t>
    </rPh>
    <rPh sb="5" eb="6">
      <t>ヒョウ</t>
    </rPh>
    <rPh sb="19" eb="21">
      <t>イカ</t>
    </rPh>
    <rPh sb="22" eb="24">
      <t>スエツケ</t>
    </rPh>
    <phoneticPr fontId="15"/>
  </si>
  <si>
    <t>ｍ2</t>
    <phoneticPr fontId="2"/>
  </si>
  <si>
    <t>(自)単価(小型給水ﾎﾟﾝﾌﾟﾕﾆｯﾄ　標準基礎3.7kw以下 据付)：</t>
    <rPh sb="1" eb="2">
      <t>ジ</t>
    </rPh>
    <rPh sb="3" eb="4">
      <t>タン</t>
    </rPh>
    <rPh sb="4" eb="5">
      <t>カ</t>
    </rPh>
    <rPh sb="6" eb="8">
      <t>コガタ</t>
    </rPh>
    <rPh sb="8" eb="10">
      <t>キュウスイ</t>
    </rPh>
    <rPh sb="20" eb="22">
      <t>ヒョウジュン</t>
    </rPh>
    <rPh sb="22" eb="24">
      <t>キソ</t>
    </rPh>
    <rPh sb="29" eb="31">
      <t>イカ</t>
    </rPh>
    <rPh sb="32" eb="34">
      <t>スエツケ</t>
    </rPh>
    <phoneticPr fontId="15"/>
  </si>
  <si>
    <t>令和4年度1月・・・県単価</t>
    <rPh sb="0" eb="2">
      <t>レイワ</t>
    </rPh>
    <rPh sb="3" eb="5">
      <t>ネンド</t>
    </rPh>
    <rPh sb="6" eb="7">
      <t>ガツ</t>
    </rPh>
    <rPh sb="10" eb="12">
      <t>ケンタン</t>
    </rPh>
    <rPh sb="12" eb="13">
      <t>カ</t>
    </rPh>
    <phoneticPr fontId="26"/>
  </si>
  <si>
    <t xml:space="preserve"> (令和 4年 4月)</t>
    <rPh sb="2" eb="4">
      <t>レイワ</t>
    </rPh>
    <rPh sb="9" eb="10">
      <t>ガツ</t>
    </rPh>
    <phoneticPr fontId="26"/>
  </si>
  <si>
    <t xml:space="preserve"> 18,300×1.1 =</t>
    <phoneticPr fontId="26"/>
  </si>
  <si>
    <t xml:space="preserve"> 18,500×1.1 =</t>
    <phoneticPr fontId="26"/>
  </si>
  <si>
    <t xml:space="preserve"> 18,000×1.1 =</t>
    <phoneticPr fontId="26"/>
  </si>
  <si>
    <t xml:space="preserve"> 21,300×1.1 =</t>
    <phoneticPr fontId="26"/>
  </si>
  <si>
    <t xml:space="preserve"> 21,500×1.1 =</t>
    <phoneticPr fontId="26"/>
  </si>
  <si>
    <t>ﾊﾟﾅｿﾆｯｸ特機</t>
    <rPh sb="7" eb="9">
      <t>トッキ</t>
    </rPh>
    <phoneticPr fontId="15"/>
  </si>
  <si>
    <t>該当無し</t>
    <rPh sb="0" eb="3">
      <t>ガイトウナ</t>
    </rPh>
    <phoneticPr fontId="2"/>
  </si>
  <si>
    <t>(自)単価表(瞬間湯沸器 据付　給湯専用壁掛形20号)：</t>
    <rPh sb="1" eb="2">
      <t>ジ</t>
    </rPh>
    <rPh sb="3" eb="4">
      <t>タン</t>
    </rPh>
    <rPh sb="4" eb="5">
      <t>カ</t>
    </rPh>
    <rPh sb="5" eb="6">
      <t>ヒョウ</t>
    </rPh>
    <rPh sb="7" eb="9">
      <t>シュンカン</t>
    </rPh>
    <rPh sb="9" eb="11">
      <t>ユワ</t>
    </rPh>
    <rPh sb="11" eb="12">
      <t>キ</t>
    </rPh>
    <rPh sb="13" eb="14">
      <t>ス</t>
    </rPh>
    <rPh sb="14" eb="15">
      <t>ツ</t>
    </rPh>
    <rPh sb="16" eb="20">
      <t>キュウトウセンヨウ</t>
    </rPh>
    <rPh sb="20" eb="22">
      <t>カベカケ</t>
    </rPh>
    <rPh sb="22" eb="23">
      <t>カタ</t>
    </rPh>
    <rPh sb="25" eb="26">
      <t>ゴウ</t>
    </rPh>
    <phoneticPr fontId="15"/>
  </si>
  <si>
    <t>(自)単価表(ﾊﾟｲﾌﾟﾌｧﾝ150φ以下 据付)：代用</t>
    <rPh sb="1" eb="2">
      <t>ジ</t>
    </rPh>
    <rPh sb="3" eb="4">
      <t>タン</t>
    </rPh>
    <rPh sb="4" eb="5">
      <t>カ</t>
    </rPh>
    <rPh sb="5" eb="6">
      <t>ヒョウ</t>
    </rPh>
    <rPh sb="19" eb="21">
      <t>イカ</t>
    </rPh>
    <rPh sb="22" eb="24">
      <t>スエツケ</t>
    </rPh>
    <rPh sb="26" eb="28">
      <t>ダイヨウ</t>
    </rPh>
    <phoneticPr fontId="15"/>
  </si>
  <si>
    <t>積算P-705</t>
    <rPh sb="0" eb="2">
      <t>セキサン</t>
    </rPh>
    <phoneticPr fontId="15"/>
  </si>
  <si>
    <t>物価P-</t>
    <rPh sb="0" eb="2">
      <t>ブッカ</t>
    </rPh>
    <rPh sb="1" eb="2">
      <t>タテモノ</t>
    </rPh>
    <phoneticPr fontId="2"/>
  </si>
  <si>
    <t>県単P-181</t>
    <rPh sb="0" eb="2">
      <t>ケンタン</t>
    </rPh>
    <phoneticPr fontId="15"/>
  </si>
  <si>
    <t>(自)単価表(防水継手取付)：代用</t>
    <rPh sb="1" eb="2">
      <t>ジ</t>
    </rPh>
    <rPh sb="3" eb="4">
      <t>タン</t>
    </rPh>
    <rPh sb="4" eb="5">
      <t>カ</t>
    </rPh>
    <rPh sb="5" eb="6">
      <t>ヒョウ</t>
    </rPh>
    <rPh sb="7" eb="9">
      <t>ボウスイ</t>
    </rPh>
    <rPh sb="9" eb="10">
      <t>ツ</t>
    </rPh>
    <rPh sb="10" eb="11">
      <t>テ</t>
    </rPh>
    <rPh sb="11" eb="12">
      <t>ト</t>
    </rPh>
    <rPh sb="12" eb="13">
      <t>ツ</t>
    </rPh>
    <rPh sb="15" eb="17">
      <t>ダイヨウ</t>
    </rPh>
    <phoneticPr fontId="15"/>
  </si>
  <si>
    <t>((排水)MD継手)代用</t>
    <rPh sb="2" eb="4">
      <t>ハイスイ</t>
    </rPh>
    <rPh sb="7" eb="8">
      <t>ツ</t>
    </rPh>
    <rPh sb="8" eb="9">
      <t>テ</t>
    </rPh>
    <rPh sb="10" eb="12">
      <t>ダイヨウ</t>
    </rPh>
    <phoneticPr fontId="2"/>
  </si>
  <si>
    <t>P-460</t>
    <phoneticPr fontId="2"/>
  </si>
  <si>
    <t>建設物価　P-728</t>
    <rPh sb="0" eb="2">
      <t>ケンセツ</t>
    </rPh>
    <rPh sb="2" eb="4">
      <t>ブッカ</t>
    </rPh>
    <phoneticPr fontId="2"/>
  </si>
  <si>
    <t>積算資料　P-878</t>
    <rPh sb="0" eb="2">
      <t>セキサン</t>
    </rPh>
    <rPh sb="2" eb="4">
      <t>シリョウ</t>
    </rPh>
    <phoneticPr fontId="2"/>
  </si>
  <si>
    <t>建設物価　P-732</t>
    <rPh sb="0" eb="2">
      <t>ケンセツ</t>
    </rPh>
    <rPh sb="2" eb="4">
      <t>ブッカ</t>
    </rPh>
    <phoneticPr fontId="2"/>
  </si>
  <si>
    <t>建設物価　P-752</t>
    <rPh sb="0" eb="2">
      <t>ケンセツ</t>
    </rPh>
    <rPh sb="2" eb="4">
      <t>ブッカ</t>
    </rPh>
    <phoneticPr fontId="2"/>
  </si>
  <si>
    <t>U 510</t>
    <phoneticPr fontId="2"/>
  </si>
  <si>
    <t>建設物価　P-753</t>
    <rPh sb="0" eb="2">
      <t>ケンセツ</t>
    </rPh>
    <rPh sb="2" eb="4">
      <t>ブッカ</t>
    </rPh>
    <phoneticPr fontId="2"/>
  </si>
  <si>
    <t>口径40×出力0.75kw</t>
    <rPh sb="0" eb="2">
      <t>コウケイ</t>
    </rPh>
    <rPh sb="5" eb="7">
      <t>シュツリョク</t>
    </rPh>
    <phoneticPr fontId="2"/>
  </si>
  <si>
    <t>建設物価　P-716</t>
    <rPh sb="0" eb="2">
      <t>ケンセツ</t>
    </rPh>
    <rPh sb="2" eb="4">
      <t>ブッカ</t>
    </rPh>
    <phoneticPr fontId="2"/>
  </si>
  <si>
    <t>建設物価　P-761</t>
    <rPh sb="0" eb="2">
      <t>ケンセツ</t>
    </rPh>
    <rPh sb="2" eb="4">
      <t>ブッカ</t>
    </rPh>
    <phoneticPr fontId="2"/>
  </si>
  <si>
    <t>積算資料　P-861</t>
    <rPh sb="0" eb="2">
      <t>セキサン</t>
    </rPh>
    <rPh sb="2" eb="4">
      <t>シリョウ</t>
    </rPh>
    <phoneticPr fontId="2"/>
  </si>
  <si>
    <t>積算資料　P-864</t>
    <rPh sb="0" eb="2">
      <t>セキサン</t>
    </rPh>
    <rPh sb="2" eb="4">
      <t>シリョウ</t>
    </rPh>
    <phoneticPr fontId="2"/>
  </si>
  <si>
    <t>積算資料　P-870</t>
    <rPh sb="0" eb="2">
      <t>セキサン</t>
    </rPh>
    <rPh sb="2" eb="4">
      <t>シリョウ</t>
    </rPh>
    <phoneticPr fontId="2"/>
  </si>
  <si>
    <t>小便器（手動）</t>
    <rPh sb="4" eb="6">
      <t>シュドウ</t>
    </rPh>
    <phoneticPr fontId="15"/>
  </si>
  <si>
    <t>積算資料　P-880</t>
    <rPh sb="0" eb="2">
      <t>セキサン</t>
    </rPh>
    <rPh sb="2" eb="4">
      <t>シリョウ</t>
    </rPh>
    <phoneticPr fontId="2"/>
  </si>
  <si>
    <t>Ｃ １２0０Ｓ</t>
    <phoneticPr fontId="2"/>
  </si>
  <si>
    <t>口径65×出力2.2kw</t>
    <rPh sb="0" eb="2">
      <t>コウケイ</t>
    </rPh>
    <rPh sb="5" eb="7">
      <t>シュツリョク</t>
    </rPh>
    <phoneticPr fontId="2"/>
  </si>
  <si>
    <t>圧縮機出力：2.45KW</t>
    <rPh sb="0" eb="3">
      <t>アッシュクキ</t>
    </rPh>
    <rPh sb="3" eb="5">
      <t>シュツリョク</t>
    </rPh>
    <phoneticPr fontId="2"/>
  </si>
  <si>
    <t>圧縮機出力：2.7KW</t>
    <rPh sb="0" eb="3">
      <t>アッシュクキ</t>
    </rPh>
    <rPh sb="3" eb="5">
      <t>シュツリョク</t>
    </rPh>
    <phoneticPr fontId="2"/>
  </si>
  <si>
    <t>圧縮機出力：2.6KW</t>
    <rPh sb="0" eb="3">
      <t>アッシュクキ</t>
    </rPh>
    <rPh sb="3" eb="5">
      <t>シュツリョク</t>
    </rPh>
    <phoneticPr fontId="2"/>
  </si>
  <si>
    <t>R4.12</t>
    <phoneticPr fontId="26"/>
  </si>
  <si>
    <t>建設物価P-860</t>
    <rPh sb="0" eb="2">
      <t>ケンセツ</t>
    </rPh>
    <rPh sb="2" eb="4">
      <t>ブッカ</t>
    </rPh>
    <phoneticPr fontId="2"/>
  </si>
  <si>
    <t>建設物価　= 214000 ÷ 1000 = 214</t>
    <rPh sb="0" eb="2">
      <t>ケンセツ</t>
    </rPh>
    <rPh sb="2" eb="4">
      <t>ブッカ</t>
    </rPh>
    <phoneticPr fontId="2"/>
  </si>
  <si>
    <t>積算資料P-884</t>
    <rPh sb="0" eb="4">
      <t>セキサンシリョウ</t>
    </rPh>
    <phoneticPr fontId="2"/>
  </si>
  <si>
    <t>(自)単価表(ﾚﾝｼﾞﾌｰﾄﾞﾌｧﾝ 据付)：</t>
    <rPh sb="1" eb="2">
      <t>ジ</t>
    </rPh>
    <rPh sb="3" eb="4">
      <t>タン</t>
    </rPh>
    <rPh sb="4" eb="5">
      <t>カ</t>
    </rPh>
    <rPh sb="5" eb="6">
      <t>ヒョウ</t>
    </rPh>
    <rPh sb="19" eb="21">
      <t>スエツケ</t>
    </rPh>
    <phoneticPr fontId="15"/>
  </si>
  <si>
    <t>NO,4</t>
    <phoneticPr fontId="2"/>
  </si>
  <si>
    <t>2023/1</t>
    <phoneticPr fontId="2"/>
  </si>
  <si>
    <t>建設物価R5.  1月号</t>
    <rPh sb="0" eb="2">
      <t>ケンセツ</t>
    </rPh>
    <rPh sb="2" eb="4">
      <t>ブッカ</t>
    </rPh>
    <rPh sb="10" eb="12">
      <t>ガツゴウ</t>
    </rPh>
    <phoneticPr fontId="26"/>
  </si>
  <si>
    <t>積算基準R5.  1月号</t>
    <rPh sb="0" eb="2">
      <t>セキサン</t>
    </rPh>
    <rPh sb="2" eb="4">
      <t>キジュン</t>
    </rPh>
    <rPh sb="10" eb="12">
      <t>ガツゴウ</t>
    </rPh>
    <phoneticPr fontId="26"/>
  </si>
  <si>
    <t>(通気金物100)代用</t>
    <rPh sb="1" eb="3">
      <t>ツウキ</t>
    </rPh>
    <rPh sb="3" eb="5">
      <t>カナモノ</t>
    </rPh>
    <rPh sb="9" eb="11">
      <t>ダイヨウ</t>
    </rPh>
    <phoneticPr fontId="2"/>
  </si>
  <si>
    <t>令和 5年 　  1月</t>
    <rPh sb="0" eb="2">
      <t>レイワ</t>
    </rPh>
    <phoneticPr fontId="26"/>
  </si>
  <si>
    <t>(自)単価表(水栓類 取付)：13A</t>
    <rPh sb="1" eb="2">
      <t>ジ</t>
    </rPh>
    <rPh sb="3" eb="4">
      <t>タン</t>
    </rPh>
    <rPh sb="4" eb="5">
      <t>カ</t>
    </rPh>
    <rPh sb="5" eb="6">
      <t>ヒョウ</t>
    </rPh>
    <rPh sb="7" eb="10">
      <t>スイセンルイ</t>
    </rPh>
    <rPh sb="11" eb="13">
      <t>トリツケ</t>
    </rPh>
    <phoneticPr fontId="15"/>
  </si>
  <si>
    <t>(自)単価表(混合水栓類 取付)：13A</t>
    <rPh sb="1" eb="2">
      <t>ジ</t>
    </rPh>
    <rPh sb="3" eb="4">
      <t>タン</t>
    </rPh>
    <rPh sb="4" eb="5">
      <t>カ</t>
    </rPh>
    <rPh sb="5" eb="6">
      <t>ヒョウ</t>
    </rPh>
    <rPh sb="7" eb="9">
      <t>コンゴウ</t>
    </rPh>
    <rPh sb="9" eb="12">
      <t>スイセンルイ</t>
    </rPh>
    <rPh sb="13" eb="15">
      <t>トリツケ</t>
    </rPh>
    <phoneticPr fontId="15"/>
  </si>
  <si>
    <t>物価P-763</t>
    <rPh sb="0" eb="2">
      <t>ブッカ</t>
    </rPh>
    <phoneticPr fontId="15"/>
  </si>
  <si>
    <t>積算P-866</t>
    <rPh sb="0" eb="2">
      <t>セキサン</t>
    </rPh>
    <phoneticPr fontId="15"/>
  </si>
  <si>
    <t>該当ﾅｼ</t>
    <rPh sb="0" eb="2">
      <t>ガイトウ</t>
    </rPh>
    <phoneticPr fontId="2"/>
  </si>
  <si>
    <t>※　採用</t>
    <phoneticPr fontId="2"/>
  </si>
  <si>
    <t>(1)</t>
    <phoneticPr fontId="2"/>
  </si>
  <si>
    <t>直接仮設工事</t>
    <rPh sb="0" eb="2">
      <t>チョクセツ</t>
    </rPh>
    <rPh sb="2" eb="4">
      <t>カセツ</t>
    </rPh>
    <rPh sb="4" eb="6">
      <t>コウジ</t>
    </rPh>
    <phoneticPr fontId="2"/>
  </si>
  <si>
    <t>養生</t>
    <rPh sb="0" eb="2">
      <t>ヨウジョウ</t>
    </rPh>
    <phoneticPr fontId="2"/>
  </si>
  <si>
    <t>（内部改修）</t>
    <rPh sb="1" eb="3">
      <t>ナイブ</t>
    </rPh>
    <rPh sb="3" eb="5">
      <t>カイシュウ</t>
    </rPh>
    <phoneticPr fontId="2"/>
  </si>
  <si>
    <t>個別改修</t>
    <rPh sb="0" eb="2">
      <t>コベツ</t>
    </rPh>
    <rPh sb="2" eb="4">
      <t>カイシュウ</t>
    </rPh>
    <phoneticPr fontId="2"/>
  </si>
  <si>
    <t>整理清掃後片付け</t>
    <rPh sb="0" eb="2">
      <t>セイリ</t>
    </rPh>
    <rPh sb="2" eb="4">
      <t>セイソウ</t>
    </rPh>
    <rPh sb="4" eb="7">
      <t>アトカタヅ</t>
    </rPh>
    <phoneticPr fontId="2"/>
  </si>
  <si>
    <t>個別改修</t>
    <rPh sb="0" eb="4">
      <t>コベツカイシュウ</t>
    </rPh>
    <phoneticPr fontId="2"/>
  </si>
  <si>
    <t>仮設材運搬</t>
    <rPh sb="0" eb="3">
      <t>カセツザイ</t>
    </rPh>
    <rPh sb="3" eb="5">
      <t>ウンパン</t>
    </rPh>
    <phoneticPr fontId="2"/>
  </si>
  <si>
    <t>㎡</t>
    <phoneticPr fontId="2"/>
  </si>
  <si>
    <t>箇所</t>
    <rPh sb="0" eb="2">
      <t>カショ</t>
    </rPh>
    <phoneticPr fontId="2"/>
  </si>
  <si>
    <t>化粧ケイカル板</t>
    <rPh sb="0" eb="2">
      <t>ケショウ</t>
    </rPh>
    <rPh sb="6" eb="7">
      <t>イタ</t>
    </rPh>
    <phoneticPr fontId="2"/>
  </si>
  <si>
    <t>解体撤去工事</t>
    <rPh sb="0" eb="2">
      <t>カイタイ</t>
    </rPh>
    <rPh sb="2" eb="4">
      <t>テッキョ</t>
    </rPh>
    <rPh sb="4" eb="6">
      <t>コウジ</t>
    </rPh>
    <phoneticPr fontId="2"/>
  </si>
  <si>
    <t>(2)</t>
    <phoneticPr fontId="2"/>
  </si>
  <si>
    <t>建築改修工事</t>
    <rPh sb="0" eb="2">
      <t>ケンチク</t>
    </rPh>
    <rPh sb="2" eb="4">
      <t>カイシュウ</t>
    </rPh>
    <rPh sb="4" eb="6">
      <t>コウジ</t>
    </rPh>
    <phoneticPr fontId="2"/>
  </si>
  <si>
    <t>電気設備改修工事</t>
    <rPh sb="0" eb="8">
      <t>デンキセツビカイシュウコウジ</t>
    </rPh>
    <phoneticPr fontId="2"/>
  </si>
  <si>
    <t>600Vﾎﾟﾘｴﾁﾚﾝ絶縁</t>
    <phoneticPr fontId="2"/>
  </si>
  <si>
    <t>ｼｰｽｹｰﾌﾞﾙ平形</t>
    <rPh sb="8" eb="10">
      <t>ヒラガタ</t>
    </rPh>
    <phoneticPr fontId="2"/>
  </si>
  <si>
    <t>EM-EEF2.0-2C</t>
    <phoneticPr fontId="2"/>
  </si>
  <si>
    <t>EM-EEF2.0-3C</t>
    <phoneticPr fontId="2"/>
  </si>
  <si>
    <t>合成樹脂線ぴ</t>
    <rPh sb="0" eb="5">
      <t>ゴウセイジュシセン</t>
    </rPh>
    <phoneticPr fontId="2"/>
  </si>
  <si>
    <t>1号</t>
    <rPh sb="1" eb="2">
      <t>ゴウ</t>
    </rPh>
    <phoneticPr fontId="2"/>
  </si>
  <si>
    <t>LEDベースライト</t>
    <phoneticPr fontId="2"/>
  </si>
  <si>
    <t>LSS9-4-23　5000K</t>
    <phoneticPr fontId="2"/>
  </si>
  <si>
    <t>照明器具A</t>
    <rPh sb="0" eb="4">
      <t>ショウメイキグ</t>
    </rPh>
    <phoneticPr fontId="2"/>
  </si>
  <si>
    <t>照明器具B</t>
    <rPh sb="0" eb="4">
      <t>ショウメイキグ</t>
    </rPh>
    <phoneticPr fontId="2"/>
  </si>
  <si>
    <t>LEDブラケットライト</t>
    <phoneticPr fontId="2"/>
  </si>
  <si>
    <t>840lm　5000K</t>
    <phoneticPr fontId="2"/>
  </si>
  <si>
    <t>天井付熱線センサー</t>
    <rPh sb="0" eb="2">
      <t>テンジョウ</t>
    </rPh>
    <rPh sb="2" eb="3">
      <t>ツキ</t>
    </rPh>
    <rPh sb="3" eb="5">
      <t>ネッセン</t>
    </rPh>
    <phoneticPr fontId="2"/>
  </si>
  <si>
    <t>DSN2相当</t>
    <rPh sb="4" eb="6">
      <t>ソウトウ</t>
    </rPh>
    <phoneticPr fontId="2"/>
  </si>
  <si>
    <t>コンセント</t>
    <phoneticPr fontId="2"/>
  </si>
  <si>
    <t>2P15A×2</t>
    <phoneticPr fontId="2"/>
  </si>
  <si>
    <t>樹脂製ｺﾝｾﾝﾄﾎﾞｯｸｽ付</t>
    <rPh sb="0" eb="3">
      <t>ジュシセイ</t>
    </rPh>
    <rPh sb="13" eb="14">
      <t>ツキ</t>
    </rPh>
    <phoneticPr fontId="2"/>
  </si>
  <si>
    <t>樹脂製　4個用</t>
    <rPh sb="0" eb="3">
      <t>ジュシセイ</t>
    </rPh>
    <rPh sb="5" eb="6">
      <t>コ</t>
    </rPh>
    <rPh sb="6" eb="7">
      <t>ヨウ</t>
    </rPh>
    <phoneticPr fontId="2"/>
  </si>
  <si>
    <t>露出スイッチボックス</t>
    <rPh sb="0" eb="2">
      <t>ロシュツ</t>
    </rPh>
    <phoneticPr fontId="2"/>
  </si>
  <si>
    <t>ｼｰｽｹｰﾌﾞﾙ平形　撤去</t>
    <rPh sb="8" eb="10">
      <t>ヒラガタ</t>
    </rPh>
    <rPh sb="11" eb="13">
      <t>テッキョ</t>
    </rPh>
    <phoneticPr fontId="2"/>
  </si>
  <si>
    <t>照明器具a</t>
    <phoneticPr fontId="2"/>
  </si>
  <si>
    <t>照明器具b</t>
    <phoneticPr fontId="2"/>
  </si>
  <si>
    <t>天井付ベースライト　撤去</t>
    <rPh sb="0" eb="2">
      <t>テンジョウ</t>
    </rPh>
    <rPh sb="2" eb="3">
      <t>ツキ</t>
    </rPh>
    <rPh sb="10" eb="12">
      <t>テッキョ</t>
    </rPh>
    <phoneticPr fontId="2"/>
  </si>
  <si>
    <t>壁掛壁ブラケットライト　撤去</t>
    <rPh sb="0" eb="3">
      <t>カベカケカベ</t>
    </rPh>
    <rPh sb="12" eb="14">
      <t>テッキョ</t>
    </rPh>
    <phoneticPr fontId="2"/>
  </si>
  <si>
    <t>40W×1灯型　再利用しない</t>
  </si>
  <si>
    <t>20W×1灯型　再利用しない</t>
    <rPh sb="5" eb="6">
      <t>トウ</t>
    </rPh>
    <rPh sb="6" eb="7">
      <t>カタ</t>
    </rPh>
    <phoneticPr fontId="2"/>
  </si>
  <si>
    <t>(3)</t>
    <phoneticPr fontId="2"/>
  </si>
  <si>
    <t>機械設備改修工事</t>
    <rPh sb="0" eb="4">
      <t>キカイセツビ</t>
    </rPh>
    <rPh sb="4" eb="8">
      <t>カイシュウコウジ</t>
    </rPh>
    <phoneticPr fontId="2"/>
  </si>
  <si>
    <t>　　面　積　：　　　　　㎡</t>
    <rPh sb="2" eb="3">
      <t>メン</t>
    </rPh>
    <rPh sb="4" eb="5">
      <t>セキ</t>
    </rPh>
    <phoneticPr fontId="15"/>
  </si>
  <si>
    <t>(1)－1　の　計</t>
    <rPh sb="8" eb="9">
      <t>ケイ</t>
    </rPh>
    <phoneticPr fontId="2"/>
  </si>
  <si>
    <t>(1)－2　の　計</t>
    <rPh sb="8" eb="9">
      <t>ケイ</t>
    </rPh>
    <phoneticPr fontId="2"/>
  </si>
  <si>
    <t>(1)－3　の　計</t>
    <rPh sb="8" eb="9">
      <t>ケイ</t>
    </rPh>
    <phoneticPr fontId="2"/>
  </si>
  <si>
    <t>給排水・衛星器具設備工事</t>
    <rPh sb="0" eb="3">
      <t>キュウハイスイ</t>
    </rPh>
    <rPh sb="4" eb="6">
      <t>エイセイ</t>
    </rPh>
    <rPh sb="6" eb="8">
      <t>キグ</t>
    </rPh>
    <rPh sb="8" eb="10">
      <t>セツビ</t>
    </rPh>
    <rPh sb="10" eb="12">
      <t>コウジ</t>
    </rPh>
    <phoneticPr fontId="2"/>
  </si>
  <si>
    <t>洋風大便器</t>
    <rPh sb="0" eb="2">
      <t>ヨウフウ</t>
    </rPh>
    <rPh sb="2" eb="5">
      <t>ダイベンキ</t>
    </rPh>
    <phoneticPr fontId="2"/>
  </si>
  <si>
    <t>温水洗浄便座</t>
    <rPh sb="0" eb="6">
      <t>オンスイセンジョウベンザ</t>
    </rPh>
    <phoneticPr fontId="2"/>
  </si>
  <si>
    <t>小便器</t>
    <rPh sb="0" eb="3">
      <t>ショウベンキ</t>
    </rPh>
    <phoneticPr fontId="2"/>
  </si>
  <si>
    <t>汚垂マット</t>
    <rPh sb="0" eb="1">
      <t>オ</t>
    </rPh>
    <rPh sb="1" eb="2">
      <t>タレ</t>
    </rPh>
    <phoneticPr fontId="2"/>
  </si>
  <si>
    <t>台付自動水栓</t>
    <rPh sb="0" eb="2">
      <t>ダイツ</t>
    </rPh>
    <rPh sb="2" eb="6">
      <t>ジドウスイセン</t>
    </rPh>
    <phoneticPr fontId="2"/>
  </si>
  <si>
    <t>散水栓</t>
    <rPh sb="0" eb="3">
      <t>サンスイセン</t>
    </rPh>
    <phoneticPr fontId="2"/>
  </si>
  <si>
    <t>単水栓、自己発電型</t>
    <rPh sb="0" eb="3">
      <t>タンスイセン</t>
    </rPh>
    <rPh sb="4" eb="6">
      <t>ジコ</t>
    </rPh>
    <rPh sb="6" eb="9">
      <t>ハツデンカタ</t>
    </rPh>
    <phoneticPr fontId="2"/>
  </si>
  <si>
    <t>キー式　横水栓</t>
    <phoneticPr fontId="2"/>
  </si>
  <si>
    <t>600×600型</t>
    <rPh sb="7" eb="8">
      <t>カタ</t>
    </rPh>
    <phoneticPr fontId="2"/>
  </si>
  <si>
    <t>壁掛壁排水自動洗浄小便器</t>
    <rPh sb="0" eb="2">
      <t>カベカケ</t>
    </rPh>
    <rPh sb="2" eb="3">
      <t>カベ</t>
    </rPh>
    <rPh sb="3" eb="5">
      <t>ハイスイ</t>
    </rPh>
    <rPh sb="5" eb="7">
      <t>ジドウ</t>
    </rPh>
    <rPh sb="7" eb="9">
      <t>センジョウ</t>
    </rPh>
    <rPh sb="9" eb="10">
      <t>ショウ</t>
    </rPh>
    <rPh sb="10" eb="12">
      <t>ベンキ</t>
    </rPh>
    <phoneticPr fontId="2"/>
  </si>
  <si>
    <t>乾電池型、節水タイプ</t>
    <rPh sb="0" eb="4">
      <t>カンデンチカタ</t>
    </rPh>
    <rPh sb="5" eb="7">
      <t>セッスイ</t>
    </rPh>
    <phoneticPr fontId="2"/>
  </si>
  <si>
    <t>リモコン洗浄タイプ、タッチスイッチ</t>
    <rPh sb="4" eb="6">
      <t>センジョウ</t>
    </rPh>
    <phoneticPr fontId="2"/>
  </si>
  <si>
    <t>リモデル型（排水心可変型）</t>
    <phoneticPr fontId="2"/>
  </si>
  <si>
    <t>紙巻き器</t>
    <rPh sb="0" eb="4">
      <t>カミマキキ</t>
    </rPh>
    <phoneticPr fontId="2"/>
  </si>
  <si>
    <t>シングル</t>
    <phoneticPr fontId="2"/>
  </si>
  <si>
    <t>排水ポンプ（汚水）</t>
    <rPh sb="0" eb="2">
      <t>ハイスイ</t>
    </rPh>
    <rPh sb="6" eb="8">
      <t>オスイ</t>
    </rPh>
    <phoneticPr fontId="2"/>
  </si>
  <si>
    <t>汚物用水中ポンプ、80A,360L/min</t>
    <rPh sb="0" eb="3">
      <t>オブツヨウ</t>
    </rPh>
    <rPh sb="3" eb="5">
      <t>スイチュウ</t>
    </rPh>
    <phoneticPr fontId="2"/>
  </si>
  <si>
    <t>揚程6.5ｍ、出力2.2kW</t>
    <rPh sb="0" eb="2">
      <t>ヨウテイ</t>
    </rPh>
    <rPh sb="7" eb="9">
      <t>シュツリョク</t>
    </rPh>
    <phoneticPr fontId="2"/>
  </si>
  <si>
    <t>排水ポンプ（湧水）</t>
    <rPh sb="0" eb="2">
      <t>ハイスイ</t>
    </rPh>
    <rPh sb="6" eb="8">
      <t>ユウスイ</t>
    </rPh>
    <phoneticPr fontId="2"/>
  </si>
  <si>
    <t>汚水用水中ポンプ、40A,100L/min</t>
    <rPh sb="0" eb="3">
      <t>オスイヨウ</t>
    </rPh>
    <rPh sb="3" eb="5">
      <t>スイチュウ</t>
    </rPh>
    <phoneticPr fontId="2"/>
  </si>
  <si>
    <t>揚程4.0ｍ、出力0.25kW</t>
    <rPh sb="0" eb="2">
      <t>ヨウテイ</t>
    </rPh>
    <rPh sb="7" eb="9">
      <t>シュツリョク</t>
    </rPh>
    <phoneticPr fontId="2"/>
  </si>
  <si>
    <t>化粧鏡</t>
    <rPh sb="0" eb="3">
      <t>ケショウカガミ</t>
    </rPh>
    <phoneticPr fontId="2"/>
  </si>
  <si>
    <t>450×600</t>
    <phoneticPr fontId="2"/>
  </si>
  <si>
    <t>給水・水道用耐衝撃性</t>
    <rPh sb="0" eb="2">
      <t>キュウスイ</t>
    </rPh>
    <rPh sb="3" eb="5">
      <t>スイドウ</t>
    </rPh>
    <rPh sb="5" eb="6">
      <t>ヨウ</t>
    </rPh>
    <rPh sb="6" eb="10">
      <t>タイショウゲキセイ</t>
    </rPh>
    <phoneticPr fontId="2"/>
  </si>
  <si>
    <t>HIVP50　機械室・便所</t>
    <rPh sb="7" eb="10">
      <t>キカイシツ</t>
    </rPh>
    <rPh sb="11" eb="13">
      <t>ベンジョ</t>
    </rPh>
    <phoneticPr fontId="2"/>
  </si>
  <si>
    <t>HIVP50　屋内一般</t>
    <rPh sb="7" eb="9">
      <t>オクナイ</t>
    </rPh>
    <rPh sb="9" eb="11">
      <t>イッパン</t>
    </rPh>
    <phoneticPr fontId="2"/>
  </si>
  <si>
    <t>HIVP40　機械室・便所</t>
    <rPh sb="7" eb="10">
      <t>キカイシツ</t>
    </rPh>
    <rPh sb="11" eb="13">
      <t>ベンジョ</t>
    </rPh>
    <phoneticPr fontId="2"/>
  </si>
  <si>
    <t>HIVP25　機械室・便所</t>
    <rPh sb="7" eb="10">
      <t>キカイシツ</t>
    </rPh>
    <rPh sb="11" eb="13">
      <t>ベンジョ</t>
    </rPh>
    <phoneticPr fontId="2"/>
  </si>
  <si>
    <t>HIVP25　屋内一般</t>
    <rPh sb="7" eb="9">
      <t>オクナイ</t>
    </rPh>
    <rPh sb="9" eb="11">
      <t>イッパン</t>
    </rPh>
    <phoneticPr fontId="2"/>
  </si>
  <si>
    <t>HIVP20　機械室・便所</t>
    <rPh sb="7" eb="10">
      <t>キカイシツ</t>
    </rPh>
    <rPh sb="11" eb="13">
      <t>ベンジョ</t>
    </rPh>
    <phoneticPr fontId="2"/>
  </si>
  <si>
    <t>HIVP20　屋内一般</t>
    <rPh sb="7" eb="9">
      <t>オクナイ</t>
    </rPh>
    <rPh sb="9" eb="11">
      <t>イッパン</t>
    </rPh>
    <phoneticPr fontId="2"/>
  </si>
  <si>
    <t>〃</t>
    <phoneticPr fontId="2"/>
  </si>
  <si>
    <t>給水設備</t>
    <rPh sb="0" eb="2">
      <t>キュウスイ</t>
    </rPh>
    <rPh sb="2" eb="4">
      <t>セツビ</t>
    </rPh>
    <phoneticPr fontId="2"/>
  </si>
  <si>
    <t>HIVP100　屋内一般</t>
    <rPh sb="8" eb="10">
      <t>オクナイ</t>
    </rPh>
    <rPh sb="10" eb="12">
      <t>イッパン</t>
    </rPh>
    <phoneticPr fontId="2"/>
  </si>
  <si>
    <t>排水・通気設備</t>
    <rPh sb="0" eb="2">
      <t>ハイスイ</t>
    </rPh>
    <rPh sb="3" eb="5">
      <t>ツウキ</t>
    </rPh>
    <rPh sb="5" eb="7">
      <t>セツビ</t>
    </rPh>
    <phoneticPr fontId="2"/>
  </si>
  <si>
    <t>VP100　機械室・便所</t>
    <rPh sb="6" eb="9">
      <t>キカイシツ</t>
    </rPh>
    <rPh sb="10" eb="12">
      <t>ベンジョ</t>
    </rPh>
    <phoneticPr fontId="2"/>
  </si>
  <si>
    <t>VP75　機械室・便所</t>
    <rPh sb="5" eb="8">
      <t>キカイシツ</t>
    </rPh>
    <rPh sb="9" eb="11">
      <t>ベンジョ</t>
    </rPh>
    <phoneticPr fontId="2"/>
  </si>
  <si>
    <t>VP75　屋内一般</t>
    <rPh sb="5" eb="9">
      <t>オクナイイッパン</t>
    </rPh>
    <phoneticPr fontId="2"/>
  </si>
  <si>
    <t>VP65　機械室・便所</t>
    <rPh sb="5" eb="8">
      <t>キカイシツ</t>
    </rPh>
    <rPh sb="9" eb="11">
      <t>ベンジョ</t>
    </rPh>
    <phoneticPr fontId="2"/>
  </si>
  <si>
    <t>VP50　機械室・便所</t>
    <rPh sb="5" eb="8">
      <t>キカイシツ</t>
    </rPh>
    <rPh sb="9" eb="11">
      <t>ベンジョ</t>
    </rPh>
    <phoneticPr fontId="2"/>
  </si>
  <si>
    <t>VP50　屋内一般</t>
    <rPh sb="5" eb="9">
      <t>オクナイイッパン</t>
    </rPh>
    <phoneticPr fontId="2"/>
  </si>
  <si>
    <t>VP40　機械室・便所</t>
    <rPh sb="5" eb="8">
      <t>キカイシツ</t>
    </rPh>
    <rPh sb="9" eb="11">
      <t>ベンジョ</t>
    </rPh>
    <phoneticPr fontId="2"/>
  </si>
  <si>
    <t>硬質塩化ビニル管（通気）</t>
    <rPh sb="0" eb="4">
      <t>コウシツエンカ</t>
    </rPh>
    <rPh sb="7" eb="8">
      <t>カン</t>
    </rPh>
    <rPh sb="9" eb="11">
      <t>ツウキ</t>
    </rPh>
    <phoneticPr fontId="2"/>
  </si>
  <si>
    <t>通気金物</t>
    <rPh sb="0" eb="2">
      <t>ツウキ</t>
    </rPh>
    <rPh sb="2" eb="4">
      <t>カナモノ</t>
    </rPh>
    <phoneticPr fontId="2"/>
  </si>
  <si>
    <t>掃除口金物</t>
    <rPh sb="0" eb="3">
      <t>ソウジグチ</t>
    </rPh>
    <rPh sb="3" eb="5">
      <t>カナモノ</t>
    </rPh>
    <phoneticPr fontId="2"/>
  </si>
  <si>
    <t>VP50　屋内一般</t>
    <rPh sb="5" eb="7">
      <t>オクナイ</t>
    </rPh>
    <rPh sb="7" eb="9">
      <t>イッパン</t>
    </rPh>
    <phoneticPr fontId="2"/>
  </si>
  <si>
    <t>給排水・衛星器具設備改修工事</t>
    <rPh sb="0" eb="3">
      <t>キュウハイスイ</t>
    </rPh>
    <rPh sb="4" eb="6">
      <t>エイセイ</t>
    </rPh>
    <rPh sb="6" eb="8">
      <t>キグ</t>
    </rPh>
    <rPh sb="8" eb="10">
      <t>セツビ</t>
    </rPh>
    <rPh sb="10" eb="12">
      <t>カイシュウ</t>
    </rPh>
    <rPh sb="12" eb="14">
      <t>コウジ</t>
    </rPh>
    <phoneticPr fontId="2"/>
  </si>
  <si>
    <t>撤去解体工事</t>
    <rPh sb="0" eb="2">
      <t>テッキョ</t>
    </rPh>
    <rPh sb="2" eb="4">
      <t>カイタイ</t>
    </rPh>
    <rPh sb="4" eb="6">
      <t>コウジ</t>
    </rPh>
    <phoneticPr fontId="2"/>
  </si>
  <si>
    <t>和風大便器　撤去</t>
    <rPh sb="0" eb="5">
      <t>ワフウダイベンキ</t>
    </rPh>
    <rPh sb="6" eb="8">
      <t>テッキョ</t>
    </rPh>
    <phoneticPr fontId="2"/>
  </si>
  <si>
    <t>ストール小便器　撤去</t>
    <rPh sb="4" eb="7">
      <t>ショウベンキ</t>
    </rPh>
    <rPh sb="8" eb="10">
      <t>テッキョ</t>
    </rPh>
    <phoneticPr fontId="2"/>
  </si>
  <si>
    <t>トラップ付きストール小便器(中形)</t>
    <rPh sb="4" eb="5">
      <t>ツ</t>
    </rPh>
    <rPh sb="10" eb="13">
      <t>ショウベンキ</t>
    </rPh>
    <rPh sb="14" eb="16">
      <t>チュウガタ</t>
    </rPh>
    <phoneticPr fontId="2"/>
  </si>
  <si>
    <t>トラップ付きストール小便器(大形)</t>
    <rPh sb="4" eb="5">
      <t>ツ</t>
    </rPh>
    <rPh sb="10" eb="13">
      <t>ショウベンキ</t>
    </rPh>
    <rPh sb="14" eb="16">
      <t>オオガタ</t>
    </rPh>
    <phoneticPr fontId="2"/>
  </si>
  <si>
    <t>洗面器　取り外し</t>
    <rPh sb="0" eb="3">
      <t>センメンキ</t>
    </rPh>
    <rPh sb="4" eb="5">
      <t>ト</t>
    </rPh>
    <rPh sb="6" eb="7">
      <t>ハズ</t>
    </rPh>
    <phoneticPr fontId="2"/>
  </si>
  <si>
    <t>再利用</t>
    <rPh sb="0" eb="3">
      <t>サイリヨウ</t>
    </rPh>
    <phoneticPr fontId="2"/>
  </si>
  <si>
    <t>そで無洗面器</t>
    <rPh sb="2" eb="3">
      <t>ナ</t>
    </rPh>
    <rPh sb="3" eb="6">
      <t>センメンキ</t>
    </rPh>
    <phoneticPr fontId="2"/>
  </si>
  <si>
    <t>散水栓　撤去</t>
    <rPh sb="0" eb="3">
      <t>サンスイセン</t>
    </rPh>
    <rPh sb="4" eb="6">
      <t>テッキョ</t>
    </rPh>
    <phoneticPr fontId="2"/>
  </si>
  <si>
    <t>キー式、横水栓</t>
    <rPh sb="2" eb="3">
      <t>シキ</t>
    </rPh>
    <rPh sb="4" eb="7">
      <t>ヨコスイセン</t>
    </rPh>
    <phoneticPr fontId="2"/>
  </si>
  <si>
    <t>紙巻き器　撤去</t>
    <rPh sb="0" eb="4">
      <t>カミマキキ</t>
    </rPh>
    <rPh sb="5" eb="7">
      <t>テッキョ</t>
    </rPh>
    <phoneticPr fontId="2"/>
  </si>
  <si>
    <t>化粧鏡</t>
    <rPh sb="0" eb="2">
      <t>ケショウ</t>
    </rPh>
    <rPh sb="2" eb="3">
      <t>カガミ</t>
    </rPh>
    <phoneticPr fontId="2"/>
  </si>
  <si>
    <t>450×600　程度</t>
    <rPh sb="8" eb="10">
      <t>テイド</t>
    </rPh>
    <phoneticPr fontId="2"/>
  </si>
  <si>
    <t>排水ポンプ（汚水）　撤去</t>
    <rPh sb="0" eb="2">
      <t>ハイスイ</t>
    </rPh>
    <rPh sb="6" eb="8">
      <t>オスイ</t>
    </rPh>
    <rPh sb="10" eb="12">
      <t>テッキョ</t>
    </rPh>
    <phoneticPr fontId="2"/>
  </si>
  <si>
    <t>排水ポンプ（湧水）　撤去</t>
    <rPh sb="0" eb="2">
      <t>ハイスイ</t>
    </rPh>
    <rPh sb="6" eb="8">
      <t>ユウスイ</t>
    </rPh>
    <rPh sb="10" eb="12">
      <t>テッキョ</t>
    </rPh>
    <phoneticPr fontId="2"/>
  </si>
  <si>
    <t>揚程6.5ｍ、出力1.5kW</t>
    <rPh sb="0" eb="2">
      <t>ヨウテイ</t>
    </rPh>
    <rPh sb="7" eb="9">
      <t>シュツリョク</t>
    </rPh>
    <phoneticPr fontId="2"/>
  </si>
  <si>
    <t>青銅仕切弁　撤去</t>
    <rPh sb="0" eb="2">
      <t>セイドウ</t>
    </rPh>
    <rPh sb="2" eb="5">
      <t>シキリベン</t>
    </rPh>
    <rPh sb="6" eb="8">
      <t>テッキョ</t>
    </rPh>
    <phoneticPr fontId="2"/>
  </si>
  <si>
    <t>硬質塩化ビニル管　撤去</t>
    <rPh sb="0" eb="2">
      <t>コウシツ</t>
    </rPh>
    <rPh sb="2" eb="4">
      <t>エンカ</t>
    </rPh>
    <rPh sb="7" eb="8">
      <t>カン</t>
    </rPh>
    <rPh sb="9" eb="11">
      <t>テッキョ</t>
    </rPh>
    <phoneticPr fontId="2"/>
  </si>
  <si>
    <t>硬質塩化ビニル管（排水）　撤去</t>
    <rPh sb="0" eb="4">
      <t>コウシツエンカ</t>
    </rPh>
    <rPh sb="7" eb="8">
      <t>カン</t>
    </rPh>
    <rPh sb="9" eb="11">
      <t>ハイスイ</t>
    </rPh>
    <rPh sb="13" eb="15">
      <t>テッキョ</t>
    </rPh>
    <phoneticPr fontId="2"/>
  </si>
  <si>
    <t>硬質塩化ビニル管（通気）　撤去</t>
    <rPh sb="0" eb="4">
      <t>コウシツエンカ</t>
    </rPh>
    <rPh sb="7" eb="8">
      <t>カン</t>
    </rPh>
    <rPh sb="9" eb="11">
      <t>ツウキ</t>
    </rPh>
    <rPh sb="13" eb="15">
      <t>テッキョ</t>
    </rPh>
    <phoneticPr fontId="2"/>
  </si>
  <si>
    <t>通気金物　撤去</t>
    <rPh sb="0" eb="2">
      <t>ツウキ</t>
    </rPh>
    <rPh sb="2" eb="4">
      <t>カナモノ</t>
    </rPh>
    <rPh sb="5" eb="7">
      <t>テッキョ</t>
    </rPh>
    <phoneticPr fontId="2"/>
  </si>
  <si>
    <t>排水金物　撤去</t>
    <rPh sb="0" eb="2">
      <t>ハイスイ</t>
    </rPh>
    <rPh sb="2" eb="4">
      <t>カナモノ</t>
    </rPh>
    <rPh sb="5" eb="7">
      <t>テッキョ</t>
    </rPh>
    <phoneticPr fontId="2"/>
  </si>
  <si>
    <t>TSB-50</t>
    <phoneticPr fontId="2"/>
  </si>
  <si>
    <t>5K　80A</t>
    <phoneticPr fontId="2"/>
  </si>
  <si>
    <t>5K　50A</t>
    <phoneticPr fontId="2"/>
  </si>
  <si>
    <t>5K　40A</t>
    <phoneticPr fontId="2"/>
  </si>
  <si>
    <t>5K　20A</t>
    <phoneticPr fontId="2"/>
  </si>
  <si>
    <t>（発生材処分）</t>
    <rPh sb="1" eb="4">
      <t>ハッセイザイ</t>
    </rPh>
    <rPh sb="4" eb="6">
      <t>ショブン</t>
    </rPh>
    <phoneticPr fontId="2"/>
  </si>
  <si>
    <t>電線類</t>
    <rPh sb="0" eb="3">
      <t>デンセンルイ</t>
    </rPh>
    <phoneticPr fontId="2"/>
  </si>
  <si>
    <t>照明器具類</t>
    <rPh sb="0" eb="5">
      <t>ショウメイキグルイ</t>
    </rPh>
    <phoneticPr fontId="2"/>
  </si>
  <si>
    <t>集積、運搬共</t>
    <rPh sb="0" eb="2">
      <t>シュウセキ</t>
    </rPh>
    <rPh sb="3" eb="5">
      <t>ウンパン</t>
    </rPh>
    <rPh sb="5" eb="6">
      <t>トモ</t>
    </rPh>
    <phoneticPr fontId="2"/>
  </si>
  <si>
    <t>（発生材処分）</t>
    <rPh sb="1" eb="6">
      <t>ハッセイザイショブン</t>
    </rPh>
    <phoneticPr fontId="2"/>
  </si>
  <si>
    <t>配管類</t>
    <rPh sb="0" eb="3">
      <t>ハイカンルイ</t>
    </rPh>
    <phoneticPr fontId="2"/>
  </si>
  <si>
    <t>VP管等</t>
    <rPh sb="2" eb="3">
      <t>カン</t>
    </rPh>
    <rPh sb="3" eb="4">
      <t>ナド</t>
    </rPh>
    <phoneticPr fontId="2"/>
  </si>
  <si>
    <t>陶器類</t>
    <rPh sb="0" eb="3">
      <t>トウキルイ</t>
    </rPh>
    <phoneticPr fontId="2"/>
  </si>
  <si>
    <t>運搬共</t>
    <rPh sb="0" eb="3">
      <t>ウンパントモ</t>
    </rPh>
    <phoneticPr fontId="2"/>
  </si>
  <si>
    <t>（1）</t>
    <phoneticPr fontId="2"/>
  </si>
  <si>
    <t>（2）</t>
    <phoneticPr fontId="2"/>
  </si>
  <si>
    <t>（3）</t>
    <phoneticPr fontId="2"/>
  </si>
  <si>
    <t>小　計</t>
    <rPh sb="0" eb="1">
      <t>ショウ</t>
    </rPh>
    <rPh sb="2" eb="3">
      <t>ケイ</t>
    </rPh>
    <phoneticPr fontId="2"/>
  </si>
  <si>
    <t>(3)-1の合計</t>
    <phoneticPr fontId="2"/>
  </si>
  <si>
    <t>換気設備工事</t>
    <rPh sb="0" eb="4">
      <t>カンキセツビ</t>
    </rPh>
    <rPh sb="4" eb="6">
      <t>コウジ</t>
    </rPh>
    <phoneticPr fontId="2"/>
  </si>
  <si>
    <t>天井埋込換気扇　新設</t>
    <rPh sb="0" eb="2">
      <t>テンジョウ</t>
    </rPh>
    <rPh sb="2" eb="4">
      <t>ウメコミ</t>
    </rPh>
    <rPh sb="4" eb="7">
      <t>カンキセン</t>
    </rPh>
    <rPh sb="8" eb="10">
      <t>シンセツ</t>
    </rPh>
    <phoneticPr fontId="2"/>
  </si>
  <si>
    <t>天井埋込換気扇　撤去</t>
    <rPh sb="0" eb="7">
      <t>テンジョウウメコミカンキセン</t>
    </rPh>
    <rPh sb="8" eb="10">
      <t>テッキョ</t>
    </rPh>
    <phoneticPr fontId="2"/>
  </si>
  <si>
    <t>内部仕上足場（改修）</t>
    <rPh sb="0" eb="2">
      <t>ナイブ</t>
    </rPh>
    <rPh sb="2" eb="4">
      <t>シア</t>
    </rPh>
    <rPh sb="4" eb="6">
      <t>アシバ</t>
    </rPh>
    <rPh sb="7" eb="9">
      <t>カイシュウ</t>
    </rPh>
    <phoneticPr fontId="2"/>
  </si>
  <si>
    <t>内部仕上足場脚立足場</t>
    <rPh sb="0" eb="4">
      <t>ナイブシア</t>
    </rPh>
    <rPh sb="4" eb="6">
      <t>アシバ</t>
    </rPh>
    <rPh sb="6" eb="8">
      <t>キャタツ</t>
    </rPh>
    <rPh sb="8" eb="10">
      <t>アシバ</t>
    </rPh>
    <phoneticPr fontId="2"/>
  </si>
  <si>
    <t>4階建</t>
    <rPh sb="1" eb="2">
      <t>カイ</t>
    </rPh>
    <rPh sb="2" eb="3">
      <t>ダ</t>
    </rPh>
    <phoneticPr fontId="2"/>
  </si>
  <si>
    <t>改訂54版 建設工事標準歩掛 P-1185</t>
    <phoneticPr fontId="2"/>
  </si>
  <si>
    <t>㎡</t>
    <phoneticPr fontId="2"/>
  </si>
  <si>
    <t>物価資料(材料価格)採用価格の端数処理比較表</t>
    <rPh sb="0" eb="2">
      <t>ブッカ</t>
    </rPh>
    <rPh sb="2" eb="4">
      <t>シリョウ</t>
    </rPh>
    <rPh sb="5" eb="7">
      <t>ザイリョウ</t>
    </rPh>
    <rPh sb="7" eb="9">
      <t>カカク</t>
    </rPh>
    <rPh sb="10" eb="12">
      <t>サイヨウ</t>
    </rPh>
    <rPh sb="12" eb="14">
      <t>カカク</t>
    </rPh>
    <rPh sb="15" eb="17">
      <t>ハスウ</t>
    </rPh>
    <rPh sb="17" eb="19">
      <t>ショリ</t>
    </rPh>
    <rPh sb="19" eb="21">
      <t>ヒカク</t>
    </rPh>
    <rPh sb="21" eb="22">
      <t>ヒョウ</t>
    </rPh>
    <phoneticPr fontId="2"/>
  </si>
  <si>
    <t>種類</t>
    <rPh sb="0" eb="2">
      <t>シュルイ</t>
    </rPh>
    <phoneticPr fontId="96"/>
  </si>
  <si>
    <t>単位</t>
    <rPh sb="0" eb="2">
      <t>タンイ</t>
    </rPh>
    <phoneticPr fontId="96"/>
  </si>
  <si>
    <t>物価</t>
    <rPh sb="0" eb="2">
      <t>ブッカ</t>
    </rPh>
    <phoneticPr fontId="2"/>
  </si>
  <si>
    <t>桁数</t>
    <rPh sb="0" eb="2">
      <t>ケタスウ</t>
    </rPh>
    <phoneticPr fontId="2"/>
  </si>
  <si>
    <t>資料</t>
    <rPh sb="0" eb="2">
      <t>シリョウ</t>
    </rPh>
    <phoneticPr fontId="2"/>
  </si>
  <si>
    <t>平均値</t>
    <rPh sb="0" eb="3">
      <t>ヘイキンチ</t>
    </rPh>
    <phoneticPr fontId="2"/>
  </si>
  <si>
    <t>価格※1</t>
    <rPh sb="0" eb="2">
      <t>カカク</t>
    </rPh>
    <phoneticPr fontId="2"/>
  </si>
  <si>
    <t>価格※2</t>
    <rPh sb="0" eb="2">
      <t>カカク</t>
    </rPh>
    <phoneticPr fontId="2"/>
  </si>
  <si>
    <t>採用価格</t>
    <rPh sb="0" eb="2">
      <t>サイヨウ</t>
    </rPh>
    <rPh sb="2" eb="4">
      <t>カカク</t>
    </rPh>
    <phoneticPr fontId="2"/>
  </si>
  <si>
    <t>物価ページ</t>
    <rPh sb="0" eb="2">
      <t>ブッカ</t>
    </rPh>
    <phoneticPr fontId="96"/>
  </si>
  <si>
    <t>資料ページ</t>
    <rPh sb="0" eb="2">
      <t>シリョウ</t>
    </rPh>
    <phoneticPr fontId="96"/>
  </si>
  <si>
    <t>ｍ3</t>
    <phoneticPr fontId="96"/>
  </si>
  <si>
    <t>-</t>
    <phoneticPr fontId="96"/>
  </si>
  <si>
    <t>ｍ</t>
    <phoneticPr fontId="96"/>
  </si>
  <si>
    <t>砂</t>
    <rPh sb="0" eb="1">
      <t>スナ</t>
    </rPh>
    <phoneticPr fontId="96"/>
  </si>
  <si>
    <t>防水材
ウォータイトB号</t>
    <rPh sb="0" eb="2">
      <t>ボウスイ</t>
    </rPh>
    <rPh sb="2" eb="3">
      <t>ザイ</t>
    </rPh>
    <rPh sb="11" eb="12">
      <t>ゴウ</t>
    </rPh>
    <phoneticPr fontId="96"/>
  </si>
  <si>
    <t>ℓ</t>
    <phoneticPr fontId="96"/>
  </si>
  <si>
    <t>ルーフドレン　　縦型(ドーム)φ75</t>
    <rPh sb="8" eb="9">
      <t>タテ</t>
    </rPh>
    <rPh sb="9" eb="10">
      <t>カタ</t>
    </rPh>
    <phoneticPr fontId="2"/>
  </si>
  <si>
    <t>ヵ所</t>
    <rPh sb="1" eb="2">
      <t>ショ</t>
    </rPh>
    <phoneticPr fontId="96"/>
  </si>
  <si>
    <t>コーナードレン　　　φ80</t>
    <phoneticPr fontId="2"/>
  </si>
  <si>
    <t>ビニル床タイル　厚2.0　一般用</t>
    <rPh sb="3" eb="4">
      <t>ユカ</t>
    </rPh>
    <rPh sb="8" eb="9">
      <t>アツ</t>
    </rPh>
    <rPh sb="13" eb="16">
      <t>イッパンヨウ</t>
    </rPh>
    <phoneticPr fontId="2"/>
  </si>
  <si>
    <t>m2</t>
    <phoneticPr fontId="96"/>
  </si>
  <si>
    <t>ビニル床シート　厚2.0　マーブル</t>
    <rPh sb="3" eb="4">
      <t>ユカ</t>
    </rPh>
    <rPh sb="8" eb="9">
      <t>アツ</t>
    </rPh>
    <phoneticPr fontId="2"/>
  </si>
  <si>
    <t>ビニル巾木　H75</t>
    <rPh sb="3" eb="5">
      <t>ハバキ</t>
    </rPh>
    <phoneticPr fontId="2"/>
  </si>
  <si>
    <t>接着剤　ｴﾎﾟｷｼ系　ｾﾒﾝﾄEP20</t>
    <rPh sb="0" eb="3">
      <t>セッチャクザイ</t>
    </rPh>
    <rPh sb="9" eb="10">
      <t>ケイ</t>
    </rPh>
    <phoneticPr fontId="2"/>
  </si>
  <si>
    <t>㎏</t>
    <phoneticPr fontId="2"/>
  </si>
  <si>
    <t>フレキシブルボード厚6</t>
    <rPh sb="9" eb="10">
      <t>アツ</t>
    </rPh>
    <phoneticPr fontId="2"/>
  </si>
  <si>
    <t>ヵ所</t>
    <rPh sb="1" eb="2">
      <t>ショ</t>
    </rPh>
    <phoneticPr fontId="2"/>
  </si>
  <si>
    <t>移動式クレーン作業料金(ラフターレーンクレーン）25ｔ</t>
    <rPh sb="0" eb="3">
      <t>イドウシキ</t>
    </rPh>
    <rPh sb="7" eb="9">
      <t>サギョウ</t>
    </rPh>
    <rPh sb="9" eb="11">
      <t>リョウキン</t>
    </rPh>
    <phoneticPr fontId="2"/>
  </si>
  <si>
    <t>日</t>
    <rPh sb="0" eb="1">
      <t>ニチ</t>
    </rPh>
    <phoneticPr fontId="2"/>
  </si>
  <si>
    <t>PHCパイル　C種　φ600　11ｍ</t>
    <rPh sb="8" eb="9">
      <t>シュ</t>
    </rPh>
    <phoneticPr fontId="2"/>
  </si>
  <si>
    <t>本</t>
    <rPh sb="0" eb="1">
      <t>ホン</t>
    </rPh>
    <phoneticPr fontId="2"/>
  </si>
  <si>
    <t>※小数点以下の表示桁数は要注意</t>
    <rPh sb="1" eb="4">
      <t>ショウスウテン</t>
    </rPh>
    <rPh sb="4" eb="6">
      <t>イカ</t>
    </rPh>
    <rPh sb="7" eb="9">
      <t>ヒョウジ</t>
    </rPh>
    <rPh sb="9" eb="11">
      <t>ケタスウ</t>
    </rPh>
    <rPh sb="12" eb="13">
      <t>ヨウ</t>
    </rPh>
    <rPh sb="13" eb="15">
      <t>チュウイ</t>
    </rPh>
    <phoneticPr fontId="2"/>
  </si>
  <si>
    <t>2022年12月号</t>
    <rPh sb="4" eb="5">
      <t>ネン</t>
    </rPh>
    <rPh sb="7" eb="8">
      <t>ガツ</t>
    </rPh>
    <rPh sb="8" eb="9">
      <t>ゴウ</t>
    </rPh>
    <phoneticPr fontId="2"/>
  </si>
  <si>
    <t>複層ビニル床シート　厚2.0</t>
    <rPh sb="0" eb="2">
      <t>フクソウ</t>
    </rPh>
    <rPh sb="5" eb="6">
      <t>ユカ</t>
    </rPh>
    <rPh sb="10" eb="11">
      <t>アツ</t>
    </rPh>
    <phoneticPr fontId="2"/>
  </si>
  <si>
    <t>接着剤</t>
    <rPh sb="0" eb="3">
      <t>セッチャクザイ</t>
    </rPh>
    <phoneticPr fontId="2"/>
  </si>
  <si>
    <t>kg</t>
    <phoneticPr fontId="2"/>
  </si>
  <si>
    <t>資材単価算定表</t>
    <rPh sb="0" eb="4">
      <t>シザイタンカ</t>
    </rPh>
    <rPh sb="4" eb="7">
      <t>サンテイヒョウ</t>
    </rPh>
    <phoneticPr fontId="2"/>
  </si>
  <si>
    <t>内装工</t>
    <rPh sb="0" eb="3">
      <t>ナイソウコウ</t>
    </rPh>
    <phoneticPr fontId="2"/>
  </si>
  <si>
    <t>人</t>
    <rPh sb="0" eb="1">
      <t>ニン</t>
    </rPh>
    <phoneticPr fontId="2"/>
  </si>
  <si>
    <t>労務単価表</t>
    <rPh sb="0" eb="5">
      <t>ロウムタンカヒョウ</t>
    </rPh>
    <phoneticPr fontId="2"/>
  </si>
  <si>
    <t>その他</t>
    <rPh sb="2" eb="3">
      <t>タ</t>
    </rPh>
    <phoneticPr fontId="2"/>
  </si>
  <si>
    <t>(材+労)×15～23%(平均19％)</t>
    <phoneticPr fontId="2"/>
  </si>
  <si>
    <t>式</t>
    <rPh sb="0" eb="1">
      <t>シキ</t>
    </rPh>
    <phoneticPr fontId="2"/>
  </si>
  <si>
    <t>ビニル巾木</t>
    <rPh sb="3" eb="5">
      <t>ハバキ</t>
    </rPh>
    <phoneticPr fontId="2"/>
  </si>
  <si>
    <t>H75</t>
    <phoneticPr fontId="2"/>
  </si>
  <si>
    <t>エポキシ系</t>
    <rPh sb="4" eb="5">
      <t>ケイ</t>
    </rPh>
    <phoneticPr fontId="2"/>
  </si>
  <si>
    <t>ｍ</t>
    <phoneticPr fontId="2"/>
  </si>
  <si>
    <t>ｋｇ</t>
    <phoneticPr fontId="2"/>
  </si>
  <si>
    <t>改訂54版 建設工事標準歩掛 P-1188</t>
    <phoneticPr fontId="2"/>
  </si>
  <si>
    <t>厚6.0</t>
    <rPh sb="0" eb="1">
      <t>アツ</t>
    </rPh>
    <phoneticPr fontId="2"/>
  </si>
  <si>
    <t>壁　化粧ケイカル板　突付張り　厚6.0</t>
    <rPh sb="0" eb="1">
      <t>カベ</t>
    </rPh>
    <rPh sb="2" eb="4">
      <t>ケショウ</t>
    </rPh>
    <rPh sb="8" eb="9">
      <t>イタ</t>
    </rPh>
    <rPh sb="10" eb="12">
      <t>ツキツケ</t>
    </rPh>
    <rPh sb="12" eb="13">
      <t>ハ</t>
    </rPh>
    <rPh sb="15" eb="16">
      <t>アツ</t>
    </rPh>
    <phoneticPr fontId="2"/>
  </si>
  <si>
    <t>壁　化粧ケイカル板</t>
    <rPh sb="0" eb="1">
      <t>カベ</t>
    </rPh>
    <rPh sb="2" eb="4">
      <t>ケショウ</t>
    </rPh>
    <rPh sb="8" eb="9">
      <t>イタ</t>
    </rPh>
    <phoneticPr fontId="2"/>
  </si>
  <si>
    <t>㎡</t>
    <phoneticPr fontId="2"/>
  </si>
  <si>
    <t>㎡単価</t>
    <rPh sb="1" eb="3">
      <t>タンカ</t>
    </rPh>
    <phoneticPr fontId="2"/>
  </si>
  <si>
    <t>くぎ</t>
    <phoneticPr fontId="2"/>
  </si>
  <si>
    <t>ボードくぎ</t>
    <phoneticPr fontId="2"/>
  </si>
  <si>
    <t>kg</t>
    <phoneticPr fontId="2"/>
  </si>
  <si>
    <t>内装工</t>
    <rPh sb="0" eb="3">
      <t>ナイソウコウ</t>
    </rPh>
    <phoneticPr fontId="2"/>
  </si>
  <si>
    <t>人</t>
    <rPh sb="0" eb="1">
      <t>ニン</t>
    </rPh>
    <phoneticPr fontId="2"/>
  </si>
  <si>
    <t>天井　化粧ケイカル板　突付張り　厚6.0</t>
    <rPh sb="0" eb="2">
      <t>テンジョウ</t>
    </rPh>
    <rPh sb="3" eb="5">
      <t>ケショウ</t>
    </rPh>
    <rPh sb="9" eb="10">
      <t>イタ</t>
    </rPh>
    <rPh sb="11" eb="13">
      <t>ツキツケ</t>
    </rPh>
    <rPh sb="13" eb="14">
      <t>ハ</t>
    </rPh>
    <rPh sb="16" eb="17">
      <t>アツ</t>
    </rPh>
    <phoneticPr fontId="2"/>
  </si>
  <si>
    <t>天井　化粧ケイカル板</t>
    <rPh sb="0" eb="2">
      <t>テンジョウ</t>
    </rPh>
    <rPh sb="3" eb="5">
      <t>ケショウ</t>
    </rPh>
    <rPh sb="9" eb="10">
      <t>イタ</t>
    </rPh>
    <phoneticPr fontId="2"/>
  </si>
  <si>
    <t>小ねじ</t>
    <rPh sb="0" eb="1">
      <t>コ</t>
    </rPh>
    <phoneticPr fontId="2"/>
  </si>
  <si>
    <t>営繕単価P2</t>
    <rPh sb="0" eb="4">
      <t>エイゼンタンカ</t>
    </rPh>
    <phoneticPr fontId="2"/>
  </si>
  <si>
    <t>21100×1.1</t>
    <phoneticPr fontId="2"/>
  </si>
  <si>
    <t>床モルタル塗り</t>
    <rPh sb="0" eb="1">
      <t>ユカ</t>
    </rPh>
    <rPh sb="5" eb="6">
      <t>ヌ</t>
    </rPh>
    <phoneticPr fontId="2"/>
  </si>
  <si>
    <t>セメント</t>
    <phoneticPr fontId="2"/>
  </si>
  <si>
    <t>ビニル系床材下地</t>
    <rPh sb="3" eb="4">
      <t>ケイ</t>
    </rPh>
    <rPh sb="4" eb="6">
      <t>ユカザイ</t>
    </rPh>
    <rPh sb="6" eb="8">
      <t>シタジ</t>
    </rPh>
    <phoneticPr fontId="2"/>
  </si>
  <si>
    <t>ｋｇ</t>
    <phoneticPr fontId="2"/>
  </si>
  <si>
    <t>細骨材</t>
    <rPh sb="0" eb="3">
      <t>サイコツザイ</t>
    </rPh>
    <phoneticPr fontId="2"/>
  </si>
  <si>
    <t>砂</t>
    <rPh sb="0" eb="1">
      <t>スナ</t>
    </rPh>
    <phoneticPr fontId="2"/>
  </si>
  <si>
    <t>m3</t>
    <phoneticPr fontId="2"/>
  </si>
  <si>
    <t>左官</t>
    <rPh sb="0" eb="2">
      <t>サカン</t>
    </rPh>
    <phoneticPr fontId="2"/>
  </si>
  <si>
    <t>普通作業員</t>
    <rPh sb="0" eb="2">
      <t>フツウ</t>
    </rPh>
    <rPh sb="2" eb="5">
      <t>サギョウイン</t>
    </rPh>
    <phoneticPr fontId="2"/>
  </si>
  <si>
    <t>(労)×15～23%(平均19％)</t>
    <phoneticPr fontId="2"/>
  </si>
  <si>
    <t>27200×1.1</t>
    <phoneticPr fontId="2"/>
  </si>
  <si>
    <t>20000×1.1</t>
    <phoneticPr fontId="2"/>
  </si>
  <si>
    <t>セメント</t>
    <phoneticPr fontId="96"/>
  </si>
  <si>
    <t>㎏</t>
    <phoneticPr fontId="96"/>
  </si>
  <si>
    <t>再使用しない</t>
    <rPh sb="0" eb="3">
      <t>サイシヨウ</t>
    </rPh>
    <phoneticPr fontId="2"/>
  </si>
  <si>
    <t>EM-EEF2.0-2C　天井</t>
    <rPh sb="13" eb="15">
      <t>テンジョウ</t>
    </rPh>
    <phoneticPr fontId="2"/>
  </si>
  <si>
    <t>スクラップ
控除　1号銅線</t>
    <rPh sb="6" eb="8">
      <t>コウジョ</t>
    </rPh>
    <rPh sb="10" eb="11">
      <t>ゴウ</t>
    </rPh>
    <rPh sb="11" eb="13">
      <t>ドウセン</t>
    </rPh>
    <phoneticPr fontId="96"/>
  </si>
  <si>
    <t>kg</t>
    <phoneticPr fontId="96"/>
  </si>
  <si>
    <t>スクラップ控除　1号銅線</t>
    <rPh sb="5" eb="7">
      <t>コウジョ</t>
    </rPh>
    <rPh sb="9" eb="10">
      <t>ゴウ</t>
    </rPh>
    <rPh sb="10" eb="12">
      <t>ドウセン</t>
    </rPh>
    <phoneticPr fontId="2"/>
  </si>
  <si>
    <t>硬質塩化ビニル管　改修</t>
    <rPh sb="0" eb="2">
      <t>コウシツ</t>
    </rPh>
    <rPh sb="2" eb="4">
      <t>エンカ</t>
    </rPh>
    <rPh sb="7" eb="8">
      <t>カン</t>
    </rPh>
    <rPh sb="9" eb="11">
      <t>カイシュウ</t>
    </rPh>
    <phoneticPr fontId="2"/>
  </si>
  <si>
    <t>HIVP30　機械室・便所</t>
    <rPh sb="7" eb="10">
      <t>キカイシツ</t>
    </rPh>
    <rPh sb="11" eb="13">
      <t>ベンジョ</t>
    </rPh>
    <phoneticPr fontId="2"/>
  </si>
  <si>
    <t>HIVP75　屋内一般</t>
    <rPh sb="7" eb="9">
      <t>オクナイ</t>
    </rPh>
    <rPh sb="9" eb="11">
      <t>イッパン</t>
    </rPh>
    <phoneticPr fontId="2"/>
  </si>
  <si>
    <t>ライニング仕切弁</t>
    <rPh sb="5" eb="8">
      <t>シキリベン</t>
    </rPh>
    <phoneticPr fontId="2"/>
  </si>
  <si>
    <t>硬質塩化ビニル管（排水）　改修</t>
    <rPh sb="0" eb="4">
      <t>コウシツエンカ</t>
    </rPh>
    <rPh sb="7" eb="8">
      <t>カン</t>
    </rPh>
    <rPh sb="9" eb="11">
      <t>ハイスイ</t>
    </rPh>
    <rPh sb="13" eb="15">
      <t>カイシュウ</t>
    </rPh>
    <phoneticPr fontId="2"/>
  </si>
  <si>
    <t>アルミ製　露出型　50A</t>
    <rPh sb="3" eb="4">
      <t>セイ</t>
    </rPh>
    <rPh sb="5" eb="7">
      <t>ロシュツ</t>
    </rPh>
    <rPh sb="7" eb="8">
      <t>ガタ</t>
    </rPh>
    <phoneticPr fontId="2"/>
  </si>
  <si>
    <t>COA-50</t>
    <phoneticPr fontId="2"/>
  </si>
  <si>
    <t>COA-65</t>
    <phoneticPr fontId="2"/>
  </si>
  <si>
    <t>隅付ロータンク式　再使用しない</t>
    <rPh sb="0" eb="1">
      <t>スミ</t>
    </rPh>
    <rPh sb="1" eb="2">
      <t>ツキ</t>
    </rPh>
    <rPh sb="7" eb="8">
      <t>シキ</t>
    </rPh>
    <rPh sb="9" eb="12">
      <t>サイシヨウ</t>
    </rPh>
    <phoneticPr fontId="2"/>
  </si>
  <si>
    <t>フラッシュ弁　再使用しない</t>
    <rPh sb="5" eb="6">
      <t>ベン</t>
    </rPh>
    <rPh sb="7" eb="10">
      <t>サイシヨウ</t>
    </rPh>
    <phoneticPr fontId="2"/>
  </si>
  <si>
    <t>シングル　再使用しない</t>
    <rPh sb="5" eb="8">
      <t>サイシヨウ</t>
    </rPh>
    <phoneticPr fontId="2"/>
  </si>
  <si>
    <t>鋳鉄製　露出型　50A</t>
    <rPh sb="0" eb="3">
      <t>チュウテツセイ</t>
    </rPh>
    <rPh sb="4" eb="6">
      <t>ロシュツ</t>
    </rPh>
    <rPh sb="6" eb="7">
      <t>ガタ</t>
    </rPh>
    <phoneticPr fontId="2"/>
  </si>
  <si>
    <t>ライニング仕切弁　撤去</t>
    <rPh sb="5" eb="8">
      <t>シキリベン</t>
    </rPh>
    <rPh sb="9" eb="11">
      <t>テッキョ</t>
    </rPh>
    <phoneticPr fontId="2"/>
  </si>
  <si>
    <t>(2)</t>
    <phoneticPr fontId="2"/>
  </si>
  <si>
    <t>電気設備改修工事</t>
    <rPh sb="0" eb="2">
      <t>デンキ</t>
    </rPh>
    <rPh sb="2" eb="8">
      <t>セツビカイシュウコウジ</t>
    </rPh>
    <phoneticPr fontId="2"/>
  </si>
  <si>
    <t>配線・配管・器具改修工事</t>
    <phoneticPr fontId="2"/>
  </si>
  <si>
    <t>照明器具C</t>
    <rPh sb="0" eb="4">
      <t>ショウメイキグ</t>
    </rPh>
    <phoneticPr fontId="2"/>
  </si>
  <si>
    <t>LSS9-4-48　5000K</t>
    <phoneticPr fontId="2"/>
  </si>
  <si>
    <t>照明器具c</t>
    <phoneticPr fontId="2"/>
  </si>
  <si>
    <t>40W×2灯型　再利用しない</t>
    <phoneticPr fontId="2"/>
  </si>
  <si>
    <t>配管用コア抜き</t>
    <rPh sb="0" eb="3">
      <t>ハイカンヨウ</t>
    </rPh>
    <rPh sb="5" eb="6">
      <t>ヌ</t>
    </rPh>
    <phoneticPr fontId="2"/>
  </si>
  <si>
    <t>機械はつり　φ50</t>
    <rPh sb="0" eb="2">
      <t>キカイ</t>
    </rPh>
    <phoneticPr fontId="2"/>
  </si>
  <si>
    <t>厚150mm程度</t>
    <rPh sb="0" eb="1">
      <t>アツ</t>
    </rPh>
    <rPh sb="6" eb="8">
      <t>テイド</t>
    </rPh>
    <phoneticPr fontId="2"/>
  </si>
  <si>
    <t>VP65　屋内一般</t>
    <rPh sb="5" eb="7">
      <t>オクナイ</t>
    </rPh>
    <rPh sb="7" eb="9">
      <t>イッパン</t>
    </rPh>
    <phoneticPr fontId="2"/>
  </si>
  <si>
    <t>VP65　屋内一般</t>
    <rPh sb="5" eb="9">
      <t>オクナイイッパン</t>
    </rPh>
    <phoneticPr fontId="2"/>
  </si>
  <si>
    <t>VP40　屋内一般</t>
    <rPh sb="5" eb="7">
      <t>オクナイ</t>
    </rPh>
    <rPh sb="7" eb="9">
      <t>イッパン</t>
    </rPh>
    <phoneticPr fontId="2"/>
  </si>
  <si>
    <t>HIVP65　機械室・便所</t>
    <rPh sb="7" eb="10">
      <t>キカイシツ</t>
    </rPh>
    <rPh sb="11" eb="13">
      <t>ベンジョ</t>
    </rPh>
    <phoneticPr fontId="2"/>
  </si>
  <si>
    <t>台</t>
    <rPh sb="0" eb="1">
      <t>ダイ</t>
    </rPh>
    <phoneticPr fontId="2"/>
  </si>
  <si>
    <t>TSB-65</t>
    <phoneticPr fontId="2"/>
  </si>
  <si>
    <t>天井材撤去（ｱｽﾍﾞｽﾄ撤去・運搬処分）</t>
    <rPh sb="0" eb="2">
      <t>テンジョウ</t>
    </rPh>
    <rPh sb="2" eb="3">
      <t>ザイ</t>
    </rPh>
    <rPh sb="3" eb="5">
      <t>テッキョ</t>
    </rPh>
    <rPh sb="12" eb="14">
      <t>テッキョ</t>
    </rPh>
    <rPh sb="15" eb="17">
      <t>ウンパン</t>
    </rPh>
    <rPh sb="17" eb="19">
      <t>ショブン</t>
    </rPh>
    <phoneticPr fontId="2"/>
  </si>
  <si>
    <t>非飛散性アスベスト除去</t>
    <phoneticPr fontId="2"/>
  </si>
  <si>
    <t>産業廃棄物運搬</t>
    <phoneticPr fontId="2"/>
  </si>
  <si>
    <t>産業廃棄物処分</t>
    <phoneticPr fontId="2"/>
  </si>
  <si>
    <t>衛生管理費</t>
    <phoneticPr fontId="2"/>
  </si>
  <si>
    <t>床養生(室内）</t>
    <phoneticPr fontId="2"/>
  </si>
  <si>
    <t>建具開鋼部養生</t>
    <phoneticPr fontId="2"/>
  </si>
  <si>
    <t>化粧ケイカル板</t>
    <phoneticPr fontId="2"/>
  </si>
  <si>
    <t>散水、養生（レベル3）</t>
    <phoneticPr fontId="2"/>
  </si>
  <si>
    <t>県内処分4ｔ 那覇～名護</t>
    <phoneticPr fontId="2"/>
  </si>
  <si>
    <t>県内処分</t>
    <phoneticPr fontId="2"/>
  </si>
  <si>
    <t>ﾋﾞﾆﾙｼｰﾄ二重張</t>
    <phoneticPr fontId="2"/>
  </si>
  <si>
    <t>ﾋﾞﾆﾙｼｰﾄ一重張</t>
    <phoneticPr fontId="2"/>
  </si>
  <si>
    <t>m2</t>
    <phoneticPr fontId="2"/>
  </si>
  <si>
    <t>m3</t>
    <phoneticPr fontId="2"/>
  </si>
  <si>
    <t>ｔ</t>
    <phoneticPr fontId="2"/>
  </si>
  <si>
    <t>式</t>
    <phoneticPr fontId="2"/>
  </si>
  <si>
    <t>EM-EEF2.0-2C</t>
    <phoneticPr fontId="2"/>
  </si>
  <si>
    <t>m</t>
    <phoneticPr fontId="2"/>
  </si>
  <si>
    <t>数量</t>
    <rPh sb="0" eb="2">
      <t>スウリョウ</t>
    </rPh>
    <phoneticPr fontId="2"/>
  </si>
  <si>
    <t>単位重量</t>
    <rPh sb="0" eb="2">
      <t>タンイ</t>
    </rPh>
    <rPh sb="2" eb="4">
      <t>ジュウリョウ</t>
    </rPh>
    <phoneticPr fontId="2"/>
  </si>
  <si>
    <t>kg/m</t>
    <phoneticPr fontId="2"/>
  </si>
  <si>
    <t>=</t>
    <phoneticPr fontId="2"/>
  </si>
  <si>
    <t>kg</t>
    <phoneticPr fontId="2"/>
  </si>
  <si>
    <t>ベースライト　40W型</t>
    <rPh sb="10" eb="11">
      <t>カタ</t>
    </rPh>
    <phoneticPr fontId="2"/>
  </si>
  <si>
    <t>数量</t>
    <rPh sb="0" eb="2">
      <t>スウリョウ</t>
    </rPh>
    <phoneticPr fontId="2"/>
  </si>
  <si>
    <t>+</t>
    <phoneticPr fontId="2"/>
  </si>
  <si>
    <t>=</t>
    <phoneticPr fontId="2"/>
  </si>
  <si>
    <t>×</t>
    <phoneticPr fontId="2"/>
  </si>
  <si>
    <t>kg</t>
    <phoneticPr fontId="2"/>
  </si>
  <si>
    <t>重量</t>
    <rPh sb="0" eb="2">
      <t>ジュウリョウ</t>
    </rPh>
    <phoneticPr fontId="2"/>
  </si>
  <si>
    <t>ブラケット照明</t>
    <rPh sb="5" eb="7">
      <t>ショウメイ</t>
    </rPh>
    <phoneticPr fontId="2"/>
  </si>
  <si>
    <t>台</t>
    <rPh sb="0" eb="1">
      <t>ダイ</t>
    </rPh>
    <phoneticPr fontId="2"/>
  </si>
  <si>
    <t>①</t>
    <phoneticPr fontId="2"/>
  </si>
  <si>
    <t>②</t>
    <phoneticPr fontId="2"/>
  </si>
  <si>
    <t>①+②</t>
    <phoneticPr fontId="2"/>
  </si>
  <si>
    <t>配管類（樹脂管）</t>
    <rPh sb="0" eb="3">
      <t>ハイカンルイ</t>
    </rPh>
    <rPh sb="4" eb="7">
      <t>ジュシカン</t>
    </rPh>
    <phoneticPr fontId="2"/>
  </si>
  <si>
    <t>撤去材</t>
    <rPh sb="0" eb="3">
      <t>テッキョザイ</t>
    </rPh>
    <phoneticPr fontId="2"/>
  </si>
  <si>
    <t>HIVP100</t>
    <phoneticPr fontId="2"/>
  </si>
  <si>
    <t>HIVP75</t>
    <phoneticPr fontId="2"/>
  </si>
  <si>
    <t>HIVP65</t>
    <phoneticPr fontId="2"/>
  </si>
  <si>
    <t>HIVP50</t>
    <phoneticPr fontId="2"/>
  </si>
  <si>
    <t>HIVP40</t>
    <phoneticPr fontId="2"/>
  </si>
  <si>
    <t>HIVP30</t>
    <phoneticPr fontId="2"/>
  </si>
  <si>
    <t>HIVP25</t>
    <phoneticPr fontId="2"/>
  </si>
  <si>
    <t>HIVP20</t>
    <phoneticPr fontId="2"/>
  </si>
  <si>
    <t>VP100</t>
    <phoneticPr fontId="2"/>
  </si>
  <si>
    <t>VP75</t>
    <phoneticPr fontId="2"/>
  </si>
  <si>
    <t>VP65</t>
    <phoneticPr fontId="2"/>
  </si>
  <si>
    <t>VP50</t>
    <phoneticPr fontId="2"/>
  </si>
  <si>
    <t>VP40</t>
    <phoneticPr fontId="2"/>
  </si>
  <si>
    <t>ｋｇ/ｍ</t>
    <phoneticPr fontId="2"/>
  </si>
  <si>
    <t>合計</t>
    <rPh sb="0" eb="2">
      <t>ゴウケイ</t>
    </rPh>
    <phoneticPr fontId="2"/>
  </si>
  <si>
    <t>陶器類</t>
    <rPh sb="0" eb="3">
      <t>トウキルイ</t>
    </rPh>
    <phoneticPr fontId="2"/>
  </si>
  <si>
    <t>小便器</t>
    <rPh sb="0" eb="3">
      <t>ショウベンキ</t>
    </rPh>
    <phoneticPr fontId="2"/>
  </si>
  <si>
    <t>壁掛け型</t>
    <rPh sb="0" eb="2">
      <t>カベカケ</t>
    </rPh>
    <rPh sb="3" eb="4">
      <t>カタ</t>
    </rPh>
    <phoneticPr fontId="2"/>
  </si>
  <si>
    <t>直置き型</t>
    <rPh sb="0" eb="2">
      <t>ジカオ</t>
    </rPh>
    <rPh sb="3" eb="4">
      <t>カタ</t>
    </rPh>
    <phoneticPr fontId="2"/>
  </si>
  <si>
    <t>和式便器</t>
    <rPh sb="0" eb="4">
      <t>ワシキベンキ</t>
    </rPh>
    <phoneticPr fontId="2"/>
  </si>
  <si>
    <t>〃</t>
    <phoneticPr fontId="2"/>
  </si>
  <si>
    <t>＝</t>
    <phoneticPr fontId="2"/>
  </si>
  <si>
    <t>物件名称：</t>
    <rPh sb="0" eb="2">
      <t>ブッケン</t>
    </rPh>
    <rPh sb="2" eb="4">
      <t>メイショウ</t>
    </rPh>
    <phoneticPr fontId="98"/>
  </si>
  <si>
    <t>工種</t>
    <rPh sb="0" eb="2">
      <t>コウシュ</t>
    </rPh>
    <phoneticPr fontId="2"/>
  </si>
  <si>
    <t>直接一般工事費：</t>
    <rPh sb="0" eb="2">
      <t>チョクセツ</t>
    </rPh>
    <rPh sb="2" eb="4">
      <t>イッパン</t>
    </rPh>
    <rPh sb="4" eb="7">
      <t>コウジヒ</t>
    </rPh>
    <phoneticPr fontId="98"/>
  </si>
  <si>
    <t>工事区分：</t>
    <rPh sb="0" eb="2">
      <t>コウジ</t>
    </rPh>
    <rPh sb="2" eb="4">
      <t>クブン</t>
    </rPh>
    <phoneticPr fontId="2"/>
  </si>
  <si>
    <t>改修機械設備工事</t>
    <rPh sb="0" eb="2">
      <t>カイシュウ</t>
    </rPh>
    <rPh sb="2" eb="4">
      <t>キカイ</t>
    </rPh>
    <rPh sb="4" eb="6">
      <t>セツビ</t>
    </rPh>
    <rPh sb="6" eb="8">
      <t>コウジ</t>
    </rPh>
    <phoneticPr fontId="2"/>
  </si>
  <si>
    <t>新営建築工事</t>
    <rPh sb="0" eb="2">
      <t>シンエイ</t>
    </rPh>
    <rPh sb="2" eb="4">
      <t>ケンチク</t>
    </rPh>
    <rPh sb="4" eb="6">
      <t>コウジ</t>
    </rPh>
    <phoneticPr fontId="2"/>
  </si>
  <si>
    <t>工期：</t>
    <rPh sb="0" eb="2">
      <t>コウキ</t>
    </rPh>
    <phoneticPr fontId="98"/>
  </si>
  <si>
    <t>か月</t>
    <rPh sb="1" eb="2">
      <t>ゲツ</t>
    </rPh>
    <phoneticPr fontId="2"/>
  </si>
  <si>
    <t>改修建築工事</t>
    <rPh sb="0" eb="2">
      <t>カイシュウ</t>
    </rPh>
    <rPh sb="2" eb="4">
      <t>ケンチク</t>
    </rPh>
    <rPh sb="4" eb="6">
      <t>コウジ</t>
    </rPh>
    <phoneticPr fontId="2"/>
  </si>
  <si>
    <t>新営電気設備工事</t>
    <rPh sb="0" eb="2">
      <t>シンエイ</t>
    </rPh>
    <rPh sb="2" eb="4">
      <t>デンキ</t>
    </rPh>
    <rPh sb="4" eb="6">
      <t>セツビ</t>
    </rPh>
    <rPh sb="6" eb="8">
      <t>コウジ</t>
    </rPh>
    <phoneticPr fontId="2"/>
  </si>
  <si>
    <t>1、共通仮設費の計算</t>
    <rPh sb="2" eb="4">
      <t>キョウツウ</t>
    </rPh>
    <rPh sb="4" eb="6">
      <t>カセツ</t>
    </rPh>
    <rPh sb="6" eb="7">
      <t>ヒ</t>
    </rPh>
    <rPh sb="8" eb="10">
      <t>ケイサン</t>
    </rPh>
    <phoneticPr fontId="98"/>
  </si>
  <si>
    <t>改修電気設備工事</t>
    <rPh sb="0" eb="2">
      <t>カイシュウ</t>
    </rPh>
    <rPh sb="2" eb="4">
      <t>デンキ</t>
    </rPh>
    <rPh sb="4" eb="6">
      <t>セツビ</t>
    </rPh>
    <rPh sb="6" eb="8">
      <t>コウジ</t>
    </rPh>
    <phoneticPr fontId="2"/>
  </si>
  <si>
    <t>　一般工事の共通仮設費＝</t>
    <rPh sb="1" eb="3">
      <t>イッパン</t>
    </rPh>
    <rPh sb="3" eb="5">
      <t>コウジ</t>
    </rPh>
    <rPh sb="6" eb="8">
      <t>キョウツウ</t>
    </rPh>
    <rPh sb="8" eb="10">
      <t>カセツ</t>
    </rPh>
    <rPh sb="10" eb="11">
      <t>ヒ</t>
    </rPh>
    <phoneticPr fontId="98"/>
  </si>
  <si>
    <t>×</t>
    <phoneticPr fontId="98"/>
  </si>
  <si>
    <t>＝</t>
    <phoneticPr fontId="98"/>
  </si>
  <si>
    <t>①</t>
    <phoneticPr fontId="98"/>
  </si>
  <si>
    <t>新営機械設備工事</t>
    <rPh sb="0" eb="2">
      <t>シンエイ</t>
    </rPh>
    <rPh sb="2" eb="4">
      <t>キカイ</t>
    </rPh>
    <rPh sb="4" eb="6">
      <t>セツビ</t>
    </rPh>
    <rPh sb="6" eb="8">
      <t>コウジ</t>
    </rPh>
    <phoneticPr fontId="2"/>
  </si>
  <si>
    <t>(直接工事費)</t>
    <rPh sb="1" eb="3">
      <t>チョクセツ</t>
    </rPh>
    <rPh sb="3" eb="6">
      <t>コウジヒ</t>
    </rPh>
    <phoneticPr fontId="98"/>
  </si>
  <si>
    <t>(共通仮設費率)</t>
    <rPh sb="1" eb="3">
      <t>キョウツウ</t>
    </rPh>
    <rPh sb="3" eb="5">
      <t>カセツ</t>
    </rPh>
    <rPh sb="5" eb="6">
      <t>ヒ</t>
    </rPh>
    <rPh sb="6" eb="7">
      <t>リツ</t>
    </rPh>
    <phoneticPr fontId="98"/>
  </si>
  <si>
    <t>(共通仮設費)</t>
    <rPh sb="1" eb="3">
      <t>キョウツウ</t>
    </rPh>
    <rPh sb="3" eb="5">
      <t>カセツ</t>
    </rPh>
    <rPh sb="5" eb="6">
      <t>ヒ</t>
    </rPh>
    <phoneticPr fontId="98"/>
  </si>
  <si>
    <t>　積上工事費共通仮設費＝</t>
    <rPh sb="1" eb="2">
      <t>ツ</t>
    </rPh>
    <rPh sb="2" eb="3">
      <t>ア</t>
    </rPh>
    <rPh sb="3" eb="6">
      <t>コウジヒ</t>
    </rPh>
    <rPh sb="6" eb="8">
      <t>キョウツウ</t>
    </rPh>
    <rPh sb="8" eb="10">
      <t>カセツ</t>
    </rPh>
    <rPh sb="10" eb="11">
      <t>ヒ</t>
    </rPh>
    <phoneticPr fontId="98"/>
  </si>
  <si>
    <t>②</t>
    <phoneticPr fontId="98"/>
  </si>
  <si>
    <t>共通仮設費①＋②＝</t>
    <rPh sb="0" eb="2">
      <t>キョウツウ</t>
    </rPh>
    <rPh sb="2" eb="4">
      <t>カセツ</t>
    </rPh>
    <rPh sb="4" eb="5">
      <t>ヒ</t>
    </rPh>
    <phoneticPr fontId="98"/>
  </si>
  <si>
    <t>　※共通費積算基準　別表-</t>
    <phoneticPr fontId="2"/>
  </si>
  <si>
    <t>別表</t>
    <rPh sb="0" eb="2">
      <t>ベッピョウ</t>
    </rPh>
    <phoneticPr fontId="2"/>
  </si>
  <si>
    <t>X</t>
    <phoneticPr fontId="2"/>
  </si>
  <si>
    <t>P：</t>
    <phoneticPr fontId="2"/>
  </si>
  <si>
    <t>(千円)</t>
    <rPh sb="1" eb="3">
      <t>センエン</t>
    </rPh>
    <phoneticPr fontId="2"/>
  </si>
  <si>
    <t>共通仮設費率</t>
    <rPh sb="0" eb="2">
      <t>キョウツウ</t>
    </rPh>
    <rPh sb="2" eb="4">
      <t>カセツ</t>
    </rPh>
    <rPh sb="4" eb="5">
      <t>ヒ</t>
    </rPh>
    <rPh sb="5" eb="6">
      <t>リツ</t>
    </rPh>
    <phoneticPr fontId="2"/>
  </si>
  <si>
    <t>T：</t>
    <phoneticPr fontId="2"/>
  </si>
  <si>
    <t>Kr＝</t>
    <phoneticPr fontId="2"/>
  </si>
  <si>
    <t>　※純工事費</t>
    <rPh sb="2" eb="3">
      <t>ジュン</t>
    </rPh>
    <rPh sb="3" eb="6">
      <t>コウジヒ</t>
    </rPh>
    <phoneticPr fontId="98"/>
  </si>
  <si>
    <t>＋</t>
    <phoneticPr fontId="98"/>
  </si>
  <si>
    <t>(純工事費)</t>
    <rPh sb="1" eb="2">
      <t>ジュン</t>
    </rPh>
    <rPh sb="2" eb="5">
      <t>コウジヒ</t>
    </rPh>
    <phoneticPr fontId="98"/>
  </si>
  <si>
    <t>2、現場管理費の計算</t>
    <phoneticPr fontId="98"/>
  </si>
  <si>
    <t>　一般工事の現場管理費＝</t>
    <phoneticPr fontId="98"/>
  </si>
  <si>
    <t>(現場管理費率)</t>
    <rPh sb="1" eb="3">
      <t>ゲンバ</t>
    </rPh>
    <rPh sb="3" eb="5">
      <t>カンリ</t>
    </rPh>
    <rPh sb="5" eb="6">
      <t>ヒ</t>
    </rPh>
    <rPh sb="6" eb="7">
      <t>リツ</t>
    </rPh>
    <phoneticPr fontId="98"/>
  </si>
  <si>
    <t>(現場管理費)</t>
    <rPh sb="1" eb="3">
      <t>ゲンバ</t>
    </rPh>
    <rPh sb="3" eb="6">
      <t>カンリヒ</t>
    </rPh>
    <phoneticPr fontId="98"/>
  </si>
  <si>
    <t>Np：</t>
    <phoneticPr fontId="2"/>
  </si>
  <si>
    <t>Jo＝</t>
    <phoneticPr fontId="2"/>
  </si>
  <si>
    <t>　※工事原価</t>
    <rPh sb="2" eb="4">
      <t>コウジ</t>
    </rPh>
    <rPh sb="4" eb="6">
      <t>ゲンカ</t>
    </rPh>
    <phoneticPr fontId="98"/>
  </si>
  <si>
    <t>(工事原価)</t>
    <rPh sb="1" eb="3">
      <t>コウジ</t>
    </rPh>
    <rPh sb="3" eb="5">
      <t>ゲンカ</t>
    </rPh>
    <phoneticPr fontId="98"/>
  </si>
  <si>
    <t>3、一般管理費等の計算</t>
    <rPh sb="2" eb="4">
      <t>イッパン</t>
    </rPh>
    <rPh sb="4" eb="7">
      <t>カンリヒ</t>
    </rPh>
    <rPh sb="7" eb="8">
      <t>トウ</t>
    </rPh>
    <rPh sb="9" eb="11">
      <t>ケイサン</t>
    </rPh>
    <phoneticPr fontId="98"/>
  </si>
  <si>
    <t>最小</t>
    <rPh sb="0" eb="2">
      <t>サイショウ</t>
    </rPh>
    <phoneticPr fontId="2"/>
  </si>
  <si>
    <t>最高</t>
    <rPh sb="0" eb="2">
      <t>サイコウ</t>
    </rPh>
    <phoneticPr fontId="2"/>
  </si>
  <si>
    <t>GP</t>
    <phoneticPr fontId="2"/>
  </si>
  <si>
    <t>　一般工事の現場管理費＝</t>
    <rPh sb="1" eb="3">
      <t>イッパン</t>
    </rPh>
    <rPh sb="3" eb="5">
      <t>コウジ</t>
    </rPh>
    <rPh sb="6" eb="8">
      <t>ゲンバ</t>
    </rPh>
    <rPh sb="8" eb="11">
      <t>カンリヒ</t>
    </rPh>
    <phoneticPr fontId="98"/>
  </si>
  <si>
    <t>金額(万円)</t>
    <rPh sb="0" eb="2">
      <t>キンガク</t>
    </rPh>
    <rPh sb="3" eb="5">
      <t>マンエン</t>
    </rPh>
    <phoneticPr fontId="2"/>
  </si>
  <si>
    <t>金額(億円)</t>
    <rPh sb="0" eb="2">
      <t>キンガク</t>
    </rPh>
    <rPh sb="3" eb="4">
      <t>オク</t>
    </rPh>
    <rPh sb="4" eb="5">
      <t>エン</t>
    </rPh>
    <phoneticPr fontId="2"/>
  </si>
  <si>
    <t>Y</t>
    <phoneticPr fontId="2"/>
  </si>
  <si>
    <t>(一般管理費率)</t>
    <rPh sb="1" eb="3">
      <t>イッパン</t>
    </rPh>
    <rPh sb="3" eb="6">
      <t>カンリヒ</t>
    </rPh>
    <rPh sb="6" eb="7">
      <t>リツ</t>
    </rPh>
    <phoneticPr fontId="98"/>
  </si>
  <si>
    <t>(一般管理費)</t>
    <rPh sb="1" eb="3">
      <t>イッパン</t>
    </rPh>
    <rPh sb="3" eb="6">
      <t>カンリヒ</t>
    </rPh>
    <phoneticPr fontId="98"/>
  </si>
  <si>
    <t>工事原価</t>
    <rPh sb="0" eb="2">
      <t>コウジ</t>
    </rPh>
    <rPh sb="2" eb="4">
      <t>ゲンカ</t>
    </rPh>
    <phoneticPr fontId="2"/>
  </si>
  <si>
    <t>一般管理費等率</t>
    <rPh sb="0" eb="2">
      <t>イッパン</t>
    </rPh>
    <rPh sb="2" eb="5">
      <t>カンリヒ</t>
    </rPh>
    <rPh sb="5" eb="6">
      <t>トウ</t>
    </rPh>
    <rPh sb="6" eb="7">
      <t>リツ</t>
    </rPh>
    <phoneticPr fontId="2"/>
  </si>
  <si>
    <t>Gp(一般管理費等率算定式により算定された率)</t>
    <rPh sb="3" eb="5">
      <t>イッパン</t>
    </rPh>
    <rPh sb="5" eb="8">
      <t>カンリヒ</t>
    </rPh>
    <rPh sb="8" eb="9">
      <t>トウ</t>
    </rPh>
    <rPh sb="9" eb="10">
      <t>リツ</t>
    </rPh>
    <rPh sb="10" eb="12">
      <t>サンテイ</t>
    </rPh>
    <rPh sb="12" eb="13">
      <t>シキ</t>
    </rPh>
    <rPh sb="16" eb="18">
      <t>サンテイ</t>
    </rPh>
    <rPh sb="21" eb="22">
      <t>リツ</t>
    </rPh>
    <phoneticPr fontId="2"/>
  </si>
  <si>
    <t>Gp＝</t>
    <phoneticPr fontId="2"/>
  </si>
  <si>
    <t>－</t>
    <phoneticPr fontId="2"/>
  </si>
  <si>
    <t>×log</t>
    <phoneticPr fontId="2"/>
  </si>
  <si>
    <t>(Cp)</t>
    <phoneticPr fontId="2"/>
  </si>
  <si>
    <t>Cp：工事原価＝</t>
    <rPh sb="3" eb="5">
      <t>コウジ</t>
    </rPh>
    <rPh sb="5" eb="7">
      <t>ゲンカ</t>
    </rPh>
    <phoneticPr fontId="2"/>
  </si>
  <si>
    <t>　※工事価格</t>
    <rPh sb="2" eb="4">
      <t>コウジ</t>
    </rPh>
    <rPh sb="4" eb="6">
      <t>カカク</t>
    </rPh>
    <phoneticPr fontId="98"/>
  </si>
  <si>
    <t>(工事価格)</t>
    <rPh sb="1" eb="3">
      <t>コウジ</t>
    </rPh>
    <rPh sb="3" eb="5">
      <t>カカク</t>
    </rPh>
    <phoneticPr fontId="98"/>
  </si>
  <si>
    <t>4、消費税の計算</t>
    <rPh sb="2" eb="5">
      <t>ショウヒゼイ</t>
    </rPh>
    <rPh sb="6" eb="8">
      <t>ケイサン</t>
    </rPh>
    <phoneticPr fontId="98"/>
  </si>
  <si>
    <t>諸経費</t>
    <rPh sb="0" eb="3">
      <t>ショケイヒ</t>
    </rPh>
    <phoneticPr fontId="2"/>
  </si>
  <si>
    <t>共通仮設費</t>
    <rPh sb="0" eb="2">
      <t>キョウツウ</t>
    </rPh>
    <rPh sb="2" eb="4">
      <t>カセツ</t>
    </rPh>
    <rPh sb="4" eb="5">
      <t>ヒ</t>
    </rPh>
    <phoneticPr fontId="2"/>
  </si>
  <si>
    <t>(消費税)</t>
    <rPh sb="1" eb="4">
      <t>ショウヒゼイ</t>
    </rPh>
    <phoneticPr fontId="98"/>
  </si>
  <si>
    <t>現場管理費</t>
    <rPh sb="0" eb="2">
      <t>ゲンバ</t>
    </rPh>
    <rPh sb="2" eb="5">
      <t>カンリヒ</t>
    </rPh>
    <phoneticPr fontId="2"/>
  </si>
  <si>
    <t>一般管理費</t>
    <rPh sb="0" eb="2">
      <t>イッパン</t>
    </rPh>
    <rPh sb="2" eb="5">
      <t>カンリヒ</t>
    </rPh>
    <phoneticPr fontId="2"/>
  </si>
  <si>
    <t>(工事費)</t>
    <rPh sb="1" eb="4">
      <t>コウジヒ</t>
    </rPh>
    <phoneticPr fontId="98"/>
  </si>
  <si>
    <t>諸経費計</t>
    <rPh sb="0" eb="3">
      <t>ショケイヒ</t>
    </rPh>
    <rPh sb="3" eb="4">
      <t>ケイ</t>
    </rPh>
    <phoneticPr fontId="2"/>
  </si>
  <si>
    <t>改め計</t>
    <rPh sb="0" eb="1">
      <t>アラタ</t>
    </rPh>
    <rPh sb="2" eb="3">
      <t>ケイ</t>
    </rPh>
    <phoneticPr fontId="2"/>
  </si>
  <si>
    <t>仕 訳 書</t>
    <phoneticPr fontId="2"/>
  </si>
  <si>
    <t>工 事 名 称 ：</t>
    <rPh sb="0" eb="1">
      <t>コウ</t>
    </rPh>
    <rPh sb="2" eb="3">
      <t>コト</t>
    </rPh>
    <rPh sb="4" eb="5">
      <t>メイ</t>
    </rPh>
    <rPh sb="6" eb="7">
      <t>ショウ</t>
    </rPh>
    <phoneticPr fontId="2"/>
  </si>
  <si>
    <t>構   　　　造 ：</t>
    <phoneticPr fontId="2"/>
  </si>
  <si>
    <t>床   面   積 ：</t>
    <rPh sb="0" eb="1">
      <t>ユカ</t>
    </rPh>
    <phoneticPr fontId="2"/>
  </si>
  <si>
    <t>工　 事　 費 ：</t>
    <phoneticPr fontId="2"/>
  </si>
  <si>
    <t>\</t>
    <phoneticPr fontId="2"/>
  </si>
  <si>
    <t>NO.</t>
  </si>
  <si>
    <t>工　　　事　　　別</t>
    <phoneticPr fontId="2"/>
  </si>
  <si>
    <t>金　　　　　額</t>
    <phoneticPr fontId="2"/>
  </si>
  <si>
    <t>％</t>
  </si>
  <si>
    <t>備　　　　　　考</t>
    <phoneticPr fontId="2"/>
  </si>
  <si>
    <t>直接工事費</t>
    <rPh sb="0" eb="2">
      <t>チョクセツ</t>
    </rPh>
    <rPh sb="2" eb="5">
      <t>コウジヒ</t>
    </rPh>
    <phoneticPr fontId="2"/>
  </si>
  <si>
    <t>共通仮設費</t>
    <rPh sb="0" eb="2">
      <t>キョウツウ</t>
    </rPh>
    <rPh sb="2" eb="5">
      <t>カセツヒ</t>
    </rPh>
    <phoneticPr fontId="2"/>
  </si>
  <si>
    <t>合　　　   計</t>
    <rPh sb="0" eb="1">
      <t>ゴウ</t>
    </rPh>
    <phoneticPr fontId="2"/>
  </si>
  <si>
    <t>\A</t>
  </si>
  <si>
    <t>{GOTO}GE2003~</t>
  </si>
  <si>
    <t>\C</t>
  </si>
  <si>
    <t>/C~{D 2}~{D 2}~</t>
  </si>
  <si>
    <t>\P</t>
  </si>
  <si>
    <t>{MENUBRANCH MENU_1}</t>
  </si>
  <si>
    <t>大メニュ－</t>
  </si>
  <si>
    <t>MENU_1</t>
  </si>
  <si>
    <t>1 仕訳Ａ</t>
  </si>
  <si>
    <t>2 内訳Ａ</t>
  </si>
  <si>
    <t>3 内訳Ｂ</t>
  </si>
  <si>
    <t>4 合成Ａ</t>
  </si>
  <si>
    <t>5 合成Ｂ</t>
  </si>
  <si>
    <t>6 代価Ａ</t>
  </si>
  <si>
    <t>7 代価Ｂ</t>
  </si>
  <si>
    <t>仕訳書の印刷をします</t>
  </si>
  <si>
    <t>内訳書の印刷をします</t>
  </si>
  <si>
    <t>合成単価表の印刷をします</t>
  </si>
  <si>
    <t>代価表の印刷をします</t>
  </si>
  <si>
    <t>{BRANCH PRI_A}</t>
  </si>
  <si>
    <t>{BRANCH PRI_B}</t>
  </si>
  <si>
    <t>{BRANCH PRI_C}</t>
  </si>
  <si>
    <t>{BRANCH PRI_D}</t>
  </si>
  <si>
    <t>{BRANCH PRI_E}</t>
  </si>
  <si>
    <t>{BRANCH PRI_F}</t>
  </si>
  <si>
    <t>{BRANCH PRI_G}</t>
  </si>
  <si>
    <t>仕訳ﾒﾆｭ-</t>
  </si>
  <si>
    <t>PRI_A</t>
  </si>
  <si>
    <t>{MENUBRANCH MENU_A1}</t>
  </si>
  <si>
    <t>MENU_A1</t>
  </si>
  <si>
    <t>1 1枚目</t>
  </si>
  <si>
    <t>2 2枚目</t>
  </si>
  <si>
    <t>3 3枚目</t>
  </si>
  <si>
    <t>4 4枚目</t>
  </si>
  <si>
    <t>5 1-2枚</t>
  </si>
  <si>
    <t>6 3-4枚</t>
  </si>
  <si>
    <t>7 4枚</t>
  </si>
  <si>
    <t>1枚目の印刷をします</t>
  </si>
  <si>
    <t>2枚目の印刷をします</t>
  </si>
  <si>
    <t>3枚目の印刷をします</t>
  </si>
  <si>
    <t>4枚目の印刷をします</t>
  </si>
  <si>
    <t>1枚目と2枚目の印刷をします</t>
  </si>
  <si>
    <t>3枚目と4枚目の印刷をします</t>
  </si>
  <si>
    <t>４枚(全部)の印刷をします</t>
  </si>
  <si>
    <t>{BRANCH PRI_A1}</t>
  </si>
  <si>
    <t>{BRANCH PRI_A2}</t>
  </si>
  <si>
    <t>{BRANCH PRI_A3}</t>
  </si>
  <si>
    <t>{BRANCH PRI_A4}</t>
  </si>
  <si>
    <t>{BRANCH PRI_A5}</t>
  </si>
  <si>
    <t>{BRANCH PRI_A6}</t>
  </si>
  <si>
    <t>{BRANCH PRI_A7}</t>
  </si>
  <si>
    <t>デ－タ</t>
  </si>
  <si>
    <t>PRI_A1</t>
  </si>
  <si>
    <t>/PT/PPCRRc5..p69~AGAQ</t>
  </si>
  <si>
    <t>PRI_A2</t>
  </si>
  <si>
    <t>/PT/PPCRRc72..p136~AGAQ</t>
  </si>
  <si>
    <t>PRI_A3</t>
  </si>
  <si>
    <t>/PT/PPCRRc139..p203~AGAQ</t>
  </si>
  <si>
    <t>PRI_A4</t>
  </si>
  <si>
    <t>/PT/PPCRRc206..p270~AGAQ</t>
  </si>
  <si>
    <t>PRI_A5</t>
  </si>
  <si>
    <t>/PT/PPCRRc5..p69~AGAQ/PT/PPCRRc72..p136~AGAQ</t>
  </si>
  <si>
    <t>PRI_A6</t>
  </si>
  <si>
    <t>/PT/PPCRRc139..p203~AGAQ/PT/PPCRRc206..p270~AGAQ</t>
  </si>
  <si>
    <t>PRI_A7</t>
  </si>
  <si>
    <t>/PT/PPCRRc5..p69~AGAQ/PT/PPCRRc72..p136~AGAQ/PT/PPCRRc139..p203~AGAQ/PT/PPCRRc206..p270~AGAQ</t>
  </si>
  <si>
    <t>内訳A大ﾒﾆｭ-</t>
  </si>
  <si>
    <t>PRI_B</t>
  </si>
  <si>
    <t>{MENUBRANCH MENU_B1}</t>
  </si>
  <si>
    <t>MENU_B1</t>
  </si>
  <si>
    <t>1 1枚づつ</t>
  </si>
  <si>
    <t>2 2枚づつ</t>
  </si>
  <si>
    <t>3 全部</t>
  </si>
  <si>
    <t>1枚づつの印刷をします</t>
  </si>
  <si>
    <t>2枚づつの印刷をします</t>
  </si>
  <si>
    <t>まとめての印刷をします</t>
  </si>
  <si>
    <t>{BRANCH PRI_B1}</t>
  </si>
  <si>
    <t>{BRANCH PRI_B2}</t>
  </si>
  <si>
    <t>{BRANCH PRI_B3}</t>
  </si>
  <si>
    <t>内訳A中ﾒﾆｭ-</t>
  </si>
  <si>
    <t>PRI_B1</t>
  </si>
  <si>
    <t>{MENUBRANCH MENU_B11}</t>
  </si>
  <si>
    <t>MENU_B11</t>
  </si>
  <si>
    <t>1 1-8枚目</t>
  </si>
  <si>
    <t>2 9-16枚目</t>
  </si>
  <si>
    <t>1枚目から８枚目の印刷を選ぶ。</t>
  </si>
  <si>
    <t>９枚目から１６枚目の印刷を選ぶ。</t>
  </si>
  <si>
    <t>{BRANCH PRI_B111}</t>
  </si>
  <si>
    <t>{BRANCH PRI_B112}</t>
  </si>
  <si>
    <t>内訳A小ﾒﾆｭ-</t>
  </si>
  <si>
    <t>PRI_B111</t>
  </si>
  <si>
    <t>{MENUBRANCH MENU_B111A}</t>
  </si>
  <si>
    <t>MENU_B111A</t>
  </si>
  <si>
    <t>5 5枚目</t>
  </si>
  <si>
    <t>6 6枚目</t>
  </si>
  <si>
    <t>7 7枚目</t>
  </si>
  <si>
    <t>8 8枚目</t>
  </si>
  <si>
    <t>1枚目を出力。</t>
  </si>
  <si>
    <t>2枚目を出力。</t>
  </si>
  <si>
    <t>3枚目を出力。</t>
  </si>
  <si>
    <t>4枚目を出力。</t>
  </si>
  <si>
    <t>5枚目を出力。</t>
  </si>
  <si>
    <t>6枚目を出力。</t>
  </si>
  <si>
    <t>7枚目を出力。</t>
  </si>
  <si>
    <t>8枚目を出力。</t>
  </si>
  <si>
    <t>{BRANCH PRI_B12}</t>
  </si>
  <si>
    <t>{BRANCH PRI_B13}</t>
  </si>
  <si>
    <t>{BRANCH PRI_B14}</t>
  </si>
  <si>
    <t>{BRANCH PRI_B15}</t>
  </si>
  <si>
    <t>{BRANCH PRI_B16}</t>
  </si>
  <si>
    <t>{BRANCH PRI_B17}</t>
  </si>
  <si>
    <t>{BRANCH PRI_B18}</t>
  </si>
  <si>
    <t>{BRANCH PRI_B19}</t>
  </si>
  <si>
    <t>PRI_B12</t>
  </si>
  <si>
    <t>/PT/PPCRRs5..ag70~AGAQ</t>
  </si>
  <si>
    <t>PRI_B13</t>
  </si>
  <si>
    <t>/PT/PPCRRs72..ag137~AGAQ</t>
  </si>
  <si>
    <t>PRI_B14</t>
  </si>
  <si>
    <t>/PT/PPCRRs139..ag204~AGAQ</t>
  </si>
  <si>
    <t>PRI_B15</t>
  </si>
  <si>
    <t>/PT/PPCRRs206..ag271~AGAQ</t>
  </si>
  <si>
    <t>PRI_B16</t>
  </si>
  <si>
    <t>/PT/PPCRRs273..ag338~AGAQ</t>
  </si>
  <si>
    <t>PRI_B17</t>
  </si>
  <si>
    <t>/PT/PPCRRs340..ag405~AGAQ</t>
  </si>
  <si>
    <t>PRI_B18</t>
  </si>
  <si>
    <t>/PT/PPCRRs407..ag472~AGAQ</t>
  </si>
  <si>
    <t>PRI_B19</t>
  </si>
  <si>
    <t>/PT/PPCRRs474..ag539~AGAQ</t>
  </si>
  <si>
    <t>PRI_B112</t>
  </si>
  <si>
    <t>{MENUBRANCH MENU_B112A}</t>
  </si>
  <si>
    <t>MENU_B112A</t>
  </si>
  <si>
    <t>1 9枚目</t>
  </si>
  <si>
    <t>2 10枚目</t>
  </si>
  <si>
    <t>3 11枚目</t>
  </si>
  <si>
    <t>4 12枚目</t>
  </si>
  <si>
    <t>5 13枚目</t>
  </si>
  <si>
    <t>6 14枚目</t>
  </si>
  <si>
    <t>7 15枚目</t>
  </si>
  <si>
    <t>8 16枚目</t>
  </si>
  <si>
    <t>9枚目を出力。</t>
  </si>
  <si>
    <t>10枚目を出力。</t>
  </si>
  <si>
    <t>11枚目を出力。</t>
  </si>
  <si>
    <t>12枚目を出力。</t>
  </si>
  <si>
    <t>13枚目を出力。</t>
  </si>
  <si>
    <t>14枚目を出力。</t>
  </si>
  <si>
    <t>15枚目を出力。</t>
  </si>
  <si>
    <t>16枚目を出力。</t>
  </si>
  <si>
    <t>{BRANCH PRI_B20}</t>
  </si>
  <si>
    <t>{BRANCH PRI_B21}</t>
  </si>
  <si>
    <t>{BRANCH PRI_B22}</t>
  </si>
  <si>
    <t>{BRANCH PRI_B23}</t>
  </si>
  <si>
    <t>{BRANCH PRI_B24}</t>
  </si>
  <si>
    <t>{BRANCH PRI_B25}</t>
  </si>
  <si>
    <t>{BRANCH PRI_B26}</t>
  </si>
  <si>
    <t>{BRANCH PRI_B27}</t>
  </si>
  <si>
    <t>PRI_B20</t>
  </si>
  <si>
    <t>/PT/PPCRRs541..ag606~AGAQ</t>
  </si>
  <si>
    <t>PRI_B21</t>
  </si>
  <si>
    <t>/PT/PPCRRs608..ag673~AGAQ</t>
  </si>
  <si>
    <t>PRI_B22</t>
  </si>
  <si>
    <t>/PT/PPCRRs675..ag740~AGAQ</t>
  </si>
  <si>
    <t>PRI_B23</t>
  </si>
  <si>
    <t>/PT/PPCRRs742..ag807~AGAQ</t>
  </si>
  <si>
    <t>PRI_B24</t>
  </si>
  <si>
    <t>/PT/PPCRRs809..ag874~AGAQ</t>
  </si>
  <si>
    <t>PRI_B25</t>
  </si>
  <si>
    <t>/PT/PPCRRs876..ag941~AGAQ</t>
  </si>
  <si>
    <t>PRI_B26</t>
  </si>
  <si>
    <t>/PT/PPCRRs943..ag1008~AGAQ</t>
  </si>
  <si>
    <t>PRI_B27</t>
  </si>
  <si>
    <t>/PT/PPCRRs1010..ag1075~AGAQ</t>
  </si>
  <si>
    <t>PRI_B2</t>
  </si>
  <si>
    <t>{MENUBRANCH MENU_B22}</t>
  </si>
  <si>
    <t>MENU_B22</t>
  </si>
  <si>
    <t>1 1-2枚</t>
  </si>
  <si>
    <t>2 3-4枚</t>
  </si>
  <si>
    <t>3 5-6枚</t>
  </si>
  <si>
    <t>4 7-8枚</t>
  </si>
  <si>
    <t>5 9-10枚</t>
  </si>
  <si>
    <t>6 11-12枚</t>
  </si>
  <si>
    <t>7 13-14枚</t>
  </si>
  <si>
    <t>8 15-16枚</t>
  </si>
  <si>
    <t>1枚目2枚目を出力。</t>
  </si>
  <si>
    <t>3枚目4枚目を出力。</t>
  </si>
  <si>
    <t>5枚目6枚目を出力。</t>
  </si>
  <si>
    <t>7枚目8枚目を出力。</t>
  </si>
  <si>
    <t>9枚目10枚目を出力。</t>
  </si>
  <si>
    <t>11枚目12枚目を出力。</t>
  </si>
  <si>
    <t>13枚目14枚目を出力。</t>
  </si>
  <si>
    <t>15枚目16枚目を出力。</t>
  </si>
  <si>
    <t>{BRANCH PRI_B28}</t>
  </si>
  <si>
    <t>{BRANCH PRI_B29}</t>
  </si>
  <si>
    <t>{BRANCH PRI_B30}</t>
  </si>
  <si>
    <t>{BRANCH PRI_B31}</t>
  </si>
  <si>
    <t>{BRANCH PRI_B32}</t>
  </si>
  <si>
    <t>{BRANCH PRI_B33}</t>
  </si>
  <si>
    <t>{BRANCH PRI_B34}</t>
  </si>
  <si>
    <t>{BRANCH PRI_B35}</t>
  </si>
  <si>
    <t>PRI_B28</t>
  </si>
  <si>
    <t>/PT/PPCRRs5..ag70~AGAQ/PT/PPCRRs72..ag137~AGAQ</t>
  </si>
  <si>
    <t>PRI_B29</t>
  </si>
  <si>
    <t>/PT/PPCRRs139..ag204~AGAQ/PT/PPCRRs206..ag271~AGAQ</t>
  </si>
  <si>
    <t>PRI_B30</t>
  </si>
  <si>
    <t>/PT/PPCRRs273..ag338~AGAQ/PT/PPCRRs340..ag405~AGAQ</t>
  </si>
  <si>
    <t>PRI_B31</t>
  </si>
  <si>
    <t>/PT/PPCRRs407..ag472~AGAQ/PT/PPCRRs474..ag539~AGAQ</t>
  </si>
  <si>
    <t>PRI_B32</t>
  </si>
  <si>
    <t>/PT/PPCRRs541..ag606~AGAQ/PT/PPCRRs608..ag673~AGAQ</t>
  </si>
  <si>
    <t>PRI_B33</t>
  </si>
  <si>
    <t>/PT/PPCRRs675..ag740~AGAQ/PT/PPCRRs742..ag807~AGAQ</t>
  </si>
  <si>
    <t>PRI_B34</t>
  </si>
  <si>
    <t>/PT/PPCRRs809..ag874~AGAQ/PT/PPCRRs876..ag941~AGAQ</t>
  </si>
  <si>
    <t>PRI_B35</t>
  </si>
  <si>
    <t>/PT/PPCRRs943..ag1008~AGAQ/PT/PPCRRs1010..ag1075~AGAQ</t>
  </si>
  <si>
    <t>PRI_B3</t>
  </si>
  <si>
    <t>{MENUBRANCH MENU_B33}</t>
  </si>
  <si>
    <t>MENU_B33</t>
  </si>
  <si>
    <t>1 1-4枚</t>
  </si>
  <si>
    <t>2 5-8枚</t>
  </si>
  <si>
    <t>3 9-12枚</t>
  </si>
  <si>
    <t>4 13-16枚</t>
  </si>
  <si>
    <t>5 1-8枚</t>
  </si>
  <si>
    <t>6 9-16枚</t>
  </si>
  <si>
    <t>7 全部</t>
  </si>
  <si>
    <t>1～4枚目を出力。</t>
  </si>
  <si>
    <t>5～8枚目を出力。</t>
  </si>
  <si>
    <t>9～12枚目を出力。</t>
  </si>
  <si>
    <t>13～16枚目を出力。</t>
  </si>
  <si>
    <t>1～8枚目を出力。</t>
  </si>
  <si>
    <t>9～16枚目を出力。</t>
  </si>
  <si>
    <t>全部(16枚)を出力。</t>
  </si>
  <si>
    <t>{BRANCH PRI_B36}</t>
  </si>
  <si>
    <t>{BRANCH PRI_B37}</t>
  </si>
  <si>
    <t>{BRANCH PRI_B38}</t>
  </si>
  <si>
    <t>{BRANCH PRI_B39}</t>
  </si>
  <si>
    <t>{BRANCH PRI_B40}</t>
  </si>
  <si>
    <t>{BRANCH PRI_B41}</t>
  </si>
  <si>
    <t>{BRANCH PRI_B42}</t>
  </si>
  <si>
    <t>PRI_B36</t>
  </si>
  <si>
    <t>/PT/PPCRRs5..ag70~AGAQ/PT/PPCRRs72..ag137~AGAQ/PT/PPCRRs139..ag204~AGAQ/PT/PPCRRs206..ag271~AGAQ</t>
  </si>
  <si>
    <t>PRI_B37</t>
  </si>
  <si>
    <t>/PT/PPCRRs273..ag338~AGAQ/PT/PPCRRs340..ag405~AGAQ/PT/PPCRRs407..ag472~AGAQ/PT/PPCRRs474..ag539~AGAQ</t>
  </si>
  <si>
    <t>PRI_B38</t>
  </si>
  <si>
    <t>/PT/PPCRRs541..ag606~AGAQ/PT/PPCRRs608..ag673~AGAQ/PT/PPCRRs675..ag740~AGAQ/PT/PPCRRs742..ag807~AGAQ</t>
  </si>
  <si>
    <t>PRI_B39</t>
  </si>
  <si>
    <t>/PT/PPCRRs809..ag874~AGAQ/PT/PPCRRs876..ag941~AGAQ/PT/PPCRRs943..ag1008~AGAQ/PT/PPCRRs1010..ag1075~AGAQ</t>
  </si>
  <si>
    <t>PRI_B40</t>
  </si>
  <si>
    <t>PRI_B41</t>
  </si>
  <si>
    <t>PRI_B42</t>
  </si>
  <si>
    <t>内訳B大ﾒﾆｭ-</t>
  </si>
  <si>
    <t>PRI_C</t>
  </si>
  <si>
    <t>{MENUBRANCH MENU_C1}</t>
  </si>
  <si>
    <t>MENU_C1</t>
  </si>
  <si>
    <t>{BRANCH PRI_C1}</t>
  </si>
  <si>
    <t>{BRANCH PRI_C2}</t>
  </si>
  <si>
    <t>{BRANCH PRI_C3}</t>
  </si>
  <si>
    <t>内訳B中ﾒﾆｭ-</t>
  </si>
  <si>
    <t>PRI_C1</t>
  </si>
  <si>
    <t>{MENUBRANCH MENU_C11}</t>
  </si>
  <si>
    <t>MENU_C11</t>
  </si>
  <si>
    <t>{BRANCH PRI_C111}</t>
  </si>
  <si>
    <t>{BRANCH PRI_C112}</t>
  </si>
  <si>
    <t>内訳B小ﾒﾆｭ-</t>
  </si>
  <si>
    <t>PRI_C111</t>
  </si>
  <si>
    <t>{MENUBRANCH MENU_C111A}</t>
  </si>
  <si>
    <t>MENU_C111A</t>
  </si>
  <si>
    <t>{BRANCH PRI_C12}</t>
  </si>
  <si>
    <t>{BRANCH PRI_C13}</t>
  </si>
  <si>
    <t>{BRANCH PRI_C14}</t>
  </si>
  <si>
    <t>{BRANCH PRI_C15}</t>
  </si>
  <si>
    <t>{BRANCH PRI_C16}</t>
  </si>
  <si>
    <t>{BRANCH PRI_C17}</t>
  </si>
  <si>
    <t>{BRANCH PRI_C18}</t>
  </si>
  <si>
    <t>{BRANCH PRI_C19}</t>
  </si>
  <si>
    <t>PRI_C12</t>
  </si>
  <si>
    <t>/PT/PPCRRaj5..ax70~AGAQ</t>
  </si>
  <si>
    <t>PRI_C13</t>
  </si>
  <si>
    <t>/PT/PPCRRaj72..ax137~AGAQ</t>
  </si>
  <si>
    <t>PRI_C14</t>
  </si>
  <si>
    <t>/PT/PPCRRaj139..ax204~AGAQ</t>
  </si>
  <si>
    <t>PRI_C15</t>
  </si>
  <si>
    <t>/PT/PPCRRaj206..ax271~AGAQ</t>
  </si>
  <si>
    <t>PRI_C16</t>
  </si>
  <si>
    <t>/PT/PPCRRaj273..ax338~AGAQ</t>
  </si>
  <si>
    <t>PRI_C17</t>
  </si>
  <si>
    <t>/PT/PPCRRaj340..ax405~AGAQ</t>
  </si>
  <si>
    <t>PRI_C18</t>
  </si>
  <si>
    <t>/PT/PPCRRaj407..ax472~AGAQ</t>
  </si>
  <si>
    <t>PRI_C19</t>
  </si>
  <si>
    <t>/PT/PPCRRaj474..ax539~AGAQ</t>
  </si>
  <si>
    <t>PRI_C112</t>
  </si>
  <si>
    <t>{MENUBRANCH MENU_C112A}</t>
  </si>
  <si>
    <t>MENU_C112A</t>
  </si>
  <si>
    <t>{BRANCH PRI_C20}</t>
  </si>
  <si>
    <t>{BRANCH PRI_C21}</t>
  </si>
  <si>
    <t>{BRANCH PRI_C22}</t>
  </si>
  <si>
    <t>{BRANCH PRI_C23}</t>
  </si>
  <si>
    <t>{BRANCH PRI_C24}</t>
  </si>
  <si>
    <t>{BRANCH PRI_C25}</t>
  </si>
  <si>
    <t>{BRANCH PRI_C26}</t>
  </si>
  <si>
    <t>{BRANCH PRI_C27}</t>
  </si>
  <si>
    <t>PRI_C20</t>
  </si>
  <si>
    <t>/PT/PPCRRaj541..ax606~AGAQ</t>
  </si>
  <si>
    <t>PRI_C21</t>
  </si>
  <si>
    <t>/PT/PPCRRaj608..ax673~AGAQ</t>
  </si>
  <si>
    <t>PRI_C22</t>
  </si>
  <si>
    <t>/PT/PPCRRaj675..ax740~AGAQ</t>
  </si>
  <si>
    <t>PRI_C23</t>
  </si>
  <si>
    <t>/PT/PPCRRaj742..ax807~AGAQ</t>
  </si>
  <si>
    <t>PRI_C24</t>
  </si>
  <si>
    <t>/PT/PPCRRaj809..ax874~AGAQ</t>
  </si>
  <si>
    <t>PRI_C25</t>
  </si>
  <si>
    <t>/PT/PPCRRaj876..ax941~AGAQ</t>
  </si>
  <si>
    <t>PRI_C26</t>
  </si>
  <si>
    <t>/PT/PPCRRaj943..ax1008~AGAQ</t>
  </si>
  <si>
    <t>PRI_C27</t>
  </si>
  <si>
    <t>/PT/PPCRRaj1010..ax1075~AGAQ</t>
  </si>
  <si>
    <t>PRI_C2</t>
  </si>
  <si>
    <t>{MENUBRANCH MENU_C22}</t>
  </si>
  <si>
    <t>MENU_C22</t>
  </si>
  <si>
    <t>{BRANCH PRI_C28}</t>
  </si>
  <si>
    <t>{BRANCH PRI_C29}</t>
  </si>
  <si>
    <t>{BRANCH PRI_C30}</t>
  </si>
  <si>
    <t>{BRANCH PRI_C31}</t>
  </si>
  <si>
    <t>{BRANCH PRI_C32}</t>
  </si>
  <si>
    <t>{BRANCH PRI_C33}</t>
  </si>
  <si>
    <t>{BRANCH PRI_C34}</t>
  </si>
  <si>
    <t>{BRANCH PRI_C35}</t>
  </si>
  <si>
    <t>PRI_C28</t>
  </si>
  <si>
    <t>/PT/PPCRRaj5..ax70~AGAQ/PT/PPCRRaj72..ax137~AGAQ</t>
  </si>
  <si>
    <t>PRI_C29</t>
  </si>
  <si>
    <t>/PT/PPCRRaj139..ax204~AGAQ/PT/PPCRRaj206..ax271~AGAQ</t>
  </si>
  <si>
    <t>PRI_C30</t>
  </si>
  <si>
    <t>/PT/PPCRRaj273..ax338~AGAQ/PT/PPCRRaj340..ax405~AGAQ</t>
  </si>
  <si>
    <t>PRI_C31</t>
  </si>
  <si>
    <t>/PT/PPCRRaj407..ax472~AGAQ/PT/PPCRRaj474..ax539~AGAQ</t>
  </si>
  <si>
    <t>PRI_C32</t>
  </si>
  <si>
    <t>/PT/PPCRRaj541..ax606~AGAQ/PT/PPCRRaj608..ax673~AGAQ</t>
  </si>
  <si>
    <t>PRI_C33</t>
  </si>
  <si>
    <t>/PT/PPCRRaj675..ax740~AGAQ/PT/PPCRRaj742..ax807~AGAQ</t>
  </si>
  <si>
    <t>PRI_C34</t>
  </si>
  <si>
    <t>/PT/PPCRRaj809..ax874~AGAQ/PT/PPCRRaj876..ax941~AGAQ</t>
  </si>
  <si>
    <t>PRI_C35</t>
  </si>
  <si>
    <t>/PT/PPCRRaj943..ax1008~AGAQ/PT/PPCRRaj1010..ax1075~AGAQ</t>
  </si>
  <si>
    <t>PRI_C3</t>
  </si>
  <si>
    <t>{MENUBRANCH MENU_C33}</t>
  </si>
  <si>
    <t>MENU_C33</t>
  </si>
  <si>
    <t>{BRANCH PRI_C36}</t>
  </si>
  <si>
    <t>{BRANCH PRI_C37}</t>
  </si>
  <si>
    <t>{BRANCH PRI_C38}</t>
  </si>
  <si>
    <t>{BRANCH PRI_C39}</t>
  </si>
  <si>
    <t>{BRANCH PRI_C40}</t>
  </si>
  <si>
    <t>{BRANCH PRI_C41}</t>
  </si>
  <si>
    <t>{BRANCH PRI_C42}</t>
  </si>
  <si>
    <t>PRI_C36</t>
  </si>
  <si>
    <t>/PT/PPCRRaj5..ax70~AGAQ/PT/PPCRRaj72..ax137~AGAQ/PT/PPCRRaj139..ax204~AGAQ/PT/PPCRRaj206..ax271~AGAQ</t>
  </si>
  <si>
    <t>PRI_C37</t>
  </si>
  <si>
    <t>/PT/PPCRRaj273..ax338~AGAQ/PT/PPCRRaj340..ax405~AGAQ/PT/PPCRRaj407..ax472~AGAQ/PT/PPCRRaj474..ax539~AGAQ</t>
  </si>
  <si>
    <t>PRI_C38</t>
  </si>
  <si>
    <t>/PT/PPCRRaj541..ax606~AGAQ/PT/PPCRRaj608..ax673~AGAQ/PT/PPCRRaj675..ax740~AGAQ/PT/PPCRRaj742..ax807~AGAQ</t>
  </si>
  <si>
    <t>PRI_C39</t>
  </si>
  <si>
    <t>/PT/PPCRRaj809..ax874~AGAQ/PT/PPCRRaj876..ax941~AGAQ/PT/PPCRRaj943..ax1008~AGAQ/PT/PPCRRaj1010..ax1075~AGAQ</t>
  </si>
  <si>
    <t>PRI_C40</t>
  </si>
  <si>
    <t>PRI_C41</t>
  </si>
  <si>
    <t>PRI_C42</t>
  </si>
  <si>
    <t>合成A大ﾒﾆｭ-</t>
  </si>
  <si>
    <t>PRI_D</t>
  </si>
  <si>
    <t>{MENUBRANCH MENU_D1}</t>
  </si>
  <si>
    <t>MENU_D1</t>
  </si>
  <si>
    <t>{BRANCH PRI_D2}</t>
  </si>
  <si>
    <t>{BRANCH PRI_D3}</t>
  </si>
  <si>
    <t>合成A小ﾒﾆｭ-</t>
  </si>
  <si>
    <t>PRI_D2</t>
  </si>
  <si>
    <t>{MENUBRANCH MENU_D111A}</t>
  </si>
  <si>
    <t>MENU_D111A</t>
  </si>
  <si>
    <t>{BRANCH PRI_D12}</t>
  </si>
  <si>
    <t>{BRANCH PRI_D13}</t>
  </si>
  <si>
    <t>{BRANCH PRI_D14}</t>
  </si>
  <si>
    <t>{BRANCH PRI_D15}</t>
  </si>
  <si>
    <t>{BRANCH PRI_D16}</t>
  </si>
  <si>
    <t>{BRANCH PRI_D17}</t>
  </si>
  <si>
    <t>{BRANCH PRI_D18}</t>
  </si>
  <si>
    <t>{BRANCH PRI_D19}</t>
  </si>
  <si>
    <t>PRI_D12</t>
  </si>
  <si>
    <t>/PT/PPCRRba5..bg70~AGAQ</t>
  </si>
  <si>
    <t>PRI_D13</t>
  </si>
  <si>
    <t>/PT/PPCRRba72..bg137~AGAQ</t>
  </si>
  <si>
    <t>PRI_D14</t>
  </si>
  <si>
    <t>/PT/PPCRRba139..bg204~AGAQ</t>
  </si>
  <si>
    <t>PRI_D15</t>
  </si>
  <si>
    <t>/PT/PPCRRba206..bg271~AGAQ</t>
  </si>
  <si>
    <t>PRI_D16</t>
  </si>
  <si>
    <t>/PT/PPCRRba273..bg338~AGAQ</t>
  </si>
  <si>
    <t>PRI_D17</t>
  </si>
  <si>
    <t>/PT/PPCRRba340..bg405~AGAQ</t>
  </si>
  <si>
    <t>PRI_D18</t>
  </si>
  <si>
    <t>/PT/PPCRRba407..bg472~AGAQ</t>
  </si>
  <si>
    <t>PRI_D19</t>
  </si>
  <si>
    <t>/PT/PPCRRba474..bg539~AGAQ</t>
  </si>
  <si>
    <t>PRI_D3</t>
  </si>
  <si>
    <t>{MENUBRANCH MENU_D22}</t>
  </si>
  <si>
    <t>MENU_D22</t>
  </si>
  <si>
    <t>5 1-3枚</t>
  </si>
  <si>
    <t>6 4-6枚</t>
  </si>
  <si>
    <t>7 7-8枚</t>
  </si>
  <si>
    <t>8 全部</t>
  </si>
  <si>
    <t>全部(8枚)を出力。</t>
  </si>
  <si>
    <t>{BRANCH PRI_D20}</t>
  </si>
  <si>
    <t>{BRANCH PRI_D21}</t>
  </si>
  <si>
    <t>{BRANCH PRI_D22}</t>
  </si>
  <si>
    <t>{BRANCH PRI_D23}</t>
  </si>
  <si>
    <t>{BRANCH PRI_D24}</t>
  </si>
  <si>
    <t>{BRANCH PRI_D25}</t>
  </si>
  <si>
    <t>{BRANCH PRI_D26}</t>
  </si>
  <si>
    <t>{BRANCH PRI_D27}</t>
  </si>
  <si>
    <t>PRI_D20</t>
  </si>
  <si>
    <t>/PT/PPCRRba5..bg70~AGAQ/PT/PPCRRba72..bg137~AGAQ</t>
  </si>
  <si>
    <t>PRI_D21</t>
  </si>
  <si>
    <t>/PT/PPCRRba139..bg204~AGAQ/PT/PPCRRba206..bg271~AGAQ</t>
  </si>
  <si>
    <t>PRI_D22</t>
  </si>
  <si>
    <t>/PT/PPCRRba273..bg338~AGAQ/PT/PPCRRba340..bg405~AGAQ</t>
  </si>
  <si>
    <t>PRI_D23</t>
  </si>
  <si>
    <t>/PT/PPCRRba407..bg472~AGAQ/PT/PPCRRba474..bg539~AGAQ</t>
  </si>
  <si>
    <t>PRI_D24</t>
  </si>
  <si>
    <t>/PT/PPCRRba5..bg70~AGAQ/PT/PPCRRba72..bg137~AGAQ/PT/PPCRRba139..bg204~AGAQ</t>
  </si>
  <si>
    <t>PRI_D25</t>
  </si>
  <si>
    <t>/PT/PPCRRba206..bg271~AGAQ/PT/PPCRRba273..bg338~AGAQ/PT/PPCRRba340..bg405~AGAQ</t>
  </si>
  <si>
    <t>PRI_D26</t>
  </si>
  <si>
    <t>PRI_D27</t>
  </si>
  <si>
    <t>/PT/PPCRRba5..bg70~AGAQ/PT/PPCRRba72..bg137~AGAQ/PT/PPCRRba139..bg204~AGAQ/PT/PPCRRba206..bg271~AGAQ</t>
  </si>
  <si>
    <t>/PT/PPCRRba273..bg338~AGAQ/PT/PPCRRba340..bg405~AGAQ/PT/PPCRRba407..bg472~AGAQ/PT/PPCRRba474..bg539~AGAQ</t>
  </si>
  <si>
    <t>合成B大ﾒﾆｭ-</t>
  </si>
  <si>
    <t>PRI_E</t>
  </si>
  <si>
    <t>{MENUBRANCH MENU_E1}</t>
  </si>
  <si>
    <t>MENU_E1</t>
  </si>
  <si>
    <t>{BRANCH PRI_E2}</t>
  </si>
  <si>
    <t>{BRANCH PRI_E3}</t>
  </si>
  <si>
    <t>合成B小ﾒﾆｭ-</t>
  </si>
  <si>
    <t>PRI_E2</t>
  </si>
  <si>
    <t>{MENUBRANCH MENU_E111A}</t>
  </si>
  <si>
    <t>MENU_E111A</t>
  </si>
  <si>
    <t>{BRANCH PRI_E12}</t>
  </si>
  <si>
    <t>{BRANCH PRI_E13}</t>
  </si>
  <si>
    <t>{BRANCH PRI_E14}</t>
  </si>
  <si>
    <t>{BRANCH PRI_E15}</t>
  </si>
  <si>
    <t>{BRANCH PRI_E16}</t>
  </si>
  <si>
    <t>{BRANCH PRI_E17}</t>
  </si>
  <si>
    <t>{BRANCH PRI_E18}</t>
  </si>
  <si>
    <t>{BRANCH PRI_E19}</t>
  </si>
  <si>
    <t>PRI_E12</t>
  </si>
  <si>
    <t>/PT/PPCRRbj5..bp70~AGAQ</t>
  </si>
  <si>
    <t>PRI_E13</t>
  </si>
  <si>
    <t>/PT/PPCRRbj72..bp137~AGAQ</t>
  </si>
  <si>
    <t>PRI_E14</t>
  </si>
  <si>
    <t>/PT/PPCRRbj139..bp204~AGAQ</t>
  </si>
  <si>
    <t>PRI_E15</t>
  </si>
  <si>
    <t>/PT/PPCRRbj206..bp271~AGAQ</t>
  </si>
  <si>
    <t>PRI_E16</t>
  </si>
  <si>
    <t>/PT/PPCRRbj273..bp338~AGAQ</t>
  </si>
  <si>
    <t>PRI_E17</t>
  </si>
  <si>
    <t>/PT/PPCRRbj340..bp405~AGAQ</t>
  </si>
  <si>
    <t>PRI_E18</t>
  </si>
  <si>
    <t>/PT/PPCRRbj407..bp472~AGAQ</t>
  </si>
  <si>
    <t>PRI_E19</t>
  </si>
  <si>
    <t>/PT/PPCRRbj474..bp539~AGAQ</t>
  </si>
  <si>
    <t>PRI_E3</t>
  </si>
  <si>
    <t>{MENUBRANCH MENU_E22}</t>
  </si>
  <si>
    <t>MENU_E22</t>
  </si>
  <si>
    <t>{BRANCH PRI_E20}</t>
  </si>
  <si>
    <t>{BRANCH PRI_E21}</t>
  </si>
  <si>
    <t>{BRANCH PRI_E22}</t>
  </si>
  <si>
    <t>{BRANCH PRI_E23}</t>
  </si>
  <si>
    <t>{BRANCH PRI_E24}</t>
  </si>
  <si>
    <t>{BRANCH PRI_E25}</t>
  </si>
  <si>
    <t>{BRANCH PRI_E26}</t>
  </si>
  <si>
    <t>{BRANCH PRI_E27}</t>
  </si>
  <si>
    <t>PRI_E20</t>
  </si>
  <si>
    <t>/PT/PPCRRbj5..bp70~AGAQ/PT/PPCRRbj72..bp137~AGAQ</t>
  </si>
  <si>
    <t>PRI_E21</t>
  </si>
  <si>
    <t>/PT/PPCRRbj139..bp204~AGAQ/PT/PPCRRbj206..bp271~AGAQ</t>
  </si>
  <si>
    <t>PRI_E22</t>
  </si>
  <si>
    <t>/PT/PPCRRbj273..bp338~AGAQ/PT/PPCRRbj340..bp405~AGAQ</t>
  </si>
  <si>
    <t>PRI_E23</t>
  </si>
  <si>
    <t>/PT/PPCRRbj407..bp472~AGAQ/PT/PPCRRbj474..bp539~AGAQ</t>
  </si>
  <si>
    <t>PRI_E24</t>
  </si>
  <si>
    <t>/PT/PPCRRbj5..bp70~AGAQ/PT/PPCRRbj72..bp137~AGAQ/PT/PPCRRbj206..bp271~AGAQ</t>
  </si>
  <si>
    <t>PRI_E25</t>
  </si>
  <si>
    <t>/PT/PPCRRbj206..bp271~AGAQ/PT/PPCRRbj273..bp338~AGAQ/PT/PPCRRbj340..bp405~AGAQ</t>
  </si>
  <si>
    <t>PRI_E26</t>
  </si>
  <si>
    <t>PRI_E27</t>
  </si>
  <si>
    <t>/PT/PPCRRbj5..bp70~AGAQ/PT/PPCRRbj72..bp137~AGAQ/PT/PPCRRbj139..bp204~AGAQ/PT/PPCRRbj206..bp271~AGAQ</t>
  </si>
  <si>
    <t>/PT/PPCRRbj273..bp338~AGAQ/PT/PPCRRbj340..bp405~AGAQ/PT/PPCRRbj407..bp472~AGAQ/PT/PPCRRbj474..bp539~AGAQ</t>
  </si>
  <si>
    <t>代価A大ﾒﾆｭ-</t>
  </si>
  <si>
    <t>PRI_F</t>
  </si>
  <si>
    <t>{MENUBRANCH MENU_F1}</t>
  </si>
  <si>
    <t>MENU_F1</t>
  </si>
  <si>
    <t>{BRANCH PRI_F2}</t>
  </si>
  <si>
    <t>{BRANCH PRI_F3}</t>
  </si>
  <si>
    <t>代価A小ﾒﾆｭ-</t>
  </si>
  <si>
    <t>PRI_F2</t>
  </si>
  <si>
    <t>{MENUBRANCH MENU_F111A}</t>
  </si>
  <si>
    <t>MENU_F111A</t>
  </si>
  <si>
    <t>{BRANCH PRI_F12}</t>
  </si>
  <si>
    <t>{BRANCH PRI_F13}</t>
  </si>
  <si>
    <t>{BRANCH PRI_F14}</t>
  </si>
  <si>
    <t>{BRANCH PRI_F15}</t>
  </si>
  <si>
    <t>{BRANCH PRI_F16}</t>
  </si>
  <si>
    <t>{BRANCH PRI_F17}</t>
  </si>
  <si>
    <t>{BRANCH PRI_F18}</t>
  </si>
  <si>
    <t>{BRANCH PRI_F19}</t>
  </si>
  <si>
    <t>PRI_F12</t>
  </si>
  <si>
    <t>/PT/PPCRRbs5..ce70~AGAQ</t>
  </si>
  <si>
    <t>PRI_F13</t>
  </si>
  <si>
    <t>/PT/PPCRRbs72..ce137~AGAQ</t>
  </si>
  <si>
    <t>PRI_F14</t>
  </si>
  <si>
    <t>/PT/PPCRRbs139..ce204~AGAQ</t>
  </si>
  <si>
    <t>PRI_F15</t>
  </si>
  <si>
    <t>/PT/PPCRRbs206..ce271~AGAQ</t>
  </si>
  <si>
    <t>PRI_F16</t>
  </si>
  <si>
    <t>/PT/PPCRRbs273..ce338~AGAQ</t>
  </si>
  <si>
    <t>PRI_F17</t>
  </si>
  <si>
    <t>/PT/PPCRRbs340..ce405~AGAQ</t>
  </si>
  <si>
    <t>PRI_F18</t>
  </si>
  <si>
    <t>/PT/PPCRRbs407..ce472~AGAQ</t>
  </si>
  <si>
    <t>PRI_F19</t>
  </si>
  <si>
    <t>/PT/PPCRRbs474..ce539~AGAQ</t>
  </si>
  <si>
    <t>PRI_F3</t>
  </si>
  <si>
    <t>{MENUBRANCH MENU_F22}</t>
  </si>
  <si>
    <t>MENU_F22</t>
  </si>
  <si>
    <t>{BRANCH PRI_F20}</t>
  </si>
  <si>
    <t>{BRANCH PRI_F21}</t>
  </si>
  <si>
    <t>{BRANCH PRI_F22}</t>
  </si>
  <si>
    <t>{BRANCH PRI_F23}</t>
  </si>
  <si>
    <t>{BRANCH PRI_F24}</t>
  </si>
  <si>
    <t>{BRANCH PRI_F25}</t>
  </si>
  <si>
    <t>{BRANCH PRI_F26}</t>
  </si>
  <si>
    <t>{BRANCH PRI_F27}</t>
  </si>
  <si>
    <t>PRI_F20</t>
  </si>
  <si>
    <t>/PT/PPCRRbs5..ce70~AGAQ/PT/PPCRRbs72..ce137~AGAQ</t>
  </si>
  <si>
    <t>PRI_F21</t>
  </si>
  <si>
    <t>/PT/PPCRRbs139..ce204~AGAQ/PT/PPCRRbs206..ce271~AGAQ</t>
  </si>
  <si>
    <t>PRI_F22</t>
  </si>
  <si>
    <t>/PT/PPCRRbs273..ce338~AGAQ/PT/PPCRRbs340..ce405~AGAQ</t>
  </si>
  <si>
    <t>PRI_F23</t>
  </si>
  <si>
    <t>/PT/PPCRRbs407..ce472~AGAQ/PT/PPCRRbs474..ce539~AGAQ</t>
  </si>
  <si>
    <t>PRI_F24</t>
  </si>
  <si>
    <t>/PT/PPCRRbs5..ce70~AGAQ/PT/PPCRRbs72..ce137~AGAQ/PT/PPCRRbs139..ce204~AGAQ</t>
  </si>
  <si>
    <t>PRI_F25</t>
  </si>
  <si>
    <t>/PT/PPCRRbs206..ce271~AGAQ/PT/PPCRRbs273..ce338~AGAQ/PT/PPCRRbs340..ce405~AGAQ</t>
  </si>
  <si>
    <t>PRI_F26</t>
  </si>
  <si>
    <t>PRI_F27</t>
  </si>
  <si>
    <t>/PT/PPCRRbs5..ce70~AGAQ/PT/PPCRRbs72..ce137~AGAQ/PT/PPCRRbs139..ce204~AGAQ/PT/PPCRRbs206..ce271~AGAQ</t>
  </si>
  <si>
    <t>/PT/PPCRRbs273..ce338~AGAQ/PT/PPCRRbs340..ce405~AGAQ/PT/PPCRRbs407..ce472~AGAQ/PT/PPCRRbs474..ce539~AGAQ</t>
  </si>
  <si>
    <t>代価B大ﾒﾆｭ-</t>
  </si>
  <si>
    <t>PRI_G</t>
  </si>
  <si>
    <t>{MENUBRANCH MENU_G1}</t>
  </si>
  <si>
    <t>MENU_G1</t>
  </si>
  <si>
    <t>{BRANCH PRI_G2}</t>
  </si>
  <si>
    <t>{BRANCH PRI_G3}</t>
  </si>
  <si>
    <t>代価B小ﾒﾆｭ-</t>
  </si>
  <si>
    <t>PRI_G2</t>
  </si>
  <si>
    <t>{MENUBRANCH MENU_G111A}</t>
  </si>
  <si>
    <t>MENU_G111A</t>
  </si>
  <si>
    <t>{BRANCH PRI_G12}</t>
  </si>
  <si>
    <t>{BRANCH PRI_G13}</t>
  </si>
  <si>
    <t>{BRANCH PRI_G14}</t>
  </si>
  <si>
    <t>{BRANCH PRI_G15}</t>
  </si>
  <si>
    <t>{BRANCH PRI_G16}</t>
  </si>
  <si>
    <t>{BRANCH PRI_G17}</t>
  </si>
  <si>
    <t>{BRANCH PRI_G18}</t>
  </si>
  <si>
    <t>{BRANCH PRI_G19}</t>
  </si>
  <si>
    <t>PRI_G12</t>
  </si>
  <si>
    <t>/PT/PPCRRch5..ct70~AGAQ</t>
  </si>
  <si>
    <t>PRI_G13</t>
  </si>
  <si>
    <t>/PT/PPCRRch72..ct137~AGAQ</t>
  </si>
  <si>
    <t>PRI_G14</t>
  </si>
  <si>
    <t>/PT/PPCRRch139..ct204~AGAQ</t>
  </si>
  <si>
    <t>PRI_G15</t>
  </si>
  <si>
    <t>/PT/PPCRRch206..ct271~AGAQ</t>
  </si>
  <si>
    <t>PRI_G16</t>
  </si>
  <si>
    <t>/PT/PPCRRch273..ct338~AGAQ</t>
  </si>
  <si>
    <t>PRI_G17</t>
  </si>
  <si>
    <t>/PT/PPCRRch340..ct405~AGAQ</t>
  </si>
  <si>
    <t>PRI_G18</t>
  </si>
  <si>
    <t>/PT/PPCRRch407..ct472~AGAQ</t>
  </si>
  <si>
    <t>PRI_G19</t>
  </si>
  <si>
    <t>/PT/PPCRRch474..ct539~AGAQ</t>
  </si>
  <si>
    <t>PRI_G3</t>
  </si>
  <si>
    <t>{MENUBRANCH MENU_G22}</t>
  </si>
  <si>
    <t>MENU_G22</t>
  </si>
  <si>
    <t>{BRANCH PRI_G20}</t>
  </si>
  <si>
    <t>{BRANCH PRI_G21}</t>
  </si>
  <si>
    <t>{BRANCH PRI_G22}</t>
  </si>
  <si>
    <t>{BRANCH PRI_G23}</t>
  </si>
  <si>
    <t>{BRANCH PRI_G24}</t>
  </si>
  <si>
    <t>{BRANCH PRI_G25}</t>
  </si>
  <si>
    <t>{BRANCH PRI_G26}</t>
  </si>
  <si>
    <t>{BRANCH PRI_G27}</t>
  </si>
  <si>
    <t>PRI_G20</t>
  </si>
  <si>
    <t>/PT/PPCRRch5..ct70~AGAQ/PT/PPCRRch72..ct137~AGAQ</t>
  </si>
  <si>
    <t>PRI_G21</t>
  </si>
  <si>
    <t>/PT/PPCRRch139..ct204~AGAQ/PT/PPCRRch206..ct271~AGAQ</t>
  </si>
  <si>
    <t>PRI_G22</t>
  </si>
  <si>
    <t>/PT/PPCRRch273..ct338~AGAQ/PT/PPCRRch340..ct405~AGAQ</t>
  </si>
  <si>
    <t>PRI_G23</t>
  </si>
  <si>
    <t>/PT/PPCRRch407..ct472~AGAQ/PT/PPCRRch474..ct539~AGAQ</t>
  </si>
  <si>
    <t>PRI_G24</t>
  </si>
  <si>
    <t>/PT/PPCRRch5..ct70~AGAQ/PT/PPCRRch72..ct137~AGAQ/PT/PPCRRch139..ct204~AGAQ</t>
  </si>
  <si>
    <t>PRI_G25</t>
  </si>
  <si>
    <t>/PT/PPCRRch206..ct271~AGAQ/PT/PPCRRch273..ct338~AGAQ/PT/PPCRRch340..ct405~AGAQ</t>
  </si>
  <si>
    <t>PRI_G26</t>
  </si>
  <si>
    <t>PRI_G27</t>
  </si>
  <si>
    <t>/PT/PPCRRch5..ct70~AGAQ/PT/PPCRRch72..ct137~AGAQ/PT/PPCRRch139..ct204~AGAQ/PT/PPCRRch206..ct271~AGAQ</t>
  </si>
  <si>
    <t>/PT/PPCRRch273..ct338~AGAQ/PT/PPCRRch340..ct405~AGAQ/PT/PPCRRch407..ct472~AGAQ/PT/PPCRRch474..ct539~AGAQ</t>
  </si>
  <si>
    <t>総 仕 訳 書</t>
    <rPh sb="0" eb="1">
      <t>ソウ</t>
    </rPh>
    <phoneticPr fontId="2"/>
  </si>
  <si>
    <t>工事費</t>
    <rPh sb="0" eb="3">
      <t>コウジヒ</t>
    </rPh>
    <phoneticPr fontId="2"/>
  </si>
  <si>
    <t>消費税（10％）</t>
    <rPh sb="0" eb="3">
      <t>ショウヒゼイ</t>
    </rPh>
    <phoneticPr fontId="2"/>
  </si>
  <si>
    <t>内部仕上足場（ｱｽﾍﾞｽﾄ専用）</t>
    <phoneticPr fontId="2"/>
  </si>
  <si>
    <t>掛払い手間　脚立足場</t>
    <phoneticPr fontId="2"/>
  </si>
  <si>
    <t>階高4.0ｍ以下</t>
    <phoneticPr fontId="2"/>
  </si>
  <si>
    <t>供用１日賃料・修理費含む</t>
    <phoneticPr fontId="2"/>
  </si>
  <si>
    <t>脚立足場　階高4.0ｍ以下</t>
    <phoneticPr fontId="2"/>
  </si>
  <si>
    <t>基本料・修理費含む　脚立足場</t>
    <phoneticPr fontId="2"/>
  </si>
  <si>
    <t>階高4.0ｍ以下　転用数1</t>
    <phoneticPr fontId="2"/>
  </si>
  <si>
    <t>仮設材運搬（内部仕上足場　脚立足場）</t>
    <phoneticPr fontId="2"/>
  </si>
  <si>
    <t>4階建</t>
    <phoneticPr fontId="2"/>
  </si>
  <si>
    <t>点</t>
    <phoneticPr fontId="2"/>
  </si>
  <si>
    <t>作業中</t>
    <phoneticPr fontId="2"/>
  </si>
  <si>
    <t>作業後</t>
    <phoneticPr fontId="2"/>
  </si>
  <si>
    <t>報告書作成</t>
    <phoneticPr fontId="2"/>
  </si>
  <si>
    <t>式</t>
    <rPh sb="0" eb="1">
      <t>シキ</t>
    </rPh>
    <phoneticPr fontId="2"/>
  </si>
  <si>
    <t>ｱｽﾍﾞｽﾄ粉じん濃度測定　</t>
    <phoneticPr fontId="2"/>
  </si>
  <si>
    <t>鉄筋コンクリート造　 地上3階、地下1階建て</t>
    <rPh sb="11" eb="13">
      <t>チジョウ</t>
    </rPh>
    <rPh sb="14" eb="15">
      <t>カイ</t>
    </rPh>
    <rPh sb="16" eb="18">
      <t>チカ</t>
    </rPh>
    <rPh sb="19" eb="20">
      <t>カイ</t>
    </rPh>
    <rPh sb="20" eb="21">
      <t>タ</t>
    </rPh>
    <phoneticPr fontId="2"/>
  </si>
  <si>
    <t>直 接 工 事 費 仕 訳 書</t>
    <rPh sb="0" eb="1">
      <t>ジカ</t>
    </rPh>
    <rPh sb="2" eb="3">
      <t>セッ</t>
    </rPh>
    <rPh sb="4" eb="5">
      <t>コウ</t>
    </rPh>
    <phoneticPr fontId="15"/>
  </si>
  <si>
    <t>（簡易型移動式足場）</t>
    <rPh sb="1" eb="4">
      <t>カンイガタ</t>
    </rPh>
    <rPh sb="4" eb="7">
      <t>イドウシキ</t>
    </rPh>
    <rPh sb="7" eb="9">
      <t>アシバ</t>
    </rPh>
    <phoneticPr fontId="2"/>
  </si>
  <si>
    <t>内外装改修工事</t>
    <rPh sb="0" eb="3">
      <t>ナイガイソウ</t>
    </rPh>
    <rPh sb="3" eb="7">
      <t>カイシュウコウジ</t>
    </rPh>
    <phoneticPr fontId="2"/>
  </si>
  <si>
    <t>（内部）</t>
    <phoneticPr fontId="2"/>
  </si>
  <si>
    <t>天井ジプトーン</t>
    <rPh sb="0" eb="2">
      <t>テンジョウ</t>
    </rPh>
    <phoneticPr fontId="2"/>
  </si>
  <si>
    <t>（撤去費）</t>
    <rPh sb="1" eb="4">
      <t>テッキョヒ</t>
    </rPh>
    <phoneticPr fontId="2"/>
  </si>
  <si>
    <t>天井材　撤去</t>
    <rPh sb="0" eb="3">
      <t>テンジョウザイ</t>
    </rPh>
    <rPh sb="4" eb="6">
      <t>テッキョ</t>
    </rPh>
    <phoneticPr fontId="2"/>
  </si>
  <si>
    <t>プラスター撤去</t>
    <rPh sb="5" eb="7">
      <t>テッキョ</t>
    </rPh>
    <phoneticPr fontId="2"/>
  </si>
  <si>
    <t>集積共</t>
    <rPh sb="0" eb="3">
      <t>シュウセキトモ</t>
    </rPh>
    <phoneticPr fontId="2"/>
  </si>
  <si>
    <t>（撤去材運搬費）</t>
    <rPh sb="1" eb="4">
      <t>テッキョザイ</t>
    </rPh>
    <rPh sb="4" eb="7">
      <t>ウンパンヒ</t>
    </rPh>
    <phoneticPr fontId="2"/>
  </si>
  <si>
    <t>石綿・ボード類</t>
    <rPh sb="0" eb="2">
      <t>セキメン</t>
    </rPh>
    <rPh sb="6" eb="7">
      <t>ルイ</t>
    </rPh>
    <phoneticPr fontId="2"/>
  </si>
  <si>
    <t>ﾀﾞﾝﾌﾟﾄﾗｯｸ10ｔ積</t>
    <rPh sb="12" eb="13">
      <t>ツ</t>
    </rPh>
    <phoneticPr fontId="2"/>
  </si>
  <si>
    <t>台</t>
    <rPh sb="0" eb="1">
      <t>ダイ</t>
    </rPh>
    <phoneticPr fontId="2"/>
  </si>
  <si>
    <t>（廃棄処分費）</t>
    <rPh sb="1" eb="3">
      <t>ハイキ</t>
    </rPh>
    <rPh sb="3" eb="6">
      <t>ショブンヒ</t>
    </rPh>
    <phoneticPr fontId="2"/>
  </si>
  <si>
    <t>ﾎﾞｰﾄﾞ類</t>
    <rPh sb="5" eb="6">
      <t>ルイ</t>
    </rPh>
    <phoneticPr fontId="2"/>
  </si>
  <si>
    <t>kg</t>
    <phoneticPr fontId="2"/>
  </si>
  <si>
    <t>　</t>
  </si>
  <si>
    <t>別紙明細書</t>
    <rPh sb="0" eb="5">
      <t>ベッシメイサイショ</t>
    </rPh>
    <phoneticPr fontId="2"/>
  </si>
  <si>
    <t>単価チェック済(緑色)</t>
    <rPh sb="0" eb="2">
      <t>タンカ</t>
    </rPh>
    <rPh sb="6" eb="7">
      <t>ズ</t>
    </rPh>
    <rPh sb="8" eb="9">
      <t>ミドリ</t>
    </rPh>
    <rPh sb="9" eb="10">
      <t>イロ</t>
    </rPh>
    <phoneticPr fontId="2"/>
  </si>
  <si>
    <t>P-</t>
    <phoneticPr fontId="2"/>
  </si>
  <si>
    <t>見積単価</t>
    <rPh sb="0" eb="2">
      <t>ミツモリ</t>
    </rPh>
    <rPh sb="2" eb="4">
      <t>タンカ</t>
    </rPh>
    <phoneticPr fontId="2"/>
  </si>
  <si>
    <t>掛率</t>
    <rPh sb="0" eb="2">
      <t>カケリツ</t>
    </rPh>
    <phoneticPr fontId="2"/>
  </si>
  <si>
    <t>修正箇所(オレンジ)</t>
    <rPh sb="0" eb="2">
      <t>シュウセイ</t>
    </rPh>
    <rPh sb="2" eb="4">
      <t>カショ</t>
    </rPh>
    <phoneticPr fontId="2"/>
  </si>
  <si>
    <t>名　　　　称</t>
  </si>
  <si>
    <t>規　　    格</t>
  </si>
  <si>
    <t>数  量</t>
    <phoneticPr fontId="2"/>
  </si>
  <si>
    <t>単位</t>
  </si>
  <si>
    <t>単 　価</t>
    <phoneticPr fontId="2"/>
  </si>
  <si>
    <t>金  　額</t>
    <phoneticPr fontId="2"/>
  </si>
  <si>
    <t>備　　　 考</t>
    <phoneticPr fontId="2"/>
  </si>
  <si>
    <t>内部仕上げ足場</t>
    <rPh sb="0" eb="2">
      <t>ナイブ</t>
    </rPh>
    <rPh sb="2" eb="4">
      <t>シア</t>
    </rPh>
    <rPh sb="5" eb="7">
      <t>アシバ</t>
    </rPh>
    <phoneticPr fontId="2"/>
  </si>
  <si>
    <t>掛払い手間　簡易型移動式足場</t>
    <rPh sb="0" eb="1">
      <t>カ</t>
    </rPh>
    <rPh sb="1" eb="2">
      <t>バラ</t>
    </rPh>
    <rPh sb="3" eb="5">
      <t>テマ</t>
    </rPh>
    <rPh sb="6" eb="8">
      <t>カンイ</t>
    </rPh>
    <rPh sb="8" eb="9">
      <t>ガタ</t>
    </rPh>
    <rPh sb="9" eb="11">
      <t>イドウ</t>
    </rPh>
    <rPh sb="11" eb="12">
      <t>シキ</t>
    </rPh>
    <rPh sb="12" eb="14">
      <t>アシバ</t>
    </rPh>
    <phoneticPr fontId="2"/>
  </si>
  <si>
    <t>(簡易型移動式足場)</t>
    <phoneticPr fontId="2"/>
  </si>
  <si>
    <t>階高4.0m超5.0m未満</t>
    <rPh sb="0" eb="1">
      <t>カイ</t>
    </rPh>
    <rPh sb="1" eb="2">
      <t>タカ</t>
    </rPh>
    <rPh sb="6" eb="7">
      <t>コ</t>
    </rPh>
    <rPh sb="11" eb="13">
      <t>ミマン</t>
    </rPh>
    <phoneticPr fontId="2"/>
  </si>
  <si>
    <t>㎡</t>
  </si>
  <si>
    <t>営繕単価</t>
    <rPh sb="0" eb="2">
      <t>エイゼン</t>
    </rPh>
    <rPh sb="2" eb="4">
      <t>タンカ</t>
    </rPh>
    <phoneticPr fontId="2"/>
  </si>
  <si>
    <t>共用1日賃料　修理費含む</t>
    <rPh sb="0" eb="2">
      <t>キョウヨウ</t>
    </rPh>
    <rPh sb="3" eb="4">
      <t>ニチ</t>
    </rPh>
    <rPh sb="4" eb="6">
      <t>チンリョウ</t>
    </rPh>
    <rPh sb="7" eb="10">
      <t>シュウリヒ</t>
    </rPh>
    <rPh sb="10" eb="11">
      <t>フク</t>
    </rPh>
    <phoneticPr fontId="2"/>
  </si>
  <si>
    <t>3×180日=540</t>
    <rPh sb="5" eb="6">
      <t>ニチ</t>
    </rPh>
    <phoneticPr fontId="2"/>
  </si>
  <si>
    <t>基本料　修理費含む</t>
    <rPh sb="0" eb="3">
      <t>キホンリョウ</t>
    </rPh>
    <rPh sb="4" eb="7">
      <t>シュウリヒ</t>
    </rPh>
    <rPh sb="7" eb="8">
      <t>フク</t>
    </rPh>
    <phoneticPr fontId="2"/>
  </si>
  <si>
    <t>合　計</t>
    <rPh sb="0" eb="1">
      <t>ゴウ</t>
    </rPh>
    <rPh sb="2" eb="3">
      <t>ケイ</t>
    </rPh>
    <phoneticPr fontId="2"/>
  </si>
  <si>
    <t>簡易型移動式足場</t>
    <rPh sb="0" eb="2">
      <t>カンイ</t>
    </rPh>
    <rPh sb="2" eb="3">
      <t>ガタ</t>
    </rPh>
    <rPh sb="3" eb="6">
      <t>イドウシキ</t>
    </rPh>
    <rPh sb="6" eb="8">
      <t>アシバ</t>
    </rPh>
    <phoneticPr fontId="2"/>
  </si>
  <si>
    <t>（内部仕上足場）</t>
    <rPh sb="1" eb="3">
      <t>ナイブ</t>
    </rPh>
    <rPh sb="3" eb="5">
      <t>シア</t>
    </rPh>
    <rPh sb="5" eb="7">
      <t>アシバ</t>
    </rPh>
    <phoneticPr fontId="2"/>
  </si>
  <si>
    <t>4.0m超5.0未満(2段)</t>
    <rPh sb="4" eb="5">
      <t>コ</t>
    </rPh>
    <rPh sb="8" eb="10">
      <t>ミマン</t>
    </rPh>
    <rPh sb="12" eb="13">
      <t>ダン</t>
    </rPh>
    <phoneticPr fontId="2"/>
  </si>
  <si>
    <t>屋根とい工事</t>
    <rPh sb="0" eb="2">
      <t>ヤネ</t>
    </rPh>
    <rPh sb="4" eb="6">
      <t>コウジ</t>
    </rPh>
    <phoneticPr fontId="2"/>
  </si>
  <si>
    <t>機械はつり</t>
    <rPh sb="0" eb="2">
      <t>キカイ</t>
    </rPh>
    <phoneticPr fontId="2"/>
  </si>
  <si>
    <t>厚100mm～150mm</t>
    <rPh sb="0" eb="1">
      <t>アツ</t>
    </rPh>
    <phoneticPr fontId="2"/>
  </si>
  <si>
    <t>コンクリート床</t>
    <rPh sb="6" eb="7">
      <t>ユカ</t>
    </rPh>
    <phoneticPr fontId="2"/>
  </si>
  <si>
    <t>コア抜き　φ150</t>
    <rPh sb="2" eb="3">
      <t>ヌ</t>
    </rPh>
    <phoneticPr fontId="2"/>
  </si>
  <si>
    <t>特殊作業員</t>
    <rPh sb="0" eb="5">
      <t>トクシュサギョウイン</t>
    </rPh>
    <phoneticPr fontId="2"/>
  </si>
  <si>
    <t>25％</t>
    <phoneticPr fontId="2"/>
  </si>
  <si>
    <t>||\012</t>
  </si>
  <si>
    <t xml:space="preserve"> No</t>
  </si>
  <si>
    <t>天井　せっこうボード　突付張り　厚9.5</t>
    <phoneticPr fontId="2"/>
  </si>
  <si>
    <t>天井　せっこうボード（ｼﾞﾌﾟﾄｰﾝ・ﾗｲﾄ）</t>
    <phoneticPr fontId="2"/>
  </si>
  <si>
    <t>厚9.5</t>
    <phoneticPr fontId="2"/>
  </si>
  <si>
    <t>小ねじ</t>
    <phoneticPr fontId="2"/>
  </si>
  <si>
    <t>内装工</t>
    <phoneticPr fontId="2"/>
  </si>
  <si>
    <t>㎡単価</t>
    <phoneticPr fontId="2"/>
  </si>
  <si>
    <t>営繕単価P2</t>
    <rPh sb="0" eb="2">
      <t>エイゼン</t>
    </rPh>
    <rPh sb="2" eb="4">
      <t>タンカ</t>
    </rPh>
    <phoneticPr fontId="2"/>
  </si>
  <si>
    <t>電気設備改修工事</t>
    <rPh sb="0" eb="2">
      <t>デンキ</t>
    </rPh>
    <rPh sb="2" eb="4">
      <t>セツビ</t>
    </rPh>
    <rPh sb="4" eb="6">
      <t>カイシュウ</t>
    </rPh>
    <rPh sb="6" eb="8">
      <t>コウジ</t>
    </rPh>
    <phoneticPr fontId="2"/>
  </si>
  <si>
    <t>幹線・動力設備工事</t>
    <rPh sb="0" eb="2">
      <t>カンセン</t>
    </rPh>
    <rPh sb="3" eb="5">
      <t>ドウリョク</t>
    </rPh>
    <rPh sb="5" eb="7">
      <t>セツビ</t>
    </rPh>
    <rPh sb="7" eb="9">
      <t>コウジ</t>
    </rPh>
    <phoneticPr fontId="2"/>
  </si>
  <si>
    <t>イ）配管工事</t>
    <rPh sb="2" eb="4">
      <t>ハイカン</t>
    </rPh>
    <rPh sb="4" eb="6">
      <t>コウジ</t>
    </rPh>
    <phoneticPr fontId="2"/>
  </si>
  <si>
    <t>電線管</t>
    <rPh sb="0" eb="3">
      <t>デンセンカン</t>
    </rPh>
    <phoneticPr fontId="2"/>
  </si>
  <si>
    <t>（22）VE　露出</t>
    <rPh sb="7" eb="9">
      <t>ロシュツ</t>
    </rPh>
    <phoneticPr fontId="2"/>
  </si>
  <si>
    <t>（28）VE　露出</t>
    <rPh sb="7" eb="9">
      <t>ロシュツ</t>
    </rPh>
    <phoneticPr fontId="2"/>
  </si>
  <si>
    <t>（54）VE　露出</t>
    <rPh sb="7" eb="9">
      <t>ロシュツ</t>
    </rPh>
    <phoneticPr fontId="2"/>
  </si>
  <si>
    <t>（22）HIVE　露出</t>
    <rPh sb="9" eb="11">
      <t>ロシュツ</t>
    </rPh>
    <phoneticPr fontId="2"/>
  </si>
  <si>
    <t>（28）HIVE　露出</t>
    <rPh sb="9" eb="11">
      <t>ロシュツ</t>
    </rPh>
    <phoneticPr fontId="2"/>
  </si>
  <si>
    <t>（24）F2　露出</t>
    <rPh sb="7" eb="9">
      <t>ロシュツ</t>
    </rPh>
    <phoneticPr fontId="2"/>
  </si>
  <si>
    <t>（30）F2　露出</t>
    <rPh sb="7" eb="9">
      <t>ロシュツ</t>
    </rPh>
    <phoneticPr fontId="2"/>
  </si>
  <si>
    <t>（24）F2-WP　露出</t>
    <rPh sb="10" eb="12">
      <t>ロシュツ</t>
    </rPh>
    <phoneticPr fontId="2"/>
  </si>
  <si>
    <t>（30）F2-WP　露出</t>
    <rPh sb="10" eb="12">
      <t>ロシュツ</t>
    </rPh>
    <phoneticPr fontId="2"/>
  </si>
  <si>
    <t>4角中浅　VE</t>
    <rPh sb="1" eb="2">
      <t>カク</t>
    </rPh>
    <rPh sb="2" eb="3">
      <t>チュウ</t>
    </rPh>
    <rPh sb="3" eb="4">
      <t>セン</t>
    </rPh>
    <phoneticPr fontId="2"/>
  </si>
  <si>
    <t>200*200*100　SUS-WP</t>
    <phoneticPr fontId="2"/>
  </si>
  <si>
    <t>300*300*200　SUS-WP</t>
    <phoneticPr fontId="2"/>
  </si>
  <si>
    <t>ｍ</t>
    <phoneticPr fontId="2"/>
  </si>
  <si>
    <t>個</t>
    <rPh sb="0" eb="1">
      <t>コ</t>
    </rPh>
    <phoneticPr fontId="2"/>
  </si>
  <si>
    <t>ｱｳﾄﾚｯﾄﾎﾞｯｸｽ</t>
    <phoneticPr fontId="2"/>
  </si>
  <si>
    <t>プルボックス</t>
    <phoneticPr fontId="2"/>
  </si>
  <si>
    <t>ロ）配線工事</t>
    <rPh sb="2" eb="4">
      <t>ハイセン</t>
    </rPh>
    <rPh sb="4" eb="6">
      <t>コウジ</t>
    </rPh>
    <phoneticPr fontId="2"/>
  </si>
  <si>
    <t>イ）の計</t>
    <rPh sb="3" eb="4">
      <t>ケイ</t>
    </rPh>
    <phoneticPr fontId="2"/>
  </si>
  <si>
    <t>EM-IE電線</t>
    <rPh sb="5" eb="7">
      <t>デンセン</t>
    </rPh>
    <phoneticPr fontId="2"/>
  </si>
  <si>
    <t>EM-IE2.0　管内</t>
    <rPh sb="9" eb="11">
      <t>カンナイ</t>
    </rPh>
    <phoneticPr fontId="2"/>
  </si>
  <si>
    <t>EM-IE2.0　F2内</t>
    <rPh sb="11" eb="12">
      <t>ナイ</t>
    </rPh>
    <phoneticPr fontId="2"/>
  </si>
  <si>
    <t>EM-IE5.5ｓｑ　管内</t>
    <rPh sb="11" eb="13">
      <t>カンナイ</t>
    </rPh>
    <phoneticPr fontId="2"/>
  </si>
  <si>
    <t>EM-IE5.5ｓｑ　F2内</t>
    <rPh sb="13" eb="14">
      <t>ナイ</t>
    </rPh>
    <phoneticPr fontId="2"/>
  </si>
  <si>
    <t>EM-EEF2.0-3C　ｺﾛｶﾞｼ</t>
    <phoneticPr fontId="2"/>
  </si>
  <si>
    <t>EM-CE2.0ｓｑ-4C　管内</t>
    <rPh sb="14" eb="16">
      <t>カンナイ</t>
    </rPh>
    <phoneticPr fontId="2"/>
  </si>
  <si>
    <t>EM-CE2.0ｓｑ-4C　F2内</t>
    <rPh sb="16" eb="17">
      <t>ナイ</t>
    </rPh>
    <phoneticPr fontId="2"/>
  </si>
  <si>
    <t>EM-CE3.5ｓｑ-3C　管内</t>
    <rPh sb="14" eb="16">
      <t>カンナイ</t>
    </rPh>
    <phoneticPr fontId="2"/>
  </si>
  <si>
    <t>EM-CE3.5ｓｑ-3C　F2内</t>
    <rPh sb="16" eb="17">
      <t>ナイ</t>
    </rPh>
    <phoneticPr fontId="2"/>
  </si>
  <si>
    <t>EM-CE5.5ｓｑ-3C　管内</t>
    <rPh sb="14" eb="16">
      <t>カンナイ</t>
    </rPh>
    <phoneticPr fontId="2"/>
  </si>
  <si>
    <t>EM-CE5.5ｓｑ-3C　F2内</t>
    <rPh sb="16" eb="17">
      <t>ナイ</t>
    </rPh>
    <phoneticPr fontId="2"/>
  </si>
  <si>
    <t>EM-CE5.5ｓｑ-4C　管内</t>
    <rPh sb="14" eb="16">
      <t>カンナイ</t>
    </rPh>
    <phoneticPr fontId="2"/>
  </si>
  <si>
    <t>EM-CE5.5ｓｑ-4C　F2内</t>
    <rPh sb="16" eb="17">
      <t>ナイ</t>
    </rPh>
    <phoneticPr fontId="2"/>
  </si>
  <si>
    <t>EM-CE8ｓｑ-3C　管内</t>
    <rPh sb="12" eb="14">
      <t>カンナイ</t>
    </rPh>
    <phoneticPr fontId="2"/>
  </si>
  <si>
    <t>EM-CE8ｓｑ-3C　F2内</t>
    <rPh sb="14" eb="15">
      <t>ナイ</t>
    </rPh>
    <phoneticPr fontId="2"/>
  </si>
  <si>
    <t>EM-CE14ｓｑ-3C　管内</t>
    <rPh sb="13" eb="15">
      <t>カンナイ</t>
    </rPh>
    <phoneticPr fontId="2"/>
  </si>
  <si>
    <t>EM-CE14ｓｑ-3C　F2内</t>
    <rPh sb="15" eb="16">
      <t>ナイ</t>
    </rPh>
    <phoneticPr fontId="2"/>
  </si>
  <si>
    <t>EM-CET38ｓｑ　管内</t>
    <rPh sb="11" eb="13">
      <t>カンナイ</t>
    </rPh>
    <phoneticPr fontId="2"/>
  </si>
  <si>
    <t>EM-CET38ｓｑ　ﾗｯｸ</t>
    <phoneticPr fontId="2"/>
  </si>
  <si>
    <t>EM-EEFケーブル</t>
    <phoneticPr fontId="2"/>
  </si>
  <si>
    <t>EM-CEケーブル</t>
    <phoneticPr fontId="2"/>
  </si>
  <si>
    <t>EM-CETケーブル</t>
    <phoneticPr fontId="2"/>
  </si>
  <si>
    <t>ロ）の計</t>
    <rPh sb="3" eb="4">
      <t>ケイ</t>
    </rPh>
    <phoneticPr fontId="2"/>
  </si>
  <si>
    <t>ハ）機器取付工事</t>
    <rPh sb="2" eb="4">
      <t>キキ</t>
    </rPh>
    <rPh sb="4" eb="6">
      <t>トリツケ</t>
    </rPh>
    <rPh sb="6" eb="8">
      <t>コウジ</t>
    </rPh>
    <phoneticPr fontId="2"/>
  </si>
  <si>
    <t>既設キュービクル改修</t>
    <rPh sb="0" eb="2">
      <t>キセツ</t>
    </rPh>
    <rPh sb="8" eb="10">
      <t>カイシュウ</t>
    </rPh>
    <phoneticPr fontId="2"/>
  </si>
  <si>
    <t>低圧一般動力盤</t>
    <rPh sb="0" eb="2">
      <t>テイアツ</t>
    </rPh>
    <rPh sb="2" eb="4">
      <t>イッパン</t>
    </rPh>
    <rPh sb="4" eb="6">
      <t>ドウリョク</t>
    </rPh>
    <rPh sb="6" eb="7">
      <t>バン</t>
    </rPh>
    <phoneticPr fontId="2"/>
  </si>
  <si>
    <t>面</t>
    <rPh sb="0" eb="1">
      <t>メン</t>
    </rPh>
    <phoneticPr fontId="2"/>
  </si>
  <si>
    <t>動力分電盤</t>
    <rPh sb="0" eb="2">
      <t>ドウリョク</t>
    </rPh>
    <rPh sb="2" eb="5">
      <t>ブンデンバン</t>
    </rPh>
    <phoneticPr fontId="2"/>
  </si>
  <si>
    <t>BP-3</t>
    <phoneticPr fontId="2"/>
  </si>
  <si>
    <t>既設分電盤改修</t>
    <rPh sb="0" eb="2">
      <t>キセツ</t>
    </rPh>
    <rPh sb="2" eb="5">
      <t>ブンデンバン</t>
    </rPh>
    <rPh sb="5" eb="7">
      <t>カイシュウ</t>
    </rPh>
    <phoneticPr fontId="2"/>
  </si>
  <si>
    <t>1P-2</t>
    <phoneticPr fontId="2"/>
  </si>
  <si>
    <t>1P-5</t>
    <phoneticPr fontId="2"/>
  </si>
  <si>
    <t>既設分電盤改修</t>
    <rPh sb="0" eb="7">
      <t>キセツブンデンバンカイシュウ</t>
    </rPh>
    <phoneticPr fontId="2"/>
  </si>
  <si>
    <t>1P-A</t>
    <phoneticPr fontId="2"/>
  </si>
  <si>
    <t>2P-3</t>
    <phoneticPr fontId="2"/>
  </si>
  <si>
    <t>2P-6</t>
    <phoneticPr fontId="2"/>
  </si>
  <si>
    <t>2P-A</t>
    <phoneticPr fontId="2"/>
  </si>
  <si>
    <t>3P-4</t>
    <phoneticPr fontId="2"/>
  </si>
  <si>
    <t>手元開閉器</t>
    <rPh sb="0" eb="5">
      <t>テモトカイヘイキ</t>
    </rPh>
    <phoneticPr fontId="2"/>
  </si>
  <si>
    <t>3P30A</t>
    <phoneticPr fontId="2"/>
  </si>
  <si>
    <t>ハ）の計</t>
    <phoneticPr fontId="2"/>
  </si>
  <si>
    <t>撤去・再取付工事</t>
    <rPh sb="0" eb="2">
      <t>テッキョ</t>
    </rPh>
    <rPh sb="3" eb="6">
      <t>サイトリツケ</t>
    </rPh>
    <rPh sb="6" eb="8">
      <t>コウジ</t>
    </rPh>
    <phoneticPr fontId="2"/>
  </si>
  <si>
    <t>イ）撤去工事</t>
    <rPh sb="2" eb="4">
      <t>テッキョ</t>
    </rPh>
    <rPh sb="4" eb="6">
      <t>コウジ</t>
    </rPh>
    <phoneticPr fontId="2"/>
  </si>
  <si>
    <t>IV電線撤去</t>
    <rPh sb="2" eb="4">
      <t>デンセン</t>
    </rPh>
    <rPh sb="4" eb="6">
      <t>テッキョ</t>
    </rPh>
    <phoneticPr fontId="2"/>
  </si>
  <si>
    <t>IV2.0　　管内</t>
    <rPh sb="7" eb="9">
      <t>カンナイ</t>
    </rPh>
    <phoneticPr fontId="2"/>
  </si>
  <si>
    <t>手元開閉器撤去</t>
    <rPh sb="0" eb="5">
      <t>テモトカイヘイキ</t>
    </rPh>
    <rPh sb="5" eb="7">
      <t>テッキョ</t>
    </rPh>
    <phoneticPr fontId="2"/>
  </si>
  <si>
    <t>LED（1300*200以上）　埋込</t>
    <rPh sb="12" eb="14">
      <t>イジョウ</t>
    </rPh>
    <rPh sb="16" eb="18">
      <t>ウメコミ</t>
    </rPh>
    <phoneticPr fontId="2"/>
  </si>
  <si>
    <t>照明器具撤去</t>
    <rPh sb="0" eb="4">
      <t>ショウメイキグ</t>
    </rPh>
    <rPh sb="4" eb="6">
      <t>テッキョ</t>
    </rPh>
    <phoneticPr fontId="2"/>
  </si>
  <si>
    <t>イ）の計</t>
    <rPh sb="3" eb="4">
      <t>ケイ</t>
    </rPh>
    <phoneticPr fontId="2"/>
  </si>
  <si>
    <t>ロ）再取付工事</t>
    <rPh sb="2" eb="5">
      <t>サイトリツケ</t>
    </rPh>
    <rPh sb="5" eb="7">
      <t>コウジ</t>
    </rPh>
    <phoneticPr fontId="2"/>
  </si>
  <si>
    <t>照明器具再取付</t>
    <rPh sb="0" eb="4">
      <t>ショウメイキグ</t>
    </rPh>
    <rPh sb="4" eb="7">
      <t>サイトリツケ</t>
    </rPh>
    <phoneticPr fontId="2"/>
  </si>
  <si>
    <t>ロ）の計</t>
    <rPh sb="3" eb="4">
      <t>ケイ</t>
    </rPh>
    <phoneticPr fontId="2"/>
  </si>
  <si>
    <t>(2)-2の小計</t>
    <rPh sb="6" eb="8">
      <t>ショウケイ</t>
    </rPh>
    <phoneticPr fontId="2"/>
  </si>
  <si>
    <t>(2)-1の計</t>
    <rPh sb="6" eb="7">
      <t>ケイ</t>
    </rPh>
    <phoneticPr fontId="2"/>
  </si>
  <si>
    <t>処分費</t>
    <rPh sb="0" eb="3">
      <t>ショブンヒ</t>
    </rPh>
    <phoneticPr fontId="2"/>
  </si>
  <si>
    <t>イ）電気設備再資源化費</t>
    <rPh sb="2" eb="4">
      <t>デンキ</t>
    </rPh>
    <rPh sb="4" eb="6">
      <t>セツビ</t>
    </rPh>
    <rPh sb="6" eb="10">
      <t>サイシゲンカ</t>
    </rPh>
    <rPh sb="10" eb="11">
      <t>ヒ</t>
    </rPh>
    <phoneticPr fontId="2"/>
  </si>
  <si>
    <t>銅くず</t>
    <rPh sb="0" eb="1">
      <t>ドウ</t>
    </rPh>
    <phoneticPr fontId="2"/>
  </si>
  <si>
    <t>ナゲット処理</t>
    <rPh sb="4" eb="6">
      <t>ショリ</t>
    </rPh>
    <phoneticPr fontId="2"/>
  </si>
  <si>
    <t>廃プラスチック</t>
    <rPh sb="0" eb="1">
      <t>ハイ</t>
    </rPh>
    <phoneticPr fontId="2"/>
  </si>
  <si>
    <t>(2)-3の計</t>
    <rPh sb="6" eb="7">
      <t>ケイ</t>
    </rPh>
    <phoneticPr fontId="2"/>
  </si>
  <si>
    <t>複合単価計算書-</t>
    <phoneticPr fontId="2"/>
  </si>
  <si>
    <t>建設物価</t>
    <phoneticPr fontId="2"/>
  </si>
  <si>
    <t>5年3月号</t>
    <phoneticPr fontId="2"/>
  </si>
  <si>
    <t xml:space="preserve"> 電　 　 工=</t>
    <phoneticPr fontId="2"/>
  </si>
  <si>
    <t xml:space="preserve"> 公共建築工事(営繕部)積算基準令和3年版</t>
    <rPh sb="16" eb="18">
      <t>レイワ</t>
    </rPh>
    <phoneticPr fontId="2"/>
  </si>
  <si>
    <t xml:space="preserve"> 営繕単価令和5年3月以降（本島4週6休未満）</t>
    <phoneticPr fontId="2"/>
  </si>
  <si>
    <t>積算資料</t>
  </si>
  <si>
    <t>普通作業員=</t>
    <phoneticPr fontId="2"/>
  </si>
  <si>
    <t xml:space="preserve"> 執務並行単価令和5年3月以降（本島4週6休未満）</t>
    <rPh sb="1" eb="5">
      <t>シツムヘイコウ</t>
    </rPh>
    <phoneticPr fontId="2"/>
  </si>
  <si>
    <t>工事名称：</t>
    <rPh sb="0" eb="2">
      <t>コウジ</t>
    </rPh>
    <rPh sb="2" eb="4">
      <t>メイショウ</t>
    </rPh>
    <phoneticPr fontId="2"/>
  </si>
  <si>
    <t>複合単価</t>
    <phoneticPr fontId="2"/>
  </si>
  <si>
    <t>材 料 品 目</t>
    <phoneticPr fontId="2"/>
  </si>
  <si>
    <t>比</t>
  </si>
  <si>
    <t>較</t>
  </si>
  <si>
    <t>表</t>
  </si>
  <si>
    <t>単価設定</t>
    <phoneticPr fontId="2"/>
  </si>
  <si>
    <t>乗率</t>
    <phoneticPr fontId="2"/>
  </si>
  <si>
    <t>付属品</t>
    <phoneticPr fontId="2"/>
  </si>
  <si>
    <t xml:space="preserve"> 雑材料</t>
    <phoneticPr fontId="2"/>
  </si>
  <si>
    <t>資 材 費</t>
    <phoneticPr fontId="2"/>
  </si>
  <si>
    <t xml:space="preserve">電　　 工 </t>
    <phoneticPr fontId="2"/>
  </si>
  <si>
    <t xml:space="preserve">普 通 作 業 員 </t>
    <rPh sb="0" eb="1">
      <t>フ</t>
    </rPh>
    <rPh sb="2" eb="3">
      <t>ツウ</t>
    </rPh>
    <phoneticPr fontId="2"/>
  </si>
  <si>
    <t>合    計</t>
    <phoneticPr fontId="2"/>
  </si>
  <si>
    <t>歩掛リ</t>
  </si>
  <si>
    <t>No</t>
  </si>
  <si>
    <t>設定</t>
  </si>
  <si>
    <t>物 価 資 料･カ タ ロ グ 等･見 積 書</t>
    <rPh sb="16" eb="17">
      <t>トウ</t>
    </rPh>
    <rPh sb="18" eb="19">
      <t>ケン</t>
    </rPh>
    <rPh sb="20" eb="21">
      <t>セキ</t>
    </rPh>
    <rPh sb="22" eb="23">
      <t>ショ</t>
    </rPh>
    <phoneticPr fontId="2"/>
  </si>
  <si>
    <t>(低減率)</t>
  </si>
  <si>
    <t>(数量)</t>
    <rPh sb="1" eb="3">
      <t>スウリョウ</t>
    </rPh>
    <phoneticPr fontId="2"/>
  </si>
  <si>
    <t>総 合 計</t>
    <phoneticPr fontId="2"/>
  </si>
  <si>
    <t xml:space="preserve"> 掛 率</t>
    <phoneticPr fontId="2"/>
  </si>
  <si>
    <t xml:space="preserve"> 金 額</t>
    <phoneticPr fontId="2"/>
  </si>
  <si>
    <t xml:space="preserve"> 金 額</t>
  </si>
  <si>
    <t>頁  数</t>
    <phoneticPr fontId="2"/>
  </si>
  <si>
    <t xml:space="preserve"> 電線管</t>
  </si>
  <si>
    <t>物=308/4m</t>
    <rPh sb="0" eb="1">
      <t>ブツ</t>
    </rPh>
    <phoneticPr fontId="2"/>
  </si>
  <si>
    <t xml:space="preserve"> 0.054*1.2</t>
    <phoneticPr fontId="2"/>
  </si>
  <si>
    <t xml:space="preserve"> 複1-1</t>
    <rPh sb="1" eb="2">
      <t>フクゴウ</t>
    </rPh>
    <phoneticPr fontId="2"/>
  </si>
  <si>
    <t xml:space="preserve"> (22)VE</t>
  </si>
  <si>
    <t xml:space="preserve"> 露出</t>
  </si>
  <si>
    <t>資=303/4m</t>
    <rPh sb="0" eb="1">
      <t>シ</t>
    </rPh>
    <phoneticPr fontId="2"/>
  </si>
  <si>
    <t>物=599/4m</t>
    <rPh sb="0" eb="1">
      <t>ブツ</t>
    </rPh>
    <phoneticPr fontId="2"/>
  </si>
  <si>
    <t xml:space="preserve"> 0.064*1.2</t>
    <phoneticPr fontId="2"/>
  </si>
  <si>
    <t xml:space="preserve"> 複1-2</t>
    <rPh sb="1" eb="2">
      <t>フクゴウ</t>
    </rPh>
    <phoneticPr fontId="2"/>
  </si>
  <si>
    <t xml:space="preserve"> (28)VE</t>
    <phoneticPr fontId="2"/>
  </si>
  <si>
    <t>資=593/4m</t>
    <rPh sb="0" eb="1">
      <t>シ</t>
    </rPh>
    <phoneticPr fontId="2"/>
  </si>
  <si>
    <t>物=1589/4m</t>
    <rPh sb="0" eb="1">
      <t>ブツ</t>
    </rPh>
    <phoneticPr fontId="2"/>
  </si>
  <si>
    <t xml:space="preserve"> 0.130*1.2</t>
    <phoneticPr fontId="2"/>
  </si>
  <si>
    <t xml:space="preserve"> 複1-3</t>
    <rPh sb="1" eb="2">
      <t>フクゴウ</t>
    </rPh>
    <phoneticPr fontId="2"/>
  </si>
  <si>
    <t xml:space="preserve"> (54)VE</t>
    <phoneticPr fontId="2"/>
  </si>
  <si>
    <t>資=1580/4m</t>
    <rPh sb="0" eb="1">
      <t>シ</t>
    </rPh>
    <phoneticPr fontId="2"/>
  </si>
  <si>
    <t>物=421/4m</t>
    <rPh sb="0" eb="1">
      <t>ブツ</t>
    </rPh>
    <phoneticPr fontId="2"/>
  </si>
  <si>
    <t xml:space="preserve"> 複1-4</t>
    <rPh sb="1" eb="2">
      <t>フクゴウ</t>
    </rPh>
    <phoneticPr fontId="2"/>
  </si>
  <si>
    <t xml:space="preserve"> (22)HIVE</t>
  </si>
  <si>
    <t>資=420/4m</t>
    <rPh sb="0" eb="1">
      <t>シ</t>
    </rPh>
    <phoneticPr fontId="2"/>
  </si>
  <si>
    <t>物=819/4m</t>
    <rPh sb="0" eb="1">
      <t>ブツ</t>
    </rPh>
    <phoneticPr fontId="2"/>
  </si>
  <si>
    <t xml:space="preserve"> 複1-5</t>
    <rPh sb="1" eb="2">
      <t>フクゴウ</t>
    </rPh>
    <phoneticPr fontId="2"/>
  </si>
  <si>
    <t xml:space="preserve"> (28)HIVE</t>
  </si>
  <si>
    <t>資=814/4m</t>
    <rPh sb="0" eb="1">
      <t>シ</t>
    </rPh>
    <phoneticPr fontId="2"/>
  </si>
  <si>
    <t xml:space="preserve"> アウトレットボックス</t>
  </si>
  <si>
    <t xml:space="preserve"> 複1-6</t>
    <rPh sb="1" eb="2">
      <t>フクゴウ</t>
    </rPh>
    <phoneticPr fontId="2"/>
  </si>
  <si>
    <t xml:space="preserve"> 4角中浅 VE</t>
  </si>
  <si>
    <t xml:space="preserve"> プルボックス</t>
  </si>
  <si>
    <t xml:space="preserve"> 複1-7</t>
    <rPh sb="1" eb="2">
      <t>フクゴウ</t>
    </rPh>
    <phoneticPr fontId="2"/>
  </si>
  <si>
    <t xml:space="preserve"> 200*200*100 SUS-WP</t>
  </si>
  <si>
    <t xml:space="preserve"> 複1-8</t>
    <rPh sb="1" eb="2">
      <t>フクゴウ</t>
    </rPh>
    <phoneticPr fontId="2"/>
  </si>
  <si>
    <t xml:space="preserve"> 300*300*200 SUS-WP</t>
  </si>
  <si>
    <t xml:space="preserve"> 複1-9</t>
    <rPh sb="1" eb="2">
      <t>フクゴウ</t>
    </rPh>
    <phoneticPr fontId="2"/>
  </si>
  <si>
    <t xml:space="preserve"> ＥＭ－ＩＥ電線</t>
  </si>
  <si>
    <t xml:space="preserve"> 複1-10</t>
    <rPh sb="1" eb="2">
      <t>フクゴウ</t>
    </rPh>
    <phoneticPr fontId="2"/>
  </si>
  <si>
    <t xml:space="preserve"> EM-IE2.0</t>
  </si>
  <si>
    <t xml:space="preserve"> 管内</t>
  </si>
  <si>
    <t xml:space="preserve"> 0.011*0.9</t>
    <phoneticPr fontId="2"/>
  </si>
  <si>
    <t xml:space="preserve"> 複1-11</t>
    <rPh sb="1" eb="2">
      <t>フクゴウ</t>
    </rPh>
    <phoneticPr fontId="2"/>
  </si>
  <si>
    <t xml:space="preserve"> F2内</t>
  </si>
  <si>
    <t xml:space="preserve"> 複1-12</t>
    <rPh sb="1" eb="2">
      <t>フクゴウ</t>
    </rPh>
    <phoneticPr fontId="2"/>
  </si>
  <si>
    <t xml:space="preserve"> EM-IE5.5sq</t>
  </si>
  <si>
    <t xml:space="preserve"> 0.014*0.9</t>
    <phoneticPr fontId="2"/>
  </si>
  <si>
    <t xml:space="preserve"> 複1-13</t>
    <rPh sb="1" eb="2">
      <t>フクゴウ</t>
    </rPh>
    <phoneticPr fontId="2"/>
  </si>
  <si>
    <t xml:space="preserve"> ＥＭ－ＥＥＦケーブル</t>
  </si>
  <si>
    <t xml:space="preserve"> 複1-14</t>
    <rPh sb="1" eb="2">
      <t>フクゴウ</t>
    </rPh>
    <phoneticPr fontId="2"/>
  </si>
  <si>
    <t xml:space="preserve"> EM-EEF2.0-3C</t>
  </si>
  <si>
    <t xml:space="preserve"> ｺﾛｶﾞｼ</t>
  </si>
  <si>
    <t xml:space="preserve"> 複1-15</t>
    <rPh sb="1" eb="2">
      <t>フクゴウ</t>
    </rPh>
    <phoneticPr fontId="2"/>
  </si>
  <si>
    <t xml:space="preserve"> 複1-16</t>
    <rPh sb="1" eb="2">
      <t>フクゴウ</t>
    </rPh>
    <phoneticPr fontId="2"/>
  </si>
  <si>
    <t xml:space="preserve"> 複1-17</t>
    <rPh sb="1" eb="2">
      <t>フクゴウ</t>
    </rPh>
    <phoneticPr fontId="2"/>
  </si>
  <si>
    <t xml:space="preserve"> 複1-18</t>
    <rPh sb="1" eb="2">
      <t>フクゴウ</t>
    </rPh>
    <phoneticPr fontId="2"/>
  </si>
  <si>
    <t xml:space="preserve"> 複1-19</t>
    <rPh sb="1" eb="2">
      <t>フクゴウ</t>
    </rPh>
    <phoneticPr fontId="2"/>
  </si>
  <si>
    <t xml:space="preserve"> 複1-20</t>
    <rPh sb="1" eb="2">
      <t>フクゴウ</t>
    </rPh>
    <phoneticPr fontId="2"/>
  </si>
  <si>
    <t xml:space="preserve"> 複1-21</t>
    <rPh sb="1" eb="2">
      <t>フクゴウ</t>
    </rPh>
    <phoneticPr fontId="2"/>
  </si>
  <si>
    <t xml:space="preserve"> 複1-22</t>
    <rPh sb="1" eb="2">
      <t>フクゴウ</t>
    </rPh>
    <phoneticPr fontId="2"/>
  </si>
  <si>
    <t xml:space="preserve"> 既設キュービクル改修</t>
  </si>
  <si>
    <t>琉電(見積）</t>
    <phoneticPr fontId="2"/>
  </si>
  <si>
    <t>電装技研(見積)</t>
    <phoneticPr fontId="2"/>
  </si>
  <si>
    <t>長嶺電機(見積)</t>
    <rPh sb="0" eb="2">
      <t>ナガミネ</t>
    </rPh>
    <rPh sb="2" eb="4">
      <t>デンキ</t>
    </rPh>
    <phoneticPr fontId="2"/>
  </si>
  <si>
    <t>最安値</t>
    <rPh sb="0" eb="1">
      <t>サイ</t>
    </rPh>
    <rPh sb="1" eb="2">
      <t>アン</t>
    </rPh>
    <rPh sb="2" eb="3">
      <t>アタイ</t>
    </rPh>
    <phoneticPr fontId="2"/>
  </si>
  <si>
    <t xml:space="preserve"> 複2-1</t>
    <rPh sb="1" eb="2">
      <t>フクゴウ</t>
    </rPh>
    <phoneticPr fontId="2"/>
  </si>
  <si>
    <t xml:space="preserve"> 低圧一般動力盤</t>
  </si>
  <si>
    <t xml:space="preserve"> 動力分電盤</t>
  </si>
  <si>
    <t xml:space="preserve"> 盤歩掛表参照</t>
    <rPh sb="1" eb="2">
      <t>バン</t>
    </rPh>
    <rPh sb="2" eb="3">
      <t>ホ</t>
    </rPh>
    <rPh sb="3" eb="4">
      <t>カカリ</t>
    </rPh>
    <rPh sb="4" eb="5">
      <t>ヒョウ</t>
    </rPh>
    <rPh sb="5" eb="7">
      <t>サンショウ</t>
    </rPh>
    <phoneticPr fontId="2"/>
  </si>
  <si>
    <t xml:space="preserve"> 複2-2</t>
    <rPh sb="1" eb="2">
      <t>フクゴウ</t>
    </rPh>
    <phoneticPr fontId="2"/>
  </si>
  <si>
    <t xml:space="preserve"> BP-3</t>
  </si>
  <si>
    <t xml:space="preserve"> 既設分電盤改修</t>
  </si>
  <si>
    <t xml:space="preserve"> 複2-3</t>
    <rPh sb="1" eb="2">
      <t>フクゴウ</t>
    </rPh>
    <phoneticPr fontId="2"/>
  </si>
  <si>
    <t xml:space="preserve"> 1P-2</t>
  </si>
  <si>
    <t xml:space="preserve"> 複2-4</t>
    <rPh sb="1" eb="2">
      <t>フクゴウ</t>
    </rPh>
    <phoneticPr fontId="2"/>
  </si>
  <si>
    <t xml:space="preserve"> 1P-5</t>
  </si>
  <si>
    <t xml:space="preserve"> 複2-5</t>
    <rPh sb="1" eb="2">
      <t>フクゴウ</t>
    </rPh>
    <phoneticPr fontId="2"/>
  </si>
  <si>
    <t xml:space="preserve"> 1P-A</t>
  </si>
  <si>
    <t xml:space="preserve"> 複2-6</t>
    <rPh sb="1" eb="2">
      <t>フクゴウ</t>
    </rPh>
    <phoneticPr fontId="2"/>
  </si>
  <si>
    <t xml:space="preserve"> 2P-3</t>
  </si>
  <si>
    <t xml:space="preserve"> 複2-7</t>
    <rPh sb="1" eb="2">
      <t>フクゴウ</t>
    </rPh>
    <phoneticPr fontId="2"/>
  </si>
  <si>
    <t xml:space="preserve"> 2P-6</t>
  </si>
  <si>
    <t xml:space="preserve"> 複2-8</t>
    <rPh sb="1" eb="2">
      <t>フクゴウ</t>
    </rPh>
    <phoneticPr fontId="2"/>
  </si>
  <si>
    <t xml:space="preserve"> 2P-A</t>
  </si>
  <si>
    <t xml:space="preserve"> 複2-9</t>
    <rPh sb="1" eb="2">
      <t>フクゴウ</t>
    </rPh>
    <phoneticPr fontId="2"/>
  </si>
  <si>
    <t xml:space="preserve"> 3P-4</t>
  </si>
  <si>
    <t xml:space="preserve"> 手元開閉器</t>
  </si>
  <si>
    <t>ﾊﾟﾅｿﾆｯｸ(ｶﾀﾛｸﾞ)</t>
    <phoneticPr fontId="2"/>
  </si>
  <si>
    <t xml:space="preserve"> 複2-10</t>
    <rPh sb="1" eb="2">
      <t>フクゴウ</t>
    </rPh>
    <phoneticPr fontId="2"/>
  </si>
  <si>
    <t xml:space="preserve"> 3P30A</t>
  </si>
  <si>
    <t xml:space="preserve"> 複2-11</t>
    <rPh sb="1" eb="2">
      <t>フクゴウ</t>
    </rPh>
    <phoneticPr fontId="2"/>
  </si>
  <si>
    <t xml:space="preserve"> 複2-12</t>
    <rPh sb="1" eb="2">
      <t>フクゴウ</t>
    </rPh>
    <phoneticPr fontId="2"/>
  </si>
  <si>
    <t xml:space="preserve"> 照明器具再取付</t>
  </si>
  <si>
    <t xml:space="preserve"> 複2-13</t>
    <rPh sb="1" eb="2">
      <t>フクゴウ</t>
    </rPh>
    <phoneticPr fontId="2"/>
  </si>
  <si>
    <t xml:space="preserve"> LED(1300*200以上)</t>
  </si>
  <si>
    <t xml:space="preserve"> 埋込</t>
  </si>
  <si>
    <t>≪　　再　　取　　付　　≫</t>
    <rPh sb="3" eb="4">
      <t>サイ</t>
    </rPh>
    <rPh sb="6" eb="7">
      <t>トリ</t>
    </rPh>
    <rPh sb="9" eb="10">
      <t>ツキ</t>
    </rPh>
    <phoneticPr fontId="2"/>
  </si>
  <si>
    <t xml:space="preserve"> 複2-14</t>
    <rPh sb="1" eb="2">
      <t>フクゴウ</t>
    </rPh>
    <phoneticPr fontId="2"/>
  </si>
  <si>
    <t xml:space="preserve"> 銅くず</t>
  </si>
  <si>
    <t xml:space="preserve"> 複2-15</t>
    <rPh sb="1" eb="2">
      <t>フクゴウ</t>
    </rPh>
    <phoneticPr fontId="2"/>
  </si>
  <si>
    <t xml:space="preserve"> 2号</t>
    <rPh sb="2" eb="3">
      <t>ゴウ</t>
    </rPh>
    <phoneticPr fontId="2"/>
  </si>
  <si>
    <t xml:space="preserve"> ナゲット処理</t>
  </si>
  <si>
    <t xml:space="preserve"> 複2-16</t>
    <rPh sb="1" eb="2">
      <t>フクゴウ</t>
    </rPh>
    <phoneticPr fontId="2"/>
  </si>
  <si>
    <t xml:space="preserve"> 廃プラスチック</t>
  </si>
  <si>
    <t>(株)倉敷</t>
    <rPh sb="0" eb="3">
      <t>カブ</t>
    </rPh>
    <rPh sb="3" eb="5">
      <t>クラシキ</t>
    </rPh>
    <phoneticPr fontId="2"/>
  </si>
  <si>
    <t xml:space="preserve"> 複2-17</t>
    <rPh sb="1" eb="2">
      <t>フクゴウ</t>
    </rPh>
    <phoneticPr fontId="2"/>
  </si>
  <si>
    <t xml:space="preserve"> 複2-18</t>
    <rPh sb="1" eb="2">
      <t>フクゴウ</t>
    </rPh>
    <phoneticPr fontId="2"/>
  </si>
  <si>
    <t xml:space="preserve"> 複2-19</t>
    <rPh sb="1" eb="2">
      <t>フクゴウ</t>
    </rPh>
    <phoneticPr fontId="2"/>
  </si>
  <si>
    <t xml:space="preserve"> 複2-20</t>
    <rPh sb="1" eb="2">
      <t>フクゴウ</t>
    </rPh>
    <phoneticPr fontId="2"/>
  </si>
  <si>
    <t xml:space="preserve"> 複2-21</t>
    <rPh sb="1" eb="2">
      <t>フクゴウ</t>
    </rPh>
    <phoneticPr fontId="2"/>
  </si>
  <si>
    <t xml:space="preserve"> 複2-22</t>
    <rPh sb="1" eb="2">
      <t>フクゴウ</t>
    </rPh>
    <phoneticPr fontId="2"/>
  </si>
  <si>
    <t>撤去</t>
    <rPh sb="0" eb="2">
      <t>テッキョ</t>
    </rPh>
    <phoneticPr fontId="2"/>
  </si>
  <si>
    <t xml:space="preserve"> 手元開閉器撤去</t>
  </si>
  <si>
    <t xml:space="preserve"> 0.387*0.3</t>
    <phoneticPr fontId="2"/>
  </si>
  <si>
    <t xml:space="preserve"> P-220</t>
    <phoneticPr fontId="2"/>
  </si>
  <si>
    <t xml:space="preserve"> 複3-1</t>
    <rPh sb="1" eb="2">
      <t>フクゴウ</t>
    </rPh>
    <phoneticPr fontId="2"/>
  </si>
  <si>
    <t>≪　　　撤　　　去　　　≫</t>
    <rPh sb="4" eb="5">
      <t>テツ</t>
    </rPh>
    <rPh sb="8" eb="9">
      <t>キョ</t>
    </rPh>
    <phoneticPr fontId="2"/>
  </si>
  <si>
    <t xml:space="preserve"> 照明器具撤去</t>
  </si>
  <si>
    <t>0.332*0.4</t>
    <phoneticPr fontId="2"/>
  </si>
  <si>
    <t xml:space="preserve"> 複3-2</t>
    <rPh sb="1" eb="2">
      <t>フクゴウ</t>
    </rPh>
    <phoneticPr fontId="2"/>
  </si>
  <si>
    <t xml:space="preserve"> 複3-3</t>
    <rPh sb="1" eb="2">
      <t>フクゴウ</t>
    </rPh>
    <phoneticPr fontId="2"/>
  </si>
  <si>
    <t xml:space="preserve"> 複3-4</t>
    <rPh sb="1" eb="2">
      <t>フクゴウ</t>
    </rPh>
    <phoneticPr fontId="2"/>
  </si>
  <si>
    <t xml:space="preserve"> 複3-5</t>
    <rPh sb="1" eb="2">
      <t>フクゴウ</t>
    </rPh>
    <phoneticPr fontId="2"/>
  </si>
  <si>
    <t xml:space="preserve"> 複3-6</t>
    <rPh sb="1" eb="2">
      <t>フクゴウ</t>
    </rPh>
    <phoneticPr fontId="2"/>
  </si>
  <si>
    <t xml:space="preserve"> 複3-7</t>
    <rPh sb="1" eb="2">
      <t>フクゴウ</t>
    </rPh>
    <phoneticPr fontId="2"/>
  </si>
  <si>
    <t xml:space="preserve"> 複3-8</t>
    <rPh sb="1" eb="2">
      <t>フクゴウ</t>
    </rPh>
    <phoneticPr fontId="2"/>
  </si>
  <si>
    <t xml:space="preserve"> 複3-9</t>
    <rPh sb="1" eb="2">
      <t>フクゴウ</t>
    </rPh>
    <phoneticPr fontId="2"/>
  </si>
  <si>
    <t xml:space="preserve"> 複3-10</t>
    <rPh sb="1" eb="2">
      <t>フクゴウ</t>
    </rPh>
    <phoneticPr fontId="2"/>
  </si>
  <si>
    <t xml:space="preserve"> 複3-11</t>
    <rPh sb="1" eb="2">
      <t>フクゴウ</t>
    </rPh>
    <phoneticPr fontId="2"/>
  </si>
  <si>
    <t xml:space="preserve"> 複3-12</t>
    <rPh sb="1" eb="2">
      <t>フクゴウ</t>
    </rPh>
    <phoneticPr fontId="2"/>
  </si>
  <si>
    <t xml:space="preserve"> 複3-13</t>
    <rPh sb="1" eb="2">
      <t>フクゴウ</t>
    </rPh>
    <phoneticPr fontId="2"/>
  </si>
  <si>
    <t xml:space="preserve"> 複3-14</t>
    <rPh sb="1" eb="2">
      <t>フクゴウ</t>
    </rPh>
    <phoneticPr fontId="2"/>
  </si>
  <si>
    <t xml:space="preserve"> 複3-15</t>
    <rPh sb="1" eb="2">
      <t>フクゴウ</t>
    </rPh>
    <phoneticPr fontId="2"/>
  </si>
  <si>
    <t xml:space="preserve"> 複3-16</t>
    <rPh sb="1" eb="2">
      <t>フクゴウ</t>
    </rPh>
    <phoneticPr fontId="2"/>
  </si>
  <si>
    <t xml:space="preserve"> 複3-17</t>
    <rPh sb="1" eb="2">
      <t>フクゴウ</t>
    </rPh>
    <phoneticPr fontId="2"/>
  </si>
  <si>
    <t xml:space="preserve"> 複3-18</t>
    <rPh sb="1" eb="2">
      <t>フクゴウ</t>
    </rPh>
    <phoneticPr fontId="2"/>
  </si>
  <si>
    <t xml:space="preserve"> 複3-19</t>
    <rPh sb="1" eb="2">
      <t>フクゴウ</t>
    </rPh>
    <phoneticPr fontId="2"/>
  </si>
  <si>
    <t xml:space="preserve"> 複3-20</t>
    <rPh sb="1" eb="2">
      <t>フクゴウ</t>
    </rPh>
    <phoneticPr fontId="2"/>
  </si>
  <si>
    <t xml:space="preserve"> 複3-21</t>
    <rPh sb="1" eb="2">
      <t>フクゴウ</t>
    </rPh>
    <phoneticPr fontId="2"/>
  </si>
  <si>
    <t xml:space="preserve"> 複3-22</t>
    <rPh sb="1" eb="2">
      <t>フクゴウ</t>
    </rPh>
    <phoneticPr fontId="2"/>
  </si>
  <si>
    <t>空調・換気機器設備工事（新設）</t>
    <rPh sb="0" eb="2">
      <t>クウチョウ</t>
    </rPh>
    <rPh sb="3" eb="5">
      <t>カンキ</t>
    </rPh>
    <rPh sb="5" eb="7">
      <t>キキ</t>
    </rPh>
    <rPh sb="7" eb="9">
      <t>セツビ</t>
    </rPh>
    <rPh sb="9" eb="11">
      <t>コウジ</t>
    </rPh>
    <rPh sb="12" eb="14">
      <t>シンセツ</t>
    </rPh>
    <phoneticPr fontId="2"/>
  </si>
  <si>
    <t>ACP-1</t>
    <phoneticPr fontId="2"/>
  </si>
  <si>
    <t>空冷式ﾊﾟｯｹｰｼﾞ</t>
    <rPh sb="0" eb="3">
      <t>クウレイシキ</t>
    </rPh>
    <phoneticPr fontId="2"/>
  </si>
  <si>
    <t>（ACP-1-1・ACP-1-2）</t>
    <phoneticPr fontId="2"/>
  </si>
  <si>
    <t>室外ﾕﾆｯﾄ</t>
    <rPh sb="0" eb="2">
      <t>シツガイ</t>
    </rPh>
    <phoneticPr fontId="2"/>
  </si>
  <si>
    <t>冷房能力：12.5ｋW</t>
    <rPh sb="0" eb="2">
      <t>レイボウ</t>
    </rPh>
    <rPh sb="2" eb="4">
      <t>ノウリョク</t>
    </rPh>
    <phoneticPr fontId="2"/>
  </si>
  <si>
    <t>室内機：天井ｶｾｯﾄ4方向吹出(同時ﾂｲﾝ)</t>
    <rPh sb="0" eb="3">
      <t>シツナイキ</t>
    </rPh>
    <rPh sb="4" eb="6">
      <t>テンジョウ</t>
    </rPh>
    <rPh sb="11" eb="13">
      <t>ホウコウ</t>
    </rPh>
    <rPh sb="13" eb="15">
      <t>フキダ</t>
    </rPh>
    <rPh sb="16" eb="18">
      <t>ドウジ</t>
    </rPh>
    <phoneticPr fontId="2"/>
  </si>
  <si>
    <t>冷房能力：7.1ｋW×2（室内機）</t>
    <rPh sb="0" eb="2">
      <t>レイボウ</t>
    </rPh>
    <rPh sb="2" eb="4">
      <t>ノウリョク</t>
    </rPh>
    <rPh sb="13" eb="16">
      <t>シツナイキ</t>
    </rPh>
    <phoneticPr fontId="2"/>
  </si>
  <si>
    <t>組</t>
    <rPh sb="0" eb="1">
      <t>クミ</t>
    </rPh>
    <phoneticPr fontId="2"/>
  </si>
  <si>
    <t>同上防錆処理</t>
    <rPh sb="0" eb="2">
      <t>ドウジョウ</t>
    </rPh>
    <rPh sb="2" eb="4">
      <t>ボウセイ</t>
    </rPh>
    <rPh sb="4" eb="6">
      <t>ショリ</t>
    </rPh>
    <phoneticPr fontId="2"/>
  </si>
  <si>
    <t>式</t>
    <rPh sb="0" eb="1">
      <t>シキ</t>
    </rPh>
    <phoneticPr fontId="2"/>
  </si>
  <si>
    <t>ACP-2</t>
    <phoneticPr fontId="2"/>
  </si>
  <si>
    <t>冷房能力：7.1ｋW</t>
    <rPh sb="0" eb="2">
      <t>レイボウ</t>
    </rPh>
    <rPh sb="2" eb="4">
      <t>ノウリョク</t>
    </rPh>
    <phoneticPr fontId="2"/>
  </si>
  <si>
    <t>室内機：天井ｶｾｯﾄ4方向吹出(ｼﾝｸﾞﾙ)</t>
    <rPh sb="0" eb="3">
      <t>シツナイキ</t>
    </rPh>
    <rPh sb="4" eb="6">
      <t>テンジョウ</t>
    </rPh>
    <rPh sb="11" eb="13">
      <t>ホウコウ</t>
    </rPh>
    <rPh sb="13" eb="15">
      <t>フキダ</t>
    </rPh>
    <phoneticPr fontId="2"/>
  </si>
  <si>
    <t>冷房能力：7.1ｋW（室内機）</t>
    <rPh sb="0" eb="2">
      <t>レイボウ</t>
    </rPh>
    <rPh sb="2" eb="4">
      <t>ノウリョク</t>
    </rPh>
    <rPh sb="11" eb="14">
      <t>シツナイキ</t>
    </rPh>
    <phoneticPr fontId="2"/>
  </si>
  <si>
    <t>（ACP-2）</t>
    <phoneticPr fontId="2"/>
  </si>
  <si>
    <t>ACP-3</t>
    <phoneticPr fontId="2"/>
  </si>
  <si>
    <t>（ACP-3）</t>
    <phoneticPr fontId="2"/>
  </si>
  <si>
    <t>冷房能力：10.0ｋW（室内機）</t>
    <rPh sb="0" eb="2">
      <t>レイボウ</t>
    </rPh>
    <rPh sb="2" eb="4">
      <t>ノウリョク</t>
    </rPh>
    <rPh sb="12" eb="15">
      <t>シツナイキ</t>
    </rPh>
    <phoneticPr fontId="2"/>
  </si>
  <si>
    <t>冷房能力：10.0ｋW</t>
    <rPh sb="0" eb="2">
      <t>レイボウ</t>
    </rPh>
    <rPh sb="2" eb="4">
      <t>ノウリョク</t>
    </rPh>
    <phoneticPr fontId="2"/>
  </si>
  <si>
    <t>ACP-4</t>
    <phoneticPr fontId="2"/>
  </si>
  <si>
    <t>冷房能力：14.0ｋW</t>
    <rPh sb="0" eb="2">
      <t>レイボウ</t>
    </rPh>
    <rPh sb="2" eb="4">
      <t>ノウリョク</t>
    </rPh>
    <phoneticPr fontId="2"/>
  </si>
  <si>
    <t>（ACP-4-1・ACP-4-2）</t>
    <phoneticPr fontId="2"/>
  </si>
  <si>
    <t>室内機：天井吊型(同時ﾂｲﾝ)</t>
    <rPh sb="0" eb="3">
      <t>シツナイキ</t>
    </rPh>
    <rPh sb="4" eb="6">
      <t>テンジョウ</t>
    </rPh>
    <rPh sb="6" eb="7">
      <t>ツリ</t>
    </rPh>
    <rPh sb="7" eb="8">
      <t>ガタ</t>
    </rPh>
    <rPh sb="9" eb="11">
      <t>ドウジ</t>
    </rPh>
    <phoneticPr fontId="2"/>
  </si>
  <si>
    <t>冷房能力：8.0ｋW×2（室内機）</t>
    <rPh sb="0" eb="2">
      <t>レイボウ</t>
    </rPh>
    <rPh sb="2" eb="4">
      <t>ノウリョク</t>
    </rPh>
    <rPh sb="13" eb="16">
      <t>シツナイキ</t>
    </rPh>
    <phoneticPr fontId="2"/>
  </si>
  <si>
    <t>ACP-5</t>
    <phoneticPr fontId="2"/>
  </si>
  <si>
    <t>（ACP-5）</t>
    <phoneticPr fontId="2"/>
  </si>
  <si>
    <t>冷房能力：5.6ｋW（室内機）</t>
    <rPh sb="0" eb="2">
      <t>レイボウ</t>
    </rPh>
    <rPh sb="2" eb="4">
      <t>ノウリョク</t>
    </rPh>
    <rPh sb="11" eb="14">
      <t>シツナイキ</t>
    </rPh>
    <phoneticPr fontId="2"/>
  </si>
  <si>
    <t>ACP-6</t>
    <phoneticPr fontId="2"/>
  </si>
  <si>
    <t>（ACP-6）</t>
    <phoneticPr fontId="2"/>
  </si>
  <si>
    <t>冷房能力：14.0ｋW（室内機）</t>
    <rPh sb="0" eb="2">
      <t>レイボウ</t>
    </rPh>
    <rPh sb="2" eb="4">
      <t>ノウリョク</t>
    </rPh>
    <rPh sb="12" eb="15">
      <t>シツナイキ</t>
    </rPh>
    <phoneticPr fontId="2"/>
  </si>
  <si>
    <t>室内機：天井吊型(ｼﾝｸﾞﾙ)</t>
    <rPh sb="0" eb="3">
      <t>シツナイキ</t>
    </rPh>
    <rPh sb="4" eb="6">
      <t>テンジョウ</t>
    </rPh>
    <rPh sb="6" eb="7">
      <t>ツ</t>
    </rPh>
    <rPh sb="7" eb="8">
      <t>ガタ</t>
    </rPh>
    <phoneticPr fontId="2"/>
  </si>
  <si>
    <t>ACP-7</t>
    <phoneticPr fontId="2"/>
  </si>
  <si>
    <t>冷房能力：4.5ｋW（室内機）</t>
    <rPh sb="0" eb="2">
      <t>レイボウ</t>
    </rPh>
    <rPh sb="2" eb="4">
      <t>ノウリョク</t>
    </rPh>
    <rPh sb="11" eb="14">
      <t>シツナイキ</t>
    </rPh>
    <phoneticPr fontId="2"/>
  </si>
  <si>
    <t>（ACP-7）</t>
    <phoneticPr fontId="2"/>
  </si>
  <si>
    <t>室内機：壁掛型(ｼﾝｸﾞﾙ)</t>
    <rPh sb="0" eb="3">
      <t>シツナイキ</t>
    </rPh>
    <rPh sb="4" eb="6">
      <t>カベカケ</t>
    </rPh>
    <rPh sb="6" eb="7">
      <t>ガタ</t>
    </rPh>
    <phoneticPr fontId="2"/>
  </si>
  <si>
    <t>ACP-8</t>
    <phoneticPr fontId="2"/>
  </si>
  <si>
    <t>（ACP-8）</t>
    <phoneticPr fontId="2"/>
  </si>
  <si>
    <t>ACP-9</t>
    <phoneticPr fontId="2"/>
  </si>
  <si>
    <t>（ACP-9）</t>
    <phoneticPr fontId="2"/>
  </si>
  <si>
    <t>冷房能力：12.5ｋW（室内機）</t>
    <rPh sb="0" eb="2">
      <t>レイボウ</t>
    </rPh>
    <rPh sb="2" eb="4">
      <t>ノウリョク</t>
    </rPh>
    <rPh sb="12" eb="15">
      <t>シツナイキ</t>
    </rPh>
    <phoneticPr fontId="2"/>
  </si>
  <si>
    <t>ACP-10</t>
    <phoneticPr fontId="2"/>
  </si>
  <si>
    <t>室内機：天井吊型(同時ﾂｲﾝ)</t>
    <rPh sb="0" eb="3">
      <t>シツナイキ</t>
    </rPh>
    <rPh sb="4" eb="6">
      <t>テンジョウ</t>
    </rPh>
    <rPh sb="6" eb="7">
      <t>ツ</t>
    </rPh>
    <rPh sb="7" eb="8">
      <t>ガタ</t>
    </rPh>
    <rPh sb="9" eb="11">
      <t>ドウジ</t>
    </rPh>
    <phoneticPr fontId="2"/>
  </si>
  <si>
    <t>冷房能力：11.2ｋW×2（室内機）</t>
    <rPh sb="0" eb="2">
      <t>レイボウ</t>
    </rPh>
    <rPh sb="2" eb="4">
      <t>ノウリョク</t>
    </rPh>
    <rPh sb="14" eb="17">
      <t>シツナイキ</t>
    </rPh>
    <phoneticPr fontId="2"/>
  </si>
  <si>
    <t>冷房能力：20.0ｋW</t>
    <rPh sb="0" eb="2">
      <t>レイボウ</t>
    </rPh>
    <rPh sb="2" eb="4">
      <t>ノウリョク</t>
    </rPh>
    <phoneticPr fontId="2"/>
  </si>
  <si>
    <t>（ACP-10-1・ACP-10-2）</t>
    <phoneticPr fontId="2"/>
  </si>
  <si>
    <t>ACP-11</t>
    <phoneticPr fontId="2"/>
  </si>
  <si>
    <t>（ACP-11）</t>
    <phoneticPr fontId="2"/>
  </si>
  <si>
    <t>ACP-12</t>
    <phoneticPr fontId="2"/>
  </si>
  <si>
    <t>（ACP-12）</t>
    <phoneticPr fontId="2"/>
  </si>
  <si>
    <t>冷房能力：25.0ｋW（室内機）</t>
    <rPh sb="0" eb="2">
      <t>レイボウ</t>
    </rPh>
    <rPh sb="2" eb="4">
      <t>ノウリョク</t>
    </rPh>
    <rPh sb="12" eb="15">
      <t>シツナイキ</t>
    </rPh>
    <phoneticPr fontId="2"/>
  </si>
  <si>
    <t>室内機：天井埋込ﾀﾞｸﾄ接続ﾀｲﾌﾟ(ｼﾝｸﾞﾙ)</t>
    <rPh sb="0" eb="3">
      <t>シツナイキ</t>
    </rPh>
    <rPh sb="4" eb="6">
      <t>テンジョウ</t>
    </rPh>
    <rPh sb="6" eb="8">
      <t>ウメコミ</t>
    </rPh>
    <rPh sb="11" eb="13">
      <t>セツゾク</t>
    </rPh>
    <rPh sb="13" eb="16">
      <t>タイプ</t>
    </rPh>
    <phoneticPr fontId="2"/>
  </si>
  <si>
    <t>J-1</t>
    <phoneticPr fontId="2"/>
  </si>
  <si>
    <t>産業用除湿器</t>
    <rPh sb="0" eb="3">
      <t>サンギョウヨウ</t>
    </rPh>
    <rPh sb="3" eb="6">
      <t>ジョシツキ</t>
    </rPh>
    <phoneticPr fontId="2"/>
  </si>
  <si>
    <t>型式：産業用除湿器（床置）</t>
    <rPh sb="0" eb="2">
      <t>カタシキ</t>
    </rPh>
    <rPh sb="3" eb="6">
      <t>サンギョウヨウ</t>
    </rPh>
    <rPh sb="6" eb="9">
      <t>ジョシツキ</t>
    </rPh>
    <rPh sb="10" eb="12">
      <t>ユカオ</t>
    </rPh>
    <phoneticPr fontId="2"/>
  </si>
  <si>
    <t>除湿能力：235L/dayx3240m3/h</t>
    <rPh sb="0" eb="2">
      <t>ジョシツ</t>
    </rPh>
    <rPh sb="2" eb="4">
      <t>ノウリョク</t>
    </rPh>
    <phoneticPr fontId="2"/>
  </si>
  <si>
    <t>除湿能力：107L/dayx1560m3/h</t>
    <rPh sb="0" eb="2">
      <t>ジョシツ</t>
    </rPh>
    <rPh sb="2" eb="4">
      <t>ノウリョク</t>
    </rPh>
    <phoneticPr fontId="2"/>
  </si>
  <si>
    <t>J-2</t>
    <phoneticPr fontId="2"/>
  </si>
  <si>
    <t>機器搬入費</t>
    <rPh sb="0" eb="2">
      <t>キキ</t>
    </rPh>
    <rPh sb="2" eb="5">
      <t>ハンニュウヒ</t>
    </rPh>
    <phoneticPr fontId="2"/>
  </si>
  <si>
    <t>（搬入費）</t>
    <rPh sb="1" eb="4">
      <t>ハンニュウヒ</t>
    </rPh>
    <phoneticPr fontId="2"/>
  </si>
  <si>
    <t>複数搬入費　5,000kg以下</t>
    <rPh sb="0" eb="2">
      <t>フクスウ</t>
    </rPh>
    <rPh sb="2" eb="5">
      <t>ハンニュウヒ</t>
    </rPh>
    <rPh sb="13" eb="15">
      <t>イカ</t>
    </rPh>
    <phoneticPr fontId="2"/>
  </si>
  <si>
    <t>ｔ</t>
    <phoneticPr fontId="2"/>
  </si>
  <si>
    <t>空調用ﾘﾓｺﾝ配線</t>
    <rPh sb="0" eb="3">
      <t>クウチョウヨウ</t>
    </rPh>
    <rPh sb="7" eb="9">
      <t>ハイセン</t>
    </rPh>
    <phoneticPr fontId="2"/>
  </si>
  <si>
    <t>EM-CEE1.25mm2-2C（天井内）</t>
    <rPh sb="17" eb="19">
      <t>テンジョウ</t>
    </rPh>
    <rPh sb="19" eb="20">
      <t>ナイ</t>
    </rPh>
    <phoneticPr fontId="2"/>
  </si>
  <si>
    <t>（3）-1の計</t>
    <rPh sb="6" eb="7">
      <t>ケイ</t>
    </rPh>
    <phoneticPr fontId="2"/>
  </si>
  <si>
    <t>機械設備改修工事</t>
    <rPh sb="0" eb="2">
      <t>キカイ</t>
    </rPh>
    <rPh sb="2" eb="4">
      <t>セツビ</t>
    </rPh>
    <rPh sb="4" eb="6">
      <t>カイシュウ</t>
    </rPh>
    <rPh sb="6" eb="8">
      <t>コウジ</t>
    </rPh>
    <phoneticPr fontId="2"/>
  </si>
  <si>
    <t>空調配管設備工事（新設）</t>
    <rPh sb="0" eb="2">
      <t>クウチョウ</t>
    </rPh>
    <rPh sb="2" eb="4">
      <t>ハイカン</t>
    </rPh>
    <rPh sb="4" eb="6">
      <t>セツビ</t>
    </rPh>
    <rPh sb="6" eb="8">
      <t>コウジ</t>
    </rPh>
    <rPh sb="9" eb="11">
      <t>シンセツ</t>
    </rPh>
    <phoneticPr fontId="2"/>
  </si>
  <si>
    <t>冷媒管</t>
    <rPh sb="0" eb="3">
      <t>レイバイカン</t>
    </rPh>
    <phoneticPr fontId="2"/>
  </si>
  <si>
    <t>（ガス管/液管）</t>
    <rPh sb="3" eb="4">
      <t>カン</t>
    </rPh>
    <rPh sb="5" eb="6">
      <t>エキ</t>
    </rPh>
    <rPh sb="6" eb="7">
      <t>カン</t>
    </rPh>
    <phoneticPr fontId="2"/>
  </si>
  <si>
    <t>屋内隠蔽　φ12.70+φ6.35</t>
    <rPh sb="0" eb="2">
      <t>オクナイ</t>
    </rPh>
    <rPh sb="2" eb="4">
      <t>インペイ</t>
    </rPh>
    <phoneticPr fontId="2"/>
  </si>
  <si>
    <t>　　〃</t>
    <phoneticPr fontId="2"/>
  </si>
  <si>
    <t>屋内隠蔽　φ15.90+φ9.52</t>
    <rPh sb="0" eb="2">
      <t>オクナイ</t>
    </rPh>
    <rPh sb="2" eb="4">
      <t>インペイ</t>
    </rPh>
    <phoneticPr fontId="2"/>
  </si>
  <si>
    <t>屋内隠蔽　φ28.60+φ15.90</t>
    <rPh sb="0" eb="2">
      <t>オクナイ</t>
    </rPh>
    <rPh sb="2" eb="4">
      <t>インペイ</t>
    </rPh>
    <phoneticPr fontId="2"/>
  </si>
  <si>
    <t>冷媒管（ﾗｯｷﾝｸﾞ含む）</t>
    <rPh sb="0" eb="3">
      <t>レイバイカン</t>
    </rPh>
    <rPh sb="10" eb="11">
      <t>フク</t>
    </rPh>
    <phoneticPr fontId="2"/>
  </si>
  <si>
    <t>　　〃　　　　〃</t>
    <phoneticPr fontId="2"/>
  </si>
  <si>
    <t>ドレン配管（VP）</t>
    <rPh sb="3" eb="5">
      <t>ハイカン</t>
    </rPh>
    <phoneticPr fontId="2"/>
  </si>
  <si>
    <t>屋内隠蔽　25A</t>
    <rPh sb="0" eb="2">
      <t>オクナイ</t>
    </rPh>
    <rPh sb="2" eb="4">
      <t>インペイ</t>
    </rPh>
    <phoneticPr fontId="2"/>
  </si>
  <si>
    <t>屋内隠蔽　40A</t>
    <rPh sb="0" eb="4">
      <t>オクナイインペイ</t>
    </rPh>
    <phoneticPr fontId="2"/>
  </si>
  <si>
    <t>屋外隠蔽　40A</t>
    <rPh sb="0" eb="2">
      <t>オクガイ</t>
    </rPh>
    <rPh sb="2" eb="4">
      <t>インペイ</t>
    </rPh>
    <phoneticPr fontId="2"/>
  </si>
  <si>
    <t>ドレン配管（VP）（保温工事）</t>
    <rPh sb="3" eb="5">
      <t>ハイカン</t>
    </rPh>
    <rPh sb="10" eb="12">
      <t>ホオン</t>
    </rPh>
    <rPh sb="12" eb="14">
      <t>コウジ</t>
    </rPh>
    <phoneticPr fontId="2"/>
  </si>
  <si>
    <t>（3）-2の計</t>
    <rPh sb="6" eb="7">
      <t>ケイ</t>
    </rPh>
    <phoneticPr fontId="2"/>
  </si>
  <si>
    <t>空調・換気機器設備工事（撤去）</t>
    <rPh sb="0" eb="2">
      <t>クウチョウ</t>
    </rPh>
    <rPh sb="3" eb="5">
      <t>カンキ</t>
    </rPh>
    <rPh sb="5" eb="7">
      <t>キキ</t>
    </rPh>
    <rPh sb="7" eb="9">
      <t>セツビ</t>
    </rPh>
    <rPh sb="9" eb="11">
      <t>コウジ</t>
    </rPh>
    <rPh sb="12" eb="14">
      <t>テッキョ</t>
    </rPh>
    <phoneticPr fontId="2"/>
  </si>
  <si>
    <t>ACP-1（ACP-1-1・ACP-1-2）</t>
    <phoneticPr fontId="2"/>
  </si>
  <si>
    <t>ﾊﾟｯｹｰｼﾞ形空調機（空冷式）</t>
    <rPh sb="7" eb="8">
      <t>カタ</t>
    </rPh>
    <rPh sb="8" eb="11">
      <t>クウチョウキ</t>
    </rPh>
    <rPh sb="12" eb="15">
      <t>クウレイシキ</t>
    </rPh>
    <phoneticPr fontId="2"/>
  </si>
  <si>
    <t>冷房能力：14.0kW（室外機）</t>
    <rPh sb="0" eb="2">
      <t>レイボウ</t>
    </rPh>
    <rPh sb="2" eb="4">
      <t>ノウリョク</t>
    </rPh>
    <rPh sb="12" eb="15">
      <t>シツガイキ</t>
    </rPh>
    <phoneticPr fontId="2"/>
  </si>
  <si>
    <t>冷房能力：8.0kWx2（室内機）</t>
    <rPh sb="0" eb="2">
      <t>レイボウ</t>
    </rPh>
    <rPh sb="2" eb="4">
      <t>ノウリョク</t>
    </rPh>
    <rPh sb="13" eb="16">
      <t>シツナイキ</t>
    </rPh>
    <phoneticPr fontId="2"/>
  </si>
  <si>
    <t>台</t>
    <rPh sb="0" eb="1">
      <t>ダイ</t>
    </rPh>
    <phoneticPr fontId="2"/>
  </si>
  <si>
    <t>ACP-2</t>
    <phoneticPr fontId="2"/>
  </si>
  <si>
    <t>冷房能力：9.0kW（室内・外機）</t>
    <rPh sb="0" eb="4">
      <t>レイボウノウリョク</t>
    </rPh>
    <rPh sb="11" eb="13">
      <t>シツナイ</t>
    </rPh>
    <rPh sb="14" eb="16">
      <t>ガイキ</t>
    </rPh>
    <phoneticPr fontId="2"/>
  </si>
  <si>
    <t>ACP-3</t>
    <phoneticPr fontId="2"/>
  </si>
  <si>
    <t>冷房能力：8.0kW（室内・外機）</t>
    <rPh sb="0" eb="4">
      <t>レイボウノウリョク</t>
    </rPh>
    <rPh sb="11" eb="13">
      <t>シツナイ</t>
    </rPh>
    <rPh sb="14" eb="16">
      <t>ガイキ</t>
    </rPh>
    <phoneticPr fontId="2"/>
  </si>
  <si>
    <t>ACP-4（ACP-4-1・ACP-4-2）</t>
    <phoneticPr fontId="2"/>
  </si>
  <si>
    <t>冷房能力：16.0kW（室外機）</t>
    <rPh sb="0" eb="2">
      <t>レイボウ</t>
    </rPh>
    <rPh sb="2" eb="4">
      <t>ノウリョク</t>
    </rPh>
    <rPh sb="12" eb="15">
      <t>シツガイキ</t>
    </rPh>
    <phoneticPr fontId="2"/>
  </si>
  <si>
    <t>ACP-5</t>
    <phoneticPr fontId="2"/>
  </si>
  <si>
    <t>冷房能力：7.1kW（室内・外機）</t>
    <rPh sb="0" eb="4">
      <t>レイボウノウリョク</t>
    </rPh>
    <rPh sb="11" eb="13">
      <t>シツナイ</t>
    </rPh>
    <rPh sb="14" eb="16">
      <t>ガイキ</t>
    </rPh>
    <phoneticPr fontId="2"/>
  </si>
  <si>
    <t>ACP-6</t>
    <phoneticPr fontId="2"/>
  </si>
  <si>
    <t>冷房能力：16.0kW（室内・外機）</t>
    <rPh sb="0" eb="4">
      <t>レイボウノウリョク</t>
    </rPh>
    <rPh sb="12" eb="14">
      <t>シツナイ</t>
    </rPh>
    <rPh sb="15" eb="17">
      <t>ガイキ</t>
    </rPh>
    <phoneticPr fontId="2"/>
  </si>
  <si>
    <t>ACP-7</t>
    <phoneticPr fontId="2"/>
  </si>
  <si>
    <t>冷房能力：5.0kW（室内・外機）</t>
    <rPh sb="0" eb="4">
      <t>レイボウノウリョク</t>
    </rPh>
    <rPh sb="11" eb="13">
      <t>シツナイ</t>
    </rPh>
    <rPh sb="14" eb="16">
      <t>ガイキ</t>
    </rPh>
    <phoneticPr fontId="2"/>
  </si>
  <si>
    <t>ACP-8</t>
    <phoneticPr fontId="2"/>
  </si>
  <si>
    <t>冷房能力：11.2kW（室内・外機）</t>
    <rPh sb="0" eb="4">
      <t>レイボウノウリョク</t>
    </rPh>
    <rPh sb="12" eb="14">
      <t>シツナイ</t>
    </rPh>
    <rPh sb="15" eb="17">
      <t>ガイキ</t>
    </rPh>
    <phoneticPr fontId="2"/>
  </si>
  <si>
    <t>ACP-9</t>
    <phoneticPr fontId="2"/>
  </si>
  <si>
    <t>冷房能力：14.0kW（室内・外機）</t>
    <rPh sb="0" eb="4">
      <t>レイボウノウリョク</t>
    </rPh>
    <rPh sb="12" eb="14">
      <t>シツナイ</t>
    </rPh>
    <rPh sb="15" eb="17">
      <t>ガイキ</t>
    </rPh>
    <phoneticPr fontId="2"/>
  </si>
  <si>
    <t>ACP-10（ACP-10-1・ACP-10-2）</t>
    <phoneticPr fontId="2"/>
  </si>
  <si>
    <t>ACP-12</t>
    <phoneticPr fontId="2"/>
  </si>
  <si>
    <t>ACP-13</t>
    <phoneticPr fontId="2"/>
  </si>
  <si>
    <t>冷房能力：28.0kW（室内・外機）</t>
    <rPh sb="0" eb="4">
      <t>レイボウノウリョク</t>
    </rPh>
    <rPh sb="12" eb="14">
      <t>シツナイ</t>
    </rPh>
    <rPh sb="15" eb="17">
      <t>ガイキ</t>
    </rPh>
    <phoneticPr fontId="2"/>
  </si>
  <si>
    <t>機器搬出費</t>
    <rPh sb="0" eb="2">
      <t>キキ</t>
    </rPh>
    <rPh sb="2" eb="5">
      <t>ハンシュツヒ</t>
    </rPh>
    <phoneticPr fontId="2"/>
  </si>
  <si>
    <t>（搬出費）</t>
    <rPh sb="1" eb="4">
      <t>ハンシュツヒ</t>
    </rPh>
    <phoneticPr fontId="2"/>
  </si>
  <si>
    <t>複数搬出費　3,000kg以下</t>
    <rPh sb="0" eb="2">
      <t>フクスウ</t>
    </rPh>
    <rPh sb="2" eb="5">
      <t>ハンシュツヒ</t>
    </rPh>
    <rPh sb="13" eb="15">
      <t>イカ</t>
    </rPh>
    <phoneticPr fontId="2"/>
  </si>
  <si>
    <t>t</t>
    <phoneticPr fontId="2"/>
  </si>
  <si>
    <t>ﾌﾛﾝｶﾞｽ回収費</t>
    <rPh sb="6" eb="8">
      <t>カイシュウ</t>
    </rPh>
    <rPh sb="8" eb="9">
      <t>ヒ</t>
    </rPh>
    <phoneticPr fontId="2"/>
  </si>
  <si>
    <t>R-22（68kg）</t>
    <phoneticPr fontId="2"/>
  </si>
  <si>
    <t>式</t>
    <rPh sb="0" eb="1">
      <t>シキ</t>
    </rPh>
    <phoneticPr fontId="2"/>
  </si>
  <si>
    <t>(3)-3の計</t>
    <rPh sb="6" eb="7">
      <t>ケイ</t>
    </rPh>
    <phoneticPr fontId="2"/>
  </si>
  <si>
    <t>産業廃棄物</t>
    <rPh sb="0" eb="2">
      <t>サンギョウ</t>
    </rPh>
    <rPh sb="2" eb="5">
      <t>ハイキブツ</t>
    </rPh>
    <phoneticPr fontId="2"/>
  </si>
  <si>
    <t>産業廃棄物（混合廃棄物）</t>
    <rPh sb="0" eb="2">
      <t>サンギョウ</t>
    </rPh>
    <rPh sb="2" eb="5">
      <t>ハイキブツ</t>
    </rPh>
    <rPh sb="6" eb="8">
      <t>コンゴウ</t>
    </rPh>
    <rPh sb="8" eb="11">
      <t>ハイキブツ</t>
    </rPh>
    <phoneticPr fontId="2"/>
  </si>
  <si>
    <t>機器（2053kg）</t>
    <rPh sb="0" eb="2">
      <t>キキ</t>
    </rPh>
    <phoneticPr fontId="2"/>
  </si>
  <si>
    <t>撤去（混合廃棄物）</t>
    <rPh sb="0" eb="2">
      <t>テッキョ</t>
    </rPh>
    <rPh sb="3" eb="5">
      <t>コンゴウ</t>
    </rPh>
    <rPh sb="5" eb="8">
      <t>ハイキブツ</t>
    </rPh>
    <phoneticPr fontId="2"/>
  </si>
  <si>
    <t>（3）-4の計</t>
    <rPh sb="6" eb="7">
      <t>ケイ</t>
    </rPh>
    <phoneticPr fontId="2"/>
  </si>
  <si>
    <t>空調配管設備工事（撤去）</t>
    <rPh sb="0" eb="2">
      <t>クウチョウ</t>
    </rPh>
    <rPh sb="2" eb="4">
      <t>ハイカン</t>
    </rPh>
    <rPh sb="4" eb="6">
      <t>セツビ</t>
    </rPh>
    <rPh sb="6" eb="8">
      <t>コウジ</t>
    </rPh>
    <rPh sb="9" eb="11">
      <t>テッキョ</t>
    </rPh>
    <phoneticPr fontId="2"/>
  </si>
  <si>
    <t>冷媒管</t>
    <rPh sb="0" eb="3">
      <t>レイバイカン</t>
    </rPh>
    <phoneticPr fontId="2"/>
  </si>
  <si>
    <t>（ガス管/液管）</t>
    <rPh sb="3" eb="4">
      <t>カン</t>
    </rPh>
    <rPh sb="5" eb="6">
      <t>エキ</t>
    </rPh>
    <rPh sb="6" eb="7">
      <t>カン</t>
    </rPh>
    <phoneticPr fontId="2"/>
  </si>
  <si>
    <t>屋内一般　φ12.7+φ6.35</t>
    <rPh sb="0" eb="2">
      <t>オクナイ</t>
    </rPh>
    <rPh sb="2" eb="4">
      <t>イッパン</t>
    </rPh>
    <phoneticPr fontId="2"/>
  </si>
  <si>
    <t>ｍ</t>
    <phoneticPr fontId="2"/>
  </si>
  <si>
    <t>　　〃</t>
    <phoneticPr fontId="2"/>
  </si>
  <si>
    <t>　　〃　　　φ15.88+φ9.52</t>
    <phoneticPr fontId="2"/>
  </si>
  <si>
    <t>　　〃　　　φ22.22+φ12.7</t>
    <phoneticPr fontId="2"/>
  </si>
  <si>
    <t>　　〃　　　φ20.58+φ15.88</t>
    <phoneticPr fontId="2"/>
  </si>
  <si>
    <t>(3)-5の計</t>
    <rPh sb="6" eb="7">
      <t>ケイ</t>
    </rPh>
    <phoneticPr fontId="2"/>
  </si>
  <si>
    <t>産業廃棄物（スクラップ）</t>
    <rPh sb="0" eb="2">
      <t>サンギョウ</t>
    </rPh>
    <rPh sb="2" eb="5">
      <t>ハイキブツ</t>
    </rPh>
    <phoneticPr fontId="2"/>
  </si>
  <si>
    <t>産業廃棄物（スクラップ）</t>
    <rPh sb="0" eb="5">
      <t>サンギョウハイキブツ</t>
    </rPh>
    <phoneticPr fontId="2"/>
  </si>
  <si>
    <t>撤去（銅くず）</t>
    <rPh sb="0" eb="2">
      <t>テッキョ</t>
    </rPh>
    <rPh sb="3" eb="4">
      <t>ドウ</t>
    </rPh>
    <phoneticPr fontId="2"/>
  </si>
  <si>
    <t>（-900円/kg）</t>
    <rPh sb="5" eb="6">
      <t>エン</t>
    </rPh>
    <phoneticPr fontId="2"/>
  </si>
  <si>
    <t>kg</t>
    <phoneticPr fontId="2"/>
  </si>
  <si>
    <t>(3)-6の計</t>
    <rPh sb="6" eb="7">
      <t>ケイ</t>
    </rPh>
    <phoneticPr fontId="2"/>
  </si>
  <si>
    <t>建築改修工事</t>
    <rPh sb="0" eb="2">
      <t>ケンチク</t>
    </rPh>
    <rPh sb="2" eb="4">
      <t>カイシュウ</t>
    </rPh>
    <rPh sb="4" eb="6">
      <t>コウジ</t>
    </rPh>
    <phoneticPr fontId="2"/>
  </si>
  <si>
    <t>電気設備改修工事</t>
    <rPh sb="0" eb="2">
      <t>デンキ</t>
    </rPh>
    <rPh sb="2" eb="4">
      <t>セツビ</t>
    </rPh>
    <rPh sb="4" eb="6">
      <t>カイシュウ</t>
    </rPh>
    <rPh sb="6" eb="8">
      <t>コウジ</t>
    </rPh>
    <phoneticPr fontId="2"/>
  </si>
  <si>
    <t>機械設備改修工事</t>
    <rPh sb="0" eb="2">
      <t>キカイ</t>
    </rPh>
    <rPh sb="2" eb="4">
      <t>セツビ</t>
    </rPh>
    <rPh sb="4" eb="6">
      <t>カイシュウ</t>
    </rPh>
    <rPh sb="6" eb="8">
      <t>コウジ</t>
    </rPh>
    <phoneticPr fontId="2"/>
  </si>
  <si>
    <t>公共建築工事積算基準（令和5年版）</t>
    <rPh sb="0" eb="2">
      <t>コウキョウ</t>
    </rPh>
    <rPh sb="2" eb="4">
      <t>ケンチク</t>
    </rPh>
    <rPh sb="4" eb="6">
      <t>コウジ</t>
    </rPh>
    <rPh sb="6" eb="8">
      <t>セキサン</t>
    </rPh>
    <rPh sb="8" eb="10">
      <t>キジュン</t>
    </rPh>
    <rPh sb="11" eb="13">
      <t>レイワ</t>
    </rPh>
    <rPh sb="14" eb="15">
      <t>ネン</t>
    </rPh>
    <rPh sb="15" eb="16">
      <t>バン</t>
    </rPh>
    <phoneticPr fontId="2"/>
  </si>
  <si>
    <t>補正率：</t>
    <rPh sb="0" eb="2">
      <t>ホセイ</t>
    </rPh>
    <rPh sb="2" eb="3">
      <t>リツ</t>
    </rPh>
    <phoneticPr fontId="2"/>
  </si>
  <si>
    <t>（補正率）</t>
    <rPh sb="1" eb="3">
      <t>ホセイ</t>
    </rPh>
    <rPh sb="3" eb="4">
      <t>リツ</t>
    </rPh>
    <phoneticPr fontId="2"/>
  </si>
  <si>
    <t>Exp（</t>
    <phoneticPr fontId="2"/>
  </si>
  <si>
    <t>-</t>
    <phoneticPr fontId="2"/>
  </si>
  <si>
    <t>×logeP+</t>
    <phoneticPr fontId="2"/>
  </si>
  <si>
    <t>×logeＴ）</t>
    <phoneticPr fontId="2"/>
  </si>
  <si>
    <t>千円　直接工事費</t>
    <rPh sb="0" eb="2">
      <t>センエン</t>
    </rPh>
    <rPh sb="3" eb="5">
      <t>チョクセツ</t>
    </rPh>
    <rPh sb="5" eb="8">
      <t>コウジヒ</t>
    </rPh>
    <phoneticPr fontId="2"/>
  </si>
  <si>
    <t>か月　工期</t>
    <rPh sb="1" eb="2">
      <t>ゲツ</t>
    </rPh>
    <rPh sb="3" eb="5">
      <t>コウキ</t>
    </rPh>
    <phoneticPr fontId="2"/>
  </si>
  <si>
    <t>Kr：</t>
    <phoneticPr fontId="2"/>
  </si>
  <si>
    <t>％　共通仮設費率</t>
    <rPh sb="2" eb="4">
      <t>キョウツウ</t>
    </rPh>
    <rPh sb="4" eb="6">
      <t>カセツ</t>
    </rPh>
    <rPh sb="6" eb="8">
      <t>ヒリツ</t>
    </rPh>
    <phoneticPr fontId="2"/>
  </si>
  <si>
    <t>現場管理費率</t>
    <rPh sb="0" eb="2">
      <t>ゲンバ</t>
    </rPh>
    <rPh sb="2" eb="5">
      <t>カンリヒ</t>
    </rPh>
    <rPh sb="5" eb="6">
      <t>リツ</t>
    </rPh>
    <phoneticPr fontId="2"/>
  </si>
  <si>
    <t>×logeNp+</t>
    <phoneticPr fontId="2"/>
  </si>
  <si>
    <t>千円</t>
    <rPh sb="0" eb="2">
      <t>センエン</t>
    </rPh>
    <phoneticPr fontId="2"/>
  </si>
  <si>
    <t>か月　工期</t>
    <rPh sb="1" eb="2">
      <t>ツキ</t>
    </rPh>
    <rPh sb="3" eb="5">
      <t>コウキ</t>
    </rPh>
    <phoneticPr fontId="2"/>
  </si>
  <si>
    <t>Jo：</t>
    <phoneticPr fontId="2"/>
  </si>
  <si>
    <t>沖縄県立芸術大学空調設備改修工事</t>
    <rPh sb="0" eb="4">
      <t>オキナワケンリツ</t>
    </rPh>
    <rPh sb="4" eb="6">
      <t>ゲイジュツ</t>
    </rPh>
    <rPh sb="6" eb="8">
      <t>ダイガク</t>
    </rPh>
    <rPh sb="8" eb="10">
      <t>クウチョウ</t>
    </rPh>
    <rPh sb="10" eb="12">
      <t>セツビ</t>
    </rPh>
    <rPh sb="12" eb="14">
      <t>カイシュウ</t>
    </rPh>
    <rPh sb="14" eb="16">
      <t>コウジ</t>
    </rPh>
    <phoneticPr fontId="98"/>
  </si>
  <si>
    <t>沖縄県立芸術大学美術棟空調設備改修工事</t>
    <rPh sb="0" eb="2">
      <t>オキナワ</t>
    </rPh>
    <rPh sb="2" eb="8">
      <t>ケンリツゲイジュツダイガク</t>
    </rPh>
    <rPh sb="8" eb="11">
      <t>ビジュツトウ</t>
    </rPh>
    <rPh sb="11" eb="13">
      <t>クウチョウ</t>
    </rPh>
    <rPh sb="13" eb="15">
      <t>セツビ</t>
    </rPh>
    <rPh sb="15" eb="17">
      <t>カイシュウ</t>
    </rPh>
    <rPh sb="17" eb="19">
      <t>コウジ</t>
    </rPh>
    <phoneticPr fontId="2"/>
  </si>
  <si>
    <t>　　構　造　：　RC造（美術棟）</t>
    <rPh sb="2" eb="3">
      <t>ガマエ</t>
    </rPh>
    <rPh sb="4" eb="5">
      <t>ヅクリ</t>
    </rPh>
    <rPh sb="10" eb="11">
      <t>ゾウ</t>
    </rPh>
    <rPh sb="12" eb="14">
      <t>ビジュツ</t>
    </rPh>
    <rPh sb="14" eb="15">
      <t>トウ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</si>
</sst>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6" formatCode="&quot;¥&quot;#,##0;[Red]&quot;¥&quot;\-#,##0"/>
    <numFmt numFmtId="41" formatCode="_ * #,##0_ ;_ * \-#,##0_ ;_ * &quot;-&quot;_ ;_ @_ "/>
    <numFmt numFmtId="43" formatCode="_ * #,##0.00_ ;_ * \-#,##0.00_ ;_ * &quot;-&quot;??_ ;_ @_ "/>
    <numFmt numFmtId="176" formatCode="#,##0.00%;[Red]\(#,##0.00%\)"/>
    <numFmt numFmtId="177" formatCode="mm\.dd"/>
    <numFmt numFmtId="178" formatCode="0.00_ "/>
    <numFmt numFmtId="179" formatCode="#."/>
    <numFmt numFmtId="180" formatCode="&quot;県単 P-&quot;#\ "/>
    <numFmt numFmtId="181" formatCode="\P\-##"/>
    <numFmt numFmtId="182" formatCode="&quot;積算基準 P-&quot;#\ "/>
    <numFmt numFmtId="183" formatCode="#,##0_);[Red]\(#,##0\)"/>
    <numFmt numFmtId="184" formatCode="0.0"/>
    <numFmt numFmtId="185" formatCode="#&quot;戸&quot;\ "/>
    <numFmt numFmtId="186" formatCode="\P\-#"/>
    <numFmt numFmtId="187" formatCode="&quot; 複合 P-4-&quot;#\ "/>
    <numFmt numFmtId="188" formatCode="#,##0_ "/>
    <numFmt numFmtId="189" formatCode="0.0_ "/>
    <numFmt numFmtId="190" formatCode="#,##0&quot;円&quot;"/>
    <numFmt numFmtId="191" formatCode="#,##0.0&quot;円&quot;"/>
    <numFmt numFmtId="192" formatCode="#,##0&quot;φ&quot;"/>
    <numFmt numFmtId="193" formatCode="#,##0.00&quot;m&quot;"/>
    <numFmt numFmtId="194" formatCode="#,##0&quot;本&quot;"/>
    <numFmt numFmtId="195" formatCode="#,##0&quot;g&quot;"/>
    <numFmt numFmtId="196" formatCode="#,##0.00&quot;kg&quot;"/>
    <numFmt numFmtId="197" formatCode="#,##0.00&quot;本&quot;"/>
    <numFmt numFmtId="198" formatCode="#,##0;[Red]#,##0"/>
    <numFmt numFmtId="199" formatCode="\ &quot;NO,&quot;#"/>
    <numFmt numFmtId="200" formatCode="\ &quot;県単 P-&quot;#"/>
    <numFmt numFmtId="201" formatCode="\ &quot;P-&quot;#"/>
    <numFmt numFmtId="202" formatCode="#,##0.00&quot;円&quot;"/>
    <numFmt numFmtId="203" formatCode="&quot;P-&quot;General"/>
    <numFmt numFmtId="204" formatCode="#,##0.0;[Red]\-#,##0.0"/>
    <numFmt numFmtId="205" formatCode="#,###&quot;万円以下&quot;"/>
    <numFmt numFmtId="206" formatCode="#,###&quot;万円を超える&quot;"/>
    <numFmt numFmtId="207" formatCode="0.000%"/>
    <numFmt numFmtId="208" formatCode="0.000"/>
    <numFmt numFmtId="209" formatCode="0.0000"/>
    <numFmt numFmtId="210" formatCode="0&quot;億円を超える&quot;"/>
    <numFmt numFmtId="211" formatCode="&quot;(&quot;###,###,###.00&quot;坪)&quot;"/>
    <numFmt numFmtId="212" formatCode="#,##0.000;[Red]\-#,##0.000"/>
    <numFmt numFmtId="213" formatCode="0\!.000000000000000"/>
    <numFmt numFmtId="214" formatCode="\P\-General"/>
    <numFmt numFmtId="215" formatCode="#,##0.0_);[Red]\(#,##0.0\)"/>
    <numFmt numFmtId="216" formatCode="0_);[Red]\(0\)"/>
    <numFmt numFmtId="217" formatCode="0.0_);[Red]\(0.0\)"/>
    <numFmt numFmtId="218" formatCode="#\!\,##0\!.0_);&quot;¥&quot;\!\(#\!\,##0\!.0&quot;¥&quot;\!\)"/>
    <numFmt numFmtId="219" formatCode="0.0%"/>
    <numFmt numFmtId="220" formatCode="&quot;建設物価&quot;\P\-#"/>
    <numFmt numFmtId="221" formatCode="&quot;積算資料&quot;\P\-#"/>
    <numFmt numFmtId="222" formatCode="\ \P\-###"/>
    <numFmt numFmtId="223" formatCode="#,##0.0;\-#,##0.0"/>
    <numFmt numFmtId="224" formatCode="#,##0.0000;[Red]\-#,##0.0000"/>
  </numFmts>
  <fonts count="139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20"/>
      <name val="ＭＳ Ｐ明朝"/>
      <family val="1"/>
      <charset val="128"/>
    </font>
    <font>
      <sz val="11"/>
      <color indexed="12"/>
      <name val="ＭＳ Ｐ明朝"/>
      <family val="1"/>
      <charset val="128"/>
    </font>
    <font>
      <sz val="9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2"/>
      <name val="Tms Rmn"/>
      <family val="1"/>
    </font>
    <font>
      <b/>
      <sz val="12"/>
      <color indexed="9"/>
      <name val="Tms Rmn"/>
      <family val="1"/>
    </font>
    <font>
      <b/>
      <sz val="12"/>
      <name val="Arial"/>
      <family val="2"/>
    </font>
    <font>
      <sz val="10"/>
      <name val="Arial"/>
      <family val="2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sz val="7"/>
      <name val="ＭＳ Ｐ明朝"/>
      <family val="1"/>
      <charset val="128"/>
    </font>
    <font>
      <sz val="14"/>
      <name val="ＭＳ Ｐ明朝"/>
      <family val="1"/>
      <charset val="128"/>
    </font>
    <font>
      <b/>
      <sz val="30"/>
      <name val="ＭＳ Ｐ明朝"/>
      <family val="1"/>
      <charset val="128"/>
    </font>
    <font>
      <sz val="12"/>
      <name val="ＭＳ Ｐゴシック"/>
      <family val="3"/>
      <charset val="128"/>
    </font>
    <font>
      <sz val="14"/>
      <color indexed="12"/>
      <name val="ＭＳ Ｐ明朝"/>
      <family val="1"/>
      <charset val="128"/>
    </font>
    <font>
      <sz val="30"/>
      <name val="ＭＳ Ｐ明朝"/>
      <family val="1"/>
      <charset val="128"/>
    </font>
    <font>
      <sz val="8"/>
      <name val="ＭＳ Ｐ明朝"/>
      <family val="1"/>
      <charset val="128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7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4"/>
      <color indexed="17"/>
      <name val="ＭＳ 明朝"/>
      <family val="1"/>
      <charset val="128"/>
    </font>
    <font>
      <sz val="14"/>
      <color indexed="12"/>
      <name val="ＭＳ 明朝"/>
      <family val="1"/>
      <charset val="128"/>
    </font>
    <font>
      <u/>
      <sz val="14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4"/>
      <color indexed="11"/>
      <name val="ＭＳ 明朝"/>
      <family val="1"/>
      <charset val="128"/>
    </font>
    <font>
      <sz val="14"/>
      <color indexed="14"/>
      <name val="ＭＳ 明朝"/>
      <family val="1"/>
      <charset val="128"/>
    </font>
    <font>
      <sz val="11"/>
      <name val="ＭＳ ゴシック"/>
      <family val="3"/>
      <charset val="128"/>
    </font>
    <font>
      <sz val="10"/>
      <color indexed="12"/>
      <name val="ＭＳ 明朝"/>
      <family val="1"/>
      <charset val="128"/>
    </font>
    <font>
      <sz val="10"/>
      <color indexed="11"/>
      <name val="ＭＳ 明朝"/>
      <family val="1"/>
      <charset val="128"/>
    </font>
    <font>
      <sz val="11"/>
      <color indexed="10"/>
      <name val="ＭＳ Ｐ明朝"/>
      <family val="1"/>
      <charset val="128"/>
    </font>
    <font>
      <sz val="11"/>
      <name val="明朝"/>
      <family val="3"/>
      <charset val="128"/>
    </font>
    <font>
      <b/>
      <sz val="11"/>
      <name val="Helv"/>
      <family val="2"/>
    </font>
    <font>
      <sz val="1"/>
      <color indexed="35"/>
      <name val="Courier"/>
      <family val="3"/>
    </font>
    <font>
      <sz val="11"/>
      <name val="ＭＳ 明朝"/>
      <family val="1"/>
      <charset val="128"/>
    </font>
    <font>
      <sz val="12"/>
      <name val="ＭＳ ゴシック"/>
      <family val="3"/>
      <charset val="128"/>
    </font>
    <font>
      <sz val="10"/>
      <name val="lr ¾©"/>
      <family val="1"/>
    </font>
    <font>
      <sz val="10"/>
      <name val="Geneva"/>
      <family val="2"/>
    </font>
    <font>
      <b/>
      <sz val="14"/>
      <name val="ＭＳ 明朝"/>
      <family val="1"/>
      <charset val="128"/>
    </font>
    <font>
      <sz val="12"/>
      <color indexed="12"/>
      <name val="ＭＳ Ｐ明朝"/>
      <family val="1"/>
      <charset val="128"/>
    </font>
    <font>
      <sz val="13"/>
      <name val="ＭＳ 明朝"/>
      <family val="1"/>
      <charset val="128"/>
    </font>
    <font>
      <sz val="11"/>
      <color indexed="11"/>
      <name val="ＭＳ 明朝"/>
      <family val="1"/>
      <charset val="128"/>
    </font>
    <font>
      <sz val="13"/>
      <name val="ＭＳ Ｐ明朝"/>
      <family val="1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明朝"/>
      <family val="1"/>
      <charset val="128"/>
    </font>
    <font>
      <sz val="14"/>
      <color indexed="10"/>
      <name val="ＭＳ Ｐ明朝"/>
      <family val="1"/>
      <charset val="128"/>
    </font>
    <font>
      <sz val="8"/>
      <name val="ＭＳ 明朝"/>
      <family val="1"/>
      <charset val="128"/>
    </font>
    <font>
      <sz val="11"/>
      <color indexed="10"/>
      <name val="ＭＳ Ｐゴシック"/>
      <family val="3"/>
      <charset val="128"/>
    </font>
    <font>
      <sz val="12"/>
      <color rgb="FFFF000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sz val="14"/>
      <color rgb="FF0000FF"/>
      <name val="ＭＳ 明朝"/>
      <family val="1"/>
      <charset val="128"/>
    </font>
    <font>
      <sz val="14"/>
      <color rgb="FFFF0000"/>
      <name val="ＭＳ Ｐ明朝"/>
      <family val="1"/>
      <charset val="128"/>
    </font>
    <font>
      <sz val="14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2750E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0"/>
      <color rgb="FF0000FF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8"/>
      <name val="ＭＳ ゴシック"/>
      <family val="3"/>
      <charset val="128"/>
    </font>
    <font>
      <sz val="11"/>
      <color indexed="12"/>
      <name val="ＭＳ 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2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0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2"/>
      <color rgb="FF0070C0"/>
      <name val="ＭＳ Ｐ明朝"/>
      <family val="1"/>
      <charset val="128"/>
    </font>
    <font>
      <sz val="14"/>
      <color rgb="FF00FF00"/>
      <name val="ＭＳ 明朝"/>
      <family val="1"/>
      <charset val="128"/>
    </font>
    <font>
      <sz val="10"/>
      <color rgb="FF00FF00"/>
      <name val="ＭＳ 明朝"/>
      <family val="1"/>
      <charset val="128"/>
    </font>
    <font>
      <sz val="9"/>
      <color indexed="8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  <scheme val="minor"/>
    </font>
    <font>
      <sz val="7"/>
      <color indexed="8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12"/>
      <color indexed="10"/>
      <name val="ＭＳ Ｐ明朝"/>
      <family val="1"/>
      <charset val="128"/>
    </font>
    <font>
      <sz val="12"/>
      <color theme="1"/>
      <name val="ＭＳ Ｐ明朝"/>
      <family val="1"/>
      <charset val="128"/>
    </font>
    <font>
      <b/>
      <sz val="11"/>
      <name val="ＭＳ ゴシック"/>
      <family val="3"/>
      <charset val="128"/>
    </font>
    <font>
      <b/>
      <sz val="11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b/>
      <u/>
      <sz val="14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color indexed="30"/>
      <name val="ＭＳ ゴシック"/>
      <family val="3"/>
      <charset val="128"/>
    </font>
    <font>
      <b/>
      <sz val="18"/>
      <name val="ＭＳ ゴシック"/>
      <family val="3"/>
      <charset val="128"/>
    </font>
    <font>
      <b/>
      <sz val="14"/>
      <name val="ＭＳ ゴシック"/>
      <family val="3"/>
      <charset val="128"/>
    </font>
    <font>
      <sz val="6"/>
      <name val="標準明朝"/>
      <family val="1"/>
      <charset val="128"/>
    </font>
    <font>
      <sz val="10"/>
      <color indexed="30"/>
      <name val="ＭＳ ゴシック"/>
      <family val="3"/>
      <charset val="128"/>
    </font>
    <font>
      <b/>
      <sz val="10"/>
      <color indexed="36"/>
      <name val="ＭＳ ゴシック"/>
      <family val="3"/>
      <charset val="128"/>
    </font>
    <font>
      <sz val="10"/>
      <color indexed="36"/>
      <name val="ＭＳ ゴシック"/>
      <family val="3"/>
      <charset val="128"/>
    </font>
    <font>
      <sz val="10"/>
      <color indexed="53"/>
      <name val="ＭＳ ゴシック"/>
      <family val="3"/>
      <charset val="128"/>
    </font>
    <font>
      <b/>
      <sz val="10"/>
      <color indexed="53"/>
      <name val="ＭＳ ゴシック"/>
      <family val="3"/>
      <charset val="128"/>
    </font>
    <font>
      <sz val="14"/>
      <color indexed="36"/>
      <name val="ＭＳ ゴシック"/>
      <family val="3"/>
      <charset val="128"/>
    </font>
    <font>
      <sz val="11"/>
      <color indexed="30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ゴシック"/>
      <family val="3"/>
      <charset val="128"/>
    </font>
    <font>
      <sz val="11"/>
      <color rgb="FF6A2D97"/>
      <name val="ＭＳ ゴシック"/>
      <family val="3"/>
      <charset val="128"/>
    </font>
    <font>
      <b/>
      <sz val="12"/>
      <color rgb="FFFF0000"/>
      <name val="ＭＳ ゴシック"/>
      <family val="3"/>
      <charset val="128"/>
    </font>
    <font>
      <sz val="11"/>
      <color rgb="FF7030A0"/>
      <name val="ＭＳ ゴシック"/>
      <family val="3"/>
      <charset val="128"/>
    </font>
    <font>
      <sz val="11"/>
      <color rgb="FF7030A0"/>
      <name val="ＭＳ 明朝"/>
      <family val="1"/>
      <charset val="128"/>
    </font>
    <font>
      <b/>
      <sz val="14"/>
      <color rgb="FFFF0000"/>
      <name val="ＭＳ ゴシック"/>
      <family val="3"/>
      <charset val="128"/>
    </font>
    <font>
      <b/>
      <sz val="11"/>
      <color indexed="30"/>
      <name val="ＭＳ ゴシック"/>
      <family val="3"/>
      <charset val="128"/>
    </font>
    <font>
      <b/>
      <sz val="11"/>
      <color rgb="FFFF0000"/>
      <name val="ＭＳ 明朝"/>
      <family val="1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FF"/>
        <bgColor indexed="64"/>
      </patternFill>
    </fill>
  </fills>
  <borders count="18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dashed">
        <color indexed="64"/>
      </right>
      <top/>
      <bottom style="double">
        <color indexed="64"/>
      </bottom>
      <diagonal/>
    </border>
    <border>
      <left style="dashed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</borders>
  <cellStyleXfs count="75">
    <xf numFmtId="0" fontId="0" fillId="0" borderId="0"/>
    <xf numFmtId="38" fontId="40" fillId="0" borderId="0"/>
    <xf numFmtId="0" fontId="45" fillId="0" borderId="0"/>
    <xf numFmtId="38" fontId="40" fillId="0" borderId="0"/>
    <xf numFmtId="38" fontId="40" fillId="0" borderId="0"/>
    <xf numFmtId="0" fontId="40" fillId="0" borderId="0"/>
    <xf numFmtId="0" fontId="40" fillId="0" borderId="0" applyNumberFormat="0"/>
    <xf numFmtId="0" fontId="9" fillId="0" borderId="0" applyNumberFormat="0" applyFill="0" applyBorder="0" applyAlignment="0" applyProtection="0"/>
    <xf numFmtId="176" fontId="1" fillId="0" borderId="0" applyFill="0" applyBorder="0" applyAlignment="0"/>
    <xf numFmtId="176" fontId="1" fillId="0" borderId="0" applyFill="0" applyBorder="0" applyAlignment="0"/>
    <xf numFmtId="176" fontId="1" fillId="0" borderId="0" applyFill="0" applyBorder="0" applyAlignment="0"/>
    <xf numFmtId="38" fontId="4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>
      <alignment horizontal="left"/>
    </xf>
    <xf numFmtId="0" fontId="10" fillId="2" borderId="0"/>
    <xf numFmtId="0" fontId="10" fillId="2" borderId="0"/>
    <xf numFmtId="0" fontId="11" fillId="0" borderId="1" applyNumberFormat="0" applyAlignment="0" applyProtection="0">
      <alignment horizontal="left" vertical="center"/>
    </xf>
    <xf numFmtId="0" fontId="11" fillId="0" borderId="2">
      <alignment horizontal="left" vertical="center"/>
    </xf>
    <xf numFmtId="0" fontId="12" fillId="0" borderId="0"/>
    <xf numFmtId="4" fontId="22" fillId="0" borderId="0">
      <alignment horizontal="right"/>
    </xf>
    <xf numFmtId="4" fontId="23" fillId="0" borderId="0">
      <alignment horizontal="right"/>
    </xf>
    <xf numFmtId="0" fontId="24" fillId="0" borderId="0">
      <alignment horizontal="left"/>
    </xf>
    <xf numFmtId="0" fontId="41" fillId="0" borderId="0"/>
    <xf numFmtId="0" fontId="25" fillId="0" borderId="0">
      <alignment horizontal="center"/>
    </xf>
    <xf numFmtId="38" fontId="1" fillId="0" borderId="0" applyFont="0" applyFill="0" applyBorder="0" applyAlignment="0" applyProtection="0"/>
    <xf numFmtId="179" fontId="42" fillId="0" borderId="0">
      <protection locked="0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43" fillId="0" borderId="3" applyFill="0" applyBorder="0" applyProtection="0">
      <alignment vertical="center"/>
      <protection locked="0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3" fillId="0" borderId="0"/>
    <xf numFmtId="0" fontId="13" fillId="0" borderId="0"/>
    <xf numFmtId="0" fontId="47" fillId="0" borderId="0">
      <alignment horizontal="centerContinuous"/>
    </xf>
    <xf numFmtId="0" fontId="43" fillId="0" borderId="4">
      <alignment vertical="center" wrapText="1"/>
    </xf>
    <xf numFmtId="0" fontId="13" fillId="0" borderId="0"/>
    <xf numFmtId="0" fontId="1" fillId="0" borderId="0"/>
    <xf numFmtId="0" fontId="32" fillId="0" borderId="0"/>
    <xf numFmtId="1" fontId="13" fillId="0" borderId="0"/>
    <xf numFmtId="0" fontId="1" fillId="0" borderId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43" fillId="0" borderId="0"/>
    <xf numFmtId="41" fontId="12" fillId="0" borderId="0" applyFill="0" applyBorder="0" applyAlignment="0" applyProtection="0"/>
    <xf numFmtId="0" fontId="43" fillId="0" borderId="0" applyBorder="0"/>
    <xf numFmtId="38" fontId="99" fillId="0" borderId="0" applyFont="0" applyFill="0" applyBorder="0" applyAlignment="0" applyProtection="0">
      <alignment vertical="center"/>
    </xf>
    <xf numFmtId="9" fontId="99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/>
    <xf numFmtId="0" fontId="97" fillId="0" borderId="0"/>
    <xf numFmtId="38" fontId="97" fillId="0" borderId="0" applyFont="0" applyFill="0" applyBorder="0" applyAlignment="0" applyProtection="0"/>
    <xf numFmtId="0" fontId="13" fillId="0" borderId="0"/>
    <xf numFmtId="0" fontId="97" fillId="0" borderId="0"/>
    <xf numFmtId="0" fontId="13" fillId="0" borderId="0"/>
    <xf numFmtId="0" fontId="119" fillId="0" borderId="0"/>
    <xf numFmtId="0" fontId="13" fillId="0" borderId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3" fillId="0" borderId="0"/>
    <xf numFmtId="38" fontId="1" fillId="0" borderId="0" applyFont="0" applyFill="0" applyBorder="0" applyAlignment="0" applyProtection="0"/>
    <xf numFmtId="0" fontId="13" fillId="0" borderId="0"/>
    <xf numFmtId="0" fontId="1" fillId="0" borderId="0">
      <alignment vertical="center"/>
    </xf>
    <xf numFmtId="0" fontId="99" fillId="0" borderId="0">
      <alignment vertical="center"/>
    </xf>
  </cellStyleXfs>
  <cellXfs count="177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38" fontId="3" fillId="0" borderId="0" xfId="26" applyFont="1"/>
    <xf numFmtId="0" fontId="3" fillId="0" borderId="5" xfId="0" applyFont="1" applyBorder="1"/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/>
    <xf numFmtId="0" fontId="5" fillId="0" borderId="0" xfId="0" applyFont="1"/>
    <xf numFmtId="0" fontId="3" fillId="0" borderId="0" xfId="0" applyFont="1" applyAlignment="1">
      <alignment horizontal="right"/>
    </xf>
    <xf numFmtId="0" fontId="6" fillId="0" borderId="0" xfId="0" applyFont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2" xfId="0" applyBorder="1"/>
    <xf numFmtId="0" fontId="0" fillId="0" borderId="7" xfId="0" applyBorder="1"/>
    <xf numFmtId="0" fontId="1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38" fontId="16" fillId="0" borderId="6" xfId="26" applyFont="1" applyBorder="1" applyAlignment="1">
      <alignment horizontal="center"/>
    </xf>
    <xf numFmtId="38" fontId="16" fillId="0" borderId="0" xfId="26" applyFont="1"/>
    <xf numFmtId="0" fontId="3" fillId="0" borderId="12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38" fontId="13" fillId="0" borderId="3" xfId="26" applyFont="1" applyBorder="1"/>
    <xf numFmtId="0" fontId="13" fillId="0" borderId="0" xfId="43"/>
    <xf numFmtId="0" fontId="16" fillId="0" borderId="0" xfId="34" applyFont="1"/>
    <xf numFmtId="0" fontId="13" fillId="0" borderId="0" xfId="43" applyAlignment="1">
      <alignment horizontal="left"/>
    </xf>
    <xf numFmtId="177" fontId="13" fillId="0" borderId="0" xfId="43" applyNumberFormat="1"/>
    <xf numFmtId="0" fontId="13" fillId="0" borderId="14" xfId="43" applyBorder="1" applyAlignment="1">
      <alignment horizontal="left"/>
    </xf>
    <xf numFmtId="37" fontId="27" fillId="0" borderId="0" xfId="43" applyNumberFormat="1" applyFont="1"/>
    <xf numFmtId="0" fontId="13" fillId="0" borderId="0" xfId="43" applyAlignment="1">
      <alignment horizontal="right"/>
    </xf>
    <xf numFmtId="0" fontId="28" fillId="0" borderId="0" xfId="43" applyFont="1" applyAlignment="1">
      <alignment horizontal="left"/>
    </xf>
    <xf numFmtId="0" fontId="27" fillId="0" borderId="0" xfId="43" applyFont="1" applyAlignment="1" applyProtection="1">
      <alignment horizontal="left"/>
      <protection locked="0"/>
    </xf>
    <xf numFmtId="0" fontId="27" fillId="0" borderId="0" xfId="43" applyFont="1"/>
    <xf numFmtId="0" fontId="29" fillId="0" borderId="0" xfId="43" applyFont="1" applyProtection="1">
      <protection locked="0"/>
    </xf>
    <xf numFmtId="0" fontId="13" fillId="0" borderId="14" xfId="43" applyBorder="1"/>
    <xf numFmtId="0" fontId="13" fillId="0" borderId="14" xfId="43" applyBorder="1" applyAlignment="1">
      <alignment horizontal="center"/>
    </xf>
    <xf numFmtId="0" fontId="13" fillId="0" borderId="15" xfId="43" applyBorder="1"/>
    <xf numFmtId="0" fontId="13" fillId="0" borderId="3" xfId="43" applyBorder="1" applyAlignment="1">
      <alignment horizontal="center"/>
    </xf>
    <xf numFmtId="0" fontId="13" fillId="0" borderId="16" xfId="43" applyBorder="1"/>
    <xf numFmtId="0" fontId="13" fillId="0" borderId="16" xfId="43" applyBorder="1" applyAlignment="1">
      <alignment horizontal="center"/>
    </xf>
    <xf numFmtId="0" fontId="13" fillId="0" borderId="17" xfId="43" applyBorder="1"/>
    <xf numFmtId="37" fontId="13" fillId="0" borderId="17" xfId="43" applyNumberFormat="1" applyBorder="1"/>
    <xf numFmtId="0" fontId="13" fillId="0" borderId="17" xfId="43" applyBorder="1" applyAlignment="1">
      <alignment horizontal="center"/>
    </xf>
    <xf numFmtId="0" fontId="13" fillId="0" borderId="16" xfId="43" applyBorder="1" applyProtection="1">
      <protection locked="0"/>
    </xf>
    <xf numFmtId="0" fontId="13" fillId="0" borderId="16" xfId="43" applyBorder="1" applyAlignment="1">
      <alignment horizontal="left" indent="1"/>
    </xf>
    <xf numFmtId="39" fontId="13" fillId="0" borderId="16" xfId="43" applyNumberFormat="1" applyBorder="1" applyProtection="1">
      <protection locked="0"/>
    </xf>
    <xf numFmtId="37" fontId="13" fillId="3" borderId="3" xfId="43" applyNumberFormat="1" applyFill="1" applyBorder="1"/>
    <xf numFmtId="37" fontId="13" fillId="0" borderId="3" xfId="43" applyNumberFormat="1" applyBorder="1" applyProtection="1">
      <protection locked="0"/>
    </xf>
    <xf numFmtId="0" fontId="13" fillId="0" borderId="3" xfId="43" applyBorder="1"/>
    <xf numFmtId="37" fontId="31" fillId="0" borderId="16" xfId="43" applyNumberFormat="1" applyFont="1" applyBorder="1" applyAlignment="1" applyProtection="1">
      <alignment horizontal="center"/>
      <protection locked="0"/>
    </xf>
    <xf numFmtId="37" fontId="32" fillId="0" borderId="16" xfId="43" applyNumberFormat="1" applyFont="1" applyBorder="1" applyAlignment="1" applyProtection="1">
      <alignment horizontal="center"/>
      <protection locked="0"/>
    </xf>
    <xf numFmtId="0" fontId="31" fillId="0" borderId="3" xfId="43" applyFont="1" applyBorder="1" applyAlignment="1">
      <alignment horizontal="left"/>
    </xf>
    <xf numFmtId="0" fontId="30" fillId="0" borderId="0" xfId="43" applyFont="1"/>
    <xf numFmtId="0" fontId="13" fillId="0" borderId="9" xfId="43" applyBorder="1"/>
    <xf numFmtId="0" fontId="13" fillId="0" borderId="9" xfId="43" applyBorder="1" applyAlignment="1">
      <alignment horizontal="center"/>
    </xf>
    <xf numFmtId="0" fontId="13" fillId="0" borderId="8" xfId="43" applyBorder="1" applyAlignment="1">
      <alignment horizontal="left"/>
    </xf>
    <xf numFmtId="0" fontId="13" fillId="0" borderId="2" xfId="43" applyBorder="1"/>
    <xf numFmtId="0" fontId="13" fillId="0" borderId="5" xfId="43" applyBorder="1" applyAlignment="1">
      <alignment horizontal="center"/>
    </xf>
    <xf numFmtId="0" fontId="13" fillId="0" borderId="6" xfId="43" applyBorder="1" applyAlignment="1">
      <alignment horizontal="center"/>
    </xf>
    <xf numFmtId="0" fontId="13" fillId="0" borderId="18" xfId="43" applyBorder="1"/>
    <xf numFmtId="0" fontId="13" fillId="0" borderId="19" xfId="43" applyBorder="1"/>
    <xf numFmtId="0" fontId="13" fillId="0" borderId="20" xfId="43" applyBorder="1"/>
    <xf numFmtId="0" fontId="13" fillId="0" borderId="21" xfId="43" applyBorder="1"/>
    <xf numFmtId="0" fontId="13" fillId="0" borderId="22" xfId="43" applyBorder="1"/>
    <xf numFmtId="0" fontId="27" fillId="0" borderId="14" xfId="43" applyFont="1" applyBorder="1" applyAlignment="1">
      <alignment horizontal="left"/>
    </xf>
    <xf numFmtId="0" fontId="13" fillId="0" borderId="23" xfId="43" applyBorder="1"/>
    <xf numFmtId="37" fontId="31" fillId="0" borderId="3" xfId="43" applyNumberFormat="1" applyFont="1" applyBorder="1" applyProtection="1">
      <protection locked="0"/>
    </xf>
    <xf numFmtId="0" fontId="31" fillId="0" borderId="16" xfId="43" applyFont="1" applyBorder="1" applyAlignment="1">
      <alignment horizontal="center"/>
    </xf>
    <xf numFmtId="0" fontId="31" fillId="0" borderId="6" xfId="43" applyFont="1" applyBorder="1" applyAlignment="1" applyProtection="1">
      <alignment horizontal="center"/>
      <protection locked="0"/>
    </xf>
    <xf numFmtId="0" fontId="31" fillId="0" borderId="18" xfId="43" applyFont="1" applyBorder="1"/>
    <xf numFmtId="0" fontId="13" fillId="0" borderId="20" xfId="43" applyBorder="1" applyAlignment="1">
      <alignment horizontal="left"/>
    </xf>
    <xf numFmtId="0" fontId="13" fillId="0" borderId="15" xfId="43" applyBorder="1" applyAlignment="1">
      <alignment horizontal="left"/>
    </xf>
    <xf numFmtId="37" fontId="31" fillId="0" borderId="14" xfId="43" applyNumberFormat="1" applyFont="1" applyBorder="1" applyAlignment="1">
      <alignment horizontal="left"/>
    </xf>
    <xf numFmtId="0" fontId="16" fillId="0" borderId="5" xfId="34" applyFont="1" applyBorder="1" applyAlignment="1">
      <alignment horizontal="center"/>
    </xf>
    <xf numFmtId="0" fontId="16" fillId="0" borderId="5" xfId="34" applyFont="1" applyBorder="1"/>
    <xf numFmtId="38" fontId="16" fillId="0" borderId="5" xfId="26" applyFont="1" applyBorder="1" applyAlignment="1"/>
    <xf numFmtId="0" fontId="16" fillId="0" borderId="6" xfId="34" applyFont="1" applyBorder="1" applyAlignment="1">
      <alignment horizontal="center"/>
    </xf>
    <xf numFmtId="0" fontId="16" fillId="0" borderId="6" xfId="34" applyFont="1" applyBorder="1"/>
    <xf numFmtId="38" fontId="16" fillId="0" borderId="6" xfId="26" applyFont="1" applyBorder="1" applyAlignment="1"/>
    <xf numFmtId="0" fontId="16" fillId="0" borderId="5" xfId="34" applyFont="1" applyBorder="1" applyAlignment="1">
      <alignment horizontal="right"/>
    </xf>
    <xf numFmtId="37" fontId="13" fillId="0" borderId="14" xfId="42" applyBorder="1"/>
    <xf numFmtId="56" fontId="16" fillId="0" borderId="6" xfId="34" applyNumberFormat="1" applyFont="1" applyBorder="1" applyAlignment="1">
      <alignment horizontal="center"/>
    </xf>
    <xf numFmtId="0" fontId="16" fillId="0" borderId="0" xfId="34" applyFont="1" applyAlignment="1">
      <alignment horizontal="center"/>
    </xf>
    <xf numFmtId="0" fontId="17" fillId="0" borderId="0" xfId="34" applyFont="1"/>
    <xf numFmtId="38" fontId="16" fillId="0" borderId="0" xfId="26" applyFont="1" applyBorder="1" applyAlignment="1">
      <alignment wrapText="1"/>
    </xf>
    <xf numFmtId="0" fontId="16" fillId="0" borderId="0" xfId="34" applyFont="1" applyAlignment="1">
      <alignment horizontal="right"/>
    </xf>
    <xf numFmtId="37" fontId="13" fillId="0" borderId="18" xfId="42" applyBorder="1"/>
    <xf numFmtId="37" fontId="13" fillId="0" borderId="6" xfId="42" applyBorder="1" applyAlignment="1">
      <alignment horizontal="left"/>
    </xf>
    <xf numFmtId="38" fontId="16" fillId="0" borderId="6" xfId="34" applyNumberFormat="1" applyFont="1" applyBorder="1" applyAlignment="1">
      <alignment horizontal="right"/>
    </xf>
    <xf numFmtId="0" fontId="16" fillId="0" borderId="6" xfId="34" applyFont="1" applyBorder="1" applyAlignment="1">
      <alignment horizontal="left"/>
    </xf>
    <xf numFmtId="37" fontId="13" fillId="0" borderId="6" xfId="42" applyBorder="1" applyAlignment="1">
      <alignment horizontal="center"/>
    </xf>
    <xf numFmtId="0" fontId="14" fillId="0" borderId="5" xfId="34" applyFont="1" applyBorder="1" applyAlignment="1">
      <alignment horizontal="right"/>
    </xf>
    <xf numFmtId="0" fontId="14" fillId="0" borderId="6" xfId="34" applyFont="1" applyBorder="1"/>
    <xf numFmtId="0" fontId="16" fillId="0" borderId="6" xfId="35" applyFont="1" applyBorder="1"/>
    <xf numFmtId="38" fontId="16" fillId="3" borderId="5" xfId="26" applyFont="1" applyFill="1" applyBorder="1" applyAlignment="1"/>
    <xf numFmtId="38" fontId="16" fillId="3" borderId="6" xfId="26" applyFont="1" applyFill="1" applyBorder="1" applyAlignment="1"/>
    <xf numFmtId="37" fontId="33" fillId="0" borderId="20" xfId="43" applyNumberFormat="1" applyFont="1" applyBorder="1"/>
    <xf numFmtId="0" fontId="34" fillId="0" borderId="14" xfId="43" applyFont="1" applyBorder="1" applyAlignment="1">
      <alignment horizontal="left"/>
    </xf>
    <xf numFmtId="37" fontId="34" fillId="0" borderId="0" xfId="43" applyNumberFormat="1" applyFont="1"/>
    <xf numFmtId="0" fontId="35" fillId="0" borderId="14" xfId="43" applyFont="1" applyBorder="1" applyAlignment="1">
      <alignment horizontal="left"/>
    </xf>
    <xf numFmtId="37" fontId="35" fillId="0" borderId="0" xfId="43" applyNumberFormat="1" applyFont="1"/>
    <xf numFmtId="0" fontId="29" fillId="0" borderId="3" xfId="43" applyFont="1" applyBorder="1" applyAlignment="1">
      <alignment horizontal="left"/>
    </xf>
    <xf numFmtId="37" fontId="29" fillId="0" borderId="15" xfId="43" applyNumberFormat="1" applyFont="1" applyBorder="1"/>
    <xf numFmtId="37" fontId="34" fillId="0" borderId="16" xfId="43" applyNumberFormat="1" applyFont="1" applyBorder="1" applyProtection="1">
      <protection locked="0"/>
    </xf>
    <xf numFmtId="0" fontId="36" fillId="0" borderId="5" xfId="41" applyFont="1" applyBorder="1"/>
    <xf numFmtId="0" fontId="36" fillId="0" borderId="18" xfId="41" applyFont="1" applyBorder="1"/>
    <xf numFmtId="0" fontId="36" fillId="0" borderId="0" xfId="41" applyFont="1"/>
    <xf numFmtId="0" fontId="36" fillId="0" borderId="21" xfId="41" applyFont="1" applyBorder="1"/>
    <xf numFmtId="0" fontId="13" fillId="0" borderId="14" xfId="0" applyFont="1" applyBorder="1"/>
    <xf numFmtId="37" fontId="13" fillId="0" borderId="3" xfId="0" applyNumberFormat="1" applyFont="1" applyBorder="1" applyProtection="1">
      <protection locked="0"/>
    </xf>
    <xf numFmtId="0" fontId="13" fillId="0" borderId="16" xfId="0" applyFont="1" applyBorder="1"/>
    <xf numFmtId="0" fontId="13" fillId="0" borderId="3" xfId="0" applyFont="1" applyBorder="1"/>
    <xf numFmtId="37" fontId="29" fillId="0" borderId="16" xfId="43" applyNumberFormat="1" applyFont="1" applyBorder="1" applyProtection="1">
      <protection locked="0"/>
    </xf>
    <xf numFmtId="0" fontId="37" fillId="0" borderId="12" xfId="43" applyFont="1" applyBorder="1" applyAlignment="1">
      <alignment horizontal="center"/>
    </xf>
    <xf numFmtId="39" fontId="13" fillId="0" borderId="16" xfId="0" applyNumberFormat="1" applyFont="1" applyBorder="1" applyProtection="1">
      <protection locked="0"/>
    </xf>
    <xf numFmtId="0" fontId="13" fillId="0" borderId="16" xfId="0" applyFont="1" applyBorder="1" applyProtection="1">
      <protection locked="0"/>
    </xf>
    <xf numFmtId="0" fontId="13" fillId="0" borderId="18" xfId="0" applyFont="1" applyBorder="1"/>
    <xf numFmtId="0" fontId="13" fillId="0" borderId="6" xfId="0" applyFont="1" applyBorder="1" applyAlignment="1" applyProtection="1">
      <alignment horizontal="center"/>
      <protection locked="0"/>
    </xf>
    <xf numFmtId="37" fontId="31" fillId="0" borderId="6" xfId="42" applyFont="1" applyBorder="1" applyAlignment="1">
      <alignment horizontal="left"/>
    </xf>
    <xf numFmtId="0" fontId="13" fillId="0" borderId="16" xfId="43" applyBorder="1" applyAlignment="1" applyProtection="1">
      <alignment horizontal="center"/>
      <protection locked="0"/>
    </xf>
    <xf numFmtId="0" fontId="13" fillId="0" borderId="16" xfId="0" applyFont="1" applyBorder="1" applyAlignment="1">
      <alignment horizontal="left" indent="1"/>
    </xf>
    <xf numFmtId="37" fontId="38" fillId="0" borderId="3" xfId="43" applyNumberFormat="1" applyFont="1" applyBorder="1" applyAlignment="1">
      <alignment horizontal="center"/>
    </xf>
    <xf numFmtId="0" fontId="36" fillId="0" borderId="6" xfId="41" applyFont="1" applyBorder="1"/>
    <xf numFmtId="0" fontId="3" fillId="0" borderId="11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9" fillId="0" borderId="10" xfId="0" applyFont="1" applyBorder="1"/>
    <xf numFmtId="0" fontId="39" fillId="0" borderId="10" xfId="0" applyFont="1" applyBorder="1" applyAlignment="1">
      <alignment horizontal="right"/>
    </xf>
    <xf numFmtId="37" fontId="13" fillId="0" borderId="16" xfId="43" applyNumberFormat="1" applyBorder="1" applyProtection="1">
      <protection locked="0"/>
    </xf>
    <xf numFmtId="37" fontId="32" fillId="0" borderId="3" xfId="43" applyNumberFormat="1" applyFont="1" applyBorder="1" applyAlignment="1">
      <alignment horizontal="center"/>
    </xf>
    <xf numFmtId="0" fontId="31" fillId="0" borderId="14" xfId="0" applyFont="1" applyBorder="1"/>
    <xf numFmtId="0" fontId="14" fillId="0" borderId="0" xfId="34" applyFont="1"/>
    <xf numFmtId="0" fontId="14" fillId="0" borderId="0" xfId="34" applyFont="1" applyAlignment="1">
      <alignment horizontal="center"/>
    </xf>
    <xf numFmtId="0" fontId="59" fillId="0" borderId="0" xfId="34" applyFont="1" applyAlignment="1">
      <alignment horizontal="center"/>
    </xf>
    <xf numFmtId="0" fontId="59" fillId="0" borderId="0" xfId="34" applyFont="1"/>
    <xf numFmtId="0" fontId="31" fillId="0" borderId="16" xfId="43" applyFont="1" applyBorder="1" applyAlignment="1" applyProtection="1">
      <alignment horizontal="center"/>
      <protection locked="0"/>
    </xf>
    <xf numFmtId="38" fontId="31" fillId="0" borderId="3" xfId="26" applyFont="1" applyBorder="1" applyAlignment="1"/>
    <xf numFmtId="0" fontId="37" fillId="0" borderId="3" xfId="43" applyFont="1" applyBorder="1" applyAlignment="1">
      <alignment horizontal="center"/>
    </xf>
    <xf numFmtId="0" fontId="39" fillId="0" borderId="11" xfId="0" applyFont="1" applyBorder="1"/>
    <xf numFmtId="0" fontId="60" fillId="0" borderId="10" xfId="0" applyFont="1" applyBorder="1"/>
    <xf numFmtId="37" fontId="13" fillId="0" borderId="16" xfId="43" applyNumberFormat="1" applyBorder="1" applyAlignment="1" applyProtection="1">
      <alignment horizontal="center"/>
      <protection locked="0"/>
    </xf>
    <xf numFmtId="38" fontId="13" fillId="0" borderId="3" xfId="26" applyFont="1" applyBorder="1" applyAlignment="1">
      <alignment horizontal="right"/>
    </xf>
    <xf numFmtId="38" fontId="13" fillId="0" borderId="3" xfId="26" applyFont="1" applyBorder="1" applyAlignment="1"/>
    <xf numFmtId="0" fontId="31" fillId="0" borderId="18" xfId="0" applyFont="1" applyBorder="1"/>
    <xf numFmtId="0" fontId="31" fillId="0" borderId="6" xfId="0" applyFont="1" applyBorder="1" applyAlignment="1" applyProtection="1">
      <alignment horizontal="center"/>
      <protection locked="0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3" fillId="0" borderId="10" xfId="39" applyFont="1" applyBorder="1"/>
    <xf numFmtId="0" fontId="3" fillId="0" borderId="11" xfId="39" applyFont="1" applyBorder="1"/>
    <xf numFmtId="0" fontId="3" fillId="0" borderId="5" xfId="39" applyFont="1" applyBorder="1" applyAlignment="1">
      <alignment horizontal="center"/>
    </xf>
    <xf numFmtId="0" fontId="3" fillId="0" borderId="12" xfId="39" applyFont="1" applyBorder="1"/>
    <xf numFmtId="0" fontId="3" fillId="0" borderId="13" xfId="39" applyFont="1" applyBorder="1"/>
    <xf numFmtId="0" fontId="3" fillId="0" borderId="6" xfId="39" applyFont="1" applyBorder="1" applyAlignment="1">
      <alignment horizontal="center"/>
    </xf>
    <xf numFmtId="0" fontId="3" fillId="0" borderId="10" xfId="39" applyFont="1" applyBorder="1" applyAlignment="1">
      <alignment horizontal="right"/>
    </xf>
    <xf numFmtId="0" fontId="3" fillId="0" borderId="6" xfId="39" applyFont="1" applyBorder="1"/>
    <xf numFmtId="0" fontId="3" fillId="0" borderId="5" xfId="39" applyFont="1" applyBorder="1"/>
    <xf numFmtId="0" fontId="3" fillId="0" borderId="6" xfId="38" applyFont="1" applyBorder="1"/>
    <xf numFmtId="38" fontId="3" fillId="0" borderId="0" xfId="28" applyFont="1" applyAlignment="1"/>
    <xf numFmtId="0" fontId="3" fillId="0" borderId="0" xfId="39" applyFont="1"/>
    <xf numFmtId="0" fontId="6" fillId="0" borderId="0" xfId="39" applyFont="1"/>
    <xf numFmtId="0" fontId="5" fillId="0" borderId="0" xfId="39" applyFont="1"/>
    <xf numFmtId="0" fontId="16" fillId="0" borderId="0" xfId="39" applyFont="1"/>
    <xf numFmtId="0" fontId="1" fillId="0" borderId="2" xfId="39" applyBorder="1"/>
    <xf numFmtId="0" fontId="1" fillId="0" borderId="7" xfId="39" applyBorder="1"/>
    <xf numFmtId="0" fontId="3" fillId="0" borderId="14" xfId="39" applyFont="1" applyBorder="1"/>
    <xf numFmtId="0" fontId="1" fillId="0" borderId="8" xfId="39" applyBorder="1" applyAlignment="1">
      <alignment horizontal="center"/>
    </xf>
    <xf numFmtId="0" fontId="3" fillId="0" borderId="9" xfId="39" applyFont="1" applyBorder="1"/>
    <xf numFmtId="0" fontId="3" fillId="0" borderId="3" xfId="39" applyFont="1" applyBorder="1"/>
    <xf numFmtId="0" fontId="3" fillId="0" borderId="22" xfId="39" applyFont="1" applyBorder="1"/>
    <xf numFmtId="0" fontId="3" fillId="0" borderId="18" xfId="39" applyFont="1" applyBorder="1"/>
    <xf numFmtId="0" fontId="3" fillId="0" borderId="5" xfId="31" applyFont="1" applyBorder="1" applyAlignment="1"/>
    <xf numFmtId="0" fontId="44" fillId="0" borderId="10" xfId="41" applyFont="1" applyBorder="1" applyAlignment="1">
      <alignment horizontal="right"/>
    </xf>
    <xf numFmtId="0" fontId="3" fillId="0" borderId="6" xfId="31" applyFont="1" applyBorder="1" applyAlignment="1"/>
    <xf numFmtId="0" fontId="44" fillId="0" borderId="10" xfId="41" applyFont="1" applyBorder="1"/>
    <xf numFmtId="0" fontId="44" fillId="0" borderId="12" xfId="41" applyFont="1" applyBorder="1"/>
    <xf numFmtId="0" fontId="3" fillId="0" borderId="0" xfId="39" applyFont="1" applyAlignment="1">
      <alignment horizontal="center"/>
    </xf>
    <xf numFmtId="0" fontId="3" fillId="0" borderId="5" xfId="0" applyFont="1" applyBorder="1" applyAlignment="1">
      <alignment shrinkToFit="1"/>
    </xf>
    <xf numFmtId="0" fontId="3" fillId="0" borderId="6" xfId="0" applyFont="1" applyBorder="1" applyAlignment="1">
      <alignment shrinkToFit="1"/>
    </xf>
    <xf numFmtId="0" fontId="14" fillId="0" borderId="0" xfId="40" applyFont="1" applyAlignment="1">
      <alignment vertical="center"/>
    </xf>
    <xf numFmtId="38" fontId="14" fillId="0" borderId="0" xfId="28" applyFont="1" applyAlignment="1">
      <alignment vertical="center"/>
    </xf>
    <xf numFmtId="0" fontId="14" fillId="0" borderId="0" xfId="40" applyFont="1" applyAlignment="1">
      <alignment horizontal="center" vertical="center"/>
    </xf>
    <xf numFmtId="0" fontId="14" fillId="0" borderId="27" xfId="40" applyFont="1" applyBorder="1" applyAlignment="1">
      <alignment horizontal="center" vertical="center" shrinkToFit="1"/>
    </xf>
    <xf numFmtId="38" fontId="14" fillId="0" borderId="5" xfId="28" applyFont="1" applyBorder="1" applyAlignment="1">
      <alignment vertical="center" shrinkToFit="1"/>
    </xf>
    <xf numFmtId="38" fontId="14" fillId="0" borderId="18" xfId="28" applyFont="1" applyBorder="1" applyAlignment="1">
      <alignment vertical="center" shrinkToFit="1"/>
    </xf>
    <xf numFmtId="0" fontId="14" fillId="0" borderId="18" xfId="40" applyFont="1" applyBorder="1" applyAlignment="1">
      <alignment horizontal="center" vertical="center" shrinkToFit="1"/>
    </xf>
    <xf numFmtId="0" fontId="14" fillId="0" borderId="18" xfId="40" applyFont="1" applyBorder="1" applyAlignment="1">
      <alignment vertical="center" shrinkToFit="1"/>
    </xf>
    <xf numFmtId="0" fontId="14" fillId="0" borderId="29" xfId="40" applyFont="1" applyBorder="1" applyAlignment="1">
      <alignment horizontal="center" vertical="center" shrinkToFit="1"/>
    </xf>
    <xf numFmtId="0" fontId="14" fillId="0" borderId="30" xfId="40" applyFont="1" applyBorder="1" applyAlignment="1">
      <alignment vertical="center" shrinkToFit="1"/>
    </xf>
    <xf numFmtId="38" fontId="14" fillId="0" borderId="6" xfId="28" applyFont="1" applyBorder="1" applyAlignment="1">
      <alignment vertical="center" shrinkToFit="1"/>
    </xf>
    <xf numFmtId="0" fontId="14" fillId="0" borderId="6" xfId="40" applyFont="1" applyBorder="1" applyAlignment="1">
      <alignment horizontal="center" vertical="center" shrinkToFit="1"/>
    </xf>
    <xf numFmtId="0" fontId="14" fillId="0" borderId="6" xfId="40" applyFont="1" applyBorder="1" applyAlignment="1">
      <alignment vertical="center" shrinkToFit="1"/>
    </xf>
    <xf numFmtId="0" fontId="14" fillId="0" borderId="31" xfId="40" applyFont="1" applyBorder="1" applyAlignment="1">
      <alignment horizontal="center" vertical="center" shrinkToFit="1"/>
    </xf>
    <xf numFmtId="0" fontId="14" fillId="0" borderId="32" xfId="40" applyFont="1" applyBorder="1" applyAlignment="1">
      <alignment vertical="center" shrinkToFit="1"/>
    </xf>
    <xf numFmtId="0" fontId="14" fillId="0" borderId="5" xfId="40" applyFont="1" applyBorder="1" applyAlignment="1">
      <alignment horizontal="center" vertical="center" shrinkToFit="1"/>
    </xf>
    <xf numFmtId="0" fontId="14" fillId="0" borderId="5" xfId="40" applyFont="1" applyBorder="1" applyAlignment="1">
      <alignment vertical="center" shrinkToFit="1"/>
    </xf>
    <xf numFmtId="0" fontId="14" fillId="0" borderId="33" xfId="40" applyFont="1" applyBorder="1" applyAlignment="1">
      <alignment horizontal="center" vertical="center" shrinkToFit="1"/>
    </xf>
    <xf numFmtId="0" fontId="14" fillId="0" borderId="30" xfId="40" applyFont="1" applyBorder="1" applyAlignment="1">
      <alignment horizontal="center" vertical="center"/>
    </xf>
    <xf numFmtId="38" fontId="14" fillId="0" borderId="6" xfId="28" applyFont="1" applyBorder="1" applyAlignment="1">
      <alignment horizontal="center" vertical="center"/>
    </xf>
    <xf numFmtId="0" fontId="14" fillId="0" borderId="6" xfId="40" applyFont="1" applyBorder="1" applyAlignment="1">
      <alignment horizontal="center" vertical="center"/>
    </xf>
    <xf numFmtId="0" fontId="14" fillId="0" borderId="31" xfId="40" applyFont="1" applyBorder="1" applyAlignment="1">
      <alignment horizontal="center" vertical="center"/>
    </xf>
    <xf numFmtId="0" fontId="14" fillId="0" borderId="34" xfId="40" applyFont="1" applyBorder="1" applyAlignment="1">
      <alignment vertical="center"/>
    </xf>
    <xf numFmtId="38" fontId="14" fillId="0" borderId="35" xfId="28" applyFont="1" applyBorder="1" applyAlignment="1">
      <alignment vertical="center"/>
    </xf>
    <xf numFmtId="0" fontId="14" fillId="0" borderId="35" xfId="40" applyFont="1" applyBorder="1" applyAlignment="1">
      <alignment horizontal="center" vertical="center"/>
    </xf>
    <xf numFmtId="0" fontId="14" fillId="0" borderId="35" xfId="40" applyFont="1" applyBorder="1" applyAlignment="1">
      <alignment vertical="center"/>
    </xf>
    <xf numFmtId="0" fontId="14" fillId="0" borderId="36" xfId="40" applyFont="1" applyBorder="1" applyAlignment="1">
      <alignment vertical="center"/>
    </xf>
    <xf numFmtId="38" fontId="14" fillId="0" borderId="37" xfId="28" applyFont="1" applyBorder="1" applyAlignment="1">
      <alignment horizontal="right" vertical="center" wrapText="1"/>
    </xf>
    <xf numFmtId="0" fontId="17" fillId="0" borderId="0" xfId="40" applyFont="1" applyAlignment="1">
      <alignment vertical="center"/>
    </xf>
    <xf numFmtId="180" fontId="14" fillId="0" borderId="30" xfId="40" applyNumberFormat="1" applyFont="1" applyBorder="1" applyAlignment="1">
      <alignment horizontal="left" vertical="center" shrinkToFit="1"/>
    </xf>
    <xf numFmtId="38" fontId="14" fillId="0" borderId="37" xfId="28" applyFont="1" applyBorder="1" applyAlignment="1">
      <alignment vertical="center" wrapText="1"/>
    </xf>
    <xf numFmtId="0" fontId="48" fillId="0" borderId="0" xfId="40" applyFont="1" applyAlignment="1">
      <alignment vertical="center"/>
    </xf>
    <xf numFmtId="0" fontId="16" fillId="0" borderId="0" xfId="40" applyFont="1"/>
    <xf numFmtId="0" fontId="16" fillId="0" borderId="0" xfId="40" applyFont="1" applyAlignment="1">
      <alignment horizontal="center"/>
    </xf>
    <xf numFmtId="0" fontId="16" fillId="0" borderId="38" xfId="40" applyFont="1" applyBorder="1"/>
    <xf numFmtId="0" fontId="16" fillId="0" borderId="37" xfId="40" applyFont="1" applyBorder="1"/>
    <xf numFmtId="0" fontId="16" fillId="0" borderId="39" xfId="40" applyFont="1" applyBorder="1"/>
    <xf numFmtId="0" fontId="16" fillId="0" borderId="28" xfId="40" applyFont="1" applyBorder="1"/>
    <xf numFmtId="38" fontId="16" fillId="0" borderId="3" xfId="28" applyFont="1" applyBorder="1" applyAlignment="1" applyProtection="1"/>
    <xf numFmtId="0" fontId="16" fillId="0" borderId="3" xfId="40" applyFont="1" applyBorder="1" applyAlignment="1">
      <alignment horizontal="left"/>
    </xf>
    <xf numFmtId="0" fontId="16" fillId="0" borderId="3" xfId="40" applyFont="1" applyBorder="1" applyAlignment="1">
      <alignment horizontal="center"/>
    </xf>
    <xf numFmtId="0" fontId="16" fillId="0" borderId="40" xfId="40" applyFont="1" applyBorder="1"/>
    <xf numFmtId="38" fontId="16" fillId="0" borderId="14" xfId="28" applyFont="1" applyBorder="1" applyAlignment="1"/>
    <xf numFmtId="38" fontId="16" fillId="0" borderId="41" xfId="28" applyFont="1" applyBorder="1" applyAlignment="1"/>
    <xf numFmtId="0" fontId="16" fillId="0" borderId="14" xfId="40" applyFont="1" applyBorder="1"/>
    <xf numFmtId="0" fontId="16" fillId="0" borderId="14" xfId="40" applyFont="1" applyBorder="1" applyAlignment="1">
      <alignment horizontal="center"/>
    </xf>
    <xf numFmtId="38" fontId="16" fillId="0" borderId="3" xfId="28" applyFont="1" applyBorder="1" applyAlignment="1"/>
    <xf numFmtId="0" fontId="16" fillId="0" borderId="3" xfId="40" applyFont="1" applyBorder="1"/>
    <xf numFmtId="6" fontId="16" fillId="0" borderId="6" xfId="40" applyNumberFormat="1" applyFont="1" applyBorder="1"/>
    <xf numFmtId="0" fontId="16" fillId="0" borderId="6" xfId="40" applyFont="1" applyBorder="1" applyAlignment="1">
      <alignment horizontal="center"/>
    </xf>
    <xf numFmtId="0" fontId="16" fillId="0" borderId="18" xfId="40" applyFont="1" applyBorder="1" applyAlignment="1">
      <alignment horizontal="center"/>
    </xf>
    <xf numFmtId="0" fontId="16" fillId="0" borderId="42" xfId="40" applyFont="1" applyBorder="1"/>
    <xf numFmtId="0" fontId="16" fillId="0" borderId="15" xfId="40" applyFont="1" applyBorder="1"/>
    <xf numFmtId="0" fontId="16" fillId="0" borderId="20" xfId="40" applyFont="1" applyBorder="1"/>
    <xf numFmtId="6" fontId="16" fillId="0" borderId="20" xfId="40" applyNumberFormat="1" applyFont="1" applyBorder="1"/>
    <xf numFmtId="0" fontId="16" fillId="0" borderId="20" xfId="40" applyFont="1" applyBorder="1" applyAlignment="1">
      <alignment horizontal="left"/>
    </xf>
    <xf numFmtId="6" fontId="16" fillId="0" borderId="15" xfId="40" applyNumberFormat="1" applyFont="1" applyBorder="1"/>
    <xf numFmtId="0" fontId="16" fillId="0" borderId="15" xfId="40" applyFont="1" applyBorder="1" applyAlignment="1">
      <alignment horizontal="left"/>
    </xf>
    <xf numFmtId="38" fontId="16" fillId="0" borderId="0" xfId="28" applyFont="1" applyAlignment="1"/>
    <xf numFmtId="0" fontId="16" fillId="0" borderId="2" xfId="40" applyFont="1" applyBorder="1"/>
    <xf numFmtId="0" fontId="20" fillId="0" borderId="0" xfId="40" applyFont="1" applyAlignment="1">
      <alignment horizontal="left"/>
    </xf>
    <xf numFmtId="0" fontId="16" fillId="0" borderId="43" xfId="40" applyFont="1" applyBorder="1"/>
    <xf numFmtId="58" fontId="16" fillId="0" borderId="37" xfId="40" applyNumberFormat="1" applyFont="1" applyBorder="1"/>
    <xf numFmtId="0" fontId="19" fillId="0" borderId="0" xfId="40" applyFont="1"/>
    <xf numFmtId="0" fontId="13" fillId="0" borderId="9" xfId="43" applyBorder="1" applyAlignment="1">
      <alignment horizontal="left"/>
    </xf>
    <xf numFmtId="0" fontId="31" fillId="0" borderId="14" xfId="43" applyFont="1" applyBorder="1" applyAlignment="1">
      <alignment horizontal="center"/>
    </xf>
    <xf numFmtId="37" fontId="49" fillId="0" borderId="14" xfId="43" applyNumberFormat="1" applyFont="1" applyBorder="1" applyAlignment="1">
      <alignment horizontal="left"/>
    </xf>
    <xf numFmtId="37" fontId="31" fillId="0" borderId="16" xfId="37" applyNumberFormat="1" applyFont="1" applyBorder="1" applyAlignment="1" applyProtection="1">
      <alignment horizontal="center"/>
      <protection locked="0"/>
    </xf>
    <xf numFmtId="0" fontId="47" fillId="0" borderId="16" xfId="37" applyFont="1" applyBorder="1" applyProtection="1">
      <protection locked="0"/>
    </xf>
    <xf numFmtId="0" fontId="13" fillId="0" borderId="16" xfId="37" applyBorder="1"/>
    <xf numFmtId="0" fontId="13" fillId="0" borderId="16" xfId="37" applyBorder="1" applyAlignment="1">
      <alignment horizontal="right"/>
    </xf>
    <xf numFmtId="39" fontId="13" fillId="0" borderId="16" xfId="37" applyNumberFormat="1" applyBorder="1" applyProtection="1">
      <protection locked="0"/>
    </xf>
    <xf numFmtId="0" fontId="13" fillId="0" borderId="16" xfId="37" applyBorder="1" applyProtection="1">
      <protection locked="0"/>
    </xf>
    <xf numFmtId="37" fontId="34" fillId="0" borderId="16" xfId="37" applyNumberFormat="1" applyFont="1" applyBorder="1" applyProtection="1">
      <protection locked="0"/>
    </xf>
    <xf numFmtId="0" fontId="31" fillId="0" borderId="14" xfId="37" applyFont="1" applyBorder="1"/>
    <xf numFmtId="0" fontId="13" fillId="0" borderId="18" xfId="37" applyBorder="1"/>
    <xf numFmtId="0" fontId="31" fillId="0" borderId="3" xfId="43" applyFont="1" applyBorder="1" applyAlignment="1">
      <alignment horizontal="center"/>
    </xf>
    <xf numFmtId="0" fontId="49" fillId="0" borderId="3" xfId="43" applyFont="1" applyBorder="1" applyAlignment="1">
      <alignment horizontal="left"/>
    </xf>
    <xf numFmtId="37" fontId="13" fillId="0" borderId="3" xfId="37" applyNumberFormat="1" applyBorder="1" applyProtection="1">
      <protection locked="0"/>
    </xf>
    <xf numFmtId="37" fontId="13" fillId="0" borderId="3" xfId="37" applyNumberFormat="1" applyBorder="1" applyAlignment="1" applyProtection="1">
      <alignment horizontal="center"/>
      <protection locked="0"/>
    </xf>
    <xf numFmtId="181" fontId="31" fillId="0" borderId="6" xfId="37" applyNumberFormat="1" applyFont="1" applyBorder="1" applyAlignment="1" applyProtection="1">
      <alignment horizontal="center"/>
      <protection locked="0"/>
    </xf>
    <xf numFmtId="0" fontId="31" fillId="0" borderId="16" xfId="43" applyFont="1" applyBorder="1" applyAlignment="1">
      <alignment horizontal="left" indent="1"/>
    </xf>
    <xf numFmtId="0" fontId="50" fillId="0" borderId="3" xfId="37" applyFont="1" applyBorder="1" applyAlignment="1">
      <alignment horizontal="center"/>
    </xf>
    <xf numFmtId="0" fontId="31" fillId="0" borderId="14" xfId="43" applyFont="1" applyBorder="1"/>
    <xf numFmtId="0" fontId="31" fillId="0" borderId="5" xfId="43" applyFont="1" applyBorder="1"/>
    <xf numFmtId="37" fontId="13" fillId="0" borderId="6" xfId="43" applyNumberFormat="1" applyBorder="1" applyProtection="1">
      <protection locked="0"/>
    </xf>
    <xf numFmtId="37" fontId="49" fillId="0" borderId="9" xfId="43" applyNumberFormat="1" applyFont="1" applyBorder="1" applyAlignment="1">
      <alignment horizontal="left"/>
    </xf>
    <xf numFmtId="0" fontId="13" fillId="0" borderId="5" xfId="37" applyBorder="1"/>
    <xf numFmtId="0" fontId="49" fillId="0" borderId="3" xfId="43" applyFont="1" applyBorder="1" applyAlignment="1">
      <alignment horizontal="center"/>
    </xf>
    <xf numFmtId="37" fontId="62" fillId="0" borderId="16" xfId="37" applyNumberFormat="1" applyFont="1" applyBorder="1" applyProtection="1">
      <protection locked="0"/>
    </xf>
    <xf numFmtId="37" fontId="51" fillId="0" borderId="16" xfId="43" applyNumberFormat="1" applyFont="1" applyBorder="1" applyAlignment="1" applyProtection="1">
      <alignment horizontal="center"/>
      <protection locked="0"/>
    </xf>
    <xf numFmtId="6" fontId="16" fillId="0" borderId="0" xfId="40" applyNumberFormat="1" applyFont="1"/>
    <xf numFmtId="0" fontId="52" fillId="0" borderId="5" xfId="0" applyFont="1" applyBorder="1"/>
    <xf numFmtId="0" fontId="36" fillId="0" borderId="5" xfId="0" applyFont="1" applyBorder="1"/>
    <xf numFmtId="0" fontId="36" fillId="0" borderId="6" xfId="0" applyFont="1" applyBorder="1"/>
    <xf numFmtId="0" fontId="53" fillId="0" borderId="6" xfId="0" applyFont="1" applyBorder="1"/>
    <xf numFmtId="0" fontId="52" fillId="0" borderId="6" xfId="0" applyFont="1" applyBorder="1"/>
    <xf numFmtId="0" fontId="53" fillId="0" borderId="21" xfId="41" applyFont="1" applyBorder="1"/>
    <xf numFmtId="0" fontId="53" fillId="0" borderId="0" xfId="41" applyFont="1"/>
    <xf numFmtId="38" fontId="16" fillId="0" borderId="6" xfId="26" applyFont="1" applyBorder="1"/>
    <xf numFmtId="0" fontId="63" fillId="0" borderId="6" xfId="34" applyFont="1" applyBorder="1"/>
    <xf numFmtId="0" fontId="16" fillId="0" borderId="4" xfId="34" applyFont="1" applyBorder="1"/>
    <xf numFmtId="0" fontId="7" fillId="0" borderId="4" xfId="34" applyFont="1" applyBorder="1" applyAlignment="1">
      <alignment horizontal="center"/>
    </xf>
    <xf numFmtId="0" fontId="16" fillId="0" borderId="4" xfId="34" applyFont="1" applyBorder="1" applyAlignment="1">
      <alignment horizontal="center"/>
    </xf>
    <xf numFmtId="0" fontId="4" fillId="0" borderId="5" xfId="34" applyFont="1" applyBorder="1" applyAlignment="1">
      <alignment horizontal="center"/>
    </xf>
    <xf numFmtId="0" fontId="4" fillId="0" borderId="6" xfId="34" applyFont="1" applyBorder="1" applyAlignment="1">
      <alignment horizontal="center"/>
    </xf>
    <xf numFmtId="0" fontId="16" fillId="0" borderId="6" xfId="34" applyFont="1" applyBorder="1" applyAlignment="1">
      <alignment horizontal="right"/>
    </xf>
    <xf numFmtId="0" fontId="16" fillId="0" borderId="6" xfId="26" applyNumberFormat="1" applyFont="1" applyBorder="1"/>
    <xf numFmtId="0" fontId="14" fillId="0" borderId="5" xfId="34" applyFont="1" applyBorder="1"/>
    <xf numFmtId="0" fontId="16" fillId="0" borderId="6" xfId="26" applyNumberFormat="1" applyFont="1" applyBorder="1" applyAlignment="1"/>
    <xf numFmtId="0" fontId="63" fillId="0" borderId="5" xfId="34" applyFont="1" applyBorder="1"/>
    <xf numFmtId="37" fontId="13" fillId="0" borderId="14" xfId="42" applyBorder="1" applyAlignment="1">
      <alignment horizontal="right"/>
    </xf>
    <xf numFmtId="0" fontId="54" fillId="0" borderId="0" xfId="0" applyFont="1"/>
    <xf numFmtId="0" fontId="16" fillId="0" borderId="18" xfId="34" applyFont="1" applyBorder="1"/>
    <xf numFmtId="0" fontId="16" fillId="0" borderId="18" xfId="34" applyFont="1" applyBorder="1" applyAlignment="1">
      <alignment horizontal="center"/>
    </xf>
    <xf numFmtId="0" fontId="16" fillId="0" borderId="6" xfId="26" applyNumberFormat="1" applyFont="1" applyBorder="1" applyAlignment="1">
      <alignment horizontal="center"/>
    </xf>
    <xf numFmtId="0" fontId="7" fillId="0" borderId="5" xfId="34" applyFont="1" applyBorder="1" applyAlignment="1">
      <alignment horizontal="center"/>
    </xf>
    <xf numFmtId="38" fontId="16" fillId="0" borderId="6" xfId="34" applyNumberFormat="1" applyFont="1" applyBorder="1"/>
    <xf numFmtId="0" fontId="21" fillId="0" borderId="6" xfId="34" applyFont="1" applyBorder="1" applyAlignment="1">
      <alignment horizontal="center"/>
    </xf>
    <xf numFmtId="0" fontId="7" fillId="0" borderId="6" xfId="34" applyFont="1" applyBorder="1" applyAlignment="1">
      <alignment horizontal="center"/>
    </xf>
    <xf numFmtId="0" fontId="16" fillId="0" borderId="20" xfId="34" applyFont="1" applyBorder="1"/>
    <xf numFmtId="0" fontId="16" fillId="0" borderId="20" xfId="34" applyFont="1" applyBorder="1" applyAlignment="1">
      <alignment horizontal="center"/>
    </xf>
    <xf numFmtId="0" fontId="16" fillId="0" borderId="0" xfId="26" applyNumberFormat="1" applyFont="1" applyBorder="1" applyAlignment="1"/>
    <xf numFmtId="0" fontId="16" fillId="0" borderId="0" xfId="26" applyNumberFormat="1" applyFont="1" applyFill="1" applyBorder="1"/>
    <xf numFmtId="0" fontId="16" fillId="0" borderId="0" xfId="26" applyNumberFormat="1" applyFont="1" applyBorder="1"/>
    <xf numFmtId="38" fontId="16" fillId="0" borderId="0" xfId="34" applyNumberFormat="1" applyFont="1"/>
    <xf numFmtId="38" fontId="31" fillId="0" borderId="3" xfId="26" applyFont="1" applyBorder="1"/>
    <xf numFmtId="37" fontId="55" fillId="0" borderId="16" xfId="43" applyNumberFormat="1" applyFont="1" applyBorder="1" applyAlignment="1" applyProtection="1">
      <alignment horizontal="center"/>
      <protection locked="0"/>
    </xf>
    <xf numFmtId="0" fontId="64" fillId="0" borderId="14" xfId="43" applyFont="1" applyBorder="1" applyAlignment="1">
      <alignment horizontal="left"/>
    </xf>
    <xf numFmtId="0" fontId="65" fillId="0" borderId="12" xfId="43" applyFont="1" applyBorder="1" applyAlignment="1">
      <alignment horizontal="center"/>
    </xf>
    <xf numFmtId="37" fontId="64" fillId="0" borderId="16" xfId="43" applyNumberFormat="1" applyFont="1" applyBorder="1" applyProtection="1">
      <protection locked="0"/>
    </xf>
    <xf numFmtId="37" fontId="32" fillId="0" borderId="16" xfId="0" applyNumberFormat="1" applyFont="1" applyBorder="1" applyAlignment="1" applyProtection="1">
      <alignment horizontal="center"/>
      <protection locked="0"/>
    </xf>
    <xf numFmtId="0" fontId="32" fillId="0" borderId="16" xfId="43" applyFont="1" applyBorder="1" applyAlignment="1">
      <alignment horizontal="center"/>
    </xf>
    <xf numFmtId="37" fontId="13" fillId="0" borderId="3" xfId="43" applyNumberFormat="1" applyBorder="1" applyAlignment="1" applyProtection="1">
      <alignment horizontal="right"/>
      <protection locked="0"/>
    </xf>
    <xf numFmtId="37" fontId="13" fillId="0" borderId="3" xfId="43" applyNumberFormat="1" applyBorder="1" applyAlignment="1" applyProtection="1">
      <alignment horizontal="center"/>
      <protection locked="0"/>
    </xf>
    <xf numFmtId="0" fontId="3" fillId="0" borderId="18" xfId="0" applyFont="1" applyBorder="1"/>
    <xf numFmtId="0" fontId="3" fillId="0" borderId="6" xfId="40" applyFont="1" applyBorder="1" applyAlignment="1">
      <alignment vertical="center"/>
    </xf>
    <xf numFmtId="0" fontId="4" fillId="0" borderId="5" xfId="40" applyFont="1" applyBorder="1" applyAlignment="1">
      <alignment vertical="center"/>
    </xf>
    <xf numFmtId="0" fontId="4" fillId="0" borderId="5" xfId="39" applyFont="1" applyBorder="1"/>
    <xf numFmtId="0" fontId="3" fillId="0" borderId="12" xfId="39" applyFont="1" applyBorder="1" applyAlignment="1">
      <alignment horizontal="right"/>
    </xf>
    <xf numFmtId="0" fontId="61" fillId="0" borderId="5" xfId="39" applyFont="1" applyBorder="1" applyAlignment="1">
      <alignment horizontal="right" shrinkToFit="1"/>
    </xf>
    <xf numFmtId="0" fontId="3" fillId="0" borderId="6" xfId="40" applyFont="1" applyBorder="1" applyAlignment="1">
      <alignment vertical="center" shrinkToFit="1"/>
    </xf>
    <xf numFmtId="0" fontId="3" fillId="0" borderId="6" xfId="31" applyFont="1" applyBorder="1">
      <alignment vertical="center"/>
    </xf>
    <xf numFmtId="0" fontId="66" fillId="0" borderId="0" xfId="39" applyFont="1"/>
    <xf numFmtId="0" fontId="67" fillId="0" borderId="0" xfId="39" applyFont="1"/>
    <xf numFmtId="0" fontId="44" fillId="0" borderId="12" xfId="41" applyFont="1" applyBorder="1" applyAlignment="1">
      <alignment horizontal="right"/>
    </xf>
    <xf numFmtId="37" fontId="13" fillId="0" borderId="6" xfId="37" applyNumberFormat="1" applyBorder="1" applyProtection="1">
      <protection locked="0"/>
    </xf>
    <xf numFmtId="38" fontId="31" fillId="0" borderId="3" xfId="26" applyFont="1" applyBorder="1" applyAlignment="1">
      <alignment horizontal="right"/>
    </xf>
    <xf numFmtId="37" fontId="13" fillId="4" borderId="3" xfId="43" applyNumberFormat="1" applyFill="1" applyBorder="1"/>
    <xf numFmtId="0" fontId="56" fillId="0" borderId="6" xfId="34" applyFont="1" applyBorder="1"/>
    <xf numFmtId="38" fontId="16" fillId="0" borderId="44" xfId="26" applyFont="1" applyBorder="1"/>
    <xf numFmtId="0" fontId="16" fillId="0" borderId="5" xfId="36" applyFont="1" applyBorder="1"/>
    <xf numFmtId="0" fontId="16" fillId="0" borderId="6" xfId="36" applyFont="1" applyBorder="1"/>
    <xf numFmtId="38" fontId="16" fillId="0" borderId="3" xfId="26" applyFont="1" applyBorder="1"/>
    <xf numFmtId="37" fontId="4" fillId="0" borderId="16" xfId="43" applyNumberFormat="1" applyFont="1" applyBorder="1" applyAlignment="1" applyProtection="1">
      <alignment horizontal="center"/>
      <protection locked="0"/>
    </xf>
    <xf numFmtId="37" fontId="57" fillId="0" borderId="16" xfId="37" applyNumberFormat="1" applyFont="1" applyBorder="1" applyAlignment="1" applyProtection="1">
      <alignment horizontal="center"/>
      <protection locked="0"/>
    </xf>
    <xf numFmtId="0" fontId="32" fillId="0" borderId="3" xfId="43" applyFont="1" applyBorder="1" applyAlignment="1">
      <alignment horizontal="left"/>
    </xf>
    <xf numFmtId="38" fontId="16" fillId="0" borderId="13" xfId="26" applyFont="1" applyBorder="1" applyAlignment="1">
      <alignment horizontal="center"/>
    </xf>
    <xf numFmtId="0" fontId="62" fillId="0" borderId="3" xfId="43" applyFont="1" applyBorder="1" applyAlignment="1">
      <alignment horizontal="left"/>
    </xf>
    <xf numFmtId="0" fontId="18" fillId="0" borderId="8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15" xfId="0" applyFont="1" applyBorder="1" applyAlignment="1">
      <alignment horizontal="left" vertical="center"/>
    </xf>
    <xf numFmtId="17" fontId="18" fillId="0" borderId="15" xfId="0" quotePrefix="1" applyNumberFormat="1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38" fontId="1" fillId="0" borderId="49" xfId="26" applyBorder="1" applyAlignment="1">
      <alignment horizontal="center" vertical="center"/>
    </xf>
    <xf numFmtId="2" fontId="58" fillId="0" borderId="50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58" fillId="0" borderId="53" xfId="0" applyFont="1" applyBorder="1" applyAlignment="1">
      <alignment horizontal="center" vertical="center"/>
    </xf>
    <xf numFmtId="38" fontId="1" fillId="0" borderId="54" xfId="26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38" fontId="1" fillId="0" borderId="20" xfId="26" applyBorder="1" applyAlignment="1">
      <alignment horizontal="center" vertical="center"/>
    </xf>
    <xf numFmtId="38" fontId="1" fillId="0" borderId="20" xfId="26" applyFont="1" applyBorder="1" applyAlignment="1">
      <alignment horizontal="right" vertical="center"/>
    </xf>
    <xf numFmtId="38" fontId="1" fillId="0" borderId="55" xfId="26" applyFont="1" applyBorder="1" applyAlignment="1">
      <alignment horizontal="right" vertical="center"/>
    </xf>
    <xf numFmtId="2" fontId="58" fillId="0" borderId="56" xfId="0" applyNumberFormat="1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38" fontId="1" fillId="0" borderId="15" xfId="26" applyFont="1" applyBorder="1" applyAlignment="1">
      <alignment horizontal="center" vertical="center"/>
    </xf>
    <xf numFmtId="38" fontId="1" fillId="0" borderId="15" xfId="26" applyFont="1" applyBorder="1" applyAlignment="1">
      <alignment horizontal="right" vertical="center"/>
    </xf>
    <xf numFmtId="2" fontId="1" fillId="0" borderId="15" xfId="0" applyNumberFormat="1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38" fontId="1" fillId="0" borderId="49" xfId="26" applyFont="1" applyBorder="1" applyAlignment="1">
      <alignment horizontal="center" vertical="center"/>
    </xf>
    <xf numFmtId="2" fontId="1" fillId="0" borderId="50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38" fontId="1" fillId="0" borderId="54" xfId="26" applyFont="1" applyBorder="1" applyAlignment="1">
      <alignment horizontal="center" vertical="center"/>
    </xf>
    <xf numFmtId="2" fontId="1" fillId="0" borderId="60" xfId="0" applyNumberFormat="1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38" fontId="1" fillId="0" borderId="20" xfId="26" applyFont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38" fontId="1" fillId="0" borderId="15" xfId="26" applyBorder="1" applyAlignment="1">
      <alignment horizontal="center" vertical="center"/>
    </xf>
    <xf numFmtId="2" fontId="58" fillId="0" borderId="15" xfId="0" applyNumberFormat="1" applyFont="1" applyBorder="1" applyAlignment="1">
      <alignment horizontal="center" vertical="center"/>
    </xf>
    <xf numFmtId="0" fontId="58" fillId="0" borderId="47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1" fillId="0" borderId="49" xfId="26" applyFill="1" applyBorder="1" applyAlignment="1">
      <alignment horizontal="center" vertical="center"/>
    </xf>
    <xf numFmtId="2" fontId="58" fillId="0" borderId="60" xfId="0" applyNumberFormat="1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38" fontId="1" fillId="0" borderId="63" xfId="26" applyBorder="1" applyAlignment="1">
      <alignment horizontal="center" vertical="center"/>
    </xf>
    <xf numFmtId="2" fontId="58" fillId="0" borderId="64" xfId="0" applyNumberFormat="1" applyFont="1" applyBorder="1" applyAlignment="1">
      <alignment horizontal="center" vertical="center"/>
    </xf>
    <xf numFmtId="38" fontId="0" fillId="0" borderId="49" xfId="26" applyFont="1" applyBorder="1" applyAlignment="1">
      <alignment horizontal="center" vertical="center"/>
    </xf>
    <xf numFmtId="38" fontId="0" fillId="0" borderId="54" xfId="26" applyFont="1" applyBorder="1" applyAlignment="1">
      <alignment horizontal="center" vertical="center"/>
    </xf>
    <xf numFmtId="0" fontId="58" fillId="0" borderId="50" xfId="0" applyFont="1" applyBorder="1" applyAlignment="1">
      <alignment horizontal="center" vertical="center"/>
    </xf>
    <xf numFmtId="38" fontId="0" fillId="0" borderId="63" xfId="26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6" fillId="0" borderId="6" xfId="26" applyNumberFormat="1" applyFont="1" applyFill="1" applyBorder="1" applyAlignment="1"/>
    <xf numFmtId="0" fontId="16" fillId="0" borderId="6" xfId="26" applyNumberFormat="1" applyFont="1" applyFill="1" applyBorder="1"/>
    <xf numFmtId="14" fontId="16" fillId="0" borderId="0" xfId="40" applyNumberFormat="1" applyFont="1"/>
    <xf numFmtId="0" fontId="4" fillId="0" borderId="18" xfId="39" applyFont="1" applyBorder="1"/>
    <xf numFmtId="0" fontId="3" fillId="0" borderId="18" xfId="39" applyFont="1" applyBorder="1" applyAlignment="1">
      <alignment horizontal="center"/>
    </xf>
    <xf numFmtId="0" fontId="16" fillId="0" borderId="3" xfId="34" applyFont="1" applyBorder="1" applyAlignment="1">
      <alignment horizontal="center"/>
    </xf>
    <xf numFmtId="0" fontId="16" fillId="0" borderId="23" xfId="34" applyFont="1" applyBorder="1"/>
    <xf numFmtId="38" fontId="16" fillId="0" borderId="3" xfId="26" applyFont="1" applyBorder="1" applyAlignment="1">
      <alignment horizontal="center"/>
    </xf>
    <xf numFmtId="38" fontId="16" fillId="3" borderId="23" xfId="26" applyFont="1" applyFill="1" applyBorder="1" applyAlignment="1"/>
    <xf numFmtId="38" fontId="14" fillId="0" borderId="6" xfId="28" applyFont="1" applyBorder="1" applyAlignment="1">
      <alignment horizontal="right" vertical="center" shrinkToFit="1"/>
    </xf>
    <xf numFmtId="0" fontId="43" fillId="0" borderId="3" xfId="43" applyFont="1" applyBorder="1" applyAlignment="1">
      <alignment horizontal="left"/>
    </xf>
    <xf numFmtId="0" fontId="4" fillId="0" borderId="6" xfId="40" applyFont="1" applyBorder="1" applyAlignment="1">
      <alignment vertical="center"/>
    </xf>
    <xf numFmtId="0" fontId="53" fillId="0" borderId="5" xfId="0" applyFont="1" applyBorder="1"/>
    <xf numFmtId="0" fontId="16" fillId="0" borderId="72" xfId="40" applyFont="1" applyBorder="1"/>
    <xf numFmtId="0" fontId="16" fillId="0" borderId="73" xfId="40" applyFont="1" applyBorder="1"/>
    <xf numFmtId="0" fontId="47" fillId="0" borderId="16" xfId="43" applyFont="1" applyBorder="1" applyProtection="1">
      <protection locked="0"/>
    </xf>
    <xf numFmtId="10" fontId="13" fillId="0" borderId="6" xfId="47" applyNumberFormat="1" applyFont="1" applyBorder="1"/>
    <xf numFmtId="9" fontId="16" fillId="0" borderId="3" xfId="28" applyNumberFormat="1" applyFont="1" applyBorder="1" applyAlignment="1" applyProtection="1"/>
    <xf numFmtId="0" fontId="16" fillId="0" borderId="5" xfId="34" applyFont="1" applyBorder="1" applyAlignment="1">
      <alignment horizontal="left"/>
    </xf>
    <xf numFmtId="0" fontId="16" fillId="0" borderId="0" xfId="34" applyFont="1" applyAlignment="1">
      <alignment horizontal="left"/>
    </xf>
    <xf numFmtId="0" fontId="5" fillId="0" borderId="72" xfId="0" applyFont="1" applyBorder="1"/>
    <xf numFmtId="0" fontId="3" fillId="0" borderId="73" xfId="0" applyFont="1" applyBorder="1"/>
    <xf numFmtId="0" fontId="3" fillId="0" borderId="73" xfId="0" applyFont="1" applyBorder="1" applyAlignment="1">
      <alignment horizontal="right"/>
    </xf>
    <xf numFmtId="0" fontId="3" fillId="0" borderId="43" xfId="0" applyFont="1" applyBorder="1" applyAlignment="1">
      <alignment horizontal="left"/>
    </xf>
    <xf numFmtId="0" fontId="3" fillId="0" borderId="71" xfId="0" applyFont="1" applyBorder="1"/>
    <xf numFmtId="0" fontId="3" fillId="0" borderId="20" xfId="0" applyFont="1" applyBorder="1"/>
    <xf numFmtId="0" fontId="3" fillId="0" borderId="74" xfId="0" applyFont="1" applyBorder="1"/>
    <xf numFmtId="0" fontId="3" fillId="0" borderId="75" xfId="0" applyFont="1" applyBorder="1"/>
    <xf numFmtId="0" fontId="3" fillId="0" borderId="46" xfId="0" applyFont="1" applyBorder="1"/>
    <xf numFmtId="0" fontId="3" fillId="0" borderId="74" xfId="0" applyFont="1" applyBorder="1" applyAlignment="1">
      <alignment horizontal="center"/>
    </xf>
    <xf numFmtId="0" fontId="3" fillId="0" borderId="76" xfId="0" applyFont="1" applyBorder="1"/>
    <xf numFmtId="0" fontId="3" fillId="0" borderId="4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77" xfId="0" applyFont="1" applyBorder="1" applyAlignment="1">
      <alignment horizontal="center"/>
    </xf>
    <xf numFmtId="0" fontId="3" fillId="0" borderId="77" xfId="0" applyFont="1" applyBorder="1"/>
    <xf numFmtId="0" fontId="3" fillId="0" borderId="78" xfId="0" applyFont="1" applyBorder="1"/>
    <xf numFmtId="0" fontId="3" fillId="0" borderId="49" xfId="0" applyFont="1" applyBorder="1"/>
    <xf numFmtId="0" fontId="4" fillId="0" borderId="42" xfId="0" applyFont="1" applyBorder="1"/>
    <xf numFmtId="0" fontId="21" fillId="0" borderId="78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79" xfId="0" applyFont="1" applyBorder="1" applyAlignment="1">
      <alignment horizontal="left"/>
    </xf>
    <xf numFmtId="0" fontId="3" fillId="0" borderId="80" xfId="0" applyFont="1" applyBorder="1" applyAlignment="1">
      <alignment horizontal="left"/>
    </xf>
    <xf numFmtId="0" fontId="3" fillId="0" borderId="80" xfId="0" applyFont="1" applyBorder="1"/>
    <xf numFmtId="0" fontId="3" fillId="0" borderId="81" xfId="0" applyFont="1" applyBorder="1"/>
    <xf numFmtId="0" fontId="3" fillId="0" borderId="82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4" fillId="0" borderId="83" xfId="0" applyFont="1" applyBorder="1" applyAlignment="1">
      <alignment horizontal="center"/>
    </xf>
    <xf numFmtId="0" fontId="7" fillId="0" borderId="84" xfId="0" applyFont="1" applyBorder="1"/>
    <xf numFmtId="0" fontId="7" fillId="0" borderId="85" xfId="0" applyFont="1" applyBorder="1" applyAlignment="1">
      <alignment horizontal="left"/>
    </xf>
    <xf numFmtId="0" fontId="7" fillId="0" borderId="85" xfId="0" applyFont="1" applyBorder="1"/>
    <xf numFmtId="0" fontId="7" fillId="0" borderId="86" xfId="0" applyFont="1" applyBorder="1"/>
    <xf numFmtId="0" fontId="4" fillId="0" borderId="86" xfId="0" applyFont="1" applyBorder="1"/>
    <xf numFmtId="38" fontId="4" fillId="0" borderId="54" xfId="0" applyNumberFormat="1" applyFont="1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4" fillId="0" borderId="85" xfId="0" applyFont="1" applyBorder="1"/>
    <xf numFmtId="0" fontId="4" fillId="0" borderId="86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7" fillId="0" borderId="88" xfId="0" applyFont="1" applyBorder="1"/>
    <xf numFmtId="0" fontId="7" fillId="0" borderId="89" xfId="0" applyFont="1" applyBorder="1" applyAlignment="1">
      <alignment horizontal="left"/>
    </xf>
    <xf numFmtId="0" fontId="7" fillId="0" borderId="89" xfId="0" applyFont="1" applyBorder="1"/>
    <xf numFmtId="0" fontId="7" fillId="0" borderId="90" xfId="0" applyFont="1" applyBorder="1"/>
    <xf numFmtId="0" fontId="4" fillId="0" borderId="90" xfId="0" applyFont="1" applyBorder="1"/>
    <xf numFmtId="38" fontId="4" fillId="0" borderId="91" xfId="26" applyFont="1" applyFill="1" applyBorder="1" applyAlignment="1"/>
    <xf numFmtId="38" fontId="4" fillId="0" borderId="91" xfId="26" applyFont="1" applyBorder="1" applyAlignment="1"/>
    <xf numFmtId="0" fontId="4" fillId="0" borderId="92" xfId="0" applyFont="1" applyBorder="1"/>
    <xf numFmtId="38" fontId="4" fillId="0" borderId="90" xfId="0" applyNumberFormat="1" applyFont="1" applyBorder="1"/>
    <xf numFmtId="0" fontId="4" fillId="0" borderId="93" xfId="0" applyFont="1" applyBorder="1" applyAlignment="1">
      <alignment horizontal="center"/>
    </xf>
    <xf numFmtId="0" fontId="4" fillId="0" borderId="87" xfId="0" applyFont="1" applyBorder="1"/>
    <xf numFmtId="0" fontId="4" fillId="0" borderId="93" xfId="0" applyFont="1" applyBorder="1"/>
    <xf numFmtId="38" fontId="4" fillId="0" borderId="94" xfId="0" applyNumberFormat="1" applyFont="1" applyBorder="1" applyAlignment="1">
      <alignment horizontal="center"/>
    </xf>
    <xf numFmtId="0" fontId="4" fillId="0" borderId="95" xfId="0" applyFont="1" applyBorder="1"/>
    <xf numFmtId="38" fontId="4" fillId="0" borderId="96" xfId="26" applyFont="1" applyFill="1" applyBorder="1" applyAlignment="1"/>
    <xf numFmtId="0" fontId="4" fillId="0" borderId="54" xfId="0" applyFont="1" applyBorder="1"/>
    <xf numFmtId="0" fontId="4" fillId="0" borderId="91" xfId="0" applyFont="1" applyBorder="1"/>
    <xf numFmtId="0" fontId="4" fillId="0" borderId="92" xfId="0" applyFont="1" applyBorder="1" applyAlignment="1">
      <alignment horizontal="center"/>
    </xf>
    <xf numFmtId="38" fontId="4" fillId="0" borderId="54" xfId="26" applyFont="1" applyBorder="1" applyAlignment="1"/>
    <xf numFmtId="0" fontId="4" fillId="0" borderId="97" xfId="0" applyFont="1" applyBorder="1" applyAlignment="1">
      <alignment horizontal="center"/>
    </xf>
    <xf numFmtId="38" fontId="4" fillId="0" borderId="98" xfId="0" applyNumberFormat="1" applyFont="1" applyBorder="1" applyAlignment="1">
      <alignment horizontal="center"/>
    </xf>
    <xf numFmtId="0" fontId="4" fillId="0" borderId="98" xfId="0" applyFont="1" applyBorder="1"/>
    <xf numFmtId="0" fontId="4" fillId="0" borderId="99" xfId="0" applyFont="1" applyBorder="1"/>
    <xf numFmtId="0" fontId="4" fillId="0" borderId="97" xfId="0" applyFont="1" applyBorder="1"/>
    <xf numFmtId="0" fontId="4" fillId="0" borderId="100" xfId="0" applyFont="1" applyBorder="1"/>
    <xf numFmtId="0" fontId="7" fillId="0" borderId="101" xfId="0" applyFont="1" applyBorder="1"/>
    <xf numFmtId="0" fontId="7" fillId="0" borderId="102" xfId="0" applyFont="1" applyBorder="1" applyAlignment="1">
      <alignment horizontal="left"/>
    </xf>
    <xf numFmtId="0" fontId="7" fillId="0" borderId="102" xfId="0" applyFont="1" applyBorder="1"/>
    <xf numFmtId="0" fontId="7" fillId="0" borderId="103" xfId="0" applyFont="1" applyBorder="1"/>
    <xf numFmtId="0" fontId="4" fillId="0" borderId="103" xfId="0" applyFont="1" applyBorder="1"/>
    <xf numFmtId="38" fontId="4" fillId="0" borderId="104" xfId="26" applyFont="1" applyFill="1" applyBorder="1" applyAlignment="1"/>
    <xf numFmtId="38" fontId="4" fillId="0" borderId="105" xfId="26" applyFont="1" applyFill="1" applyBorder="1" applyAlignment="1"/>
    <xf numFmtId="0" fontId="4" fillId="0" borderId="105" xfId="0" applyFont="1" applyBorder="1"/>
    <xf numFmtId="0" fontId="4" fillId="0" borderId="106" xfId="0" applyFont="1" applyBorder="1"/>
    <xf numFmtId="38" fontId="4" fillId="0" borderId="103" xfId="0" applyNumberFormat="1" applyFont="1" applyBorder="1"/>
    <xf numFmtId="0" fontId="4" fillId="0" borderId="107" xfId="0" applyFont="1" applyBorder="1"/>
    <xf numFmtId="0" fontId="4" fillId="0" borderId="110" xfId="0" applyFont="1" applyBorder="1" applyAlignment="1">
      <alignment horizontal="center"/>
    </xf>
    <xf numFmtId="38" fontId="4" fillId="0" borderId="92" xfId="0" applyNumberFormat="1" applyFont="1" applyBorder="1"/>
    <xf numFmtId="38" fontId="4" fillId="0" borderId="93" xfId="0" applyNumberFormat="1" applyFont="1" applyBorder="1"/>
    <xf numFmtId="183" fontId="4" fillId="0" borderId="96" xfId="26" applyNumberFormat="1" applyFont="1" applyBorder="1" applyAlignment="1"/>
    <xf numFmtId="183" fontId="4" fillId="0" borderId="91" xfId="26" applyNumberFormat="1" applyFont="1" applyBorder="1" applyAlignment="1"/>
    <xf numFmtId="38" fontId="4" fillId="0" borderId="86" xfId="0" applyNumberFormat="1" applyFont="1" applyBorder="1"/>
    <xf numFmtId="0" fontId="3" fillId="0" borderId="85" xfId="0" applyFont="1" applyBorder="1"/>
    <xf numFmtId="0" fontId="7" fillId="0" borderId="86" xfId="0" applyFont="1" applyBorder="1" applyAlignment="1">
      <alignment horizontal="left"/>
    </xf>
    <xf numFmtId="183" fontId="4" fillId="0" borderId="54" xfId="0" applyNumberFormat="1" applyFont="1" applyBorder="1"/>
    <xf numFmtId="0" fontId="3" fillId="0" borderId="89" xfId="0" applyFont="1" applyBorder="1"/>
    <xf numFmtId="0" fontId="7" fillId="0" borderId="90" xfId="0" applyFont="1" applyBorder="1" applyAlignment="1">
      <alignment horizontal="left"/>
    </xf>
    <xf numFmtId="0" fontId="3" fillId="0" borderId="85" xfId="0" applyFont="1" applyBorder="1" applyAlignment="1">
      <alignment horizontal="center"/>
    </xf>
    <xf numFmtId="183" fontId="4" fillId="0" borderId="94" xfId="0" applyNumberFormat="1" applyFont="1" applyBorder="1"/>
    <xf numFmtId="0" fontId="3" fillId="0" borderId="89" xfId="0" applyFont="1" applyBorder="1" applyAlignment="1">
      <alignment horizontal="center"/>
    </xf>
    <xf numFmtId="183" fontId="4" fillId="0" borderId="94" xfId="26" applyNumberFormat="1" applyFont="1" applyBorder="1" applyAlignment="1"/>
    <xf numFmtId="183" fontId="4" fillId="0" borderId="54" xfId="26" applyNumberFormat="1" applyFont="1" applyBorder="1" applyAlignment="1"/>
    <xf numFmtId="0" fontId="3" fillId="0" borderId="102" xfId="0" applyFont="1" applyBorder="1"/>
    <xf numFmtId="0" fontId="3" fillId="0" borderId="111" xfId="0" applyFont="1" applyBorder="1"/>
    <xf numFmtId="0" fontId="7" fillId="0" borderId="103" xfId="0" applyFont="1" applyBorder="1" applyAlignment="1">
      <alignment horizontal="left"/>
    </xf>
    <xf numFmtId="183" fontId="4" fillId="0" borderId="104" xfId="0" applyNumberFormat="1" applyFont="1" applyBorder="1"/>
    <xf numFmtId="183" fontId="4" fillId="0" borderId="105" xfId="0" applyNumberFormat="1" applyFont="1" applyBorder="1"/>
    <xf numFmtId="38" fontId="4" fillId="0" borderId="105" xfId="26" applyFont="1" applyBorder="1" applyAlignment="1"/>
    <xf numFmtId="0" fontId="4" fillId="0" borderId="106" xfId="0" applyFont="1" applyBorder="1" applyAlignment="1">
      <alignment horizontal="center"/>
    </xf>
    <xf numFmtId="0" fontId="4" fillId="0" borderId="112" xfId="0" applyFont="1" applyBorder="1"/>
    <xf numFmtId="0" fontId="3" fillId="0" borderId="73" xfId="0" applyFont="1" applyBorder="1" applyAlignment="1">
      <alignment horizontal="center"/>
    </xf>
    <xf numFmtId="0" fontId="4" fillId="0" borderId="94" xfId="0" applyFont="1" applyBorder="1" applyAlignment="1">
      <alignment horizontal="center"/>
    </xf>
    <xf numFmtId="0" fontId="4" fillId="0" borderId="113" xfId="0" applyFont="1" applyBorder="1" applyAlignment="1">
      <alignment horizontal="center"/>
    </xf>
    <xf numFmtId="38" fontId="4" fillId="0" borderId="92" xfId="26" applyFont="1" applyFill="1" applyBorder="1" applyAlignment="1">
      <alignment horizontal="right"/>
    </xf>
    <xf numFmtId="38" fontId="4" fillId="0" borderId="91" xfId="26" applyFont="1" applyFill="1" applyBorder="1" applyAlignment="1">
      <alignment horizontal="right"/>
    </xf>
    <xf numFmtId="0" fontId="4" fillId="0" borderId="85" xfId="0" applyFont="1" applyBorder="1" applyAlignment="1">
      <alignment horizontal="center"/>
    </xf>
    <xf numFmtId="38" fontId="4" fillId="0" borderId="89" xfId="26" applyFont="1" applyFill="1" applyBorder="1" applyAlignment="1"/>
    <xf numFmtId="0" fontId="3" fillId="0" borderId="84" xfId="0" applyFont="1" applyBorder="1"/>
    <xf numFmtId="0" fontId="3" fillId="0" borderId="86" xfId="0" applyFont="1" applyBorder="1"/>
    <xf numFmtId="0" fontId="21" fillId="0" borderId="94" xfId="0" applyFont="1" applyBorder="1" applyAlignment="1">
      <alignment horizontal="center"/>
    </xf>
    <xf numFmtId="0" fontId="3" fillId="0" borderId="88" xfId="0" applyFont="1" applyBorder="1"/>
    <xf numFmtId="0" fontId="3" fillId="0" borderId="90" xfId="0" applyFont="1" applyBorder="1" applyAlignment="1">
      <alignment horizontal="center"/>
    </xf>
    <xf numFmtId="38" fontId="4" fillId="6" borderId="96" xfId="26" applyFont="1" applyFill="1" applyBorder="1" applyAlignment="1"/>
    <xf numFmtId="38" fontId="4" fillId="0" borderId="90" xfId="26" applyFont="1" applyBorder="1" applyAlignment="1"/>
    <xf numFmtId="0" fontId="3" fillId="0" borderId="86" xfId="0" applyFont="1" applyBorder="1" applyAlignment="1">
      <alignment horizontal="center"/>
    </xf>
    <xf numFmtId="0" fontId="4" fillId="0" borderId="94" xfId="0" applyFont="1" applyBorder="1"/>
    <xf numFmtId="38" fontId="4" fillId="0" borderId="96" xfId="26" applyFont="1" applyBorder="1" applyAlignment="1"/>
    <xf numFmtId="38" fontId="4" fillId="0" borderId="94" xfId="26" applyFont="1" applyBorder="1" applyAlignment="1"/>
    <xf numFmtId="0" fontId="3" fillId="0" borderId="101" xfId="0" applyFont="1" applyBorder="1"/>
    <xf numFmtId="0" fontId="3" fillId="0" borderId="103" xfId="0" applyFont="1" applyBorder="1"/>
    <xf numFmtId="0" fontId="4" fillId="0" borderId="104" xfId="0" applyFont="1" applyBorder="1"/>
    <xf numFmtId="0" fontId="52" fillId="0" borderId="84" xfId="41" applyFont="1" applyBorder="1"/>
    <xf numFmtId="0" fontId="4" fillId="0" borderId="109" xfId="0" applyFont="1" applyBorder="1" applyAlignment="1">
      <alignment horizontal="center"/>
    </xf>
    <xf numFmtId="0" fontId="4" fillId="0" borderId="108" xfId="0" applyFont="1" applyBorder="1" applyAlignment="1">
      <alignment horizontal="center"/>
    </xf>
    <xf numFmtId="38" fontId="4" fillId="6" borderId="91" xfId="26" applyFont="1" applyFill="1" applyBorder="1" applyAlignment="1"/>
    <xf numFmtId="38" fontId="4" fillId="5" borderId="91" xfId="26" applyFont="1" applyFill="1" applyBorder="1" applyAlignment="1"/>
    <xf numFmtId="0" fontId="4" fillId="0" borderId="95" xfId="0" applyFont="1" applyBorder="1" applyAlignment="1">
      <alignment horizontal="center"/>
    </xf>
    <xf numFmtId="0" fontId="21" fillId="0" borderId="91" xfId="0" applyFont="1" applyBorder="1" applyAlignment="1">
      <alignment horizontal="center"/>
    </xf>
    <xf numFmtId="0" fontId="7" fillId="0" borderId="90" xfId="0" applyFont="1" applyBorder="1" applyAlignment="1">
      <alignment horizontal="center"/>
    </xf>
    <xf numFmtId="0" fontId="7" fillId="0" borderId="86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0" fontId="3" fillId="0" borderId="0" xfId="26" applyNumberFormat="1" applyFont="1"/>
    <xf numFmtId="38" fontId="69" fillId="0" borderId="91" xfId="26" applyFont="1" applyFill="1" applyBorder="1" applyAlignment="1"/>
    <xf numFmtId="37" fontId="13" fillId="0" borderId="14" xfId="43" applyNumberFormat="1" applyBorder="1" applyAlignment="1">
      <alignment horizontal="left"/>
    </xf>
    <xf numFmtId="0" fontId="14" fillId="0" borderId="3" xfId="34" applyFont="1" applyBorder="1"/>
    <xf numFmtId="0" fontId="60" fillId="0" borderId="10" xfId="39" applyFont="1" applyBorder="1"/>
    <xf numFmtId="0" fontId="60" fillId="0" borderId="11" xfId="39" applyFont="1" applyBorder="1"/>
    <xf numFmtId="0" fontId="60" fillId="0" borderId="12" xfId="39" applyFont="1" applyBorder="1"/>
    <xf numFmtId="0" fontId="60" fillId="0" borderId="10" xfId="39" applyFont="1" applyBorder="1" applyAlignment="1">
      <alignment horizontal="right"/>
    </xf>
    <xf numFmtId="0" fontId="60" fillId="0" borderId="5" xfId="39" applyFont="1" applyBorder="1" applyAlignment="1">
      <alignment shrinkToFit="1"/>
    </xf>
    <xf numFmtId="0" fontId="49" fillId="0" borderId="3" xfId="43" applyFont="1" applyBorder="1"/>
    <xf numFmtId="0" fontId="49" fillId="0" borderId="14" xfId="0" applyFont="1" applyBorder="1"/>
    <xf numFmtId="0" fontId="49" fillId="0" borderId="3" xfId="0" applyFont="1" applyBorder="1" applyAlignment="1">
      <alignment horizontal="left"/>
    </xf>
    <xf numFmtId="37" fontId="49" fillId="0" borderId="14" xfId="0" applyNumberFormat="1" applyFont="1" applyBorder="1" applyAlignment="1">
      <alignment horizontal="left"/>
    </xf>
    <xf numFmtId="0" fontId="49" fillId="0" borderId="3" xfId="0" applyFont="1" applyBorder="1"/>
    <xf numFmtId="0" fontId="51" fillId="0" borderId="3" xfId="0" applyFont="1" applyBorder="1"/>
    <xf numFmtId="0" fontId="49" fillId="0" borderId="14" xfId="0" applyFont="1" applyBorder="1" applyAlignment="1">
      <alignment horizontal="right"/>
    </xf>
    <xf numFmtId="0" fontId="38" fillId="0" borderId="3" xfId="37" applyFont="1" applyBorder="1" applyAlignment="1">
      <alignment horizontal="center"/>
    </xf>
    <xf numFmtId="0" fontId="68" fillId="0" borderId="3" xfId="37" applyFont="1" applyBorder="1" applyAlignment="1">
      <alignment horizontal="center"/>
    </xf>
    <xf numFmtId="37" fontId="31" fillId="0" borderId="3" xfId="37" applyNumberFormat="1" applyFont="1" applyBorder="1" applyProtection="1">
      <protection locked="0"/>
    </xf>
    <xf numFmtId="0" fontId="43" fillId="0" borderId="3" xfId="43" applyFont="1" applyBorder="1"/>
    <xf numFmtId="38" fontId="4" fillId="6" borderId="92" xfId="26" applyFont="1" applyFill="1" applyBorder="1" applyAlignment="1">
      <alignment horizontal="right"/>
    </xf>
    <xf numFmtId="184" fontId="13" fillId="0" borderId="16" xfId="37" applyNumberFormat="1" applyBorder="1" applyProtection="1">
      <protection locked="0"/>
    </xf>
    <xf numFmtId="0" fontId="18" fillId="0" borderId="2" xfId="0" applyFont="1" applyBorder="1" applyAlignment="1">
      <alignment horizontal="center" vertical="center"/>
    </xf>
    <xf numFmtId="2" fontId="70" fillId="0" borderId="5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1" fillId="0" borderId="0" xfId="26" applyBorder="1" applyAlignment="1">
      <alignment horizontal="center" vertical="center"/>
    </xf>
    <xf numFmtId="38" fontId="1" fillId="0" borderId="0" xfId="26" applyFont="1" applyBorder="1" applyAlignment="1">
      <alignment horizontal="right" vertical="center"/>
    </xf>
    <xf numFmtId="2" fontId="58" fillId="0" borderId="0" xfId="0" applyNumberFormat="1" applyFont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38" fontId="1" fillId="0" borderId="63" xfId="26" applyFont="1" applyBorder="1" applyAlignment="1">
      <alignment horizontal="center" vertical="center"/>
    </xf>
    <xf numFmtId="0" fontId="3" fillId="0" borderId="10" xfId="0" applyFont="1" applyBorder="1" applyAlignment="1">
      <alignment horizontal="center" shrinkToFit="1"/>
    </xf>
    <xf numFmtId="0" fontId="3" fillId="0" borderId="11" xfId="0" applyFont="1" applyBorder="1" applyAlignment="1">
      <alignment horizontal="center" shrinkToFit="1"/>
    </xf>
    <xf numFmtId="0" fontId="3" fillId="0" borderId="12" xfId="0" applyFont="1" applyBorder="1" applyAlignment="1">
      <alignment horizontal="center" shrinkToFit="1"/>
    </xf>
    <xf numFmtId="0" fontId="3" fillId="0" borderId="10" xfId="0" applyFont="1" applyBorder="1" applyAlignment="1">
      <alignment shrinkToFit="1"/>
    </xf>
    <xf numFmtId="0" fontId="3" fillId="0" borderId="10" xfId="0" applyFont="1" applyBorder="1" applyAlignment="1">
      <alignment horizontal="left" shrinkToFit="1"/>
    </xf>
    <xf numFmtId="0" fontId="3" fillId="0" borderId="11" xfId="0" applyFont="1" applyBorder="1" applyAlignment="1">
      <alignment horizontal="left" shrinkToFit="1"/>
    </xf>
    <xf numFmtId="0" fontId="3" fillId="0" borderId="10" xfId="0" applyFont="1" applyBorder="1" applyAlignment="1">
      <alignment horizontal="left"/>
    </xf>
    <xf numFmtId="0" fontId="3" fillId="0" borderId="6" xfId="0" applyFont="1" applyBorder="1" applyAlignment="1">
      <alignment horizontal="left" shrinkToFit="1"/>
    </xf>
    <xf numFmtId="0" fontId="61" fillId="0" borderId="6" xfId="0" applyFont="1" applyBorder="1" applyAlignment="1">
      <alignment shrinkToFit="1"/>
    </xf>
    <xf numFmtId="0" fontId="61" fillId="0" borderId="6" xfId="0" applyFont="1" applyBorder="1" applyAlignment="1">
      <alignment vertical="center" shrinkToFit="1"/>
    </xf>
    <xf numFmtId="0" fontId="3" fillId="0" borderId="6" xfId="0" applyFont="1" applyBorder="1" applyAlignment="1">
      <alignment horizontal="center" shrinkToFit="1"/>
    </xf>
    <xf numFmtId="0" fontId="3" fillId="0" borderId="6" xfId="0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0" fontId="3" fillId="0" borderId="11" xfId="0" applyFont="1" applyBorder="1" applyAlignment="1">
      <alignment shrinkToFit="1"/>
    </xf>
    <xf numFmtId="0" fontId="3" fillId="0" borderId="12" xfId="0" applyFont="1" applyBorder="1" applyAlignment="1">
      <alignment shrinkToFit="1"/>
    </xf>
    <xf numFmtId="0" fontId="3" fillId="0" borderId="13" xfId="0" applyFont="1" applyBorder="1" applyAlignment="1">
      <alignment shrinkToFit="1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5" xfId="0" applyFont="1" applyBorder="1" applyAlignment="1">
      <alignment horizontal="center" shrinkToFit="1"/>
    </xf>
    <xf numFmtId="0" fontId="71" fillId="0" borderId="21" xfId="41" applyFont="1" applyBorder="1"/>
    <xf numFmtId="185" fontId="3" fillId="0" borderId="12" xfId="0" applyNumberFormat="1" applyFont="1" applyBorder="1" applyAlignment="1">
      <alignment horizontal="center" shrinkToFit="1"/>
    </xf>
    <xf numFmtId="178" fontId="3" fillId="0" borderId="11" xfId="0" applyNumberFormat="1" applyFont="1" applyBorder="1" applyAlignment="1">
      <alignment shrinkToFit="1"/>
    </xf>
    <xf numFmtId="0" fontId="3" fillId="0" borderId="24" xfId="39" applyFont="1" applyBorder="1" applyAlignment="1">
      <alignment horizontal="right"/>
    </xf>
    <xf numFmtId="0" fontId="16" fillId="0" borderId="5" xfId="36" applyFont="1" applyBorder="1" applyAlignment="1">
      <alignment horizontal="center"/>
    </xf>
    <xf numFmtId="38" fontId="16" fillId="0" borderId="5" xfId="26" applyFont="1" applyBorder="1"/>
    <xf numFmtId="0" fontId="14" fillId="0" borderId="5" xfId="36" applyFont="1" applyBorder="1" applyAlignment="1">
      <alignment horizontal="center"/>
    </xf>
    <xf numFmtId="0" fontId="14" fillId="0" borderId="6" xfId="36" applyFont="1" applyBorder="1" applyAlignment="1">
      <alignment horizontal="center"/>
    </xf>
    <xf numFmtId="0" fontId="31" fillId="0" borderId="14" xfId="0" applyFont="1" applyBorder="1" applyAlignment="1" applyProtection="1">
      <alignment horizontal="center"/>
      <protection locked="0"/>
    </xf>
    <xf numFmtId="0" fontId="72" fillId="0" borderId="12" xfId="43" applyFont="1" applyBorder="1" applyAlignment="1">
      <alignment horizontal="center"/>
    </xf>
    <xf numFmtId="37" fontId="31" fillId="0" borderId="16" xfId="43" applyNumberFormat="1" applyFont="1" applyBorder="1" applyAlignment="1" applyProtection="1">
      <alignment horizontal="center" shrinkToFit="1"/>
      <protection locked="0"/>
    </xf>
    <xf numFmtId="0" fontId="31" fillId="0" borderId="16" xfId="43" applyFont="1" applyBorder="1" applyAlignment="1">
      <alignment horizontal="center" shrinkToFit="1"/>
    </xf>
    <xf numFmtId="39" fontId="13" fillId="0" borderId="16" xfId="43" applyNumberFormat="1" applyBorder="1" applyAlignment="1" applyProtection="1">
      <alignment shrinkToFit="1"/>
      <protection locked="0"/>
    </xf>
    <xf numFmtId="0" fontId="13" fillId="0" borderId="16" xfId="43" applyBorder="1" applyAlignment="1" applyProtection="1">
      <alignment shrinkToFit="1"/>
      <protection locked="0"/>
    </xf>
    <xf numFmtId="37" fontId="34" fillId="0" borderId="16" xfId="43" applyNumberFormat="1" applyFont="1" applyBorder="1" applyAlignment="1" applyProtection="1">
      <alignment shrinkToFit="1"/>
      <protection locked="0"/>
    </xf>
    <xf numFmtId="37" fontId="13" fillId="0" borderId="3" xfId="43" applyNumberFormat="1" applyBorder="1" applyAlignment="1" applyProtection="1">
      <alignment shrinkToFit="1"/>
      <protection locked="0"/>
    </xf>
    <xf numFmtId="38" fontId="13" fillId="0" borderId="3" xfId="26" applyFont="1" applyBorder="1" applyAlignment="1">
      <alignment shrinkToFit="1"/>
    </xf>
    <xf numFmtId="0" fontId="34" fillId="0" borderId="3" xfId="43" applyFont="1" applyBorder="1" applyAlignment="1">
      <alignment horizontal="center" shrinkToFit="1"/>
    </xf>
    <xf numFmtId="186" fontId="31" fillId="0" borderId="6" xfId="43" applyNumberFormat="1" applyFont="1" applyBorder="1" applyAlignment="1" applyProtection="1">
      <alignment horizontal="center"/>
      <protection locked="0"/>
    </xf>
    <xf numFmtId="37" fontId="13" fillId="0" borderId="16" xfId="37" applyNumberFormat="1" applyBorder="1" applyAlignment="1" applyProtection="1">
      <alignment horizontal="center"/>
      <protection locked="0"/>
    </xf>
    <xf numFmtId="38" fontId="14" fillId="0" borderId="13" xfId="26" applyFont="1" applyBorder="1"/>
    <xf numFmtId="37" fontId="31" fillId="0" borderId="6" xfId="43" applyNumberFormat="1" applyFont="1" applyBorder="1" applyProtection="1">
      <protection locked="0"/>
    </xf>
    <xf numFmtId="37" fontId="3" fillId="0" borderId="16" xfId="43" applyNumberFormat="1" applyFont="1" applyBorder="1" applyAlignment="1" applyProtection="1">
      <alignment horizontal="center"/>
      <protection locked="0"/>
    </xf>
    <xf numFmtId="187" fontId="14" fillId="0" borderId="30" xfId="36" applyNumberFormat="1" applyFont="1" applyBorder="1" applyAlignment="1">
      <alignment horizontal="left"/>
    </xf>
    <xf numFmtId="0" fontId="16" fillId="0" borderId="33" xfId="36" applyFont="1" applyBorder="1" applyAlignment="1">
      <alignment horizontal="center"/>
    </xf>
    <xf numFmtId="0" fontId="16" fillId="0" borderId="27" xfId="36" applyFont="1" applyBorder="1" applyAlignment="1">
      <alignment horizontal="center"/>
    </xf>
    <xf numFmtId="0" fontId="16" fillId="0" borderId="26" xfId="36" applyFont="1" applyBorder="1" applyAlignment="1">
      <alignment horizontal="center"/>
    </xf>
    <xf numFmtId="0" fontId="16" fillId="0" borderId="26" xfId="36" applyFont="1" applyBorder="1"/>
    <xf numFmtId="38" fontId="16" fillId="0" borderId="26" xfId="26" applyFont="1" applyBorder="1" applyAlignment="1">
      <alignment horizontal="center"/>
    </xf>
    <xf numFmtId="0" fontId="4" fillId="0" borderId="6" xfId="39" applyFont="1" applyBorder="1" applyAlignment="1">
      <alignment horizontal="left"/>
    </xf>
    <xf numFmtId="0" fontId="52" fillId="0" borderId="21" xfId="41" applyFont="1" applyBorder="1"/>
    <xf numFmtId="185" fontId="3" fillId="0" borderId="12" xfId="0" applyNumberFormat="1" applyFont="1" applyBorder="1" applyAlignment="1">
      <alignment shrinkToFit="1"/>
    </xf>
    <xf numFmtId="0" fontId="73" fillId="0" borderId="0" xfId="32" applyFont="1" applyAlignment="1">
      <alignment vertical="center"/>
    </xf>
    <xf numFmtId="0" fontId="73" fillId="0" borderId="0" xfId="32" applyFont="1"/>
    <xf numFmtId="0" fontId="73" fillId="0" borderId="0" xfId="32" applyFont="1" applyAlignment="1">
      <alignment vertical="center" shrinkToFit="1"/>
    </xf>
    <xf numFmtId="0" fontId="74" fillId="0" borderId="0" xfId="32" applyFont="1" applyAlignment="1">
      <alignment horizontal="center" vertical="center" shrinkToFit="1"/>
    </xf>
    <xf numFmtId="0" fontId="73" fillId="0" borderId="0" xfId="32" applyFont="1" applyAlignment="1">
      <alignment horizontal="center" vertical="center"/>
    </xf>
    <xf numFmtId="0" fontId="73" fillId="0" borderId="5" xfId="32" applyFont="1" applyBorder="1" applyAlignment="1">
      <alignment horizontal="center" vertical="center" shrinkToFit="1"/>
    </xf>
    <xf numFmtId="0" fontId="73" fillId="0" borderId="5" xfId="32" applyFont="1" applyBorder="1" applyAlignment="1">
      <alignment horizontal="center" vertical="center"/>
    </xf>
    <xf numFmtId="0" fontId="73" fillId="0" borderId="18" xfId="32" applyFont="1" applyBorder="1" applyAlignment="1">
      <alignment horizontal="center" vertical="center" shrinkToFit="1"/>
    </xf>
    <xf numFmtId="0" fontId="73" fillId="0" borderId="18" xfId="32" applyFont="1" applyBorder="1" applyAlignment="1">
      <alignment horizontal="center" vertical="center"/>
    </xf>
    <xf numFmtId="0" fontId="73" fillId="0" borderId="4" xfId="32" applyFont="1" applyBorder="1" applyAlignment="1">
      <alignment horizontal="center" vertical="center" shrinkToFit="1"/>
    </xf>
    <xf numFmtId="188" fontId="73" fillId="0" borderId="4" xfId="32" applyNumberFormat="1" applyFont="1" applyBorder="1" applyAlignment="1">
      <alignment horizontal="center" vertical="center" shrinkToFit="1"/>
    </xf>
    <xf numFmtId="0" fontId="73" fillId="0" borderId="6" xfId="32" applyFont="1" applyBorder="1" applyAlignment="1">
      <alignment horizontal="center" vertical="center" shrinkToFit="1"/>
    </xf>
    <xf numFmtId="0" fontId="73" fillId="0" borderId="6" xfId="32" applyFont="1" applyBorder="1" applyAlignment="1">
      <alignment horizontal="center" vertical="center"/>
    </xf>
    <xf numFmtId="0" fontId="73" fillId="0" borderId="8" xfId="32" applyFont="1" applyBorder="1" applyAlignment="1">
      <alignment horizontal="center" vertical="center" shrinkToFit="1"/>
    </xf>
    <xf numFmtId="0" fontId="73" fillId="0" borderId="7" xfId="32" applyFont="1" applyBorder="1" applyAlignment="1">
      <alignment horizontal="center" vertical="center" shrinkToFit="1"/>
    </xf>
    <xf numFmtId="178" fontId="73" fillId="0" borderId="7" xfId="32" applyNumberFormat="1" applyFont="1" applyBorder="1" applyAlignment="1">
      <alignment horizontal="center" vertical="center" shrinkToFit="1"/>
    </xf>
    <xf numFmtId="189" fontId="73" fillId="0" borderId="7" xfId="32" applyNumberFormat="1" applyFont="1" applyBorder="1" applyAlignment="1">
      <alignment horizontal="center" vertical="center" shrinkToFit="1"/>
    </xf>
    <xf numFmtId="190" fontId="73" fillId="0" borderId="7" xfId="32" applyNumberFormat="1" applyFont="1" applyBorder="1" applyAlignment="1">
      <alignment horizontal="center" vertical="center" shrinkToFit="1"/>
    </xf>
    <xf numFmtId="191" fontId="73" fillId="0" borderId="7" xfId="32" applyNumberFormat="1" applyFont="1" applyBorder="1" applyAlignment="1">
      <alignment horizontal="center" vertical="center" shrinkToFit="1"/>
    </xf>
    <xf numFmtId="0" fontId="73" fillId="0" borderId="4" xfId="32" quotePrefix="1" applyFont="1" applyBorder="1" applyAlignment="1">
      <alignment horizontal="center" vertical="center" shrinkToFit="1"/>
    </xf>
    <xf numFmtId="38" fontId="73" fillId="0" borderId="4" xfId="29" applyFont="1" applyBorder="1" applyAlignment="1">
      <alignment horizontal="center" vertical="center" shrinkToFit="1"/>
    </xf>
    <xf numFmtId="0" fontId="73" fillId="0" borderId="4" xfId="32" applyFont="1" applyBorder="1" applyAlignment="1">
      <alignment horizontal="center" vertical="center"/>
    </xf>
    <xf numFmtId="0" fontId="75" fillId="0" borderId="4" xfId="32" applyFont="1" applyBorder="1" applyAlignment="1">
      <alignment horizontal="center" vertical="center"/>
    </xf>
    <xf numFmtId="192" fontId="73" fillId="7" borderId="4" xfId="32" applyNumberFormat="1" applyFont="1" applyFill="1" applyBorder="1" applyAlignment="1">
      <alignment shrinkToFit="1"/>
    </xf>
    <xf numFmtId="38" fontId="73" fillId="0" borderId="4" xfId="29" applyFont="1" applyFill="1" applyBorder="1" applyAlignment="1">
      <alignment shrinkToFit="1"/>
    </xf>
    <xf numFmtId="0" fontId="73" fillId="0" borderId="4" xfId="32" applyFont="1" applyBorder="1" applyAlignment="1">
      <alignment shrinkToFit="1"/>
    </xf>
    <xf numFmtId="188" fontId="73" fillId="0" borderId="4" xfId="32" applyNumberFormat="1" applyFont="1" applyBorder="1" applyAlignment="1">
      <alignment shrinkToFit="1"/>
    </xf>
    <xf numFmtId="193" fontId="73" fillId="0" borderId="4" xfId="32" applyNumberFormat="1" applyFont="1" applyBorder="1" applyAlignment="1">
      <alignment shrinkToFit="1"/>
    </xf>
    <xf numFmtId="194" fontId="73" fillId="0" borderId="4" xfId="32" applyNumberFormat="1" applyFont="1" applyBorder="1" applyAlignment="1">
      <alignment shrinkToFit="1"/>
    </xf>
    <xf numFmtId="195" fontId="73" fillId="0" borderId="4" xfId="32" applyNumberFormat="1" applyFont="1" applyBorder="1" applyAlignment="1">
      <alignment shrinkToFit="1"/>
    </xf>
    <xf numFmtId="196" fontId="73" fillId="0" borderId="4" xfId="32" applyNumberFormat="1" applyFont="1" applyBorder="1" applyAlignment="1">
      <alignment shrinkToFit="1"/>
    </xf>
    <xf numFmtId="197" fontId="73" fillId="0" borderId="4" xfId="32" applyNumberFormat="1" applyFont="1" applyBorder="1" applyAlignment="1">
      <alignment shrinkToFit="1"/>
    </xf>
    <xf numFmtId="198" fontId="52" fillId="7" borderId="4" xfId="48" applyNumberFormat="1" applyFont="1" applyFill="1" applyBorder="1" applyAlignment="1">
      <alignment shrinkToFit="1"/>
    </xf>
    <xf numFmtId="0" fontId="73" fillId="7" borderId="0" xfId="32" applyFont="1" applyFill="1" applyAlignment="1">
      <alignment vertical="center" shrinkToFit="1"/>
    </xf>
    <xf numFmtId="38" fontId="73" fillId="7" borderId="4" xfId="29" applyFont="1" applyFill="1" applyBorder="1" applyAlignment="1">
      <alignment vertical="center" shrinkToFit="1"/>
    </xf>
    <xf numFmtId="0" fontId="73" fillId="7" borderId="4" xfId="32" applyFont="1" applyFill="1" applyBorder="1" applyAlignment="1">
      <alignment horizontal="center" vertical="center" shrinkToFit="1"/>
    </xf>
    <xf numFmtId="192" fontId="73" fillId="0" borderId="4" xfId="32" applyNumberFormat="1" applyFont="1" applyBorder="1" applyAlignment="1">
      <alignment shrinkToFit="1"/>
    </xf>
    <xf numFmtId="198" fontId="52" fillId="0" borderId="4" xfId="48" applyNumberFormat="1" applyFont="1" applyBorder="1" applyAlignment="1">
      <alignment shrinkToFit="1"/>
    </xf>
    <xf numFmtId="38" fontId="73" fillId="8" borderId="4" xfId="29" applyFont="1" applyFill="1" applyBorder="1" applyAlignment="1">
      <alignment vertical="center" shrinkToFit="1"/>
    </xf>
    <xf numFmtId="0" fontId="73" fillId="8" borderId="4" xfId="32" applyFont="1" applyFill="1" applyBorder="1" applyAlignment="1">
      <alignment horizontal="center" vertical="center" shrinkToFit="1"/>
    </xf>
    <xf numFmtId="38" fontId="73" fillId="0" borderId="4" xfId="29" applyFont="1" applyBorder="1" applyAlignment="1">
      <alignment vertical="center" shrinkToFit="1"/>
    </xf>
    <xf numFmtId="38" fontId="73" fillId="9" borderId="4" xfId="29" applyFont="1" applyFill="1" applyBorder="1" applyAlignment="1">
      <alignment vertical="center" shrinkToFit="1"/>
    </xf>
    <xf numFmtId="0" fontId="73" fillId="9" borderId="4" xfId="32" applyFont="1" applyFill="1" applyBorder="1" applyAlignment="1">
      <alignment horizontal="center" vertical="center" shrinkToFit="1"/>
    </xf>
    <xf numFmtId="38" fontId="73" fillId="0" borderId="4" xfId="29" applyFont="1" applyFill="1" applyBorder="1" applyAlignment="1">
      <alignment vertical="center" shrinkToFit="1"/>
    </xf>
    <xf numFmtId="0" fontId="73" fillId="0" borderId="5" xfId="32" applyFont="1" applyBorder="1" applyAlignment="1">
      <alignment horizontal="center" shrinkToFit="1"/>
    </xf>
    <xf numFmtId="38" fontId="73" fillId="0" borderId="4" xfId="29" applyFont="1" applyBorder="1" applyAlignment="1">
      <alignment shrinkToFit="1"/>
    </xf>
    <xf numFmtId="0" fontId="73" fillId="0" borderId="18" xfId="32" applyFont="1" applyBorder="1" applyAlignment="1">
      <alignment horizontal="center" shrinkToFit="1"/>
    </xf>
    <xf numFmtId="0" fontId="73" fillId="0" borderId="6" xfId="32" applyFont="1" applyBorder="1" applyAlignment="1">
      <alignment horizontal="center" shrinkToFit="1"/>
    </xf>
    <xf numFmtId="192" fontId="73" fillId="0" borderId="9" xfId="32" applyNumberFormat="1" applyFont="1" applyBorder="1" applyAlignment="1">
      <alignment shrinkToFit="1"/>
    </xf>
    <xf numFmtId="0" fontId="73" fillId="0" borderId="20" xfId="32" applyFont="1" applyBorder="1" applyAlignment="1">
      <alignment horizontal="center" shrinkToFit="1"/>
    </xf>
    <xf numFmtId="38" fontId="73" fillId="0" borderId="20" xfId="29" applyFont="1" applyBorder="1" applyAlignment="1">
      <alignment shrinkToFit="1"/>
    </xf>
    <xf numFmtId="0" fontId="73" fillId="0" borderId="20" xfId="32" applyFont="1" applyBorder="1" applyAlignment="1">
      <alignment shrinkToFit="1"/>
    </xf>
    <xf numFmtId="188" fontId="73" fillId="0" borderId="20" xfId="32" applyNumberFormat="1" applyFont="1" applyBorder="1" applyAlignment="1">
      <alignment shrinkToFit="1"/>
    </xf>
    <xf numFmtId="193" fontId="73" fillId="0" borderId="20" xfId="32" applyNumberFormat="1" applyFont="1" applyBorder="1" applyAlignment="1">
      <alignment shrinkToFit="1"/>
    </xf>
    <xf numFmtId="194" fontId="73" fillId="0" borderId="20" xfId="32" applyNumberFormat="1" applyFont="1" applyBorder="1" applyAlignment="1">
      <alignment shrinkToFit="1"/>
    </xf>
    <xf numFmtId="195" fontId="73" fillId="0" borderId="20" xfId="32" applyNumberFormat="1" applyFont="1" applyBorder="1" applyAlignment="1">
      <alignment shrinkToFit="1"/>
    </xf>
    <xf numFmtId="196" fontId="73" fillId="0" borderId="20" xfId="32" applyNumberFormat="1" applyFont="1" applyBorder="1" applyAlignment="1">
      <alignment shrinkToFit="1"/>
    </xf>
    <xf numFmtId="197" fontId="73" fillId="0" borderId="20" xfId="32" applyNumberFormat="1" applyFont="1" applyBorder="1" applyAlignment="1">
      <alignment shrinkToFit="1"/>
    </xf>
    <xf numFmtId="198" fontId="52" fillId="0" borderId="21" xfId="48" applyNumberFormat="1" applyFont="1" applyBorder="1" applyAlignment="1">
      <alignment shrinkToFit="1"/>
    </xf>
    <xf numFmtId="192" fontId="73" fillId="0" borderId="0" xfId="32" applyNumberFormat="1" applyFont="1" applyAlignment="1">
      <alignment shrinkToFit="1"/>
    </xf>
    <xf numFmtId="38" fontId="73" fillId="0" borderId="0" xfId="29" applyFont="1" applyBorder="1" applyAlignment="1">
      <alignment vertical="center" shrinkToFit="1"/>
    </xf>
    <xf numFmtId="0" fontId="73" fillId="0" borderId="0" xfId="32" applyFont="1" applyAlignment="1">
      <alignment horizontal="center" vertical="center" shrinkToFit="1"/>
    </xf>
    <xf numFmtId="192" fontId="73" fillId="0" borderId="14" xfId="32" applyNumberFormat="1" applyFont="1" applyBorder="1" applyAlignment="1">
      <alignment vertical="center"/>
    </xf>
    <xf numFmtId="0" fontId="73" fillId="0" borderId="22" xfId="32" applyFont="1" applyBorder="1" applyAlignment="1">
      <alignment vertical="center"/>
    </xf>
    <xf numFmtId="195" fontId="77" fillId="0" borderId="130" xfId="32" applyNumberFormat="1" applyFont="1" applyBorder="1" applyAlignment="1">
      <alignment vertical="center" shrinkToFit="1"/>
    </xf>
    <xf numFmtId="0" fontId="73" fillId="0" borderId="131" xfId="32" applyFont="1" applyBorder="1" applyAlignment="1">
      <alignment vertical="center"/>
    </xf>
    <xf numFmtId="0" fontId="77" fillId="0" borderId="129" xfId="32" quotePrefix="1" applyFont="1" applyBorder="1" applyAlignment="1">
      <alignment horizontal="left" vertical="center" shrinkToFit="1"/>
    </xf>
    <xf numFmtId="0" fontId="73" fillId="0" borderId="129" xfId="32" applyFont="1" applyBorder="1" applyAlignment="1">
      <alignment vertical="center"/>
    </xf>
    <xf numFmtId="0" fontId="73" fillId="0" borderId="130" xfId="32" applyFont="1" applyBorder="1" applyAlignment="1">
      <alignment vertical="center"/>
    </xf>
    <xf numFmtId="3" fontId="73" fillId="0" borderId="130" xfId="32" applyNumberFormat="1" applyFont="1" applyBorder="1" applyAlignment="1">
      <alignment vertical="center" shrinkToFit="1"/>
    </xf>
    <xf numFmtId="0" fontId="73" fillId="0" borderId="130" xfId="32" quotePrefix="1" applyFont="1" applyBorder="1" applyAlignment="1">
      <alignment vertical="center"/>
    </xf>
    <xf numFmtId="178" fontId="73" fillId="0" borderId="130" xfId="32" applyNumberFormat="1" applyFont="1" applyBorder="1" applyAlignment="1">
      <alignment vertical="center" shrinkToFit="1"/>
    </xf>
    <xf numFmtId="0" fontId="77" fillId="0" borderId="129" xfId="32" applyFont="1" applyBorder="1" applyAlignment="1">
      <alignment vertical="center"/>
    </xf>
    <xf numFmtId="0" fontId="77" fillId="0" borderId="130" xfId="32" quotePrefix="1" applyFont="1" applyBorder="1" applyAlignment="1">
      <alignment horizontal="left" vertical="center" shrinkToFit="1"/>
    </xf>
    <xf numFmtId="38" fontId="73" fillId="0" borderId="130" xfId="29" applyFont="1" applyFill="1" applyBorder="1" applyAlignment="1">
      <alignment vertical="center" shrinkToFit="1"/>
    </xf>
    <xf numFmtId="189" fontId="73" fillId="0" borderId="130" xfId="32" applyNumberFormat="1" applyFont="1" applyBorder="1" applyAlignment="1">
      <alignment vertical="center" shrinkToFit="1"/>
    </xf>
    <xf numFmtId="0" fontId="77" fillId="0" borderId="101" xfId="32" quotePrefix="1" applyFont="1" applyBorder="1" applyAlignment="1">
      <alignment horizontal="left" vertical="center" shrinkToFit="1"/>
    </xf>
    <xf numFmtId="195" fontId="77" fillId="0" borderId="102" xfId="32" applyNumberFormat="1" applyFont="1" applyBorder="1" applyAlignment="1">
      <alignment vertical="center" shrinkToFit="1"/>
    </xf>
    <xf numFmtId="0" fontId="73" fillId="0" borderId="107" xfId="32" applyFont="1" applyBorder="1" applyAlignment="1">
      <alignment vertical="center"/>
    </xf>
    <xf numFmtId="0" fontId="73" fillId="0" borderId="3" xfId="32" applyFont="1" applyBorder="1" applyAlignment="1">
      <alignment vertical="center"/>
    </xf>
    <xf numFmtId="0" fontId="73" fillId="0" borderId="15" xfId="32" applyFont="1" applyBorder="1" applyAlignment="1">
      <alignment vertical="center"/>
    </xf>
    <xf numFmtId="193" fontId="73" fillId="0" borderId="15" xfId="32" applyNumberFormat="1" applyFont="1" applyBorder="1" applyAlignment="1">
      <alignment vertical="center"/>
    </xf>
    <xf numFmtId="194" fontId="73" fillId="0" borderId="15" xfId="32" applyNumberFormat="1" applyFont="1" applyBorder="1" applyAlignment="1">
      <alignment vertical="center"/>
    </xf>
    <xf numFmtId="195" fontId="73" fillId="0" borderId="15" xfId="32" applyNumberFormat="1" applyFont="1" applyBorder="1" applyAlignment="1">
      <alignment vertical="center"/>
    </xf>
    <xf numFmtId="196" fontId="73" fillId="0" borderId="15" xfId="32" applyNumberFormat="1" applyFont="1" applyBorder="1" applyAlignment="1">
      <alignment vertical="center"/>
    </xf>
    <xf numFmtId="0" fontId="73" fillId="0" borderId="23" xfId="32" applyFont="1" applyBorder="1" applyAlignment="1">
      <alignment vertical="center"/>
    </xf>
    <xf numFmtId="193" fontId="73" fillId="0" borderId="0" xfId="32" applyNumberFormat="1" applyFont="1" applyAlignment="1">
      <alignment vertical="center"/>
    </xf>
    <xf numFmtId="194" fontId="73" fillId="0" borderId="0" xfId="32" applyNumberFormat="1" applyFont="1" applyAlignment="1">
      <alignment vertical="center"/>
    </xf>
    <xf numFmtId="195" fontId="73" fillId="0" borderId="0" xfId="32" applyNumberFormat="1" applyFont="1" applyAlignment="1">
      <alignment vertical="center"/>
    </xf>
    <xf numFmtId="196" fontId="73" fillId="0" borderId="0" xfId="32" applyNumberFormat="1" applyFont="1" applyAlignment="1">
      <alignment vertical="center"/>
    </xf>
    <xf numFmtId="37" fontId="16" fillId="0" borderId="5" xfId="34" applyNumberFormat="1" applyFont="1" applyBorder="1"/>
    <xf numFmtId="201" fontId="13" fillId="0" borderId="15" xfId="42" applyNumberFormat="1" applyBorder="1"/>
    <xf numFmtId="1" fontId="55" fillId="0" borderId="0" xfId="49" applyFont="1"/>
    <xf numFmtId="0" fontId="0" fillId="0" borderId="0" xfId="0" applyAlignment="1">
      <alignment horizontal="center" wrapText="1"/>
    </xf>
    <xf numFmtId="199" fontId="81" fillId="0" borderId="0" xfId="49" applyNumberFormat="1" applyFont="1"/>
    <xf numFmtId="1" fontId="55" fillId="0" borderId="72" xfId="49" applyFont="1" applyBorder="1"/>
    <xf numFmtId="1" fontId="55" fillId="0" borderId="73" xfId="49" applyFont="1" applyBorder="1"/>
    <xf numFmtId="1" fontId="55" fillId="0" borderId="43" xfId="49" applyFont="1" applyBorder="1"/>
    <xf numFmtId="1" fontId="55" fillId="0" borderId="68" xfId="49" applyFont="1" applyBorder="1"/>
    <xf numFmtId="1" fontId="55" fillId="0" borderId="15" xfId="49" applyFont="1" applyBorder="1"/>
    <xf numFmtId="1" fontId="55" fillId="0" borderId="69" xfId="49" applyFont="1" applyBorder="1" applyAlignment="1">
      <alignment horizontal="right"/>
    </xf>
    <xf numFmtId="1" fontId="55" fillId="0" borderId="40" xfId="49" applyFont="1" applyBorder="1"/>
    <xf numFmtId="1" fontId="55" fillId="0" borderId="14" xfId="49" applyFont="1" applyBorder="1"/>
    <xf numFmtId="1" fontId="55" fillId="0" borderId="28" xfId="49" applyFont="1" applyBorder="1"/>
    <xf numFmtId="1" fontId="55" fillId="0" borderId="3" xfId="49" applyFont="1" applyBorder="1"/>
    <xf numFmtId="1" fontId="55" fillId="0" borderId="30" xfId="49" applyFont="1" applyBorder="1"/>
    <xf numFmtId="0" fontId="7" fillId="0" borderId="33" xfId="34" applyFont="1" applyBorder="1" applyAlignment="1">
      <alignment horizontal="center"/>
    </xf>
    <xf numFmtId="0" fontId="32" fillId="0" borderId="14" xfId="0" applyFont="1" applyBorder="1"/>
    <xf numFmtId="1" fontId="32" fillId="0" borderId="14" xfId="49" applyFont="1" applyBorder="1" applyAlignment="1">
      <alignment horizontal="right"/>
    </xf>
    <xf numFmtId="0" fontId="7" fillId="0" borderId="31" xfId="34" applyFont="1" applyBorder="1" applyAlignment="1">
      <alignment horizontal="center"/>
    </xf>
    <xf numFmtId="0" fontId="55" fillId="0" borderId="30" xfId="0" applyFont="1" applyBorder="1" applyAlignment="1">
      <alignment horizontal="left" wrapText="1"/>
    </xf>
    <xf numFmtId="56" fontId="7" fillId="0" borderId="31" xfId="34" applyNumberFormat="1" applyFont="1" applyBorder="1" applyAlignment="1">
      <alignment horizontal="center"/>
    </xf>
    <xf numFmtId="1" fontId="55" fillId="0" borderId="5" xfId="49" applyFont="1" applyBorder="1" applyAlignment="1">
      <alignment horizontal="center"/>
    </xf>
    <xf numFmtId="1" fontId="55" fillId="0" borderId="5" xfId="49" applyFont="1" applyBorder="1" applyAlignment="1">
      <alignment horizontal="right" wrapText="1" shrinkToFit="1"/>
    </xf>
    <xf numFmtId="1" fontId="55" fillId="0" borderId="6" xfId="49" applyFont="1" applyBorder="1" applyAlignment="1">
      <alignment horizontal="center"/>
    </xf>
    <xf numFmtId="2" fontId="32" fillId="0" borderId="3" xfId="49" applyNumberFormat="1" applyFont="1" applyBorder="1"/>
    <xf numFmtId="0" fontId="55" fillId="0" borderId="6" xfId="0" applyFont="1" applyBorder="1" applyAlignment="1">
      <alignment wrapText="1" shrinkToFit="1"/>
    </xf>
    <xf numFmtId="0" fontId="55" fillId="0" borderId="30" xfId="0" applyFont="1" applyBorder="1" applyAlignment="1">
      <alignment wrapText="1"/>
    </xf>
    <xf numFmtId="0" fontId="32" fillId="0" borderId="28" xfId="0" applyFont="1" applyBorder="1"/>
    <xf numFmtId="0" fontId="32" fillId="0" borderId="30" xfId="0" applyFont="1" applyBorder="1"/>
    <xf numFmtId="1" fontId="55" fillId="0" borderId="5" xfId="49" applyFont="1" applyBorder="1" applyAlignment="1">
      <alignment horizontal="right"/>
    </xf>
    <xf numFmtId="1" fontId="55" fillId="0" borderId="32" xfId="49" quotePrefix="1" applyFont="1" applyBorder="1"/>
    <xf numFmtId="0" fontId="55" fillId="0" borderId="6" xfId="0" applyFont="1" applyBorder="1" applyAlignment="1">
      <alignment horizontal="left" wrapText="1"/>
    </xf>
    <xf numFmtId="1" fontId="55" fillId="0" borderId="15" xfId="49" quotePrefix="1" applyFont="1" applyBorder="1"/>
    <xf numFmtId="0" fontId="32" fillId="0" borderId="3" xfId="49" applyNumberFormat="1" applyFont="1" applyBorder="1"/>
    <xf numFmtId="0" fontId="55" fillId="0" borderId="14" xfId="49" applyNumberFormat="1" applyFont="1" applyBorder="1"/>
    <xf numFmtId="1" fontId="55" fillId="0" borderId="3" xfId="49" quotePrefix="1" applyFont="1" applyBorder="1"/>
    <xf numFmtId="2" fontId="55" fillId="0" borderId="3" xfId="49" applyNumberFormat="1" applyFont="1" applyBorder="1"/>
    <xf numFmtId="1" fontId="32" fillId="0" borderId="14" xfId="49" applyFont="1" applyBorder="1"/>
    <xf numFmtId="1" fontId="84" fillId="0" borderId="30" xfId="49" applyFont="1" applyBorder="1"/>
    <xf numFmtId="1" fontId="55" fillId="0" borderId="70" xfId="49" applyFont="1" applyBorder="1"/>
    <xf numFmtId="1" fontId="55" fillId="0" borderId="70" xfId="49" applyFont="1" applyBorder="1" applyAlignment="1">
      <alignment horizontal="center"/>
    </xf>
    <xf numFmtId="1" fontId="84" fillId="0" borderId="25" xfId="49" applyFont="1" applyBorder="1"/>
    <xf numFmtId="1" fontId="55" fillId="0" borderId="42" xfId="49" applyFont="1" applyBorder="1"/>
    <xf numFmtId="1" fontId="55" fillId="0" borderId="39" xfId="49" applyFont="1" applyBorder="1"/>
    <xf numFmtId="1" fontId="55" fillId="0" borderId="37" xfId="49" applyFont="1" applyBorder="1"/>
    <xf numFmtId="1" fontId="55" fillId="0" borderId="38" xfId="49" applyFont="1" applyBorder="1"/>
    <xf numFmtId="1" fontId="81" fillId="0" borderId="42" xfId="49" applyFont="1" applyBorder="1"/>
    <xf numFmtId="0" fontId="14" fillId="0" borderId="6" xfId="36" applyFont="1" applyBorder="1"/>
    <xf numFmtId="0" fontId="13" fillId="0" borderId="16" xfId="43" applyBorder="1" applyAlignment="1">
      <alignment horizontal="left"/>
    </xf>
    <xf numFmtId="186" fontId="31" fillId="0" borderId="18" xfId="43" applyNumberFormat="1" applyFont="1" applyBorder="1" applyAlignment="1" applyProtection="1">
      <alignment horizontal="center"/>
      <protection locked="0"/>
    </xf>
    <xf numFmtId="37" fontId="13" fillId="0" borderId="3" xfId="43" applyNumberFormat="1" applyBorder="1" applyAlignment="1" applyProtection="1">
      <alignment horizontal="center" shrinkToFit="1"/>
      <protection locked="0"/>
    </xf>
    <xf numFmtId="1" fontId="13" fillId="0" borderId="16" xfId="43" applyNumberFormat="1" applyBorder="1" applyProtection="1">
      <protection locked="0"/>
    </xf>
    <xf numFmtId="0" fontId="85" fillId="0" borderId="6" xfId="40" applyFont="1" applyBorder="1" applyAlignment="1">
      <alignment vertical="center" shrinkToFit="1"/>
    </xf>
    <xf numFmtId="0" fontId="14" fillId="0" borderId="6" xfId="36" applyFont="1" applyBorder="1" applyAlignment="1">
      <alignment horizontal="right"/>
    </xf>
    <xf numFmtId="38" fontId="16" fillId="4" borderId="5" xfId="26" applyFont="1" applyFill="1" applyBorder="1"/>
    <xf numFmtId="0" fontId="14" fillId="0" borderId="5" xfId="36" applyFont="1" applyBorder="1"/>
    <xf numFmtId="38" fontId="14" fillId="0" borderId="5" xfId="26" applyFont="1" applyBorder="1"/>
    <xf numFmtId="38" fontId="14" fillId="0" borderId="6" xfId="26" applyFont="1" applyBorder="1" applyAlignment="1">
      <alignment horizontal="center"/>
    </xf>
    <xf numFmtId="38" fontId="14" fillId="0" borderId="6" xfId="26" applyFont="1" applyBorder="1"/>
    <xf numFmtId="38" fontId="14" fillId="0" borderId="44" xfId="26" applyFont="1" applyBorder="1"/>
    <xf numFmtId="38" fontId="14" fillId="4" borderId="5" xfId="26" applyFont="1" applyFill="1" applyBorder="1"/>
    <xf numFmtId="0" fontId="14" fillId="0" borderId="26" xfId="36" applyFont="1" applyBorder="1" applyAlignment="1">
      <alignment horizontal="center"/>
    </xf>
    <xf numFmtId="0" fontId="14" fillId="0" borderId="26" xfId="36" applyFont="1" applyBorder="1"/>
    <xf numFmtId="38" fontId="14" fillId="0" borderId="26" xfId="26" applyFont="1" applyBorder="1" applyAlignment="1">
      <alignment horizontal="center"/>
    </xf>
    <xf numFmtId="187" fontId="13" fillId="0" borderId="6" xfId="36" applyNumberFormat="1" applyFont="1" applyBorder="1" applyAlignment="1">
      <alignment horizontal="left"/>
    </xf>
    <xf numFmtId="187" fontId="32" fillId="0" borderId="6" xfId="36" applyNumberFormat="1" applyFont="1" applyBorder="1" applyAlignment="1">
      <alignment horizontal="left"/>
    </xf>
    <xf numFmtId="0" fontId="7" fillId="0" borderId="0" xfId="34" applyFont="1" applyAlignment="1">
      <alignment horizontal="center"/>
    </xf>
    <xf numFmtId="38" fontId="16" fillId="0" borderId="0" xfId="26" applyFont="1" applyBorder="1" applyAlignment="1"/>
    <xf numFmtId="38" fontId="16" fillId="0" borderId="0" xfId="26" applyFont="1" applyBorder="1"/>
    <xf numFmtId="0" fontId="82" fillId="0" borderId="0" xfId="50" applyFont="1" applyAlignment="1">
      <alignment horizontal="left"/>
    </xf>
    <xf numFmtId="0" fontId="32" fillId="0" borderId="40" xfId="0" applyFont="1" applyBorder="1" applyAlignment="1">
      <alignment horizontal="left"/>
    </xf>
    <xf numFmtId="0" fontId="32" fillId="0" borderId="0" xfId="0" applyFont="1"/>
    <xf numFmtId="1" fontId="83" fillId="0" borderId="0" xfId="49" quotePrefix="1" applyFont="1"/>
    <xf numFmtId="1" fontId="31" fillId="0" borderId="0" xfId="49" applyFont="1"/>
    <xf numFmtId="0" fontId="32" fillId="0" borderId="0" xfId="0" applyFont="1" applyAlignment="1">
      <alignment horizontal="left"/>
    </xf>
    <xf numFmtId="1" fontId="55" fillId="0" borderId="42" xfId="49" applyFont="1" applyBorder="1" applyAlignment="1">
      <alignment horizontal="right"/>
    </xf>
    <xf numFmtId="1" fontId="55" fillId="0" borderId="40" xfId="49" applyFont="1" applyBorder="1" applyAlignment="1">
      <alignment horizontal="center"/>
    </xf>
    <xf numFmtId="1" fontId="55" fillId="0" borderId="14" xfId="49" applyFont="1" applyBorder="1" applyAlignment="1">
      <alignment horizontal="center"/>
    </xf>
    <xf numFmtId="1" fontId="55" fillId="0" borderId="28" xfId="49" applyFont="1" applyBorder="1" applyAlignment="1">
      <alignment horizontal="center"/>
    </xf>
    <xf numFmtId="0" fontId="55" fillId="0" borderId="5" xfId="0" applyFont="1" applyBorder="1" applyAlignment="1">
      <alignment horizontal="left" wrapText="1"/>
    </xf>
    <xf numFmtId="0" fontId="32" fillId="0" borderId="3" xfId="0" applyFont="1" applyBorder="1" applyAlignment="1">
      <alignment horizontal="right"/>
    </xf>
    <xf numFmtId="37" fontId="32" fillId="0" borderId="3" xfId="49" applyNumberFormat="1" applyFont="1" applyBorder="1"/>
    <xf numFmtId="37" fontId="32" fillId="0" borderId="3" xfId="49" quotePrefix="1" applyNumberFormat="1" applyFont="1" applyBorder="1"/>
    <xf numFmtId="39" fontId="32" fillId="0" borderId="3" xfId="49" applyNumberFormat="1" applyFont="1" applyBorder="1"/>
    <xf numFmtId="0" fontId="32" fillId="0" borderId="32" xfId="0" applyFont="1" applyBorder="1"/>
    <xf numFmtId="1" fontId="55" fillId="0" borderId="3" xfId="49" applyFont="1" applyBorder="1" applyAlignment="1">
      <alignment horizontal="left"/>
    </xf>
    <xf numFmtId="0" fontId="32" fillId="0" borderId="3" xfId="0" applyFont="1" applyBorder="1" applyAlignment="1">
      <alignment horizontal="left"/>
    </xf>
    <xf numFmtId="2" fontId="32" fillId="0" borderId="3" xfId="0" applyNumberFormat="1" applyFont="1" applyBorder="1"/>
    <xf numFmtId="37" fontId="32" fillId="0" borderId="3" xfId="0" applyNumberFormat="1" applyFont="1" applyBorder="1"/>
    <xf numFmtId="37" fontId="65" fillId="0" borderId="3" xfId="0" applyNumberFormat="1" applyFont="1" applyBorder="1"/>
    <xf numFmtId="37" fontId="65" fillId="0" borderId="30" xfId="0" applyNumberFormat="1" applyFont="1" applyBorder="1"/>
    <xf numFmtId="0" fontId="32" fillId="0" borderId="5" xfId="0" applyFont="1" applyBorder="1" applyAlignment="1">
      <alignment horizontal="center"/>
    </xf>
    <xf numFmtId="0" fontId="55" fillId="0" borderId="32" xfId="0" applyFont="1" applyBorder="1" applyAlignment="1">
      <alignment horizontal="left" wrapText="1"/>
    </xf>
    <xf numFmtId="0" fontId="32" fillId="0" borderId="6" xfId="0" applyFont="1" applyBorder="1" applyAlignment="1">
      <alignment horizontal="center"/>
    </xf>
    <xf numFmtId="1" fontId="55" fillId="0" borderId="5" xfId="49" applyFont="1" applyBorder="1" applyAlignment="1">
      <alignment horizontal="center" wrapText="1"/>
    </xf>
    <xf numFmtId="0" fontId="55" fillId="0" borderId="32" xfId="0" applyFont="1" applyBorder="1" applyAlignment="1">
      <alignment wrapText="1"/>
    </xf>
    <xf numFmtId="1" fontId="55" fillId="0" borderId="6" xfId="49" applyFont="1" applyBorder="1" applyAlignment="1">
      <alignment horizontal="center" wrapText="1"/>
    </xf>
    <xf numFmtId="1" fontId="55" fillId="0" borderId="14" xfId="49" applyFont="1" applyBorder="1" applyAlignment="1">
      <alignment horizontal="left"/>
    </xf>
    <xf numFmtId="0" fontId="32" fillId="0" borderId="28" xfId="0" applyFont="1" applyBorder="1" applyAlignment="1">
      <alignment horizontal="right"/>
    </xf>
    <xf numFmtId="37" fontId="55" fillId="0" borderId="3" xfId="49" applyNumberFormat="1" applyFont="1" applyBorder="1"/>
    <xf numFmtId="0" fontId="32" fillId="0" borderId="30" xfId="0" applyFont="1" applyBorder="1" applyAlignment="1">
      <alignment horizontal="right"/>
    </xf>
    <xf numFmtId="1" fontId="55" fillId="0" borderId="3" xfId="49" applyFont="1" applyBorder="1" applyAlignment="1">
      <alignment horizontal="center"/>
    </xf>
    <xf numFmtId="37" fontId="32" fillId="0" borderId="70" xfId="49" applyNumberFormat="1" applyFont="1" applyBorder="1"/>
    <xf numFmtId="1" fontId="83" fillId="0" borderId="0" xfId="49" applyFont="1"/>
    <xf numFmtId="0" fontId="80" fillId="0" borderId="16" xfId="43" applyFont="1" applyBorder="1" applyProtection="1">
      <protection locked="0"/>
    </xf>
    <xf numFmtId="37" fontId="86" fillId="0" borderId="16" xfId="43" applyNumberFormat="1" applyFont="1" applyBorder="1" applyProtection="1">
      <protection locked="0"/>
    </xf>
    <xf numFmtId="0" fontId="43" fillId="0" borderId="18" xfId="43" applyFont="1" applyBorder="1" applyAlignment="1">
      <alignment horizontal="left"/>
    </xf>
    <xf numFmtId="0" fontId="87" fillId="0" borderId="12" xfId="43" applyFont="1" applyBorder="1" applyAlignment="1">
      <alignment horizontal="center"/>
    </xf>
    <xf numFmtId="201" fontId="43" fillId="0" borderId="6" xfId="43" applyNumberFormat="1" applyFont="1" applyBorder="1" applyAlignment="1" applyProtection="1">
      <alignment horizontal="center"/>
      <protection locked="0"/>
    </xf>
    <xf numFmtId="37" fontId="62" fillId="0" borderId="16" xfId="43" applyNumberFormat="1" applyFont="1" applyBorder="1" applyProtection="1">
      <protection locked="0"/>
    </xf>
    <xf numFmtId="38" fontId="13" fillId="0" borderId="3" xfId="26" applyFont="1" applyBorder="1" applyProtection="1">
      <protection locked="0"/>
    </xf>
    <xf numFmtId="0" fontId="14" fillId="0" borderId="0" xfId="40" applyFont="1"/>
    <xf numFmtId="0" fontId="76" fillId="0" borderId="129" xfId="32" applyFont="1" applyBorder="1" applyAlignment="1">
      <alignment vertical="center"/>
    </xf>
    <xf numFmtId="0" fontId="76" fillId="0" borderId="130" xfId="32" applyFont="1" applyBorder="1" applyAlignment="1">
      <alignment vertical="center"/>
    </xf>
    <xf numFmtId="0" fontId="76" fillId="0" borderId="131" xfId="32" applyFont="1" applyBorder="1" applyAlignment="1">
      <alignment vertical="center"/>
    </xf>
    <xf numFmtId="0" fontId="76" fillId="0" borderId="101" xfId="32" applyFont="1" applyBorder="1" applyAlignment="1">
      <alignment vertical="center"/>
    </xf>
    <xf numFmtId="0" fontId="76" fillId="0" borderId="102" xfId="32" applyFont="1" applyBorder="1" applyAlignment="1">
      <alignment vertical="center"/>
    </xf>
    <xf numFmtId="38" fontId="14" fillId="0" borderId="6" xfId="26" applyFont="1" applyBorder="1" applyAlignment="1"/>
    <xf numFmtId="38" fontId="14" fillId="0" borderId="5" xfId="26" applyFont="1" applyBorder="1" applyAlignment="1"/>
    <xf numFmtId="37" fontId="49" fillId="0" borderId="14" xfId="0" applyNumberFormat="1" applyFont="1" applyBorder="1"/>
    <xf numFmtId="0" fontId="77" fillId="0" borderId="0" xfId="32" applyFont="1"/>
    <xf numFmtId="202" fontId="73" fillId="0" borderId="7" xfId="32" applyNumberFormat="1" applyFont="1" applyBorder="1" applyAlignment="1">
      <alignment horizontal="center" vertical="center" shrinkToFit="1"/>
    </xf>
    <xf numFmtId="38" fontId="73" fillId="0" borderId="4" xfId="28" applyFont="1" applyBorder="1" applyAlignment="1">
      <alignment horizontal="center" vertical="center" shrinkToFit="1"/>
    </xf>
    <xf numFmtId="0" fontId="88" fillId="0" borderId="4" xfId="32" applyFont="1" applyBorder="1" applyAlignment="1">
      <alignment horizontal="center" vertical="center"/>
    </xf>
    <xf numFmtId="38" fontId="73" fillId="0" borderId="4" xfId="28" applyFont="1" applyFill="1" applyBorder="1" applyAlignment="1">
      <alignment shrinkToFit="1"/>
    </xf>
    <xf numFmtId="1" fontId="73" fillId="0" borderId="4" xfId="32" applyNumberFormat="1" applyFont="1" applyBorder="1" applyAlignment="1">
      <alignment shrinkToFit="1"/>
    </xf>
    <xf numFmtId="0" fontId="88" fillId="0" borderId="4" xfId="32" applyFont="1" applyBorder="1" applyAlignment="1">
      <alignment horizontal="center" vertical="center" shrinkToFit="1"/>
    </xf>
    <xf numFmtId="0" fontId="88" fillId="10" borderId="4" xfId="32" applyFont="1" applyFill="1" applyBorder="1" applyAlignment="1">
      <alignment horizontal="center" vertical="center" shrinkToFit="1"/>
    </xf>
    <xf numFmtId="0" fontId="73" fillId="0" borderId="4" xfId="32" applyFont="1" applyBorder="1" applyAlignment="1">
      <alignment vertical="center"/>
    </xf>
    <xf numFmtId="0" fontId="88" fillId="7" borderId="4" xfId="32" applyFont="1" applyFill="1" applyBorder="1" applyAlignment="1">
      <alignment horizontal="center" vertical="center" shrinkToFit="1"/>
    </xf>
    <xf numFmtId="0" fontId="88" fillId="0" borderId="4" xfId="52" applyNumberFormat="1" applyFont="1" applyFill="1" applyBorder="1" applyAlignment="1">
      <alignment vertical="center" shrinkToFit="1"/>
    </xf>
    <xf numFmtId="38" fontId="73" fillId="0" borderId="4" xfId="28" applyFont="1" applyBorder="1" applyAlignment="1">
      <alignment shrinkToFit="1"/>
    </xf>
    <xf numFmtId="38" fontId="73" fillId="8" borderId="4" xfId="28" applyFont="1" applyFill="1" applyBorder="1" applyAlignment="1">
      <alignment vertical="center" shrinkToFit="1"/>
    </xf>
    <xf numFmtId="38" fontId="73" fillId="0" borderId="4" xfId="28" applyFont="1" applyBorder="1" applyAlignment="1">
      <alignment vertical="center" shrinkToFit="1"/>
    </xf>
    <xf numFmtId="38" fontId="73" fillId="0" borderId="20" xfId="28" applyFont="1" applyBorder="1" applyAlignment="1">
      <alignment shrinkToFit="1"/>
    </xf>
    <xf numFmtId="38" fontId="73" fillId="0" borderId="0" xfId="28" applyFont="1" applyBorder="1" applyAlignment="1">
      <alignment vertical="center" shrinkToFit="1"/>
    </xf>
    <xf numFmtId="0" fontId="73" fillId="0" borderId="123" xfId="32" applyFont="1" applyBorder="1" applyAlignment="1">
      <alignment vertical="center"/>
    </xf>
    <xf numFmtId="0" fontId="73" fillId="0" borderId="124" xfId="32" applyFont="1" applyBorder="1" applyAlignment="1">
      <alignment vertical="center"/>
    </xf>
    <xf numFmtId="0" fontId="77" fillId="0" borderId="125" xfId="32" applyFont="1" applyBorder="1" applyAlignment="1">
      <alignment vertical="center"/>
    </xf>
    <xf numFmtId="0" fontId="77" fillId="0" borderId="130" xfId="32" quotePrefix="1" applyFont="1" applyBorder="1" applyAlignment="1">
      <alignment vertical="center" shrinkToFit="1"/>
    </xf>
    <xf numFmtId="195" fontId="77" fillId="0" borderId="131" xfId="32" applyNumberFormat="1" applyFont="1" applyBorder="1" applyAlignment="1">
      <alignment vertical="center" shrinkToFit="1"/>
    </xf>
    <xf numFmtId="190" fontId="77" fillId="0" borderId="132" xfId="32" applyNumberFormat="1" applyFont="1" applyBorder="1" applyAlignment="1">
      <alignment vertical="center" shrinkToFit="1"/>
    </xf>
    <xf numFmtId="190" fontId="77" fillId="0" borderId="128" xfId="32" applyNumberFormat="1" applyFont="1" applyBorder="1" applyAlignment="1">
      <alignment vertical="center" shrinkToFit="1"/>
    </xf>
    <xf numFmtId="0" fontId="76" fillId="0" borderId="130" xfId="32" applyFont="1" applyBorder="1" applyAlignment="1">
      <alignment horizontal="center" vertical="center"/>
    </xf>
    <xf numFmtId="190" fontId="77" fillId="0" borderId="133" xfId="32" applyNumberFormat="1" applyFont="1" applyBorder="1" applyAlignment="1">
      <alignment vertical="center" shrinkToFit="1"/>
    </xf>
    <xf numFmtId="190" fontId="76" fillId="0" borderId="130" xfId="32" applyNumberFormat="1" applyFont="1" applyBorder="1" applyAlignment="1">
      <alignment vertical="center" shrinkToFit="1"/>
    </xf>
    <xf numFmtId="0" fontId="76" fillId="0" borderId="130" xfId="32" applyFont="1" applyBorder="1" applyAlignment="1">
      <alignment vertical="center" shrinkToFit="1"/>
    </xf>
    <xf numFmtId="0" fontId="88" fillId="0" borderId="130" xfId="32" applyFont="1" applyBorder="1" applyAlignment="1">
      <alignment vertical="center"/>
    </xf>
    <xf numFmtId="0" fontId="88" fillId="0" borderId="42" xfId="32" applyFont="1" applyBorder="1" applyAlignment="1">
      <alignment vertical="center"/>
    </xf>
    <xf numFmtId="190" fontId="79" fillId="0" borderId="132" xfId="32" applyNumberFormat="1" applyFont="1" applyBorder="1" applyAlignment="1">
      <alignment vertical="center" shrinkToFit="1"/>
    </xf>
    <xf numFmtId="0" fontId="88" fillId="0" borderId="128" xfId="32" applyFont="1" applyBorder="1" applyAlignment="1">
      <alignment vertical="center"/>
    </xf>
    <xf numFmtId="0" fontId="88" fillId="0" borderId="133" xfId="32" applyFont="1" applyBorder="1" applyAlignment="1">
      <alignment vertical="center"/>
    </xf>
    <xf numFmtId="0" fontId="77" fillId="0" borderId="132" xfId="32" applyFont="1" applyBorder="1" applyAlignment="1">
      <alignment vertical="center" shrinkToFit="1"/>
    </xf>
    <xf numFmtId="0" fontId="76" fillId="0" borderId="127" xfId="32" applyFont="1" applyBorder="1" applyAlignment="1">
      <alignment horizontal="center" vertical="center"/>
    </xf>
    <xf numFmtId="0" fontId="76" fillId="0" borderId="133" xfId="32" applyFont="1" applyBorder="1" applyAlignment="1">
      <alignment vertical="center"/>
    </xf>
    <xf numFmtId="0" fontId="4" fillId="0" borderId="129" xfId="34" applyFont="1" applyBorder="1"/>
    <xf numFmtId="0" fontId="76" fillId="0" borderId="127" xfId="32" applyFont="1" applyBorder="1" applyAlignment="1">
      <alignment vertical="center"/>
    </xf>
    <xf numFmtId="0" fontId="76" fillId="0" borderId="131" xfId="32" applyFont="1" applyBorder="1" applyAlignment="1">
      <alignment horizontal="center" vertical="center"/>
    </xf>
    <xf numFmtId="184" fontId="89" fillId="0" borderId="133" xfId="32" applyNumberFormat="1" applyFont="1" applyBorder="1" applyAlignment="1">
      <alignment vertical="center"/>
    </xf>
    <xf numFmtId="0" fontId="88" fillId="0" borderId="129" xfId="32" applyFont="1" applyBorder="1" applyAlignment="1">
      <alignment vertical="center"/>
    </xf>
    <xf numFmtId="191" fontId="77" fillId="0" borderId="135" xfId="32" applyNumberFormat="1" applyFont="1" applyBorder="1" applyAlignment="1">
      <alignment vertical="center" shrinkToFit="1"/>
    </xf>
    <xf numFmtId="0" fontId="88" fillId="0" borderId="106" xfId="32" applyFont="1" applyBorder="1" applyAlignment="1">
      <alignment vertical="center"/>
    </xf>
    <xf numFmtId="0" fontId="88" fillId="0" borderId="136" xfId="32" applyFont="1" applyBorder="1" applyAlignment="1">
      <alignment vertical="center"/>
    </xf>
    <xf numFmtId="0" fontId="77" fillId="0" borderId="135" xfId="32" applyFont="1" applyBorder="1" applyAlignment="1">
      <alignment vertical="center" shrinkToFit="1"/>
    </xf>
    <xf numFmtId="0" fontId="76" fillId="0" borderId="105" xfId="32" applyFont="1" applyBorder="1" applyAlignment="1">
      <alignment horizontal="center" vertical="center"/>
    </xf>
    <xf numFmtId="0" fontId="76" fillId="0" borderId="136" xfId="32" applyFont="1" applyBorder="1" applyAlignment="1">
      <alignment horizontal="center" vertical="center"/>
    </xf>
    <xf numFmtId="0" fontId="73" fillId="0" borderId="37" xfId="32" applyFont="1" applyBorder="1" applyAlignment="1">
      <alignment vertical="center"/>
    </xf>
    <xf numFmtId="0" fontId="73" fillId="0" borderId="102" xfId="32" applyFont="1" applyBorder="1" applyAlignment="1">
      <alignment vertical="center"/>
    </xf>
    <xf numFmtId="0" fontId="76" fillId="0" borderId="102" xfId="32" applyFont="1" applyBorder="1" applyAlignment="1">
      <alignment vertical="center" shrinkToFit="1"/>
    </xf>
    <xf numFmtId="0" fontId="90" fillId="0" borderId="101" xfId="32" applyFont="1" applyBorder="1" applyAlignment="1">
      <alignment vertical="center"/>
    </xf>
    <xf numFmtId="0" fontId="91" fillId="0" borderId="102" xfId="32" quotePrefix="1" applyFont="1" applyBorder="1" applyAlignment="1">
      <alignment vertical="center" shrinkToFit="1"/>
    </xf>
    <xf numFmtId="0" fontId="76" fillId="0" borderId="102" xfId="32" applyFont="1" applyBorder="1" applyAlignment="1">
      <alignment horizontal="center" vertical="center"/>
    </xf>
    <xf numFmtId="0" fontId="88" fillId="0" borderId="38" xfId="32" applyFont="1" applyBorder="1" applyAlignment="1">
      <alignment vertical="center"/>
    </xf>
    <xf numFmtId="0" fontId="3" fillId="0" borderId="12" xfId="39" applyFont="1" applyBorder="1" applyAlignment="1">
      <alignment shrinkToFit="1"/>
    </xf>
    <xf numFmtId="189" fontId="3" fillId="0" borderId="12" xfId="0" applyNumberFormat="1" applyFont="1" applyBorder="1"/>
    <xf numFmtId="0" fontId="3" fillId="0" borderId="13" xfId="0" applyFont="1" applyBorder="1" applyAlignment="1">
      <alignment horizontal="left"/>
    </xf>
    <xf numFmtId="200" fontId="16" fillId="0" borderId="30" xfId="36" applyNumberFormat="1" applyFont="1" applyBorder="1" applyAlignment="1">
      <alignment horizontal="left"/>
    </xf>
    <xf numFmtId="0" fontId="4" fillId="0" borderId="6" xfId="40" applyFont="1" applyBorder="1"/>
    <xf numFmtId="0" fontId="3" fillId="0" borderId="6" xfId="40" applyFont="1" applyBorder="1"/>
    <xf numFmtId="0" fontId="67" fillId="0" borderId="10" xfId="0" applyFont="1" applyBorder="1"/>
    <xf numFmtId="0" fontId="3" fillId="0" borderId="16" xfId="39" applyFont="1" applyBorder="1"/>
    <xf numFmtId="0" fontId="3" fillId="0" borderId="138" xfId="0" applyFont="1" applyBorder="1" applyAlignment="1">
      <alignment shrinkToFit="1"/>
    </xf>
    <xf numFmtId="38" fontId="14" fillId="0" borderId="5" xfId="26" applyFont="1" applyFill="1" applyBorder="1"/>
    <xf numFmtId="38" fontId="14" fillId="0" borderId="6" xfId="26" applyFont="1" applyFill="1" applyBorder="1"/>
    <xf numFmtId="187" fontId="14" fillId="0" borderId="25" xfId="36" applyNumberFormat="1" applyFont="1" applyBorder="1" applyAlignment="1">
      <alignment horizontal="left"/>
    </xf>
    <xf numFmtId="38" fontId="14" fillId="4" borderId="26" xfId="26" applyFont="1" applyFill="1" applyBorder="1"/>
    <xf numFmtId="38" fontId="14" fillId="0" borderId="26" xfId="26" applyFont="1" applyFill="1" applyBorder="1"/>
    <xf numFmtId="38" fontId="14" fillId="0" borderId="6" xfId="26" applyFont="1" applyFill="1" applyBorder="1" applyAlignment="1"/>
    <xf numFmtId="38" fontId="14" fillId="0" borderId="18" xfId="26" applyFont="1" applyFill="1" applyBorder="1"/>
    <xf numFmtId="38" fontId="14" fillId="0" borderId="6" xfId="26" applyFont="1" applyFill="1" applyBorder="1" applyAlignment="1">
      <alignment horizontal="center"/>
    </xf>
    <xf numFmtId="38" fontId="14" fillId="0" borderId="5" xfId="28" applyFont="1" applyFill="1" applyBorder="1" applyAlignment="1">
      <alignment vertical="center" shrinkToFit="1"/>
    </xf>
    <xf numFmtId="38" fontId="14" fillId="0" borderId="6" xfId="28" applyFont="1" applyFill="1" applyBorder="1" applyAlignment="1">
      <alignment vertical="center" shrinkToFit="1"/>
    </xf>
    <xf numFmtId="0" fontId="14" fillId="0" borderId="26" xfId="40" applyFont="1" applyBorder="1" applyAlignment="1">
      <alignment vertical="center" shrinkToFit="1"/>
    </xf>
    <xf numFmtId="0" fontId="14" fillId="0" borderId="26" xfId="40" applyFont="1" applyBorder="1" applyAlignment="1">
      <alignment horizontal="center" vertical="center" shrinkToFit="1"/>
    </xf>
    <xf numFmtId="0" fontId="14" fillId="0" borderId="18" xfId="36" applyFont="1" applyBorder="1" applyAlignment="1">
      <alignment horizontal="center"/>
    </xf>
    <xf numFmtId="0" fontId="14" fillId="0" borderId="18" xfId="36" applyFont="1" applyBorder="1"/>
    <xf numFmtId="38" fontId="14" fillId="0" borderId="18" xfId="26" applyFont="1" applyBorder="1"/>
    <xf numFmtId="38" fontId="14" fillId="4" borderId="18" xfId="26" applyFont="1" applyFill="1" applyBorder="1"/>
    <xf numFmtId="0" fontId="49" fillId="0" borderId="9" xfId="43" applyFont="1" applyBorder="1" applyAlignment="1">
      <alignment horizontal="left"/>
    </xf>
    <xf numFmtId="37" fontId="43" fillId="0" borderId="14" xfId="43" applyNumberFormat="1" applyFont="1" applyBorder="1" applyAlignment="1">
      <alignment horizontal="left"/>
    </xf>
    <xf numFmtId="0" fontId="3" fillId="0" borderId="6" xfId="40" applyFont="1" applyBorder="1" applyAlignment="1">
      <alignment shrinkToFit="1"/>
    </xf>
    <xf numFmtId="0" fontId="7" fillId="0" borderId="13" xfId="0" applyFont="1" applyBorder="1" applyAlignment="1">
      <alignment horizontal="left"/>
    </xf>
    <xf numFmtId="2" fontId="13" fillId="0" borderId="16" xfId="43" applyNumberFormat="1" applyBorder="1" applyProtection="1">
      <protection locked="0"/>
    </xf>
    <xf numFmtId="2" fontId="13" fillId="0" borderId="16" xfId="37" applyNumberFormat="1" applyBorder="1" applyProtection="1">
      <protection locked="0"/>
    </xf>
    <xf numFmtId="38" fontId="44" fillId="0" borderId="0" xfId="26" applyFont="1" applyBorder="1"/>
    <xf numFmtId="0" fontId="44" fillId="0" borderId="0" xfId="36" applyFont="1"/>
    <xf numFmtId="200" fontId="16" fillId="0" borderId="0" xfId="36" applyNumberFormat="1" applyFont="1" applyAlignment="1">
      <alignment horizontal="left"/>
    </xf>
    <xf numFmtId="191" fontId="77" fillId="0" borderId="128" xfId="32" applyNumberFormat="1" applyFont="1" applyBorder="1" applyAlignment="1">
      <alignment vertical="center" shrinkToFit="1"/>
    </xf>
    <xf numFmtId="0" fontId="73" fillId="0" borderId="133" xfId="32" applyFont="1" applyBorder="1" applyAlignment="1">
      <alignment vertical="center" shrinkToFit="1"/>
    </xf>
    <xf numFmtId="10" fontId="16" fillId="0" borderId="3" xfId="28" applyNumberFormat="1" applyFont="1" applyBorder="1" applyAlignment="1" applyProtection="1"/>
    <xf numFmtId="37" fontId="64" fillId="0" borderId="3" xfId="37" applyNumberFormat="1" applyFont="1" applyBorder="1" applyProtection="1">
      <protection locked="0"/>
    </xf>
    <xf numFmtId="187" fontId="14" fillId="0" borderId="30" xfId="36" applyNumberFormat="1" applyFont="1" applyBorder="1" applyAlignment="1">
      <alignment horizontal="left" shrinkToFit="1"/>
    </xf>
    <xf numFmtId="0" fontId="16" fillId="0" borderId="5" xfId="36" applyFont="1" applyBorder="1" applyAlignment="1">
      <alignment shrinkToFit="1"/>
    </xf>
    <xf numFmtId="200" fontId="13" fillId="0" borderId="6" xfId="42" quotePrefix="1" applyNumberFormat="1" applyBorder="1" applyAlignment="1">
      <alignment shrinkToFit="1"/>
    </xf>
    <xf numFmtId="0" fontId="3" fillId="0" borderId="6" xfId="38" applyFont="1" applyBorder="1" applyAlignment="1">
      <alignment shrinkToFit="1"/>
    </xf>
    <xf numFmtId="0" fontId="3" fillId="0" borderId="5" xfId="0" applyFont="1" applyBorder="1" applyAlignment="1">
      <alignment horizontal="right"/>
    </xf>
    <xf numFmtId="38" fontId="14" fillId="0" borderId="0" xfId="40" applyNumberFormat="1" applyFont="1" applyAlignment="1">
      <alignment vertical="center"/>
    </xf>
    <xf numFmtId="38" fontId="14" fillId="0" borderId="26" xfId="26" applyFont="1" applyFill="1" applyBorder="1" applyAlignment="1">
      <alignment horizontal="center"/>
    </xf>
    <xf numFmtId="0" fontId="14" fillId="0" borderId="5" xfId="36" applyFont="1" applyBorder="1" applyAlignment="1">
      <alignment shrinkToFit="1"/>
    </xf>
    <xf numFmtId="0" fontId="14" fillId="0" borderId="6" xfId="36" applyFont="1" applyBorder="1" applyAlignment="1">
      <alignment shrinkToFit="1"/>
    </xf>
    <xf numFmtId="0" fontId="14" fillId="0" borderId="6" xfId="36" applyFont="1" applyBorder="1" applyAlignment="1">
      <alignment horizontal="left"/>
    </xf>
    <xf numFmtId="0" fontId="14" fillId="0" borderId="6" xfId="31" applyFont="1" applyBorder="1" applyAlignment="1">
      <alignment horizontal="left"/>
    </xf>
    <xf numFmtId="0" fontId="16" fillId="0" borderId="6" xfId="40" quotePrefix="1" applyFont="1" applyBorder="1" applyAlignment="1">
      <alignment horizontal="center"/>
    </xf>
    <xf numFmtId="0" fontId="14" fillId="0" borderId="37" xfId="40" applyFont="1" applyBorder="1" applyAlignment="1">
      <alignment horizontal="right" vertical="center"/>
    </xf>
    <xf numFmtId="0" fontId="14" fillId="0" borderId="33" xfId="36" quotePrefix="1" applyFont="1" applyBorder="1" applyAlignment="1">
      <alignment horizontal="center"/>
    </xf>
    <xf numFmtId="0" fontId="14" fillId="0" borderId="32" xfId="36" applyFont="1" applyBorder="1"/>
    <xf numFmtId="0" fontId="14" fillId="0" borderId="31" xfId="36" applyFont="1" applyBorder="1" applyAlignment="1">
      <alignment horizontal="center"/>
    </xf>
    <xf numFmtId="0" fontId="14" fillId="0" borderId="30" xfId="36" applyFont="1" applyBorder="1"/>
    <xf numFmtId="0" fontId="14" fillId="0" borderId="33" xfId="36" applyFont="1" applyBorder="1" applyAlignment="1">
      <alignment horizontal="center"/>
    </xf>
    <xf numFmtId="0" fontId="14" fillId="0" borderId="30" xfId="36" applyFont="1" applyBorder="1" applyAlignment="1">
      <alignment vertical="center"/>
    </xf>
    <xf numFmtId="38" fontId="14" fillId="4" borderId="6" xfId="26" applyFont="1" applyFill="1" applyBorder="1"/>
    <xf numFmtId="0" fontId="92" fillId="0" borderId="32" xfId="36" applyFont="1" applyBorder="1"/>
    <xf numFmtId="0" fontId="93" fillId="0" borderId="30" xfId="36" applyFont="1" applyBorder="1"/>
    <xf numFmtId="0" fontId="14" fillId="0" borderId="25" xfId="40" applyFont="1" applyBorder="1" applyAlignment="1">
      <alignment vertical="center" shrinkToFit="1"/>
    </xf>
    <xf numFmtId="0" fontId="92" fillId="0" borderId="30" xfId="36" applyFont="1" applyBorder="1"/>
    <xf numFmtId="38" fontId="14" fillId="0" borderId="26" xfId="26" applyFont="1" applyBorder="1"/>
    <xf numFmtId="38" fontId="14" fillId="0" borderId="32" xfId="26" applyFont="1" applyBorder="1" applyAlignment="1">
      <alignment horizontal="center"/>
    </xf>
    <xf numFmtId="38" fontId="14" fillId="0" borderId="44" xfId="26" applyFont="1" applyFill="1" applyBorder="1"/>
    <xf numFmtId="0" fontId="14" fillId="0" borderId="32" xfId="36" applyFont="1" applyBorder="1" applyAlignment="1">
      <alignment horizontal="left"/>
    </xf>
    <xf numFmtId="38" fontId="14" fillId="0" borderId="44" xfId="26" applyFont="1" applyBorder="1" applyAlignment="1"/>
    <xf numFmtId="0" fontId="14" fillId="0" borderId="28" xfId="36" applyFont="1" applyBorder="1"/>
    <xf numFmtId="180" fontId="14" fillId="0" borderId="32" xfId="40" applyNumberFormat="1" applyFont="1" applyBorder="1" applyAlignment="1">
      <alignment horizontal="left" vertical="center" shrinkToFit="1"/>
    </xf>
    <xf numFmtId="0" fontId="14" fillId="0" borderId="25" xfId="36" applyFont="1" applyBorder="1" applyAlignment="1">
      <alignment vertical="center"/>
    </xf>
    <xf numFmtId="37" fontId="14" fillId="0" borderId="14" xfId="42" applyFont="1" applyBorder="1"/>
    <xf numFmtId="37" fontId="14" fillId="0" borderId="3" xfId="42" applyFont="1" applyBorder="1"/>
    <xf numFmtId="180" fontId="14" fillId="0" borderId="25" xfId="40" applyNumberFormat="1" applyFont="1" applyBorder="1" applyAlignment="1">
      <alignment horizontal="left" vertical="center" shrinkToFit="1"/>
    </xf>
    <xf numFmtId="0" fontId="14" fillId="0" borderId="25" xfId="36" applyFont="1" applyBorder="1"/>
    <xf numFmtId="0" fontId="59" fillId="0" borderId="30" xfId="36" applyFont="1" applyBorder="1"/>
    <xf numFmtId="0" fontId="59" fillId="0" borderId="5" xfId="40" applyFont="1" applyBorder="1" applyAlignment="1">
      <alignment vertical="center" shrinkToFit="1"/>
    </xf>
    <xf numFmtId="0" fontId="59" fillId="0" borderId="6" xfId="40" applyFont="1" applyBorder="1" applyAlignment="1">
      <alignment vertical="center" shrinkToFit="1"/>
    </xf>
    <xf numFmtId="0" fontId="14" fillId="0" borderId="71" xfId="40" applyFont="1" applyBorder="1" applyAlignment="1">
      <alignment horizontal="center" vertical="center" shrinkToFit="1"/>
    </xf>
    <xf numFmtId="0" fontId="14" fillId="0" borderId="68" xfId="40" applyFont="1" applyBorder="1" applyAlignment="1">
      <alignment horizontal="center" vertical="center" shrinkToFit="1"/>
    </xf>
    <xf numFmtId="0" fontId="14" fillId="0" borderId="33" xfId="40" applyFont="1" applyBorder="1" applyAlignment="1">
      <alignment vertical="center" shrinkToFit="1"/>
    </xf>
    <xf numFmtId="0" fontId="14" fillId="0" borderId="31" xfId="40" applyFont="1" applyBorder="1" applyAlignment="1">
      <alignment vertical="center" shrinkToFit="1"/>
    </xf>
    <xf numFmtId="38" fontId="14" fillId="0" borderId="5" xfId="28" applyFont="1" applyFill="1" applyBorder="1" applyAlignment="1">
      <alignment horizontal="right" vertical="center" shrinkToFit="1"/>
    </xf>
    <xf numFmtId="0" fontId="14" fillId="0" borderId="6" xfId="40" applyFont="1" applyBorder="1" applyAlignment="1">
      <alignment horizontal="left" vertical="center" shrinkToFit="1"/>
    </xf>
    <xf numFmtId="38" fontId="14" fillId="0" borderId="14" xfId="28" applyFont="1" applyFill="1" applyBorder="1" applyAlignment="1">
      <alignment vertical="center" shrinkToFit="1"/>
    </xf>
    <xf numFmtId="38" fontId="14" fillId="0" borderId="3" xfId="28" applyFont="1" applyFill="1" applyBorder="1" applyAlignment="1">
      <alignment vertical="center" shrinkToFit="1"/>
    </xf>
    <xf numFmtId="0" fontId="14" fillId="0" borderId="5" xfId="40" applyFont="1" applyBorder="1" applyAlignment="1">
      <alignment horizontal="left" vertical="center" shrinkToFit="1"/>
    </xf>
    <xf numFmtId="38" fontId="14" fillId="0" borderId="44" xfId="28" applyFont="1" applyFill="1" applyBorder="1" applyAlignment="1">
      <alignment vertical="center" shrinkToFit="1"/>
    </xf>
    <xf numFmtId="0" fontId="14" fillId="0" borderId="26" xfId="40" applyFont="1" applyBorder="1" applyAlignment="1">
      <alignment horizontal="left" vertical="center" shrinkToFit="1"/>
    </xf>
    <xf numFmtId="37" fontId="14" fillId="0" borderId="28" xfId="42" applyFont="1" applyBorder="1"/>
    <xf numFmtId="38" fontId="14" fillId="0" borderId="6" xfId="28" applyFont="1" applyBorder="1" applyAlignment="1">
      <alignment horizontal="center" vertical="center" shrinkToFit="1"/>
    </xf>
    <xf numFmtId="182" fontId="14" fillId="0" borderId="30" xfId="40" applyNumberFormat="1" applyFont="1" applyBorder="1" applyAlignment="1">
      <alignment horizontal="left" vertical="center" shrinkToFit="1"/>
    </xf>
    <xf numFmtId="6" fontId="16" fillId="0" borderId="6" xfId="40" applyNumberFormat="1" applyFont="1" applyBorder="1" applyAlignment="1">
      <alignment horizontal="center"/>
    </xf>
    <xf numFmtId="0" fontId="43" fillId="0" borderId="0" xfId="53"/>
    <xf numFmtId="0" fontId="43" fillId="0" borderId="0" xfId="53" applyAlignment="1">
      <alignment vertical="center"/>
    </xf>
    <xf numFmtId="0" fontId="43" fillId="0" borderId="0" xfId="53" applyAlignment="1">
      <alignment vertical="center" wrapText="1"/>
    </xf>
    <xf numFmtId="0" fontId="94" fillId="0" borderId="0" xfId="53" applyFont="1" applyAlignment="1">
      <alignment vertical="center"/>
    </xf>
    <xf numFmtId="0" fontId="95" fillId="0" borderId="0" xfId="53" applyFont="1" applyAlignment="1">
      <alignment vertical="center"/>
    </xf>
    <xf numFmtId="0" fontId="43" fillId="0" borderId="4" xfId="53" applyBorder="1" applyAlignment="1">
      <alignment horizontal="center"/>
    </xf>
    <xf numFmtId="0" fontId="43" fillId="0" borderId="8" xfId="53" applyBorder="1" applyAlignment="1">
      <alignment horizontal="center"/>
    </xf>
    <xf numFmtId="0" fontId="43" fillId="0" borderId="57" xfId="53" applyBorder="1" applyAlignment="1">
      <alignment horizontal="center" vertical="center"/>
    </xf>
    <xf numFmtId="0" fontId="43" fillId="0" borderId="7" xfId="53" applyBorder="1" applyAlignment="1">
      <alignment horizontal="center" vertical="center" wrapText="1"/>
    </xf>
    <xf numFmtId="0" fontId="43" fillId="0" borderId="4" xfId="53" applyBorder="1" applyAlignment="1">
      <alignment horizontal="center" vertical="center"/>
    </xf>
    <xf numFmtId="0" fontId="43" fillId="0" borderId="2" xfId="53" applyBorder="1" applyAlignment="1">
      <alignment horizontal="center" vertical="center" wrapText="1"/>
    </xf>
    <xf numFmtId="0" fontId="94" fillId="0" borderId="139" xfId="53" applyFont="1" applyBorder="1" applyAlignment="1">
      <alignment horizontal="center" vertical="center"/>
    </xf>
    <xf numFmtId="0" fontId="43" fillId="0" borderId="4" xfId="53" applyBorder="1" applyAlignment="1">
      <alignment horizontal="center" vertical="center" shrinkToFit="1"/>
    </xf>
    <xf numFmtId="0" fontId="43" fillId="0" borderId="7" xfId="53" applyBorder="1" applyAlignment="1">
      <alignment horizontal="center" vertical="center" shrinkToFit="1"/>
    </xf>
    <xf numFmtId="0" fontId="43" fillId="0" borderId="0" xfId="53" applyAlignment="1">
      <alignment horizontal="center"/>
    </xf>
    <xf numFmtId="0" fontId="55" fillId="0" borderId="4" xfId="53" applyFont="1" applyBorder="1" applyAlignment="1">
      <alignment vertical="center" wrapText="1"/>
    </xf>
    <xf numFmtId="0" fontId="55" fillId="0" borderId="8" xfId="53" applyFont="1" applyBorder="1" applyAlignment="1">
      <alignment horizontal="center" vertical="center" wrapText="1"/>
    </xf>
    <xf numFmtId="38" fontId="43" fillId="11" borderId="57" xfId="54" applyNumberFormat="1" applyFont="1" applyFill="1" applyBorder="1" applyAlignment="1">
      <alignment vertical="center"/>
    </xf>
    <xf numFmtId="38" fontId="97" fillId="0" borderId="7" xfId="54" applyNumberFormat="1" applyFont="1" applyBorder="1" applyAlignment="1">
      <alignment horizontal="center" vertical="center" wrapText="1"/>
    </xf>
    <xf numFmtId="38" fontId="43" fillId="0" borderId="7" xfId="54" applyNumberFormat="1" applyFont="1" applyBorder="1" applyAlignment="1">
      <alignment horizontal="center" vertical="center" wrapText="1"/>
    </xf>
    <xf numFmtId="38" fontId="43" fillId="0" borderId="4" xfId="54" applyNumberFormat="1" applyFont="1" applyBorder="1" applyAlignment="1">
      <alignment vertical="center"/>
    </xf>
    <xf numFmtId="38" fontId="43" fillId="0" borderId="57" xfId="54" applyNumberFormat="1" applyFont="1" applyBorder="1" applyAlignment="1">
      <alignment vertical="center"/>
    </xf>
    <xf numFmtId="38" fontId="43" fillId="0" borderId="2" xfId="54" applyNumberFormat="1" applyFont="1" applyBorder="1" applyAlignment="1">
      <alignment horizontal="center" vertical="center" wrapText="1"/>
    </xf>
    <xf numFmtId="38" fontId="95" fillId="0" borderId="140" xfId="54" applyNumberFormat="1" applyFont="1" applyBorder="1" applyAlignment="1">
      <alignment vertical="center"/>
    </xf>
    <xf numFmtId="203" fontId="43" fillId="0" borderId="4" xfId="53" applyNumberFormat="1" applyBorder="1"/>
    <xf numFmtId="0" fontId="43" fillId="0" borderId="8" xfId="53" applyBorder="1" applyAlignment="1">
      <alignment horizontal="center" vertical="center" wrapText="1"/>
    </xf>
    <xf numFmtId="38" fontId="43" fillId="11" borderId="57" xfId="54" applyNumberFormat="1" applyFont="1" applyFill="1" applyBorder="1" applyAlignment="1">
      <alignment horizontal="center" vertical="center"/>
    </xf>
    <xf numFmtId="203" fontId="43" fillId="0" borderId="4" xfId="53" applyNumberFormat="1" applyBorder="1" applyAlignment="1">
      <alignment horizontal="center"/>
    </xf>
    <xf numFmtId="38" fontId="43" fillId="11" borderId="57" xfId="54" applyNumberFormat="1" applyFont="1" applyFill="1" applyBorder="1" applyAlignment="1">
      <alignment horizontal="right" vertical="center"/>
    </xf>
    <xf numFmtId="203" fontId="43" fillId="0" borderId="4" xfId="53" applyNumberFormat="1" applyBorder="1" applyAlignment="1">
      <alignment horizontal="right"/>
    </xf>
    <xf numFmtId="0" fontId="32" fillId="0" borderId="4" xfId="53" applyFont="1" applyBorder="1" applyAlignment="1">
      <alignment vertical="center" wrapText="1"/>
    </xf>
    <xf numFmtId="0" fontId="32" fillId="0" borderId="8" xfId="53" applyFont="1" applyBorder="1" applyAlignment="1">
      <alignment horizontal="center" vertical="center" wrapText="1"/>
    </xf>
    <xf numFmtId="204" fontId="43" fillId="11" borderId="57" xfId="54" applyNumberFormat="1" applyFont="1" applyFill="1" applyBorder="1" applyAlignment="1">
      <alignment horizontal="right" vertical="center"/>
    </xf>
    <xf numFmtId="204" fontId="43" fillId="11" borderId="57" xfId="54" applyNumberFormat="1" applyFont="1" applyFill="1" applyBorder="1" applyAlignment="1">
      <alignment vertical="center"/>
    </xf>
    <xf numFmtId="204" fontId="95" fillId="0" borderId="140" xfId="54" applyNumberFormat="1" applyFont="1" applyBorder="1" applyAlignment="1">
      <alignment vertical="center"/>
    </xf>
    <xf numFmtId="0" fontId="57" fillId="0" borderId="4" xfId="53" applyFont="1" applyBorder="1" applyAlignment="1">
      <alignment vertical="center" wrapText="1"/>
    </xf>
    <xf numFmtId="0" fontId="94" fillId="0" borderId="0" xfId="53" applyFont="1"/>
    <xf numFmtId="0" fontId="16" fillId="0" borderId="6" xfId="34" quotePrefix="1" applyFont="1" applyBorder="1"/>
    <xf numFmtId="204" fontId="16" fillId="0" borderId="6" xfId="26" applyNumberFormat="1" applyFont="1" applyBorder="1" applyAlignment="1"/>
    <xf numFmtId="38" fontId="14" fillId="0" borderId="6" xfId="26" applyFont="1" applyBorder="1" applyAlignment="1">
      <alignment horizontal="right"/>
    </xf>
    <xf numFmtId="0" fontId="4" fillId="0" borderId="5" xfId="39" applyFont="1" applyBorder="1" applyAlignment="1">
      <alignment horizontal="right" shrinkToFit="1"/>
    </xf>
    <xf numFmtId="0" fontId="3" fillId="0" borderId="5" xfId="39" applyFont="1" applyBorder="1" applyAlignment="1">
      <alignment horizontal="right" shrinkToFit="1"/>
    </xf>
    <xf numFmtId="0" fontId="3" fillId="0" borderId="5" xfId="39" applyFont="1" applyBorder="1" applyAlignment="1">
      <alignment shrinkToFit="1"/>
    </xf>
    <xf numFmtId="0" fontId="3" fillId="0" borderId="138" xfId="0" applyFont="1" applyBorder="1"/>
    <xf numFmtId="0" fontId="3" fillId="0" borderId="138" xfId="0" applyFont="1" applyBorder="1" applyAlignment="1">
      <alignment horizontal="right"/>
    </xf>
    <xf numFmtId="0" fontId="3" fillId="0" borderId="5" xfId="0" quotePrefix="1" applyFont="1" applyBorder="1" applyAlignment="1">
      <alignment horizontal="center"/>
    </xf>
    <xf numFmtId="0" fontId="14" fillId="0" borderId="33" xfId="36" quotePrefix="1" applyFont="1" applyBorder="1" applyAlignment="1">
      <alignment horizontal="center" shrinkToFit="1"/>
    </xf>
    <xf numFmtId="0" fontId="14" fillId="0" borderId="5" xfId="36" applyFont="1" applyBorder="1" applyAlignment="1">
      <alignment horizontal="center" shrinkToFit="1"/>
    </xf>
    <xf numFmtId="0" fontId="14" fillId="0" borderId="6" xfId="36" applyFont="1" applyBorder="1" applyAlignment="1">
      <alignment horizontal="left" shrinkToFit="1"/>
    </xf>
    <xf numFmtId="0" fontId="14" fillId="0" borderId="6" xfId="31" applyFont="1" applyBorder="1" applyAlignment="1">
      <alignment horizontal="left" shrinkToFit="1"/>
    </xf>
    <xf numFmtId="0" fontId="3" fillId="0" borderId="9" xfId="39" applyFont="1" applyBorder="1" applyAlignment="1">
      <alignment shrinkToFit="1"/>
    </xf>
    <xf numFmtId="0" fontId="3" fillId="0" borderId="3" xfId="39" applyFont="1" applyBorder="1" applyAlignment="1">
      <alignment shrinkToFit="1"/>
    </xf>
    <xf numFmtId="0" fontId="21" fillId="0" borderId="5" xfId="40" applyFont="1" applyBorder="1" applyAlignment="1">
      <alignment vertical="center" shrinkToFit="1"/>
    </xf>
    <xf numFmtId="0" fontId="3" fillId="0" borderId="6" xfId="39" applyFont="1" applyBorder="1" applyAlignment="1">
      <alignment shrinkToFit="1"/>
    </xf>
    <xf numFmtId="0" fontId="4" fillId="0" borderId="6" xfId="40" applyFont="1" applyBorder="1" applyAlignment="1">
      <alignment vertical="center" shrinkToFit="1"/>
    </xf>
    <xf numFmtId="184" fontId="16" fillId="0" borderId="6" xfId="34" applyNumberFormat="1" applyFont="1" applyBorder="1"/>
    <xf numFmtId="200" fontId="14" fillId="0" borderId="30" xfId="36" applyNumberFormat="1" applyFont="1" applyBorder="1" applyAlignment="1">
      <alignment horizontal="left"/>
    </xf>
    <xf numFmtId="200" fontId="14" fillId="0" borderId="30" xfId="36" applyNumberFormat="1" applyFont="1" applyBorder="1" applyAlignment="1">
      <alignment horizontal="left" shrinkToFit="1"/>
    </xf>
    <xf numFmtId="0" fontId="81" fillId="0" borderId="0" xfId="55" applyFont="1" applyAlignment="1">
      <alignment vertical="center"/>
    </xf>
    <xf numFmtId="0" fontId="43" fillId="0" borderId="0" xfId="55" applyAlignment="1">
      <alignment horizontal="center" vertical="center"/>
    </xf>
    <xf numFmtId="0" fontId="43" fillId="0" borderId="0" xfId="55" applyAlignment="1">
      <alignment vertical="center"/>
    </xf>
    <xf numFmtId="0" fontId="43" fillId="0" borderId="0" xfId="55" applyAlignment="1" applyProtection="1">
      <alignment vertical="center"/>
      <protection locked="0"/>
    </xf>
    <xf numFmtId="0" fontId="43" fillId="0" borderId="0" xfId="55" applyAlignment="1" applyProtection="1">
      <alignment horizontal="right" vertical="center"/>
      <protection locked="0"/>
    </xf>
    <xf numFmtId="0" fontId="43" fillId="0" borderId="0" xfId="55" applyAlignment="1">
      <alignment horizontal="right" vertical="center"/>
    </xf>
    <xf numFmtId="38" fontId="43" fillId="0" borderId="0" xfId="55" applyNumberFormat="1" applyAlignment="1">
      <alignment horizontal="center" vertical="center"/>
    </xf>
    <xf numFmtId="38" fontId="43" fillId="0" borderId="0" xfId="56" applyFont="1" applyAlignment="1">
      <alignment horizontal="center" vertical="center"/>
    </xf>
    <xf numFmtId="204" fontId="81" fillId="10" borderId="0" xfId="56" applyNumberFormat="1" applyFont="1" applyFill="1" applyBorder="1" applyAlignment="1" applyProtection="1">
      <alignment vertical="center"/>
      <protection locked="0"/>
    </xf>
    <xf numFmtId="0" fontId="43" fillId="0" borderId="0" xfId="55" applyBorder="1" applyAlignment="1">
      <alignment horizontal="right" vertical="center"/>
    </xf>
    <xf numFmtId="6" fontId="81" fillId="0" borderId="0" xfId="55" applyNumberFormat="1" applyFont="1" applyBorder="1" applyAlignment="1" applyProtection="1">
      <alignment horizontal="right" vertical="center"/>
      <protection locked="0"/>
    </xf>
    <xf numFmtId="0" fontId="43" fillId="0" borderId="0" xfId="55" applyBorder="1" applyAlignment="1">
      <alignment vertical="center"/>
    </xf>
    <xf numFmtId="204" fontId="81" fillId="0" borderId="0" xfId="56" applyNumberFormat="1" applyFont="1" applyFill="1" applyBorder="1" applyAlignment="1" applyProtection="1">
      <alignment vertical="center"/>
      <protection locked="0"/>
    </xf>
    <xf numFmtId="0" fontId="95" fillId="0" borderId="0" xfId="55" applyFont="1" applyBorder="1" applyAlignment="1">
      <alignment vertical="center"/>
    </xf>
    <xf numFmtId="0" fontId="32" fillId="0" borderId="0" xfId="55" applyFont="1" applyAlignment="1">
      <alignment vertical="center"/>
    </xf>
    <xf numFmtId="205" fontId="43" fillId="0" borderId="0" xfId="55" applyNumberFormat="1" applyAlignment="1">
      <alignment vertical="center"/>
    </xf>
    <xf numFmtId="0" fontId="32" fillId="0" borderId="0" xfId="55" applyFont="1" applyAlignment="1">
      <alignment horizontal="center" vertical="center"/>
    </xf>
    <xf numFmtId="206" fontId="43" fillId="0" borderId="0" xfId="55" applyNumberFormat="1" applyAlignment="1">
      <alignment vertical="center"/>
    </xf>
    <xf numFmtId="0" fontId="32" fillId="0" borderId="0" xfId="55" applyFont="1" applyAlignment="1">
      <alignment horizontal="right" vertical="center"/>
    </xf>
    <xf numFmtId="0" fontId="43" fillId="0" borderId="0" xfId="55" applyAlignment="1">
      <alignment horizontal="center"/>
    </xf>
    <xf numFmtId="0" fontId="81" fillId="0" borderId="0" xfId="55" applyFont="1" applyAlignment="1">
      <alignment horizontal="left" vertical="center"/>
    </xf>
    <xf numFmtId="0" fontId="43" fillId="0" borderId="4" xfId="55" applyBorder="1" applyAlignment="1">
      <alignment horizontal="center" vertical="center"/>
    </xf>
    <xf numFmtId="38" fontId="43" fillId="0" borderId="0" xfId="56" applyFont="1" applyFill="1" applyAlignment="1">
      <alignment vertical="center"/>
    </xf>
    <xf numFmtId="0" fontId="95" fillId="0" borderId="0" xfId="55" applyFont="1" applyAlignment="1">
      <alignment vertical="center"/>
    </xf>
    <xf numFmtId="0" fontId="43" fillId="0" borderId="10" xfId="55" applyBorder="1" applyAlignment="1">
      <alignment vertical="center"/>
    </xf>
    <xf numFmtId="207" fontId="43" fillId="0" borderId="10" xfId="57" applyNumberFormat="1" applyFont="1" applyBorder="1" applyAlignment="1">
      <alignment vertical="center"/>
    </xf>
    <xf numFmtId="209" fontId="43" fillId="0" borderId="10" xfId="55" applyNumberFormat="1" applyBorder="1" applyAlignment="1">
      <alignment vertical="center"/>
    </xf>
    <xf numFmtId="0" fontId="43" fillId="0" borderId="12" xfId="55" applyBorder="1" applyAlignment="1">
      <alignment vertical="center"/>
    </xf>
    <xf numFmtId="207" fontId="43" fillId="0" borderId="12" xfId="57" applyNumberFormat="1" applyFont="1" applyBorder="1" applyAlignment="1">
      <alignment vertical="center"/>
    </xf>
    <xf numFmtId="209" fontId="43" fillId="0" borderId="12" xfId="55" applyNumberFormat="1" applyBorder="1" applyAlignment="1">
      <alignment vertical="center"/>
    </xf>
    <xf numFmtId="208" fontId="81" fillId="0" borderId="0" xfId="55" applyNumberFormat="1" applyFont="1" applyAlignment="1">
      <alignment vertical="center"/>
    </xf>
    <xf numFmtId="205" fontId="43" fillId="0" borderId="10" xfId="55" applyNumberFormat="1" applyBorder="1" applyAlignment="1">
      <alignment vertical="center"/>
    </xf>
    <xf numFmtId="206" fontId="43" fillId="0" borderId="12" xfId="55" applyNumberFormat="1" applyBorder="1" applyAlignment="1">
      <alignment vertical="center"/>
    </xf>
    <xf numFmtId="9" fontId="81" fillId="0" borderId="0" xfId="57" applyFont="1" applyFill="1" applyAlignment="1">
      <alignment vertical="center"/>
    </xf>
    <xf numFmtId="38" fontId="43" fillId="0" borderId="0" xfId="55" applyNumberFormat="1" applyAlignment="1">
      <alignment vertical="center"/>
    </xf>
    <xf numFmtId="10" fontId="43" fillId="0" borderId="0" xfId="57" applyNumberFormat="1" applyFont="1" applyFill="1" applyAlignment="1">
      <alignment vertical="center"/>
    </xf>
    <xf numFmtId="0" fontId="97" fillId="0" borderId="0" xfId="59" applyAlignment="1">
      <alignment horizontal="right"/>
    </xf>
    <xf numFmtId="0" fontId="97" fillId="0" borderId="0" xfId="59"/>
    <xf numFmtId="0" fontId="97" fillId="0" borderId="0" xfId="59" applyAlignment="1">
      <alignment horizontal="center"/>
    </xf>
    <xf numFmtId="38" fontId="97" fillId="0" borderId="0" xfId="59" applyNumberFormat="1"/>
    <xf numFmtId="38" fontId="0" fillId="0" borderId="0" xfId="60" applyFont="1"/>
    <xf numFmtId="37" fontId="97" fillId="0" borderId="0" xfId="59" applyNumberFormat="1"/>
    <xf numFmtId="0" fontId="103" fillId="0" borderId="0" xfId="59" applyFont="1"/>
    <xf numFmtId="0" fontId="97" fillId="0" borderId="0" xfId="59" applyAlignment="1">
      <alignment horizontal="left"/>
    </xf>
    <xf numFmtId="0" fontId="97" fillId="0" borderId="15" xfId="59" applyBorder="1"/>
    <xf numFmtId="0" fontId="97" fillId="0" borderId="14" xfId="59" applyBorder="1"/>
    <xf numFmtId="0" fontId="97" fillId="0" borderId="3" xfId="59" applyBorder="1"/>
    <xf numFmtId="0" fontId="97" fillId="0" borderId="15" xfId="59" applyBorder="1" applyAlignment="1">
      <alignment horizontal="left"/>
    </xf>
    <xf numFmtId="0" fontId="97" fillId="0" borderId="15" xfId="59" applyBorder="1" applyAlignment="1">
      <alignment horizontal="center"/>
    </xf>
    <xf numFmtId="0" fontId="97" fillId="0" borderId="14" xfId="59" applyBorder="1" applyAlignment="1">
      <alignment horizontal="left"/>
    </xf>
    <xf numFmtId="0" fontId="104" fillId="0" borderId="72" xfId="59" applyFont="1" applyBorder="1"/>
    <xf numFmtId="0" fontId="104" fillId="0" borderId="73" xfId="59" applyFont="1" applyBorder="1"/>
    <xf numFmtId="0" fontId="104" fillId="0" borderId="43" xfId="59" applyFont="1" applyBorder="1"/>
    <xf numFmtId="0" fontId="104" fillId="0" borderId="40" xfId="59" applyFont="1" applyBorder="1"/>
    <xf numFmtId="0" fontId="104" fillId="0" borderId="0" xfId="59" applyFont="1"/>
    <xf numFmtId="0" fontId="104" fillId="0" borderId="42" xfId="59" applyFont="1" applyBorder="1"/>
    <xf numFmtId="0" fontId="106" fillId="0" borderId="0" xfId="59" applyFont="1"/>
    <xf numFmtId="0" fontId="106" fillId="0" borderId="15" xfId="59" applyFont="1" applyBorder="1" applyAlignment="1">
      <alignment horizontal="right"/>
    </xf>
    <xf numFmtId="0" fontId="107" fillId="0" borderId="15" xfId="59" applyFont="1" applyBorder="1"/>
    <xf numFmtId="0" fontId="107" fillId="0" borderId="0" xfId="59" applyFont="1"/>
    <xf numFmtId="0" fontId="106" fillId="0" borderId="15" xfId="59" applyFont="1" applyBorder="1"/>
    <xf numFmtId="40" fontId="106" fillId="0" borderId="15" xfId="59" applyNumberFormat="1" applyFont="1" applyBorder="1"/>
    <xf numFmtId="0" fontId="106" fillId="0" borderId="15" xfId="59" applyFont="1" applyBorder="1" applyAlignment="1">
      <alignment horizontal="left" shrinkToFit="1"/>
    </xf>
    <xf numFmtId="39" fontId="106" fillId="0" borderId="0" xfId="59" applyNumberFormat="1" applyFont="1"/>
    <xf numFmtId="0" fontId="108" fillId="0" borderId="15" xfId="59" applyFont="1" applyBorder="1" applyAlignment="1">
      <alignment horizontal="right"/>
    </xf>
    <xf numFmtId="38" fontId="108" fillId="0" borderId="15" xfId="60" applyFont="1" applyBorder="1" applyAlignment="1">
      <alignment horizontal="left"/>
    </xf>
    <xf numFmtId="0" fontId="109" fillId="0" borderId="0" xfId="59" quotePrefix="1" applyFont="1" applyAlignment="1">
      <alignment horizontal="left"/>
    </xf>
    <xf numFmtId="0" fontId="7" fillId="0" borderId="40" xfId="59" applyFont="1" applyBorder="1"/>
    <xf numFmtId="0" fontId="107" fillId="0" borderId="55" xfId="59" applyFont="1" applyBorder="1" applyAlignment="1">
      <alignment horizontal="center" vertical="center"/>
    </xf>
    <xf numFmtId="0" fontId="107" fillId="0" borderId="145" xfId="59" applyFont="1" applyBorder="1" applyAlignment="1">
      <alignment horizontal="center" vertical="center"/>
    </xf>
    <xf numFmtId="0" fontId="7" fillId="0" borderId="42" xfId="59" applyFont="1" applyBorder="1"/>
    <xf numFmtId="0" fontId="107" fillId="0" borderId="72" xfId="59" applyFont="1" applyBorder="1"/>
    <xf numFmtId="0" fontId="107" fillId="0" borderId="73" xfId="59" applyFont="1" applyBorder="1"/>
    <xf numFmtId="0" fontId="107" fillId="0" borderId="5" xfId="59" applyFont="1" applyBorder="1"/>
    <xf numFmtId="0" fontId="107" fillId="0" borderId="43" xfId="59" applyFont="1" applyBorder="1"/>
    <xf numFmtId="1" fontId="107" fillId="0" borderId="40" xfId="59" quotePrefix="1" applyNumberFormat="1" applyFont="1" applyBorder="1" applyAlignment="1">
      <alignment horizontal="center"/>
    </xf>
    <xf numFmtId="40" fontId="107" fillId="0" borderId="18" xfId="59" applyNumberFormat="1" applyFont="1" applyBorder="1"/>
    <xf numFmtId="0" fontId="107" fillId="0" borderId="42" xfId="59" applyFont="1" applyBorder="1"/>
    <xf numFmtId="0" fontId="107" fillId="0" borderId="71" xfId="59" applyFont="1" applyBorder="1"/>
    <xf numFmtId="0" fontId="107" fillId="0" borderId="20" xfId="59" applyFont="1" applyBorder="1"/>
    <xf numFmtId="0" fontId="107" fillId="0" borderId="148" xfId="59" applyFont="1" applyBorder="1"/>
    <xf numFmtId="1" fontId="107" fillId="0" borderId="68" xfId="59" applyNumberFormat="1" applyFont="1" applyBorder="1" applyAlignment="1">
      <alignment horizontal="center"/>
    </xf>
    <xf numFmtId="37" fontId="107" fillId="0" borderId="15" xfId="59" applyNumberFormat="1" applyFont="1" applyBorder="1"/>
    <xf numFmtId="0" fontId="110" fillId="0" borderId="15" xfId="59" applyFont="1" applyBorder="1" applyAlignment="1" applyProtection="1">
      <alignment horizontal="left"/>
      <protection locked="0"/>
    </xf>
    <xf numFmtId="0" fontId="107" fillId="0" borderId="69" xfId="59" applyFont="1" applyBorder="1"/>
    <xf numFmtId="37" fontId="107" fillId="0" borderId="0" xfId="59" applyNumberFormat="1" applyFont="1"/>
    <xf numFmtId="0" fontId="107" fillId="0" borderId="40" xfId="59" applyFont="1" applyBorder="1"/>
    <xf numFmtId="1" fontId="107" fillId="0" borderId="40" xfId="59" applyNumberFormat="1" applyFont="1" applyBorder="1" applyAlignment="1">
      <alignment horizontal="center"/>
    </xf>
    <xf numFmtId="1" fontId="107" fillId="0" borderId="68" xfId="59" quotePrefix="1" applyNumberFormat="1" applyFont="1" applyBorder="1" applyAlignment="1">
      <alignment horizontal="center"/>
    </xf>
    <xf numFmtId="212" fontId="107" fillId="0" borderId="18" xfId="59" applyNumberFormat="1" applyFont="1" applyBorder="1"/>
    <xf numFmtId="40" fontId="107" fillId="0" borderId="6" xfId="59" applyNumberFormat="1" applyFont="1" applyBorder="1"/>
    <xf numFmtId="0" fontId="107" fillId="0" borderId="18" xfId="59" applyFont="1" applyBorder="1"/>
    <xf numFmtId="212" fontId="107" fillId="0" borderId="6" xfId="59" applyNumberFormat="1" applyFont="1" applyBorder="1"/>
    <xf numFmtId="0" fontId="107" fillId="0" borderId="6" xfId="59" applyFont="1" applyBorder="1"/>
    <xf numFmtId="0" fontId="107" fillId="0" borderId="15" xfId="59" applyFont="1" applyBorder="1" applyAlignment="1">
      <alignment horizontal="center"/>
    </xf>
    <xf numFmtId="1" fontId="107" fillId="0" borderId="39" xfId="59" applyNumberFormat="1" applyFont="1" applyBorder="1"/>
    <xf numFmtId="37" fontId="107" fillId="0" borderId="26" xfId="59" applyNumberFormat="1" applyFont="1" applyBorder="1" applyAlignment="1" applyProtection="1">
      <alignment horizontal="center"/>
      <protection locked="0"/>
    </xf>
    <xf numFmtId="0" fontId="106" fillId="0" borderId="38" xfId="59" applyFont="1" applyBorder="1"/>
    <xf numFmtId="0" fontId="7" fillId="0" borderId="39" xfId="59" applyFont="1" applyBorder="1"/>
    <xf numFmtId="0" fontId="7" fillId="0" borderId="37" xfId="59" applyFont="1" applyBorder="1"/>
    <xf numFmtId="0" fontId="7" fillId="0" borderId="38" xfId="59" applyFont="1" applyBorder="1"/>
    <xf numFmtId="1" fontId="14" fillId="0" borderId="6" xfId="36" applyNumberFormat="1" applyFont="1" applyBorder="1"/>
    <xf numFmtId="180" fontId="14" fillId="0" borderId="30" xfId="39" applyNumberFormat="1" applyFont="1" applyBorder="1" applyAlignment="1">
      <alignment horizontal="left"/>
    </xf>
    <xf numFmtId="0" fontId="16" fillId="0" borderId="5" xfId="36" applyFont="1" applyBorder="1" applyAlignment="1">
      <alignment horizontal="left"/>
    </xf>
    <xf numFmtId="0" fontId="16" fillId="0" borderId="31" xfId="36" applyFont="1" applyBorder="1" applyAlignment="1">
      <alignment horizontal="center"/>
    </xf>
    <xf numFmtId="0" fontId="16" fillId="0" borderId="6" xfId="36" applyFont="1" applyBorder="1" applyAlignment="1">
      <alignment horizontal="left"/>
    </xf>
    <xf numFmtId="184" fontId="14" fillId="0" borderId="6" xfId="36" applyNumberFormat="1" applyFont="1" applyBorder="1"/>
    <xf numFmtId="37" fontId="97" fillId="0" borderId="72" xfId="59" applyNumberFormat="1" applyBorder="1" applyAlignment="1">
      <alignment horizontal="left"/>
    </xf>
    <xf numFmtId="37" fontId="97" fillId="0" borderId="73" xfId="59" applyNumberFormat="1" applyBorder="1"/>
    <xf numFmtId="0" fontId="97" fillId="0" borderId="73" xfId="59" applyBorder="1"/>
    <xf numFmtId="0" fontId="97" fillId="0" borderId="43" xfId="59" applyBorder="1"/>
    <xf numFmtId="0" fontId="111" fillId="0" borderId="0" xfId="59" applyFont="1"/>
    <xf numFmtId="0" fontId="113" fillId="0" borderId="152" xfId="59" applyFont="1" applyBorder="1" applyAlignment="1">
      <alignment horizontal="left" vertical="center"/>
    </xf>
    <xf numFmtId="0" fontId="82" fillId="0" borderId="40" xfId="59" applyFont="1" applyBorder="1"/>
    <xf numFmtId="0" fontId="114" fillId="0" borderId="0" xfId="59" applyFont="1"/>
    <xf numFmtId="0" fontId="82" fillId="0" borderId="0" xfId="59" applyFont="1"/>
    <xf numFmtId="0" fontId="82" fillId="0" borderId="0" xfId="59" applyFont="1" applyAlignment="1">
      <alignment horizontal="right"/>
    </xf>
    <xf numFmtId="1" fontId="114" fillId="0" borderId="42" xfId="59" applyNumberFormat="1" applyFont="1" applyBorder="1" applyAlignment="1">
      <alignment horizontal="left"/>
    </xf>
    <xf numFmtId="0" fontId="113" fillId="0" borderId="153" xfId="59" applyFont="1" applyBorder="1" applyAlignment="1">
      <alignment horizontal="left" vertical="center"/>
    </xf>
    <xf numFmtId="37" fontId="111" fillId="0" borderId="55" xfId="59" applyNumberFormat="1" applyFont="1" applyBorder="1" applyAlignment="1">
      <alignment horizontal="center" vertical="center"/>
    </xf>
    <xf numFmtId="213" fontId="111" fillId="0" borderId="145" xfId="59" applyNumberFormat="1" applyFont="1" applyBorder="1" applyAlignment="1">
      <alignment horizontal="center" vertical="center"/>
    </xf>
    <xf numFmtId="213" fontId="111" fillId="0" borderId="1" xfId="59" applyNumberFormat="1" applyFont="1" applyBorder="1" applyAlignment="1">
      <alignment horizontal="center" vertical="center"/>
    </xf>
    <xf numFmtId="38" fontId="113" fillId="10" borderId="0" xfId="60" applyFont="1" applyFill="1" applyAlignment="1">
      <alignment horizontal="center"/>
    </xf>
    <xf numFmtId="0" fontId="113" fillId="10" borderId="0" xfId="59" applyFont="1" applyFill="1" applyAlignment="1">
      <alignment horizontal="center"/>
    </xf>
    <xf numFmtId="0" fontId="115" fillId="0" borderId="0" xfId="59" applyFont="1"/>
    <xf numFmtId="0" fontId="114" fillId="0" borderId="40" xfId="59" applyFont="1" applyBorder="1" applyAlignment="1" applyProtection="1">
      <alignment vertical="center"/>
      <protection locked="0"/>
    </xf>
    <xf numFmtId="0" fontId="114" fillId="0" borderId="18" xfId="59" applyFont="1" applyBorder="1" applyAlignment="1" applyProtection="1">
      <alignment vertical="center"/>
      <protection locked="0"/>
    </xf>
    <xf numFmtId="0" fontId="114" fillId="0" borderId="0" xfId="59" applyFont="1" applyAlignment="1" applyProtection="1">
      <alignment vertical="center"/>
      <protection locked="0"/>
    </xf>
    <xf numFmtId="38" fontId="114" fillId="0" borderId="18" xfId="59" applyNumberFormat="1" applyFont="1" applyBorder="1" applyAlignment="1" applyProtection="1">
      <alignment vertical="center"/>
      <protection locked="0"/>
    </xf>
    <xf numFmtId="37" fontId="114" fillId="0" borderId="0" xfId="59" applyNumberFormat="1" applyFont="1" applyAlignment="1" applyProtection="1">
      <alignment vertical="center"/>
      <protection locked="0"/>
    </xf>
    <xf numFmtId="37" fontId="114" fillId="0" borderId="18" xfId="59" applyNumberFormat="1" applyFont="1" applyBorder="1" applyAlignment="1" applyProtection="1">
      <alignment vertical="center"/>
      <protection locked="0"/>
    </xf>
    <xf numFmtId="0" fontId="114" fillId="0" borderId="42" xfId="59" applyFont="1" applyBorder="1" applyAlignment="1" applyProtection="1">
      <alignment vertical="center"/>
      <protection locked="0"/>
    </xf>
    <xf numFmtId="38" fontId="113" fillId="10" borderId="0" xfId="60" applyFont="1" applyFill="1" applyProtection="1">
      <protection locked="0"/>
    </xf>
    <xf numFmtId="38" fontId="115" fillId="0" borderId="0" xfId="59" applyNumberFormat="1" applyFont="1"/>
    <xf numFmtId="0" fontId="113" fillId="0" borderId="154" xfId="59" applyFont="1" applyBorder="1" applyAlignment="1">
      <alignment horizontal="left" vertical="center"/>
    </xf>
    <xf numFmtId="0" fontId="114" fillId="0" borderId="40" xfId="59" quotePrefix="1" applyFont="1" applyBorder="1" applyAlignment="1" applyProtection="1">
      <alignment horizontal="center" vertical="center"/>
      <protection locked="0"/>
    </xf>
    <xf numFmtId="0" fontId="114" fillId="0" borderId="18" xfId="59" applyFont="1" applyBorder="1" applyAlignment="1" applyProtection="1">
      <alignment horizontal="left" vertical="center"/>
      <protection locked="0"/>
    </xf>
    <xf numFmtId="38" fontId="113" fillId="0" borderId="0" xfId="59" applyNumberFormat="1" applyFont="1" applyProtection="1">
      <protection locked="0"/>
    </xf>
    <xf numFmtId="0" fontId="111" fillId="0" borderId="71" xfId="59" applyFont="1" applyBorder="1" applyAlignment="1" applyProtection="1">
      <alignment vertical="center"/>
      <protection locked="0"/>
    </xf>
    <xf numFmtId="0" fontId="111" fillId="0" borderId="5" xfId="59" applyFont="1" applyBorder="1" applyAlignment="1" applyProtection="1">
      <alignment vertical="center" shrinkToFit="1"/>
      <protection locked="0"/>
    </xf>
    <xf numFmtId="0" fontId="111" fillId="0" borderId="20" xfId="59" applyFont="1" applyBorder="1" applyAlignment="1" applyProtection="1">
      <alignment vertical="center" shrinkToFit="1"/>
      <protection locked="0"/>
    </xf>
    <xf numFmtId="38" fontId="111" fillId="0" borderId="5" xfId="59" applyNumberFormat="1" applyFont="1" applyBorder="1" applyAlignment="1" applyProtection="1">
      <alignment vertical="center"/>
      <protection locked="0"/>
    </xf>
    <xf numFmtId="0" fontId="111" fillId="0" borderId="5" xfId="59" applyFont="1" applyBorder="1" applyAlignment="1" applyProtection="1">
      <alignment vertical="center"/>
      <protection locked="0"/>
    </xf>
    <xf numFmtId="37" fontId="111" fillId="0" borderId="20" xfId="59" applyNumberFormat="1" applyFont="1" applyBorder="1" applyAlignment="1" applyProtection="1">
      <alignment vertical="center"/>
      <protection locked="0"/>
    </xf>
    <xf numFmtId="37" fontId="111" fillId="0" borderId="5" xfId="59" applyNumberFormat="1" applyFont="1" applyBorder="1" applyAlignment="1" applyProtection="1">
      <alignment vertical="center"/>
      <protection locked="0"/>
    </xf>
    <xf numFmtId="37" fontId="111" fillId="0" borderId="20" xfId="59" applyNumberFormat="1" applyFont="1" applyBorder="1" applyAlignment="1" applyProtection="1">
      <alignment horizontal="center" vertical="center"/>
      <protection locked="0"/>
    </xf>
    <xf numFmtId="214" fontId="111" fillId="0" borderId="148" xfId="59" applyNumberFormat="1" applyFont="1" applyBorder="1" applyAlignment="1" applyProtection="1">
      <alignment horizontal="center" vertical="center"/>
      <protection locked="0"/>
    </xf>
    <xf numFmtId="37" fontId="111" fillId="0" borderId="68" xfId="59" applyNumberFormat="1" applyFont="1" applyBorder="1" applyAlignment="1" applyProtection="1">
      <alignment vertical="center"/>
      <protection locked="0"/>
    </xf>
    <xf numFmtId="0" fontId="111" fillId="0" borderId="6" xfId="59" applyFont="1" applyBorder="1" applyAlignment="1" applyProtection="1">
      <alignment vertical="center" shrinkToFit="1"/>
      <protection locked="0"/>
    </xf>
    <xf numFmtId="0" fontId="111" fillId="0" borderId="15" xfId="59" applyFont="1" applyBorder="1" applyAlignment="1" applyProtection="1">
      <alignment vertical="center" shrinkToFit="1"/>
      <protection locked="0"/>
    </xf>
    <xf numFmtId="38" fontId="111" fillId="0" borderId="6" xfId="60" applyFont="1" applyBorder="1" applyAlignment="1" applyProtection="1">
      <alignment vertical="center"/>
      <protection locked="0"/>
    </xf>
    <xf numFmtId="0" fontId="111" fillId="0" borderId="6" xfId="59" applyFont="1" applyBorder="1" applyAlignment="1" applyProtection="1">
      <alignment horizontal="center" vertical="center"/>
      <protection locked="0"/>
    </xf>
    <xf numFmtId="37" fontId="111" fillId="0" borderId="15" xfId="59" applyNumberFormat="1" applyFont="1" applyBorder="1" applyAlignment="1" applyProtection="1">
      <alignment vertical="center"/>
      <protection locked="0"/>
    </xf>
    <xf numFmtId="37" fontId="111" fillId="0" borderId="6" xfId="62" applyNumberFormat="1" applyFont="1" applyBorder="1" applyAlignment="1">
      <alignment vertical="center"/>
    </xf>
    <xf numFmtId="37" fontId="111" fillId="0" borderId="15" xfId="59" applyNumberFormat="1" applyFont="1" applyBorder="1" applyAlignment="1" applyProtection="1">
      <alignment horizontal="center" vertical="center"/>
      <protection locked="0"/>
    </xf>
    <xf numFmtId="214" fontId="111" fillId="0" borderId="69" xfId="59" applyNumberFormat="1" applyFont="1" applyBorder="1" applyAlignment="1" applyProtection="1">
      <alignment horizontal="center" vertical="center"/>
      <protection locked="0"/>
    </xf>
    <xf numFmtId="37" fontId="111" fillId="0" borderId="71" xfId="59" applyNumberFormat="1" applyFont="1" applyBorder="1" applyAlignment="1" applyProtection="1">
      <alignment vertical="center"/>
      <protection locked="0"/>
    </xf>
    <xf numFmtId="0" fontId="111" fillId="0" borderId="0" xfId="59" applyFont="1" applyAlignment="1" applyProtection="1">
      <alignment vertical="center" shrinkToFit="1"/>
      <protection locked="0"/>
    </xf>
    <xf numFmtId="38" fontId="111" fillId="0" borderId="18" xfId="60" applyFont="1" applyBorder="1" applyAlignment="1" applyProtection="1">
      <alignment vertical="center"/>
      <protection locked="0"/>
    </xf>
    <xf numFmtId="0" fontId="111" fillId="0" borderId="18" xfId="59" applyFont="1" applyBorder="1" applyAlignment="1" applyProtection="1">
      <alignment horizontal="center" vertical="center"/>
      <protection locked="0"/>
    </xf>
    <xf numFmtId="37" fontId="111" fillId="0" borderId="0" xfId="59" applyNumberFormat="1" applyFont="1" applyAlignment="1" applyProtection="1">
      <alignment vertical="center"/>
      <protection locked="0"/>
    </xf>
    <xf numFmtId="37" fontId="111" fillId="0" borderId="18" xfId="62" applyNumberFormat="1" applyFont="1" applyBorder="1" applyAlignment="1">
      <alignment vertical="center"/>
    </xf>
    <xf numFmtId="37" fontId="111" fillId="0" borderId="0" xfId="59" applyNumberFormat="1" applyFont="1" applyAlignment="1" applyProtection="1">
      <alignment horizontal="center" vertical="center"/>
      <protection locked="0"/>
    </xf>
    <xf numFmtId="214" fontId="111" fillId="0" borderId="42" xfId="59" applyNumberFormat="1" applyFont="1" applyBorder="1" applyAlignment="1" applyProtection="1">
      <alignment horizontal="center" vertical="center"/>
      <protection locked="0"/>
    </xf>
    <xf numFmtId="0" fontId="111" fillId="0" borderId="33" xfId="59" applyFont="1" applyBorder="1" applyAlignment="1" applyProtection="1">
      <alignment vertical="center"/>
      <protection locked="0"/>
    </xf>
    <xf numFmtId="0" fontId="111" fillId="0" borderId="9" xfId="59" applyFont="1" applyBorder="1" applyAlignment="1" applyProtection="1">
      <alignment vertical="center" shrinkToFit="1"/>
      <protection locked="0"/>
    </xf>
    <xf numFmtId="49" fontId="111" fillId="0" borderId="5" xfId="59" applyNumberFormat="1" applyFont="1" applyBorder="1" applyAlignment="1" applyProtection="1">
      <alignment vertical="center" shrinkToFit="1"/>
      <protection locked="0"/>
    </xf>
    <xf numFmtId="183" fontId="111" fillId="0" borderId="5" xfId="59" applyNumberFormat="1" applyFont="1" applyBorder="1" applyAlignment="1" applyProtection="1">
      <alignment vertical="center"/>
      <protection locked="0"/>
    </xf>
    <xf numFmtId="0" fontId="111" fillId="0" borderId="5" xfId="59" applyFont="1" applyBorder="1" applyAlignment="1" applyProtection="1">
      <alignment horizontal="center" vertical="center"/>
      <protection locked="0"/>
    </xf>
    <xf numFmtId="37" fontId="111" fillId="0" borderId="9" xfId="59" applyNumberFormat="1" applyFont="1" applyBorder="1" applyAlignment="1" applyProtection="1">
      <alignment vertical="center"/>
      <protection locked="0"/>
    </xf>
    <xf numFmtId="37" fontId="111" fillId="0" borderId="148" xfId="59" applyNumberFormat="1" applyFont="1" applyBorder="1" applyAlignment="1" applyProtection="1">
      <alignment horizontal="center" vertical="center"/>
      <protection locked="0"/>
    </xf>
    <xf numFmtId="0" fontId="111" fillId="0" borderId="31" xfId="59" applyFont="1" applyBorder="1" applyAlignment="1" applyProtection="1">
      <alignment vertical="center"/>
      <protection locked="0"/>
    </xf>
    <xf numFmtId="39" fontId="111" fillId="0" borderId="3" xfId="59" applyNumberFormat="1" applyFont="1" applyBorder="1" applyAlignment="1" applyProtection="1">
      <alignment vertical="center" shrinkToFit="1"/>
      <protection locked="0"/>
    </xf>
    <xf numFmtId="49" fontId="111" fillId="0" borderId="6" xfId="59" applyNumberFormat="1" applyFont="1" applyBorder="1" applyAlignment="1" applyProtection="1">
      <alignment vertical="center" shrinkToFit="1"/>
      <protection locked="0"/>
    </xf>
    <xf numFmtId="215" fontId="111" fillId="0" borderId="6" xfId="60" applyNumberFormat="1" applyFont="1" applyBorder="1" applyAlignment="1" applyProtection="1">
      <alignment vertical="center"/>
      <protection locked="0"/>
    </xf>
    <xf numFmtId="39" fontId="111" fillId="0" borderId="6" xfId="59" applyNumberFormat="1" applyFont="1" applyBorder="1" applyAlignment="1" applyProtection="1">
      <alignment horizontal="center" vertical="center"/>
      <protection locked="0"/>
    </xf>
    <xf numFmtId="37" fontId="111" fillId="0" borderId="6" xfId="59" applyNumberFormat="1" applyFont="1" applyBorder="1" applyAlignment="1" applyProtection="1">
      <alignment vertical="center"/>
      <protection locked="0"/>
    </xf>
    <xf numFmtId="37" fontId="111" fillId="0" borderId="3" xfId="59" applyNumberFormat="1" applyFont="1" applyBorder="1" applyAlignment="1" applyProtection="1">
      <alignment horizontal="center" vertical="center"/>
      <protection locked="0"/>
    </xf>
    <xf numFmtId="0" fontId="111" fillId="0" borderId="40" xfId="59" applyFont="1" applyBorder="1" applyAlignment="1" applyProtection="1">
      <alignment vertical="center"/>
      <protection locked="0"/>
    </xf>
    <xf numFmtId="37" fontId="111" fillId="0" borderId="9" xfId="59" applyNumberFormat="1" applyFont="1" applyBorder="1" applyAlignment="1" applyProtection="1">
      <alignment horizontal="right" vertical="center"/>
      <protection locked="0"/>
    </xf>
    <xf numFmtId="215" fontId="111" fillId="0" borderId="5" xfId="59" applyNumberFormat="1" applyFont="1" applyBorder="1" applyAlignment="1" applyProtection="1">
      <alignment vertical="center"/>
      <protection locked="0"/>
    </xf>
    <xf numFmtId="37" fontId="111" fillId="0" borderId="9" xfId="59" applyNumberFormat="1" applyFont="1" applyBorder="1" applyAlignment="1" applyProtection="1">
      <alignment horizontal="center" vertical="center"/>
      <protection locked="0"/>
    </xf>
    <xf numFmtId="183" fontId="111" fillId="0" borderId="6" xfId="60" applyNumberFormat="1" applyFont="1" applyBorder="1" applyAlignment="1" applyProtection="1">
      <alignment vertical="center"/>
      <protection locked="0"/>
    </xf>
    <xf numFmtId="214" fontId="111" fillId="0" borderId="69" xfId="59" applyNumberFormat="1" applyFont="1" applyBorder="1" applyAlignment="1" applyProtection="1">
      <alignment horizontal="center" vertical="center" shrinkToFit="1"/>
      <protection locked="0"/>
    </xf>
    <xf numFmtId="0" fontId="111" fillId="0" borderId="9" xfId="59" applyFont="1" applyBorder="1" applyAlignment="1" applyProtection="1">
      <alignment shrinkToFit="1"/>
      <protection locked="0"/>
    </xf>
    <xf numFmtId="0" fontId="111" fillId="0" borderId="5" xfId="59" applyFont="1" applyBorder="1" applyAlignment="1" applyProtection="1">
      <alignment shrinkToFit="1"/>
      <protection locked="0"/>
    </xf>
    <xf numFmtId="0" fontId="111" fillId="0" borderId="5" xfId="59" applyFont="1" applyBorder="1" applyProtection="1">
      <protection locked="0"/>
    </xf>
    <xf numFmtId="37" fontId="111" fillId="0" borderId="5" xfId="59" applyNumberFormat="1" applyFont="1" applyBorder="1" applyProtection="1">
      <protection locked="0"/>
    </xf>
    <xf numFmtId="37" fontId="111" fillId="0" borderId="20" xfId="59" applyNumberFormat="1" applyFont="1" applyBorder="1" applyAlignment="1" applyProtection="1">
      <alignment horizontal="center"/>
      <protection locked="0"/>
    </xf>
    <xf numFmtId="214" fontId="111" fillId="0" borderId="148" xfId="59" applyNumberFormat="1" applyFont="1" applyBorder="1" applyAlignment="1" applyProtection="1">
      <alignment horizontal="center"/>
      <protection locked="0"/>
    </xf>
    <xf numFmtId="0" fontId="111" fillId="0" borderId="68" xfId="59" quotePrefix="1" applyFont="1" applyBorder="1" applyAlignment="1" applyProtection="1">
      <alignment vertical="center"/>
      <protection locked="0"/>
    </xf>
    <xf numFmtId="39" fontId="111" fillId="0" borderId="3" xfId="59" applyNumberFormat="1" applyFont="1" applyBorder="1" applyAlignment="1" applyProtection="1">
      <alignment shrinkToFit="1"/>
      <protection locked="0"/>
    </xf>
    <xf numFmtId="49" fontId="111" fillId="0" borderId="6" xfId="59" applyNumberFormat="1" applyFont="1" applyBorder="1" applyAlignment="1" applyProtection="1">
      <alignment shrinkToFit="1"/>
      <protection locked="0"/>
    </xf>
    <xf numFmtId="39" fontId="111" fillId="0" borderId="6" xfId="59" applyNumberFormat="1" applyFont="1" applyBorder="1" applyAlignment="1" applyProtection="1">
      <alignment horizontal="center"/>
      <protection locked="0"/>
    </xf>
    <xf numFmtId="37" fontId="111" fillId="0" borderId="6" xfId="59" applyNumberFormat="1" applyFont="1" applyBorder="1" applyProtection="1">
      <protection locked="0"/>
    </xf>
    <xf numFmtId="37" fontId="111" fillId="0" borderId="6" xfId="62" applyNumberFormat="1" applyFont="1" applyBorder="1"/>
    <xf numFmtId="37" fontId="111" fillId="0" borderId="15" xfId="59" applyNumberFormat="1" applyFont="1" applyBorder="1" applyAlignment="1" applyProtection="1">
      <alignment horizontal="center" shrinkToFit="1"/>
      <protection locked="0"/>
    </xf>
    <xf numFmtId="214" fontId="111" fillId="0" borderId="69" xfId="59" applyNumberFormat="1" applyFont="1" applyBorder="1" applyAlignment="1" applyProtection="1">
      <alignment horizontal="center"/>
      <protection locked="0"/>
    </xf>
    <xf numFmtId="216" fontId="111" fillId="0" borderId="20" xfId="59" applyNumberFormat="1" applyFont="1" applyBorder="1" applyProtection="1">
      <protection locked="0"/>
    </xf>
    <xf numFmtId="37" fontId="111" fillId="0" borderId="20" xfId="59" applyNumberFormat="1" applyFont="1" applyBorder="1" applyAlignment="1" applyProtection="1">
      <alignment horizontal="left"/>
      <protection locked="0"/>
    </xf>
    <xf numFmtId="0" fontId="111" fillId="0" borderId="3" xfId="59" applyFont="1" applyBorder="1" applyAlignment="1" applyProtection="1">
      <alignment shrinkToFit="1"/>
      <protection locked="0"/>
    </xf>
    <xf numFmtId="0" fontId="111" fillId="0" borderId="6" xfId="59" applyFont="1" applyBorder="1" applyAlignment="1" applyProtection="1">
      <alignment shrinkToFit="1"/>
      <protection locked="0"/>
    </xf>
    <xf numFmtId="217" fontId="111" fillId="0" borderId="15" xfId="60" applyNumberFormat="1" applyFont="1" applyBorder="1" applyAlignment="1" applyProtection="1">
      <alignment vertical="center"/>
      <protection locked="0"/>
    </xf>
    <xf numFmtId="0" fontId="111" fillId="0" borderId="6" xfId="59" applyFont="1" applyBorder="1" applyAlignment="1" applyProtection="1">
      <alignment horizontal="center"/>
      <protection locked="0"/>
    </xf>
    <xf numFmtId="49" fontId="111" fillId="0" borderId="5" xfId="59" applyNumberFormat="1" applyFont="1" applyBorder="1" applyAlignment="1" applyProtection="1">
      <alignment shrinkToFit="1"/>
      <protection locked="0"/>
    </xf>
    <xf numFmtId="215" fontId="111" fillId="0" borderId="5" xfId="60" applyNumberFormat="1" applyFont="1" applyBorder="1" applyAlignment="1" applyProtection="1">
      <alignment vertical="center"/>
      <protection locked="0"/>
    </xf>
    <xf numFmtId="183" fontId="111" fillId="0" borderId="5" xfId="60" applyNumberFormat="1" applyFont="1" applyBorder="1" applyAlignment="1" applyProtection="1">
      <alignment vertical="center"/>
      <protection locked="0"/>
    </xf>
    <xf numFmtId="215" fontId="111" fillId="0" borderId="5" xfId="60" applyNumberFormat="1" applyFont="1" applyBorder="1" applyProtection="1">
      <protection locked="0"/>
    </xf>
    <xf numFmtId="0" fontId="111" fillId="0" borderId="40" xfId="59" quotePrefix="1" applyFont="1" applyBorder="1" applyAlignment="1" applyProtection="1">
      <alignment vertical="center"/>
      <protection locked="0"/>
    </xf>
    <xf numFmtId="215" fontId="111" fillId="0" borderId="6" xfId="60" applyNumberFormat="1" applyFont="1" applyBorder="1" applyProtection="1">
      <protection locked="0"/>
    </xf>
    <xf numFmtId="38" fontId="111" fillId="0" borderId="6" xfId="60" applyFont="1" applyBorder="1"/>
    <xf numFmtId="37" fontId="111" fillId="0" borderId="9" xfId="59" applyNumberFormat="1" applyFont="1" applyBorder="1" applyAlignment="1" applyProtection="1">
      <alignment horizontal="left" shrinkToFit="1"/>
      <protection locked="0"/>
    </xf>
    <xf numFmtId="214" fontId="111" fillId="0" borderId="148" xfId="59" applyNumberFormat="1" applyFont="1" applyBorder="1" applyAlignment="1" applyProtection="1">
      <alignment horizontal="center" shrinkToFit="1"/>
      <protection locked="0"/>
    </xf>
    <xf numFmtId="0" fontId="111" fillId="0" borderId="68" xfId="59" applyFont="1" applyBorder="1" applyAlignment="1" applyProtection="1">
      <alignment vertical="center"/>
      <protection locked="0"/>
    </xf>
    <xf numFmtId="37" fontId="111" fillId="0" borderId="3" xfId="59" applyNumberFormat="1" applyFont="1" applyBorder="1" applyAlignment="1" applyProtection="1">
      <alignment horizontal="left" vertical="center"/>
      <protection locked="0"/>
    </xf>
    <xf numFmtId="0" fontId="111" fillId="0" borderId="18" xfId="59" applyFont="1" applyBorder="1" applyAlignment="1" applyProtection="1">
      <alignment vertical="center" shrinkToFit="1"/>
      <protection locked="0"/>
    </xf>
    <xf numFmtId="38" fontId="111" fillId="0" borderId="18" xfId="59" applyNumberFormat="1" applyFont="1" applyBorder="1" applyAlignment="1" applyProtection="1">
      <alignment vertical="center"/>
      <protection locked="0"/>
    </xf>
    <xf numFmtId="218" fontId="111" fillId="0" borderId="18" xfId="59" applyNumberFormat="1" applyFont="1" applyBorder="1" applyAlignment="1" applyProtection="1">
      <alignment vertical="center"/>
      <protection locked="0"/>
    </xf>
    <xf numFmtId="37" fontId="111" fillId="0" borderId="18" xfId="59" applyNumberFormat="1" applyFont="1" applyBorder="1" applyAlignment="1" applyProtection="1">
      <alignment vertical="center"/>
      <protection locked="0"/>
    </xf>
    <xf numFmtId="0" fontId="114" fillId="0" borderId="5" xfId="59" applyFont="1" applyBorder="1" applyAlignment="1" applyProtection="1">
      <alignment vertical="center"/>
      <protection locked="0"/>
    </xf>
    <xf numFmtId="0" fontId="114" fillId="0" borderId="20" xfId="59" applyFont="1" applyBorder="1" applyAlignment="1" applyProtection="1">
      <alignment vertical="center" wrapText="1"/>
      <protection locked="0"/>
    </xf>
    <xf numFmtId="38" fontId="114" fillId="0" borderId="5" xfId="59" applyNumberFormat="1" applyFont="1" applyBorder="1" applyAlignment="1" applyProtection="1">
      <alignment vertical="center"/>
      <protection locked="0"/>
    </xf>
    <xf numFmtId="218" fontId="114" fillId="0" borderId="5" xfId="59" applyNumberFormat="1" applyFont="1" applyBorder="1" applyAlignment="1" applyProtection="1">
      <alignment horizontal="center" vertical="center"/>
      <protection locked="0"/>
    </xf>
    <xf numFmtId="37" fontId="114" fillId="0" borderId="20" xfId="59" applyNumberFormat="1" applyFont="1" applyBorder="1" applyAlignment="1" applyProtection="1">
      <alignment vertical="center"/>
      <protection locked="0"/>
    </xf>
    <xf numFmtId="37" fontId="114" fillId="0" borderId="5" xfId="59" applyNumberFormat="1" applyFont="1" applyBorder="1" applyAlignment="1">
      <alignment vertical="center"/>
    </xf>
    <xf numFmtId="0" fontId="114" fillId="0" borderId="6" xfId="59" applyFont="1" applyBorder="1" applyAlignment="1" applyProtection="1">
      <alignment horizontal="center" vertical="center"/>
      <protection locked="0"/>
    </xf>
    <xf numFmtId="0" fontId="114" fillId="0" borderId="15" xfId="59" applyFont="1" applyBorder="1" applyAlignment="1" applyProtection="1">
      <alignment vertical="center" wrapText="1"/>
      <protection locked="0"/>
    </xf>
    <xf numFmtId="38" fontId="114" fillId="0" borderId="6" xfId="59" applyNumberFormat="1" applyFont="1" applyBorder="1" applyAlignment="1" applyProtection="1">
      <alignment vertical="center"/>
      <protection locked="0"/>
    </xf>
    <xf numFmtId="218" fontId="114" fillId="0" borderId="6" xfId="59" applyNumberFormat="1" applyFont="1" applyBorder="1" applyAlignment="1" applyProtection="1">
      <alignment horizontal="center" vertical="center"/>
      <protection locked="0"/>
    </xf>
    <xf numFmtId="37" fontId="114" fillId="0" borderId="15" xfId="59" applyNumberFormat="1" applyFont="1" applyBorder="1" applyAlignment="1" applyProtection="1">
      <alignment vertical="center"/>
      <protection locked="0"/>
    </xf>
    <xf numFmtId="37" fontId="114" fillId="0" borderId="6" xfId="61" applyNumberFormat="1" applyFont="1" applyBorder="1" applyAlignment="1">
      <alignment horizontal="right" vertical="center"/>
    </xf>
    <xf numFmtId="37" fontId="111" fillId="0" borderId="15" xfId="59" applyNumberFormat="1" applyFont="1" applyBorder="1" applyAlignment="1" applyProtection="1">
      <alignment horizontal="right" vertical="center"/>
      <protection locked="0"/>
    </xf>
    <xf numFmtId="219" fontId="111" fillId="0" borderId="69" xfId="59" applyNumberFormat="1" applyFont="1" applyBorder="1" applyAlignment="1" applyProtection="1">
      <alignment horizontal="left" vertical="center"/>
      <protection locked="0"/>
    </xf>
    <xf numFmtId="0" fontId="114" fillId="0" borderId="40" xfId="59" applyFont="1" applyBorder="1" applyAlignment="1">
      <alignment vertical="center"/>
    </xf>
    <xf numFmtId="0" fontId="114" fillId="0" borderId="0" xfId="59" applyFont="1" applyAlignment="1">
      <alignment vertical="center"/>
    </xf>
    <xf numFmtId="38" fontId="114" fillId="0" borderId="18" xfId="59" applyNumberFormat="1" applyFont="1" applyBorder="1" applyAlignment="1">
      <alignment vertical="center"/>
    </xf>
    <xf numFmtId="218" fontId="114" fillId="0" borderId="18" xfId="59" applyNumberFormat="1" applyFont="1" applyBorder="1" applyAlignment="1">
      <alignment vertical="center"/>
    </xf>
    <xf numFmtId="37" fontId="114" fillId="0" borderId="0" xfId="59" applyNumberFormat="1" applyFont="1" applyAlignment="1">
      <alignment vertical="center"/>
    </xf>
    <xf numFmtId="37" fontId="114" fillId="0" borderId="18" xfId="59" applyNumberFormat="1" applyFont="1" applyBorder="1" applyAlignment="1">
      <alignment vertical="center"/>
    </xf>
    <xf numFmtId="37" fontId="114" fillId="0" borderId="0" xfId="59" applyNumberFormat="1" applyFont="1" applyAlignment="1">
      <alignment horizontal="center" vertical="center"/>
    </xf>
    <xf numFmtId="214" fontId="114" fillId="0" borderId="42" xfId="59" applyNumberFormat="1" applyFont="1" applyBorder="1" applyAlignment="1">
      <alignment horizontal="center" vertical="center"/>
    </xf>
    <xf numFmtId="0" fontId="114" fillId="0" borderId="39" xfId="59" applyFont="1" applyBorder="1" applyAlignment="1">
      <alignment vertical="center"/>
    </xf>
    <xf numFmtId="0" fontId="114" fillId="0" borderId="26" xfId="59" applyFont="1" applyBorder="1" applyAlignment="1" applyProtection="1">
      <alignment vertical="center"/>
      <protection locked="0"/>
    </xf>
    <xf numFmtId="0" fontId="114" fillId="0" borderId="37" xfId="59" applyFont="1" applyBorder="1" applyAlignment="1">
      <alignment vertical="center"/>
    </xf>
    <xf numFmtId="38" fontId="114" fillId="0" borderId="26" xfId="59" applyNumberFormat="1" applyFont="1" applyBorder="1" applyAlignment="1">
      <alignment vertical="center"/>
    </xf>
    <xf numFmtId="218" fontId="114" fillId="0" borderId="26" xfId="59" applyNumberFormat="1" applyFont="1" applyBorder="1" applyAlignment="1">
      <alignment vertical="center"/>
    </xf>
    <xf numFmtId="37" fontId="114" fillId="0" borderId="37" xfId="59" applyNumberFormat="1" applyFont="1" applyBorder="1" applyAlignment="1">
      <alignment horizontal="right" vertical="center"/>
    </xf>
    <xf numFmtId="37" fontId="114" fillId="0" borderId="26" xfId="61" applyNumberFormat="1" applyFont="1" applyBorder="1" applyAlignment="1">
      <alignment horizontal="right" vertical="center"/>
    </xf>
    <xf numFmtId="37" fontId="114" fillId="0" borderId="37" xfId="59" applyNumberFormat="1" applyFont="1" applyBorder="1" applyAlignment="1">
      <alignment horizontal="center" vertical="center"/>
    </xf>
    <xf numFmtId="214" fontId="114" fillId="0" borderId="38" xfId="59" applyNumberFormat="1" applyFont="1" applyBorder="1" applyAlignment="1">
      <alignment horizontal="center" vertical="center"/>
    </xf>
    <xf numFmtId="2" fontId="97" fillId="0" borderId="0" xfId="59" applyNumberFormat="1"/>
    <xf numFmtId="37" fontId="111" fillId="0" borderId="20" xfId="59" applyNumberFormat="1" applyFont="1" applyBorder="1" applyAlignment="1" applyProtection="1">
      <alignment horizontal="right" vertical="center"/>
      <protection locked="0"/>
    </xf>
    <xf numFmtId="40" fontId="111" fillId="0" borderId="18" xfId="60" applyNumberFormat="1" applyFont="1" applyBorder="1" applyAlignment="1" applyProtection="1">
      <alignment vertical="center"/>
      <protection locked="0"/>
    </xf>
    <xf numFmtId="37" fontId="111" fillId="0" borderId="0" xfId="59" applyNumberFormat="1" applyFont="1" applyAlignment="1" applyProtection="1">
      <alignment horizontal="left" vertical="center"/>
      <protection locked="0"/>
    </xf>
    <xf numFmtId="37" fontId="111" fillId="0" borderId="3" xfId="59" quotePrefix="1" applyNumberFormat="1" applyFont="1" applyBorder="1" applyAlignment="1" applyProtection="1">
      <alignment horizontal="center" vertical="center"/>
      <protection locked="0"/>
    </xf>
    <xf numFmtId="37" fontId="111" fillId="0" borderId="148" xfId="59" applyNumberFormat="1" applyFont="1" applyBorder="1" applyAlignment="1" applyProtection="1">
      <alignment horizontal="right" vertical="center"/>
      <protection locked="0"/>
    </xf>
    <xf numFmtId="37" fontId="103" fillId="0" borderId="0" xfId="59" applyNumberFormat="1" applyFont="1"/>
    <xf numFmtId="37" fontId="97" fillId="0" borderId="0" xfId="59" applyNumberFormat="1" applyAlignment="1">
      <alignment horizontal="left"/>
    </xf>
    <xf numFmtId="37" fontId="97" fillId="0" borderId="0" xfId="59" applyNumberFormat="1" applyAlignment="1">
      <alignment horizontal="center"/>
    </xf>
    <xf numFmtId="213" fontId="97" fillId="0" borderId="0" xfId="59" applyNumberFormat="1"/>
    <xf numFmtId="0" fontId="14" fillId="0" borderId="5" xfId="36" applyFont="1" applyBorder="1" applyAlignment="1">
      <alignment horizontal="left"/>
    </xf>
    <xf numFmtId="38" fontId="14" fillId="0" borderId="6" xfId="26" applyFont="1" applyFill="1" applyBorder="1" applyAlignment="1">
      <alignment horizontal="right"/>
    </xf>
    <xf numFmtId="6" fontId="16" fillId="0" borderId="6" xfId="40" applyNumberFormat="1" applyFont="1" applyBorder="1" applyAlignment="1">
      <alignment horizontal="left"/>
    </xf>
    <xf numFmtId="0" fontId="54" fillId="0" borderId="0" xfId="63" applyFont="1"/>
    <xf numFmtId="0" fontId="54" fillId="0" borderId="20" xfId="63" applyFont="1" applyBorder="1"/>
    <xf numFmtId="0" fontId="54" fillId="0" borderId="21" xfId="63" applyFont="1" applyBorder="1"/>
    <xf numFmtId="0" fontId="120" fillId="0" borderId="47" xfId="64" quotePrefix="1" applyFont="1" applyBorder="1" applyAlignment="1">
      <alignment horizontal="center" vertical="center"/>
    </xf>
    <xf numFmtId="39" fontId="120" fillId="0" borderId="155" xfId="63" applyNumberFormat="1" applyFont="1" applyBorder="1" applyAlignment="1">
      <alignment horizontal="center"/>
    </xf>
    <xf numFmtId="0" fontId="120" fillId="0" borderId="156" xfId="63" applyFont="1" applyBorder="1" applyAlignment="1">
      <alignment horizontal="left"/>
    </xf>
    <xf numFmtId="0" fontId="120" fillId="0" borderId="130" xfId="63" applyFont="1" applyBorder="1" applyAlignment="1">
      <alignment horizontal="left"/>
    </xf>
    <xf numFmtId="0" fontId="120" fillId="0" borderId="157" xfId="63" applyFont="1" applyBorder="1" applyAlignment="1">
      <alignment horizontal="left"/>
    </xf>
    <xf numFmtId="0" fontId="54" fillId="0" borderId="0" xfId="64" applyFont="1" applyAlignment="1">
      <alignment horizontal="center"/>
    </xf>
    <xf numFmtId="0" fontId="116" fillId="0" borderId="0" xfId="64" applyFont="1" applyAlignment="1">
      <alignment horizontal="left"/>
    </xf>
    <xf numFmtId="0" fontId="53" fillId="0" borderId="22" xfId="64" applyFont="1" applyBorder="1"/>
    <xf numFmtId="0" fontId="120" fillId="0" borderId="64" xfId="64" quotePrefix="1" applyFont="1" applyBorder="1" applyAlignment="1">
      <alignment horizontal="center" vertical="center"/>
    </xf>
    <xf numFmtId="37" fontId="121" fillId="0" borderId="64" xfId="63" applyNumberFormat="1" applyFont="1" applyBorder="1" applyAlignment="1">
      <alignment horizontal="center"/>
    </xf>
    <xf numFmtId="0" fontId="116" fillId="0" borderId="0" xfId="64" quotePrefix="1" applyFont="1" applyAlignment="1">
      <alignment horizontal="left"/>
    </xf>
    <xf numFmtId="39" fontId="122" fillId="0" borderId="155" xfId="63" applyNumberFormat="1" applyFont="1" applyBorder="1" applyAlignment="1">
      <alignment horizontal="center"/>
    </xf>
    <xf numFmtId="0" fontId="54" fillId="0" borderId="14" xfId="63" applyFont="1" applyBorder="1"/>
    <xf numFmtId="0" fontId="54" fillId="0" borderId="22" xfId="63" applyFont="1" applyBorder="1"/>
    <xf numFmtId="0" fontId="120" fillId="0" borderId="0" xfId="64" applyFont="1" applyAlignment="1">
      <alignment horizontal="center" vertical="center"/>
    </xf>
    <xf numFmtId="39" fontId="123" fillId="0" borderId="155" xfId="63" applyNumberFormat="1" applyFont="1" applyBorder="1" applyAlignment="1">
      <alignment horizontal="center"/>
    </xf>
    <xf numFmtId="0" fontId="54" fillId="0" borderId="15" xfId="63" applyFont="1" applyBorder="1"/>
    <xf numFmtId="0" fontId="54" fillId="0" borderId="23" xfId="63" applyFont="1" applyBorder="1"/>
    <xf numFmtId="37" fontId="124" fillId="0" borderId="64" xfId="63" applyNumberFormat="1" applyFont="1" applyBorder="1" applyAlignment="1">
      <alignment horizontal="center"/>
    </xf>
    <xf numFmtId="0" fontId="120" fillId="0" borderId="3" xfId="63" applyFont="1" applyBorder="1" applyAlignment="1">
      <alignment horizontal="left"/>
    </xf>
    <xf numFmtId="0" fontId="120" fillId="0" borderId="15" xfId="63" applyFont="1" applyBorder="1" applyAlignment="1">
      <alignment horizontal="left"/>
    </xf>
    <xf numFmtId="0" fontId="120" fillId="0" borderId="23" xfId="63" applyFont="1" applyBorder="1" applyAlignment="1">
      <alignment horizontal="left"/>
    </xf>
    <xf numFmtId="0" fontId="54" fillId="0" borderId="5" xfId="63" applyFont="1" applyBorder="1"/>
    <xf numFmtId="0" fontId="54" fillId="3" borderId="158" xfId="63" applyFont="1" applyFill="1" applyBorder="1" applyAlignment="1">
      <alignment horizontal="center"/>
    </xf>
    <xf numFmtId="0" fontId="54" fillId="0" borderId="161" xfId="63" applyFont="1" applyBorder="1" applyAlignment="1">
      <alignment horizontal="center"/>
    </xf>
    <xf numFmtId="0" fontId="54" fillId="0" borderId="162" xfId="63" applyFont="1" applyBorder="1" applyAlignment="1">
      <alignment horizontal="center"/>
    </xf>
    <xf numFmtId="0" fontId="54" fillId="0" borderId="158" xfId="63" applyFont="1" applyBorder="1" applyAlignment="1">
      <alignment horizontal="distributed"/>
    </xf>
    <xf numFmtId="0" fontId="54" fillId="0" borderId="158" xfId="63" applyFont="1" applyBorder="1" applyAlignment="1">
      <alignment horizontal="center"/>
    </xf>
    <xf numFmtId="0" fontId="54" fillId="0" borderId="164" xfId="63" applyFont="1" applyBorder="1" applyAlignment="1">
      <alignment horizontal="center"/>
    </xf>
    <xf numFmtId="0" fontId="44" fillId="0" borderId="0" xfId="63" applyFont="1"/>
    <xf numFmtId="0" fontId="54" fillId="0" borderId="165" xfId="63" applyFont="1" applyBorder="1" applyAlignment="1">
      <alignment horizontal="center"/>
    </xf>
    <xf numFmtId="0" fontId="54" fillId="3" borderId="166" xfId="63" applyFont="1" applyFill="1" applyBorder="1" applyAlignment="1">
      <alignment horizontal="center"/>
    </xf>
    <xf numFmtId="0" fontId="54" fillId="0" borderId="166" xfId="63" applyFont="1" applyBorder="1" applyAlignment="1">
      <alignment horizontal="center"/>
    </xf>
    <xf numFmtId="0" fontId="116" fillId="0" borderId="166" xfId="63" applyFont="1" applyBorder="1" applyAlignment="1">
      <alignment horizontal="center"/>
    </xf>
    <xf numFmtId="0" fontId="125" fillId="0" borderId="166" xfId="63" applyFont="1" applyBorder="1" applyAlignment="1">
      <alignment horizontal="center"/>
    </xf>
    <xf numFmtId="0" fontId="54" fillId="0" borderId="172" xfId="63" applyFont="1" applyBorder="1" applyAlignment="1">
      <alignment horizontal="center"/>
    </xf>
    <xf numFmtId="0" fontId="36" fillId="0" borderId="0" xfId="63" applyFont="1"/>
    <xf numFmtId="0" fontId="126" fillId="0" borderId="18" xfId="63" applyFont="1" applyBorder="1" applyAlignment="1">
      <alignment shrinkToFit="1"/>
    </xf>
    <xf numFmtId="0" fontId="127" fillId="3" borderId="173" xfId="63" applyFont="1" applyFill="1" applyBorder="1"/>
    <xf numFmtId="1" fontId="36" fillId="0" borderId="174" xfId="63" applyNumberFormat="1" applyFont="1" applyBorder="1" applyAlignment="1">
      <alignment horizontal="left" shrinkToFit="1"/>
    </xf>
    <xf numFmtId="0" fontId="36" fillId="0" borderId="175" xfId="63" applyFont="1" applyBorder="1" applyAlignment="1">
      <alignment horizontal="left" shrinkToFit="1"/>
    </xf>
    <xf numFmtId="220" fontId="128" fillId="0" borderId="175" xfId="64" applyNumberFormat="1" applyFont="1" applyBorder="1" applyAlignment="1">
      <alignment horizontal="center" shrinkToFit="1"/>
    </xf>
    <xf numFmtId="221" fontId="129" fillId="0" borderId="175" xfId="65" applyNumberFormat="1" applyFont="1" applyBorder="1" applyAlignment="1">
      <alignment horizontal="center" shrinkToFit="1"/>
    </xf>
    <xf numFmtId="38" fontId="130" fillId="0" borderId="175" xfId="66" applyFont="1" applyBorder="1" applyAlignment="1">
      <alignment horizontal="right" vertical="center" shrinkToFit="1"/>
    </xf>
    <xf numFmtId="38" fontId="36" fillId="13" borderId="175" xfId="67" applyFont="1" applyFill="1" applyBorder="1" applyAlignment="1">
      <alignment horizontal="center"/>
    </xf>
    <xf numFmtId="40" fontId="36" fillId="0" borderId="175" xfId="68" applyNumberFormat="1" applyFont="1" applyBorder="1" applyAlignment="1">
      <alignment shrinkToFit="1"/>
    </xf>
    <xf numFmtId="40" fontId="36" fillId="0" borderId="175" xfId="69" applyNumberFormat="1" applyFont="1" applyBorder="1" applyAlignment="1">
      <alignment shrinkToFit="1"/>
    </xf>
    <xf numFmtId="0" fontId="36" fillId="0" borderId="175" xfId="63" applyFont="1" applyBorder="1"/>
    <xf numFmtId="38" fontId="36" fillId="0" borderId="175" xfId="68" applyFont="1" applyBorder="1" applyAlignment="1">
      <alignment shrinkToFit="1"/>
    </xf>
    <xf numFmtId="212" fontId="36" fillId="0" borderId="175" xfId="63" applyNumberFormat="1" applyFont="1" applyBorder="1"/>
    <xf numFmtId="0" fontId="36" fillId="0" borderId="175" xfId="63" applyFont="1" applyBorder="1" applyAlignment="1">
      <alignment shrinkToFit="1"/>
    </xf>
    <xf numFmtId="2" fontId="36" fillId="0" borderId="175" xfId="63" applyNumberFormat="1" applyFont="1" applyBorder="1"/>
    <xf numFmtId="40" fontId="36" fillId="0" borderId="175" xfId="69" applyNumberFormat="1" applyFont="1" applyBorder="1"/>
    <xf numFmtId="222" fontId="36" fillId="0" borderId="176" xfId="63" applyNumberFormat="1" applyFont="1" applyBorder="1" applyAlignment="1">
      <alignment horizontal="center"/>
    </xf>
    <xf numFmtId="0" fontId="53" fillId="0" borderId="0" xfId="63" applyFont="1"/>
    <xf numFmtId="0" fontId="126" fillId="0" borderId="165" xfId="63" applyFont="1" applyBorder="1" applyAlignment="1">
      <alignment horizontal="center" shrinkToFit="1"/>
    </xf>
    <xf numFmtId="37" fontId="131" fillId="3" borderId="3" xfId="70" applyNumberFormat="1" applyFont="1" applyFill="1" applyBorder="1"/>
    <xf numFmtId="40" fontId="36" fillId="0" borderId="167" xfId="63" applyNumberFormat="1" applyFont="1" applyBorder="1" applyAlignment="1">
      <alignment shrinkToFit="1"/>
    </xf>
    <xf numFmtId="40" fontId="36" fillId="0" borderId="166" xfId="63" applyNumberFormat="1" applyFont="1" applyBorder="1" applyAlignment="1">
      <alignment horizontal="center" shrinkToFit="1"/>
    </xf>
    <xf numFmtId="204" fontId="128" fillId="0" borderId="177" xfId="66" applyNumberFormat="1" applyFont="1" applyBorder="1" applyAlignment="1">
      <alignment shrinkToFit="1"/>
    </xf>
    <xf numFmtId="38" fontId="130" fillId="0" borderId="177" xfId="66" applyFont="1" applyBorder="1" applyAlignment="1">
      <alignment horizontal="right" vertical="center" shrinkToFit="1"/>
    </xf>
    <xf numFmtId="204" fontId="36" fillId="13" borderId="166" xfId="68" applyNumberFormat="1" applyFont="1" applyFill="1" applyBorder="1" applyAlignment="1" applyProtection="1"/>
    <xf numFmtId="40" fontId="36" fillId="0" borderId="166" xfId="69" applyNumberFormat="1" applyFont="1" applyBorder="1" applyAlignment="1">
      <alignment shrinkToFit="1"/>
    </xf>
    <xf numFmtId="39" fontId="36" fillId="0" borderId="166" xfId="63" applyNumberFormat="1" applyFont="1" applyBorder="1"/>
    <xf numFmtId="212" fontId="36" fillId="0" borderId="166" xfId="71" applyNumberFormat="1" applyFont="1" applyFill="1" applyBorder="1"/>
    <xf numFmtId="38" fontId="36" fillId="0" borderId="166" xfId="68" applyFont="1" applyFill="1" applyBorder="1" applyAlignment="1" applyProtection="1"/>
    <xf numFmtId="0" fontId="36" fillId="0" borderId="166" xfId="63" applyFont="1" applyBorder="1"/>
    <xf numFmtId="222" fontId="36" fillId="0" borderId="178" xfId="64" applyNumberFormat="1" applyFont="1" applyBorder="1" applyAlignment="1">
      <alignment horizontal="center"/>
    </xf>
    <xf numFmtId="0" fontId="126" fillId="3" borderId="173" xfId="63" applyFont="1" applyFill="1" applyBorder="1" applyAlignment="1">
      <alignment shrinkToFit="1"/>
    </xf>
    <xf numFmtId="1" fontId="36" fillId="5" borderId="174" xfId="63" applyNumberFormat="1" applyFont="1" applyFill="1" applyBorder="1" applyAlignment="1">
      <alignment horizontal="left" shrinkToFit="1"/>
    </xf>
    <xf numFmtId="40" fontId="36" fillId="5" borderId="167" xfId="63" applyNumberFormat="1" applyFont="1" applyFill="1" applyBorder="1" applyAlignment="1">
      <alignment shrinkToFit="1"/>
    </xf>
    <xf numFmtId="0" fontId="36" fillId="3" borderId="173" xfId="63" applyFont="1" applyFill="1" applyBorder="1"/>
    <xf numFmtId="38" fontId="130" fillId="0" borderId="175" xfId="71" applyFont="1" applyBorder="1" applyAlignment="1">
      <alignment horizontal="right" vertical="center" shrinkToFit="1"/>
    </xf>
    <xf numFmtId="38" fontId="130" fillId="13" borderId="175" xfId="67" applyFont="1" applyFill="1" applyBorder="1" applyAlignment="1">
      <alignment horizontal="center"/>
    </xf>
    <xf numFmtId="38" fontId="130" fillId="0" borderId="177" xfId="71" applyFont="1" applyBorder="1" applyAlignment="1">
      <alignment horizontal="right" vertical="center" shrinkToFit="1"/>
    </xf>
    <xf numFmtId="40" fontId="130" fillId="13" borderId="166" xfId="69" applyNumberFormat="1" applyFont="1" applyFill="1" applyBorder="1"/>
    <xf numFmtId="38" fontId="129" fillId="0" borderId="175" xfId="66" applyFont="1" applyBorder="1" applyAlignment="1">
      <alignment horizontal="right" vertical="center" shrinkToFit="1"/>
    </xf>
    <xf numFmtId="38" fontId="128" fillId="0" borderId="177" xfId="66" applyFont="1" applyBorder="1" applyAlignment="1">
      <alignment shrinkToFit="1"/>
    </xf>
    <xf numFmtId="38" fontId="129" fillId="0" borderId="177" xfId="66" applyFont="1" applyBorder="1" applyAlignment="1">
      <alignment horizontal="right" vertical="center" shrinkToFit="1"/>
    </xf>
    <xf numFmtId="212" fontId="36" fillId="0" borderId="166" xfId="52" applyNumberFormat="1" applyFont="1" applyFill="1" applyBorder="1"/>
    <xf numFmtId="38" fontId="36" fillId="0" borderId="0" xfId="63" applyNumberFormat="1" applyFont="1"/>
    <xf numFmtId="220" fontId="129" fillId="0" borderId="175" xfId="64" applyNumberFormat="1" applyFont="1" applyBorder="1" applyAlignment="1">
      <alignment horizontal="center" shrinkToFit="1"/>
    </xf>
    <xf numFmtId="0" fontId="36" fillId="3" borderId="173" xfId="63" applyFont="1" applyFill="1" applyBorder="1" applyAlignment="1">
      <alignment shrinkToFit="1"/>
    </xf>
    <xf numFmtId="37" fontId="94" fillId="3" borderId="3" xfId="43" applyNumberFormat="1" applyFont="1" applyFill="1" applyBorder="1"/>
    <xf numFmtId="0" fontId="36" fillId="0" borderId="175" xfId="63" applyFont="1" applyBorder="1" applyAlignment="1">
      <alignment horizontal="center" shrinkToFit="1"/>
    </xf>
    <xf numFmtId="0" fontId="36" fillId="0" borderId="175" xfId="63" applyFont="1" applyBorder="1" applyAlignment="1">
      <alignment horizontal="center"/>
    </xf>
    <xf numFmtId="40" fontId="36" fillId="0" borderId="175" xfId="68" applyNumberFormat="1" applyFont="1" applyBorder="1" applyAlignment="1"/>
    <xf numFmtId="38" fontId="36" fillId="0" borderId="175" xfId="68" applyFont="1" applyBorder="1" applyAlignment="1"/>
    <xf numFmtId="0" fontId="36" fillId="0" borderId="175" xfId="63" applyFont="1" applyBorder="1" applyAlignment="1">
      <alignment horizontal="left"/>
    </xf>
    <xf numFmtId="0" fontId="36" fillId="14" borderId="175" xfId="63" applyFont="1" applyFill="1" applyBorder="1"/>
    <xf numFmtId="0" fontId="36" fillId="0" borderId="176" xfId="63" applyFont="1" applyBorder="1" applyAlignment="1">
      <alignment horizontal="left"/>
    </xf>
    <xf numFmtId="0" fontId="36" fillId="0" borderId="166" xfId="63" applyFont="1" applyBorder="1" applyAlignment="1">
      <alignment horizontal="center" shrinkToFit="1"/>
    </xf>
    <xf numFmtId="38" fontId="36" fillId="0" borderId="166" xfId="67" applyFont="1" applyFill="1" applyBorder="1" applyProtection="1"/>
    <xf numFmtId="38" fontId="36" fillId="14" borderId="166" xfId="67" applyFont="1" applyFill="1" applyBorder="1" applyAlignment="1" applyProtection="1"/>
    <xf numFmtId="37" fontId="36" fillId="0" borderId="166" xfId="63" applyNumberFormat="1" applyFont="1" applyBorder="1"/>
    <xf numFmtId="204" fontId="36" fillId="13" borderId="166" xfId="29" applyNumberFormat="1" applyFont="1" applyFill="1" applyBorder="1" applyAlignment="1" applyProtection="1"/>
    <xf numFmtId="38" fontId="36" fillId="0" borderId="166" xfId="68" applyFont="1" applyBorder="1" applyAlignment="1" applyProtection="1"/>
    <xf numFmtId="212" fontId="36" fillId="0" borderId="166" xfId="68" applyNumberFormat="1" applyFont="1" applyFill="1" applyBorder="1" applyAlignment="1"/>
    <xf numFmtId="222" fontId="36" fillId="0" borderId="179" xfId="64" applyNumberFormat="1" applyFont="1" applyBorder="1" applyAlignment="1">
      <alignment horizontal="center"/>
    </xf>
    <xf numFmtId="222" fontId="36" fillId="0" borderId="6" xfId="64" applyNumberFormat="1" applyFont="1" applyBorder="1" applyAlignment="1">
      <alignment horizontal="center"/>
    </xf>
    <xf numFmtId="223" fontId="122" fillId="0" borderId="155" xfId="63" applyNumberFormat="1" applyFont="1" applyBorder="1" applyAlignment="1">
      <alignment horizontal="center"/>
    </xf>
    <xf numFmtId="220" fontId="130" fillId="0" borderId="175" xfId="64" applyNumberFormat="1" applyFont="1" applyBorder="1" applyAlignment="1">
      <alignment horizontal="center" shrinkToFit="1"/>
    </xf>
    <xf numFmtId="221" fontId="130" fillId="7" borderId="175" xfId="65" applyNumberFormat="1" applyFont="1" applyFill="1" applyBorder="1" applyAlignment="1">
      <alignment horizontal="center" shrinkToFit="1"/>
    </xf>
    <xf numFmtId="38" fontId="130" fillId="0" borderId="175" xfId="66" applyFont="1" applyBorder="1" applyAlignment="1">
      <alignment horizontal="center" vertical="center" shrinkToFit="1"/>
    </xf>
    <xf numFmtId="38" fontId="36" fillId="15" borderId="175" xfId="67" applyFont="1" applyFill="1" applyBorder="1" applyAlignment="1">
      <alignment horizontal="center"/>
    </xf>
    <xf numFmtId="38" fontId="44" fillId="0" borderId="0" xfId="63" applyNumberFormat="1" applyFont="1"/>
    <xf numFmtId="204" fontId="128" fillId="7" borderId="177" xfId="66" applyNumberFormat="1" applyFont="1" applyFill="1" applyBorder="1" applyAlignment="1">
      <alignment shrinkToFit="1"/>
    </xf>
    <xf numFmtId="204" fontId="36" fillId="15" borderId="166" xfId="68" applyNumberFormat="1" applyFont="1" applyFill="1" applyBorder="1" applyAlignment="1" applyProtection="1"/>
    <xf numFmtId="38" fontId="130" fillId="0" borderId="175" xfId="64" applyNumberFormat="1" applyFont="1" applyBorder="1" applyAlignment="1">
      <alignment horizontal="center" shrinkToFit="1"/>
    </xf>
    <xf numFmtId="38" fontId="130" fillId="7" borderId="175" xfId="64" applyNumberFormat="1" applyFont="1" applyFill="1" applyBorder="1" applyAlignment="1">
      <alignment horizontal="center" shrinkToFit="1"/>
    </xf>
    <xf numFmtId="221" fontId="130" fillId="0" borderId="175" xfId="65" applyNumberFormat="1" applyFont="1" applyBorder="1" applyAlignment="1">
      <alignment horizontal="center" shrinkToFit="1"/>
    </xf>
    <xf numFmtId="38" fontId="128" fillId="7" borderId="177" xfId="66" applyFont="1" applyFill="1" applyBorder="1" applyAlignment="1">
      <alignment shrinkToFit="1"/>
    </xf>
    <xf numFmtId="222" fontId="36" fillId="0" borderId="10" xfId="64" applyNumberFormat="1" applyFont="1" applyBorder="1" applyAlignment="1">
      <alignment horizontal="center"/>
    </xf>
    <xf numFmtId="222" fontId="36" fillId="0" borderId="12" xfId="64" applyNumberFormat="1" applyFont="1" applyBorder="1" applyAlignment="1">
      <alignment horizontal="center"/>
    </xf>
    <xf numFmtId="0" fontId="94" fillId="3" borderId="173" xfId="63" applyFont="1" applyFill="1" applyBorder="1"/>
    <xf numFmtId="6" fontId="36" fillId="14" borderId="182" xfId="63" applyNumberFormat="1" applyFont="1" applyFill="1" applyBorder="1"/>
    <xf numFmtId="220" fontId="132" fillId="0" borderId="175" xfId="64" applyNumberFormat="1" applyFont="1" applyBorder="1" applyAlignment="1">
      <alignment horizontal="center" shrinkToFit="1"/>
    </xf>
    <xf numFmtId="221" fontId="132" fillId="0" borderId="175" xfId="72" applyNumberFormat="1" applyFont="1" applyBorder="1" applyAlignment="1">
      <alignment horizontal="center" shrinkToFit="1"/>
    </xf>
    <xf numFmtId="0" fontId="36" fillId="0" borderId="175" xfId="63" applyFont="1" applyBorder="1" applyAlignment="1">
      <alignment horizontal="right"/>
    </xf>
    <xf numFmtId="40" fontId="36" fillId="0" borderId="175" xfId="68" applyNumberFormat="1" applyFont="1" applyFill="1" applyBorder="1" applyAlignment="1">
      <alignment shrinkToFit="1"/>
    </xf>
    <xf numFmtId="40" fontId="36" fillId="0" borderId="175" xfId="71" applyNumberFormat="1" applyFont="1" applyFill="1" applyBorder="1" applyAlignment="1">
      <alignment shrinkToFit="1"/>
    </xf>
    <xf numFmtId="38" fontId="36" fillId="0" borderId="175" xfId="71" applyFont="1" applyBorder="1" applyAlignment="1"/>
    <xf numFmtId="212" fontId="36" fillId="0" borderId="183" xfId="71" applyNumberFormat="1" applyFont="1" applyBorder="1"/>
    <xf numFmtId="0" fontId="36" fillId="14" borderId="175" xfId="63" applyFont="1" applyFill="1" applyBorder="1" applyAlignment="1">
      <alignment horizontal="left"/>
    </xf>
    <xf numFmtId="40" fontId="36" fillId="0" borderId="175" xfId="71" applyNumberFormat="1" applyFont="1" applyFill="1" applyBorder="1" applyAlignment="1"/>
    <xf numFmtId="37" fontId="133" fillId="3" borderId="3" xfId="70" applyNumberFormat="1" applyFont="1" applyFill="1" applyBorder="1"/>
    <xf numFmtId="6" fontId="36" fillId="14" borderId="184" xfId="63" applyNumberFormat="1" applyFont="1" applyFill="1" applyBorder="1"/>
    <xf numFmtId="40" fontId="36" fillId="14" borderId="166" xfId="63" applyNumberFormat="1" applyFont="1" applyFill="1" applyBorder="1" applyAlignment="1">
      <alignment horizontal="center" shrinkToFit="1"/>
    </xf>
    <xf numFmtId="38" fontId="132" fillId="5" borderId="177" xfId="68" applyFont="1" applyFill="1" applyBorder="1" applyAlignment="1" applyProtection="1">
      <alignment shrinkToFit="1"/>
    </xf>
    <xf numFmtId="38" fontId="132" fillId="0" borderId="177" xfId="71" applyFont="1" applyBorder="1"/>
    <xf numFmtId="0" fontId="36" fillId="0" borderId="185" xfId="63" applyFont="1" applyBorder="1" applyAlignment="1">
      <alignment horizontal="right"/>
    </xf>
    <xf numFmtId="40" fontId="36" fillId="0" borderId="166" xfId="71" applyNumberFormat="1" applyFont="1" applyFill="1" applyBorder="1" applyAlignment="1" applyProtection="1">
      <alignment shrinkToFit="1"/>
    </xf>
    <xf numFmtId="212" fontId="36" fillId="0" borderId="166" xfId="71" applyNumberFormat="1" applyFont="1" applyFill="1" applyBorder="1" applyAlignment="1"/>
    <xf numFmtId="220" fontId="134" fillId="5" borderId="175" xfId="64" applyNumberFormat="1" applyFont="1" applyFill="1" applyBorder="1" applyAlignment="1">
      <alignment horizontal="center" shrinkToFit="1"/>
    </xf>
    <xf numFmtId="221" fontId="135" fillId="0" borderId="175" xfId="73" applyNumberFormat="1" applyFont="1" applyBorder="1" applyAlignment="1">
      <alignment horizontal="center" shrinkToFit="1"/>
    </xf>
    <xf numFmtId="38" fontId="36" fillId="12" borderId="175" xfId="67" applyFont="1" applyFill="1" applyBorder="1" applyAlignment="1">
      <alignment horizontal="center"/>
    </xf>
    <xf numFmtId="40" fontId="36" fillId="0" borderId="175" xfId="71" applyNumberFormat="1" applyFont="1" applyBorder="1" applyAlignment="1"/>
    <xf numFmtId="212" fontId="36" fillId="0" borderId="175" xfId="68" applyNumberFormat="1" applyFont="1" applyFill="1" applyBorder="1" applyAlignment="1"/>
    <xf numFmtId="204" fontId="36" fillId="0" borderId="175" xfId="71" applyNumberFormat="1" applyFont="1" applyBorder="1" applyAlignment="1"/>
    <xf numFmtId="38" fontId="134" fillId="5" borderId="166" xfId="68" applyFont="1" applyFill="1" applyBorder="1" applyAlignment="1"/>
    <xf numFmtId="38" fontId="134" fillId="0" borderId="177" xfId="68" applyFont="1" applyBorder="1" applyAlignment="1" applyProtection="1"/>
    <xf numFmtId="38" fontId="36" fillId="0" borderId="177" xfId="71" applyFont="1" applyFill="1" applyBorder="1" applyAlignment="1" applyProtection="1">
      <alignment shrinkToFit="1"/>
    </xf>
    <xf numFmtId="204" fontId="36" fillId="12" borderId="166" xfId="71" applyNumberFormat="1" applyFont="1" applyFill="1" applyBorder="1" applyAlignment="1" applyProtection="1">
      <alignment shrinkToFit="1"/>
    </xf>
    <xf numFmtId="38" fontId="36" fillId="0" borderId="166" xfId="71" applyFont="1" applyBorder="1" applyAlignment="1" applyProtection="1"/>
    <xf numFmtId="224" fontId="36" fillId="0" borderId="166" xfId="71" applyNumberFormat="1" applyFont="1" applyFill="1" applyBorder="1"/>
    <xf numFmtId="0" fontId="120" fillId="0" borderId="0" xfId="64" quotePrefix="1" applyFont="1" applyAlignment="1">
      <alignment horizontal="center" vertical="center"/>
    </xf>
    <xf numFmtId="39" fontId="120" fillId="0" borderId="0" xfId="63" applyNumberFormat="1" applyFont="1" applyAlignment="1">
      <alignment horizontal="center"/>
    </xf>
    <xf numFmtId="0" fontId="120" fillId="0" borderId="0" xfId="63" applyFont="1" applyAlignment="1">
      <alignment horizontal="left"/>
    </xf>
    <xf numFmtId="0" fontId="53" fillId="0" borderId="0" xfId="64" applyFont="1"/>
    <xf numFmtId="37" fontId="121" fillId="0" borderId="0" xfId="63" applyNumberFormat="1" applyFont="1" applyAlignment="1">
      <alignment horizontal="center"/>
    </xf>
    <xf numFmtId="39" fontId="122" fillId="0" borderId="0" xfId="63" applyNumberFormat="1" applyFont="1" applyAlignment="1">
      <alignment horizontal="center"/>
    </xf>
    <xf numFmtId="39" fontId="123" fillId="0" borderId="0" xfId="63" applyNumberFormat="1" applyFont="1" applyAlignment="1">
      <alignment horizontal="center"/>
    </xf>
    <xf numFmtId="37" fontId="124" fillId="0" borderId="0" xfId="63" applyNumberFormat="1" applyFont="1" applyAlignment="1">
      <alignment horizontal="center"/>
    </xf>
    <xf numFmtId="0" fontId="54" fillId="0" borderId="0" xfId="63" applyFont="1" applyAlignment="1">
      <alignment horizontal="center"/>
    </xf>
    <xf numFmtId="0" fontId="54" fillId="0" borderId="0" xfId="63" applyFont="1" applyAlignment="1">
      <alignment horizontal="distributed"/>
    </xf>
    <xf numFmtId="0" fontId="116" fillId="0" borderId="0" xfId="63" applyFont="1" applyAlignment="1">
      <alignment horizontal="center"/>
    </xf>
    <xf numFmtId="0" fontId="125" fillId="0" borderId="0" xfId="63" applyFont="1" applyAlignment="1">
      <alignment horizontal="center"/>
    </xf>
    <xf numFmtId="0" fontId="126" fillId="0" borderId="0" xfId="63" applyFont="1" applyAlignment="1">
      <alignment shrinkToFit="1"/>
    </xf>
    <xf numFmtId="1" fontId="36" fillId="0" borderId="0" xfId="63" applyNumberFormat="1" applyFont="1" applyAlignment="1">
      <alignment horizontal="left" shrinkToFit="1"/>
    </xf>
    <xf numFmtId="0" fontId="36" fillId="0" borderId="0" xfId="63" applyFont="1" applyAlignment="1">
      <alignment horizontal="left" shrinkToFit="1"/>
    </xf>
    <xf numFmtId="220" fontId="129" fillId="0" borderId="0" xfId="64" applyNumberFormat="1" applyFont="1" applyAlignment="1">
      <alignment horizontal="center" shrinkToFit="1"/>
    </xf>
    <xf numFmtId="221" fontId="129" fillId="0" borderId="0" xfId="65" applyNumberFormat="1" applyFont="1" applyAlignment="1">
      <alignment horizontal="center" shrinkToFit="1"/>
    </xf>
    <xf numFmtId="38" fontId="129" fillId="0" borderId="0" xfId="29" applyFont="1" applyFill="1" applyBorder="1" applyAlignment="1">
      <alignment horizontal="right" vertical="center" shrinkToFit="1"/>
    </xf>
    <xf numFmtId="38" fontId="130" fillId="0" borderId="0" xfId="67" applyFont="1" applyFill="1" applyBorder="1" applyAlignment="1">
      <alignment horizontal="center"/>
    </xf>
    <xf numFmtId="40" fontId="36" fillId="0" borderId="0" xfId="68" applyNumberFormat="1" applyFont="1" applyFill="1" applyBorder="1" applyAlignment="1">
      <alignment shrinkToFit="1"/>
    </xf>
    <xf numFmtId="40" fontId="36" fillId="0" borderId="0" xfId="69" applyNumberFormat="1" applyFont="1" applyFill="1" applyBorder="1" applyAlignment="1">
      <alignment shrinkToFit="1"/>
    </xf>
    <xf numFmtId="38" fontId="36" fillId="0" borderId="0" xfId="68" applyFont="1" applyFill="1" applyBorder="1" applyAlignment="1">
      <alignment shrinkToFit="1"/>
    </xf>
    <xf numFmtId="212" fontId="36" fillId="0" borderId="0" xfId="63" applyNumberFormat="1" applyFont="1"/>
    <xf numFmtId="0" fontId="36" fillId="0" borderId="0" xfId="63" applyFont="1" applyAlignment="1">
      <alignment shrinkToFit="1"/>
    </xf>
    <xf numFmtId="2" fontId="36" fillId="0" borderId="0" xfId="63" applyNumberFormat="1" applyFont="1"/>
    <xf numFmtId="40" fontId="36" fillId="0" borderId="0" xfId="69" applyNumberFormat="1" applyFont="1" applyFill="1" applyBorder="1"/>
    <xf numFmtId="222" fontId="36" fillId="0" borderId="0" xfId="63" applyNumberFormat="1" applyFont="1" applyAlignment="1">
      <alignment horizontal="center"/>
    </xf>
    <xf numFmtId="0" fontId="126" fillId="0" borderId="0" xfId="63" applyFont="1" applyAlignment="1">
      <alignment horizontal="center" shrinkToFit="1"/>
    </xf>
    <xf numFmtId="37" fontId="94" fillId="0" borderId="0" xfId="43" applyNumberFormat="1" applyFont="1"/>
    <xf numFmtId="40" fontId="36" fillId="0" borderId="0" xfId="63" applyNumberFormat="1" applyFont="1" applyAlignment="1">
      <alignment shrinkToFit="1"/>
    </xf>
    <xf numFmtId="40" fontId="36" fillId="0" borderId="0" xfId="63" applyNumberFormat="1" applyFont="1" applyAlignment="1">
      <alignment horizontal="center" shrinkToFit="1"/>
    </xf>
    <xf numFmtId="204" fontId="128" fillId="0" borderId="0" xfId="66" applyNumberFormat="1" applyFont="1" applyFill="1" applyBorder="1" applyAlignment="1">
      <alignment shrinkToFit="1"/>
    </xf>
    <xf numFmtId="40" fontId="130" fillId="0" borderId="0" xfId="69" applyNumberFormat="1" applyFont="1" applyFill="1" applyBorder="1"/>
    <xf numFmtId="39" fontId="36" fillId="0" borderId="0" xfId="63" applyNumberFormat="1" applyFont="1"/>
    <xf numFmtId="212" fontId="36" fillId="0" borderId="0" xfId="52" applyNumberFormat="1" applyFont="1" applyFill="1" applyBorder="1"/>
    <xf numFmtId="38" fontId="36" fillId="0" borderId="0" xfId="68" applyFont="1" applyFill="1" applyBorder="1" applyAlignment="1" applyProtection="1"/>
    <xf numFmtId="222" fontId="36" fillId="0" borderId="0" xfId="64" applyNumberFormat="1" applyFont="1" applyAlignment="1">
      <alignment horizontal="center"/>
    </xf>
    <xf numFmtId="38" fontId="129" fillId="0" borderId="0" xfId="66" applyFont="1" applyFill="1" applyBorder="1" applyAlignment="1">
      <alignment horizontal="right" vertical="center" shrinkToFit="1"/>
    </xf>
    <xf numFmtId="38" fontId="36" fillId="0" borderId="0" xfId="67" applyFont="1" applyFill="1" applyBorder="1" applyAlignment="1">
      <alignment horizontal="center"/>
    </xf>
    <xf numFmtId="204" fontId="36" fillId="0" borderId="0" xfId="68" applyNumberFormat="1" applyFont="1" applyFill="1" applyBorder="1" applyAlignment="1" applyProtection="1"/>
    <xf numFmtId="220" fontId="128" fillId="0" borderId="0" xfId="64" applyNumberFormat="1" applyFont="1" applyAlignment="1">
      <alignment horizontal="center" shrinkToFit="1"/>
    </xf>
    <xf numFmtId="0" fontId="137" fillId="0" borderId="0" xfId="63" applyFont="1"/>
    <xf numFmtId="0" fontId="36" fillId="0" borderId="0" xfId="63" applyFont="1" applyAlignment="1">
      <alignment horizontal="center" shrinkToFit="1"/>
    </xf>
    <xf numFmtId="0" fontId="36" fillId="0" borderId="0" xfId="63" applyFont="1" applyAlignment="1">
      <alignment horizontal="center"/>
    </xf>
    <xf numFmtId="40" fontId="36" fillId="0" borderId="0" xfId="68" applyNumberFormat="1" applyFont="1" applyFill="1" applyBorder="1" applyAlignment="1"/>
    <xf numFmtId="38" fontId="36" fillId="0" borderId="0" xfId="68" applyFont="1" applyFill="1" applyBorder="1" applyAlignment="1"/>
    <xf numFmtId="0" fontId="36" fillId="0" borderId="0" xfId="63" applyFont="1" applyAlignment="1">
      <alignment horizontal="left"/>
    </xf>
    <xf numFmtId="38" fontId="36" fillId="0" borderId="0" xfId="67" applyFont="1" applyFill="1" applyBorder="1" applyProtection="1"/>
    <xf numFmtId="38" fontId="36" fillId="0" borderId="0" xfId="67" applyFont="1" applyFill="1" applyBorder="1" applyAlignment="1" applyProtection="1"/>
    <xf numFmtId="37" fontId="36" fillId="0" borderId="0" xfId="63" applyNumberFormat="1" applyFont="1"/>
    <xf numFmtId="204" fontId="36" fillId="0" borderId="0" xfId="29" applyNumberFormat="1" applyFont="1" applyFill="1" applyBorder="1" applyAlignment="1" applyProtection="1"/>
    <xf numFmtId="212" fontId="36" fillId="0" borderId="0" xfId="68" applyNumberFormat="1" applyFont="1" applyFill="1" applyBorder="1" applyAlignment="1"/>
    <xf numFmtId="0" fontId="13" fillId="0" borderId="0" xfId="63"/>
    <xf numFmtId="38" fontId="14" fillId="4" borderId="5" xfId="28" applyFont="1" applyFill="1" applyBorder="1" applyAlignment="1">
      <alignment vertical="center" shrinkToFit="1"/>
    </xf>
    <xf numFmtId="0" fontId="16" fillId="0" borderId="14" xfId="40" applyFont="1" applyBorder="1" applyAlignment="1">
      <alignment horizontal="left"/>
    </xf>
    <xf numFmtId="6" fontId="81" fillId="0" borderId="0" xfId="55" applyNumberFormat="1" applyFont="1" applyAlignment="1" applyProtection="1">
      <alignment vertical="center"/>
      <protection locked="0"/>
    </xf>
    <xf numFmtId="0" fontId="99" fillId="0" borderId="0" xfId="74">
      <alignment vertical="center"/>
    </xf>
    <xf numFmtId="184" fontId="95" fillId="7" borderId="0" xfId="55" applyNumberFormat="1" applyFont="1" applyFill="1" applyBorder="1" applyAlignment="1">
      <alignment horizontal="left" vertical="center"/>
    </xf>
    <xf numFmtId="184" fontId="43" fillId="0" borderId="0" xfId="55" applyNumberFormat="1" applyAlignment="1">
      <alignment horizontal="center" vertical="center"/>
    </xf>
    <xf numFmtId="0" fontId="99" fillId="0" borderId="0" xfId="74" applyAlignment="1">
      <alignment horizontal="right" vertical="center"/>
    </xf>
    <xf numFmtId="38" fontId="99" fillId="0" borderId="0" xfId="56" applyFont="1">
      <alignment vertical="center"/>
    </xf>
    <xf numFmtId="204" fontId="99" fillId="0" borderId="0" xfId="74" applyNumberFormat="1">
      <alignment vertical="center"/>
    </xf>
    <xf numFmtId="0" fontId="1" fillId="0" borderId="0" xfId="59" applyFont="1" applyAlignment="1">
      <alignment horizontal="right" vertical="center" wrapText="1"/>
    </xf>
    <xf numFmtId="0" fontId="107" fillId="0" borderId="14" xfId="59" applyFont="1" applyBorder="1" applyAlignment="1">
      <alignment horizontal="distributed"/>
    </xf>
    <xf numFmtId="0" fontId="107" fillId="0" borderId="22" xfId="59" applyFont="1" applyBorder="1" applyAlignment="1">
      <alignment horizontal="distributed"/>
    </xf>
    <xf numFmtId="37" fontId="107" fillId="0" borderId="0" xfId="59" applyNumberFormat="1" applyFont="1"/>
    <xf numFmtId="0" fontId="107" fillId="0" borderId="9" xfId="59" applyFont="1" applyBorder="1" applyAlignment="1">
      <alignment horizontal="distributed"/>
    </xf>
    <xf numFmtId="0" fontId="107" fillId="0" borderId="21" xfId="59" applyFont="1" applyBorder="1" applyAlignment="1">
      <alignment horizontal="distributed"/>
    </xf>
    <xf numFmtId="0" fontId="107" fillId="0" borderId="3" xfId="59" applyFont="1" applyBorder="1" applyAlignment="1">
      <alignment horizontal="distributed"/>
    </xf>
    <xf numFmtId="0" fontId="107" fillId="0" borderId="23" xfId="59" applyFont="1" applyBorder="1" applyAlignment="1">
      <alignment horizontal="distributed"/>
    </xf>
    <xf numFmtId="37" fontId="107" fillId="0" borderId="20" xfId="59" applyNumberFormat="1" applyFont="1" applyBorder="1"/>
    <xf numFmtId="37" fontId="107" fillId="0" borderId="15" xfId="59" applyNumberFormat="1" applyFont="1" applyBorder="1"/>
    <xf numFmtId="0" fontId="107" fillId="0" borderId="20" xfId="59" applyFont="1" applyBorder="1"/>
    <xf numFmtId="0" fontId="107" fillId="0" borderId="15" xfId="59" applyFont="1" applyBorder="1"/>
    <xf numFmtId="0" fontId="106" fillId="0" borderId="70" xfId="59" applyFont="1" applyBorder="1" applyAlignment="1">
      <alignment horizontal="center"/>
    </xf>
    <xf numFmtId="0" fontId="106" fillId="0" borderId="149" xfId="59" quotePrefix="1" applyFont="1" applyBorder="1" applyAlignment="1">
      <alignment horizontal="center"/>
    </xf>
    <xf numFmtId="37" fontId="106" fillId="0" borderId="37" xfId="59" applyNumberFormat="1" applyFont="1" applyBorder="1"/>
    <xf numFmtId="0" fontId="106" fillId="0" borderId="37" xfId="59" applyFont="1" applyBorder="1"/>
    <xf numFmtId="37" fontId="107" fillId="0" borderId="150" xfId="61" applyNumberFormat="1" applyFont="1" applyBorder="1" applyAlignment="1">
      <alignment horizontal="center"/>
    </xf>
    <xf numFmtId="37" fontId="107" fillId="0" borderId="151" xfId="61" applyNumberFormat="1" applyFont="1" applyBorder="1" applyAlignment="1">
      <alignment horizontal="center"/>
    </xf>
    <xf numFmtId="0" fontId="107" fillId="0" borderId="146" xfId="59" applyFont="1" applyBorder="1" applyAlignment="1">
      <alignment horizontal="distributed"/>
    </xf>
    <xf numFmtId="0" fontId="107" fillId="0" borderId="147" xfId="59" applyFont="1" applyBorder="1" applyAlignment="1">
      <alignment horizontal="distributed"/>
    </xf>
    <xf numFmtId="37" fontId="107" fillId="0" borderId="73" xfId="59" applyNumberFormat="1" applyFont="1" applyBorder="1"/>
    <xf numFmtId="0" fontId="107" fillId="0" borderId="73" xfId="59" applyFont="1" applyBorder="1"/>
    <xf numFmtId="0" fontId="107" fillId="0" borderId="0" xfId="59" applyFont="1"/>
    <xf numFmtId="0" fontId="105" fillId="0" borderId="40" xfId="59" applyFont="1" applyBorder="1" applyAlignment="1">
      <alignment horizontal="center"/>
    </xf>
    <xf numFmtId="0" fontId="105" fillId="0" borderId="0" xfId="59" quotePrefix="1" applyFont="1" applyAlignment="1">
      <alignment horizontal="center"/>
    </xf>
    <xf numFmtId="0" fontId="105" fillId="0" borderId="42" xfId="59" quotePrefix="1" applyFont="1" applyBorder="1" applyAlignment="1">
      <alignment horizontal="center"/>
    </xf>
    <xf numFmtId="40" fontId="106" fillId="0" borderId="15" xfId="59" applyNumberFormat="1" applyFont="1" applyBorder="1" applyAlignment="1">
      <alignment horizontal="right"/>
    </xf>
    <xf numFmtId="211" fontId="106" fillId="0" borderId="15" xfId="59" applyNumberFormat="1" applyFont="1" applyBorder="1" applyAlignment="1">
      <alignment horizontal="center" shrinkToFit="1"/>
    </xf>
    <xf numFmtId="0" fontId="107" fillId="0" borderId="143" xfId="59" applyFont="1" applyBorder="1" applyAlignment="1">
      <alignment horizontal="center" vertical="center"/>
    </xf>
    <xf numFmtId="0" fontId="107" fillId="0" borderId="144" xfId="59" quotePrefix="1" applyFont="1" applyBorder="1" applyAlignment="1">
      <alignment horizontal="center" vertical="center"/>
    </xf>
    <xf numFmtId="0" fontId="107" fillId="0" borderId="1" xfId="59" applyFont="1" applyBorder="1" applyAlignment="1">
      <alignment horizontal="center" vertical="center"/>
    </xf>
    <xf numFmtId="0" fontId="107" fillId="0" borderId="1" xfId="59" quotePrefix="1" applyFont="1" applyBorder="1" applyAlignment="1">
      <alignment horizontal="center" vertical="center"/>
    </xf>
    <xf numFmtId="0" fontId="107" fillId="0" borderId="56" xfId="59" quotePrefix="1" applyFont="1" applyBorder="1" applyAlignment="1">
      <alignment horizontal="center" vertical="center"/>
    </xf>
    <xf numFmtId="0" fontId="107" fillId="0" borderId="15" xfId="59" applyFont="1" applyBorder="1" applyAlignment="1">
      <alignment horizontal="left"/>
    </xf>
    <xf numFmtId="6" fontId="95" fillId="0" borderId="0" xfId="55" applyNumberFormat="1" applyFont="1" applyAlignment="1">
      <alignment horizontal="right" vertical="center"/>
    </xf>
    <xf numFmtId="38" fontId="43" fillId="0" borderId="0" xfId="55" applyNumberFormat="1" applyAlignment="1">
      <alignment horizontal="right" vertical="center"/>
    </xf>
    <xf numFmtId="38" fontId="43" fillId="0" borderId="0" xfId="55" applyNumberFormat="1" applyAlignment="1">
      <alignment horizontal="center" vertical="center"/>
    </xf>
    <xf numFmtId="0" fontId="43" fillId="0" borderId="0" xfId="55" applyAlignment="1">
      <alignment horizontal="center" vertical="center"/>
    </xf>
    <xf numFmtId="38" fontId="95" fillId="0" borderId="0" xfId="55" applyNumberFormat="1" applyFont="1" applyAlignment="1">
      <alignment horizontal="center" vertical="center"/>
    </xf>
    <xf numFmtId="0" fontId="95" fillId="0" borderId="0" xfId="55" applyFont="1" applyAlignment="1">
      <alignment horizontal="center" vertical="center"/>
    </xf>
    <xf numFmtId="6" fontId="43" fillId="0" borderId="0" xfId="55" applyNumberFormat="1" applyAlignment="1">
      <alignment horizontal="center" vertical="center"/>
    </xf>
    <xf numFmtId="0" fontId="32" fillId="0" borderId="0" xfId="55" applyFont="1" applyAlignment="1">
      <alignment horizontal="center" vertical="center"/>
    </xf>
    <xf numFmtId="38" fontId="95" fillId="0" borderId="0" xfId="58" applyFont="1" applyFill="1" applyAlignment="1">
      <alignment horizontal="center" vertical="center"/>
    </xf>
    <xf numFmtId="0" fontId="43" fillId="0" borderId="4" xfId="55" applyBorder="1" applyAlignment="1">
      <alignment horizontal="center" vertical="center" shrinkToFit="1"/>
    </xf>
    <xf numFmtId="10" fontId="81" fillId="0" borderId="4" xfId="57" applyNumberFormat="1" applyFont="1" applyFill="1" applyBorder="1" applyAlignment="1">
      <alignment horizontal="center" vertical="center" shrinkToFit="1"/>
    </xf>
    <xf numFmtId="208" fontId="81" fillId="0" borderId="0" xfId="55" applyNumberFormat="1" applyFont="1" applyAlignment="1">
      <alignment horizontal="left" vertical="center"/>
    </xf>
    <xf numFmtId="209" fontId="81" fillId="0" borderId="0" xfId="55" applyNumberFormat="1" applyFont="1" applyAlignment="1">
      <alignment horizontal="left" vertical="center"/>
    </xf>
    <xf numFmtId="205" fontId="81" fillId="0" borderId="8" xfId="55" applyNumberFormat="1" applyFont="1" applyBorder="1" applyAlignment="1">
      <alignment horizontal="center" vertical="center" shrinkToFit="1"/>
    </xf>
    <xf numFmtId="205" fontId="81" fillId="0" borderId="7" xfId="55" applyNumberFormat="1" applyFont="1" applyBorder="1" applyAlignment="1">
      <alignment horizontal="center" vertical="center" shrinkToFit="1"/>
    </xf>
    <xf numFmtId="210" fontId="81" fillId="0" borderId="4" xfId="55" applyNumberFormat="1" applyFont="1" applyBorder="1" applyAlignment="1">
      <alignment horizontal="center" vertical="center" shrinkToFit="1"/>
    </xf>
    <xf numFmtId="0" fontId="43" fillId="0" borderId="4" xfId="55" applyBorder="1" applyAlignment="1">
      <alignment horizontal="center" vertical="center"/>
    </xf>
    <xf numFmtId="10" fontId="43" fillId="0" borderId="0" xfId="57" applyNumberFormat="1" applyFont="1" applyFill="1" applyAlignment="1">
      <alignment horizontal="center" vertical="center"/>
    </xf>
    <xf numFmtId="38" fontId="95" fillId="0" borderId="141" xfId="58" applyFont="1" applyFill="1" applyBorder="1" applyAlignment="1">
      <alignment horizontal="center" vertical="center"/>
    </xf>
    <xf numFmtId="38" fontId="95" fillId="0" borderId="142" xfId="58" applyFont="1" applyFill="1" applyBorder="1" applyAlignment="1">
      <alignment horizontal="center" vertical="center"/>
    </xf>
    <xf numFmtId="0" fontId="32" fillId="0" borderId="0" xfId="55" applyFont="1" applyAlignment="1">
      <alignment horizontal="right" vertical="center"/>
    </xf>
    <xf numFmtId="0" fontId="95" fillId="0" borderId="0" xfId="55" applyFont="1" applyAlignment="1">
      <alignment horizontal="right" vertical="center" shrinkToFit="1"/>
    </xf>
    <xf numFmtId="0" fontId="81" fillId="7" borderId="0" xfId="55" applyFont="1" applyFill="1" applyAlignment="1" applyProtection="1">
      <alignment horizontal="left" vertical="center" shrinkToFit="1"/>
      <protection locked="0"/>
    </xf>
    <xf numFmtId="0" fontId="43" fillId="0" borderId="0" xfId="55" applyAlignment="1">
      <alignment horizontal="right" vertical="center"/>
    </xf>
    <xf numFmtId="6" fontId="138" fillId="7" borderId="0" xfId="55" applyNumberFormat="1" applyFont="1" applyFill="1" applyAlignment="1" applyProtection="1">
      <alignment horizontal="left" vertical="center"/>
      <protection locked="0"/>
    </xf>
    <xf numFmtId="0" fontId="81" fillId="12" borderId="0" xfId="55" applyFont="1" applyFill="1" applyAlignment="1">
      <alignment horizontal="left" vertical="center"/>
    </xf>
    <xf numFmtId="38" fontId="43" fillId="0" borderId="0" xfId="58" applyFont="1" applyFill="1" applyAlignment="1">
      <alignment horizontal="center" vertical="center"/>
    </xf>
    <xf numFmtId="0" fontId="65" fillId="7" borderId="0" xfId="55" applyFont="1" applyFill="1" applyAlignment="1">
      <alignment horizontal="center" vertical="center"/>
    </xf>
    <xf numFmtId="38" fontId="95" fillId="0" borderId="141" xfId="56" applyFont="1" applyFill="1" applyBorder="1" applyAlignment="1">
      <alignment horizontal="center" vertical="center"/>
    </xf>
    <xf numFmtId="38" fontId="95" fillId="0" borderId="142" xfId="56" applyFont="1" applyFill="1" applyBorder="1" applyAlignment="1">
      <alignment horizontal="center" vertical="center"/>
    </xf>
    <xf numFmtId="0" fontId="20" fillId="0" borderId="40" xfId="40" applyFont="1" applyBorder="1" applyAlignment="1">
      <alignment horizontal="center"/>
    </xf>
    <xf numFmtId="0" fontId="20" fillId="0" borderId="0" xfId="40" applyFont="1" applyAlignment="1">
      <alignment horizontal="center"/>
    </xf>
    <xf numFmtId="0" fontId="20" fillId="0" borderId="42" xfId="40" applyFont="1" applyBorder="1" applyAlignment="1">
      <alignment horizontal="center"/>
    </xf>
    <xf numFmtId="0" fontId="13" fillId="0" borderId="8" xfId="43" applyBorder="1" applyAlignment="1">
      <alignment horizontal="center"/>
    </xf>
    <xf numFmtId="0" fontId="13" fillId="0" borderId="2" xfId="43" applyBorder="1" applyAlignment="1">
      <alignment horizontal="center"/>
    </xf>
    <xf numFmtId="0" fontId="13" fillId="0" borderId="7" xfId="43" applyBorder="1" applyAlignment="1">
      <alignment horizontal="center"/>
    </xf>
    <xf numFmtId="0" fontId="31" fillId="0" borderId="9" xfId="43" applyFont="1" applyBorder="1" applyAlignment="1">
      <alignment vertical="center" wrapText="1"/>
    </xf>
    <xf numFmtId="0" fontId="31" fillId="0" borderId="20" xfId="43" applyFont="1" applyBorder="1" applyAlignment="1">
      <alignment vertical="center" wrapText="1"/>
    </xf>
    <xf numFmtId="0" fontId="31" fillId="0" borderId="21" xfId="43" applyFont="1" applyBorder="1" applyAlignment="1">
      <alignment vertical="center" wrapText="1"/>
    </xf>
    <xf numFmtId="0" fontId="31" fillId="0" borderId="3" xfId="43" applyFont="1" applyBorder="1" applyAlignment="1">
      <alignment vertical="center" wrapText="1"/>
    </xf>
    <xf numFmtId="0" fontId="31" fillId="0" borderId="15" xfId="43" applyFont="1" applyBorder="1" applyAlignment="1">
      <alignment vertical="center" wrapText="1"/>
    </xf>
    <xf numFmtId="0" fontId="31" fillId="0" borderId="23" xfId="43" applyFont="1" applyBorder="1" applyAlignment="1">
      <alignment vertical="center" wrapText="1"/>
    </xf>
    <xf numFmtId="0" fontId="13" fillId="0" borderId="9" xfId="43" applyBorder="1" applyAlignment="1">
      <alignment vertical="center" wrapText="1"/>
    </xf>
    <xf numFmtId="0" fontId="13" fillId="0" borderId="20" xfId="43" applyBorder="1" applyAlignment="1">
      <alignment vertical="center" wrapText="1"/>
    </xf>
    <xf numFmtId="0" fontId="13" fillId="0" borderId="21" xfId="43" applyBorder="1" applyAlignment="1">
      <alignment vertical="center" wrapText="1"/>
    </xf>
    <xf numFmtId="0" fontId="13" fillId="0" borderId="3" xfId="43" applyBorder="1" applyAlignment="1">
      <alignment vertical="center" wrapText="1"/>
    </xf>
    <xf numFmtId="0" fontId="13" fillId="0" borderId="15" xfId="43" applyBorder="1" applyAlignment="1">
      <alignment vertical="center" wrapText="1"/>
    </xf>
    <xf numFmtId="0" fontId="13" fillId="0" borderId="23" xfId="43" applyBorder="1" applyAlignment="1">
      <alignment vertical="center" wrapText="1"/>
    </xf>
    <xf numFmtId="0" fontId="3" fillId="0" borderId="0" xfId="0" applyFont="1" applyAlignment="1">
      <alignment horizontal="center"/>
    </xf>
    <xf numFmtId="0" fontId="3" fillId="0" borderId="114" xfId="0" applyFont="1" applyBorder="1" applyAlignment="1">
      <alignment horizontal="center"/>
    </xf>
    <xf numFmtId="0" fontId="3" fillId="0" borderId="115" xfId="0" applyFont="1" applyBorder="1" applyAlignment="1">
      <alignment horizontal="center"/>
    </xf>
    <xf numFmtId="0" fontId="3" fillId="0" borderId="116" xfId="0" applyFont="1" applyBorder="1" applyAlignment="1">
      <alignment horizontal="center"/>
    </xf>
    <xf numFmtId="0" fontId="3" fillId="0" borderId="117" xfId="0" applyFont="1" applyBorder="1" applyAlignment="1">
      <alignment horizontal="center"/>
    </xf>
    <xf numFmtId="38" fontId="4" fillId="0" borderId="15" xfId="26" applyFont="1" applyBorder="1" applyAlignment="1">
      <alignment horizontal="center" wrapText="1"/>
    </xf>
    <xf numFmtId="0" fontId="3" fillId="0" borderId="8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/>
    <xf numFmtId="0" fontId="0" fillId="0" borderId="7" xfId="0" applyBorder="1"/>
    <xf numFmtId="38" fontId="4" fillId="0" borderId="0" xfId="26" applyFont="1" applyBorder="1" applyAlignment="1">
      <alignment horizontal="center" wrapText="1"/>
    </xf>
    <xf numFmtId="0" fontId="76" fillId="0" borderId="101" xfId="32" applyFont="1" applyBorder="1" applyAlignment="1">
      <alignment vertical="center" shrinkToFit="1"/>
    </xf>
    <xf numFmtId="0" fontId="76" fillId="0" borderId="102" xfId="32" applyFont="1" applyBorder="1" applyAlignment="1">
      <alignment vertical="center" shrinkToFit="1"/>
    </xf>
    <xf numFmtId="0" fontId="73" fillId="0" borderId="101" xfId="32" applyFont="1" applyBorder="1" applyAlignment="1">
      <alignment vertical="center"/>
    </xf>
    <xf numFmtId="0" fontId="73" fillId="0" borderId="102" xfId="32" applyFont="1" applyBorder="1" applyAlignment="1">
      <alignment vertical="center"/>
    </xf>
    <xf numFmtId="0" fontId="76" fillId="0" borderId="101" xfId="32" applyFont="1" applyBorder="1" applyAlignment="1">
      <alignment vertical="center"/>
    </xf>
    <xf numFmtId="0" fontId="76" fillId="0" borderId="102" xfId="32" applyFont="1" applyBorder="1" applyAlignment="1">
      <alignment vertical="center"/>
    </xf>
    <xf numFmtId="0" fontId="76" fillId="0" borderId="107" xfId="32" applyFont="1" applyBorder="1" applyAlignment="1">
      <alignment vertical="center"/>
    </xf>
    <xf numFmtId="0" fontId="76" fillId="0" borderId="129" xfId="32" applyFont="1" applyBorder="1" applyAlignment="1">
      <alignment vertical="center"/>
    </xf>
    <xf numFmtId="0" fontId="76" fillId="0" borderId="130" xfId="32" applyFont="1" applyBorder="1" applyAlignment="1">
      <alignment vertical="center"/>
    </xf>
    <xf numFmtId="0" fontId="76" fillId="0" borderId="131" xfId="32" applyFont="1" applyBorder="1" applyAlignment="1">
      <alignment vertical="center"/>
    </xf>
    <xf numFmtId="0" fontId="73" fillId="0" borderId="126" xfId="32" quotePrefix="1" applyFont="1" applyBorder="1" applyAlignment="1">
      <alignment vertical="center"/>
    </xf>
    <xf numFmtId="0" fontId="73" fillId="0" borderId="127" xfId="32" quotePrefix="1" applyFont="1" applyBorder="1" applyAlignment="1">
      <alignment vertical="center"/>
    </xf>
    <xf numFmtId="0" fontId="73" fillId="0" borderId="128" xfId="32" quotePrefix="1" applyFont="1" applyBorder="1" applyAlignment="1">
      <alignment vertical="center"/>
    </xf>
    <xf numFmtId="190" fontId="79" fillId="0" borderId="132" xfId="32" applyNumberFormat="1" applyFont="1" applyBorder="1" applyAlignment="1">
      <alignment vertical="center" shrinkToFit="1"/>
    </xf>
    <xf numFmtId="190" fontId="79" fillId="0" borderId="133" xfId="32" applyNumberFormat="1" applyFont="1" applyBorder="1" applyAlignment="1">
      <alignment vertical="center" shrinkToFit="1"/>
    </xf>
    <xf numFmtId="0" fontId="77" fillId="0" borderId="132" xfId="32" applyFont="1" applyBorder="1" applyAlignment="1">
      <alignment horizontal="right" vertical="center" shrinkToFit="1"/>
    </xf>
    <xf numFmtId="0" fontId="77" fillId="0" borderId="133" xfId="32" applyFont="1" applyBorder="1" applyAlignment="1">
      <alignment horizontal="right" vertical="center" shrinkToFit="1"/>
    </xf>
    <xf numFmtId="0" fontId="76" fillId="0" borderId="129" xfId="32" applyFont="1" applyBorder="1" applyAlignment="1">
      <alignment vertical="center" shrinkToFit="1"/>
    </xf>
    <xf numFmtId="0" fontId="76" fillId="0" borderId="130" xfId="32" applyFont="1" applyBorder="1" applyAlignment="1">
      <alignment vertical="center" shrinkToFit="1"/>
    </xf>
    <xf numFmtId="0" fontId="73" fillId="0" borderId="129" xfId="32" applyFont="1" applyBorder="1" applyAlignment="1">
      <alignment vertical="center"/>
    </xf>
    <xf numFmtId="0" fontId="73" fillId="0" borderId="130" xfId="32" applyFont="1" applyBorder="1" applyAlignment="1">
      <alignment vertical="center"/>
    </xf>
    <xf numFmtId="190" fontId="77" fillId="0" borderId="132" xfId="32" applyNumberFormat="1" applyFont="1" applyBorder="1" applyAlignment="1">
      <alignment vertical="center" shrinkToFit="1"/>
    </xf>
    <xf numFmtId="190" fontId="77" fillId="0" borderId="133" xfId="32" applyNumberFormat="1" applyFont="1" applyBorder="1" applyAlignment="1">
      <alignment vertical="center" shrinkToFit="1"/>
    </xf>
    <xf numFmtId="0" fontId="73" fillId="0" borderId="134" xfId="32" quotePrefix="1" applyFont="1" applyBorder="1" applyAlignment="1">
      <alignment vertical="center"/>
    </xf>
    <xf numFmtId="0" fontId="73" fillId="0" borderId="105" xfId="32" quotePrefix="1" applyFont="1" applyBorder="1" applyAlignment="1">
      <alignment vertical="center"/>
    </xf>
    <xf numFmtId="0" fontId="73" fillId="0" borderId="106" xfId="32" quotePrefix="1" applyFont="1" applyBorder="1" applyAlignment="1">
      <alignment vertical="center"/>
    </xf>
    <xf numFmtId="191" fontId="77" fillId="0" borderId="135" xfId="32" applyNumberFormat="1" applyFont="1" applyBorder="1" applyAlignment="1">
      <alignment vertical="center" shrinkToFit="1"/>
    </xf>
    <xf numFmtId="191" fontId="77" fillId="0" borderId="136" xfId="32" applyNumberFormat="1" applyFont="1" applyBorder="1" applyAlignment="1">
      <alignment vertical="center" shrinkToFit="1"/>
    </xf>
    <xf numFmtId="0" fontId="77" fillId="0" borderId="135" xfId="32" applyFont="1" applyBorder="1" applyAlignment="1">
      <alignment vertical="center" shrinkToFit="1"/>
    </xf>
    <xf numFmtId="0" fontId="77" fillId="0" borderId="136" xfId="32" applyFont="1" applyBorder="1" applyAlignment="1">
      <alignment vertical="center" shrinkToFit="1"/>
    </xf>
    <xf numFmtId="190" fontId="78" fillId="0" borderId="132" xfId="32" applyNumberFormat="1" applyFont="1" applyBorder="1" applyAlignment="1">
      <alignment vertical="center" shrinkToFit="1"/>
    </xf>
    <xf numFmtId="190" fontId="78" fillId="0" borderId="133" xfId="32" applyNumberFormat="1" applyFont="1" applyBorder="1" applyAlignment="1">
      <alignment vertical="center" shrinkToFit="1"/>
    </xf>
    <xf numFmtId="0" fontId="73" fillId="0" borderId="130" xfId="32" quotePrefix="1" applyFont="1" applyBorder="1" applyAlignment="1">
      <alignment vertical="center"/>
    </xf>
    <xf numFmtId="0" fontId="73" fillId="0" borderId="6" xfId="32" applyFont="1" applyBorder="1" applyAlignment="1">
      <alignment horizontal="center" vertical="center" shrinkToFit="1"/>
    </xf>
    <xf numFmtId="0" fontId="73" fillId="0" borderId="118" xfId="32" applyFont="1" applyBorder="1" applyAlignment="1">
      <alignment vertical="center"/>
    </xf>
    <xf numFmtId="0" fontId="73" fillId="0" borderId="119" xfId="32" applyFont="1" applyBorder="1" applyAlignment="1">
      <alignment vertical="center"/>
    </xf>
    <xf numFmtId="0" fontId="73" fillId="0" borderId="120" xfId="32" applyFont="1" applyBorder="1" applyAlignment="1">
      <alignment vertical="center"/>
    </xf>
    <xf numFmtId="0" fontId="76" fillId="0" borderId="118" xfId="32" applyFont="1" applyBorder="1" applyAlignment="1">
      <alignment horizontal="center" vertical="center" shrinkToFit="1"/>
    </xf>
    <xf numFmtId="0" fontId="76" fillId="0" borderId="119" xfId="32" applyFont="1" applyBorder="1" applyAlignment="1">
      <alignment horizontal="center" vertical="center" shrinkToFit="1"/>
    </xf>
    <xf numFmtId="0" fontId="76" fillId="0" borderId="121" xfId="32" applyFont="1" applyBorder="1" applyAlignment="1">
      <alignment horizontal="center" vertical="center" shrinkToFit="1"/>
    </xf>
    <xf numFmtId="195" fontId="76" fillId="0" borderId="122" xfId="32" applyNumberFormat="1" applyFont="1" applyBorder="1" applyAlignment="1">
      <alignment horizontal="center" vertical="center" shrinkToFit="1"/>
    </xf>
    <xf numFmtId="195" fontId="76" fillId="0" borderId="119" xfId="32" applyNumberFormat="1" applyFont="1" applyBorder="1" applyAlignment="1">
      <alignment horizontal="center" vertical="center" shrinkToFit="1"/>
    </xf>
    <xf numFmtId="195" fontId="76" fillId="0" borderId="120" xfId="32" applyNumberFormat="1" applyFont="1" applyBorder="1" applyAlignment="1">
      <alignment horizontal="center" vertical="center" shrinkToFit="1"/>
    </xf>
    <xf numFmtId="0" fontId="73" fillId="0" borderId="123" xfId="32" applyFont="1" applyBorder="1" applyAlignment="1">
      <alignment horizontal="center" vertical="center"/>
    </xf>
    <xf numFmtId="0" fontId="73" fillId="0" borderId="124" xfId="32" applyFont="1" applyBorder="1" applyAlignment="1">
      <alignment horizontal="center" vertical="center"/>
    </xf>
    <xf numFmtId="0" fontId="73" fillId="0" borderId="125" xfId="32" applyFont="1" applyBorder="1" applyAlignment="1">
      <alignment horizontal="center" vertical="center"/>
    </xf>
    <xf numFmtId="0" fontId="77" fillId="0" borderId="129" xfId="32" quotePrefix="1" applyFont="1" applyBorder="1" applyAlignment="1">
      <alignment vertical="center" shrinkToFit="1"/>
    </xf>
    <xf numFmtId="0" fontId="77" fillId="0" borderId="130" xfId="32" quotePrefix="1" applyFont="1" applyBorder="1" applyAlignment="1">
      <alignment vertical="center" shrinkToFit="1"/>
    </xf>
    <xf numFmtId="0" fontId="77" fillId="0" borderId="131" xfId="32" quotePrefix="1" applyFont="1" applyBorder="1" applyAlignment="1">
      <alignment vertical="center" shrinkToFit="1"/>
    </xf>
    <xf numFmtId="0" fontId="77" fillId="0" borderId="132" xfId="32" applyFont="1" applyBorder="1" applyAlignment="1">
      <alignment vertical="center" shrinkToFit="1"/>
    </xf>
    <xf numFmtId="0" fontId="77" fillId="0" borderId="128" xfId="32" applyFont="1" applyBorder="1" applyAlignment="1">
      <alignment vertical="center" shrinkToFit="1"/>
    </xf>
    <xf numFmtId="0" fontId="73" fillId="0" borderId="129" xfId="32" applyFont="1" applyBorder="1" applyAlignment="1">
      <alignment horizontal="center" vertical="center"/>
    </xf>
    <xf numFmtId="0" fontId="73" fillId="0" borderId="130" xfId="32" applyFont="1" applyBorder="1" applyAlignment="1">
      <alignment horizontal="center" vertical="center"/>
    </xf>
    <xf numFmtId="0" fontId="73" fillId="0" borderId="5" xfId="32" applyFont="1" applyBorder="1" applyAlignment="1">
      <alignment horizontal="center" vertical="center" shrinkToFit="1"/>
    </xf>
    <xf numFmtId="0" fontId="73" fillId="0" borderId="18" xfId="32" applyFont="1" applyBorder="1" applyAlignment="1">
      <alignment horizontal="center" vertical="center" shrinkToFit="1"/>
    </xf>
    <xf numFmtId="0" fontId="73" fillId="0" borderId="5" xfId="32" quotePrefix="1" applyFont="1" applyBorder="1" applyAlignment="1">
      <alignment horizontal="center" vertical="center" shrinkToFit="1"/>
    </xf>
    <xf numFmtId="0" fontId="73" fillId="0" borderId="4" xfId="32" quotePrefix="1" applyFont="1" applyBorder="1" applyAlignment="1">
      <alignment horizontal="center" vertical="center" shrinkToFit="1"/>
    </xf>
    <xf numFmtId="0" fontId="73" fillId="0" borderId="4" xfId="32" applyFont="1" applyBorder="1" applyAlignment="1">
      <alignment horizontal="center" vertical="center" shrinkToFit="1"/>
    </xf>
    <xf numFmtId="0" fontId="73" fillId="0" borderId="4" xfId="32" applyFont="1" applyBorder="1" applyAlignment="1">
      <alignment horizontal="center" vertical="center"/>
    </xf>
    <xf numFmtId="0" fontId="73" fillId="0" borderId="15" xfId="32" applyFont="1" applyBorder="1" applyAlignment="1">
      <alignment horizontal="center" vertical="center"/>
    </xf>
    <xf numFmtId="0" fontId="73" fillId="0" borderId="8" xfId="32" applyFont="1" applyBorder="1" applyAlignment="1">
      <alignment horizontal="center" vertical="center" shrinkToFit="1"/>
    </xf>
    <xf numFmtId="0" fontId="73" fillId="0" borderId="2" xfId="32" applyFont="1" applyBorder="1" applyAlignment="1">
      <alignment horizontal="center" vertical="center" shrinkToFit="1"/>
    </xf>
    <xf numFmtId="0" fontId="73" fillId="0" borderId="7" xfId="32" applyFont="1" applyBorder="1" applyAlignment="1">
      <alignment horizontal="center" vertical="center" shrinkToFit="1"/>
    </xf>
    <xf numFmtId="0" fontId="76" fillId="0" borderId="129" xfId="32" applyFont="1" applyBorder="1" applyAlignment="1">
      <alignment horizontal="center" vertical="center"/>
    </xf>
    <xf numFmtId="0" fontId="76" fillId="0" borderId="132" xfId="32" applyFont="1" applyBorder="1" applyAlignment="1">
      <alignment horizontal="center" vertical="center"/>
    </xf>
    <xf numFmtId="0" fontId="73" fillId="0" borderId="128" xfId="32" applyFont="1" applyBorder="1" applyAlignment="1">
      <alignment horizontal="center" vertical="center" shrinkToFit="1"/>
    </xf>
    <xf numFmtId="0" fontId="73" fillId="0" borderId="131" xfId="32" applyFont="1" applyBorder="1" applyAlignment="1">
      <alignment horizontal="center" vertical="center" shrinkToFit="1"/>
    </xf>
    <xf numFmtId="0" fontId="76" fillId="0" borderId="123" xfId="32" applyFont="1" applyBorder="1" applyAlignment="1">
      <alignment horizontal="center" vertical="center" shrinkToFit="1"/>
    </xf>
    <xf numFmtId="0" fontId="76" fillId="0" borderId="124" xfId="32" applyFont="1" applyBorder="1" applyAlignment="1">
      <alignment horizontal="center" vertical="center" shrinkToFit="1"/>
    </xf>
    <xf numFmtId="0" fontId="76" fillId="0" borderId="125" xfId="32" applyFont="1" applyBorder="1" applyAlignment="1">
      <alignment horizontal="center" vertical="center" shrinkToFit="1"/>
    </xf>
    <xf numFmtId="0" fontId="76" fillId="0" borderId="123" xfId="32" applyFont="1" applyBorder="1" applyAlignment="1">
      <alignment horizontal="center" vertical="center"/>
    </xf>
    <xf numFmtId="0" fontId="76" fillId="0" borderId="124" xfId="32" applyFont="1" applyBorder="1" applyAlignment="1">
      <alignment horizontal="center" vertical="center"/>
    </xf>
    <xf numFmtId="0" fontId="73" fillId="0" borderId="124" xfId="32" applyFont="1" applyBorder="1" applyAlignment="1">
      <alignment horizontal="center" vertical="center" shrinkToFit="1"/>
    </xf>
    <xf numFmtId="0" fontId="73" fillId="0" borderId="125" xfId="32" applyFont="1" applyBorder="1" applyAlignment="1">
      <alignment horizontal="center" vertical="center" shrinkToFit="1"/>
    </xf>
    <xf numFmtId="191" fontId="76" fillId="0" borderId="129" xfId="32" applyNumberFormat="1" applyFont="1" applyBorder="1" applyAlignment="1">
      <alignment vertical="center" shrinkToFit="1"/>
    </xf>
    <xf numFmtId="191" fontId="76" fillId="0" borderId="130" xfId="32" applyNumberFormat="1" applyFont="1" applyBorder="1" applyAlignment="1">
      <alignment vertical="center" shrinkToFit="1"/>
    </xf>
    <xf numFmtId="202" fontId="76" fillId="0" borderId="101" xfId="32" applyNumberFormat="1" applyFont="1" applyBorder="1" applyAlignment="1">
      <alignment vertical="center" shrinkToFit="1"/>
    </xf>
    <xf numFmtId="202" fontId="76" fillId="0" borderId="102" xfId="32" applyNumberFormat="1" applyFont="1" applyBorder="1" applyAlignment="1">
      <alignment vertical="center" shrinkToFit="1"/>
    </xf>
    <xf numFmtId="202" fontId="76" fillId="0" borderId="129" xfId="32" applyNumberFormat="1" applyFont="1" applyBorder="1" applyAlignment="1">
      <alignment vertical="center" shrinkToFit="1"/>
    </xf>
    <xf numFmtId="202" fontId="76" fillId="0" borderId="130" xfId="32" applyNumberFormat="1" applyFont="1" applyBorder="1" applyAlignment="1">
      <alignment vertical="center" shrinkToFit="1"/>
    </xf>
    <xf numFmtId="1" fontId="54" fillId="0" borderId="14" xfId="63" applyNumberFormat="1" applyFont="1" applyBorder="1" applyAlignment="1">
      <alignment horizontal="right"/>
    </xf>
    <xf numFmtId="1" fontId="54" fillId="0" borderId="0" xfId="63" applyNumberFormat="1" applyFont="1" applyAlignment="1">
      <alignment horizontal="right"/>
    </xf>
    <xf numFmtId="0" fontId="120" fillId="0" borderId="45" xfId="64" applyFont="1" applyBorder="1" applyAlignment="1">
      <alignment horizontal="center" vertical="center"/>
    </xf>
    <xf numFmtId="0" fontId="120" fillId="0" borderId="62" xfId="64" applyFont="1" applyBorder="1" applyAlignment="1">
      <alignment horizontal="center" vertical="center"/>
    </xf>
    <xf numFmtId="0" fontId="120" fillId="0" borderId="47" xfId="64" quotePrefix="1" applyFont="1" applyBorder="1" applyAlignment="1">
      <alignment horizontal="center" vertical="center"/>
    </xf>
    <xf numFmtId="0" fontId="120" fillId="0" borderId="64" xfId="64" quotePrefix="1" applyFont="1" applyBorder="1" applyAlignment="1">
      <alignment horizontal="center" vertical="center"/>
    </xf>
    <xf numFmtId="0" fontId="122" fillId="0" borderId="45" xfId="63" quotePrefix="1" applyFont="1" applyBorder="1" applyAlignment="1">
      <alignment horizontal="center" vertical="center"/>
    </xf>
    <xf numFmtId="0" fontId="122" fillId="0" borderId="62" xfId="63" quotePrefix="1" applyFont="1" applyBorder="1" applyAlignment="1">
      <alignment horizontal="center" vertical="center"/>
    </xf>
    <xf numFmtId="37" fontId="122" fillId="0" borderId="47" xfId="63" applyNumberFormat="1" applyFont="1" applyBorder="1" applyAlignment="1">
      <alignment horizontal="center" vertical="center"/>
    </xf>
    <xf numFmtId="37" fontId="122" fillId="0" borderId="64" xfId="63" applyNumberFormat="1" applyFont="1" applyBorder="1" applyAlignment="1">
      <alignment horizontal="center" vertical="center"/>
    </xf>
    <xf numFmtId="0" fontId="120" fillId="0" borderId="156" xfId="63" applyFont="1" applyBorder="1" applyAlignment="1">
      <alignment horizontal="left"/>
    </xf>
    <xf numFmtId="0" fontId="120" fillId="0" borderId="130" xfId="63" applyFont="1" applyBorder="1" applyAlignment="1">
      <alignment horizontal="left"/>
    </xf>
    <xf numFmtId="0" fontId="120" fillId="0" borderId="157" xfId="63" applyFont="1" applyBorder="1" applyAlignment="1">
      <alignment horizontal="left"/>
    </xf>
    <xf numFmtId="58" fontId="116" fillId="0" borderId="15" xfId="63" applyNumberFormat="1" applyFont="1" applyBorder="1" applyAlignment="1">
      <alignment horizontal="center"/>
    </xf>
    <xf numFmtId="0" fontId="117" fillId="0" borderId="9" xfId="63" applyFont="1" applyBorder="1" applyAlignment="1">
      <alignment horizontal="right"/>
    </xf>
    <xf numFmtId="0" fontId="117" fillId="0" borderId="20" xfId="63" applyFont="1" applyBorder="1" applyAlignment="1">
      <alignment horizontal="right"/>
    </xf>
    <xf numFmtId="0" fontId="117" fillId="0" borderId="14" xfId="63" applyFont="1" applyBorder="1" applyAlignment="1">
      <alignment horizontal="right"/>
    </xf>
    <xf numFmtId="0" fontId="117" fillId="0" borderId="0" xfId="63" applyFont="1" applyAlignment="1">
      <alignment horizontal="right"/>
    </xf>
    <xf numFmtId="0" fontId="118" fillId="0" borderId="20" xfId="63" applyFont="1" applyBorder="1" applyAlignment="1">
      <alignment horizontal="left"/>
    </xf>
    <xf numFmtId="0" fontId="118" fillId="0" borderId="0" xfId="63" applyFont="1" applyAlignment="1">
      <alignment horizontal="left"/>
    </xf>
    <xf numFmtId="0" fontId="120" fillId="0" borderId="45" xfId="63" applyFont="1" applyBorder="1" applyAlignment="1">
      <alignment vertical="center"/>
    </xf>
    <xf numFmtId="0" fontId="120" fillId="0" borderId="62" xfId="63" applyFont="1" applyBorder="1" applyAlignment="1">
      <alignment vertical="center"/>
    </xf>
    <xf numFmtId="37" fontId="120" fillId="0" borderId="47" xfId="63" applyNumberFormat="1" applyFont="1" applyBorder="1" applyAlignment="1">
      <alignment horizontal="center" vertical="center"/>
    </xf>
    <xf numFmtId="37" fontId="120" fillId="0" borderId="64" xfId="63" applyNumberFormat="1" applyFont="1" applyBorder="1" applyAlignment="1">
      <alignment horizontal="center" vertical="center"/>
    </xf>
    <xf numFmtId="1" fontId="54" fillId="0" borderId="14" xfId="63" applyNumberFormat="1" applyFont="1" applyBorder="1" applyAlignment="1">
      <alignment horizontal="right" vertical="center"/>
    </xf>
    <xf numFmtId="1" fontId="54" fillId="0" borderId="0" xfId="63" applyNumberFormat="1" applyFont="1" applyAlignment="1">
      <alignment horizontal="right" vertical="center"/>
    </xf>
    <xf numFmtId="1" fontId="54" fillId="0" borderId="3" xfId="63" applyNumberFormat="1" applyFont="1" applyBorder="1" applyAlignment="1">
      <alignment horizontal="right" vertical="center"/>
    </xf>
    <xf numFmtId="1" fontId="54" fillId="0" borderId="15" xfId="63" applyNumberFormat="1" applyFont="1" applyBorder="1" applyAlignment="1">
      <alignment horizontal="right" vertical="center"/>
    </xf>
    <xf numFmtId="1" fontId="54" fillId="0" borderId="0" xfId="63" quotePrefix="1" applyNumberFormat="1" applyFont="1" applyAlignment="1">
      <alignment horizontal="left" vertical="center"/>
    </xf>
    <xf numFmtId="1" fontId="54" fillId="0" borderId="15" xfId="63" quotePrefix="1" applyNumberFormat="1" applyFont="1" applyBorder="1" applyAlignment="1">
      <alignment horizontal="left" vertical="center"/>
    </xf>
    <xf numFmtId="0" fontId="123" fillId="0" borderId="45" xfId="63" quotePrefix="1" applyFont="1" applyBorder="1" applyAlignment="1">
      <alignment horizontal="center" vertical="center"/>
    </xf>
    <xf numFmtId="0" fontId="123" fillId="0" borderId="62" xfId="63" quotePrefix="1" applyFont="1" applyBorder="1" applyAlignment="1">
      <alignment horizontal="center" vertical="center"/>
    </xf>
    <xf numFmtId="37" fontId="123" fillId="0" borderId="47" xfId="63" applyNumberFormat="1" applyFont="1" applyBorder="1" applyAlignment="1">
      <alignment horizontal="center" vertical="center"/>
    </xf>
    <xf numFmtId="37" fontId="123" fillId="0" borderId="64" xfId="63" applyNumberFormat="1" applyFont="1" applyBorder="1" applyAlignment="1">
      <alignment horizontal="center" vertical="center"/>
    </xf>
    <xf numFmtId="0" fontId="54" fillId="0" borderId="159" xfId="63" applyFont="1" applyBorder="1" applyAlignment="1">
      <alignment horizontal="center" vertical="center"/>
    </xf>
    <xf numFmtId="0" fontId="54" fillId="0" borderId="167" xfId="63" applyFont="1" applyBorder="1" applyAlignment="1">
      <alignment horizontal="center" vertical="center"/>
    </xf>
    <xf numFmtId="0" fontId="54" fillId="0" borderId="160" xfId="63" applyFont="1" applyBorder="1" applyAlignment="1">
      <alignment horizontal="center" vertical="center"/>
    </xf>
    <xf numFmtId="0" fontId="54" fillId="0" borderId="168" xfId="63" applyFont="1" applyBorder="1" applyAlignment="1">
      <alignment horizontal="center" vertical="center"/>
    </xf>
    <xf numFmtId="0" fontId="116" fillId="0" borderId="161" xfId="63" applyFont="1" applyBorder="1" applyAlignment="1">
      <alignment horizontal="center"/>
    </xf>
    <xf numFmtId="0" fontId="116" fillId="0" borderId="163" xfId="63" applyFont="1" applyBorder="1" applyAlignment="1">
      <alignment horizontal="center"/>
    </xf>
    <xf numFmtId="0" fontId="125" fillId="0" borderId="161" xfId="63" applyFont="1" applyBorder="1" applyAlignment="1">
      <alignment horizontal="center"/>
    </xf>
    <xf numFmtId="0" fontId="125" fillId="0" borderId="163" xfId="63" applyFont="1" applyBorder="1" applyAlignment="1">
      <alignment horizontal="center"/>
    </xf>
    <xf numFmtId="0" fontId="54" fillId="0" borderId="169" xfId="63" applyFont="1" applyBorder="1" applyAlignment="1">
      <alignment horizontal="center"/>
    </xf>
    <xf numFmtId="0" fontId="54" fillId="0" borderId="170" xfId="63" applyFont="1" applyBorder="1" applyAlignment="1">
      <alignment horizontal="center"/>
    </xf>
    <xf numFmtId="0" fontId="54" fillId="0" borderId="171" xfId="63" applyFont="1" applyBorder="1" applyAlignment="1">
      <alignment horizontal="center"/>
    </xf>
    <xf numFmtId="204" fontId="36" fillId="0" borderId="177" xfId="66" applyNumberFormat="1" applyFont="1" applyBorder="1" applyAlignment="1">
      <alignment horizontal="center" shrinkToFit="1"/>
    </xf>
    <xf numFmtId="204" fontId="36" fillId="0" borderId="180" xfId="66" applyNumberFormat="1" applyFont="1" applyBorder="1" applyAlignment="1">
      <alignment horizontal="center" shrinkToFit="1"/>
    </xf>
    <xf numFmtId="204" fontId="36" fillId="0" borderId="181" xfId="66" applyNumberFormat="1" applyFont="1" applyBorder="1" applyAlignment="1">
      <alignment horizontal="center" shrinkToFit="1"/>
    </xf>
    <xf numFmtId="0" fontId="136" fillId="0" borderId="20" xfId="63" applyFont="1" applyBorder="1" applyAlignment="1">
      <alignment horizontal="center"/>
    </xf>
    <xf numFmtId="0" fontId="136" fillId="0" borderId="0" xfId="63" applyFont="1" applyAlignment="1">
      <alignment horizontal="center"/>
    </xf>
    <xf numFmtId="0" fontId="120" fillId="0" borderId="0" xfId="63" applyFont="1" applyAlignment="1">
      <alignment horizontal="left"/>
    </xf>
    <xf numFmtId="0" fontId="120" fillId="0" borderId="0" xfId="64" applyFont="1" applyAlignment="1">
      <alignment horizontal="center" vertical="center"/>
    </xf>
    <xf numFmtId="0" fontId="120" fillId="0" borderId="0" xfId="64" quotePrefix="1" applyFont="1" applyAlignment="1">
      <alignment horizontal="center" vertical="center"/>
    </xf>
    <xf numFmtId="0" fontId="122" fillId="0" borderId="0" xfId="63" quotePrefix="1" applyFont="1" applyAlignment="1">
      <alignment horizontal="center" vertical="center"/>
    </xf>
    <xf numFmtId="37" fontId="122" fillId="0" borderId="0" xfId="63" applyNumberFormat="1" applyFont="1" applyAlignment="1">
      <alignment horizontal="center" vertical="center"/>
    </xf>
    <xf numFmtId="0" fontId="120" fillId="0" borderId="0" xfId="63" applyFont="1" applyAlignment="1">
      <alignment vertical="center"/>
    </xf>
    <xf numFmtId="37" fontId="120" fillId="0" borderId="0" xfId="63" applyNumberFormat="1" applyFont="1" applyAlignment="1">
      <alignment horizontal="center" vertical="center"/>
    </xf>
    <xf numFmtId="0" fontId="125" fillId="0" borderId="0" xfId="63" applyFont="1" applyAlignment="1">
      <alignment horizontal="center"/>
    </xf>
    <xf numFmtId="0" fontId="54" fillId="0" borderId="0" xfId="63" applyFont="1" applyAlignment="1">
      <alignment horizontal="center" vertical="center"/>
    </xf>
    <xf numFmtId="0" fontId="54" fillId="0" borderId="0" xfId="63" applyFont="1" applyAlignment="1">
      <alignment horizontal="center"/>
    </xf>
    <xf numFmtId="0" fontId="123" fillId="0" borderId="0" xfId="63" quotePrefix="1" applyFont="1" applyAlignment="1">
      <alignment horizontal="center" vertical="center"/>
    </xf>
    <xf numFmtId="37" fontId="123" fillId="0" borderId="0" xfId="63" applyNumberFormat="1" applyFont="1" applyAlignment="1">
      <alignment horizontal="center" vertical="center"/>
    </xf>
    <xf numFmtId="0" fontId="116" fillId="0" borderId="0" xfId="63" applyFont="1" applyAlignment="1">
      <alignment horizontal="center"/>
    </xf>
    <xf numFmtId="1" fontId="80" fillId="0" borderId="0" xfId="49" applyFont="1" applyAlignment="1">
      <alignment horizontal="center" wrapText="1"/>
    </xf>
    <xf numFmtId="37" fontId="112" fillId="0" borderId="40" xfId="59" applyNumberFormat="1" applyFont="1" applyBorder="1" applyAlignment="1">
      <alignment horizontal="center"/>
    </xf>
    <xf numFmtId="37" fontId="112" fillId="0" borderId="0" xfId="59" quotePrefix="1" applyNumberFormat="1" applyFont="1" applyAlignment="1">
      <alignment horizontal="center"/>
    </xf>
    <xf numFmtId="37" fontId="112" fillId="0" borderId="42" xfId="59" quotePrefix="1" applyNumberFormat="1" applyFont="1" applyBorder="1" applyAlignment="1">
      <alignment horizontal="center"/>
    </xf>
    <xf numFmtId="213" fontId="111" fillId="0" borderId="1" xfId="59" applyNumberFormat="1" applyFont="1" applyBorder="1" applyAlignment="1">
      <alignment horizontal="center" vertical="center"/>
    </xf>
    <xf numFmtId="213" fontId="111" fillId="0" borderId="56" xfId="59" quotePrefix="1" applyNumberFormat="1" applyFont="1" applyBorder="1" applyAlignment="1">
      <alignment horizontal="center" vertical="center"/>
    </xf>
    <xf numFmtId="0" fontId="43" fillId="0" borderId="15" xfId="53" applyBorder="1" applyAlignment="1">
      <alignment horizontal="center"/>
    </xf>
    <xf numFmtId="0" fontId="3" fillId="0" borderId="8" xfId="39" applyFont="1" applyBorder="1" applyAlignment="1">
      <alignment horizontal="center"/>
    </xf>
    <xf numFmtId="0" fontId="3" fillId="0" borderId="2" xfId="39" applyFont="1" applyBorder="1" applyAlignment="1">
      <alignment horizontal="center"/>
    </xf>
    <xf numFmtId="0" fontId="3" fillId="0" borderId="7" xfId="39" applyFont="1" applyBorder="1" applyAlignment="1">
      <alignment horizontal="center"/>
    </xf>
    <xf numFmtId="0" fontId="1" fillId="0" borderId="2" xfId="39" applyBorder="1"/>
    <xf numFmtId="0" fontId="1" fillId="0" borderId="7" xfId="39" applyBorder="1"/>
    <xf numFmtId="0" fontId="3" fillId="0" borderId="11" xfId="0" applyFont="1" applyBorder="1" applyAlignment="1">
      <alignment horizontal="center" shrinkToFit="1"/>
    </xf>
    <xf numFmtId="0" fontId="3" fillId="0" borderId="24" xfId="0" applyFont="1" applyBorder="1" applyAlignment="1">
      <alignment horizontal="center" shrinkToFit="1"/>
    </xf>
    <xf numFmtId="0" fontId="3" fillId="0" borderId="11" xfId="39" applyFont="1" applyBorder="1" applyAlignment="1">
      <alignment horizontal="center"/>
    </xf>
    <xf numFmtId="0" fontId="3" fillId="0" borderId="137" xfId="39" applyFont="1" applyBorder="1" applyAlignment="1">
      <alignment horizontal="center"/>
    </xf>
    <xf numFmtId="0" fontId="3" fillId="0" borderId="24" xfId="39" applyFont="1" applyBorder="1" applyAlignment="1">
      <alignment horizontal="center"/>
    </xf>
    <xf numFmtId="0" fontId="18" fillId="0" borderId="66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</cellXfs>
  <cellStyles count="75">
    <cellStyle name="," xfId="1" xr:uid="{00000000-0005-0000-0000-000000000000}"/>
    <cellStyle name="W_¡P¿" xfId="2" xr:uid="{00000000-0005-0000-0000-000001000000}"/>
    <cellStyle name="0.0" xfId="3" xr:uid="{00000000-0005-0000-0000-000002000000}"/>
    <cellStyle name="0.00" xfId="4" xr:uid="{00000000-0005-0000-0000-000003000000}"/>
    <cellStyle name="12.3" xfId="5" xr:uid="{00000000-0005-0000-0000-000004000000}"/>
    <cellStyle name="17.6" xfId="6" xr:uid="{00000000-0005-0000-0000-000005000000}"/>
    <cellStyle name="Body" xfId="7" xr:uid="{00000000-0005-0000-0000-000006000000}"/>
    <cellStyle name="Calc Currency (0)" xfId="8" xr:uid="{00000000-0005-0000-0000-000007000000}"/>
    <cellStyle name="Calc Currency (0) 2" xfId="9" xr:uid="{00000000-0005-0000-0000-000008000000}"/>
    <cellStyle name="Calc Currency (0) 2 2" xfId="10" xr:uid="{00000000-0005-0000-0000-000009000000}"/>
    <cellStyle name="Comma [0]_laroux" xfId="11" xr:uid="{00000000-0005-0000-0000-00000A000000}"/>
    <cellStyle name="Comma_Full Year FY96" xfId="12" xr:uid="{00000000-0005-0000-0000-00000B000000}"/>
    <cellStyle name="Currency [0]_Full Year FY96" xfId="13" xr:uid="{00000000-0005-0000-0000-00000C000000}"/>
    <cellStyle name="Currency_Full Year FY96" xfId="14" xr:uid="{00000000-0005-0000-0000-00000D000000}"/>
    <cellStyle name="entry" xfId="15" xr:uid="{00000000-0005-0000-0000-00000E000000}"/>
    <cellStyle name="Head 1" xfId="16" xr:uid="{00000000-0005-0000-0000-00000F000000}"/>
    <cellStyle name="Head 1 2" xfId="17" xr:uid="{00000000-0005-0000-0000-000010000000}"/>
    <cellStyle name="Header1" xfId="18" xr:uid="{00000000-0005-0000-0000-000011000000}"/>
    <cellStyle name="Header2" xfId="19" xr:uid="{00000000-0005-0000-0000-000012000000}"/>
    <cellStyle name="Normal_#18-Internet" xfId="20" xr:uid="{00000000-0005-0000-0000-000013000000}"/>
    <cellStyle name="price" xfId="21" xr:uid="{00000000-0005-0000-0000-000014000000}"/>
    <cellStyle name="revised" xfId="22" xr:uid="{00000000-0005-0000-0000-000015000000}"/>
    <cellStyle name="section" xfId="23" xr:uid="{00000000-0005-0000-0000-000016000000}"/>
    <cellStyle name="subhead" xfId="24" xr:uid="{00000000-0005-0000-0000-000017000000}"/>
    <cellStyle name="title" xfId="25" xr:uid="{00000000-0005-0000-0000-000018000000}"/>
    <cellStyle name="パーセント 3" xfId="57" xr:uid="{1848E1A0-8CCA-4735-8FE1-F0D9ACCFE2BF}"/>
    <cellStyle name="桁区切り" xfId="26" builtinId="6"/>
    <cellStyle name="桁区切り [0.00" xfId="27" xr:uid="{00000000-0005-0000-0000-00001A000000}"/>
    <cellStyle name="桁区切り 10 2 2" xfId="68" xr:uid="{02502FAE-E949-480A-966F-C20C0704E84C}"/>
    <cellStyle name="桁区切り 11" xfId="51" xr:uid="{D5FC759A-08D5-4455-A9F9-C697F40AE31C}"/>
    <cellStyle name="桁区切り 16" xfId="66" xr:uid="{E2448A04-359B-41B9-B68B-A3D0D3F3CE8E}"/>
    <cellStyle name="桁区切り 2" xfId="28" xr:uid="{00000000-0005-0000-0000-00001B000000}"/>
    <cellStyle name="桁区切り 2 2" xfId="29" xr:uid="{00000000-0005-0000-0000-00001C000000}"/>
    <cellStyle name="桁区切り 2 2 2" xfId="52" xr:uid="{D0DED238-D75E-4047-8ACF-D105919840B2}"/>
    <cellStyle name="桁区切り 2 2 2 2" xfId="71" xr:uid="{7845C5B1-688D-4FF2-ABAA-7497BBED0427}"/>
    <cellStyle name="桁区切り 2 2 3" xfId="58" xr:uid="{DA5A5F8A-11ED-4BC5-9B0B-8934F78A6064}"/>
    <cellStyle name="桁区切り 2 6 2" xfId="69" xr:uid="{7ECEC21E-A951-4C31-A7C3-E824E7AA6949}"/>
    <cellStyle name="桁区切り 3" xfId="60" xr:uid="{D6CBE54E-FAC4-408A-A2BA-2E91AB7386C2}"/>
    <cellStyle name="桁区切り 4 2" xfId="56" xr:uid="{972A73AA-7E82-45AD-B526-FA579BE828B9}"/>
    <cellStyle name="桁区切り 4 3" xfId="67" xr:uid="{9B9DA64E-C94A-4A10-B3E7-EB89688C8000}"/>
    <cellStyle name="桁区切り 6" xfId="54" xr:uid="{FFB20DCB-6505-459A-B6B9-41147086F98F}"/>
    <cellStyle name="内訳" xfId="30" xr:uid="{00000000-0005-0000-0000-00001D000000}"/>
    <cellStyle name="標準" xfId="0" builtinId="0"/>
    <cellStyle name="標準 2" xfId="31" xr:uid="{00000000-0005-0000-0000-00001F000000}"/>
    <cellStyle name="標準 2 2" xfId="32" xr:uid="{00000000-0005-0000-0000-000020000000}"/>
    <cellStyle name="標準 2 3" xfId="65" xr:uid="{AEA7C441-4B6B-48A1-B556-8E4AF253CB75}"/>
    <cellStyle name="標準 2 3 2" xfId="72" xr:uid="{47BB7031-5573-4FBE-A589-2B4A8FA979C9}"/>
    <cellStyle name="標準 3" xfId="33" xr:uid="{00000000-0005-0000-0000-000021000000}"/>
    <cellStyle name="標準 4" xfId="59" xr:uid="{A5BECA9F-256D-44DC-9046-AA36E8D70148}"/>
    <cellStyle name="標準 5" xfId="53" xr:uid="{53C631B8-4F3D-4B5F-84EB-F2D6582B0473}"/>
    <cellStyle name="標準 6" xfId="74" xr:uid="{84916229-F7EC-45F4-B0C4-ED07F5A1A843}"/>
    <cellStyle name="標準_02_特別教室_豊原機械内訳2回目" xfId="34" xr:uid="{00000000-0005-0000-0000-000022000000}"/>
    <cellStyle name="標準_03_1工区機械室_豊原機械内訳2回目" xfId="35" xr:uid="{00000000-0005-0000-0000-000023000000}"/>
    <cellStyle name="標準_04_2工区機械室" xfId="36" xr:uid="{00000000-0005-0000-0000-000024000000}"/>
    <cellStyle name="標準_A_2" xfId="64" xr:uid="{04498F40-60EE-4A24-AE1C-98A474FA0666}"/>
    <cellStyle name="標準_M-荷さばき内訳" xfId="37" xr:uid="{00000000-0005-0000-0000-000025000000}"/>
    <cellStyle name="標準_M-宜保・仕訳・内訳等・後期単価2月" xfId="38" xr:uid="{00000000-0005-0000-0000-000026000000}"/>
    <cellStyle name="標準_M-内訳" xfId="70" xr:uid="{140C1C04-164C-4BD8-A32E-735FAF182502}"/>
    <cellStyle name="標準_ｐ宜野湾内訳最終" xfId="39" xr:uid="{00000000-0005-0000-0000-000027000000}"/>
    <cellStyle name="標準_むぎの子-M-仕訳・内訳" xfId="40" xr:uid="{00000000-0005-0000-0000-000028000000}"/>
    <cellStyle name="標準_海軍壕ﾄｲﾚ（機）" xfId="50" xr:uid="{00000000-0005-0000-0000-000029000000}"/>
    <cellStyle name="標準_概算内訳書" xfId="55" xr:uid="{2F08C1F0-BED9-42AE-9B89-6D84EDE762DA}"/>
    <cellStyle name="標準_仕訳書　縦.データ" xfId="62" xr:uid="{3785D812-A1B6-4D6C-9EFC-EA8460940AEF}"/>
    <cellStyle name="標準_新A4複合単価" xfId="48" xr:uid="{00000000-0005-0000-0000-00002A000000}"/>
    <cellStyle name="標準_数量計算" xfId="41" xr:uid="{00000000-0005-0000-0000-00002B000000}"/>
    <cellStyle name="標準_仲主建築" xfId="49" xr:uid="{00000000-0005-0000-0000-00002C000000}"/>
    <cellStyle name="標準_統合解体E-内" xfId="73" xr:uid="{AEE15128-A180-4661-B321-B5799225CF42}"/>
    <cellStyle name="標準_内訳-A" xfId="61" xr:uid="{1BFE374A-B70B-4061-BC5F-31F2671C71C9}"/>
    <cellStyle name="標準_内訳書" xfId="47" xr:uid="{00000000-0005-0000-0000-00002D000000}"/>
    <cellStyle name="標準_内訳書Ｍ" xfId="42" xr:uid="{00000000-0005-0000-0000-00002E000000}"/>
    <cellStyle name="標準_美原区公民館改修工事(電気設備）" xfId="63" xr:uid="{919F75D5-F1C4-4868-808B-3AB12E9ABA22}"/>
    <cellStyle name="標準_複合" xfId="43" xr:uid="{00000000-0005-0000-0000-00002F000000}"/>
    <cellStyle name="標準工作物移転" xfId="44" xr:uid="{00000000-0005-0000-0000-000030000000}"/>
    <cellStyle name="標準-電気内訳" xfId="45" xr:uid="{00000000-0005-0000-0000-000031000000}"/>
    <cellStyle name="未定義" xfId="46" xr:uid="{00000000-0005-0000-0000-000032000000}"/>
  </cellStyles>
  <dxfs count="0"/>
  <tableStyles count="0" defaultTableStyle="TableStyleMedium9" defaultPivotStyle="PivotStyleLight16"/>
  <colors>
    <mruColors>
      <color rgb="FFCCFFFF"/>
      <color rgb="FF66FFFF"/>
      <color rgb="FF0070C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5.xml"/><Relationship Id="rId299" Type="http://schemas.openxmlformats.org/officeDocument/2006/relationships/externalLink" Target="externalLinks/externalLink277.xml"/><Relationship Id="rId303" Type="http://schemas.openxmlformats.org/officeDocument/2006/relationships/externalLink" Target="externalLinks/externalLink281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62.xml"/><Relationship Id="rId138" Type="http://schemas.openxmlformats.org/officeDocument/2006/relationships/externalLink" Target="externalLinks/externalLink116.xml"/><Relationship Id="rId159" Type="http://schemas.openxmlformats.org/officeDocument/2006/relationships/externalLink" Target="externalLinks/externalLink137.xml"/><Relationship Id="rId170" Type="http://schemas.openxmlformats.org/officeDocument/2006/relationships/externalLink" Target="externalLinks/externalLink148.xml"/><Relationship Id="rId191" Type="http://schemas.openxmlformats.org/officeDocument/2006/relationships/externalLink" Target="externalLinks/externalLink169.xml"/><Relationship Id="rId205" Type="http://schemas.openxmlformats.org/officeDocument/2006/relationships/externalLink" Target="externalLinks/externalLink183.xml"/><Relationship Id="rId226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85.xml"/><Relationship Id="rId268" Type="http://schemas.openxmlformats.org/officeDocument/2006/relationships/externalLink" Target="externalLinks/externalLink246.xml"/><Relationship Id="rId289" Type="http://schemas.openxmlformats.org/officeDocument/2006/relationships/externalLink" Target="externalLinks/externalLink26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52.xml"/><Relationship Id="rId128" Type="http://schemas.openxmlformats.org/officeDocument/2006/relationships/externalLink" Target="externalLinks/externalLink106.xml"/><Relationship Id="rId149" Type="http://schemas.openxmlformats.org/officeDocument/2006/relationships/externalLink" Target="externalLinks/externalLink127.xml"/><Relationship Id="rId314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3.xml"/><Relationship Id="rId160" Type="http://schemas.openxmlformats.org/officeDocument/2006/relationships/externalLink" Target="externalLinks/externalLink138.xml"/><Relationship Id="rId181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194.xml"/><Relationship Id="rId237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57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42.xml"/><Relationship Id="rId118" Type="http://schemas.openxmlformats.org/officeDocument/2006/relationships/externalLink" Target="externalLinks/externalLink96.xml"/><Relationship Id="rId139" Type="http://schemas.openxmlformats.org/officeDocument/2006/relationships/externalLink" Target="externalLinks/externalLink117.xml"/><Relationship Id="rId290" Type="http://schemas.openxmlformats.org/officeDocument/2006/relationships/externalLink" Target="externalLinks/externalLink268.xml"/><Relationship Id="rId304" Type="http://schemas.openxmlformats.org/officeDocument/2006/relationships/externalLink" Target="externalLinks/externalLink282.xml"/><Relationship Id="rId85" Type="http://schemas.openxmlformats.org/officeDocument/2006/relationships/externalLink" Target="externalLinks/externalLink63.xml"/><Relationship Id="rId150" Type="http://schemas.openxmlformats.org/officeDocument/2006/relationships/externalLink" Target="externalLinks/externalLink128.xml"/><Relationship Id="rId171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70.xml"/><Relationship Id="rId206" Type="http://schemas.openxmlformats.org/officeDocument/2006/relationships/externalLink" Target="externalLinks/externalLink184.xml"/><Relationship Id="rId227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4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86.xml"/><Relationship Id="rId129" Type="http://schemas.openxmlformats.org/officeDocument/2006/relationships/externalLink" Target="externalLinks/externalLink107.xml"/><Relationship Id="rId280" Type="http://schemas.openxmlformats.org/officeDocument/2006/relationships/externalLink" Target="externalLinks/externalLink258.xml"/><Relationship Id="rId315" Type="http://schemas.openxmlformats.org/officeDocument/2006/relationships/styles" Target="styles.xml"/><Relationship Id="rId54" Type="http://schemas.openxmlformats.org/officeDocument/2006/relationships/externalLink" Target="externalLinks/externalLink32.xml"/><Relationship Id="rId75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74.xml"/><Relationship Id="rId140" Type="http://schemas.openxmlformats.org/officeDocument/2006/relationships/externalLink" Target="externalLinks/externalLink118.xml"/><Relationship Id="rId161" Type="http://schemas.openxmlformats.org/officeDocument/2006/relationships/externalLink" Target="externalLinks/externalLink139.xml"/><Relationship Id="rId182" Type="http://schemas.openxmlformats.org/officeDocument/2006/relationships/externalLink" Target="externalLinks/externalLink160.xml"/><Relationship Id="rId217" Type="http://schemas.openxmlformats.org/officeDocument/2006/relationships/externalLink" Target="externalLinks/externalLink195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6.xml"/><Relationship Id="rId259" Type="http://schemas.openxmlformats.org/officeDocument/2006/relationships/externalLink" Target="externalLinks/externalLink237.xml"/><Relationship Id="rId23" Type="http://schemas.openxmlformats.org/officeDocument/2006/relationships/externalLink" Target="externalLinks/externalLink1.xml"/><Relationship Id="rId119" Type="http://schemas.openxmlformats.org/officeDocument/2006/relationships/externalLink" Target="externalLinks/externalLink97.xml"/><Relationship Id="rId270" Type="http://schemas.openxmlformats.org/officeDocument/2006/relationships/externalLink" Target="externalLinks/externalLink248.xml"/><Relationship Id="rId291" Type="http://schemas.openxmlformats.org/officeDocument/2006/relationships/externalLink" Target="externalLinks/externalLink269.xml"/><Relationship Id="rId305" Type="http://schemas.openxmlformats.org/officeDocument/2006/relationships/externalLink" Target="externalLinks/externalLink283.xml"/><Relationship Id="rId44" Type="http://schemas.openxmlformats.org/officeDocument/2006/relationships/externalLink" Target="externalLinks/externalLink22.xml"/><Relationship Id="rId65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08.xml"/><Relationship Id="rId151" Type="http://schemas.openxmlformats.org/officeDocument/2006/relationships/externalLink" Target="externalLinks/externalLink129.xml"/><Relationship Id="rId172" Type="http://schemas.openxmlformats.org/officeDocument/2006/relationships/externalLink" Target="externalLinks/externalLink150.xml"/><Relationship Id="rId193" Type="http://schemas.openxmlformats.org/officeDocument/2006/relationships/externalLink" Target="externalLinks/externalLink171.xml"/><Relationship Id="rId207" Type="http://schemas.openxmlformats.org/officeDocument/2006/relationships/externalLink" Target="externalLinks/externalLink185.xml"/><Relationship Id="rId228" Type="http://schemas.openxmlformats.org/officeDocument/2006/relationships/externalLink" Target="externalLinks/externalLink206.xml"/><Relationship Id="rId249" Type="http://schemas.openxmlformats.org/officeDocument/2006/relationships/externalLink" Target="externalLinks/externalLink227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7.xml"/><Relationship Id="rId260" Type="http://schemas.openxmlformats.org/officeDocument/2006/relationships/externalLink" Target="externalLinks/externalLink238.xml"/><Relationship Id="rId281" Type="http://schemas.openxmlformats.org/officeDocument/2006/relationships/externalLink" Target="externalLinks/externalLink259.xml"/><Relationship Id="rId316" Type="http://schemas.openxmlformats.org/officeDocument/2006/relationships/sharedStrings" Target="sharedStrings.xml"/><Relationship Id="rId34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75.xml"/><Relationship Id="rId120" Type="http://schemas.openxmlformats.org/officeDocument/2006/relationships/externalLink" Target="externalLinks/externalLink98.xml"/><Relationship Id="rId141" Type="http://schemas.openxmlformats.org/officeDocument/2006/relationships/externalLink" Target="externalLinks/externalLink119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0.xml"/><Relationship Id="rId183" Type="http://schemas.openxmlformats.org/officeDocument/2006/relationships/externalLink" Target="externalLinks/externalLink161.xml"/><Relationship Id="rId218" Type="http://schemas.openxmlformats.org/officeDocument/2006/relationships/externalLink" Target="externalLinks/externalLink196.xml"/><Relationship Id="rId239" Type="http://schemas.openxmlformats.org/officeDocument/2006/relationships/externalLink" Target="externalLinks/externalLink217.xml"/><Relationship Id="rId250" Type="http://schemas.openxmlformats.org/officeDocument/2006/relationships/externalLink" Target="externalLinks/externalLink228.xml"/><Relationship Id="rId271" Type="http://schemas.openxmlformats.org/officeDocument/2006/relationships/externalLink" Target="externalLinks/externalLink249.xml"/><Relationship Id="rId292" Type="http://schemas.openxmlformats.org/officeDocument/2006/relationships/externalLink" Target="externalLinks/externalLink270.xml"/><Relationship Id="rId306" Type="http://schemas.openxmlformats.org/officeDocument/2006/relationships/externalLink" Target="externalLinks/externalLink284.xml"/><Relationship Id="rId24" Type="http://schemas.openxmlformats.org/officeDocument/2006/relationships/externalLink" Target="externalLinks/externalLink2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110" Type="http://schemas.openxmlformats.org/officeDocument/2006/relationships/externalLink" Target="externalLinks/externalLink88.xml"/><Relationship Id="rId131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52" Type="http://schemas.openxmlformats.org/officeDocument/2006/relationships/externalLink" Target="externalLinks/externalLink130.xml"/><Relationship Id="rId173" Type="http://schemas.openxmlformats.org/officeDocument/2006/relationships/externalLink" Target="externalLinks/externalLink151.xml"/><Relationship Id="rId194" Type="http://schemas.openxmlformats.org/officeDocument/2006/relationships/externalLink" Target="externalLinks/externalLink172.xml"/><Relationship Id="rId199" Type="http://schemas.openxmlformats.org/officeDocument/2006/relationships/externalLink" Target="externalLinks/externalLink177.xml"/><Relationship Id="rId203" Type="http://schemas.openxmlformats.org/officeDocument/2006/relationships/externalLink" Target="externalLinks/externalLink181.xml"/><Relationship Id="rId208" Type="http://schemas.openxmlformats.org/officeDocument/2006/relationships/externalLink" Target="externalLinks/externalLink186.xml"/><Relationship Id="rId229" Type="http://schemas.openxmlformats.org/officeDocument/2006/relationships/externalLink" Target="externalLinks/externalLink207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202.xml"/><Relationship Id="rId240" Type="http://schemas.openxmlformats.org/officeDocument/2006/relationships/externalLink" Target="externalLinks/externalLink218.xml"/><Relationship Id="rId245" Type="http://schemas.openxmlformats.org/officeDocument/2006/relationships/externalLink" Target="externalLinks/externalLink223.xml"/><Relationship Id="rId261" Type="http://schemas.openxmlformats.org/officeDocument/2006/relationships/externalLink" Target="externalLinks/externalLink239.xml"/><Relationship Id="rId266" Type="http://schemas.openxmlformats.org/officeDocument/2006/relationships/externalLink" Target="externalLinks/externalLink244.xml"/><Relationship Id="rId287" Type="http://schemas.openxmlformats.org/officeDocument/2006/relationships/externalLink" Target="externalLinks/externalLink26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Relationship Id="rId100" Type="http://schemas.openxmlformats.org/officeDocument/2006/relationships/externalLink" Target="externalLinks/externalLink78.xml"/><Relationship Id="rId105" Type="http://schemas.openxmlformats.org/officeDocument/2006/relationships/externalLink" Target="externalLinks/externalLink83.xml"/><Relationship Id="rId126" Type="http://schemas.openxmlformats.org/officeDocument/2006/relationships/externalLink" Target="externalLinks/externalLink104.xml"/><Relationship Id="rId147" Type="http://schemas.openxmlformats.org/officeDocument/2006/relationships/externalLink" Target="externalLinks/externalLink125.xml"/><Relationship Id="rId168" Type="http://schemas.openxmlformats.org/officeDocument/2006/relationships/externalLink" Target="externalLinks/externalLink146.xml"/><Relationship Id="rId282" Type="http://schemas.openxmlformats.org/officeDocument/2006/relationships/externalLink" Target="externalLinks/externalLink260.xml"/><Relationship Id="rId312" Type="http://schemas.openxmlformats.org/officeDocument/2006/relationships/externalLink" Target="externalLinks/externalLink290.xml"/><Relationship Id="rId31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93" Type="http://schemas.openxmlformats.org/officeDocument/2006/relationships/externalLink" Target="externalLinks/externalLink71.xml"/><Relationship Id="rId98" Type="http://schemas.openxmlformats.org/officeDocument/2006/relationships/externalLink" Target="externalLinks/externalLink76.xml"/><Relationship Id="rId121" Type="http://schemas.openxmlformats.org/officeDocument/2006/relationships/externalLink" Target="externalLinks/externalLink99.xml"/><Relationship Id="rId142" Type="http://schemas.openxmlformats.org/officeDocument/2006/relationships/externalLink" Target="externalLinks/externalLink120.xml"/><Relationship Id="rId163" Type="http://schemas.openxmlformats.org/officeDocument/2006/relationships/externalLink" Target="externalLinks/externalLink141.xml"/><Relationship Id="rId184" Type="http://schemas.openxmlformats.org/officeDocument/2006/relationships/externalLink" Target="externalLinks/externalLink162.xml"/><Relationship Id="rId189" Type="http://schemas.openxmlformats.org/officeDocument/2006/relationships/externalLink" Target="externalLinks/externalLink167.xml"/><Relationship Id="rId219" Type="http://schemas.openxmlformats.org/officeDocument/2006/relationships/externalLink" Target="externalLinks/externalLink197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2.xml"/><Relationship Id="rId230" Type="http://schemas.openxmlformats.org/officeDocument/2006/relationships/externalLink" Target="externalLinks/externalLink208.xml"/><Relationship Id="rId235" Type="http://schemas.openxmlformats.org/officeDocument/2006/relationships/externalLink" Target="externalLinks/externalLink213.xml"/><Relationship Id="rId251" Type="http://schemas.openxmlformats.org/officeDocument/2006/relationships/externalLink" Target="externalLinks/externalLink229.xml"/><Relationship Id="rId256" Type="http://schemas.openxmlformats.org/officeDocument/2006/relationships/externalLink" Target="externalLinks/externalLink234.xml"/><Relationship Id="rId277" Type="http://schemas.openxmlformats.org/officeDocument/2006/relationships/externalLink" Target="externalLinks/externalLink255.xml"/><Relationship Id="rId298" Type="http://schemas.openxmlformats.org/officeDocument/2006/relationships/externalLink" Target="externalLinks/externalLink276.xml"/><Relationship Id="rId2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45.xml"/><Relationship Id="rId116" Type="http://schemas.openxmlformats.org/officeDocument/2006/relationships/externalLink" Target="externalLinks/externalLink94.xml"/><Relationship Id="rId137" Type="http://schemas.openxmlformats.org/officeDocument/2006/relationships/externalLink" Target="externalLinks/externalLink115.xml"/><Relationship Id="rId158" Type="http://schemas.openxmlformats.org/officeDocument/2006/relationships/externalLink" Target="externalLinks/externalLink136.xml"/><Relationship Id="rId272" Type="http://schemas.openxmlformats.org/officeDocument/2006/relationships/externalLink" Target="externalLinks/externalLink250.xml"/><Relationship Id="rId293" Type="http://schemas.openxmlformats.org/officeDocument/2006/relationships/externalLink" Target="externalLinks/externalLink271.xml"/><Relationship Id="rId302" Type="http://schemas.openxmlformats.org/officeDocument/2006/relationships/externalLink" Target="externalLinks/externalLink280.xml"/><Relationship Id="rId307" Type="http://schemas.openxmlformats.org/officeDocument/2006/relationships/externalLink" Target="externalLinks/externalLink28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40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9.xml"/><Relationship Id="rId132" Type="http://schemas.openxmlformats.org/officeDocument/2006/relationships/externalLink" Target="externalLinks/externalLink110.xml"/><Relationship Id="rId153" Type="http://schemas.openxmlformats.org/officeDocument/2006/relationships/externalLink" Target="externalLinks/externalLink131.xml"/><Relationship Id="rId174" Type="http://schemas.openxmlformats.org/officeDocument/2006/relationships/externalLink" Target="externalLinks/externalLink152.xml"/><Relationship Id="rId179" Type="http://schemas.openxmlformats.org/officeDocument/2006/relationships/externalLink" Target="externalLinks/externalLink157.xml"/><Relationship Id="rId195" Type="http://schemas.openxmlformats.org/officeDocument/2006/relationships/externalLink" Target="externalLinks/externalLink173.xml"/><Relationship Id="rId209" Type="http://schemas.openxmlformats.org/officeDocument/2006/relationships/externalLink" Target="externalLinks/externalLink187.xml"/><Relationship Id="rId190" Type="http://schemas.openxmlformats.org/officeDocument/2006/relationships/externalLink" Target="externalLinks/externalLink168.xml"/><Relationship Id="rId204" Type="http://schemas.openxmlformats.org/officeDocument/2006/relationships/externalLink" Target="externalLinks/externalLink182.xml"/><Relationship Id="rId220" Type="http://schemas.openxmlformats.org/officeDocument/2006/relationships/externalLink" Target="externalLinks/externalLink198.xml"/><Relationship Id="rId225" Type="http://schemas.openxmlformats.org/officeDocument/2006/relationships/externalLink" Target="externalLinks/externalLink203.xml"/><Relationship Id="rId241" Type="http://schemas.openxmlformats.org/officeDocument/2006/relationships/externalLink" Target="externalLinks/externalLink219.xml"/><Relationship Id="rId246" Type="http://schemas.openxmlformats.org/officeDocument/2006/relationships/externalLink" Target="externalLinks/externalLink224.xml"/><Relationship Id="rId267" Type="http://schemas.openxmlformats.org/officeDocument/2006/relationships/externalLink" Target="externalLinks/externalLink245.xml"/><Relationship Id="rId288" Type="http://schemas.openxmlformats.org/officeDocument/2006/relationships/externalLink" Target="externalLinks/externalLink26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35.xml"/><Relationship Id="rId106" Type="http://schemas.openxmlformats.org/officeDocument/2006/relationships/externalLink" Target="externalLinks/externalLink84.xml"/><Relationship Id="rId127" Type="http://schemas.openxmlformats.org/officeDocument/2006/relationships/externalLink" Target="externalLinks/externalLink105.xml"/><Relationship Id="rId262" Type="http://schemas.openxmlformats.org/officeDocument/2006/relationships/externalLink" Target="externalLinks/externalLink240.xml"/><Relationship Id="rId283" Type="http://schemas.openxmlformats.org/officeDocument/2006/relationships/externalLink" Target="externalLinks/externalLink261.xml"/><Relationship Id="rId313" Type="http://schemas.openxmlformats.org/officeDocument/2006/relationships/externalLink" Target="externalLinks/externalLink29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52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72.xml"/><Relationship Id="rId99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79.xml"/><Relationship Id="rId122" Type="http://schemas.openxmlformats.org/officeDocument/2006/relationships/externalLink" Target="externalLinks/externalLink100.xml"/><Relationship Id="rId143" Type="http://schemas.openxmlformats.org/officeDocument/2006/relationships/externalLink" Target="externalLinks/externalLink121.xml"/><Relationship Id="rId148" Type="http://schemas.openxmlformats.org/officeDocument/2006/relationships/externalLink" Target="externalLinks/externalLink126.xml"/><Relationship Id="rId164" Type="http://schemas.openxmlformats.org/officeDocument/2006/relationships/externalLink" Target="externalLinks/externalLink142.xml"/><Relationship Id="rId169" Type="http://schemas.openxmlformats.org/officeDocument/2006/relationships/externalLink" Target="externalLinks/externalLink147.xml"/><Relationship Id="rId185" Type="http://schemas.openxmlformats.org/officeDocument/2006/relationships/externalLink" Target="externalLinks/externalLink16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58.xml"/><Relationship Id="rId210" Type="http://schemas.openxmlformats.org/officeDocument/2006/relationships/externalLink" Target="externalLinks/externalLink188.xml"/><Relationship Id="rId215" Type="http://schemas.openxmlformats.org/officeDocument/2006/relationships/externalLink" Target="externalLinks/externalLink193.xml"/><Relationship Id="rId236" Type="http://schemas.openxmlformats.org/officeDocument/2006/relationships/externalLink" Target="externalLinks/externalLink214.xml"/><Relationship Id="rId257" Type="http://schemas.openxmlformats.org/officeDocument/2006/relationships/externalLink" Target="externalLinks/externalLink235.xml"/><Relationship Id="rId278" Type="http://schemas.openxmlformats.org/officeDocument/2006/relationships/externalLink" Target="externalLinks/externalLink256.xml"/><Relationship Id="rId26" Type="http://schemas.openxmlformats.org/officeDocument/2006/relationships/externalLink" Target="externalLinks/externalLink4.xml"/><Relationship Id="rId231" Type="http://schemas.openxmlformats.org/officeDocument/2006/relationships/externalLink" Target="externalLinks/externalLink209.xml"/><Relationship Id="rId252" Type="http://schemas.openxmlformats.org/officeDocument/2006/relationships/externalLink" Target="externalLinks/externalLink230.xml"/><Relationship Id="rId273" Type="http://schemas.openxmlformats.org/officeDocument/2006/relationships/externalLink" Target="externalLinks/externalLink251.xml"/><Relationship Id="rId294" Type="http://schemas.openxmlformats.org/officeDocument/2006/relationships/externalLink" Target="externalLinks/externalLink272.xml"/><Relationship Id="rId308" Type="http://schemas.openxmlformats.org/officeDocument/2006/relationships/externalLink" Target="externalLinks/externalLink286.xml"/><Relationship Id="rId47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67.xml"/><Relationship Id="rId112" Type="http://schemas.openxmlformats.org/officeDocument/2006/relationships/externalLink" Target="externalLinks/externalLink90.xml"/><Relationship Id="rId133" Type="http://schemas.openxmlformats.org/officeDocument/2006/relationships/externalLink" Target="externalLinks/externalLink111.xml"/><Relationship Id="rId154" Type="http://schemas.openxmlformats.org/officeDocument/2006/relationships/externalLink" Target="externalLinks/externalLink132.xml"/><Relationship Id="rId175" Type="http://schemas.openxmlformats.org/officeDocument/2006/relationships/externalLink" Target="externalLinks/externalLink153.xml"/><Relationship Id="rId196" Type="http://schemas.openxmlformats.org/officeDocument/2006/relationships/externalLink" Target="externalLinks/externalLink174.xml"/><Relationship Id="rId200" Type="http://schemas.openxmlformats.org/officeDocument/2006/relationships/externalLink" Target="externalLinks/externalLink178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9.xml"/><Relationship Id="rId242" Type="http://schemas.openxmlformats.org/officeDocument/2006/relationships/externalLink" Target="externalLinks/externalLink220.xml"/><Relationship Id="rId263" Type="http://schemas.openxmlformats.org/officeDocument/2006/relationships/externalLink" Target="externalLinks/externalLink241.xml"/><Relationship Id="rId284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15.xml"/><Relationship Id="rId58" Type="http://schemas.openxmlformats.org/officeDocument/2006/relationships/externalLink" Target="externalLinks/externalLink36.xml"/><Relationship Id="rId79" Type="http://schemas.openxmlformats.org/officeDocument/2006/relationships/externalLink" Target="externalLinks/externalLink57.xml"/><Relationship Id="rId102" Type="http://schemas.openxmlformats.org/officeDocument/2006/relationships/externalLink" Target="externalLinks/externalLink80.xml"/><Relationship Id="rId123" Type="http://schemas.openxmlformats.org/officeDocument/2006/relationships/externalLink" Target="externalLinks/externalLink101.xml"/><Relationship Id="rId144" Type="http://schemas.openxmlformats.org/officeDocument/2006/relationships/externalLink" Target="externalLinks/externalLink122.xml"/><Relationship Id="rId90" Type="http://schemas.openxmlformats.org/officeDocument/2006/relationships/externalLink" Target="externalLinks/externalLink68.xml"/><Relationship Id="rId165" Type="http://schemas.openxmlformats.org/officeDocument/2006/relationships/externalLink" Target="externalLinks/externalLink143.xml"/><Relationship Id="rId186" Type="http://schemas.openxmlformats.org/officeDocument/2006/relationships/externalLink" Target="externalLinks/externalLink164.xml"/><Relationship Id="rId211" Type="http://schemas.openxmlformats.org/officeDocument/2006/relationships/externalLink" Target="externalLinks/externalLink189.xml"/><Relationship Id="rId232" Type="http://schemas.openxmlformats.org/officeDocument/2006/relationships/externalLink" Target="externalLinks/externalLink210.xml"/><Relationship Id="rId253" Type="http://schemas.openxmlformats.org/officeDocument/2006/relationships/externalLink" Target="externalLinks/externalLink231.xml"/><Relationship Id="rId274" Type="http://schemas.openxmlformats.org/officeDocument/2006/relationships/externalLink" Target="externalLinks/externalLink252.xml"/><Relationship Id="rId295" Type="http://schemas.openxmlformats.org/officeDocument/2006/relationships/externalLink" Target="externalLinks/externalLink273.xml"/><Relationship Id="rId309" Type="http://schemas.openxmlformats.org/officeDocument/2006/relationships/externalLink" Target="externalLinks/externalLink287.xml"/><Relationship Id="rId27" Type="http://schemas.openxmlformats.org/officeDocument/2006/relationships/externalLink" Target="externalLinks/externalLink5.xml"/><Relationship Id="rId48" Type="http://schemas.openxmlformats.org/officeDocument/2006/relationships/externalLink" Target="externalLinks/externalLink26.xml"/><Relationship Id="rId69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91.xml"/><Relationship Id="rId134" Type="http://schemas.openxmlformats.org/officeDocument/2006/relationships/externalLink" Target="externalLinks/externalLink112.xml"/><Relationship Id="rId80" Type="http://schemas.openxmlformats.org/officeDocument/2006/relationships/externalLink" Target="externalLinks/externalLink58.xml"/><Relationship Id="rId155" Type="http://schemas.openxmlformats.org/officeDocument/2006/relationships/externalLink" Target="externalLinks/externalLink133.xml"/><Relationship Id="rId176" Type="http://schemas.openxmlformats.org/officeDocument/2006/relationships/externalLink" Target="externalLinks/externalLink154.xml"/><Relationship Id="rId197" Type="http://schemas.openxmlformats.org/officeDocument/2006/relationships/externalLink" Target="externalLinks/externalLink175.xml"/><Relationship Id="rId201" Type="http://schemas.openxmlformats.org/officeDocument/2006/relationships/externalLink" Target="externalLinks/externalLink179.xml"/><Relationship Id="rId222" Type="http://schemas.openxmlformats.org/officeDocument/2006/relationships/externalLink" Target="externalLinks/externalLink200.xml"/><Relationship Id="rId243" Type="http://schemas.openxmlformats.org/officeDocument/2006/relationships/externalLink" Target="externalLinks/externalLink221.xml"/><Relationship Id="rId264" Type="http://schemas.openxmlformats.org/officeDocument/2006/relationships/externalLink" Target="externalLinks/externalLink242.xml"/><Relationship Id="rId285" Type="http://schemas.openxmlformats.org/officeDocument/2006/relationships/externalLink" Target="externalLinks/externalLink263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81.xml"/><Relationship Id="rId124" Type="http://schemas.openxmlformats.org/officeDocument/2006/relationships/externalLink" Target="externalLinks/externalLink102.xml"/><Relationship Id="rId310" Type="http://schemas.openxmlformats.org/officeDocument/2006/relationships/externalLink" Target="externalLinks/externalLink288.xml"/><Relationship Id="rId70" Type="http://schemas.openxmlformats.org/officeDocument/2006/relationships/externalLink" Target="externalLinks/externalLink48.xml"/><Relationship Id="rId91" Type="http://schemas.openxmlformats.org/officeDocument/2006/relationships/externalLink" Target="externalLinks/externalLink69.xml"/><Relationship Id="rId145" Type="http://schemas.openxmlformats.org/officeDocument/2006/relationships/externalLink" Target="externalLinks/externalLink123.xml"/><Relationship Id="rId166" Type="http://schemas.openxmlformats.org/officeDocument/2006/relationships/externalLink" Target="externalLinks/externalLink144.xml"/><Relationship Id="rId187" Type="http://schemas.openxmlformats.org/officeDocument/2006/relationships/externalLink" Target="externalLinks/externalLink16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0.xml"/><Relationship Id="rId233" Type="http://schemas.openxmlformats.org/officeDocument/2006/relationships/externalLink" Target="externalLinks/externalLink211.xml"/><Relationship Id="rId254" Type="http://schemas.openxmlformats.org/officeDocument/2006/relationships/externalLink" Target="externalLinks/externalLink232.xml"/><Relationship Id="rId28" Type="http://schemas.openxmlformats.org/officeDocument/2006/relationships/externalLink" Target="externalLinks/externalLink6.xml"/><Relationship Id="rId49" Type="http://schemas.openxmlformats.org/officeDocument/2006/relationships/externalLink" Target="externalLinks/externalLink27.xml"/><Relationship Id="rId114" Type="http://schemas.openxmlformats.org/officeDocument/2006/relationships/externalLink" Target="externalLinks/externalLink92.xml"/><Relationship Id="rId275" Type="http://schemas.openxmlformats.org/officeDocument/2006/relationships/externalLink" Target="externalLinks/externalLink253.xml"/><Relationship Id="rId296" Type="http://schemas.openxmlformats.org/officeDocument/2006/relationships/externalLink" Target="externalLinks/externalLink274.xml"/><Relationship Id="rId300" Type="http://schemas.openxmlformats.org/officeDocument/2006/relationships/externalLink" Target="externalLinks/externalLink278.xml"/><Relationship Id="rId60" Type="http://schemas.openxmlformats.org/officeDocument/2006/relationships/externalLink" Target="externalLinks/externalLink38.xml"/><Relationship Id="rId81" Type="http://schemas.openxmlformats.org/officeDocument/2006/relationships/externalLink" Target="externalLinks/externalLink59.xml"/><Relationship Id="rId135" Type="http://schemas.openxmlformats.org/officeDocument/2006/relationships/externalLink" Target="externalLinks/externalLink113.xml"/><Relationship Id="rId156" Type="http://schemas.openxmlformats.org/officeDocument/2006/relationships/externalLink" Target="externalLinks/externalLink134.xml"/><Relationship Id="rId177" Type="http://schemas.openxmlformats.org/officeDocument/2006/relationships/externalLink" Target="externalLinks/externalLink155.xml"/><Relationship Id="rId198" Type="http://schemas.openxmlformats.org/officeDocument/2006/relationships/externalLink" Target="externalLinks/externalLink176.xml"/><Relationship Id="rId202" Type="http://schemas.openxmlformats.org/officeDocument/2006/relationships/externalLink" Target="externalLinks/externalLink180.xml"/><Relationship Id="rId223" Type="http://schemas.openxmlformats.org/officeDocument/2006/relationships/externalLink" Target="externalLinks/externalLink201.xml"/><Relationship Id="rId244" Type="http://schemas.openxmlformats.org/officeDocument/2006/relationships/externalLink" Target="externalLinks/externalLink222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265" Type="http://schemas.openxmlformats.org/officeDocument/2006/relationships/externalLink" Target="externalLinks/externalLink243.xml"/><Relationship Id="rId286" Type="http://schemas.openxmlformats.org/officeDocument/2006/relationships/externalLink" Target="externalLinks/externalLink264.xml"/><Relationship Id="rId50" Type="http://schemas.openxmlformats.org/officeDocument/2006/relationships/externalLink" Target="externalLinks/externalLink28.xml"/><Relationship Id="rId104" Type="http://schemas.openxmlformats.org/officeDocument/2006/relationships/externalLink" Target="externalLinks/externalLink82.xml"/><Relationship Id="rId125" Type="http://schemas.openxmlformats.org/officeDocument/2006/relationships/externalLink" Target="externalLinks/externalLink103.xml"/><Relationship Id="rId146" Type="http://schemas.openxmlformats.org/officeDocument/2006/relationships/externalLink" Target="externalLinks/externalLink124.xml"/><Relationship Id="rId167" Type="http://schemas.openxmlformats.org/officeDocument/2006/relationships/externalLink" Target="externalLinks/externalLink145.xml"/><Relationship Id="rId188" Type="http://schemas.openxmlformats.org/officeDocument/2006/relationships/externalLink" Target="externalLinks/externalLink166.xml"/><Relationship Id="rId311" Type="http://schemas.openxmlformats.org/officeDocument/2006/relationships/externalLink" Target="externalLinks/externalLink289.xml"/><Relationship Id="rId71" Type="http://schemas.openxmlformats.org/officeDocument/2006/relationships/externalLink" Target="externalLinks/externalLink49.xml"/><Relationship Id="rId92" Type="http://schemas.openxmlformats.org/officeDocument/2006/relationships/externalLink" Target="externalLinks/externalLink70.xml"/><Relationship Id="rId213" Type="http://schemas.openxmlformats.org/officeDocument/2006/relationships/externalLink" Target="externalLinks/externalLink191.xml"/><Relationship Id="rId234" Type="http://schemas.openxmlformats.org/officeDocument/2006/relationships/externalLink" Target="externalLinks/externalLink21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55" Type="http://schemas.openxmlformats.org/officeDocument/2006/relationships/externalLink" Target="externalLinks/externalLink233.xml"/><Relationship Id="rId276" Type="http://schemas.openxmlformats.org/officeDocument/2006/relationships/externalLink" Target="externalLinks/externalLink254.xml"/><Relationship Id="rId297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18.xml"/><Relationship Id="rId115" Type="http://schemas.openxmlformats.org/officeDocument/2006/relationships/externalLink" Target="externalLinks/externalLink93.xml"/><Relationship Id="rId136" Type="http://schemas.openxmlformats.org/officeDocument/2006/relationships/externalLink" Target="externalLinks/externalLink114.xml"/><Relationship Id="rId157" Type="http://schemas.openxmlformats.org/officeDocument/2006/relationships/externalLink" Target="externalLinks/externalLink135.xml"/><Relationship Id="rId178" Type="http://schemas.openxmlformats.org/officeDocument/2006/relationships/externalLink" Target="externalLinks/externalLink156.xml"/><Relationship Id="rId301" Type="http://schemas.openxmlformats.org/officeDocument/2006/relationships/externalLink" Target="externalLinks/externalLink27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C_SERVER\&#19978;&#37324;\&#24179;&#25104;12&#24180;&#26360;&#24335;\&#24179;&#25104;12&#24180;&#31639;&#23450;&#35519;&#2636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YAKUSIMA\&#23455;&#26045;&#35373;&#35336;\&#31309;&#31639;\&#21336;&#20385;(H12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mishiro\d\EXCEL_DATA\&#24231;&#27161;&#35373;&#32622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5373;&#35336;\&#38596;&#27147;&#24029;\&#22577;&#21578;&#26360;\&#27969;&#37327;&#35336;&#31639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yara\b\&#19977;&#26441;&#35373;&#35336;\&#28207;&#24029;&#23567;\&#27231;&#26800;&#35373;&#20633;\&#21451;&#26379;&#20250;\&#65304;&#65302;-&#12452;\&#20869;&#3537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orixp\kaori\Documents%20and%20Settings\Owner\My%20Documents\&#35373;&#35336;&#20107;&#21209;&#25152;\&#20013;&#22830;&#35373;&#20633;\&#26360;&#39006;\&#35373;&#35336;&#26360;&#23436;&#25104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6914;&#34892;&#29289;&#20214;\&#22269;&#38957;&#12497;&#12540;&#12463;&#12468;&#12523;&#12501;&#31561;&#25972;&#20633;&#20107;&#26989;&#23455;&#26045;&#35373;&#35336;\&#31309;&#31639;&#12539;&#20869;&#35379;\&#21442;&#32771;&#36039;&#26009;\&#28459;&#28246;&#12539;&#27700;&#40165;&#28287;&#22320;&#12475;&#12531;&#12479;&#12540;&#65308;&#21442;&#32771;&#65310;\&#65297;&#12288;&#20869;&#35379;&#26360;\&#26368;&#32066;&#65288;&#29694;&#35500;&#26178;&#65289;\1.&#26412;&#20307;&#20869;&#35379;&#2636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20116;&#21313;&#23888;\&#24535;&#30495;&#24535;&#22243;&#22320;\&#65298;&#26399;&#35299;&#20307;&#24037;&#20107;\2&#26399;&#24037;&#20107;\1&#21495;&#26847;\&#22522;&#30990;&#12467;&#12531;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5914;&#35211;&#22478;&#26449;\&#20445;&#26628;&#33538;&#24029;&#28797;&#23475;\&#20445;&#26628;&#33538;&#28797;&#23475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H10&#32654;&#21682;&#65288;&#12381;&#12398;&#65300;&#65289;&#25968;&#37327;&#35336;&#31639;&#12539;&#24403;&#21021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179;&#25104;&#65305;&#24180;&#24230;\H9%20&#21335;&#37096;&#22269;&#36947;\&#8470;2%20&#24179;&#24029;\&#25913;&#36896;&#24037;&#27861;%20%20%20%20%20(&#27083;&#20869;)\&#24179;&#24029;&#27083;&#20869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24179;&#25104;&#65305;&#24180;&#24230;\H9%20&#21335;&#37096;&#22269;&#36947;\&#8470;2%20&#24179;&#24029;\&#25913;&#36896;&#24037;&#27861;%20%20%20%20%20(&#27083;&#20869;)\&#24179;&#24029;&#27083;&#2086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uinas01\&#19979;&#27700;&#36947;\&#24037;&#20107;&#31532;&#19968;&#20418;\h&#23470;&#37324;&#12288;&#30495;&#20063;\&#24037;&#20107;\H25d\H25-12&#24037;&#21306;&#31649;&#26356;&#29983;\&#24037;&#26399;&#31639;&#23450;&#29992;&#12473;&#12465;&#12472;&#12517;&#12540;&#12523;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117;&#19978;\EXCEL\&#37027;&#35207;&#19979;H8\&#23567;&#31108;\&#25968;&#37327;&#35336;&#31639;\29&#20869;&#35379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_SERVER\&#20849;&#26377;\&#21335;&#37096;&#22269;&#36947;\&#31992;&#28288;&#36947;&#36335;&#24314;&#29289;&#31561;&#35519;&#26619;&#31639;&#23450;&#26989;&#21209;&#65288;&#12381;&#12398;9&#65289;\&#24037;&#20316;&#29289;&#31561;\No10&#31435;&#31481;&#2640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87006\My%20Documents\&#22478;&#36794;&#30010;&#24193;&#33294;&#38306;&#20418;&#36039;&#26009;\&#20869;&#35379;&#26360;(&#24314;&#31689;&#65289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22793;&#38651;\&#22793;&#38651;&#29992;\&#35373;&#35336;&#31459;&#24037;&#22259;\H15\03107HE%20&#28006;&#28155;&#22793;&#38651;&#25152;&#22679;&#35373;&#24037;&#20107;\&#28006;&#28155;&#22793;&#31309;&#31639;\&#24314;&#31689;\&#31309;&#31639;%20((version%20ok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kuryo\&#65403;&#65392;&#65418;&#65438;\&#29992;&#22320;&#26989;&#21209;\&#29305;&#35352;&#20107;&#38917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&#29289;&#20214;&#35519;&#26619;\&#21451;&#26379;&#20250;\&#65304;&#65302;-&#12452;\86-&#65394;.&#24037;&#20316;&#29289;&#65381;&#20195;&#20385;&#34920;&#65381;&#35211;&#31309;&#27604;&#36611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c6001\e\&#29992;&#22320;&#26989;&#21209;\&#29305;&#35352;&#20107;&#389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tsuyoshixp\&#31070;&#37324;&#35373;&#35336;%20(k)\&#30476;&#19979;&#27700;&#36947;\&#21517;&#35703;&#24066;\&#21517;&#35703;&#24066;&#20844;&#20849;&#19979;&#27700;&#36947;&#21271;&#65298;&#21495;&#27738;&#27700;&#24185;&#32218;\H9.&#21271;&#65298;&#21495;&#24185;&#3221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3627;&#37096;&#25490;&#27700;\&#22259;&#38754;\&#25552;&#20379;&#36039;&#26009;1&#65288;&#22269;&#27491;&#25216;&#30740;&#65289;\H12&#24180;&#24230;&#21336;&#20385;&#34920;\&#20840;&#20307;&#35373;&#3533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3627;&#21306;&#35036;&#65299;&#24037;&#21306;&#65320;&#65297;&#65299;\&#23798;&#34955;&#20869;&#35379;&#25968;&#3732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6441;&#35373;&#35336;\&#28207;&#24029;&#23567;&#23398;\&#26032;&#38651;&#27671;&#35373;\&#21451;&#26379;&#20250;\&#65304;&#65302;-&#12452;\86-&#65394;.&#24037;&#20316;&#29289;&#65381;&#20195;&#20385;&#34920;&#65381;&#35211;&#31309;&#27604;&#36611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an\users\My%20Documents\Sunagawa\&#20855;&#24535;&#38957;\&#22793;&#26356;\&#20855;&#38957;&#22290;4\&#25968;&#37327;&#38598;&#35336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e518e3db6c\hd-wiu2%20(g)\&#19977;&#26441;&#35373;&#35336;\&#28207;&#24029;&#23567;&#23398;\&#26032;&#38651;&#27671;&#35373;\&#21451;&#26379;&#20250;\&#65304;&#65302;-&#12452;\86-&#65394;.&#24037;&#20316;&#29289;&#65381;&#20195;&#20385;&#34920;&#65381;&#35211;&#31309;&#27604;&#3661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968;&#37327;&#25342;&#12356;\&#27604;&#22025;AP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saki\c\My%20Documents\&#22269;&#22303;&#37969;&#23450;_01\H11-&#35036;&#38989;&#65288;&#24066;&#22580;&#65289;.&#26842;&#21407;&#24499;&#34101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yagi\b\&#19977;&#26441;&#35373;&#35336;\&#28207;&#24029;&#23567;&#23398;\&#26032;&#38651;&#27671;&#35373;\&#21451;&#26379;&#20250;\&#65304;&#65302;-&#12452;\86-&#65394;.&#24037;&#20316;&#29289;&#65381;&#20195;&#20385;&#34920;&#65381;&#35211;&#31309;&#27604;&#3661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ma\d\H13&#23452;&#37326;&#28286;&#24066;&#34903;&#36335;\&#20869;&#35379;&#65288;&#36605;&#37327;S&#65289;&#26032;&#22478;&#21843;&#20316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MJ25XR-2\&#29987;&#26989;&#25903;&#25588;&#65406;&#65437;&#65408;-\&#30495;&#27193;\&#30495;&#27193;&#65411;&#65438;&#65392;&#65408;&#65392;\&#22823;&#23470;&#23567;\&#38651;&#27671;\&#31309;&#31639;&#65293;&#65298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RS\00%20&#31649;&#29702;\06%20&#25080;&#26696;\a&#21066;&#28187;&#26696;&#19968;&#35239;&#65288;APL&#20840;&#20307;&#65289;_20020604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207;&#21209;&#35506;\&#22865;&#32004;&#20418;\&#65298;&#65296;&#65296;&#65300;&#24180;&#24230;\01-&#35531;&#36000;&#24037;&#20107;&#36027;\&#26989;&#32773;&#21517;&#31807;&#65288;2003-2004&#65289;-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&#65397;&#65437;&#65431;&#65394;&#65437;%20&#65403;&#65392;&#65419;&#65438;&#65405;\01H15&#21336;&#20385;\1.&#19978;&#21407;&#38263;&#28147;\&#29992;&#22320;&#20418;\T.Y&#12501;&#12449;&#12452;&#12523;\&#25104;&#26524;&#21697;&#38306;&#36899;\&#12481;&#12455;&#12483;&#12463;\&#20181;&#19978;&#25968;&#37327;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153450176\&#20849;&#26377;\&#65418;&#65438;&#65391;&#65400;&#65393;&#65391;&#65420;&#65439;&#29992;(2)\&#20877;&#29983;&#27700;\&#26032;&#37117;&#24515;&#12398;4\&#65288;&#24403;&#21021;&#65289;\&#26412;&#24037;&#20107;&#20869;&#35379;&#65288;&#26032;&#37117;&#24515;&#12398;&#65298;&#65289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-IT-SV-02\data\&#9675;&#22865;&#32004;&#38306;&#20418;\1)%20&#22865;&#32004;&#38306;&#20418;\3)%20%20&#38651;&#23376;&#20837;&#26413;\1)%20&#24179;&#25104;21&#24180;&#24230;\&#26032;&#22435;\&#38651;&#23376;&#20837;&#26413;&#36215;&#26696;&#20316;&#25104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5373;&#35336;\&#26481;&#39080;&#24179;&#23567;&#23398;&#26657;&#23627;&#22806;&#25972;&#20633;\&#22577;&#21578;&#26360;\&#27969;&#37327;&#35336;&#31639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MU00\&#20491;&#20154;&#65411;&#65438;&#65392;&#65408;\&#24179;&#25104;&#65297;&#65302;&#24180;&#24230;&#20491;&#20154;&#12487;&#12540;&#12479;\&#12307;&#24037;&#20107;&#36942;&#21435;&#12307;\&#12307;&#24037;&#20107;2004&#12307;\&#24037;&#20107;20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isv01\usr\&#31992;&#28288;&#24066;\H14&#21335;&#21306;&#30011;&#25972;&#29702;&#24037;&#20107;\&#26368;&#32066;&#35373;&#35336;&#26360;&#22793;&#26356;\&#20195;&#20385;\Book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013;&#22478;&#20844;&#22290;&#65297;\&#22865;&#32004;&#26360;\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kobayashi\&#19979;&#22320;\&#22269;&#20869;\&#19979;&#22320;\2002-154\&#31309;&#31639;(H14)\&#28783;&#22120;&#25968;&#37327;&#26681;&#25312;(H14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7231;&#26800;\shin\03&#21442;&#32771;&#36039;&#26009;\01&#26360;&#39006;\03&#32076;&#36027;&#35336;&#31639;\02&#21402;&#29983;&#30465;(&#27700;&#36947;)\&#21402;&#29983;&#30465;&#32076;&#36027;&#65288;&#29872;&#22659;&#23550;&#31574;&#36027;&#12394;&#12375;&#6528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336;&#31639;&#12471;&#12540;&#12488;\&#19979;&#27700;&#36947;\&#25512;&#36914;&#24037;&#27861;\&#36865;&#25490;&#27877;&#27969;&#37327;&#65294;&#29289;&#36074;&#21454;&#25903;&#65294;&#36996;&#27969;&#12509;&#12531;&#12503;&#35336;&#31639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ushi\d\&#31309;&#31639;-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8263;&#30000;&#23567;\&#31309;&#31639;\&#20181;&#35379;\&#38263;&#30000;&#23567;&#20181;&#35379;&#38651;&#27671;&#65288;&#27178;&#65408;&#65394;&#65420;&#65439;&#65289;6;;20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10;&#35199;\H10\&#35914;&#35211;&#22478;\&#25968;&#37327;&#35336;&#31639;\&#25968;&#37327;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3470;&#24029;%20&#21644;&#20037;\H14&#24037;&#20107;&#19968;&#35239;\16%20H14&#30495;&#26628;&#37324;CCTV&#35373;&#20633;&#35373;&#32622;&#24037;&#20107;\&#65402;&#65437;&#65403;&#65433;&#36039;&#26009;\&#26716;&#35895;&#24029;&#65402;&#65437;&#65403;&#65433;\&#21427;&#21407;&#65412;&#65437;&#65416;&#65433;%20N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server\lan\200f06\&#65325;(&#20445;&#32946;&#25152;&#27231;&#26800;)\&#23470;&#22478;&#12534;&#21407;(&#23470;&#22478;)&#20445;&#32946;&#25152;&#24314;&#35373;&#24037;&#20107;(&#25563;&#27671;&#35373;&#20633;&#65289;&#31309;&#3163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2356;&#12373;&#12362;\&#21517;&#35703;&#24066;\&#24193;&#33294;U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1448;&#21513;\&#22478;&#24314;&#26178;&#20195;\&#35211;&#31309;&#12426;\VOID\&#24179;&#25104;14&#24180;\&#36196;&#23994;&#38272;&#20013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0849;&#26377;\2002A05\NO-1\&#32207;&#25324;&#34920;&#65288;&#26494;&#30000;%20&#20860;&#23389;&#65289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ayoshi\e\Documents%20and%20Settings\&#38263;&#35895;&#24029;&#24184;&#23376;\&#12487;&#12473;&#12463;&#12488;&#12483;&#12503;\&#31354;&#35519;\&#31354;&#3551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-IT-SV-01\&#19979;&#27700;&#36947;&#31649;&#29702;&#35506;\&#31649;&#29702;&#20418;\&#24179;&#30000;&#12288;&#24505;\&#20462;&#32341;&#24037;&#20107;\&#31649;&#12365;&#12423;&#22303;&#24037;&#35336;&#31639;&#34920;&#65288;&#21246;&#37197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4892;&#25919;&#27231;&#38306;\&#29289;&#20214;&#35036;&#20767;\&#37027;&#35207;&#24066;\&#30707;&#23994;\&#25968;&#35336;&#22478;&#38291;1-4b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Startup" Target="&#28779;&#33900;&#22580;/&#20869;&#35379;&#65305;&#65303;/&#20181;&#35379;&#2636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Documents%20and%20Settings\&#65345;&#65355;&#65345;&#65358;&#65345;\&#12487;&#12473;&#12463;&#12488;&#12483;&#12503;\E-&#65395;&#65409;&#65436;&#65401;\FD\&#31309;&#31639;&#65288;&#24314;&#20855;&#65289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z-nas-sv\&#24314;&#31689;&#24037;&#20107;&#35506;$\&#9675;&#24314;&#26367;G\&#9733;&#22823;&#21517;&#24066;&#21942;&#20303;&#23429;&#24314;&#26367;&#20107;&#26989;\&#9313;1&#26399;\&#9314;&#35299;&#20307;&#24037;&#20107;\&#65297;&#24037;&#21306;\&#9312;&#24037;&#20107;&#35373;&#35336;&#26360;\&#9312;&#35299;&#20307;&#31309;&#31639;\&#23431;&#26628;&#21407;&#24066;&#21942;&#20303;&#23429;&#65299;&#26399;&#35299;&#20307;&#24037;&#20107;&#65288;1&#24037;&#21306;&#65289;&#65288;C2,C4,C6,C7&#65289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35036;&#20767;&#37096;\&#24179;&#25104;&#65297;&#65301;&#24180;&#24230;\&#27798;&#32260;&#27604;&#35613;&#24029;&#32218;\&#8470;14&#38598;&#35336;&#34920;(&#26477;&#26377;&#65289;&#20013;&#37096;&#22303;&#26408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My%20Documents\&#23627;&#21306;&#35036;&#65299;&#24037;&#21306;&#65320;&#65297;&#65299;\&#20037;&#25163;&#22533;&#20869;&#35379;&#25968;&#37327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3627;&#21306;&#35036;&#65299;&#24037;&#21306;&#65320;&#65297;&#65299;\&#20037;&#25163;&#22533;&#20869;&#35379;&#25968;&#37327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31309;&#31639;&#38306;&#36899;\&#21336;&#20385;&#3492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_98_02\&#19979;&#31649;&#35506;\&#19979;&#31649;&#35506;\&#31649;&#29702;&#20418;\&#23470;&#24179;\&#20462;&#32341;&#24037;&#20107;\&#31649;&#12365;&#12423;&#22303;&#24037;&#35336;&#31639;&#34920;&#65288;&#21246;&#37197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4\W-Setsubi\&#38632;&#27700;&#28670;&#36942;\&#22825;&#20037;&#20844;&#22290;\&#37197;&#31649;&#12539;&#38651;&#27671;&#25968;&#37327;&#25342;&#12356;&#2636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38632;&#27700;&#28670;&#36942;\&#22825;&#20037;&#20844;&#22290;\&#37197;&#31649;&#12539;&#38651;&#27671;&#25968;&#37327;&#25342;&#12356;&#2636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5968;&#37327;&#32207;&#25324;(&#20316;&#25104;&#32773;.&#23470;&#22478;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sj145v\f\&#30010;&#36947;43&#21495;&#32218;\&#32207;&#25324;&#34920;&#65288;&#26032;&#22435;&#12288;&#21644;&#38596;&#6528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Documents%20and%20Settings\NEC-PCUser\&#12487;&#12473;&#12463;&#12488;&#12483;&#12503;\E-&#65395;&#65409;&#65436;&#65401;\FD\&#31309;&#31639;&#65288;&#24314;&#20855;&#65289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316;&#26989;&#29992;\&#26222;&#22825;&#38291;\&#35373;&#35336;&#26360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O\C\&#23665;&#22478;\H&#65297;&#65296;&#12288;&#12288;&#36947;&#36335;&#29031;&#26126;&#28783;&#65288;&#65303;&#24037;&#21306;&#65289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9651;&#29031;&#23627;&#9651;\&#9651;EXCEL\&#26449;&#36947;&#25276;&#24029;\&#25968;&#37327;&#35336;&#31639;\&#38291;&#3069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v16\c\&#23433;&#24950;&#30000;\&#25342;&#12356;\&#25342;&#12356;&#65298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ld_bak\09%20&#12477;&#12501;&#12488;\&#31309;&#31639;\&#27096;&#24335;\&#23433;&#24950;&#30000;\&#25342;&#12356;\&#25342;&#12356;&#65298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&#24037;&#20107;/&#21109;&#12539;&#25805;&#26989;&#25903;&#25588;/&#24037;&#20107;/&#21109;&#12539;&#25805;&#26989;&#25903;&#25588;/&#35576;&#32076;&#36027;&#35336;&#31639;&#26360;&#65288;&#27231;&#26800;&#65289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-NTSV01\g\&#36914;&#34892;&#29289;&#20214;\&#22269;&#38957;&#12497;&#12540;&#12463;&#12468;&#12523;&#12501;&#31561;&#25972;&#20633;&#20107;&#26989;&#23455;&#26045;&#35373;&#35336;\&#31309;&#31639;&#12539;&#20869;&#35379;\&#21442;&#32771;&#36039;&#26009;\&#28459;&#28246;&#12539;&#27700;&#40165;&#28287;&#22320;&#12475;&#12531;&#12479;&#12540;&#65308;&#21442;&#32771;&#65310;\&#65297;&#12288;&#20869;&#35379;&#26360;\&#26368;&#32066;&#65288;&#29694;&#35500;&#26178;&#65289;\1.&#26412;&#20307;&#20869;&#35379;&#2636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&#24193;&#33294;UP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SKMB1PCS02\03&#65402;&#65405;&#65412;&#35373;&#35336;\&#31309;&#31639;&#20316;&#26989;&#12501;&#12449;&#12452;&#12523;\&#19968;&#20301;&#20195;&#20385;\&#26368;&#39640;&#35009;&#21028;&#25152;&#21336;&#20385;&#34920;\&#9675;&#9675;&#9675;&#24193;&#33294;&#20869;&#35379;%2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65320;&#65305;&#24037;&#20107;\&#27798;&#32260;&#22025;&#25163;&#32013;&#32218;&#35373;&#35336;&#22996;&#35351;&#26989;&#21209;&#35373;&#35336;&#26360;&#65288;&#27744;&#27494;&#24403;&#12289;&#30693;&#33457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001\&#20849;&#26377;&#12501;&#12457;&#12523;&#12480;\WINDOWS\Temporary%20Internet%20Files\Content.IE5\41QNWLY3\3&#12534;&#26376;&#27604;&#36611;&#35336;&#31639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627;&#25105;&#38598;&#33853;&#32207;&#21512;&#31649;&#29702;&#26045;&#35373;&#26032;&#31689;&#24037;&#20107;/&#23627;&#25105;/&#31309;&#31639;/&#20869;&#35379;&#38306;&#20418;/&#24314;&#31689;&#31309;&#31639;/0123/&#29289;&#35519;/A4&#21407;&#26412;/&#21271;&#37096;A4-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1&#26085;&#27700;&#12467;&#12531;\32&#31569;&#21335;&#27700;&#36947;&#33883;&#22478;&#37197;&#27700;&#22580;\2002.10.18AM&#65288;&#20206;&#31216;&#65289;&#21335;&#37096;&#37197;&#27700;&#22580;&#24314;&#31689;&#24037;&#20107;\2002.10.18AM&#65288;&#20206;&#31216;&#65289;&#21335;&#37096;&#37197;&#27700;&#22580;&#24314;&#31689;&#24037;&#20107;\&#25968;&#37327;&#25342;&#12356;\&#32013;&#21697;&#26908;&#26619;&#29992;&#12288;&#25968;&#37327;&#25342;&#12356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0446;&#27425;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SV-01\&#20849;&#29992;\&#24314;&#35373;&#65298;&#20418;\&#28193;&#24950;&#27425;\H9-16&#24037;\&#27738;&#27700;&#20206;&#35373;\&#20869;&#35379;&#3492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5373;&#35336;\&#23567;&#31108;&#22320;&#20869;&#20844;&#20849;&#19979;&#27700;&#36947;&#35373;&#35336;&#26989;&#21209;&#22996;&#35351;&#65288;&#12381;&#12398;&#65297;&#65289;\&#25968;&#37327;&#35336;&#31639;\&#27798;&#32260;&#24066;&#19979;&#27700;&#36947;&#21336;&#20385;\&#22522;&#30990;&#21336;&#20385;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AKA\H9\&#20225;&#26989;&#23616;\&#35373;&#35336;&#26360;\&#22303;&#26408;\NAKA\H9\&#35199;&#21407;\&#19968;&#20301;&#20195;~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c17\&#36914;&#34892;&#20013;&#29289;&#20214;\&#12402;&#12384;&#12414;&#12426;&#20445;&#32946;&#22290;\&#27744;&#21407;&#30149;&#38498;\H14&#20303;&#3845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Documents%20and%20Settings\NEC-PCUser\&#12487;&#12473;&#12463;&#12488;&#12483;&#12503;\E-&#65395;&#65409;&#65436;&#65401;\&#28450;&#37027;&#23567;~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Startup" Target="&#28779;&#33900;&#22580;/&#20869;&#35379;&#65305;&#65303;/&#32076;&#36027;&#19968;&#35239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&#65411;&#65438;&#65405;&#65400;&#65412;&#65391;&#65420;&#65439;\EXCEL_DATA\&#30476;&#21942;&#22243;&#22320;\&#22478;&#36794;&#22243;&#22320;\&#23627;&#22806;&#25972;&#2063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yagi\b\&#19977;&#26441;&#35373;&#35336;\&#21152;&#24037;&#26045;&#35373;\&#38651;&#27671;&#35373;&#20633;\&#19977;&#26441;&#35373;&#35336;\&#28207;&#24029;&#23567;&#23398;\&#26032;&#38651;&#27671;&#35373;\&#21451;&#26379;&#20250;\&#65304;&#65302;-&#12452;\86-&#65394;.&#24037;&#20316;&#29289;&#65381;&#20195;&#20385;&#34920;&#65381;&#35211;&#31309;&#27604;&#36611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1006\a\WINDOWS\&#65411;&#65438;&#65405;&#65400;&#65412;&#65391;&#65420;&#65439;\&#35501;&#35895;(&#22806;&#27083;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dsv001\share\Documents%20and%20Settings\t-kitagawa\Local%20Settings\Temporary%20Internet%20Files\Content.IE5\TJ7G5OKO\&#23546;&#26412;&#65411;&#65438;&#65392;&#65408;\&#12456;&#12463;&#12475;&#12523;\&#25104;&#26524;&#21697;\&#26481;&#30452;&#27743;&#27941;(&#22793;)&#26412;&#39208;&#25913;&#31689;&#24037;&#20107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d\&#20849;&#26377;&#12501;&#12449;&#12452;&#12523;\&#20869;&#35379;&#26360;\&#22269;&#24314;&#27798;&#32260;\&#20013;&#12398;&#30010;&#65313;&#22320;&#21306;&#31532;&#19968;&#31278;&#24066;&#34903;&#22320;&#20877;&#38283;&#30330;&#20107;&#26989;\1-&#20869;&#35379;&#26360;\&#35211;&#31309;&#27604;&#36611;&#34920;(&#20303;&#23429;-&#20181;&#19978;)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10-18\EXCEL\&#35373;&#35336;&#22577;&#21578;&#26360;\&#40165;&#22528;&#22320;&#20869;\&#32076;&#28168;&#27604;&#36611;\&#31309;&#3163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name\&#26032;&#30707;&#24029;&#27972;&#27700;&#22580;\sekisan\suikou\wajiro\hiroi\0303\waj_hir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10-18\EXCEL\&#24037;&#20107;&#35373;&#35336;&#26360;\&#30707;&#23994;&#12381;&#12398;&#65298;\&#19979;&#27700;&#36947;(&#38632;&#27700;)-2\&#24037;&#20107;&#35373;&#35336;%20&#26360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sv2\share\&#65509;&#29694;&#22312;&#12398;&#26989;&#21209;&#65509;SV2\06\06022010_&#27798;&#32260;&#31185;&#23398;&#25216;&#34899;&#22823;&#23398;&#38498;&#22823;&#23398;&#23455;&#26045;&#35373;&#35336;\&#9733;&#31309;&#31639;&#26989;&#21209;\03&#20869;&#35379;\02&#34907;&#29983;&#35373;&#20633;\&#21029;&#32025;&#26126;&#32048;&#26360;&#65288;&#25490;&#27700;&#20966;&#29702;&#35373;&#20633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z-nas-sv\&#24314;&#31689;&#24037;&#20107;&#35506;$\WINDOWS\Temporary%20Internet%20Files\Content.IE5\41QNWLY3\3&#12534;&#26376;&#27604;&#36611;&#35336;&#31639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WINDOWS\&#65411;&#65438;&#65405;&#65400;&#65412;&#65391;&#65420;&#65439;\&#21442;&#32771;&#20195;&#20385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3627;&#37096;&#25490;&#27700;\&#22259;&#38754;\&#25552;&#20379;&#36039;&#26009;1&#65288;&#22269;&#27491;&#25216;&#30740;&#65289;\H13.&#23627;&#37096;\&#35373;&#35336;&#22577;&#21578;&#26360;\&#31532;7&#31456;%20&#21442;&#32771;&#36039;&#26009;\H12,10&#27231;&#2133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29983;&#28079;)&#26045;&#35373;&#35506;\&#9675;&#26045;&#35373;&#12464;&#12523;&#12540;&#12503;&#9675;\&#9679;H25\&#37857;&#21407;&#20013;\04%20&#24037;&#20107;&#38306;&#20418;\03%20&#26412;&#20307;\01%20&#20869;&#35379;&#26360;\&#37857;&#21407;&#20013;&#23398;&#25913;&#31689;&#12288;150805\data\YAKUSIMA\&#23455;&#26045;&#35373;&#35336;\&#31309;&#31639;\&#21336;&#20385;(H1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2503;&#12525;&#12472;&#12519;&#12463;&#12488;\12.12.28&#65306;&#21335;&#22823;&#26481;&#31532;&#65297;&#22243;&#22320;\&#25171;&#21512;&#12379;&#12539;&#12420;&#12426;&#21462;&#12426;\&#8660;&#32257;&#65288;&#31309;&#31639;&#65289;\&#20808;&#26041;&#65430;&#65432;&#20182;&#29289;&#20214;%20&#21442;&#32771;&#20869;&#35379;\&#21442;&#32771;&#65306;&#12415;&#12425;&#12356;4&#21495;&#39208;\&#12415;&#12425;&#12356;&#65300;&#21495;&#39208;(H24.05.01)&#22793;&#26356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MU00\&#20491;&#20154;&#65411;&#65438;&#65392;&#65408;\WINDOWS\&#65411;&#65438;&#65405;&#65400;&#65412;&#65391;&#65420;&#65439;\&#24179;&#25104;&#65305;&#24180;&#24230;&#21336;&#20385;&#34920;\&#21336;&#20385;&#19968;&#35239;&#3492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4\Kentiku4\Documents%20and%20Settings\sho-teruya\My%20Documents\&#65331;&#65352;&#65359;&#35373;&#20633;&#35373;&#35336;&#12539;&#65423;&#65394;&#65412;&#65438;&#65399;&#65389;&#65426;&#65437;&#65412;\&#29289;&#20214;\H18&#24180;&#24230;&#29289;&#20214;\&#27798;&#32260;&#29992;&#22320;&#28204;&#37327;\H18-12&#30495;&#22025;&#27604;&#21476;&#23798;&#65288;&#21069;&#37324;&#65402;&#65437;&#65414;&#65388;&#65400;&#65289;\&#65320;17&#25104;&#26524;&#21697;&#12487;&#12540;&#12479;&#27231;&#26800;&#35373;&#20633;\&#65396;&#65400;&#65406;&#65433;DATA\EXCEL5\&#31435;&#26408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-me4\d\&#34892;&#25919;&#27231;&#38306;\&#29289;&#20214;&#35036;&#20767;\&#37027;&#35207;&#24066;\&#21306;&#30011;&#25972;&#29702;\H12&#30495;&#22025;&#27604;&#31532;&#20108;&#65288;&#12381;&#12398;7&#65289;\&#20849;&#36890;\&#20849;&#36890;&#35373;&#35336;&#2636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ahide\mo\&#21213;&#36899;&#19979;&#27700;&#36947;\&#24403;&#21021;&#65288;&#12381;&#12398;&#65297;&#65289;\&#25968;&#37327;&#35336;&#31639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kuoka-00\prj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EXCEL\&#37117;&#35373;&#35336;\&#19979;&#22320;&#24193;&#33294;&#27231;&#26800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yagi\b\&#19977;&#26441;&#35373;&#35336;\&#21152;&#24037;&#26045;&#35373;\&#38651;&#27671;&#35373;&#20633;\&#19977;&#26441;&#35373;&#35336;\&#28207;&#24029;&#23567;&#23398;\&#26032;&#38651;&#27671;&#35373;\&#21451;&#26379;&#20250;\&#65304;&#65302;-&#12452;\&#20869;&#35379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&#24179;&#25104;20&#24180;&#65288;2008&#65289;\&#22269;&#21513;&#35373;&#35336;&#65288;&#27798;&#32260;&#24859;&#27005;&#22290;&#65289;-1\&#31309;&#31639;\&#20869;&#35379;&#26360;&#65288;&#27231;&#26800;&#65289;\&#27798;&#32260;&#24859;&#27005;&#22290;&#20869;&#35379;&#26360;&#65288;&#27231;&#26800;&#65289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Documents%2520and%2520Settings\Administrator\&#12487;&#12473;&#12463;&#12488;&#12483;&#12503;\H21&#22519;&#34892;&#35336;&#30011;&#20837;&#21147;&#34920;&#65288;&#24314;&#24037;&#65289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26032;&#37117;&#24515;&#35036;&#20767;\&#26032;&#37117;&#24515;\&#26465;&#20214;&#26126;&#3103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825;&#39000;\NETWORK\&#24179;&#25104;13&#24180;&#24230;&#26045;&#24037;\5&#24037;&#21306;\&#24403;&#21021;&#25968;&#37327;\&#20250;&#31038;\&#35373;&#35336;&#26360;\&#21335;&#39080;&#21407;&#20999;&#26367;\&#21335;&#27738;&#35373;1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\d\&#21335;&#27738;&#35373;15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2269;&#38957;&#26449;\&#36794;&#37326;&#21916;&#22303;&#22320;&#36896;&#25104;\&#22823;&#37324;&#2644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01_&#35373;&#20633;&#29677;/07_&#26032;&#22435;/My%20Documents/&#20234;&#33391;&#37096;/&#31354;&#28207;/&#26032;&#22810;&#33391;&#38291;/H13&#24180;&#24230;&#24037;&#20107;/&#35373;&#35336;&#36039;&#26009;/&#12381;&#12398;&#65297;/&#35373;&#35336;&#22793;&#26356;/&#35576;&#32076;&#36027;&#65288;&#21407;&#65289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ZO-NTSV01\&#27083;&#36896;&#35373;&#35336;&#37096;\&#36914;&#34892;&#29289;&#20214;\&#27700;&#37340;&#22243;&#22320;\&#12362;&#25163;&#26412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309;&#31639;&#26360;(&#19968;&#24335;)0.8&#25499;(&#26368;&#32066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-IT-SV-01\&#19979;&#27700;&#36947;&#31649;&#29702;&#35506;\&#31649;&#29702;&#20418;\&#21336;&#20385;&#12289;&#35211;&#31309;%2520&#31561;\2001\&#20462;&#32341;\&#20154;&#23380;\&#20462;&#32341;&#24037;&#20107;&#12289;&#20154;&#23380;&#20195;&#20385;&#34920;.(&#26172;&#65289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uinas01\&#19979;&#27700;&#36947;\&#9733;H22&#65288;&#20491;&#20154;&#29992;&#65289;&#9733;\&#23470;&#37324;\&#12381;&#12398;&#20182;\&#36939;&#25644;&#36027;&#12395;&#12388;&#12356;&#12390;\WINNT\Profiles\k-miyakawa\&#65411;&#65438;&#65405;&#65400;&#65412;&#65391;&#65420;&#65439;\&#24037;&#31243;&#34920;&#38619;&#22411;&#65288;&#33258;&#21205;&#65289;KI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02.&#31639;&#23450;&#26360;\NO.7&#29577;&#37027;&#35207;&#23450;&#19968;\No.7&#12288;02.&#35036;&#20767;&#38989;&#31639;&#23450;\&#26481;&#20809;&#12304;&#26360;&#24335;&#12305;&#8213;%20&#26032;%20&#8213;\&#26481;&#20809;&#12304;&#35036;&#20767;&#12539;&#25968;&#37327;&#12305;\&#12304;&#25968;&#37327;&#1230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707;&#22675;&#31309;&#31639;&#26360;&#24335;\&#31309;&#31639;&#26360;&#24335;\&#35036;&#20767;&#31639;&#23450;\USER\&#28006;&#28155;&#24066;\Y600\&#22522;&#30990;&#21336;&#20385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M-10\&#20181;&#20107;&#65320;16\&#20181;&#20107;&#65320;16\H15&#12511;&#12496;&#12456;&#31649;&#29702;\3&#38542;&#25913;&#36896;&#12480;&#12452;&#12480;&#12531;\&#36861;&#21152;&#24037;&#20107;\&#31309;&#31639;\&#34907;&#29983;&#29872;&#22659;&#35373;&#35336;&#22793;&#26356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YDOCU~1\&#21517;&#35703;\&#20210;&#35199;\work\H10\&#30707;&#24179;\&#35373;&#35336;&#26360;\work\H10\&#19982;&#37027;&#22269;\&#35373;&#35336;&#26360;\&#35373;&#35336;&#26360;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&#35373;&#35336;\01&#36914;&#34892;&#29289;&#20214;\013&#22823;&#37324;&#21335;&#23567;&#23398;&#26657;&#65288;&#22522;&#26412;&#35373;&#35336;&#65289;\&#36039;&#26009;&#31561;\&#24037;&#20107;&#27010;&#31639;&#38306;&#20418;\My%20Documents\&#23627;&#21306;&#35036;&#65299;&#24037;&#21306;&#65320;&#65297;&#65299;\&#23798;&#34955;&#20869;&#35379;&#25968;&#3732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20489;&#24235;\&#21335;&#37096;&#22269;&#36947;&#20107;&#21209;&#25152;\&#35501;&#35895;&#22320;&#21306;&#22806;1&#20214;&#29289;&#20214;&#35519;&#26619;&#31639;&#23450;&#26989;&#21209;\&#25968;&#37327;&#35336;&#31639;\&#35501;&#35895;&#26449;&#65378;&#31435;&#31481;&#26408;&#6537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Documents%20and%20Settings\&#35373;&#35336;&#25285;&#24403;&#32773;2\My%20Documents\Excel-D\&#22269;&#36947;&#65299;&#65305;&#65296;&#21495;&#32218;&#29289;&#20214;&#35519;&#26619;\&#22269;&#36947;&#65299;&#65305;&#65296;&#21495;&#29289;&#20214;&#35519;&#26619;11-4-2-1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H10&#20855;&#24535;&#38957;&#22320;&#21306;&#21336;&#20385;&#20837;&#26367;\&#24179;&#25104;&#65305;&#27096;&#24335;\&#35036;&#38989;(&#23478;&#20027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4037;&#20107;&#19968;&#35239;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&#65411;&#65438;&#65405;&#65400;&#65412;&#65391;&#65420;&#65439;\&#22885;&#24179;\H13&#24180;&#24230;\&#12304;H13&#21336;&#20385;&#12305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&#12487;&#12540;&#12479;\&#65317;&#65336;&#65315;&#65317;&#65324;\&#20844;&#20849;&#24037;&#20107;\&#21517;&#35703;&#39178;&#35703;&#23398;&#26657;\&#25764;&#21435;&#24037;&#20107;\&#35299;&#20307;&#12381;&#12398;1\&#24314;&#31689;\03&#32102;&#39135;&#23460;&#35299;&#20307;&#24037;&#20107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Documents%20and%20Settings\Administrator\My%20Documents\&#22806;&#38291;\H16\&#20013;&#24515;&#21830;&#24215;&#34903;&#36049;&#12431;&#12356;&#24195;&#22580;&#25972;&#20633;&#24037;&#20107;\&#35373;&#35336;&#22793;&#26356;&#65288;&#26893;&#26685;&#65289;\&#29694;&#35373;&#35336;&#31309;&#31639;\&#65303;&#65300;&#25342;&#12356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02.&#31639;&#23450;&#26360;\NO.7&#29577;&#37027;&#35207;&#23450;&#19968;\No.7&#12288;02.&#35036;&#20767;&#38989;&#31639;&#23450;\&#26481;&#20809;&#12304;&#26360;&#24335;&#12305;&#8213;%20&#26032;%20&#8213;\&#26481;&#20809;&#12304;&#35036;&#20767;&#12539;&#25968;&#37327;&#12305;\&#12304;&#21205;&#29987;&#12288;&#12539;&#12288;&#12288;&#31435;&#31481;&#26408;&#12305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My%20Documents\&#21335;&#22823;&#26481;&#65408;&#65392;&#65424;&#65413;&#65433;&#22793;&#26356;&#20869;&#3537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i-150\linkstation1\01_&#35373;&#20633;&#29677;\00_&#20849;&#26377;\MyDocuments\H14&#65288;&#22810;&#33391;&#38291;&#65289;&#28783;&#28779;\My%20Documents\GENKOU\&#20869;&#35379;&#34920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DATA\EXCEL\&#19982;&#20736;&#35373;&#35336;\&#29417;&#20451;&#31532;&#65298;&#22243;&#22320;&#27231;&#26800;&#20869;&#3537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38651;&#27671;\&#21517;&#22025;&#30495;\&#20303;&#23429;&#21336;&#20385;&#34920;\&#24179;&#25104;12&#24180;10&#26376;&#21336;&#20385;\12&#20808;&#23798;1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&#36914;&#34892;&#29289;&#20214;\&#12509;&#12503;&#12521;&#20445;&#32946;&#25152;\&#31309;&#31639;\&#25968;&#37327;&#35519;&#26360;\&#20195;&#20385;&#34920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220db788\&#20303;&#37117;&#20844;&#22243;&#31309;&#31639;\&#26365;&#26681;&#22243;&#22320;\&#35373;&#35336;&#22793;&#26356;&#30436;&#27497;&#25499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022\d\97040050%20&#26685;&#22521;&#28417;&#26989;&#65406;&#65437;&#65408;&#65392;&#22679;&#35373;&#24037;&#20107;&#23455;&#26045;&#35373;&#35336;(H9&#24180;&#24230;)\&#38651;&#27671;&#35373;&#20633;\&#25991;&#26360;&#31561;&#36039;&#26009;&#65288;&#38651;&#27671;&#65289;\&#65288;&#38651;&#27671;1&#24037;&#21306;&#65289;&#20869;&#35379;&#26360;\&#35501;&#35895;&#25991;&#21270;&#12507;&#12540;&#12523;&#65288;&#26412;&#39208;&#6528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1\pub\&#26481;&#39080;&#24179;\&#24314;&#35373;&#35506;\&#30010;&#36947;&#65300;&#21495;\&#20154;&#23380;&#22522;&#30990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Documents%2520and%2520Settings\Administrator\&#12487;&#12473;&#12463;&#12488;&#12483;&#12503;\H21&#31532;&#65298;&#22238;&#22320;&#26041;&#20303;&#23429;&#20132;&#20184;&#37329;&#30476;&#12498;&#12450;&#12522;&#12531;&#12464;\H21&#37027;&#35207;&#24066;&#23455;&#35336;\H21&#25552;&#20986;&#23455;&#35336;\&#24037;&#20107;%2520&#22519;&#34892;&#20104;&#23450;&#20837;&#21147;&#34920;&#65288;&#24314;&#31689;&#24037;&#20107;&#35506;&#65289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i-150\linkstation1\01_&#35373;&#20633;&#29677;\00_&#20849;&#26377;\MyDocuments\H14\H14&#65288;&#22810;&#33391;&#38291;&#65289;&#38651;&#28304;\&#22303;&#26408;&#21336;&#20385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EXCEL\&#37117;&#35373;&#35336;\&#19979;&#22320;&#24193;&#33294;&#27231;&#26800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kuryo\&#65403;&#65392;&#65418;&#65438;\&#20489;&#24235;\&#65420;&#65439;&#65431;&#65394;&#65421;&#65438;-&#65412;\&#20489;&#24235;\&#20181;&#20107;\&#26360;&#24335;&#65297;\&#65300;&#38542;&#20869;&#37096;\WINDOWS\&#65411;&#65438;&#65405;&#65400;&#65412;&#65391;&#65420;&#65439;\&#20869;&#37096;&#20181;&#19978;&#35336;&#31639;&#26360;&#21442;&#3277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27941;&#22025;&#23665;&#35373;&#35336;\&#26032;&#12375;&#12356;&#12501;&#12457;&#12523;&#12480;\NO.4-1&#22707;&#22675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_private\&#31532;&#65297;&#26399;&#39080;&#36554;&#24037;&#20107;&#36027;\&#23452;&#37326;&#24231;&#39080;&#36554;&#24037;&#20107;&#36027;&#65288;&#25913;&#65297;&#65289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WINDOWS\&#65411;&#65438;&#65405;&#65400;&#65412;&#65391;&#65420;&#65439;\&#23665;&#22478;&#21513;&#21490;\&#24179;&#25104;&#65297;&#65301;&#24180;&#24230;&#25285;&#24403;&#26989;&#21209;\03&#26494;&#24029;&#23567;&#22522;&#26412;&#35373;&#35336;\&#23452;&#37326;&#28286;&#21271;&#20013;&#22478;&#32218;&#26893;&#26685;&#31227;&#26893;&#24037;&#20107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umi\b\&#36890;&#20449;&#21172;&#21209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220db788\&#36196;&#23822;&#32218;-&#20840;&#26360;&#39006;\&#36196;&#23822;&#32218;-&#26360;&#39006;\&#36196;&#23822;&#32218;&#25968;&#37327;&#35336;&#31639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WORK\&#27798;&#38651;&#35373;&#35336;\&#38738;&#26524;&#29289;&#21152;&#24037;&#12475;&#12531;&#12479;&#65293;\&#27798;&#38651;&#12408;&#25552;&#20986;\A4&#27178;&#21407;&#31295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0919;&#20941;&#31309;&#31639;\&#28417;&#28207;&#20869;&#35379;2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0\d\&#20849;&#26377;\&#20869;&#35379;&#26360;\&#38283;&#24314;&#31689;&#20107;&#21209;&#25152;\&#9312;&#22823;&#25104;&#24314;&#35373;(&#65404;&#65388;&#65412;&#65433;)\17031-&#12464;&#12521;&#12531;&#12489;&#12498;&#12523;&#12474;&#35226;&#29579;&#23665;&#27861;&#29579;&#30010;\&#31934;&#31639;\&#20351;&#29992;&#28168;&#12415;\EXCEL&#20986;&#21147;&#36039;&#26009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RV_HD\&#20210;&#35199;\work\H9\&#35199;&#31995;&#23455;&#26045;\1&#24037;&#21306;\&#35373;&#35336;&#26360;01\&#20195;&#20385;01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i-filesv\&#24314;&#31689;&#35373;&#35336;&#37096;\&#26045;&#35373;&#35506;\&#21942;&#32341;&#20418;\&#24037;&#20107;&#22996;&#35351;\&#21271;&#37096;&#36786;&#26519;&#26657;&#33294;&#22806;&#27083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27798;&#32260;&#22025;&#25163;&#32013;&#32218;&#35373;&#35336;&#22996;&#35351;&#26989;&#21209;&#35373;&#35336;&#26360;&#65288;&#27744;&#27494;&#24403;&#12289;&#30693;&#33457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-NTSV00\&#31119;&#30000;&#29677;\&#36914;&#34892;&#29289;&#20214;\&#22269;&#38957;&#12497;&#12540;&#12463;&#12468;&#12523;&#12501;&#31561;&#25972;&#20633;&#20107;&#26989;&#23455;&#26045;&#35373;&#35336;\&#31309;&#31639;&#12539;&#20869;&#35379;\&#21442;&#32771;&#36039;&#26009;\&#28459;&#28246;&#12539;&#27700;&#40165;&#28287;&#22320;&#12475;&#12531;&#12479;&#12540;&#65308;&#21442;&#32771;&#65310;\&#65297;&#12288;&#20869;&#35379;&#26360;\&#26368;&#32066;&#65288;&#29694;&#35500;&#26178;&#65289;\1.&#26412;&#20307;&#20869;&#35379;&#26360;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0495;&#22025;&#27604;&#24037;&#20316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013;&#22478;&#24185;&#32218;(&#12381;&#12398;&#65304;)\&#12522;&#12531;&#12463;&#20803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039;&#26448;&#21336;&#20385;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9-14\excel\&#31309;&#31639;\&#19978;&#37324;&#32218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&#29289;&#20214;&#35036;&#20767;\&#24314;&#31689;1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29289;&#20214;&#35036;&#20767;\&#24314;&#31689;1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35036;&#20767;&#26989;&#21209;&#65411;&#65438;-&#65408;\&#29289;&#20214;&#35036;&#20767;\&#26087;&#26989;&#21209;\H12&#24180;&#24230;&#26989;&#21209;\&#22320;&#22495;&#25972;&#20633;&#20844;&#22243;\&#26032;&#23627;&#12300;&#24314;&#29289;&#12301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-me4\d\&#34892;&#25919;&#27231;&#38306;\&#29289;&#20214;&#35036;&#20767;\&#37027;&#35207;&#24066;\&#21306;&#30011;&#25972;&#29702;\H12&#30495;&#22025;&#27604;&#31532;&#20108;&#65288;&#12381;&#12398;7&#65289;\&#23665;&#30000;&#35242;&#21916;\&#35373;&#35336;&#26360;821\&#25968;&#35336;821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O\C\&#27096;&#24335;&#65288;&#24037;&#20107;&#6528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&#24179;&#25104;15&#24180;&#31435;&#31481;&#26408;V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My%20Documents\&#37326;&#21407;&#23389;&#26628;&#24037;&#20316;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627;&#25105;&#38598;&#33853;&#32207;&#21512;&#31649;&#29702;&#26045;&#35373;&#26032;&#31689;&#24037;&#20107;/&#23627;&#25105;/&#31309;&#31639;/&#20869;&#35379;&#38306;&#20418;/&#24314;&#31689;&#31309;&#31639;/&#29992;&#22320;&#35506;/&#20234;&#27743;&#23798;/&#29872;&#29366;&#32218;&#65313;/&#20860;&#35613;&#21517;&#35519;&#2636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4\work\my%20Documents\&#27096;&#24335;&#38598;1\&#30476;&#65305;&#21495;&#32218;&#36947;&#36335;&#25913;&#33391;(H11&#12540;&#65297;&#24037;&#21306;&#65289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36786;&#26519;&#22996;&#35351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9651;&#29031;&#23627;&#9651;\&#9651;EXCEL\&#26449;&#36947;&#25276;&#24029;\&#25968;&#37327;&#35336;&#31639;\&#22320;&#20808;&#22659;&#30028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0849;&#26377;\H16&#31309;&#31639;&#26989;&#21209;\Documents%20and%20Settings\87006\My%20Documents\&#22478;&#36794;&#30010;&#24193;&#33294;&#38306;&#20418;&#36039;&#26009;\&#20869;&#35379;&#26360;(&#24314;&#31689;&#65289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0849;&#26377;\&#35336;&#30011;&#22259;\H13\&#26085;&#27700;\E-&#65395;&#65409;&#65436;&#65401;\FD\&#31309;&#31639;&#65288;&#24314;&#20855;&#65289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Documents%20and%20Settings\kouchi\My%20Documents\a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00&#26032;&#38283;&#65320;&#65359;&#65357;&#65349;\&#30000;&#20013;\&#24681;&#32013;&#26449;&#21916;&#28716;&#27494;&#21407;&#22320;&#21306;\&#28204;&#37327;&#35430;&#39443;&#36027;&#65288;&#24681;&#32013;&#26449;&#65289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2&#12288;&#21336;&#20385;\&#30476;&#21336;\&#21942;&#32341;16&#24180;10&#26376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20869;&#35379;&#26360;(&#28304;&#26412;&#6528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&#22269;&#20869;\&#19979;&#22320;\2002-155\&#25968;&#37327;&#12539;&#31309;&#31639;\&#38651;&#28304;&#35069;&#36896;&#35373;&#32622;\&#38651;&#28304;&#35373;&#20633;&#35373;&#32622;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9-07\EXCEL\&#31459;&#24037;&#31309;&#31639;\2&#24037;&#21306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c17\&#36914;&#34892;&#20013;&#29289;&#20214;\&#23436;&#20102;&#29289;&#20214;\2000&#24180;\&#29577;&#22478;&#26449;&#12473;&#12488;&#12483;&#12463;&#12516;&#12540;&#12489;\&#31309;&#31639;\&#24314;&#31689;\&#12473;&#12488;&#12483;&#12463;&#12516;&#12540;&#12489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EXCEL_DATA\&#30476;&#21942;&#22243;&#22320;\&#22478;&#36794;&#22243;&#22320;\&#23627;&#22806;&#25972;&#20633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2269;&#38957;&#26449;\&#36794;&#37326;&#21916;&#22303;&#22320;&#36896;&#25104;\&#36794;&#37326;&#21916;&#28797;&#23475;&#24037;&#20107;&#22793;&#26356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\&#20849;&#26377;&#12501;&#12449;&#12452;&#12523;\&#65411;&#65438;&#65405;&#65400;&#65412;&#65391;&#65420;&#65439;\&#20849;&#26377;&#12501;&#12449;&#12452;&#12523;\15&#21916;&#28716;&#26628;&#25935;\&#20869;&#35379;&#12539;&#25968;&#37327;\15-1&#20869;&#35379;&#65381;&#25968;&#37327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707;&#22675;&#31309;&#31639;&#26360;&#24335;\&#31309;&#31639;&#26360;&#24335;\&#35036;&#20767;&#31639;&#23450;\USER\&#28006;&#28155;&#24066;\Y600\&#27161;&#28310;F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Documents%20and%20Settings\All%20Users\Documents\&#26481;&#39080;&#24179;&#31309;&#31639;\&#24314;&#31689;&#20869;&#35379;1&#24037;&#21306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8609;&#21209;\&#35373;&#35336;&#26360;(&#65403;&#65437;&#65420;&#65439;&#65433;1)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H16&#31309;&#31639;&#26989;&#21209;\Documents%20and%20Settings\87006\My%20Documents\&#22478;&#36794;&#30010;&#24193;&#33294;&#38306;&#20418;&#36039;&#26009;\&#20869;&#35379;&#26360;(&#24314;&#31689;&#65289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036;&#20767;&#35373;&#35336;&#26360;/&#35914;&#21407;&#22810;&#30446;&#30340;&#24195;&#22580;/&#21476;&#25105;&#30693;&#20013;&#32218;/&#23567;&#27211;&#24029;/&#32207;&#25324;/&#31680;&#2337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#REF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4F7REAC3P\&#20849;&#21516;&#20316;&#26989;\&#20849;&#21516;&#20316;&#26989;\2007\&#23492;&#23470;&#20013;&#23398;&#26657;&#30435;&#29702;\&#38651;&#27671;&#35373;&#35336;&#26360;\EF001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4179;&#25104;15&#24180;(2003)\&#37027;&#35207;&#26032;&#37117;&#24515;&#23567;&#23398;&#26657;&#23455;&#26045;&#35373;&#35336;\&#20307;&#32946;&#39208;\&#35373;&#20633;&#22259;\&#12429;&#36942;&#20181;&#20998;&#12539;&#20869;&#20998;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9-32\EXC\&#31309;&#31639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179;&#25104;10&#24180;&#24230;&#29256;\10&#24180;&#24230;&#36890;&#25613;\9&#24180;&#24230;&#36890;&#25613;\&#25552;&#31034;&#26360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-10\&#12508;&#12522;&#12517;&#12540;&#12512;%20(d)\&#21442;&#32771;\(&#23455;&#26045;)&#26481;&#39080;&#24179;&#23567;&#23398;&#26657;\02%20&#31309;&#31639;\1&#21495;&#26847;&#38598;&#35336;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Documents%20and%20Settings\kentikuk\My%20Documents\tamakaz\&#26989;&#21209;&#38306;&#36899;\&#39640;&#33391;&#24188;&#31258;&#22290;\&#39640;&#33391;&#24188;&#31258;&#22290;&#65288;&#24037;&#20107;&#38306;&#20418;&#65289;\01%20&#28193;&#12426;&#24266;&#19979;&#35299;&#20307;&#65288;&#39640;&#33391;&#23567;&#23398;&#26657;&#65289;\03%20&#35373;&#35336;&#26360;\&#26494;&#24029;&#24188;&#31258;&#22290;&#24037;&#20107;&#20869;&#35379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&#35199;&#26449;\E-&#65395;&#65409;&#65436;&#65401;\FD\&#31309;&#31639;&#65288;&#24314;&#20855;&#65289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&#35373;&#20633;&#29677;/07_&#26032;&#22435;/MyDocuments/&#24037;&#20107;&#35373;&#35336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8004/&#12487;&#12473;&#12463;&#12488;&#12483;&#12503;/&#25163;&#20253;&#12356;/&#23452;&#37326;&#24231;&#12373;&#12435;/2010.02.08/&#37027;&#35207;&#24066;&#26032;&#24193;&#33294;&#12398;&#35211;&#31309;&#20381;&#38972;/DOCUME~1/201902/LOCALS~1/Temp/C.Lotus.Notes.Data/&#23665;&#20869;/H15/&#25216;&#34899;&#21332;&#21147;/&#65288;&#65297;&#65301;&#65293;&#65297;&#65289;&#35199;&#21407;&#12539;&#19982;&#37027;&#21407;&#32209;&#22320;&#65288;&#8544;&#65289;&#12488;&#12452;&#12524;/&#24037;&#20107;/&#35576;&#32076;&#36027;&#65288;&#22793;&#26356;&#65289;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-koba\&#20849;&#26377;&#12501;&#12457;&#12523;&#12480;\data\KIAC\2001-207\&#12381;&#12398;&#65298;\2001-207-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022\d\97040050%20&#26685;&#22521;&#28417;&#26989;&#65406;&#65437;&#65408;&#65392;&#22679;&#35373;&#24037;&#20107;&#23455;&#26045;&#35373;&#35336;(H9&#24180;&#24230;)\&#38651;&#27671;&#35373;&#20633;\&#25991;&#26360;&#31561;&#36039;&#26009;&#65288;&#38651;&#27671;&#65289;\&#65288;&#38651;&#27671;1&#24037;&#21306;&#65289;&#20869;&#35379;&#26360;\&#35079;&#21512;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kobayashi\&#19979;&#22320;\&#12487;&#12540;&#12479;&#21463;&#28193;\KOBE\2002124\&#27010;&#31639;&#24037;&#20107;&#36027;\&#28783;&#28779;&#35069;&#36896;&#35373;&#3262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DATA\EXCEL\&#23470;&#39640;&#31354;&#35519;\&#24037;&#20107;&#36027;&#65297;&#24037;&#21306;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23;&#65433;&#65409;&#65426;&#65411;&#65438;&#65384;&#65393;\&#20195;&#20385;&#65313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55;&#24535;&#38957;&#26449;\&#12405;&#12427;&#12373;&#12392;&#20107;&#26989;&#65288;&#24037;&#20107;&#22793;&#26356;&#65289;\&#20855;&#38957;4-1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NO1\&#29289;&#20214;&#12487;&#12540;&#12479;\&#20181;&#35379;&#26360;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12456;&#12463;&#12475;&#12523;\&#65396;&#65400;&#65406;&#65433;97\&#23452;&#23431;&#22320;&#24066;\&#20206;&#35373;&#20303;&#23429;&#65288;&#20869;&#35379;&#65289;16&#24180;\6&#21495;&#26847;\&#20303;&#23429;&#26847;\WINDOWS\&#65411;&#65438;&#65405;&#65400;&#65412;&#65391;&#65420;&#65439;\&#19982;&#37027;&#21407;&#38306;&#36899;\&#31309;&#31639;&#38306;&#20418;\&#19982;&#37027;&#21407;&#31309;&#31639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9651;&#29031;&#23627;&#9651;\&#9651;EXCEL\&#26449;&#36947;&#25276;&#24029;\&#25968;&#37327;&#35336;&#31639;\&#25968;&#35336;&#37325;&#21147;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24460;&#33391;2&#21495;\&#24460;&#33391;2&#21495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153450176\&#20849;&#26377;\&#26032;&#22303;&#31309;&#35373;&#35336;&#26360;&#65288;&#26696;&#65289;\h16'1'13&#31532;2&#22238;&#22793;&#26356;&#35373;&#35336;&#26360;%20(&#12381;&#12398;1)\&#20206;&#35373;&#24037;&#20107;&#65288;&#12381;&#12398;&#65297;&#65289;&#31532;&#20108;&#22238;&#22793;&#26356;&#29702;&#30001;&#26360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199;&#21407;&#23567;&#23398;&#26657;\&#26032;&#20869;&#35379;&#19968;&#24335;&#12304;&#35199;&#21407;&#38651;&#27671;&#1230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ma\d\H14&#22269;&#36947;390&#21495;&#29289;&#20214;&#35519;&#26619;\&#25968;&#37327;&#65288;RC&#65289;&#30722;&#24029;&#12288;&#21213;&#24310;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name\&#26032;&#30707;&#24029;&#27972;&#27700;&#22580;\WINDOWS\&#65411;&#65438;&#65405;&#65400;&#65412;&#65391;&#65420;&#65439;\&#20037;&#24535;&#27972;&#27700;&#22580;\&#21517;&#35703;&#35373;&#35336;&#26360;\&#21517;&#35703;&#35373;&#35336;&#26360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%20&#29289;&#20214;&#12487;&#12540;&#12479;\&#12527;&#12540;&#12523;&#12489;&#36039;&#26009;&#23460;\2022\22023%20&#27798;&#32260;&#30476;&#31435;&#33464;&#34899;&#22823;&#23398;%20&#31354;&#35519;&#35373;&#20633;&#25913;&#20462;&#24037;&#20107;&#35373;&#35336;&#26989;&#21209;&#22996;&#35351;(&#32654;&#34899;&#26847;)\&#25104;&#26524;&#29289;\3.&#38651;&#27671;&#35373;&#20633;&#20869;&#35379;&#26360;(202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448;&#21513;\&#65320;&#65305;&#32368;\&#31309;&#31639;&#20869;h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3627;&#37096;&#25490;&#27700;\&#22259;&#38754;\&#25552;&#20379;&#36039;&#26009;1&#65288;&#22269;&#27491;&#25216;&#30740;&#65289;\&#20840;&#20307;&#35373;&#35336;&#2636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&#20849;&#26377;\Documents%20and%20Settings\Owner\&#12487;&#12473;&#12463;&#12488;&#12483;&#12503;\&#21451;&#24859;&#20445;E-&#20869;\&#38651;&#27671;&#35373;&#20633;\H21\&#31309;&#31639;\&#23433;&#24950;&#21517;&#24195;-E&#20869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&#37329;&#27494;&#26412;&#39208;&#65288;&#20869;&#35379;&#26360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6494;&#23798;&#35373;&#35336;\&#20013;&#22478;&#28286;&#20415;&#25152;&#22793;&#26356;19.1.31\&#31309;&#31639;&#36039;&#26009;\&#20013;&#22478;&#28286;&#28207;&#12488;&#12452;&#12524;&#22793;&#26356;&#26360;1.31-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21335;&#39080;&#21407;&#30010;\&#27941;&#22025;&#23665;\&#20181;&#35379;&#20195;&#20385;&#38598;&#35336;&#8470;4&#21271;&#29987;&#2698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&#29694;&#22312;&#12398;&#26989;&#21209;\98021330%20&#27798;&#32260;&#65402;&#65437;&#65421;&#65438;&#65437;&#65404;&#65390;&#65437;&#65406;&#65437;&#65408;&#65392;&#20250;&#35696;&#26847;&#22679;&#31689;&#24037;&#20107;\&#38651;&#27671;&#35373;&#20633;\&#26368;&#32066;&#20869;&#35379;&#2636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WINDOWS\&#65411;&#65438;&#65405;&#65400;&#65412;&#65391;&#65420;&#65439;\&#20181;&#35379;&#20869;&#3537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&#37027;&#35207;&#24185;&#32218;\&#37027;&#35207;(5&#24037;&#21306;)\&#65301;&#37027;&#27738;&#2403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My%20Documents\&#24179;&#25104;&#65297;&#65298;&#24180;&#24230;&#26989;&#21209;\&#21271;&#35895;&#30010;&#65288;&#23665;&#32650;&#23567;&#23627;&#65289;\H11&#28006;&#28155;&#35036;&#20767;%20&#8470;2&#23470;&#22478;&#65288;&#20511;%20201&#30000;&#20013;&#6528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24;&#12366;&#65298;\g(mo)\&#35211;&#31309;\&#24441;&#25152;\&#65330;&#65331;&#65325;\&#65297;&#366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sv1\world_server\AH10&#36947;&#36335;&#20107;&#26989;\&#36947;&#36335;&#32173;&#25345;&#35506;\&#20132;&#20184;&#37329;\&#20132;&#20184;&#30003;&#35531;\H10&#32368;&#36234;\&#20132;&#20184;&#37329;&#32368;&#36234;&#29702;&#30001;&#2636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RV_HD\&#19978;&#37324;\&#65320;&#65297;&#65296;\&#20037;&#31859;&#23798;\&#28797;&#23475;&#24489;&#26087;\&#20860;&#22478;&#65293;39-1\&#20860;&#22478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4\&#65393;&#65403;&#65417;\&#22823;&#38442;&#22269;&#31246;&#23616;&#23534;&#32784;&#38663;&#35386;&#26029;\&#27010;&#31639;&#26360;\JW_&#65411;&#65438;&#65392;&#65408;\&#26494;&#21407;&#24066;\&#26494;&#21407;&#21335;&#23567;\&#31309;&#31639;\&#23665;&#22478;&#35079;&#21336;\&#23665;&#22478;&#35079;&#21336;&#65288;&#27231;&#22120;&#65381;&#22120;&#20855;&#6528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sv2\share\&#65509;&#29694;&#22312;&#12398;&#26989;&#21209;&#65509;SV2\0000&#12456;&#12467;&#65381;&#12473;&#12509;&#12524;&#12463;&#12478;&#12540;&#12531;(&#36039;&#26009;)\17&#24180;&#24230;&#24037;&#20107;\&#38651;&#27671;\&#31309;&#31639;\&#26368;&#26032;\B&#19975;&#22269;&#27941;&#26753;&#39208;\BSK&#27941;&#26753;&#39208;&#12288;&#30435;&#29702;\&#22793;&#26356;&#35373;&#35336;\&#24037;&#20107;&#20181;&#35379;&#26360;&#25913;&#25913;&#12288;&#65288;&#35373;&#35336;&#22793;&#26356;&#6528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0849;&#26377;\H18\&#23452;&#37326;&#28286;&#24066;\&#23452;&#37326;&#28286;&#20445;&#32946;\E\&#21407;&#35373;&#35336;-E\H10&#20855;&#24535;&#38957;&#22320;&#21306;&#21336;&#20385;&#20837;&#26367;\&#24179;&#25104;&#65305;&#27096;&#24335;\&#35036;&#38989;(&#20511;&#20154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22825;&#24314;&#31689;\&#35501;&#35895;&#38598;&#36984;&#33457;\E\H14\AMS\&#35914;&#21407;\E\&#21322;&#22320;&#22243;&#22320;\&#31309;&#3163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025;&#25163;&#24029;\&#27941;&#22025;&#23665;&#27738;&#27700;\&#12362;&#25163;&#20253;&#12356;\&#27941;&#22025;&#23665;&#27738;&#27700;\&#22793;&#26356;&#21069;&#25968;&#37327;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2&#20013;&#37096;\&#28006;&#28155;&#24066;\&#24179;&#23433;&#20445;&#32946;&#22290;\&#24179;&#23433;&#20445;&#32946;&#22290;&#31354;&#35519;&#35336;&#3163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tayoshi\&#8470;4&#23433;&#23500;&#26032;&#33521;\BACKUP\A4STYLE\&#24314;&#3168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01_&#35373;&#20633;&#29677;/07_&#26032;&#22435;/MyDocuments/&#27096;&#24335;/My%20Documents/GENKOU/&#20869;&#35379;&#34920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6032;&#12375;&#12356;&#12501;&#12457;&#12523;&#12480;\NO.4-1&#22707;&#226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uinas01\&#24037;&#20107;&#20418;\&#24037;&#20107;&#31532;&#19968;&#20418;\M&#37326;&#21407;&#12288;&#36637;\&#9733;H26&#25285;&#24403;&#24037;&#20107;\01%2520&#24037;&#20107;\&#9733;H26&#24180;1&#24037;&#21306;&#20037;&#31859;&#22320;&#20869;&#20844;&#20849;&#19979;&#27700;&#36947;&#24037;&#20107;\01%2520&#35373;&#35336;&#26360;\03-&#35373;&#35336;&#2636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153450176\&#20849;&#26377;\&#35373;&#35336;&#38306;&#36899;\&#35373;&#35336;&#26360;\&#35199;&#21407;\&#35199;&#21407;&#35373;&#35336;&#22793;&#26356;&#12479;&#12480;\&#65297;\hiro\&#35373;&#35336;&#38306;&#36899;\&#35373;&#35336;&#26360;\&#31119;&#31461;\NJS&#20869;&#35379;&#31119;&#31461;&#27784;&#30722;&#27744;&#12509;&#12531;&#12503;&#26847;2001.605&#37329;&#2083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3-&#36786;&#26449;&#31471;&#26411;\D\&#23627;&#37096;&#25490;&#27700;\&#22259;&#38754;\&#25552;&#20379;&#36039;&#26009;1&#65288;&#22269;&#27491;&#25216;&#30740;&#65289;\&#20840;&#20307;&#35373;&#35336;&#2636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24179;&#25104;&#65297;&#65298;&#24180;&#24230;&#26989;&#21209;\&#21271;&#35895;&#30010;&#65288;&#23665;&#32650;&#23567;&#23627;&#65289;\H11&#28006;&#28155;&#35036;&#20767;%20&#8470;2&#23470;&#22478;&#65288;&#20511;%20201&#30000;&#20013;&#6528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kui\c\LL\L98014&#19978;&#31119;&#23713;\&#24179;&#25104;11&#24180;&#24230;&#27231;&#26800;&#38651;&#27671;&#30330;&#27880;&#35373;&#35336;\&#26368;&#32066;&#35373;&#35336;&#26360;\&#35576;&#32076;&#36027;&#35336;&#31639;&#2636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\d\WINDOWS\&#65411;&#65438;&#65405;&#65400;&#65412;&#65391;&#65420;&#65439;\&#37329;&#22478;\&#21335;&#27738;&#35373;1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ougi\windows\&#21213;&#19979;H14\A&#65374;&#65318;&#20195;&#20385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4\Kentiku4\WINDOWS\&#65411;&#65438;&#65405;&#65400;&#65412;&#65391;&#65420;&#65439;\No.B-4\&#32207;&#25324;&#12539;&#21942;&#26989;\&#65398;&#65394;&#65402;&#65437;&#32207;&#2532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kuryo\&#65403;&#65392;&#65418;&#65438;\&#20489;&#24235;\&#65420;&#65439;&#65431;&#65394;&#65421;&#65438;-&#65412;\&#20489;&#24235;\&#20181;&#20107;\&#20869;&#35379;&#12289;&#25342;&#12356;&#26360;(&#23433;&#35613;&#23567;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kuryo\&#65403;&#65392;&#65418;&#65438;\&#20489;&#24235;\&#65420;&#65439;&#65431;&#65394;&#65421;&#65438;-&#65412;\&#20489;&#24235;\&#20181;&#20107;\&#26360;&#24335;&#65297;\&#30476;&#12289;&#24066;&#30010;&#26449;&#12288;&#26360;&#24335;(&#65315;B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850\D\WINDOWS\&#65411;&#65438;&#65405;&#65400;&#65412;&#65391;&#65420;&#65439;\&#27604;&#36611;&#35079;&#21336;&#26368;&#26032;&#65418;&#65438;&#65392;&#65404;&#65438;&#65390;&#65437;&#65288;&#20316;&#25104;&#20013;1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1448;&#21513;\&#22478;&#24314;&#26178;&#20195;\&#35211;&#31309;&#12426;\&#25342;&#12356;&#21407;&#26412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850\D\2003&#65411;&#65438;&#65392;&#65408;\C03&#36786;&#26519;\&#31278;&#33495;&#31649;&#29702;\&#21336;&#20385;&#26681;&#2531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&#20849;&#26377;&#12501;&#12457;&#12523;&#12480;\&#65313;&#65325;&#65331;\&#35914;&#21407;\E\H14\AMS\&#35914;&#21407;\E\&#35336;&#30011;&#22259;\H13\&#26085;&#27700;\E-&#65395;&#65409;&#65436;&#65401;\FD\&#31309;&#31639;&#65288;&#24314;&#20855;&#6528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309;&#31639;\&#65418;&#65439;&#65394;&#65402;&#65437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LZH&#35299;&#20941;\My%20Documents\&#24037;&#20107;&#20869;&#35379;\&#20837;&#36335;&#26032;~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&#37326;&#24237;A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\KOUJI1\MURA\&#22996;&#35351;&#35373;&#35336;\&#22775;&#23627;12&#21495;\EXCELV5\&#22775;&#23627;12&#21495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ma\d\&#23470;&#24179;&#23398;&#26657;&#32218;(H13-4)\&#29031;&#23627;&#32321;&#65288;RC,CB&#65289;2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3470;&#24029;%20&#21644;&#20037;\H14&#24037;&#20107;&#19968;&#35239;\16%20H14&#30495;&#26628;&#37324;CCTV&#35373;&#20633;&#35373;&#32622;&#24037;&#20107;\&#65402;&#65437;&#65403;&#65433;&#36039;&#26009;\&#21427;&#21407;&#65412;&#65437;&#65416;&#65433;\&#26085;&#20986;&#65418;&#65438;&#65394;&#65418;&#65439;&#65405;&#12521;&#12472;&#12458;&#20877;&#25918;&#36865;&#35373;&#20633;%20&#25968;&#37327;&#34920;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1\USER\&#38651;&#27671;&#20849;&#36890;\&#33287;&#37027;&#23994;\&#65315;&#65412;&#65438;&#65431;&#65394;&#65420;&#65438;\&#30707;&#27700;&#12398;&#37324;\&#24179;10&#24180;&#24230;\10&#20869;&#35379;&#22793;.WJ3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9977;&#26441;&#35373;&#35336;\&#28207;&#24029;&#23567;&#23398;\&#26032;&#38651;&#27671;&#35373;\&#21451;&#26379;&#20250;\&#65304;&#65302;-&#12452;\&#20869;&#3537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My%20Documents\&#23627;&#21306;&#35036;&#65299;&#24037;&#21306;&#65320;&#65297;&#65299;\&#23798;&#34955;&#20869;&#35379;&#25968;&#37327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y%20Documents\H12&#21942;&#32341;\&#38468;&#23567;&#20415;&#25152;&#38548;&#26495;\&#24314;&#31689;&#31532;1\&#21508;&#20869;&#35379;&#26360;\&#32076;&#21942;&#26032;&#21942;\&#21336;&#20385;&#3859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My%20Documents\&#23627;&#21306;&#35036;&#65299;&#24037;&#21306;&#65320;&#65297;&#65299;\&#30010;&#27096;&#24335;&#65403;&#65437;&#65420;&#65439;&#6543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yara\b\&#19977;&#26441;&#35373;&#35336;\&#28207;&#24029;&#23567;\&#27231;&#26800;&#35373;&#20633;\&#21451;&#26379;&#20250;\&#65304;&#65302;-&#12452;\86-&#65394;.&#24037;&#20316;&#29289;&#65381;&#20195;&#20385;&#34920;&#65381;&#35211;&#31309;&#27604;&#3661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806;&#27083;&#12540;&#20195;&#20385;&#34920;&#65288;1&#6528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0476;&#19979;&#27700;&#36947;\&#30707;&#65374;&#19978;&#22577;&#21578;&#2636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707;&#22675;&#31309;&#31639;&#26360;&#24335;\&#31309;&#31639;&#26360;&#24335;\&#35036;&#20767;&#31639;&#23450;\USER\&#28006;&#28155;&#24066;\Y600\&#35373;&#35336;&#2636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&#22793;&#26356;&#35373;&#35336;&#65288;&#12381;&#12398;2&#65289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1sv\&#22303;&#12288;&#12288;&#26045;\&#26989;&#21209;&#25991;&#26360;\&#35373;&#20633;&#29677;\&#23470;&#22478;\&#20849;&#36890;&#36027;(&#32654;&#26469;&#12539;&#38450;&#34907;(&#12484;&#12472;&#12484;&#12510;))H17.8.2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xattach\public\0000000&#32701;&#22320;\&#65396;&#65400;&#65406;&#65433;\6&#26376;15&#26085;&#25552;&#20986;\&#32701;&#22320;&#38754;&#31309;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6441;&#35373;&#35336;\&#28207;&#24029;&#23567;&#23398;\&#26032;&#38651;&#27671;&#35373;\&#21451;&#26379;&#20250;\&#65304;&#65302;-&#12452;\&#20869;&#3537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3470;&#22478;\&#29694;&#20195;&#35373;&#35336;\&#65403;&#65392;&#65408;&#65392;\&#38651;&#27671;&#35373;&#20633;\&#65403;&#65392;&#65408;&#65392;&#65428;&#65392;&#20869;&#35379;&#2636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65320;&#65305;&#24037;&#20107;\&#27798;&#32260;&#22025;&#25163;&#32013;&#32218;&#36899;&#32097;&#36947;&#22522;&#30990;&#24037;&#35519;&#26619;&#35373;&#35336;&#22996;&#35351;&#26989;&#2120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25104;&#26524;\&#65418;&#65437;&#65406;&#65437;(129)_5.12&#25552;&#20986;\&#36947;&#36335;&#32218;&#24418;\&#20027;&#35201;&#36947;&#36335;_&#32218;&#24418;&#35336;&#31639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F\&#12501;&#12449;&#12452;&#12523;\My%20Documents\&#12381;&#12398;&#20182;\&#12481;&#12455;&#12483;&#12463;&#29992;\&#24037;&#20107;&#36027;&#35211;&#31309;&#32207;&#25324;&#35336;&#31639;&#12481;&#12455;&#12483;&#12463;&#29992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-IT-SV-01\&#20849;&#26377;\&#26412;&#24037;&#20107;&#3602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H10&#20855;&#24535;&#38957;&#22320;&#21306;&#21336;&#20385;&#20837;&#26367;\&#24179;&#25104;&#65305;&#27096;&#24335;\&#35036;&#38989;(&#20511;&#20154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220db788\H\&#20195;&#20385;H9.4\&#20195;&#20385;&#3492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e518e3db6c\hd-wiu2%20(g)\&#19977;&#26441;&#35373;&#35336;\&#28207;&#24029;&#23567;&#23398;\&#26032;&#38651;&#27671;&#35373;\&#21451;&#26379;&#20250;\&#65304;&#65302;-&#12452;\&#20869;&#3537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448;&#21513;\&#65320;&#65305;&#32368;\&#24037;&#31243;H9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an\users\My%20Documents\Sunagawa\&#20855;&#24535;&#38957;\&#22793;&#26356;\&#20855;&#38957;&#22290;4\&#22303;&#2403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38651;&#27671;&#20849;&#36890;\&#20491;&#20154;&#31649;&#29702;\&#33287;&#37027;&#23994;\&#65315;&#65412;&#65438;&#65431;&#65394;&#65420;&#65438;\&#30707;&#27700;&#12398;&#37324;\&#24179;10&#24180;&#24230;\10&#20869;&#35379;&#22793;.WJ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BackUp/&#38263;&#30000;&#23567;/&#31309;&#31639;/&#20181;&#35379;/&#38263;&#30000;&#23567;&#20181;&#35379;&#38651;&#27671;&#65288;&#27178;&#65408;&#65394;&#65420;&#65439;&#65289;6;;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TSU\EXCEL\&#23470;&#24179;&#65288;&#12381;&#12398;&#65298;&#65289;\&#24037;&#20107;&#35373;&#35336;&#26360;&#65288;&#12381;&#12398;&#65297;&#652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8450;&#34907;&#30452;&#36676;\&#22025;&#65300;&#65297;&#65301;\&#35336;&#31639;&#26360;\&#31354;&#35519;\&#65288;&#26032;&#65289;&#31354;&#35519;&#35336;&#3163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65320;15&#24180;&#20197;&#21069;&#12398;&#29289;&#20214;\works\&#20037;&#31859;&#23567;H136\&#35373;&#35336;&#22793;&#26356;&#26360;\&#35373;&#35336;&#22793;&#26356;&#35336;&#31639;&#34920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\d\&#21476;&#27874;&#34101;&#20999;&#26367;\&#24403;&#21021;\&#21335;&#27738;&#35373;1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nan\c\&#19977;&#26441;&#35373;&#35336;\&#28207;&#24029;&#23567;&#23398;\&#26032;&#38651;&#27671;&#35373;\&#21451;&#26379;&#20250;\&#65304;&#65302;-&#12452;\86-&#65394;.&#24037;&#20316;&#29289;&#65381;&#20195;&#20385;&#34920;&#65381;&#35211;&#31309;&#27604;&#3661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&#29289;&#20214;&#35519;&#26619;\Book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&#23515;&#20154;\&#31435;&#27941;&#12501;&#12482;&#23376;\RC&#24037;&#31278;(&#31435;&#27941;)&#24037;&#20316;&#12398;&#12415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DATA\Personal\3.&#38651;&#27671;&#35373;&#20633;\&#22823;&#22478;&#30566;\&#21335;&#22823;&#26481;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1448;&#21513;\&#22478;&#24314;&#26178;&#20195;\&#35211;&#31309;&#12426;\&#25342;&#12356;&#22522;&#26412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nan\c\&#19977;&#26441;&#35373;&#35336;\&#28207;&#24029;&#23567;&#23398;\&#26032;&#38651;&#27671;&#35373;\&#21451;&#26379;&#20250;\&#65304;&#65302;-&#12452;\&#20869;&#3537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deta入力"/>
      <sheetName val="諸経費率明細"/>
      <sheetName val="物件調書 "/>
      <sheetName val="居住者調査表"/>
      <sheetName val="県市町村総括"/>
      <sheetName val="国道総括"/>
      <sheetName val="建物移転"/>
      <sheetName val="工作移転"/>
      <sheetName val="工作物調査"/>
      <sheetName val="工作物拾い書"/>
      <sheetName val="動産移転"/>
      <sheetName val="動産調査"/>
      <sheetName val="立木算定"/>
      <sheetName val="立竹木（構内風致）"/>
      <sheetName val="立竹木（構外風致）"/>
      <sheetName val="仮植木Ｂ（構内）"/>
      <sheetName val="仮植木Ｂ（構外）"/>
      <sheetName val="仮住居"/>
      <sheetName val="家賃減収"/>
      <sheetName val="借家人 "/>
      <sheetName val="移転雑費 "/>
      <sheetName val="登記報酬"/>
      <sheetName val="消費税 "/>
      <sheetName val="基礎data"/>
      <sheetName val="ﾀｲﾄﾙ"/>
      <sheetName val="Module18"/>
      <sheetName val="データ表"/>
      <sheetName val="別 表"/>
      <sheetName val="別 表2"/>
      <sheetName val="別表（２）"/>
      <sheetName val="居住調査"/>
      <sheetName val="居住調査(借家人)"/>
      <sheetName val="移転工法"/>
      <sheetName val="総括(消費税込） (法改含)"/>
      <sheetName val="補償金明細(国道使用)"/>
      <sheetName val="工作移転(構内再築)"/>
      <sheetName val="建物移転2"/>
      <sheetName val="立竹木"/>
      <sheetName val="営業休止"/>
      <sheetName val="借家人補償"/>
      <sheetName val="移転雑費"/>
      <sheetName val="消費税"/>
      <sheetName val="消費税等調査表"/>
      <sheetName val="表－２"/>
      <sheetName val="消費税判定フロー"/>
      <sheetName val="標準家賃算定表 (50㎡以上) (訂正)"/>
      <sheetName val="標準家賃(50㎡未満）"/>
      <sheetName val="標準家賃 (店舗・事務所) "/>
      <sheetName val="工作調査"/>
      <sheetName val="工作拾書"/>
      <sheetName val="立木調査"/>
      <sheetName val="立竹木名称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件費"/>
      <sheetName val="単価表"/>
      <sheetName val="見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値入力"/>
      <sheetName val="逆放射ﾄﾗﾊﾞｰｽ"/>
      <sheetName val="放射ﾄﾗﾊﾞｰｽ"/>
      <sheetName val="座標面積計算"/>
      <sheetName val="任意の４点交点"/>
      <sheetName val="２点間幅杭座標"/>
    </sheetNames>
    <sheetDataSet>
      <sheetData sheetId="0">
        <row r="5">
          <cell r="C5" t="str">
            <v>B-2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文"/>
      <sheetName val="雨水流量表"/>
      <sheetName val="DO_計算書"/>
      <sheetName val="皿型_計算書"/>
      <sheetName val="管渠_計算書"/>
      <sheetName val="U形_計算書"/>
      <sheetName val="台形_計算書"/>
      <sheetName val="長方形_計算書"/>
      <sheetName val="L形_計算書"/>
      <sheetName val="BOX・S_計算書"/>
      <sheetName val="HP"/>
      <sheetName val="JIS_A5345"/>
      <sheetName val="BOX・Ｉ_計算書"/>
      <sheetName val="ESD_A"/>
      <sheetName val="RCﾌﾘｭｰﾑ"/>
      <sheetName val="OG水路"/>
      <sheetName val="YCﾌﾘｭｰﾑ"/>
      <sheetName val="KSﾌﾘｭｰﾑ"/>
      <sheetName val="BiG_U"/>
      <sheetName val="ESD_C"/>
      <sheetName val="ESD_L"/>
      <sheetName val="CB"/>
      <sheetName val="卵形管_計算書"/>
      <sheetName val="U字溝"/>
      <sheetName val="ｸﾘｰﾝ"/>
      <sheetName val="卵形管"/>
      <sheetName val="皿型"/>
      <sheetName val="VU"/>
      <sheetName val="DO"/>
      <sheetName val="DO管"/>
      <sheetName val="YNP"/>
      <sheetName val="MU"/>
      <sheetName val="側溝ｶﾙﾊﾞｰﾄ"/>
      <sheetName val="PC･BOX標準"/>
      <sheetName val="PC･BOXｲﾝﾊﾞｰﾄ"/>
      <sheetName val="ｱｰﾁｶﾙﾊﾞｰﾄ"/>
      <sheetName val="複合単価"/>
    </sheetNames>
    <sheetDataSet>
      <sheetData sheetId="0"/>
      <sheetData sheetId="1" refreshError="1">
        <row r="10">
          <cell r="BI10">
            <v>150</v>
          </cell>
          <cell r="BU10">
            <v>150</v>
          </cell>
          <cell r="CB10" t="str">
            <v>600×600</v>
          </cell>
        </row>
        <row r="11">
          <cell r="BI11">
            <v>180</v>
          </cell>
          <cell r="BU11">
            <v>200</v>
          </cell>
          <cell r="CB11" t="str">
            <v>600×700</v>
          </cell>
        </row>
        <row r="12">
          <cell r="BI12">
            <v>240</v>
          </cell>
          <cell r="BU12">
            <v>250</v>
          </cell>
          <cell r="CB12" t="str">
            <v>700×700</v>
          </cell>
        </row>
        <row r="13">
          <cell r="BI13" t="str">
            <v>300A</v>
          </cell>
          <cell r="BU13">
            <v>300</v>
          </cell>
          <cell r="CB13" t="str">
            <v>600×800</v>
          </cell>
        </row>
        <row r="14">
          <cell r="BI14" t="str">
            <v>300B</v>
          </cell>
          <cell r="BU14">
            <v>350</v>
          </cell>
          <cell r="CB14" t="str">
            <v>600×900</v>
          </cell>
        </row>
        <row r="15">
          <cell r="BI15" t="str">
            <v>300C</v>
          </cell>
          <cell r="BU15">
            <v>400</v>
          </cell>
          <cell r="CB15" t="str">
            <v>700×800</v>
          </cell>
        </row>
        <row r="16">
          <cell r="BI16" t="str">
            <v>360A</v>
          </cell>
          <cell r="BU16">
            <v>450</v>
          </cell>
          <cell r="CB16" t="str">
            <v>800×800</v>
          </cell>
        </row>
        <row r="17">
          <cell r="BI17" t="str">
            <v>360B</v>
          </cell>
          <cell r="BU17">
            <v>500</v>
          </cell>
          <cell r="CB17" t="str">
            <v>700×900</v>
          </cell>
        </row>
        <row r="18">
          <cell r="BI18">
            <v>450</v>
          </cell>
          <cell r="BU18">
            <v>600</v>
          </cell>
          <cell r="CB18" t="str">
            <v>800×900</v>
          </cell>
        </row>
        <row r="19">
          <cell r="BI19">
            <v>600</v>
          </cell>
          <cell r="BU19">
            <v>700</v>
          </cell>
          <cell r="CB19" t="str">
            <v>700×1000</v>
          </cell>
        </row>
        <row r="20">
          <cell r="BU20">
            <v>800</v>
          </cell>
          <cell r="CB20" t="str">
            <v>900×900</v>
          </cell>
        </row>
        <row r="21">
          <cell r="BU21">
            <v>900</v>
          </cell>
          <cell r="CB21" t="str">
            <v>800×1000</v>
          </cell>
        </row>
        <row r="22">
          <cell r="BU22">
            <v>1000</v>
          </cell>
          <cell r="CB22" t="str">
            <v>900×1000</v>
          </cell>
        </row>
        <row r="23">
          <cell r="BU23">
            <v>1100</v>
          </cell>
          <cell r="CB23" t="str">
            <v>800×1100</v>
          </cell>
        </row>
        <row r="24">
          <cell r="BU24">
            <v>1200</v>
          </cell>
          <cell r="CB24" t="str">
            <v>1000×1000</v>
          </cell>
        </row>
        <row r="25">
          <cell r="BU25">
            <v>1350</v>
          </cell>
          <cell r="CB25" t="str">
            <v>900×1100</v>
          </cell>
        </row>
        <row r="26">
          <cell r="BU26">
            <v>1500</v>
          </cell>
          <cell r="CB26" t="str">
            <v>1000×1100</v>
          </cell>
        </row>
        <row r="27">
          <cell r="BU27">
            <v>1650</v>
          </cell>
          <cell r="CB27" t="str">
            <v>900×1200</v>
          </cell>
        </row>
        <row r="28">
          <cell r="BU28">
            <v>1800</v>
          </cell>
          <cell r="CB28" t="str">
            <v>1000×1200</v>
          </cell>
        </row>
        <row r="29">
          <cell r="BU29">
            <v>1900</v>
          </cell>
          <cell r="CB29" t="str">
            <v>1000×1300</v>
          </cell>
        </row>
        <row r="30">
          <cell r="BU30">
            <v>2000</v>
          </cell>
          <cell r="CB30" t="str">
            <v>1200×1200</v>
          </cell>
        </row>
        <row r="31">
          <cell r="BU31">
            <v>2100</v>
          </cell>
          <cell r="CB31" t="str">
            <v>1200×1300</v>
          </cell>
        </row>
        <row r="32">
          <cell r="BU32">
            <v>2200</v>
          </cell>
          <cell r="CB32" t="str">
            <v>1300×1300</v>
          </cell>
        </row>
        <row r="33">
          <cell r="BU33">
            <v>2300</v>
          </cell>
          <cell r="CB33" t="str">
            <v>1200×1400</v>
          </cell>
        </row>
        <row r="34">
          <cell r="BU34">
            <v>2400</v>
          </cell>
          <cell r="CB34" t="str">
            <v>1300×1400</v>
          </cell>
        </row>
        <row r="35">
          <cell r="BU35">
            <v>2500</v>
          </cell>
          <cell r="CB35" t="str">
            <v>1200×1500</v>
          </cell>
        </row>
        <row r="36">
          <cell r="BU36">
            <v>2600</v>
          </cell>
          <cell r="CB36" t="str">
            <v>1300×1500</v>
          </cell>
        </row>
        <row r="37">
          <cell r="BU37">
            <v>2700</v>
          </cell>
          <cell r="CB37" t="str">
            <v>1300×1600</v>
          </cell>
        </row>
        <row r="38">
          <cell r="BU38">
            <v>2800</v>
          </cell>
          <cell r="CB38" t="str">
            <v>1500×1500</v>
          </cell>
        </row>
        <row r="39">
          <cell r="BU39">
            <v>2900</v>
          </cell>
          <cell r="CB39" t="str">
            <v>1300×1700</v>
          </cell>
        </row>
        <row r="40">
          <cell r="BU40">
            <v>3000</v>
          </cell>
          <cell r="CB40" t="str">
            <v>1500×1600</v>
          </cell>
        </row>
        <row r="41">
          <cell r="CB41" t="str">
            <v>1500×1700</v>
          </cell>
        </row>
        <row r="42">
          <cell r="CB42" t="str">
            <v>1500×1800</v>
          </cell>
        </row>
        <row r="43">
          <cell r="CB43" t="str">
            <v>1500×1900</v>
          </cell>
        </row>
      </sheetData>
      <sheetData sheetId="2"/>
      <sheetData sheetId="3"/>
      <sheetData sheetId="4"/>
      <sheetData sheetId="5" refreshError="1">
        <row r="18">
          <cell r="BA18">
            <v>150</v>
          </cell>
        </row>
        <row r="19">
          <cell r="BA19">
            <v>180</v>
          </cell>
        </row>
        <row r="20">
          <cell r="BA20">
            <v>240</v>
          </cell>
        </row>
        <row r="21">
          <cell r="BA21" t="str">
            <v>300A</v>
          </cell>
        </row>
        <row r="22">
          <cell r="BA22" t="str">
            <v>300B</v>
          </cell>
        </row>
        <row r="23">
          <cell r="BA23" t="str">
            <v>300C</v>
          </cell>
        </row>
        <row r="24">
          <cell r="BA24" t="str">
            <v>360A</v>
          </cell>
        </row>
        <row r="25">
          <cell r="BA25" t="str">
            <v>360B</v>
          </cell>
        </row>
        <row r="26">
          <cell r="BA26">
            <v>450</v>
          </cell>
        </row>
        <row r="27">
          <cell r="BA27">
            <v>600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屋外幹線"/>
      <sheetName val="2.屋外計装用配線"/>
      <sheetName val="3.屋外動力設備"/>
      <sheetName val="4.屋内動力設備 "/>
      <sheetName val="5.既設器具撤去"/>
      <sheetName val="屋外幹線土工事 "/>
      <sheetName val="仕訳表紙"/>
      <sheetName val="仕訳書"/>
      <sheetName val="内訳書"/>
      <sheetName val="複単表紙"/>
      <sheetName val="複合単価"/>
      <sheetName val="単価比較"/>
      <sheetName val="盤歩掛集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（１期）"/>
      <sheetName val="１直接仮設"/>
      <sheetName val="2土"/>
      <sheetName val="3地業"/>
      <sheetName val="4ｺﾝｸﾘｰﾄ"/>
      <sheetName val="5型枠"/>
      <sheetName val="6鉄筋"/>
      <sheetName val="7既製ｺﾝｸﾘｰﾄ"/>
      <sheetName val="8防水"/>
      <sheetName val="9石"/>
      <sheetName val="10ﾀｲﾙ"/>
      <sheetName val="11木"/>
      <sheetName val="12金属"/>
      <sheetName val="13左官"/>
      <sheetName val="14木建"/>
      <sheetName val="15金建"/>
      <sheetName val="16ｶﾞﾗｽ"/>
      <sheetName val="17塗装"/>
      <sheetName val="18内外装"/>
      <sheetName val="19仕上ﾕﾆｯﾄ"/>
      <sheetName val="2０パーゴラ"/>
      <sheetName val="2１外構"/>
      <sheetName val="代価表"/>
      <sheetName val="木建代価"/>
      <sheetName val="見積比較表 (建具)"/>
      <sheetName val="見積比較表"/>
      <sheetName val="見積業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躯体CB (2)"/>
      <sheetName val="躯体コン "/>
      <sheetName val="土間コン"/>
    </sheetNames>
    <sheetDataSet>
      <sheetData sheetId="0"/>
      <sheetData sheetId="1"/>
      <sheetData sheetId="2"/>
      <sheetData sheetId="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礎単価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布設総括"/>
      <sheetName val="本管数量"/>
      <sheetName val="桝連数量"/>
      <sheetName val="汚，桝連結総括"/>
      <sheetName val="マン数量総括，計算書"/>
      <sheetName val="小型マン数量総括，計算書"/>
      <sheetName val="付帯工総括"/>
      <sheetName val="汚，取付総括"/>
      <sheetName val="汚，取付数量計算"/>
      <sheetName val="数量計算書"/>
      <sheetName val="数量計算書 (3)"/>
      <sheetName val="資材単価調書"/>
      <sheetName val="耗管布設数量計算書"/>
      <sheetName val="H10美咲（その４）数量計算・当初"/>
      <sheetName val="仕訳内訳"/>
    </sheetNames>
    <definedNames>
      <definedName name="MACRO1"/>
      <definedName name="MACRO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平川構内"/>
    </sheetNames>
    <definedNames>
      <definedName name="Module18.並べ替え" refersTo="#REF!"/>
    </definedNames>
    <sheetDataSet>
      <sheetData sheetId="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表"/>
      <sheetName val="居住調査"/>
      <sheetName val="移転工法"/>
      <sheetName val="提示書"/>
      <sheetName val="経済比較表"/>
      <sheetName val="補償金明細"/>
      <sheetName val="平川構内"/>
      <sheetName val="平川構内.xls"/>
      <sheetName val="%E5%B9%B3%E5%B7%9D%E6%A7%8B%E5%"/>
    </sheetNames>
    <definedNames>
      <definedName name="Module18_並べ替え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5-12工区港町①"/>
      <sheetName val="H25-12工区港町②"/>
      <sheetName val="工期算定(品質試験考慮) (品質試験考慮せず)"/>
      <sheetName val="工期算定(品質試験考慮)"/>
      <sheetName val="Sheet1"/>
      <sheetName val="工期算定用スケジュール"/>
      <sheetName val="仮設解体"/>
      <sheetName val="金建代価"/>
    </sheetNames>
    <definedNames>
      <definedName name="_xlbgnm.ki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内訳"/>
    </sheetNames>
    <definedNames>
      <definedName name="Module2.市街地補正DID"/>
      <definedName name="Module2.市街地補正なし"/>
      <definedName name="Module3.下水道工事1"/>
      <definedName name="Module3.下水道工事2"/>
      <definedName name="Module3.下水道工事3"/>
    </defined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件調書 "/>
      <sheetName val="工作物調書"/>
      <sheetName val="立竹木調書"/>
      <sheetName val="動産調書"/>
      <sheetName val="単価表"/>
      <sheetName val="根回単価抽出"/>
      <sheetName val="樹高単価抽出"/>
      <sheetName val="索引表"/>
      <sheetName val="五十音"/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入力"/>
      <sheetName val="仮設"/>
      <sheetName val="統計値(RC.CB)"/>
      <sheetName val="躯体"/>
      <sheetName val="外部床"/>
      <sheetName val="外部壁"/>
      <sheetName val="外部天井"/>
      <sheetName val="内部床"/>
      <sheetName val="内部壁"/>
      <sheetName val="内部天井"/>
      <sheetName val="解体"/>
      <sheetName val="発生材"/>
      <sheetName val="統計表(RC.CB)"/>
      <sheetName val="Sheet6"/>
      <sheetName val="結果ｼｰﾄ"/>
      <sheetName val="当初諸経費"/>
      <sheetName val="No10立竹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（本館）"/>
      <sheetName val="１直接仮設"/>
      <sheetName val="2土工事"/>
      <sheetName val="3地業工事"/>
      <sheetName val="4コンクリート工事"/>
      <sheetName val="5型枠工事"/>
      <sheetName val="6鉄筋工事"/>
      <sheetName val="7既製ｺﾝｸﾘｰﾄ"/>
      <sheetName val="8防水"/>
      <sheetName val="9石"/>
      <sheetName val="10ﾀｲﾙ"/>
      <sheetName val="11木工事"/>
      <sheetName val="12金属"/>
      <sheetName val="13左官"/>
      <sheetName val="14木建"/>
      <sheetName val="15-1金建 (アルミ)"/>
      <sheetName val="15-2金建（鋼製）"/>
      <sheetName val="15-3金建（シャッター）"/>
      <sheetName val="16ｶﾞﾗｽ"/>
      <sheetName val="17塗装"/>
      <sheetName val="18内外装"/>
      <sheetName val="19-1仕上ユニット"/>
      <sheetName val="19-2仕上ユニット"/>
      <sheetName val="20サイン"/>
      <sheetName val="21エレベー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価仮設"/>
      <sheetName val="ﾗｼﾞｴﾀｰ"/>
      <sheetName val="ﾗｼﾞｴﾀｰ鉄筋"/>
      <sheetName val="内訳（ラジエーター）計算式無し"/>
      <sheetName val="内訳（ﾗｼﾞｴﾀｰ）"/>
      <sheetName val="内訳（変圧器）計算式無し"/>
      <sheetName val="内訳（変圧器）"/>
      <sheetName val="変圧器鉄筋"/>
      <sheetName val="変圧器"/>
      <sheetName val="内訳書の計算式無し"/>
      <sheetName val="内訳書"/>
      <sheetName val="人件費"/>
      <sheetName val="代価表"/>
      <sheetName val="全集計"/>
      <sheetName val="集計表"/>
      <sheetName val="仮設"/>
      <sheetName val="土"/>
      <sheetName val="地業 "/>
      <sheetName val="ｺﾝ･型枠"/>
      <sheetName val="鉄筋"/>
      <sheetName val="CB"/>
      <sheetName val="金属"/>
      <sheetName val="防水"/>
      <sheetName val="左官"/>
      <sheetName val="塗装"/>
      <sheetName val="内外装"/>
      <sheetName val="解体撤去"/>
      <sheetName val="内訳書(機械） (2)"/>
      <sheetName val="内訳書(機械） (3)"/>
      <sheetName val="内訳書(機械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表"/>
      <sheetName val="特記事項"/>
    </sheetNames>
    <sheetDataSet>
      <sheetData sheetId="0" refreshError="1"/>
      <sheetData sheetId="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依頼書"/>
      <sheetName val="表紙"/>
      <sheetName val="ﾒｰｶﾘｽﾄ(3)"/>
      <sheetName val="ﾒ-ｶﾘｽﾄ(１)"/>
    </sheetNames>
    <sheetDataSet>
      <sheetData sheetId="0"/>
      <sheetData sheetId="1"/>
      <sheetData sheetId="2"/>
      <sheetData sheetId="3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動産"/>
      <sheetName val="86代価表  "/>
      <sheetName val="86工作物仕訳書"/>
      <sheetName val="86工作物内訳・集計"/>
      <sheetName val="86立木 "/>
      <sheetName val="86見積り比較表 "/>
      <sheetName val="機械複合単価"/>
      <sheetName val="仮設"/>
      <sheetName val="索引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表"/>
      <sheetName val="特記事項"/>
      <sheetName val="工法検討"/>
      <sheetName val="居住者調査"/>
      <sheetName val="建令調査"/>
      <sheetName val="物件確認調書表紙"/>
      <sheetName val="物件確認調書P-1～"/>
      <sheetName val="木"/>
      <sheetName val="ﾁｪｯｸｼｰﾄ"/>
      <sheetName val="担当者名簿"/>
      <sheetName val="協議書"/>
      <sheetName val="物件目録"/>
      <sheetName val="聞取調書"/>
      <sheetName val="単価設定記録簿"/>
      <sheetName val="工事工程表"/>
      <sheetName val="標準工期 (2)"/>
      <sheetName val="入力"/>
      <sheetName val="算定(新)"/>
      <sheetName val="総括"/>
      <sheetName val="物算調"/>
      <sheetName val="共通仮設･諸経費率"/>
      <sheetName val="建諸算"/>
      <sheetName val="動"/>
      <sheetName val="仮"/>
      <sheetName val="雑"/>
      <sheetName val="登記(表示)"/>
      <sheetName val="登記(滅失)"/>
      <sheetName val="消"/>
      <sheetName val="消②"/>
      <sheetName val="一"/>
      <sheetName val="物件目録 (2)"/>
      <sheetName val="工作物"/>
      <sheetName val="代価"/>
      <sheetName val="業者見積"/>
      <sheetName val="単価表"/>
      <sheetName val="代価表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総括表"/>
      <sheetName val="人孔数量"/>
      <sheetName val="汚水桝数量"/>
      <sheetName val="土留工算定土工総括"/>
      <sheetName val="基礎単価"/>
      <sheetName val="代価表"/>
      <sheetName val="内訳表"/>
      <sheetName val="本工内"/>
      <sheetName val="数計２"/>
      <sheetName val="労務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特記仕様 "/>
      <sheetName val="本工事総括"/>
      <sheetName val="内訳総括"/>
      <sheetName val="代一覧"/>
      <sheetName val="代価"/>
      <sheetName val="単一覧 "/>
      <sheetName val="単価 "/>
      <sheetName val="労務単価"/>
      <sheetName val="材料単価 "/>
      <sheetName val="機一覧"/>
      <sheetName val="機械単価"/>
      <sheetName val="数量総括"/>
      <sheetName val="LINE別集計表"/>
      <sheetName val="数総括1"/>
      <sheetName val="土工1 "/>
      <sheetName val="諸数量1"/>
      <sheetName val="数総括2"/>
      <sheetName val="土工2"/>
      <sheetName val="諸数量2"/>
      <sheetName val="数総括3"/>
      <sheetName val="土工3"/>
      <sheetName val="諸数量3"/>
      <sheetName val="構造数(共)"/>
      <sheetName val="資材価格表"/>
      <sheetName val="見積価格表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一位単価3"/>
      <sheetName val="一位単価2"/>
      <sheetName val="10昇降機"/>
      <sheetName val="数量計算"/>
      <sheetName val="按分実施"/>
      <sheetName val="仕訳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代価表  "/>
      <sheetName val="86工作物仕訳書"/>
      <sheetName val="86工作物内訳・集計"/>
      <sheetName val="86立木 "/>
      <sheetName val="86動産"/>
      <sheetName val="86見積り比較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内訳"/>
      <sheetName val="数量調書"/>
    </sheetNames>
    <sheetDataSet>
      <sheetData sheetId="0"/>
      <sheetData sheetId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代価表  "/>
      <sheetName val="86工作物仕訳書"/>
      <sheetName val="86工作物内訳・集計"/>
      <sheetName val="86立木 "/>
      <sheetName val="86動産"/>
      <sheetName val="86見積り比較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鉄筋集計"/>
      <sheetName val="鉄筋"/>
      <sheetName val="CB"/>
      <sheetName val="金建"/>
      <sheetName val="内装"/>
      <sheetName val="一般"/>
      <sheetName val="仕訳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8"/>
      <sheetName val="データ表"/>
      <sheetName val="居住"/>
      <sheetName val="移転工法"/>
      <sheetName val="補償金"/>
      <sheetName val="登記"/>
      <sheetName val="建物"/>
      <sheetName val="工移転"/>
      <sheetName val="工調査"/>
      <sheetName val="別紙内訳"/>
      <sheetName val="代価表 "/>
      <sheetName val="工拾書"/>
      <sheetName val="動産移旧"/>
      <sheetName val="動産移新"/>
      <sheetName val="動-調査(1)"/>
      <sheetName val="動-調査(2)"/>
      <sheetName val="立竹木"/>
      <sheetName val="立木調"/>
      <sheetName val="仮住居"/>
      <sheetName val="借家人（新）1"/>
      <sheetName val="借家人（新）2"/>
      <sheetName val="借家人（旧）"/>
      <sheetName val="家賃減"/>
      <sheetName val="移転雑"/>
      <sheetName val="消費税"/>
      <sheetName val="立竹木名称"/>
      <sheetName val="別 表"/>
      <sheetName val="営業休止"/>
      <sheetName val="内明(1)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  <sheetName val="複合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代価表  "/>
      <sheetName val="86工作物仕訳書"/>
      <sheetName val="86工作物内訳・集計"/>
      <sheetName val="86立木 "/>
      <sheetName val="86動産"/>
      <sheetName val="86見積り比較表 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仕訳（県）"/>
      <sheetName val="仕訳（解体）"/>
      <sheetName val="内訳"/>
      <sheetName val="代価"/>
      <sheetName val="集計"/>
      <sheetName val="工作物"/>
      <sheetName val="代価 (工)"/>
      <sheetName val="数量計算 "/>
      <sheetName val="比較表"/>
      <sheetName val="単価"/>
      <sheetName val="Sheet6"/>
      <sheetName val="内訳（軽量S）新城啓作"/>
      <sheetName val="内訳（軽量S）新城啓作.xls"/>
      <sheetName val="%E5%86%85%E8%A8%B3%EF%BC%88%E8%"/>
      <sheetName val="立木調"/>
    </sheetNames>
    <definedNames>
      <definedName name="SYO_1"/>
      <definedName name="SYO_2"/>
      <definedName name="SYO_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代価"/>
      <sheetName val="幹線集計"/>
      <sheetName val="火報集計"/>
      <sheetName val="幹線数量"/>
      <sheetName val="音響集計"/>
      <sheetName val="弱電集計"/>
      <sheetName val="ｺﾝ集計"/>
      <sheetName val="電灯集計"/>
      <sheetName val="内訳"/>
      <sheetName val="仕訳"/>
      <sheetName val="複合"/>
      <sheetName val="電灯数量"/>
      <sheetName val="ｺﾝ数量"/>
      <sheetName val="弱電数量"/>
      <sheetName val="音響数量"/>
      <sheetName val="火報数量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-共通"/>
      <sheetName val="リスト"/>
      <sheetName val="コン型枠"/>
      <sheetName val="立木調査"/>
    </sheetNames>
    <sheetDataSet>
      <sheetData sheetId="0"/>
      <sheetData sheetId="1">
        <row r="2">
          <cell r="H2">
            <v>37412</v>
          </cell>
        </row>
        <row r="3">
          <cell r="H3" t="str">
            <v>ASAP</v>
          </cell>
        </row>
        <row r="4">
          <cell r="H4" t="str">
            <v>－</v>
          </cell>
        </row>
      </sheetData>
      <sheetData sheetId="2" refreshError="1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業者名簿（2003_2004）_3"/>
      <sheetName val="業者名簿（2003-2004）-3"/>
      <sheetName val="業者名簿"/>
      <sheetName val="業者名簿（2006）"/>
      <sheetName val="明細書"/>
    </sheetNames>
    <sheetDataSet>
      <sheetData sheetId="0" refreshError="1">
        <row r="1">
          <cell r="A1" t="str">
            <v>登録番号</v>
          </cell>
          <cell r="B1" t="str">
            <v>商号又は名称</v>
          </cell>
          <cell r="C1" t="str">
            <v>代表者職</v>
          </cell>
          <cell r="D1" t="str">
            <v>代表者氏名</v>
          </cell>
          <cell r="E1" t="str">
            <v>電話番号</v>
          </cell>
          <cell r="F1" t="str">
            <v>住所(1)</v>
          </cell>
          <cell r="G1" t="str">
            <v>住所(2)</v>
          </cell>
        </row>
        <row r="2">
          <cell r="A2" t="str">
            <v>A01</v>
          </cell>
          <cell r="B2" t="str">
            <v>久建工業(株)</v>
          </cell>
          <cell r="C2" t="str">
            <v>代表取締役</v>
          </cell>
          <cell r="D2" t="str">
            <v>久米　廣枝</v>
          </cell>
          <cell r="E2" t="str">
            <v>857-2992</v>
          </cell>
          <cell r="F2" t="str">
            <v>那覇市字小禄１３６０番地の６</v>
          </cell>
        </row>
        <row r="3">
          <cell r="A3" t="str">
            <v>A02</v>
          </cell>
          <cell r="B3" t="str">
            <v>(株)太閤建設</v>
          </cell>
          <cell r="C3" t="str">
            <v>代表取締役</v>
          </cell>
          <cell r="D3" t="str">
            <v>浦崎　家三</v>
          </cell>
          <cell r="E3" t="str">
            <v>951-0885</v>
          </cell>
          <cell r="F3" t="str">
            <v>那覇市おもろまち４丁目２０番１６号</v>
          </cell>
        </row>
        <row r="4">
          <cell r="A4" t="str">
            <v>A03</v>
          </cell>
          <cell r="B4" t="str">
            <v>(有)水工舎</v>
          </cell>
          <cell r="C4" t="str">
            <v>代表取締役</v>
          </cell>
          <cell r="D4" t="str">
            <v>玉城  仁香</v>
          </cell>
          <cell r="E4" t="str">
            <v>833-1590</v>
          </cell>
          <cell r="F4" t="str">
            <v>那覇市字真地２０９番地の１</v>
          </cell>
        </row>
        <row r="5">
          <cell r="A5" t="str">
            <v>A04</v>
          </cell>
          <cell r="B5" t="str">
            <v>(株)和高建設工業</v>
          </cell>
          <cell r="C5" t="str">
            <v>代表取締役</v>
          </cell>
          <cell r="D5" t="str">
            <v>新垣  宏</v>
          </cell>
          <cell r="E5" t="str">
            <v>854-8348</v>
          </cell>
          <cell r="F5" t="str">
            <v>那覇市国場１１６８番地の２２</v>
          </cell>
        </row>
        <row r="6">
          <cell r="A6" t="str">
            <v>A05</v>
          </cell>
          <cell r="B6" t="str">
            <v>國和設備工業(株)</v>
          </cell>
          <cell r="C6" t="str">
            <v>代表取締役</v>
          </cell>
          <cell r="D6" t="str">
            <v>仲原　永博</v>
          </cell>
          <cell r="E6" t="str">
            <v>863-0100</v>
          </cell>
          <cell r="F6" t="str">
            <v>那覇市港町３丁目７番５８号</v>
          </cell>
        </row>
        <row r="7">
          <cell r="A7" t="str">
            <v>A06</v>
          </cell>
          <cell r="B7" t="str">
            <v>(株)工友社</v>
          </cell>
          <cell r="C7" t="str">
            <v>代表取締役社長</v>
          </cell>
          <cell r="D7" t="str">
            <v>奥浜　宏</v>
          </cell>
          <cell r="E7" t="str">
            <v>868-5101</v>
          </cell>
          <cell r="F7" t="str">
            <v>那覇市久米１丁目２３番７号</v>
          </cell>
        </row>
        <row r="8">
          <cell r="A8" t="str">
            <v>A07</v>
          </cell>
          <cell r="B8" t="str">
            <v>(株)みずや産業</v>
          </cell>
          <cell r="C8" t="str">
            <v>代表取締役</v>
          </cell>
          <cell r="D8" t="str">
            <v>砂川　幸石</v>
          </cell>
          <cell r="E8" t="str">
            <v>868-7029</v>
          </cell>
          <cell r="F8" t="str">
            <v>那覇市東町２６番１７号</v>
          </cell>
        </row>
        <row r="9">
          <cell r="A9" t="str">
            <v>A08</v>
          </cell>
          <cell r="B9" t="str">
            <v>泉水設備(株)</v>
          </cell>
          <cell r="C9" t="str">
            <v>代表取締役</v>
          </cell>
          <cell r="D9" t="str">
            <v>新城  正勝</v>
          </cell>
          <cell r="E9" t="str">
            <v>854-9282</v>
          </cell>
          <cell r="F9" t="str">
            <v>那覇市識名３丁目２２番１２号</v>
          </cell>
        </row>
        <row r="10">
          <cell r="A10" t="str">
            <v>A09</v>
          </cell>
          <cell r="B10" t="str">
            <v>(株)沖縄工業</v>
          </cell>
          <cell r="C10" t="str">
            <v>代表取締役</v>
          </cell>
          <cell r="D10" t="str">
            <v>仲間　寿芳</v>
          </cell>
          <cell r="E10" t="str">
            <v>853-6507</v>
          </cell>
          <cell r="F10" t="str">
            <v>那覇市字真地１９７番地の７</v>
          </cell>
        </row>
        <row r="11">
          <cell r="A11" t="str">
            <v>A10</v>
          </cell>
          <cell r="B11" t="str">
            <v>企投建設(株)</v>
          </cell>
          <cell r="C11" t="str">
            <v>代表取締役</v>
          </cell>
          <cell r="D11" t="str">
            <v>仲村　哲</v>
          </cell>
          <cell r="E11" t="str">
            <v>884-7822</v>
          </cell>
          <cell r="F11" t="str">
            <v>那覇市首里崎山町４丁目１９５番地の５１</v>
          </cell>
        </row>
        <row r="12">
          <cell r="A12" t="str">
            <v>A11</v>
          </cell>
          <cell r="B12" t="str">
            <v>(資)渡久地重工</v>
          </cell>
          <cell r="C12" t="str">
            <v>代表社員</v>
          </cell>
          <cell r="D12" t="str">
            <v>渡久地　政繁</v>
          </cell>
          <cell r="E12" t="str">
            <v>832-2740</v>
          </cell>
          <cell r="F12" t="str">
            <v>那覇市古波蔵３丁目５番３４号</v>
          </cell>
        </row>
        <row r="13">
          <cell r="A13" t="str">
            <v>A12</v>
          </cell>
          <cell r="B13" t="str">
            <v>(資)大進工業</v>
          </cell>
          <cell r="C13" t="str">
            <v>無限責任社員</v>
          </cell>
          <cell r="D13" t="str">
            <v>宜野座　砂子</v>
          </cell>
          <cell r="E13" t="str">
            <v>867-5862</v>
          </cell>
          <cell r="F13" t="str">
            <v>那覇市泊１丁目２４番地１４</v>
          </cell>
        </row>
        <row r="14">
          <cell r="A14" t="str">
            <v>A13</v>
          </cell>
          <cell r="B14" t="str">
            <v>尚平工業(株)</v>
          </cell>
          <cell r="C14" t="str">
            <v>代表取締役</v>
          </cell>
          <cell r="D14" t="str">
            <v>平良　昭</v>
          </cell>
          <cell r="E14" t="str">
            <v>857-8851</v>
          </cell>
          <cell r="F14" t="str">
            <v>那覇市具志３丁目１７番７号</v>
          </cell>
        </row>
        <row r="15">
          <cell r="A15" t="str">
            <v>A14</v>
          </cell>
          <cell r="B15" t="str">
            <v>(株)嶺設備</v>
          </cell>
          <cell r="C15" t="str">
            <v>代表取締役社長</v>
          </cell>
          <cell r="D15" t="str">
            <v>與那嶺　幸榮</v>
          </cell>
          <cell r="E15" t="str">
            <v>857-8454</v>
          </cell>
          <cell r="F15" t="str">
            <v>那覇市字小禄９１１番地</v>
          </cell>
        </row>
        <row r="16">
          <cell r="A16" t="str">
            <v>A15</v>
          </cell>
          <cell r="B16" t="str">
            <v>(株)沖縄日立</v>
          </cell>
          <cell r="C16" t="str">
            <v>代表取締役</v>
          </cell>
          <cell r="D16" t="str">
            <v>瀬田　昇</v>
          </cell>
          <cell r="E16" t="str">
            <v>861-1045</v>
          </cell>
          <cell r="F16" t="str">
            <v>那覇市おもろまち１丁目３番３１号</v>
          </cell>
        </row>
        <row r="17">
          <cell r="A17" t="str">
            <v>A16</v>
          </cell>
          <cell r="B17" t="str">
            <v>ヤシマ工業(株)　</v>
          </cell>
          <cell r="C17" t="str">
            <v>代表取締役社長</v>
          </cell>
          <cell r="D17" t="str">
            <v>仲田　一郎</v>
          </cell>
          <cell r="E17" t="str">
            <v>863-2191</v>
          </cell>
          <cell r="F17" t="str">
            <v>那覇市久米２丁目１６番２５号</v>
          </cell>
        </row>
        <row r="18">
          <cell r="A18" t="str">
            <v>A17</v>
          </cell>
          <cell r="B18" t="str">
            <v>(有)環設備工業</v>
          </cell>
          <cell r="C18" t="str">
            <v>代表取締役</v>
          </cell>
          <cell r="D18" t="str">
            <v>儀間  俊夫</v>
          </cell>
          <cell r="E18" t="str">
            <v>835-2128</v>
          </cell>
          <cell r="F18" t="str">
            <v>那覇市壺川１－１－１５</v>
          </cell>
        </row>
        <row r="19">
          <cell r="A19" t="str">
            <v>A18</v>
          </cell>
          <cell r="B19" t="str">
            <v>(株)金吉設備工業</v>
          </cell>
          <cell r="C19" t="str">
            <v>代表取締役</v>
          </cell>
          <cell r="D19" t="str">
            <v>金城　清紀</v>
          </cell>
          <cell r="E19" t="str">
            <v>887-3318</v>
          </cell>
          <cell r="F19" t="str">
            <v>那覇市首里石嶺町４丁目２０８番地</v>
          </cell>
        </row>
        <row r="20">
          <cell r="A20" t="str">
            <v>A19</v>
          </cell>
          <cell r="B20" t="str">
            <v>技研工業(株)</v>
          </cell>
          <cell r="C20" t="str">
            <v>代表取締役</v>
          </cell>
          <cell r="D20" t="str">
            <v>國仲  昌典</v>
          </cell>
          <cell r="E20" t="str">
            <v>861-2554</v>
          </cell>
          <cell r="F20" t="str">
            <v>那覇市曙３丁目４番６号</v>
          </cell>
        </row>
        <row r="21">
          <cell r="A21" t="str">
            <v>A20</v>
          </cell>
          <cell r="B21" t="str">
            <v>(有)川重建設工業</v>
          </cell>
          <cell r="C21" t="str">
            <v>代表取締役</v>
          </cell>
          <cell r="D21" t="str">
            <v>嘉手川　重弘</v>
          </cell>
          <cell r="E21" t="str">
            <v>884-0320</v>
          </cell>
          <cell r="F21" t="str">
            <v>那覇市首里大名町２丁目２４番地５</v>
          </cell>
        </row>
        <row r="22">
          <cell r="A22" t="str">
            <v>A21</v>
          </cell>
          <cell r="B22" t="str">
            <v>三栄工業(株)</v>
          </cell>
          <cell r="C22" t="str">
            <v>代表取締役社長</v>
          </cell>
          <cell r="D22" t="str">
            <v>中村  達</v>
          </cell>
          <cell r="E22" t="str">
            <v>868-0191</v>
          </cell>
          <cell r="F22" t="str">
            <v>那覇市港町３丁目２番８号</v>
          </cell>
        </row>
        <row r="23">
          <cell r="A23" t="str">
            <v>A22</v>
          </cell>
          <cell r="B23" t="str">
            <v>(有)三崎工業</v>
          </cell>
          <cell r="C23" t="str">
            <v>代表取締役</v>
          </cell>
          <cell r="D23" t="str">
            <v>知念　宏</v>
          </cell>
          <cell r="E23" t="str">
            <v>884-0537</v>
          </cell>
          <cell r="F23" t="str">
            <v>那覇市首里大名町１－１６１－１－３０７</v>
          </cell>
        </row>
        <row r="24">
          <cell r="A24" t="str">
            <v>A23</v>
          </cell>
          <cell r="B24" t="str">
            <v>（株）永山組</v>
          </cell>
          <cell r="C24" t="str">
            <v>代表取締役社長</v>
          </cell>
          <cell r="D24" t="str">
            <v>山里　秀夫</v>
          </cell>
          <cell r="E24" t="str">
            <v>867-3387</v>
          </cell>
          <cell r="F24" t="str">
            <v>那覇市港町２丁目１４番７号</v>
          </cell>
        </row>
        <row r="25">
          <cell r="A25" t="str">
            <v>A24</v>
          </cell>
          <cell r="B25" t="str">
            <v>桐和空調設備(株)</v>
          </cell>
          <cell r="C25" t="str">
            <v>代表取締役社長</v>
          </cell>
          <cell r="D25" t="str">
            <v>金城　勝義</v>
          </cell>
          <cell r="E25" t="str">
            <v>861-1751</v>
          </cell>
          <cell r="F25" t="str">
            <v>那覇市曙１丁目８番１号</v>
          </cell>
        </row>
        <row r="26">
          <cell r="A26" t="str">
            <v>A25</v>
          </cell>
          <cell r="B26" t="str">
            <v>(有)丸宮産業</v>
          </cell>
          <cell r="C26" t="str">
            <v>代表取締役</v>
          </cell>
          <cell r="D26" t="str">
            <v>宮城  五郎</v>
          </cell>
          <cell r="E26" t="str">
            <v>834-8668</v>
          </cell>
          <cell r="F26" t="str">
            <v>那覇市字古波蔵３９６番地の３</v>
          </cell>
        </row>
        <row r="27">
          <cell r="A27" t="str">
            <v>A26</v>
          </cell>
          <cell r="B27" t="str">
            <v>(株)大宮設備</v>
          </cell>
          <cell r="C27" t="str">
            <v>代表取締役</v>
          </cell>
          <cell r="D27" t="str">
            <v>宮城　昭一</v>
          </cell>
          <cell r="E27" t="str">
            <v>866-6651</v>
          </cell>
          <cell r="F27" t="str">
            <v>那覇市久茂地１丁目５番１号</v>
          </cell>
        </row>
        <row r="28">
          <cell r="A28" t="str">
            <v>B01</v>
          </cell>
          <cell r="B28" t="str">
            <v>上榮建設(株)</v>
          </cell>
          <cell r="C28" t="str">
            <v>代表取締役</v>
          </cell>
          <cell r="D28" t="str">
            <v>上地   勉</v>
          </cell>
          <cell r="E28" t="str">
            <v>873-0568</v>
          </cell>
          <cell r="F28" t="str">
            <v>浦添市港川1丁目30番1号</v>
          </cell>
          <cell r="G28" t="str">
            <v>那覇市字安里９番地－８０６号</v>
          </cell>
        </row>
        <row r="29">
          <cell r="A29" t="str">
            <v>B02</v>
          </cell>
          <cell r="B29" t="str">
            <v>(株)西崎興業</v>
          </cell>
          <cell r="C29" t="str">
            <v>代表取締役</v>
          </cell>
          <cell r="D29" t="str">
            <v>金城　和良</v>
          </cell>
          <cell r="E29" t="str">
            <v>994-4828</v>
          </cell>
          <cell r="F29" t="str">
            <v>糸満市西崎１丁目１１番５号</v>
          </cell>
        </row>
        <row r="30">
          <cell r="A30" t="str">
            <v>B03</v>
          </cell>
          <cell r="B30" t="str">
            <v>(株)沖電工</v>
          </cell>
          <cell r="C30" t="str">
            <v>代表取締役</v>
          </cell>
          <cell r="D30" t="str">
            <v>古謝  好政</v>
          </cell>
          <cell r="E30" t="str">
            <v>835-9895</v>
          </cell>
          <cell r="F30" t="str">
            <v>那覇市壺川２－１１－１１</v>
          </cell>
        </row>
        <row r="31">
          <cell r="A31" t="str">
            <v>B04</v>
          </cell>
          <cell r="B31" t="str">
            <v>(有)ヤマウチ設備</v>
          </cell>
          <cell r="C31" t="str">
            <v>代表取締役</v>
          </cell>
          <cell r="D31" t="str">
            <v>山内　聰</v>
          </cell>
          <cell r="E31" t="str">
            <v>893-7638</v>
          </cell>
          <cell r="F31" t="str">
            <v>宜野湾市普天間２－３９－３</v>
          </cell>
        </row>
        <row r="32">
          <cell r="A32" t="str">
            <v>B05</v>
          </cell>
          <cell r="B32" t="str">
            <v>琉穂建設工業(株)</v>
          </cell>
          <cell r="C32" t="str">
            <v>代表取締役</v>
          </cell>
          <cell r="D32" t="str">
            <v>由浅　嗣明</v>
          </cell>
          <cell r="E32" t="str">
            <v>834-2082</v>
          </cell>
          <cell r="F32" t="str">
            <v>那覇市字国場９０７番地</v>
          </cell>
        </row>
        <row r="33">
          <cell r="A33" t="str">
            <v>B06</v>
          </cell>
          <cell r="B33" t="str">
            <v>(株)協伸設備</v>
          </cell>
          <cell r="C33" t="str">
            <v>代表取締役</v>
          </cell>
          <cell r="D33" t="str">
            <v>森田　邦男</v>
          </cell>
          <cell r="E33" t="str">
            <v>892-2295</v>
          </cell>
          <cell r="F33" t="str">
            <v>宜野湾市赤道２丁目２番５号</v>
          </cell>
        </row>
        <row r="34">
          <cell r="A34" t="str">
            <v>B07</v>
          </cell>
          <cell r="B34" t="str">
            <v>大成設備工業(株)</v>
          </cell>
          <cell r="C34" t="str">
            <v>代表取締役</v>
          </cell>
          <cell r="D34" t="str">
            <v>浜比嘉　淑子</v>
          </cell>
          <cell r="E34" t="str">
            <v>945-3797</v>
          </cell>
          <cell r="F34" t="str">
            <v>西原町字掛保久７７番地</v>
          </cell>
        </row>
        <row r="35">
          <cell r="A35" t="str">
            <v>B08</v>
          </cell>
          <cell r="B35" t="str">
            <v>（有）大満土建</v>
          </cell>
          <cell r="C35" t="str">
            <v>代表取締役</v>
          </cell>
          <cell r="D35" t="str">
            <v>大城　文男</v>
          </cell>
          <cell r="E35" t="str">
            <v>836-2368</v>
          </cell>
          <cell r="F35" t="str">
            <v>那覇市字上間210番地の1</v>
          </cell>
        </row>
        <row r="36">
          <cell r="A36" t="str">
            <v>B09</v>
          </cell>
          <cell r="B36" t="str">
            <v>(株)丸石設備</v>
          </cell>
          <cell r="C36" t="str">
            <v>代表取締役</v>
          </cell>
          <cell r="D36" t="str">
            <v>石原  昌重</v>
          </cell>
          <cell r="E36" t="str">
            <v>878-2406</v>
          </cell>
          <cell r="F36" t="str">
            <v>浦添市西原３丁目４番１４号</v>
          </cell>
        </row>
        <row r="37">
          <cell r="A37" t="str">
            <v>B10</v>
          </cell>
          <cell r="B37" t="str">
            <v>(資)美里工業</v>
          </cell>
          <cell r="C37" t="str">
            <v>無限責任社員</v>
          </cell>
          <cell r="D37" t="str">
            <v>美里　安敏</v>
          </cell>
          <cell r="E37" t="str">
            <v>863-0756</v>
          </cell>
          <cell r="F37" t="str">
            <v>那覇市銘苅１丁目１４番１６号</v>
          </cell>
        </row>
        <row r="38">
          <cell r="A38" t="str">
            <v>B11</v>
          </cell>
          <cell r="B38" t="str">
            <v>(有)沖成建設</v>
          </cell>
          <cell r="C38" t="str">
            <v>代表取締役</v>
          </cell>
          <cell r="D38" t="str">
            <v>小橋川　朝憲</v>
          </cell>
          <cell r="E38" t="str">
            <v>886-1337</v>
          </cell>
          <cell r="F38" t="str">
            <v>那覇市首里石嶺町２丁目１７２番地の５</v>
          </cell>
        </row>
        <row r="39">
          <cell r="A39" t="str">
            <v>B12</v>
          </cell>
          <cell r="B39" t="str">
            <v>沖縄水質改良(株)</v>
          </cell>
          <cell r="C39" t="str">
            <v>代表取締役</v>
          </cell>
          <cell r="D39" t="str">
            <v>天願　悟</v>
          </cell>
          <cell r="E39" t="str">
            <v>861-6321</v>
          </cell>
          <cell r="F39" t="str">
            <v>那覇市曙３丁目２０番１２号</v>
          </cell>
        </row>
        <row r="40">
          <cell r="A40" t="str">
            <v>B13</v>
          </cell>
          <cell r="B40" t="str">
            <v>沖縄ﾅｼｮﾅﾙ 特機(株)</v>
          </cell>
          <cell r="C40" t="str">
            <v>代表取締役社長</v>
          </cell>
          <cell r="D40" t="str">
            <v>仲里　政幸</v>
          </cell>
          <cell r="E40" t="str">
            <v>868-0131</v>
          </cell>
          <cell r="F40" t="str">
            <v>那覇市西２丁目１５番１号</v>
          </cell>
        </row>
        <row r="41">
          <cell r="A41" t="str">
            <v>B14</v>
          </cell>
          <cell r="B41" t="str">
            <v>(株)栄建</v>
          </cell>
          <cell r="C41" t="str">
            <v>代表取締役</v>
          </cell>
          <cell r="D41" t="str">
            <v>宮城  栄吉</v>
          </cell>
          <cell r="E41" t="str">
            <v>835-3296</v>
          </cell>
          <cell r="F41" t="str">
            <v>那覇市仲井真２４３番地の４</v>
          </cell>
        </row>
        <row r="42">
          <cell r="A42" t="str">
            <v>B15</v>
          </cell>
          <cell r="B42" t="str">
            <v>(株)三星建設</v>
          </cell>
          <cell r="C42" t="str">
            <v>代表取締役</v>
          </cell>
          <cell r="D42" t="str">
            <v>瀬長　盛助</v>
          </cell>
          <cell r="E42" t="str">
            <v>850-6089</v>
          </cell>
          <cell r="F42" t="str">
            <v>豊見城市字豊見城４９３番地の１</v>
          </cell>
          <cell r="G42" t="str">
            <v>那覇市小禄１丁目４番１号</v>
          </cell>
        </row>
        <row r="43">
          <cell r="A43" t="str">
            <v>B16</v>
          </cell>
          <cell r="B43" t="str">
            <v>(株)オカノ</v>
          </cell>
          <cell r="C43" t="str">
            <v>代表取締役社長</v>
          </cell>
          <cell r="D43" t="str">
            <v>金城　敏夫</v>
          </cell>
          <cell r="E43" t="str">
            <v>867-1633</v>
          </cell>
          <cell r="F43" t="str">
            <v>那覇市安謝1丁目23番8号</v>
          </cell>
        </row>
        <row r="44">
          <cell r="A44" t="str">
            <v>B17</v>
          </cell>
          <cell r="B44" t="str">
            <v>(株)沖尚設備</v>
          </cell>
          <cell r="C44" t="str">
            <v>代表取締役</v>
          </cell>
          <cell r="D44" t="str">
            <v>末吉  律雄</v>
          </cell>
          <cell r="E44" t="str">
            <v>887-2014</v>
          </cell>
          <cell r="F44" t="str">
            <v>那覇市首里末吉町３丁目９番地の２</v>
          </cell>
        </row>
        <row r="45">
          <cell r="A45" t="str">
            <v>B18</v>
          </cell>
          <cell r="B45" t="str">
            <v>サンシステム(株)</v>
          </cell>
          <cell r="C45" t="str">
            <v>代表取締役</v>
          </cell>
          <cell r="D45" t="str">
            <v>新垣　盛亀</v>
          </cell>
          <cell r="E45" t="str">
            <v>885-1120</v>
          </cell>
          <cell r="F45" t="str">
            <v>那覇市首里石嶺町４丁目１０９番地の１４</v>
          </cell>
        </row>
        <row r="46">
          <cell r="A46" t="str">
            <v>B19</v>
          </cell>
          <cell r="B46" t="str">
            <v>沖縄ｶﾞｽﾘﾋﾞﾝｸﾞ(株)</v>
          </cell>
          <cell r="C46" t="str">
            <v>代表取締役社長</v>
          </cell>
          <cell r="D46" t="str">
            <v>濱元　繁</v>
          </cell>
          <cell r="E46" t="str">
            <v>866-3490</v>
          </cell>
          <cell r="F46" t="str">
            <v>那覇市西３丁目１３番２号</v>
          </cell>
        </row>
        <row r="47">
          <cell r="A47" t="str">
            <v>B20</v>
          </cell>
          <cell r="B47" t="str">
            <v>南光開発(株)</v>
          </cell>
          <cell r="C47" t="str">
            <v>代表取締役</v>
          </cell>
          <cell r="D47" t="str">
            <v>玉城　功佳</v>
          </cell>
          <cell r="E47" t="str">
            <v>855-7819</v>
          </cell>
          <cell r="F47" t="str">
            <v>那覇市字国場１１８５番地の６</v>
          </cell>
        </row>
        <row r="48">
          <cell r="A48" t="str">
            <v>B21</v>
          </cell>
          <cell r="B48" t="str">
            <v>(有)スイケン</v>
          </cell>
          <cell r="C48" t="str">
            <v>代表取締役</v>
          </cell>
          <cell r="D48" t="str">
            <v>眞座  孝安</v>
          </cell>
          <cell r="E48" t="str">
            <v>836-9132</v>
          </cell>
          <cell r="F48" t="str">
            <v>那覇市字上間５４４番地</v>
          </cell>
        </row>
        <row r="49">
          <cell r="A49" t="str">
            <v>B22</v>
          </cell>
          <cell r="B49" t="str">
            <v>(有)水貴建設</v>
          </cell>
          <cell r="C49" t="str">
            <v>代表取締役</v>
          </cell>
          <cell r="D49" t="str">
            <v>新垣　起則</v>
          </cell>
          <cell r="E49" t="str">
            <v>854-9427</v>
          </cell>
          <cell r="F49" t="str">
            <v>那覇市長田２丁目２６番２６号</v>
          </cell>
        </row>
        <row r="50">
          <cell r="A50" t="str">
            <v>B23</v>
          </cell>
          <cell r="B50" t="str">
            <v>（株）りゅうせき建設</v>
          </cell>
          <cell r="C50" t="str">
            <v>代表取締役社長</v>
          </cell>
          <cell r="D50" t="str">
            <v>森　敬</v>
          </cell>
          <cell r="E50" t="str">
            <v>878-3388</v>
          </cell>
          <cell r="F50" t="str">
            <v>浦添市勢理客４－２０－１</v>
          </cell>
        </row>
        <row r="51">
          <cell r="A51" t="str">
            <v>B24</v>
          </cell>
          <cell r="B51" t="str">
            <v>(株)新共電気工業</v>
          </cell>
          <cell r="C51" t="str">
            <v>代表取締役</v>
          </cell>
          <cell r="D51" t="str">
            <v>新垣  勇誠</v>
          </cell>
          <cell r="E51" t="str">
            <v>855-5589</v>
          </cell>
          <cell r="F51" t="str">
            <v>那覇市古波蔵４丁目１３番１２号</v>
          </cell>
        </row>
        <row r="52">
          <cell r="A52" t="str">
            <v>B25</v>
          </cell>
          <cell r="B52" t="str">
            <v>（株）エノビ防災技研</v>
          </cell>
          <cell r="C52" t="str">
            <v>代表取締役</v>
          </cell>
          <cell r="D52" t="str">
            <v>栄野比　剛</v>
          </cell>
          <cell r="E52" t="str">
            <v>932-0715</v>
          </cell>
          <cell r="F52" t="str">
            <v>沖縄市園田２丁目３５番１６号</v>
          </cell>
        </row>
        <row r="53">
          <cell r="A53" t="str">
            <v>B26</v>
          </cell>
          <cell r="B53" t="str">
            <v>(有)トモ設備工業</v>
          </cell>
          <cell r="C53" t="str">
            <v>代表取締役</v>
          </cell>
          <cell r="D53" t="str">
            <v>知花　清吉</v>
          </cell>
          <cell r="E53" t="str">
            <v>951-1288</v>
          </cell>
          <cell r="F53" t="str">
            <v>那覇市天久２丁目２６番７号</v>
          </cell>
        </row>
        <row r="54">
          <cell r="A54" t="str">
            <v>B27</v>
          </cell>
          <cell r="B54" t="str">
            <v>(株)饒波工務店</v>
          </cell>
          <cell r="C54" t="str">
            <v>代表取締役</v>
          </cell>
          <cell r="D54" t="str">
            <v>饒波　正廣</v>
          </cell>
          <cell r="E54" t="str">
            <v>933-2747</v>
          </cell>
          <cell r="F54" t="str">
            <v>沖縄市南桃原２丁目２５番１０号</v>
          </cell>
        </row>
        <row r="55">
          <cell r="A55" t="str">
            <v>B28</v>
          </cell>
          <cell r="B55" t="str">
            <v>(資)第一設備</v>
          </cell>
          <cell r="C55" t="str">
            <v>無限責任社員</v>
          </cell>
          <cell r="D55" t="str">
            <v>武村　盛信</v>
          </cell>
          <cell r="E55" t="str">
            <v>832-9617</v>
          </cell>
          <cell r="F55" t="str">
            <v>那覇市与儀２丁目１２番２５号</v>
          </cell>
        </row>
        <row r="56">
          <cell r="A56" t="str">
            <v>B29</v>
          </cell>
          <cell r="B56" t="str">
            <v>（有）平昌組</v>
          </cell>
          <cell r="C56" t="str">
            <v>代表取締役</v>
          </cell>
          <cell r="D56" t="str">
            <v>平良　昌弘</v>
          </cell>
          <cell r="E56" t="str">
            <v>884-5380</v>
          </cell>
          <cell r="F56" t="str">
            <v>那覇市首里大名町1丁目229番の1</v>
          </cell>
        </row>
        <row r="57">
          <cell r="A57" t="str">
            <v>B30</v>
          </cell>
          <cell r="B57" t="str">
            <v>石橋工業(株)</v>
          </cell>
          <cell r="C57" t="str">
            <v>代表取締役</v>
          </cell>
          <cell r="D57" t="str">
            <v>長浜  隆夫</v>
          </cell>
          <cell r="E57" t="str">
            <v>886-1295</v>
          </cell>
          <cell r="F57" t="str">
            <v>那覇市首里山川町2丁目106番地</v>
          </cell>
        </row>
        <row r="58">
          <cell r="A58" t="str">
            <v>B31</v>
          </cell>
          <cell r="B58" t="str">
            <v>那覇設備</v>
          </cell>
          <cell r="C58" t="str">
            <v>代表者</v>
          </cell>
          <cell r="D58" t="str">
            <v>福里  淳</v>
          </cell>
          <cell r="E58" t="str">
            <v>834-0868</v>
          </cell>
          <cell r="F58" t="str">
            <v>那覇市長田２丁目１０番３３号</v>
          </cell>
        </row>
        <row r="59">
          <cell r="A59" t="str">
            <v>B32</v>
          </cell>
          <cell r="B59" t="str">
            <v>(株）沖設備</v>
          </cell>
          <cell r="C59" t="str">
            <v>代表取締役</v>
          </cell>
          <cell r="D59" t="str">
            <v>伊波　行明</v>
          </cell>
          <cell r="E59" t="str">
            <v>835-9893</v>
          </cell>
          <cell r="F59" t="str">
            <v>那覇市壺川２－１１－１１</v>
          </cell>
        </row>
        <row r="60">
          <cell r="A60" t="str">
            <v>B33</v>
          </cell>
          <cell r="B60" t="str">
            <v>(資)明光電気</v>
          </cell>
          <cell r="C60" t="str">
            <v>代表社員</v>
          </cell>
          <cell r="D60" t="str">
            <v>川村　繁</v>
          </cell>
          <cell r="E60" t="str">
            <v>833-3068</v>
          </cell>
          <cell r="F60" t="str">
            <v>那覇市字壺川１－１２－３</v>
          </cell>
        </row>
        <row r="61">
          <cell r="A61" t="str">
            <v>B34</v>
          </cell>
          <cell r="B61" t="str">
            <v>マルヰ産業(株)</v>
          </cell>
          <cell r="C61" t="str">
            <v>代表取締役</v>
          </cell>
          <cell r="D61" t="str">
            <v>喜屋武　昇</v>
          </cell>
          <cell r="E61" t="str">
            <v>861-1661</v>
          </cell>
          <cell r="F61" t="str">
            <v>那覇市曙２丁目２５番２４号</v>
          </cell>
        </row>
        <row r="62">
          <cell r="A62" t="str">
            <v>B35</v>
          </cell>
          <cell r="B62" t="str">
            <v>(株)東洋設備</v>
          </cell>
          <cell r="C62" t="str">
            <v>代表取締役</v>
          </cell>
          <cell r="D62" t="str">
            <v>仲間  瑞次</v>
          </cell>
          <cell r="E62" t="str">
            <v>868-6831</v>
          </cell>
          <cell r="F62" t="str">
            <v>那覇市字天久１１２２番地</v>
          </cell>
        </row>
        <row r="63">
          <cell r="A63" t="str">
            <v>B36</v>
          </cell>
          <cell r="B63" t="str">
            <v>南建化工(株)</v>
          </cell>
          <cell r="C63" t="str">
            <v>代表取締役社長</v>
          </cell>
          <cell r="D63" t="str">
            <v>屋良  朝榮</v>
          </cell>
          <cell r="E63" t="str">
            <v>859-8988</v>
          </cell>
          <cell r="F63" t="str">
            <v>那覇市宇栄原３丁目３４番３２号</v>
          </cell>
        </row>
        <row r="64">
          <cell r="A64" t="str">
            <v>B37</v>
          </cell>
          <cell r="B64" t="str">
            <v>(株)中央設備</v>
          </cell>
          <cell r="C64" t="str">
            <v>代表取締役</v>
          </cell>
          <cell r="D64" t="str">
            <v>知念  榮次</v>
          </cell>
          <cell r="E64" t="str">
            <v>854-1970</v>
          </cell>
          <cell r="F64" t="str">
            <v>那覇市字古波蔵３９６番地の７</v>
          </cell>
        </row>
        <row r="65">
          <cell r="A65" t="str">
            <v>B38</v>
          </cell>
          <cell r="B65" t="str">
            <v>(有)宮城設備</v>
          </cell>
          <cell r="C65" t="str">
            <v>代表取締役</v>
          </cell>
          <cell r="D65" t="str">
            <v>宮城　源一</v>
          </cell>
          <cell r="E65" t="str">
            <v>854-0525</v>
          </cell>
          <cell r="F65" t="str">
            <v>那覇市上間１丁目３３番３号</v>
          </cell>
        </row>
        <row r="66">
          <cell r="A66" t="str">
            <v>B39</v>
          </cell>
          <cell r="B66" t="str">
            <v>(株)東邦</v>
          </cell>
          <cell r="C66" t="str">
            <v>代表取締役社長</v>
          </cell>
          <cell r="D66" t="str">
            <v>野間　一郎</v>
          </cell>
          <cell r="E66" t="str">
            <v>863-1411</v>
          </cell>
          <cell r="F66" t="str">
            <v>那覇市港町２丁目１６番７号</v>
          </cell>
        </row>
        <row r="67">
          <cell r="A67" t="str">
            <v>B40</v>
          </cell>
          <cell r="B67" t="str">
            <v>(有)南部開発工業</v>
          </cell>
          <cell r="C67" t="str">
            <v>取締役</v>
          </cell>
          <cell r="D67" t="str">
            <v>上原　昇</v>
          </cell>
          <cell r="E67" t="str">
            <v>888-0316</v>
          </cell>
          <cell r="F67" t="str">
            <v>那覇市字真地１８３番地　　原ｱﾊﾟ-ﾄ205</v>
          </cell>
        </row>
        <row r="68">
          <cell r="A68" t="str">
            <v>B41</v>
          </cell>
          <cell r="B68" t="str">
            <v>(株)クリエイト</v>
          </cell>
          <cell r="C68" t="str">
            <v>代表取締役</v>
          </cell>
          <cell r="D68" t="str">
            <v>金城　健兒</v>
          </cell>
          <cell r="E68" t="str">
            <v>863-0085</v>
          </cell>
          <cell r="F68" t="str">
            <v>那覇市牧志１丁目２０番１９号</v>
          </cell>
        </row>
        <row r="69">
          <cell r="A69" t="str">
            <v>B42</v>
          </cell>
          <cell r="B69" t="str">
            <v>(有)三工興業設備</v>
          </cell>
          <cell r="C69" t="str">
            <v>代表取締役</v>
          </cell>
          <cell r="D69" t="str">
            <v>立津　勝次</v>
          </cell>
          <cell r="E69" t="str">
            <v>834-4214</v>
          </cell>
          <cell r="F69" t="str">
            <v>那覇市字国場１１７４番地の５</v>
          </cell>
        </row>
        <row r="70">
          <cell r="A70" t="str">
            <v>C01</v>
          </cell>
          <cell r="B70" t="str">
            <v>（株）与儀組</v>
          </cell>
          <cell r="C70" t="str">
            <v>代表取締役</v>
          </cell>
          <cell r="D70" t="str">
            <v>與儀　實哲</v>
          </cell>
          <cell r="E70" t="str">
            <v>866-7580</v>
          </cell>
          <cell r="F70" t="str">
            <v>那覇市前島１－１８－６</v>
          </cell>
        </row>
        <row r="71">
          <cell r="A71" t="str">
            <v>C02</v>
          </cell>
          <cell r="B71" t="str">
            <v>（株）沖縄ポンプ工業</v>
          </cell>
          <cell r="C71" t="str">
            <v>代表取締役</v>
          </cell>
          <cell r="D71" t="str">
            <v>前内原　正二</v>
          </cell>
          <cell r="E71" t="str">
            <v>867-6331</v>
          </cell>
          <cell r="F71" t="str">
            <v>那覇市上之屋１丁目１０番３１号</v>
          </cell>
        </row>
        <row r="72">
          <cell r="A72" t="str">
            <v>C03</v>
          </cell>
          <cell r="B72" t="str">
            <v>(株)大協開発</v>
          </cell>
          <cell r="C72" t="str">
            <v>代表取締役</v>
          </cell>
          <cell r="D72" t="str">
            <v>大屋　謙治</v>
          </cell>
          <cell r="E72" t="str">
            <v>994-3371</v>
          </cell>
          <cell r="F72" t="str">
            <v>糸満市潮平３４８－１</v>
          </cell>
        </row>
        <row r="73">
          <cell r="A73" t="str">
            <v>C04</v>
          </cell>
          <cell r="B73" t="str">
            <v>(有)三清土建</v>
          </cell>
          <cell r="C73" t="str">
            <v>代表取締役</v>
          </cell>
          <cell r="D73" t="str">
            <v>上原　清徳</v>
          </cell>
          <cell r="E73" t="str">
            <v>994-6375</v>
          </cell>
          <cell r="F73" t="str">
            <v>糸満市西川町６番１６号</v>
          </cell>
        </row>
        <row r="74">
          <cell r="A74" t="str">
            <v>C05</v>
          </cell>
          <cell r="B74" t="str">
            <v>(有）良政産業</v>
          </cell>
          <cell r="C74" t="str">
            <v>代表取締役</v>
          </cell>
          <cell r="D74" t="str">
            <v>比嘉　良政</v>
          </cell>
          <cell r="E74" t="str">
            <v>956-2083</v>
          </cell>
          <cell r="F74" t="str">
            <v>読谷村字大木４７０番地</v>
          </cell>
        </row>
        <row r="75">
          <cell r="A75" t="str">
            <v>C06</v>
          </cell>
          <cell r="B75" t="str">
            <v>三成技建(株)</v>
          </cell>
          <cell r="C75" t="str">
            <v>代表取締役</v>
          </cell>
          <cell r="D75" t="str">
            <v>羽地  義禎</v>
          </cell>
          <cell r="E75" t="str">
            <v>09807-3-1995</v>
          </cell>
          <cell r="F75" t="str">
            <v>平良市字西里895番地の3</v>
          </cell>
          <cell r="G75" t="str">
            <v>那覇市壺屋1丁目34番1号</v>
          </cell>
        </row>
        <row r="76">
          <cell r="A76" t="str">
            <v>C07</v>
          </cell>
          <cell r="B76" t="str">
            <v>大和電工（株）</v>
          </cell>
          <cell r="C76" t="str">
            <v>代表取締役</v>
          </cell>
          <cell r="D76" t="str">
            <v>宮里　　敏男</v>
          </cell>
          <cell r="E76" t="str">
            <v>869-4048</v>
          </cell>
          <cell r="F76" t="str">
            <v>那覇市若狭３丁目４５番１０号</v>
          </cell>
        </row>
        <row r="77">
          <cell r="A77" t="str">
            <v>C08</v>
          </cell>
          <cell r="B77" t="str">
            <v>(株)石川電設</v>
          </cell>
          <cell r="C77" t="str">
            <v>代表取締役</v>
          </cell>
          <cell r="D77" t="str">
            <v>石川　美保子</v>
          </cell>
          <cell r="E77" t="str">
            <v>885-0377</v>
          </cell>
          <cell r="F77" t="str">
            <v>那覇市首里山川町２丁目61番地の7</v>
          </cell>
        </row>
        <row r="78">
          <cell r="A78" t="str">
            <v>C09</v>
          </cell>
          <cell r="B78" t="str">
            <v>(株)浦城産業</v>
          </cell>
          <cell r="C78" t="str">
            <v>代表取締役</v>
          </cell>
          <cell r="D78" t="str">
            <v>平良　康成</v>
          </cell>
          <cell r="E78" t="str">
            <v>878-7271</v>
          </cell>
          <cell r="F78" t="str">
            <v>浦添市大平２丁目９番１号</v>
          </cell>
          <cell r="G78" t="str">
            <v>那覇市首里寒川町１丁目１０５番地の８</v>
          </cell>
        </row>
        <row r="79">
          <cell r="A79" t="str">
            <v>C10</v>
          </cell>
          <cell r="B79" t="str">
            <v>寿建設(株)</v>
          </cell>
          <cell r="C79" t="str">
            <v>代表取締役</v>
          </cell>
          <cell r="D79" t="str">
            <v>儀間  清一</v>
          </cell>
          <cell r="E79" t="str">
            <v>850-6465</v>
          </cell>
          <cell r="F79" t="str">
            <v>豊見城市字名嘉地１９２番地の３</v>
          </cell>
          <cell r="G79" t="str">
            <v>那覇市具志２丁目２３番６号</v>
          </cell>
        </row>
        <row r="80">
          <cell r="A80" t="str">
            <v>C11</v>
          </cell>
          <cell r="B80" t="str">
            <v>(株)アサヒプラント</v>
          </cell>
          <cell r="C80" t="str">
            <v>代表取締役</v>
          </cell>
          <cell r="D80" t="str">
            <v>識名　義明</v>
          </cell>
          <cell r="E80" t="str">
            <v>836-5105</v>
          </cell>
          <cell r="F80" t="str">
            <v>那覇市字識名１１７１番地の１</v>
          </cell>
        </row>
        <row r="81">
          <cell r="A81" t="str">
            <v>C12</v>
          </cell>
          <cell r="B81" t="str">
            <v>（有）沖栄建設</v>
          </cell>
          <cell r="C81" t="str">
            <v>代表取締役</v>
          </cell>
          <cell r="D81" t="str">
            <v>儀武　哲明</v>
          </cell>
          <cell r="E81" t="str">
            <v>098-854-3066</v>
          </cell>
          <cell r="F81" t="str">
            <v>那覇市字仲井真７７－１２</v>
          </cell>
        </row>
        <row r="82">
          <cell r="A82" t="str">
            <v>C13</v>
          </cell>
          <cell r="B82" t="str">
            <v>(有)長嶺工業</v>
          </cell>
          <cell r="C82" t="str">
            <v>代表取締役</v>
          </cell>
          <cell r="D82" t="str">
            <v>長嶺　榮吉</v>
          </cell>
          <cell r="E82" t="str">
            <v>994-2188</v>
          </cell>
          <cell r="F82" t="str">
            <v>糸満市西川町１５番１８号</v>
          </cell>
        </row>
        <row r="83">
          <cell r="A83" t="str">
            <v>C14</v>
          </cell>
          <cell r="B83" t="str">
            <v>(株)三友設備</v>
          </cell>
          <cell r="C83" t="str">
            <v>代表取締役</v>
          </cell>
          <cell r="D83" t="str">
            <v>與儀　清秀</v>
          </cell>
          <cell r="E83" t="str">
            <v>877-1017</v>
          </cell>
          <cell r="F83" t="str">
            <v>浦添市城間４丁目１番９－１０３号</v>
          </cell>
        </row>
        <row r="84">
          <cell r="A84" t="str">
            <v>C15</v>
          </cell>
          <cell r="B84" t="str">
            <v>(株)琉球冷機</v>
          </cell>
          <cell r="C84" t="str">
            <v>代表取締役</v>
          </cell>
          <cell r="D84" t="str">
            <v>川平  広</v>
          </cell>
          <cell r="E84" t="str">
            <v>867-7099</v>
          </cell>
          <cell r="F84" t="str">
            <v>那覇市字銘苅２９３番地１</v>
          </cell>
        </row>
        <row r="85">
          <cell r="A85" t="str">
            <v>C16</v>
          </cell>
          <cell r="B85" t="str">
            <v>(株)大設</v>
          </cell>
          <cell r="C85" t="str">
            <v>代表取締役</v>
          </cell>
          <cell r="D85" t="str">
            <v>大兼久　健</v>
          </cell>
          <cell r="E85" t="str">
            <v>897-8924</v>
          </cell>
          <cell r="F85" t="str">
            <v>宜野湾市伊佐３丁目１８番３号</v>
          </cell>
        </row>
        <row r="86">
          <cell r="A86" t="str">
            <v>C17</v>
          </cell>
          <cell r="B86" t="str">
            <v>沖縄プラント工業（株）</v>
          </cell>
          <cell r="C86" t="str">
            <v>代表取締役社長</v>
          </cell>
          <cell r="D86" t="str">
            <v>宮城　一</v>
          </cell>
          <cell r="E86" t="str">
            <v>098-876-2535</v>
          </cell>
          <cell r="F86" t="str">
            <v>浦添市牧港４－１１－３</v>
          </cell>
        </row>
        <row r="87">
          <cell r="A87" t="str">
            <v>C18</v>
          </cell>
          <cell r="B87" t="str">
            <v>(有）海西工業</v>
          </cell>
          <cell r="C87" t="str">
            <v>代表取締役</v>
          </cell>
          <cell r="D87" t="str">
            <v>西平　重則</v>
          </cell>
          <cell r="E87" t="str">
            <v>947-3781</v>
          </cell>
          <cell r="F87" t="str">
            <v>佐敷町字津波古３５６番地</v>
          </cell>
        </row>
        <row r="88">
          <cell r="A88" t="str">
            <v>C19</v>
          </cell>
          <cell r="B88" t="str">
            <v>(有)真栄工業</v>
          </cell>
          <cell r="C88" t="str">
            <v>代表取締役</v>
          </cell>
          <cell r="D88" t="str">
            <v>真栄城　兼佑</v>
          </cell>
          <cell r="E88" t="str">
            <v>936-1911</v>
          </cell>
          <cell r="F88" t="str">
            <v>北谷町字砂辺２８９番地の２</v>
          </cell>
        </row>
        <row r="89">
          <cell r="A89" t="str">
            <v>C20</v>
          </cell>
          <cell r="B89" t="str">
            <v>(有)広設備工業</v>
          </cell>
          <cell r="C89" t="str">
            <v>代表取締役</v>
          </cell>
          <cell r="D89" t="str">
            <v>知念　広</v>
          </cell>
          <cell r="E89" t="str">
            <v>856-1221</v>
          </cell>
          <cell r="F89" t="str">
            <v>豊見城市字真玉橋２２８番地</v>
          </cell>
        </row>
        <row r="90">
          <cell r="A90" t="str">
            <v>C21</v>
          </cell>
          <cell r="B90" t="str">
            <v>不二宮工業(株)</v>
          </cell>
          <cell r="C90" t="str">
            <v>代表取締役</v>
          </cell>
          <cell r="D90" t="str">
            <v>宮城　武夫</v>
          </cell>
          <cell r="E90" t="str">
            <v>935-5755</v>
          </cell>
          <cell r="F90" t="str">
            <v>北中城村字熱田１９８５番地</v>
          </cell>
        </row>
        <row r="91">
          <cell r="A91" t="str">
            <v>C22</v>
          </cell>
          <cell r="B91" t="str">
            <v>(有)日向工業</v>
          </cell>
          <cell r="C91" t="str">
            <v>代表取締役</v>
          </cell>
          <cell r="D91" t="str">
            <v>宜野座　清德</v>
          </cell>
          <cell r="E91" t="str">
            <v>945-1006</v>
          </cell>
          <cell r="F91" t="str">
            <v>西原町字呉屋１１４番地</v>
          </cell>
        </row>
        <row r="92">
          <cell r="A92" t="str">
            <v>C23</v>
          </cell>
          <cell r="B92" t="str">
            <v>(有)三誠設備</v>
          </cell>
          <cell r="C92" t="str">
            <v>代表取締役</v>
          </cell>
          <cell r="D92" t="str">
            <v>玉城　慶進</v>
          </cell>
          <cell r="E92" t="str">
            <v>992-2100</v>
          </cell>
          <cell r="F92" t="str">
            <v>糸満市西崎町３丁目１１６番地</v>
          </cell>
        </row>
        <row r="93">
          <cell r="A93" t="str">
            <v>C24</v>
          </cell>
          <cell r="B93" t="str">
            <v>昭和工業(株）</v>
          </cell>
          <cell r="C93" t="str">
            <v>代表取締役</v>
          </cell>
          <cell r="D93" t="str">
            <v>嘉数　政夫</v>
          </cell>
          <cell r="E93" t="str">
            <v>855-9044</v>
          </cell>
          <cell r="F93" t="str">
            <v>那覇市字真地388番地の６</v>
          </cell>
        </row>
        <row r="94">
          <cell r="A94" t="str">
            <v>C25</v>
          </cell>
          <cell r="B94" t="str">
            <v>(有）新光組</v>
          </cell>
          <cell r="C94" t="str">
            <v>代表取締役</v>
          </cell>
          <cell r="D94" t="str">
            <v>新垣　光男</v>
          </cell>
          <cell r="E94" t="str">
            <v>998-4430</v>
          </cell>
          <cell r="F94" t="str">
            <v>東風平町字伊覇６番地</v>
          </cell>
        </row>
        <row r="95">
          <cell r="A95" t="str">
            <v>C26</v>
          </cell>
          <cell r="B95" t="str">
            <v>(有)田端設備工業</v>
          </cell>
          <cell r="C95" t="str">
            <v>代表取締役</v>
          </cell>
          <cell r="D95" t="str">
            <v>田端　盛喜</v>
          </cell>
          <cell r="E95" t="str">
            <v>946-3691</v>
          </cell>
          <cell r="F95" t="str">
            <v>与那原町字上与那原４０８－２</v>
          </cell>
        </row>
        <row r="96">
          <cell r="A96" t="str">
            <v>C27</v>
          </cell>
          <cell r="B96" t="str">
            <v>(有)向陽建設</v>
          </cell>
          <cell r="C96" t="str">
            <v>代表取締役</v>
          </cell>
          <cell r="D96" t="str">
            <v>久米　清次</v>
          </cell>
          <cell r="E96" t="str">
            <v>836-0542</v>
          </cell>
          <cell r="F96" t="str">
            <v>那覇市字真地421番地の2</v>
          </cell>
        </row>
        <row r="97">
          <cell r="A97" t="str">
            <v>C28</v>
          </cell>
          <cell r="B97" t="str">
            <v>（株）大丸建設</v>
          </cell>
          <cell r="C97" t="str">
            <v>代表取締役</v>
          </cell>
          <cell r="D97" t="str">
            <v>大城　清</v>
          </cell>
          <cell r="E97" t="str">
            <v>850-5555</v>
          </cell>
          <cell r="F97" t="str">
            <v>豊見城市字平良１１５番地</v>
          </cell>
        </row>
        <row r="98">
          <cell r="A98" t="str">
            <v>C29</v>
          </cell>
          <cell r="B98" t="str">
            <v>(株)丸産業</v>
          </cell>
          <cell r="C98" t="str">
            <v>代表取締役</v>
          </cell>
          <cell r="D98" t="str">
            <v>石川　丈正</v>
          </cell>
          <cell r="E98" t="str">
            <v>877-0120</v>
          </cell>
          <cell r="F98" t="str">
            <v>浦添市字前田1554番地の1</v>
          </cell>
          <cell r="G98" t="str">
            <v>那覇市港町２丁目７番７号</v>
          </cell>
        </row>
        <row r="99">
          <cell r="A99" t="str">
            <v>C30</v>
          </cell>
          <cell r="B99" t="str">
            <v>南西空調設備（株）</v>
          </cell>
          <cell r="C99" t="str">
            <v>代表取締役社長</v>
          </cell>
          <cell r="D99" t="str">
            <v>久高　将英</v>
          </cell>
          <cell r="E99" t="str">
            <v>864-1125</v>
          </cell>
          <cell r="F99" t="str">
            <v>那覇市銘苅１丁目１０番１２号</v>
          </cell>
        </row>
        <row r="100">
          <cell r="A100" t="str">
            <v>C31</v>
          </cell>
          <cell r="B100" t="str">
            <v>(株)名建産業</v>
          </cell>
          <cell r="C100" t="str">
            <v>代表取締役</v>
          </cell>
          <cell r="D100" t="str">
            <v>真謝　孝正</v>
          </cell>
          <cell r="E100" t="str">
            <v>862-3188</v>
          </cell>
          <cell r="F100" t="str">
            <v>那覇市曙2丁目14番12号</v>
          </cell>
        </row>
        <row r="101">
          <cell r="A101" t="str">
            <v>C32</v>
          </cell>
          <cell r="B101" t="str">
            <v>（有)サンユウ設備</v>
          </cell>
          <cell r="C101" t="str">
            <v>代表取締役</v>
          </cell>
          <cell r="D101" t="str">
            <v>大城  秀三</v>
          </cell>
          <cell r="E101" t="str">
            <v>945-0985</v>
          </cell>
          <cell r="F101" t="str">
            <v>西原町字小那覇131番地</v>
          </cell>
        </row>
        <row r="102">
          <cell r="A102" t="str">
            <v>C33</v>
          </cell>
          <cell r="B102" t="str">
            <v>沖縄環境企画(株)</v>
          </cell>
          <cell r="C102" t="str">
            <v>代表取締役</v>
          </cell>
          <cell r="D102" t="str">
            <v>大城　憲和</v>
          </cell>
          <cell r="E102" t="str">
            <v>831-9939</v>
          </cell>
          <cell r="F102" t="str">
            <v>那覇市字真地１８３番地</v>
          </cell>
        </row>
        <row r="103">
          <cell r="A103" t="str">
            <v>C34</v>
          </cell>
          <cell r="B103" t="str">
            <v>(有)首里土木</v>
          </cell>
          <cell r="C103" t="str">
            <v>代表取締役</v>
          </cell>
          <cell r="D103" t="str">
            <v>髙良  忠良</v>
          </cell>
          <cell r="E103" t="str">
            <v>885-4575</v>
          </cell>
          <cell r="F103" t="str">
            <v>那覇市首里金城町4丁目9番地の3</v>
          </cell>
        </row>
        <row r="104">
          <cell r="A104" t="str">
            <v>C35</v>
          </cell>
          <cell r="B104" t="str">
            <v>(有)八正土木開発</v>
          </cell>
          <cell r="C104" t="str">
            <v>代表取締役</v>
          </cell>
          <cell r="D104" t="str">
            <v>船附　吉雄</v>
          </cell>
          <cell r="E104" t="str">
            <v>831-7285</v>
          </cell>
          <cell r="F104" t="str">
            <v>那覇市字仲井真１９９番地の２</v>
          </cell>
        </row>
        <row r="105">
          <cell r="A105" t="str">
            <v>C36</v>
          </cell>
          <cell r="B105" t="str">
            <v>（有）沖縄小堀電機</v>
          </cell>
          <cell r="C105" t="str">
            <v>代表取締役</v>
          </cell>
          <cell r="D105" t="str">
            <v>與那嶺　豊和</v>
          </cell>
          <cell r="E105" t="str">
            <v>098-878-6385</v>
          </cell>
          <cell r="F105" t="str">
            <v>浦添市牧港１－６２－１９</v>
          </cell>
        </row>
        <row r="106">
          <cell r="A106" t="str">
            <v>C37</v>
          </cell>
          <cell r="B106" t="str">
            <v>(有)丸栄電気水道工業</v>
          </cell>
          <cell r="C106" t="str">
            <v>代表取締役</v>
          </cell>
          <cell r="D106" t="str">
            <v>砂川　新栄</v>
          </cell>
          <cell r="E106" t="str">
            <v>877-8720</v>
          </cell>
          <cell r="F106" t="str">
            <v>浦添市港川１丁目２５番１号</v>
          </cell>
        </row>
        <row r="107">
          <cell r="A107" t="str">
            <v>C38</v>
          </cell>
          <cell r="B107" t="str">
            <v>（有）大皓設備</v>
          </cell>
          <cell r="C107" t="str">
            <v>代表取締役</v>
          </cell>
          <cell r="D107" t="str">
            <v>大城　浩一</v>
          </cell>
          <cell r="E107" t="str">
            <v>850-4828</v>
          </cell>
          <cell r="F107" t="str">
            <v>豊見城市字高嶺３６３番地１</v>
          </cell>
        </row>
        <row r="108">
          <cell r="A108" t="str">
            <v>C39</v>
          </cell>
          <cell r="B108" t="str">
            <v>(株)オーシャン工業</v>
          </cell>
          <cell r="C108" t="str">
            <v>代表取締役</v>
          </cell>
          <cell r="D108" t="str">
            <v>奥間　邑八</v>
          </cell>
          <cell r="E108" t="str">
            <v>866-5749</v>
          </cell>
          <cell r="F108" t="str">
            <v>那覇市字安里１１７番地</v>
          </cell>
        </row>
        <row r="109">
          <cell r="A109" t="str">
            <v>C40</v>
          </cell>
          <cell r="B109" t="str">
            <v>知念設備</v>
          </cell>
          <cell r="C109" t="str">
            <v>代表者</v>
          </cell>
          <cell r="D109" t="str">
            <v>知念　喜達</v>
          </cell>
          <cell r="E109" t="str">
            <v>857-2083</v>
          </cell>
          <cell r="F109" t="str">
            <v>那覇市鏡原町２０番１号</v>
          </cell>
        </row>
        <row r="110">
          <cell r="A110" t="str">
            <v>C41</v>
          </cell>
          <cell r="B110" t="str">
            <v>（有）山水設備工業</v>
          </cell>
          <cell r="C110" t="str">
            <v>代表取締役</v>
          </cell>
          <cell r="D110" t="str">
            <v>神里　正紀</v>
          </cell>
          <cell r="E110" t="str">
            <v>889-3676</v>
          </cell>
          <cell r="F110" t="str">
            <v>南風原町字山川４４６番地</v>
          </cell>
        </row>
        <row r="111">
          <cell r="A111" t="str">
            <v>C42</v>
          </cell>
          <cell r="B111" t="str">
            <v>(有)東部工業</v>
          </cell>
          <cell r="C111" t="str">
            <v>代表取締役</v>
          </cell>
          <cell r="D111" t="str">
            <v>我喜屋　衛</v>
          </cell>
          <cell r="E111" t="str">
            <v>945-6218</v>
          </cell>
          <cell r="F111" t="str">
            <v>与那原町字板良敷１３５番地１</v>
          </cell>
        </row>
        <row r="112">
          <cell r="A112" t="str">
            <v>C43</v>
          </cell>
          <cell r="B112" t="str">
            <v>金仲設備</v>
          </cell>
          <cell r="C112" t="str">
            <v>代表者</v>
          </cell>
          <cell r="D112" t="str">
            <v>仲里  文栄</v>
          </cell>
          <cell r="E112" t="str">
            <v>888-0265</v>
          </cell>
          <cell r="F112" t="str">
            <v>南風原町字宮城419</v>
          </cell>
        </row>
        <row r="113">
          <cell r="A113" t="str">
            <v>C44</v>
          </cell>
          <cell r="B113" t="str">
            <v>(有)春水工業</v>
          </cell>
          <cell r="C113" t="str">
            <v>代表取締役</v>
          </cell>
          <cell r="D113" t="str">
            <v>川上  佐敏</v>
          </cell>
          <cell r="E113" t="str">
            <v>876-3002</v>
          </cell>
          <cell r="F113" t="str">
            <v>浦添市字前田３２番地</v>
          </cell>
          <cell r="G113" t="str">
            <v>那覇市壺屋2-10-15</v>
          </cell>
        </row>
        <row r="114">
          <cell r="A114" t="str">
            <v>C45</v>
          </cell>
          <cell r="B114" t="str">
            <v>(有)末吉設備</v>
          </cell>
          <cell r="C114" t="str">
            <v>代表取締役</v>
          </cell>
          <cell r="D114" t="str">
            <v>末吉  忠雄</v>
          </cell>
          <cell r="E114" t="str">
            <v>876-5827</v>
          </cell>
          <cell r="F114" t="str">
            <v>浦添市字前田６１４番地１</v>
          </cell>
          <cell r="G114" t="str">
            <v>那覇市繁多川５丁目２０番３号</v>
          </cell>
        </row>
        <row r="115">
          <cell r="A115" t="str">
            <v>C46</v>
          </cell>
          <cell r="B115" t="str">
            <v>(有)秀開發工業</v>
          </cell>
          <cell r="C115" t="str">
            <v>代表取締役</v>
          </cell>
          <cell r="D115" t="str">
            <v>仲間   美智秀</v>
          </cell>
          <cell r="E115" t="str">
            <v>947-0208</v>
          </cell>
          <cell r="F115" t="str">
            <v>佐敷町字屋比久141番地1</v>
          </cell>
        </row>
        <row r="116">
          <cell r="A116" t="str">
            <v>C47</v>
          </cell>
          <cell r="B116" t="str">
            <v>（有）城東設備工業</v>
          </cell>
          <cell r="C116" t="str">
            <v>代表取締役</v>
          </cell>
          <cell r="D116" t="str">
            <v>渡久山　朝清</v>
          </cell>
          <cell r="E116" t="str">
            <v>884-9823</v>
          </cell>
          <cell r="F116" t="str">
            <v>那覇市首里石嶺町1丁目151番地の2</v>
          </cell>
        </row>
        <row r="117">
          <cell r="A117" t="str">
            <v>C48</v>
          </cell>
          <cell r="B117" t="str">
            <v>(有）大盛設備</v>
          </cell>
          <cell r="C117" t="str">
            <v>代表取締役</v>
          </cell>
          <cell r="D117" t="str">
            <v>大城　盛和</v>
          </cell>
          <cell r="E117" t="str">
            <v>877-9812</v>
          </cell>
          <cell r="F117" t="str">
            <v>浦添市字前田1556番地</v>
          </cell>
        </row>
        <row r="118">
          <cell r="A118" t="str">
            <v>C49</v>
          </cell>
          <cell r="B118" t="str">
            <v>(株）秀建工業</v>
          </cell>
          <cell r="C118" t="str">
            <v>代表取締役</v>
          </cell>
          <cell r="D118" t="str">
            <v>崎濱　秀昭</v>
          </cell>
          <cell r="E118" t="str">
            <v>888-0150</v>
          </cell>
          <cell r="F118" t="str">
            <v>南風原町字宮平342番地の4</v>
          </cell>
        </row>
        <row r="119">
          <cell r="A119" t="str">
            <v>C50</v>
          </cell>
          <cell r="B119" t="str">
            <v>（有）劉建設工業</v>
          </cell>
          <cell r="C119" t="str">
            <v>代表取締役</v>
          </cell>
          <cell r="D119" t="str">
            <v>金城　薫</v>
          </cell>
          <cell r="E119" t="str">
            <v>856-7４80</v>
          </cell>
          <cell r="F119" t="str">
            <v>豊見城市字上田524番地1</v>
          </cell>
        </row>
        <row r="120">
          <cell r="A120" t="str">
            <v>C51</v>
          </cell>
          <cell r="B120" t="str">
            <v>オキノリ工設（株）</v>
          </cell>
          <cell r="C120" t="str">
            <v>代表取締役</v>
          </cell>
          <cell r="D120" t="str">
            <v>具志堅　興順</v>
          </cell>
          <cell r="E120" t="str">
            <v>876-1001</v>
          </cell>
          <cell r="F120" t="str">
            <v>浦添市城間２丁目１８番３号</v>
          </cell>
        </row>
        <row r="121">
          <cell r="A121" t="str">
            <v>C52</v>
          </cell>
          <cell r="B121" t="str">
            <v>(有)琉設</v>
          </cell>
          <cell r="C121" t="str">
            <v>代表取締役</v>
          </cell>
          <cell r="D121" t="str">
            <v>山川  和男</v>
          </cell>
          <cell r="E121" t="str">
            <v>855-1704</v>
          </cell>
          <cell r="F121" t="str">
            <v>那覇市字国場４１０番地の１</v>
          </cell>
        </row>
        <row r="122">
          <cell r="A122" t="str">
            <v>C53</v>
          </cell>
          <cell r="B122" t="str">
            <v>(有)三共設備工業</v>
          </cell>
          <cell r="C122" t="str">
            <v>取締役</v>
          </cell>
          <cell r="D122" t="str">
            <v>宮城　正範</v>
          </cell>
          <cell r="E122" t="str">
            <v>888-2330</v>
          </cell>
          <cell r="F122" t="str">
            <v>南風原町字兼城２２３番地</v>
          </cell>
        </row>
        <row r="123">
          <cell r="A123" t="str">
            <v>C54</v>
          </cell>
          <cell r="B123" t="str">
            <v>（有）東海空調サービス</v>
          </cell>
          <cell r="C123" t="str">
            <v>代表取締役</v>
          </cell>
          <cell r="D123" t="str">
            <v>名嘉　清治</v>
          </cell>
          <cell r="E123" t="str">
            <v>862-5963</v>
          </cell>
          <cell r="F123" t="str">
            <v>那覇市港町２－４－４</v>
          </cell>
        </row>
        <row r="124">
          <cell r="A124" t="str">
            <v>C55</v>
          </cell>
          <cell r="B124" t="str">
            <v>(株)信成工業</v>
          </cell>
          <cell r="C124" t="str">
            <v>代表取締役</v>
          </cell>
          <cell r="D124" t="str">
            <v>西　信秋</v>
          </cell>
          <cell r="E124" t="str">
            <v>854-2024</v>
          </cell>
          <cell r="F124" t="str">
            <v>那覇市識名２丁目９番１７号</v>
          </cell>
        </row>
        <row r="125">
          <cell r="A125" t="str">
            <v>C56</v>
          </cell>
          <cell r="B125" t="str">
            <v>(株)ビージ開発</v>
          </cell>
          <cell r="C125" t="str">
            <v>代表取締役</v>
          </cell>
          <cell r="D125" t="str">
            <v>當山　茂人</v>
          </cell>
          <cell r="E125" t="str">
            <v>836-1352</v>
          </cell>
          <cell r="F125" t="str">
            <v>那覇市字真地１８３番地</v>
          </cell>
        </row>
        <row r="126">
          <cell r="A126" t="str">
            <v>C57</v>
          </cell>
          <cell r="B126" t="str">
            <v>（有）東志工業</v>
          </cell>
          <cell r="C126" t="str">
            <v>代表取締役</v>
          </cell>
          <cell r="D126" t="str">
            <v>東川平　勇人</v>
          </cell>
          <cell r="E126" t="str">
            <v>850-3922</v>
          </cell>
          <cell r="F126" t="str">
            <v>豊見城市字上田９５－１</v>
          </cell>
          <cell r="G126" t="str">
            <v>那覇市具志１－１２－２６－１０１</v>
          </cell>
        </row>
        <row r="127">
          <cell r="A127" t="str">
            <v>C58</v>
          </cell>
          <cell r="B127" t="str">
            <v>(株)大昌テックス</v>
          </cell>
          <cell r="C127" t="str">
            <v>代表取締役</v>
          </cell>
          <cell r="D127" t="str">
            <v>大久保  昌毅</v>
          </cell>
          <cell r="E127" t="str">
            <v>882-2221</v>
          </cell>
          <cell r="F127" t="str">
            <v>那覇市首里金城町1丁目19番地の4</v>
          </cell>
        </row>
        <row r="128">
          <cell r="A128" t="str">
            <v>C59</v>
          </cell>
          <cell r="B128" t="str">
            <v>（株）シンテック</v>
          </cell>
          <cell r="C128" t="str">
            <v>代表取締役</v>
          </cell>
          <cell r="D128" t="str">
            <v>新里　順一</v>
          </cell>
          <cell r="E128" t="str">
            <v>867-1111</v>
          </cell>
          <cell r="F128" t="str">
            <v>那覇市銘苅２－４－５１</v>
          </cell>
        </row>
        <row r="129">
          <cell r="A129" t="str">
            <v>C60</v>
          </cell>
          <cell r="B129" t="str">
            <v>（有）大伸設備工業</v>
          </cell>
          <cell r="C129" t="str">
            <v>代表取締役</v>
          </cell>
          <cell r="D129" t="str">
            <v>新里　朝廣</v>
          </cell>
          <cell r="E129" t="str">
            <v>974-7773</v>
          </cell>
          <cell r="F129" t="str">
            <v>具志川市字田場１４０－１</v>
          </cell>
        </row>
        <row r="130">
          <cell r="A130" t="str">
            <v>C61</v>
          </cell>
          <cell r="B130" t="str">
            <v>（有）共同工業</v>
          </cell>
          <cell r="C130" t="str">
            <v>代表取締役</v>
          </cell>
          <cell r="D130" t="str">
            <v>新垣　真治</v>
          </cell>
          <cell r="E130" t="str">
            <v>946-8626</v>
          </cell>
          <cell r="F130" t="str">
            <v>大里村字稲嶺７９２番地の２</v>
          </cell>
        </row>
        <row r="131">
          <cell r="A131" t="str">
            <v>C62</v>
          </cell>
          <cell r="B131" t="str">
            <v>比嘉工業（株）</v>
          </cell>
          <cell r="C131" t="str">
            <v>代表取締役</v>
          </cell>
          <cell r="D131" t="str">
            <v>比嘉　広明</v>
          </cell>
          <cell r="E131" t="str">
            <v>877-5353</v>
          </cell>
          <cell r="F131" t="str">
            <v>浦添市内間５丁目４番７号</v>
          </cell>
        </row>
        <row r="132">
          <cell r="A132" t="str">
            <v>C63</v>
          </cell>
          <cell r="B132" t="str">
            <v>（有）サン冷熱</v>
          </cell>
          <cell r="C132" t="str">
            <v>代表取締役</v>
          </cell>
          <cell r="D132" t="str">
            <v>中村　健也</v>
          </cell>
          <cell r="E132" t="str">
            <v>871-4342</v>
          </cell>
          <cell r="F132" t="str">
            <v>那覇市字大道１７３番地２０２号</v>
          </cell>
        </row>
        <row r="133">
          <cell r="A133" t="str">
            <v>C64</v>
          </cell>
          <cell r="B133" t="str">
            <v>那覇市管工事協同組合</v>
          </cell>
          <cell r="C133" t="str">
            <v>代表理事</v>
          </cell>
          <cell r="D133" t="str">
            <v>久高　將英</v>
          </cell>
          <cell r="E133" t="str">
            <v>832-5971</v>
          </cell>
          <cell r="F133" t="str">
            <v>那覇市寄宮３丁目１７番２２号</v>
          </cell>
        </row>
        <row r="134">
          <cell r="A134" t="str">
            <v>R01</v>
          </cell>
          <cell r="B134" t="str">
            <v>フジ地中情報（株）</v>
          </cell>
          <cell r="C134" t="str">
            <v>代表取締役</v>
          </cell>
          <cell r="D134" t="str">
            <v>柳瀬　隆三</v>
          </cell>
          <cell r="E134" t="str">
            <v>03-3862-4561</v>
          </cell>
          <cell r="F134" t="str">
            <v>東京都千代田区神田和泉町１番地１１号</v>
          </cell>
          <cell r="G134" t="str">
            <v>那覇市長田2丁目3番13号</v>
          </cell>
        </row>
        <row r="135">
          <cell r="A135" t="str">
            <v>R02</v>
          </cell>
          <cell r="B135" t="str">
            <v>（株）カイケンエンジニアリング</v>
          </cell>
          <cell r="C135" t="str">
            <v>代表取締役</v>
          </cell>
          <cell r="D135" t="str">
            <v>粟国　良行</v>
          </cell>
          <cell r="E135" t="str">
            <v>834-4540</v>
          </cell>
          <cell r="F135" t="str">
            <v>那覇市字楚辺２５７番地７</v>
          </cell>
        </row>
        <row r="136">
          <cell r="A136" t="str">
            <v>R03</v>
          </cell>
          <cell r="B136" t="str">
            <v>（有）沖縄ビイック</v>
          </cell>
          <cell r="C136" t="str">
            <v>代表取締役</v>
          </cell>
          <cell r="D136" t="str">
            <v>神田　治</v>
          </cell>
          <cell r="E136" t="str">
            <v>869-5945</v>
          </cell>
          <cell r="F136" t="str">
            <v>那覇市銘苅２１１番１号</v>
          </cell>
        </row>
        <row r="137">
          <cell r="A137" t="str">
            <v>R04</v>
          </cell>
          <cell r="B137" t="str">
            <v>（株）オキローボ</v>
          </cell>
          <cell r="C137" t="str">
            <v>代表取締役</v>
          </cell>
          <cell r="D137" t="str">
            <v>森部　益史</v>
          </cell>
          <cell r="E137" t="str">
            <v>857-2968</v>
          </cell>
          <cell r="F137" t="str">
            <v>那覇市字田原62番地</v>
          </cell>
        </row>
        <row r="138">
          <cell r="A138" t="str">
            <v>R05</v>
          </cell>
          <cell r="B138" t="str">
            <v>（株）リクチ漏水調査</v>
          </cell>
          <cell r="C138" t="str">
            <v>代表取締役</v>
          </cell>
          <cell r="D138" t="str">
            <v>天野　知光</v>
          </cell>
          <cell r="E138" t="str">
            <v>03-3954-9225</v>
          </cell>
          <cell r="F138" t="str">
            <v>東京都新宿区中落合３丁目２１番２号</v>
          </cell>
          <cell r="G138" t="str">
            <v>沖縄市胡屋6-6-6　A-1</v>
          </cell>
        </row>
        <row r="139">
          <cell r="A139" t="str">
            <v>R06</v>
          </cell>
          <cell r="B139" t="str">
            <v>（有）沖縄基礎開発</v>
          </cell>
          <cell r="C139" t="str">
            <v>代表取締役</v>
          </cell>
          <cell r="D139" t="str">
            <v>狩俣　馨</v>
          </cell>
          <cell r="E139" t="str">
            <v>885-8131</v>
          </cell>
          <cell r="F139" t="str">
            <v>那覇市古島2丁目29番地の２</v>
          </cell>
        </row>
        <row r="140">
          <cell r="A140" t="str">
            <v>R07</v>
          </cell>
          <cell r="B140" t="str">
            <v>（有）三慶技研</v>
          </cell>
          <cell r="C140" t="str">
            <v>代表取締役</v>
          </cell>
          <cell r="D140" t="str">
            <v>後原　聡</v>
          </cell>
          <cell r="E140" t="str">
            <v>835-5236</v>
          </cell>
          <cell r="F140" t="str">
            <v>那覇市古島1丁目24番地の３</v>
          </cell>
        </row>
        <row r="141">
          <cell r="A141" t="str">
            <v>R08</v>
          </cell>
          <cell r="B141" t="str">
            <v>（有）国豊</v>
          </cell>
          <cell r="C141" t="str">
            <v>代表取締役</v>
          </cell>
          <cell r="D141" t="str">
            <v>比嘉　豊</v>
          </cell>
          <cell r="E141" t="str">
            <v>859-0007</v>
          </cell>
          <cell r="F141" t="str">
            <v>那覇市宇栄原3丁目22番12号</v>
          </cell>
        </row>
        <row r="142">
          <cell r="A142" t="str">
            <v>R09</v>
          </cell>
          <cell r="B142" t="str">
            <v>丸菱産業（株）</v>
          </cell>
          <cell r="C142" t="str">
            <v>代表取締役</v>
          </cell>
          <cell r="D142" t="str">
            <v>安慶田　久子</v>
          </cell>
          <cell r="E142" t="str">
            <v>854-8723</v>
          </cell>
          <cell r="F142" t="str">
            <v>那覇市寄宮3丁目14番5号</v>
          </cell>
        </row>
        <row r="143">
          <cell r="A143" t="str">
            <v>R10</v>
          </cell>
          <cell r="B143" t="str">
            <v>（株）沖縄中央エンジニアリング</v>
          </cell>
          <cell r="C143" t="str">
            <v>代表取締役</v>
          </cell>
          <cell r="D143" t="str">
            <v>豊田　益市</v>
          </cell>
          <cell r="E143" t="str">
            <v>893-6666</v>
          </cell>
          <cell r="F143" t="str">
            <v>宜野湾市野蒿1丁目6番23号</v>
          </cell>
        </row>
        <row r="144">
          <cell r="A144" t="str">
            <v>R11</v>
          </cell>
          <cell r="B144" t="str">
            <v>（有）日章技研</v>
          </cell>
          <cell r="C144" t="str">
            <v>代表取締役</v>
          </cell>
          <cell r="D144" t="str">
            <v>天久　肇</v>
          </cell>
          <cell r="E144" t="str">
            <v>856-0382</v>
          </cell>
          <cell r="F144" t="str">
            <v>豊見城市字真玉橋２７４番地の３</v>
          </cell>
        </row>
        <row r="145">
          <cell r="A145" t="str">
            <v>R12</v>
          </cell>
          <cell r="B145" t="str">
            <v>（有）三ツ矢磁気測量</v>
          </cell>
          <cell r="C145" t="str">
            <v>代表取締役</v>
          </cell>
          <cell r="D145" t="str">
            <v>金城　朝福</v>
          </cell>
          <cell r="E145" t="str">
            <v>859-7123</v>
          </cell>
          <cell r="F145" t="str">
            <v>那覇市小禄1丁目7番26号  大城ｱﾊﾟｰﾄ102</v>
          </cell>
        </row>
        <row r="146">
          <cell r="A146" t="str">
            <v>R13</v>
          </cell>
          <cell r="B146" t="str">
            <v>（有）沖縄探査工業</v>
          </cell>
          <cell r="C146" t="str">
            <v>代表取締役</v>
          </cell>
          <cell r="D146" t="str">
            <v>島田　潤</v>
          </cell>
          <cell r="E146" t="str">
            <v>885-6006</v>
          </cell>
          <cell r="F146" t="str">
            <v>那覇市首里石嶺町2丁目197番地の1</v>
          </cell>
        </row>
        <row r="147">
          <cell r="A147" t="str">
            <v>R14</v>
          </cell>
          <cell r="B147" t="str">
            <v>（有）セーフティ探査</v>
          </cell>
          <cell r="C147" t="str">
            <v>代表取締役</v>
          </cell>
          <cell r="D147" t="str">
            <v>翁長隆</v>
          </cell>
          <cell r="E147" t="str">
            <v>862-5282</v>
          </cell>
          <cell r="F147" t="str">
            <v>那覇市泊２－９－２</v>
          </cell>
        </row>
        <row r="148">
          <cell r="A148" t="str">
            <v>R15</v>
          </cell>
          <cell r="B148" t="str">
            <v>（有）琉球サンマリン開発</v>
          </cell>
          <cell r="C148" t="str">
            <v>代表取締役</v>
          </cell>
          <cell r="D148" t="str">
            <v>勝連　徹</v>
          </cell>
          <cell r="E148" t="str">
            <v>855-0039</v>
          </cell>
          <cell r="F148" t="str">
            <v>那覇市字国場1166番地3　メゾン城302</v>
          </cell>
        </row>
        <row r="149">
          <cell r="A149" t="str">
            <v>R16</v>
          </cell>
          <cell r="B149" t="str">
            <v>（有）共栄総業</v>
          </cell>
          <cell r="C149" t="str">
            <v>代表取締役</v>
          </cell>
          <cell r="D149" t="str">
            <v>高江洲　義八</v>
          </cell>
          <cell r="E149" t="str">
            <v>936-7524</v>
          </cell>
          <cell r="F149" t="str">
            <v>北谷町字桑江385番地</v>
          </cell>
        </row>
        <row r="150">
          <cell r="A150" t="str">
            <v>S01</v>
          </cell>
          <cell r="B150" t="str">
            <v>福山商事（株）</v>
          </cell>
          <cell r="C150" t="str">
            <v>代表取締役社長</v>
          </cell>
          <cell r="D150" t="str">
            <v>福山　弘隆</v>
          </cell>
          <cell r="E150" t="str">
            <v>876-1111</v>
          </cell>
          <cell r="F150" t="str">
            <v>浦添市牧港4丁目14番17号</v>
          </cell>
        </row>
        <row r="151">
          <cell r="A151" t="str">
            <v>S02</v>
          </cell>
          <cell r="B151" t="str">
            <v>沖縄シャーリング(株)</v>
          </cell>
          <cell r="C151" t="str">
            <v>代表取締役</v>
          </cell>
          <cell r="D151" t="str">
            <v>名嘉  徳有</v>
          </cell>
          <cell r="E151" t="str">
            <v>877-2091</v>
          </cell>
          <cell r="F151" t="str">
            <v>浦添市勢理客４－２１－１２</v>
          </cell>
        </row>
        <row r="152">
          <cell r="A152" t="str">
            <v>S03</v>
          </cell>
          <cell r="B152" t="str">
            <v>(株)奥平商会</v>
          </cell>
          <cell r="C152" t="str">
            <v>代表取締役</v>
          </cell>
          <cell r="D152" t="str">
            <v>岡林  隆司</v>
          </cell>
          <cell r="E152" t="str">
            <v>863-2727</v>
          </cell>
          <cell r="F152" t="str">
            <v>那覇市安里2丁目6番37号</v>
          </cell>
        </row>
        <row r="153">
          <cell r="A153" t="str">
            <v>S04</v>
          </cell>
          <cell r="B153" t="str">
            <v>(株)琉信管材商事</v>
          </cell>
          <cell r="C153" t="str">
            <v>代表取締役</v>
          </cell>
          <cell r="D153" t="str">
            <v>前原　信治</v>
          </cell>
          <cell r="E153" t="str">
            <v>877-6364</v>
          </cell>
          <cell r="F153" t="str">
            <v>浦添市勢理客４－１５－１２</v>
          </cell>
        </row>
        <row r="154">
          <cell r="A154" t="str">
            <v>S05</v>
          </cell>
          <cell r="B154" t="str">
            <v>（株）琉金</v>
          </cell>
          <cell r="C154" t="str">
            <v>代表取締役</v>
          </cell>
          <cell r="D154" t="str">
            <v>高宮　康次</v>
          </cell>
          <cell r="E154" t="str">
            <v>867-3475</v>
          </cell>
          <cell r="F154" t="str">
            <v>那覇市泊２丁目２９番地１</v>
          </cell>
        </row>
        <row r="155">
          <cell r="A155" t="str">
            <v>S06</v>
          </cell>
          <cell r="B155" t="str">
            <v>（株）丸福</v>
          </cell>
          <cell r="C155" t="str">
            <v>代表取締役</v>
          </cell>
          <cell r="D155" t="str">
            <v>濱元　貞雄</v>
          </cell>
          <cell r="E155" t="str">
            <v>878-8412</v>
          </cell>
          <cell r="F155" t="str">
            <v>浦添市勢理客３丁目３番１８号</v>
          </cell>
        </row>
        <row r="156">
          <cell r="A156" t="str">
            <v>S07</v>
          </cell>
          <cell r="B156" t="str">
            <v>沖縄岩谷産業（株）</v>
          </cell>
          <cell r="C156" t="str">
            <v>代表取締役社長</v>
          </cell>
          <cell r="D156" t="str">
            <v>森島　勝陽</v>
          </cell>
          <cell r="E156" t="str">
            <v>868-1522</v>
          </cell>
          <cell r="F156" t="str">
            <v>那覇市久茂地２丁目１５番１０号</v>
          </cell>
        </row>
        <row r="157">
          <cell r="A157" t="str">
            <v>S08</v>
          </cell>
          <cell r="B157" t="str">
            <v>高千穂産業(株)</v>
          </cell>
          <cell r="C157" t="str">
            <v>代表取締役</v>
          </cell>
          <cell r="D157" t="str">
            <v>由浅  嗣明</v>
          </cell>
          <cell r="E157" t="str">
            <v>879-3794</v>
          </cell>
          <cell r="F157" t="str">
            <v>浦添市牧港５丁目７番２号</v>
          </cell>
        </row>
        <row r="158">
          <cell r="A158" t="str">
            <v>S09</v>
          </cell>
          <cell r="B158" t="str">
            <v>沖水化成(株)</v>
          </cell>
          <cell r="C158" t="str">
            <v>代表取締役</v>
          </cell>
          <cell r="D158" t="str">
            <v>仲里  郁夫</v>
          </cell>
          <cell r="E158" t="str">
            <v>982-1371</v>
          </cell>
          <cell r="F158" t="str">
            <v>沖縄市海邦町3番14号</v>
          </cell>
        </row>
        <row r="159">
          <cell r="A159" t="str">
            <v>S10</v>
          </cell>
          <cell r="B159" t="str">
            <v>（株）宮真商事</v>
          </cell>
          <cell r="C159" t="str">
            <v>代表取締役</v>
          </cell>
          <cell r="D159" t="str">
            <v>宮城　宏明</v>
          </cell>
          <cell r="E159" t="str">
            <v>866-1455</v>
          </cell>
          <cell r="F159" t="str">
            <v>那覇市壺屋１丁目２７番８号</v>
          </cell>
        </row>
        <row r="160">
          <cell r="A160" t="str">
            <v>S11</v>
          </cell>
          <cell r="B160" t="str">
            <v>（株）全琉</v>
          </cell>
          <cell r="C160" t="str">
            <v>代表取締役</v>
          </cell>
          <cell r="D160" t="str">
            <v>屋比久　憲徳</v>
          </cell>
          <cell r="E160" t="str">
            <v>886-1718</v>
          </cell>
          <cell r="F160" t="str">
            <v>那覇市古島１丁目２５番地の５</v>
          </cell>
        </row>
        <row r="161">
          <cell r="A161" t="str">
            <v>S12</v>
          </cell>
          <cell r="B161" t="str">
            <v>オキノリ工設（株）</v>
          </cell>
          <cell r="C161" t="str">
            <v>代表取締役</v>
          </cell>
          <cell r="D161" t="str">
            <v>具志堅　興順</v>
          </cell>
          <cell r="E161" t="str">
            <v>876-1001</v>
          </cell>
          <cell r="F161" t="str">
            <v>浦添市城間２丁目１８番３号</v>
          </cell>
        </row>
        <row r="162">
          <cell r="A162" t="str">
            <v>S13</v>
          </cell>
          <cell r="B162" t="str">
            <v>（有）那覇量水器</v>
          </cell>
          <cell r="C162" t="str">
            <v>代表取締役</v>
          </cell>
          <cell r="D162" t="str">
            <v>國吉　幸己</v>
          </cell>
          <cell r="E162" t="str">
            <v>854-8456</v>
          </cell>
          <cell r="F162" t="str">
            <v>那覇市字上間３３９番地15</v>
          </cell>
        </row>
        <row r="163">
          <cell r="A163" t="str">
            <v>S14</v>
          </cell>
          <cell r="B163" t="str">
            <v>（株）大眞商会</v>
          </cell>
          <cell r="C163" t="str">
            <v>代表取締役</v>
          </cell>
          <cell r="D163" t="str">
            <v>根間　蒋眞</v>
          </cell>
          <cell r="E163" t="str">
            <v>832-2784</v>
          </cell>
          <cell r="F163" t="str">
            <v>那覇市壺屋２丁目１０番１５号</v>
          </cell>
        </row>
        <row r="164">
          <cell r="A164" t="str">
            <v>S15</v>
          </cell>
          <cell r="B164" t="str">
            <v>宮城計器（株）</v>
          </cell>
          <cell r="C164" t="str">
            <v>代表取締役</v>
          </cell>
          <cell r="D164" t="str">
            <v>宮城　直成</v>
          </cell>
          <cell r="E164" t="str">
            <v>862-5158</v>
          </cell>
          <cell r="F164" t="str">
            <v>那覇市壺屋１丁目２７番６号</v>
          </cell>
        </row>
        <row r="165">
          <cell r="A165" t="str">
            <v>S16</v>
          </cell>
          <cell r="B165" t="str">
            <v>（有）幸有商事</v>
          </cell>
          <cell r="C165" t="str">
            <v>取締役</v>
          </cell>
          <cell r="D165" t="str">
            <v>大山　吉昭</v>
          </cell>
          <cell r="E165" t="str">
            <v>945-5829</v>
          </cell>
          <cell r="F165" t="str">
            <v>西原町字幸地950番地の1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様式"/>
      <sheetName val="外部集計"/>
      <sheetName val="外部数量"/>
      <sheetName val="内部集計"/>
      <sheetName val="内部数量（床）"/>
      <sheetName val="内部数量（壁）"/>
      <sheetName val="内部数量（天井）"/>
      <sheetName val="木建"/>
      <sheetName val="金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ｼｰﾄ"/>
      <sheetName val="結果ｼｰﾄ"/>
      <sheetName val="当初本工事"/>
      <sheetName val="当初諸経費"/>
      <sheetName val="変更本工事"/>
      <sheetName val="変更諸経費"/>
      <sheetName val="2変本工事"/>
      <sheetName val="2変諸経費"/>
      <sheetName val="Sheet3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直接工事費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ニュアル"/>
      <sheetName val="入力表"/>
      <sheetName val="名簿等"/>
      <sheetName val="日程表"/>
      <sheetName val="Fax通知"/>
      <sheetName val="承認通知"/>
      <sheetName val="起案"/>
      <sheetName val="２ページ目"/>
      <sheetName val="配付通知"/>
      <sheetName val="説明書(HP)"/>
      <sheetName val="説明書(紙)"/>
      <sheetName val="起案説明書(HP)"/>
      <sheetName val="起案説明書(紙)"/>
      <sheetName val="調査員通知"/>
      <sheetName val="休日"/>
      <sheetName val="基準(工事)"/>
      <sheetName val="基準(委託)"/>
      <sheetName val="指名一覧"/>
      <sheetName val="承認願"/>
      <sheetName val="入札書等"/>
      <sheetName val="心得"/>
      <sheetName val="図書DL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文"/>
      <sheetName val="雨水流量表"/>
      <sheetName val="DO_計算書"/>
      <sheetName val="皿型_計算書"/>
      <sheetName val="管渠_計算書"/>
      <sheetName val="U形_計算書"/>
      <sheetName val="台形_計算書"/>
      <sheetName val="長方形_計算書"/>
      <sheetName val="L形_計算書"/>
      <sheetName val="BOX・S_計算書"/>
      <sheetName val="HP"/>
      <sheetName val="JIS_A5345"/>
      <sheetName val="BOX・Ｉ_計算書"/>
      <sheetName val="ESD_A"/>
      <sheetName val="RCﾌﾘｭｰﾑ"/>
      <sheetName val="OG水路"/>
      <sheetName val="YCﾌﾘｭｰﾑ"/>
      <sheetName val="KSﾌﾘｭｰﾑ"/>
      <sheetName val="BiG_U"/>
      <sheetName val="ESD_C"/>
      <sheetName val="ESD_L"/>
      <sheetName val="CB"/>
      <sheetName val="卵形管_計算書"/>
      <sheetName val="U字溝"/>
      <sheetName val="ｸﾘｰﾝ"/>
      <sheetName val="卵形管"/>
      <sheetName val="皿型"/>
      <sheetName val="VU"/>
      <sheetName val="DO"/>
      <sheetName val="DO管"/>
      <sheetName val="YNP"/>
      <sheetName val="MU"/>
      <sheetName val="側溝ｶﾙﾊﾞｰﾄ"/>
      <sheetName val="PC･BOX標準"/>
      <sheetName val="PC･BOXｲﾝﾊﾞｰﾄ"/>
      <sheetName val="ｱｰﾁｶﾙﾊﾞｰﾄ"/>
      <sheetName val="代価"/>
    </sheetNames>
    <sheetDataSet>
      <sheetData sheetId="0" refreshError="1"/>
      <sheetData sheetId="1" refreshError="1">
        <row r="10">
          <cell r="BV10">
            <v>150</v>
          </cell>
        </row>
        <row r="11">
          <cell r="BV11">
            <v>200</v>
          </cell>
        </row>
        <row r="12">
          <cell r="BV12">
            <v>250</v>
          </cell>
        </row>
        <row r="13">
          <cell r="BV13">
            <v>300</v>
          </cell>
        </row>
        <row r="14">
          <cell r="BV14">
            <v>350</v>
          </cell>
        </row>
        <row r="15">
          <cell r="BV15">
            <v>400</v>
          </cell>
        </row>
        <row r="16">
          <cell r="BV16">
            <v>450</v>
          </cell>
        </row>
        <row r="17">
          <cell r="BV17">
            <v>500</v>
          </cell>
        </row>
        <row r="18">
          <cell r="BV18">
            <v>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1"/>
      <sheetName val="102"/>
      <sheetName val="103"/>
      <sheetName val="104"/>
      <sheetName val="105"/>
      <sheetName val="201"/>
      <sheetName val="301"/>
      <sheetName val="302"/>
      <sheetName val="303"/>
      <sheetName val="304"/>
      <sheetName val="3005"/>
      <sheetName val="3006"/>
      <sheetName val="401"/>
      <sheetName val="402"/>
      <sheetName val="403"/>
      <sheetName val="404"/>
      <sheetName val="4005"/>
      <sheetName val="4006"/>
      <sheetName val="1001"/>
      <sheetName val="1002"/>
      <sheetName val="1003"/>
      <sheetName val="書き方"/>
      <sheetName val="国庫進捗月報ﾃﾞｰﾀ"/>
      <sheetName val="国庫集計"/>
      <sheetName val="7算定額明細書用"/>
      <sheetName val="12(3)請負及び竣工検査調書"/>
      <sheetName val="概要"/>
      <sheetName val="3請負者のﾃﾞｰﾀ"/>
      <sheetName val="繰越計算用"/>
      <sheetName val="発注計画"/>
      <sheetName val="総括表(金額･延長)"/>
      <sheetName val="消火栓金額"/>
      <sheetName val="布設管"/>
      <sheetName val="廃止管"/>
      <sheetName val="決算"/>
      <sheetName val="請負竣工検査"/>
      <sheetName val="水道新聞"/>
      <sheetName val="DATA"/>
      <sheetName val="701"/>
      <sheetName val="702"/>
      <sheetName val="703"/>
      <sheetName val="704"/>
      <sheetName val="705"/>
      <sheetName val="10内訳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ok1"/>
      <sheetName val="A代価"/>
      <sheetName val="結果ｼｰﾄ"/>
      <sheetName val="当初諸経費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権者別"/>
      <sheetName val="Sheet1"/>
      <sheetName val="Sheet2"/>
      <sheetName val="Sheet3"/>
      <sheetName val="Sheet4"/>
      <sheetName val="Sheet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基代"/>
      <sheetName val="基台代"/>
      <sheetName val="灯器代"/>
      <sheetName val="側辺代"/>
      <sheetName val="Tc溝代"/>
      <sheetName val="Re溝代"/>
      <sheetName val="RZ溝代"/>
      <sheetName val="管溝代"/>
      <sheetName val="ｼｮ溝代"/>
      <sheetName val="THｼｮ溝代"/>
      <sheetName val="配管代"/>
      <sheetName val="保管代"/>
      <sheetName val="HH代"/>
      <sheetName val="HH (2)"/>
      <sheetName val="HB撤代"/>
      <sheetName val="ＨC撤代"/>
      <sheetName val="基穴補代"/>
      <sheetName val="仮設基台"/>
      <sheetName val="単位数量→"/>
      <sheetName val="数量"/>
      <sheetName val="NC基"/>
      <sheetName val="基台"/>
      <sheetName val="灯器"/>
      <sheetName val="側基"/>
      <sheetName val="TC線溝"/>
      <sheetName val="RE線溝"/>
      <sheetName val="RZ線溝"/>
      <sheetName val="管溝"/>
      <sheetName val="ｼｮ溝"/>
      <sheetName val="THｼｮ溝"/>
      <sheetName val="管1"/>
      <sheetName val="保管"/>
      <sheetName val="HH"/>
      <sheetName val="HB 撤去"/>
      <sheetName val="HC撤去"/>
      <sheetName val="基穴補"/>
      <sheetName val="人孔控除"/>
      <sheetName val="AS舗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画面"/>
      <sheetName val="明細書"/>
      <sheetName val="体系"/>
      <sheetName val="内訳＆集計"/>
      <sheetName val="内訳目次"/>
      <sheetName val="地権者別"/>
      <sheetName val="立竹木調査表（移植）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"/>
      <sheetName val="物質収支計算"/>
      <sheetName val="送排泥流量計算"/>
      <sheetName val="還流ポンプの選定"/>
      <sheetName val="三社見積比較"/>
      <sheetName val="入路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設計 "/>
      <sheetName val="共通仮設"/>
      <sheetName val="管布設(DCIP)"/>
      <sheetName val="代総括表"/>
      <sheetName val="一代価(D)"/>
      <sheetName val="単価算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  <sheetName val="長田複合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費計算書 "/>
      <sheetName val="率計算書"/>
      <sheetName val="明細書（１）"/>
      <sheetName val="単価一覧 "/>
      <sheetName val="単価表"/>
      <sheetName val="数量総括"/>
      <sheetName val="数量"/>
      <sheetName val="土量"/>
      <sheetName val="数量調書"/>
      <sheetName val="数量調書 (2)"/>
      <sheetName val="建て込損料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ｱｲｿﾒ"/>
      <sheetName val="管路掘削"/>
      <sheetName val="受信柱基礎"/>
      <sheetName val="拾出表(1)"/>
      <sheetName val="拾出表 (2)"/>
      <sheetName val="拾出表 (3)"/>
      <sheetName val="集計表(1)"/>
      <sheetName val="集計表 (2)"/>
      <sheetName val="総括表"/>
      <sheetName val="総括表 (2)"/>
      <sheetName val="総括表 (3)"/>
      <sheetName val="代価表(ｹｰﾌﾞﾙ)"/>
      <sheetName val="代価表(配管)"/>
      <sheetName val="代価表(接続工)"/>
      <sheetName val="代価表(通信付帯工)"/>
      <sheetName val="代価表(避雷針工)"/>
      <sheetName val="代価表(建柱工)"/>
      <sheetName val="代価表(土工)"/>
      <sheetName val="代価表(機器据付工)"/>
      <sheetName val="積算数量表"/>
      <sheetName val="積算表"/>
    </sheetNames>
    <sheetDataSet>
      <sheetData sheetId="0"/>
      <sheetData sheetId="1"/>
      <sheetData sheetId="2"/>
      <sheetData sheetId="3">
        <row r="1">
          <cell r="C1" t="str">
            <v>[数量拾い出し表]</v>
          </cell>
          <cell r="T1" t="str">
            <v>別紙－５</v>
          </cell>
        </row>
        <row r="2">
          <cell r="C2" t="str">
            <v>工種：配線工</v>
          </cell>
          <cell r="G2" t="str">
            <v>設備名：ラジオ再放送設備</v>
          </cell>
          <cell r="J2" t="str">
            <v>施工場所：厳原トンネル</v>
          </cell>
          <cell r="P2" t="str">
            <v>作業：設置</v>
          </cell>
          <cell r="T2" t="str">
            <v>（１／３）</v>
          </cell>
        </row>
        <row r="4">
          <cell r="A4" t="str">
            <v>ｹｰﾌﾞﾙ</v>
          </cell>
          <cell r="B4" t="str">
            <v>ｱｲｿﾒ</v>
          </cell>
          <cell r="C4" t="str">
            <v>配線区間</v>
          </cell>
          <cell r="E4" t="str">
            <v>施工方法</v>
          </cell>
          <cell r="F4" t="str">
            <v>種　　別</v>
          </cell>
          <cell r="G4" t="str">
            <v>名　　　称</v>
          </cell>
          <cell r="H4" t="str">
            <v>規　　　格</v>
          </cell>
          <cell r="I4" t="str">
            <v>合　計</v>
          </cell>
          <cell r="J4" t="str">
            <v>内　　　　　　　　　訳</v>
          </cell>
        </row>
        <row r="5">
          <cell r="A5" t="str">
            <v>ＮＯ</v>
          </cell>
          <cell r="B5" t="str">
            <v>ＮＯ</v>
          </cell>
          <cell r="C5" t="str">
            <v>自</v>
          </cell>
          <cell r="D5" t="str">
            <v>至</v>
          </cell>
          <cell r="E5" t="str">
            <v>　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拾い書(換気設備）機器設備"/>
      <sheetName val="ﾀﾞｸﾄ計算 (換気設備)"/>
      <sheetName val="数量拾い書(換気設備)機器・ﾀﾞｸﾄ設備"/>
      <sheetName val="数量拾い書 (3)"/>
      <sheetName val="集計表(換気設備）"/>
      <sheetName val="集計表 (2)"/>
      <sheetName val="機械複合単価"/>
      <sheetName val="電気複合単価"/>
      <sheetName val="機械工事"/>
      <sheetName val="代価一覧表"/>
      <sheetName val="H12単価"/>
      <sheetName val="集計表"/>
      <sheetName val="床仕上計算"/>
      <sheetName val="建物単価"/>
      <sheetName val="明細書（１）"/>
      <sheetName val="数量調書"/>
      <sheetName val="科目別（庁舎本館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総合計"/>
      <sheetName val="工事価格"/>
      <sheetName val="現場仕訳書"/>
      <sheetName val="仕訳書"/>
      <sheetName val="直接仮設"/>
      <sheetName val="土工事"/>
      <sheetName val="ｺﾝｸﾘｰﾄ "/>
      <sheetName val="型枠"/>
      <sheetName val="鉄筋"/>
      <sheetName val="既製ｺﾝｸﾘｰﾄ"/>
      <sheetName val="防水工事"/>
      <sheetName val="石工事"/>
      <sheetName val="タイル工事"/>
      <sheetName val="木工事"/>
      <sheetName val="金属工事"/>
      <sheetName val="左官工事"/>
      <sheetName val="木製建具"/>
      <sheetName val="金属製建具"/>
      <sheetName val="金属製建具 (2)"/>
      <sheetName val="ガラス"/>
      <sheetName val="塗装工事"/>
      <sheetName val="内外装工事"/>
      <sheetName val="仕上げユニット"/>
      <sheetName val="構内舗装"/>
      <sheetName val="代価表2-1"/>
      <sheetName val="代価表3-1,2"/>
      <sheetName val="代価表3-3,4"/>
      <sheetName val="代価表3-5,6"/>
      <sheetName val="代価表3-7,8"/>
      <sheetName val="代価表7-1"/>
      <sheetName val="代価表13-1,2 "/>
      <sheetName val="代価表13-3,4"/>
      <sheetName val="代価表17-1"/>
      <sheetName val="代価表19-1,2"/>
      <sheetName val="代価表19-3,4"/>
      <sheetName val="代価表19-5,6"/>
      <sheetName val="代価表19-7,8"/>
      <sheetName val="代価表19-9,10"/>
      <sheetName val="代価表19-11,12"/>
      <sheetName val="代価表19-13,14"/>
      <sheetName val="代価表19-15"/>
      <sheetName val="代価表4-1,2"/>
      <sheetName val="労務単価"/>
      <sheetName val="代価表5-1"/>
      <sheetName val="内訳（空調）"/>
      <sheetName val="仕訳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C3" t="str">
            <v>直接仮設工事</v>
          </cell>
        </row>
      </sheetData>
      <sheetData sheetId="6" refreshError="1">
        <row r="3">
          <cell r="C3" t="str">
            <v>土工事</v>
          </cell>
        </row>
      </sheetData>
      <sheetData sheetId="7" refreshError="1">
        <row r="3">
          <cell r="C3" t="str">
            <v>ｺﾝｸﾘｰﾄ工事</v>
          </cell>
        </row>
      </sheetData>
      <sheetData sheetId="8" refreshError="1">
        <row r="3">
          <cell r="C3" t="str">
            <v>型枠工事</v>
          </cell>
        </row>
      </sheetData>
      <sheetData sheetId="9" refreshError="1">
        <row r="3">
          <cell r="C3" t="str">
            <v>鉄筋工事</v>
          </cell>
        </row>
      </sheetData>
      <sheetData sheetId="10" refreshError="1">
        <row r="3">
          <cell r="C3" t="str">
            <v>既製ｺﾝｸﾘｰﾄ工事</v>
          </cell>
        </row>
      </sheetData>
      <sheetData sheetId="11" refreshError="1">
        <row r="3">
          <cell r="C3" t="str">
            <v>防水工事</v>
          </cell>
        </row>
      </sheetData>
      <sheetData sheetId="12" refreshError="1">
        <row r="3">
          <cell r="C3" t="str">
            <v>石工事</v>
          </cell>
        </row>
      </sheetData>
      <sheetData sheetId="13" refreshError="1">
        <row r="3">
          <cell r="C3" t="str">
            <v>タイル工事</v>
          </cell>
        </row>
      </sheetData>
      <sheetData sheetId="14" refreshError="1">
        <row r="3">
          <cell r="C3" t="str">
            <v>木工事</v>
          </cell>
        </row>
      </sheetData>
      <sheetData sheetId="15" refreshError="1">
        <row r="3">
          <cell r="C3" t="str">
            <v>金属工事</v>
          </cell>
        </row>
      </sheetData>
      <sheetData sheetId="16" refreshError="1">
        <row r="3">
          <cell r="C3" t="str">
            <v>左官工事</v>
          </cell>
        </row>
      </sheetData>
      <sheetData sheetId="17" refreshError="1">
        <row r="3">
          <cell r="C3" t="str">
            <v>木製建具工事</v>
          </cell>
        </row>
      </sheetData>
      <sheetData sheetId="18" refreshError="1">
        <row r="3">
          <cell r="C3" t="str">
            <v>金属製建具工事</v>
          </cell>
        </row>
      </sheetData>
      <sheetData sheetId="19">
        <row r="32">
          <cell r="I32">
            <v>9571400</v>
          </cell>
        </row>
      </sheetData>
      <sheetData sheetId="20" refreshError="1">
        <row r="3">
          <cell r="C3" t="str">
            <v>ガラス工事</v>
          </cell>
        </row>
      </sheetData>
      <sheetData sheetId="21" refreshError="1">
        <row r="3">
          <cell r="C3" t="str">
            <v>塗装工事</v>
          </cell>
        </row>
      </sheetData>
      <sheetData sheetId="22" refreshError="1">
        <row r="3">
          <cell r="C3" t="str">
            <v>内外装工事</v>
          </cell>
        </row>
      </sheetData>
      <sheetData sheetId="23" refreshError="1">
        <row r="3">
          <cell r="C3" t="str">
            <v>仕上ユニット</v>
          </cell>
        </row>
        <row r="33">
          <cell r="I33">
            <v>7821900</v>
          </cell>
        </row>
      </sheetData>
      <sheetData sheetId="24"/>
      <sheetData sheetId="25" refreshError="1">
        <row r="15">
          <cell r="K15">
            <v>510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5">
          <cell r="K15">
            <v>2710</v>
          </cell>
        </row>
      </sheetData>
      <sheetData sheetId="34" refreshError="1"/>
      <sheetData sheetId="35" refreshError="1">
        <row r="31">
          <cell r="K31">
            <v>3500</v>
          </cell>
        </row>
      </sheetData>
      <sheetData sheetId="36"/>
      <sheetData sheetId="37"/>
      <sheetData sheetId="38"/>
      <sheetData sheetId="39" refreshError="1">
        <row r="15">
          <cell r="K15">
            <v>1470</v>
          </cell>
        </row>
      </sheetData>
      <sheetData sheetId="40"/>
      <sheetData sheetId="41"/>
      <sheetData sheetId="42"/>
      <sheetData sheetId="43" refreshError="1">
        <row r="3">
          <cell r="B3">
            <v>33600</v>
          </cell>
        </row>
      </sheetData>
      <sheetData sheetId="44"/>
      <sheetData sheetId="45" refreshError="1"/>
      <sheetData sheetId="4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CB"/>
      <sheetName val="木建"/>
      <sheetName val="金建"/>
      <sheetName val="木"/>
      <sheetName val="内装"/>
      <sheetName val="一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居住者調書"/>
      <sheetName val="工法様式"/>
      <sheetName val="補償金算定総括表"/>
      <sheetName val="共通仮設･諸経費率"/>
      <sheetName val="建物移転算定表"/>
      <sheetName val="工作物算定"/>
      <sheetName val="動産移転"/>
      <sheetName val="仮住居使用料"/>
      <sheetName val="立竹木算定"/>
      <sheetName val="移転雑費"/>
      <sheetName val="消費税"/>
      <sheetName val="工作物"/>
      <sheetName val="代価 (2)"/>
      <sheetName val="数量計算 "/>
      <sheetName val="単価"/>
      <sheetName val="工事工程表"/>
      <sheetName val="標準工期 (2)"/>
      <sheetName val="借家人補償"/>
      <sheetName val="さとうきび"/>
      <sheetName val="家賃減収"/>
      <sheetName val="登記(表示)"/>
      <sheetName val="登記(滅失)"/>
      <sheetName val="説明書"/>
      <sheetName val="中科目内訳書 "/>
      <sheetName val="工事集計表"/>
      <sheetName val="仕訳書"/>
      <sheetName val="別表"/>
      <sheetName val="床仕上計算"/>
      <sheetName val="複合単価表"/>
      <sheetName val="#REF"/>
      <sheetName val="建物単価"/>
      <sheetName val="86動産"/>
      <sheetName val="補償総括"/>
      <sheetName val="基礎data"/>
      <sheetName val="入力シート"/>
      <sheetName val="H12単価"/>
      <sheetName val="集計表"/>
      <sheetName val="仕訳（県）"/>
      <sheetName val="立木調査"/>
      <sheetName val="総括表（松田 兼孝）"/>
      <sheetName val="仕訳（解体）"/>
      <sheetName val="内訳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空調設備機器拾い集計"/>
      <sheetName val="空調設備機器拾い(1)"/>
      <sheetName val="空調設備機器拾い (2)"/>
      <sheetName val="矩形風道&lt;亜鉛鉄板製）"/>
      <sheetName val="円形ｽﾊﾟｲﾗﾙﾀﾞｸﾄ(亜鉛鉄板製)"/>
      <sheetName val="ﾁｬﾝﾊﾞｰﾎﾞｯｸｽ類（亜鉛鉄板製）集計"/>
      <sheetName val="吹出口類集計"/>
      <sheetName val="冷媒配管集計（保温共巻）"/>
      <sheetName val="たわみ継手（斜流送風機ﾀﾞｸﾄ用）集計"/>
      <sheetName val="冷媒配管集計（保温共巻） (2)"/>
      <sheetName val="冷媒配管集計"/>
      <sheetName val="冷媒配管集計 (2)"/>
      <sheetName val="ドレン配管集計"/>
      <sheetName val="Sheet1"/>
      <sheetName val="Sheet2"/>
      <sheetName val="Sheet3"/>
    </sheetNames>
    <sheetDataSet>
      <sheetData sheetId="0" refreshError="1"/>
      <sheetData sheetId="1" refreshError="1">
        <row r="1">
          <cell r="B1" t="str">
            <v>件名</v>
          </cell>
          <cell r="C1" t="str">
            <v>朝霞浄水場高度浄水施設オゾン処理所</v>
          </cell>
        </row>
        <row r="3">
          <cell r="B3" t="str">
            <v>工事種目  空調設備</v>
          </cell>
        </row>
        <row r="4">
          <cell r="M4" t="str">
            <v xml:space="preserve">   区分は下欄の(注)を参照のこと</v>
          </cell>
          <cell r="N4">
            <v>10</v>
          </cell>
          <cell r="O4">
            <v>10</v>
          </cell>
          <cell r="P4">
            <v>10</v>
          </cell>
          <cell r="Q4">
            <v>10</v>
          </cell>
          <cell r="R4">
            <v>10</v>
          </cell>
          <cell r="S4">
            <v>10</v>
          </cell>
          <cell r="T4">
            <v>10</v>
          </cell>
          <cell r="AA4">
            <v>10</v>
          </cell>
        </row>
        <row r="5">
          <cell r="O5" t="str">
            <v xml:space="preserve"> 区分</v>
          </cell>
          <cell r="P5" t="str">
            <v>※</v>
          </cell>
          <cell r="Q5" t="str">
            <v>※</v>
          </cell>
          <cell r="R5" t="str">
            <v>搬入費</v>
          </cell>
          <cell r="S5" t="str">
            <v>据付費(設備機械工)</v>
          </cell>
          <cell r="T5" t="str">
            <v xml:space="preserve"> 出典:平成9年版</v>
          </cell>
          <cell r="U5" t="str">
            <v xml:space="preserve"> 出典:平成9年版</v>
          </cell>
          <cell r="V5" t="str">
            <v xml:space="preserve"> 出典:平成9年版</v>
          </cell>
          <cell r="W5" t="str">
            <v xml:space="preserve"> 出典:平成9年版</v>
          </cell>
          <cell r="X5" t="str">
            <v xml:space="preserve"> 出典:平成9年版</v>
          </cell>
        </row>
        <row r="6">
          <cell r="G6" t="str">
            <v>設</v>
          </cell>
          <cell r="H6" t="str">
            <v>台</v>
          </cell>
          <cell r="I6" t="str">
            <v>　機</v>
          </cell>
          <cell r="J6" t="str">
            <v>器寸</v>
          </cell>
          <cell r="K6" t="str">
            <v>法　</v>
          </cell>
          <cell r="L6" t="str">
            <v>機器</v>
          </cell>
          <cell r="M6" t="str">
            <v>機器</v>
          </cell>
          <cell r="N6" t="str">
            <v>容積</v>
          </cell>
          <cell r="O6" t="str">
            <v xml:space="preserve"> 重</v>
          </cell>
          <cell r="P6" t="str">
            <v xml:space="preserve"> 容</v>
          </cell>
          <cell r="Q6" t="str">
            <v>割</v>
          </cell>
          <cell r="R6" t="str">
            <v>搬入</v>
          </cell>
          <cell r="S6" t="str">
            <v>割</v>
          </cell>
          <cell r="T6" t="str">
            <v>割</v>
          </cell>
          <cell r="U6" t="str">
            <v xml:space="preserve">      建設省建築工事積算基準</v>
          </cell>
          <cell r="V6" t="str">
            <v xml:space="preserve">      建設省建築工事積算基準</v>
          </cell>
          <cell r="W6" t="str">
            <v xml:space="preserve">      建設省建築工事積算基準</v>
          </cell>
          <cell r="X6" t="str">
            <v xml:space="preserve">      建設省建築工事積算基準</v>
          </cell>
        </row>
        <row r="7">
          <cell r="B7" t="str">
            <v>記号</v>
          </cell>
          <cell r="C7" t="str">
            <v>機　器　名</v>
          </cell>
          <cell r="D7" t="str">
            <v>仕</v>
          </cell>
          <cell r="E7" t="str">
            <v>様</v>
          </cell>
          <cell r="F7" t="str">
            <v>様</v>
          </cell>
          <cell r="G7" t="str">
            <v>置</v>
          </cell>
          <cell r="H7" t="str">
            <v>容積</v>
          </cell>
          <cell r="I7" t="str">
            <v>重量</v>
          </cell>
          <cell r="J7" t="str">
            <v>(m)</v>
          </cell>
          <cell r="K7" t="str">
            <v xml:space="preserve"> 量</v>
          </cell>
          <cell r="L7" t="str">
            <v>容積</v>
          </cell>
          <cell r="M7" t="str">
            <v>重量</v>
          </cell>
          <cell r="N7" t="str">
            <v>重量</v>
          </cell>
          <cell r="O7" t="str">
            <v xml:space="preserve"> 量</v>
          </cell>
          <cell r="P7" t="str">
            <v xml:space="preserve"> 積</v>
          </cell>
          <cell r="Q7" t="str">
            <v>増</v>
          </cell>
          <cell r="R7" t="str">
            <v>重量</v>
          </cell>
          <cell r="S7" t="str">
            <v>増</v>
          </cell>
          <cell r="T7" t="str">
            <v>増</v>
          </cell>
          <cell r="U7" t="str">
            <v xml:space="preserve">  P441 より</v>
          </cell>
          <cell r="V7" t="str">
            <v xml:space="preserve"> 備  　    考</v>
          </cell>
          <cell r="W7" t="str">
            <v xml:space="preserve">  P441 より</v>
          </cell>
          <cell r="X7" t="str">
            <v xml:space="preserve">  P441 より</v>
          </cell>
          <cell r="Y7" t="str">
            <v xml:space="preserve">  P441 より</v>
          </cell>
        </row>
        <row r="8">
          <cell r="G8" t="str">
            <v>階</v>
          </cell>
          <cell r="H8" t="str">
            <v>数</v>
          </cell>
          <cell r="I8" t="str">
            <v>Ｌ</v>
          </cell>
          <cell r="J8" t="str">
            <v>Ｗ</v>
          </cell>
          <cell r="K8" t="str">
            <v>Ｈ</v>
          </cell>
          <cell r="L8" t="str">
            <v>m3</v>
          </cell>
          <cell r="M8" t="str">
            <v>kg</v>
          </cell>
          <cell r="N8" t="str">
            <v>kg/m3</v>
          </cell>
          <cell r="O8" t="str">
            <v xml:space="preserve"> 品</v>
          </cell>
          <cell r="P8" t="str">
            <v xml:space="preserve"> 品</v>
          </cell>
          <cell r="Q8" t="str">
            <v>率</v>
          </cell>
          <cell r="R8" t="str">
            <v>(t)</v>
          </cell>
          <cell r="S8" t="str">
            <v>(人)</v>
          </cell>
          <cell r="T8" t="str">
            <v>率</v>
          </cell>
          <cell r="U8" t="str">
            <v>(人工)</v>
          </cell>
        </row>
        <row r="9">
          <cell r="D9" t="str">
            <v>(室内機)</v>
          </cell>
          <cell r="E9">
            <v>0</v>
          </cell>
          <cell r="F9" t="str">
            <v/>
          </cell>
          <cell r="G9" t="str">
            <v/>
          </cell>
          <cell r="H9">
            <v>0</v>
          </cell>
          <cell r="I9">
            <v>0</v>
          </cell>
          <cell r="J9" t="str">
            <v xml:space="preserve"> ※ 機器搬入費の割増率</v>
          </cell>
          <cell r="K9">
            <v>0</v>
          </cell>
          <cell r="L9">
            <v>0</v>
          </cell>
          <cell r="M9" t="str">
            <v/>
          </cell>
          <cell r="N9">
            <v>0</v>
          </cell>
          <cell r="O9" t="str">
            <v/>
          </cell>
          <cell r="P9" t="str">
            <v/>
          </cell>
          <cell r="Q9">
            <v>0</v>
          </cell>
          <cell r="R9">
            <v>0</v>
          </cell>
          <cell r="S9" t="str">
            <v xml:space="preserve"> ※ 機器搬入費の割増率</v>
          </cell>
          <cell r="T9">
            <v>0</v>
          </cell>
          <cell r="U9">
            <v>0</v>
          </cell>
          <cell r="V9" t="str">
            <v xml:space="preserve"> ※ 機器搬入費の割増率</v>
          </cell>
          <cell r="W9" t="str">
            <v xml:space="preserve"> ※ 機器搬入費の割増率</v>
          </cell>
          <cell r="X9" t="str">
            <v xml:space="preserve"> ※ 機器搬入費の割増率</v>
          </cell>
        </row>
        <row r="10">
          <cell r="B10" t="str">
            <v>ACP-1</v>
          </cell>
          <cell r="C10" t="str">
            <v>ﾊﾟｯｹｰｼﾞ形</v>
          </cell>
          <cell r="D10" t="str">
            <v>空気熱源ﾋｰﾄﾎﾟﾝﾌﾟ式 年間空調型 床置 直吹形</v>
          </cell>
          <cell r="E10">
            <v>5</v>
          </cell>
          <cell r="F10">
            <v>0.7</v>
          </cell>
          <cell r="G10">
            <v>0.65</v>
          </cell>
          <cell r="H10">
            <v>5</v>
          </cell>
          <cell r="I10">
            <v>0.7</v>
          </cell>
          <cell r="J10">
            <v>0.65</v>
          </cell>
          <cell r="K10">
            <v>1.44</v>
          </cell>
          <cell r="L10">
            <v>0.66</v>
          </cell>
          <cell r="M10">
            <v>225</v>
          </cell>
          <cell r="N10">
            <v>340.90909090909088</v>
          </cell>
          <cell r="O10" t="str">
            <v/>
          </cell>
          <cell r="P10" t="str">
            <v xml:space="preserve"> ○</v>
          </cell>
          <cell r="Q10">
            <v>1.2</v>
          </cell>
          <cell r="R10">
            <v>1.35</v>
          </cell>
          <cell r="S10">
            <v>1.59</v>
          </cell>
          <cell r="T10">
            <v>1.2</v>
          </cell>
          <cell r="U10">
            <v>9.5399999999999991</v>
          </cell>
          <cell r="V10" t="str">
            <v>防振基礎</v>
          </cell>
        </row>
        <row r="11">
          <cell r="C11" t="str">
            <v>空気調和機</v>
          </cell>
          <cell r="D11" t="str">
            <v>冷房能力 25.0KW  暖房能力 26.5KW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>
            <v>0</v>
          </cell>
          <cell r="J11">
            <v>0</v>
          </cell>
          <cell r="K11" t="str">
            <v>(防振材 ｽﾌﾟﾘﾝｸﾞ式)</v>
          </cell>
          <cell r="L11">
            <v>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0</v>
          </cell>
          <cell r="R11">
            <v>0</v>
          </cell>
          <cell r="S11" t="str">
            <v xml:space="preserve"> 1) 重量又は容積重量による割増</v>
          </cell>
          <cell r="T11">
            <v>0</v>
          </cell>
          <cell r="U11">
            <v>0</v>
          </cell>
          <cell r="V11" t="str">
            <v>(防振材 ｽﾌﾟﾘﾝｸﾞ式)</v>
          </cell>
          <cell r="W11" t="str">
            <v xml:space="preserve"> 1) 重量又は容積重量による割増</v>
          </cell>
          <cell r="X11" t="str">
            <v xml:space="preserve"> 1) 重量又は容積重量による割増</v>
          </cell>
        </row>
        <row r="12">
          <cell r="D12" t="str">
            <v>(室外機)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 t="str">
            <v>空気熱源ﾋｰﾄﾎﾟﾝﾌﾟ式 年間空調型 床置 直吹形</v>
          </cell>
          <cell r="E13">
            <v>5</v>
          </cell>
          <cell r="F13">
            <v>0</v>
          </cell>
          <cell r="G13">
            <v>100</v>
          </cell>
          <cell r="H13">
            <v>5</v>
          </cell>
          <cell r="I13" t="str">
            <v/>
          </cell>
          <cell r="J13" t="str">
            <v xml:space="preserve"> ○</v>
          </cell>
          <cell r="K13">
            <v>1</v>
          </cell>
          <cell r="L13">
            <v>0</v>
          </cell>
          <cell r="M13">
            <v>100</v>
          </cell>
          <cell r="N13" t="str">
            <v/>
          </cell>
          <cell r="O13" t="str">
            <v/>
          </cell>
          <cell r="P13" t="str">
            <v xml:space="preserve"> ○</v>
          </cell>
          <cell r="Q13">
            <v>1</v>
          </cell>
          <cell r="R13">
            <v>0.5</v>
          </cell>
          <cell r="S13">
            <v>0.65</v>
          </cell>
          <cell r="T13">
            <v>1</v>
          </cell>
          <cell r="U13">
            <v>3.25</v>
          </cell>
          <cell r="V13" t="str">
            <v>　　搬入機器をその重量及び容積</v>
          </cell>
          <cell r="W13" t="str">
            <v>　　搬入機器をその重量及び容積</v>
          </cell>
          <cell r="X13" t="str">
            <v>　　搬入機器をその重量及び容積</v>
          </cell>
        </row>
        <row r="14">
          <cell r="D14" t="str">
            <v>冷房能力 25.0KW  暖房能力 26.5KW</v>
          </cell>
          <cell r="E14">
            <v>0</v>
          </cell>
          <cell r="F14" t="str">
            <v>未満</v>
          </cell>
          <cell r="G14" t="str">
            <v/>
          </cell>
          <cell r="H14" t="str">
            <v/>
          </cell>
          <cell r="I14" t="str">
            <v/>
          </cell>
          <cell r="J14">
            <v>0</v>
          </cell>
          <cell r="K14">
            <v>0</v>
          </cell>
          <cell r="L14">
            <v>0</v>
          </cell>
          <cell r="M14" t="str">
            <v>未満</v>
          </cell>
          <cell r="N14" t="str">
            <v/>
          </cell>
          <cell r="O14" t="str">
            <v/>
          </cell>
          <cell r="P14" t="str">
            <v/>
          </cell>
          <cell r="Q14">
            <v>0</v>
          </cell>
          <cell r="R14">
            <v>0</v>
          </cell>
          <cell r="S14" t="str">
            <v>　　から600kg/ｍ3以上の重量品と</v>
          </cell>
          <cell r="T14">
            <v>0</v>
          </cell>
          <cell r="U14">
            <v>0</v>
          </cell>
          <cell r="V14" t="str">
            <v>　　から600kg/ｍ3以上の重量品と</v>
          </cell>
          <cell r="W14" t="str">
            <v>　　から600kg/ｍ3以上の重量品と</v>
          </cell>
          <cell r="X14" t="str">
            <v>　　から600kg/ｍ3以上の重量品と</v>
          </cell>
        </row>
        <row r="15">
          <cell r="L15">
            <v>0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>
            <v>0</v>
          </cell>
          <cell r="T15" t="str">
            <v>　　600kg/ｍ3未満の容積品とに分</v>
          </cell>
          <cell r="U15">
            <v>0</v>
          </cell>
          <cell r="V15" t="str">
            <v>　　600kg/ｍ3未満の容積品とに分</v>
          </cell>
          <cell r="W15" t="str">
            <v>　　600kg/ｍ3未満の容積品とに分</v>
          </cell>
          <cell r="X15" t="str">
            <v>　　600kg/ｍ3未満の容積品とに分</v>
          </cell>
        </row>
        <row r="16">
          <cell r="L16">
            <v>0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0</v>
          </cell>
          <cell r="R16">
            <v>0</v>
          </cell>
          <cell r="S16">
            <v>0</v>
          </cell>
          <cell r="T16" t="str">
            <v>　　け、次表より求めた割増率を</v>
          </cell>
          <cell r="U16">
            <v>0</v>
          </cell>
          <cell r="V16" t="str">
            <v>　　け、次表より求めた割増率を</v>
          </cell>
          <cell r="W16" t="str">
            <v>　　け、次表より求めた割増率を</v>
          </cell>
          <cell r="X16" t="str">
            <v>　　け、次表より求めた割増率を</v>
          </cell>
        </row>
        <row r="17">
          <cell r="L17">
            <v>0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>
            <v>0</v>
          </cell>
          <cell r="T17" t="str">
            <v>　　適用する。</v>
          </cell>
          <cell r="U17">
            <v>0</v>
          </cell>
          <cell r="V17" t="str">
            <v>　　適用する。</v>
          </cell>
          <cell r="W17" t="str">
            <v>　　適用する。</v>
          </cell>
          <cell r="X17" t="str">
            <v>　　適用する。</v>
          </cell>
        </row>
        <row r="18">
          <cell r="D18" t="str">
            <v>　　　　　　空気熱源ﾋｰﾄﾎﾟﾝﾌﾟ式 (ACP-56形)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>
            <v>0</v>
          </cell>
          <cell r="J18">
            <v>0</v>
          </cell>
          <cell r="K18" t="str">
            <v>2.56×2=5.12</v>
          </cell>
          <cell r="L18">
            <v>0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0</v>
          </cell>
          <cell r="R18">
            <v>0</v>
          </cell>
          <cell r="S18">
            <v>0</v>
          </cell>
          <cell r="T18" t="str">
            <v>2.56×2=5.12</v>
          </cell>
          <cell r="U18">
            <v>0</v>
          </cell>
          <cell r="V18" t="str">
            <v>2.56×2=5.12</v>
          </cell>
        </row>
        <row r="19">
          <cell r="B19" t="str">
            <v>AC-1</v>
          </cell>
          <cell r="C19" t="str">
            <v>ﾋﾞﾙ用</v>
          </cell>
          <cell r="D19" t="str">
            <v>(室外機)</v>
          </cell>
          <cell r="E19" t="str">
            <v>冷房能力　56.0KW</v>
          </cell>
          <cell r="F19">
            <v>2</v>
          </cell>
          <cell r="G19">
            <v>2.56</v>
          </cell>
          <cell r="H19">
            <v>2</v>
          </cell>
          <cell r="I19">
            <v>2.56</v>
          </cell>
          <cell r="J19">
            <v>0.7</v>
          </cell>
          <cell r="K19">
            <v>1.44</v>
          </cell>
          <cell r="L19">
            <v>2.58</v>
          </cell>
          <cell r="M19">
            <v>496</v>
          </cell>
          <cell r="N19">
            <v>192.24806201550388</v>
          </cell>
          <cell r="O19" t="str">
            <v/>
          </cell>
          <cell r="P19" t="str">
            <v xml:space="preserve"> ○</v>
          </cell>
          <cell r="Q19">
            <v>2</v>
          </cell>
          <cell r="R19">
            <v>1.98</v>
          </cell>
          <cell r="S19">
            <v>5.12</v>
          </cell>
          <cell r="T19">
            <v>1.2</v>
          </cell>
          <cell r="U19">
            <v>12.29</v>
          </cell>
          <cell r="V19" t="str">
            <v>防振基礎</v>
          </cell>
        </row>
        <row r="20">
          <cell r="C20" t="str">
            <v>ﾏﾙﾁｴｱｺﾝ</v>
          </cell>
          <cell r="D20" t="str">
            <v>暖房能力　63.0KW　</v>
          </cell>
          <cell r="E20" t="str">
            <v>暖房能力　63.0KW　</v>
          </cell>
          <cell r="F20" t="str">
            <v/>
          </cell>
          <cell r="G20" t="str">
            <v/>
          </cell>
          <cell r="H20" t="str">
            <v/>
          </cell>
          <cell r="I20">
            <v>0</v>
          </cell>
          <cell r="J20">
            <v>0</v>
          </cell>
          <cell r="K20" t="str">
            <v>(防振材 ｽﾌﾟﾘﾝｸﾞ式)</v>
          </cell>
          <cell r="L20">
            <v>0</v>
          </cell>
          <cell r="M20" t="str">
            <v>割増率</v>
          </cell>
          <cell r="N20" t="str">
            <v/>
          </cell>
          <cell r="O20" t="str">
            <v/>
          </cell>
          <cell r="P20" t="str">
            <v/>
          </cell>
          <cell r="Q20">
            <v>0</v>
          </cell>
          <cell r="R20">
            <v>0</v>
          </cell>
          <cell r="S20" t="str">
            <v>(防振材 ｽﾌﾟﾘﾝｸﾞ式)</v>
          </cell>
          <cell r="T20" t="str">
            <v xml:space="preserve"> 重量又は容積重量</v>
          </cell>
          <cell r="U20">
            <v>0</v>
          </cell>
          <cell r="V20" t="str">
            <v>(防振材 ｽﾌﾟﾘﾝｸﾞ式)</v>
          </cell>
          <cell r="W20" t="str">
            <v xml:space="preserve"> 重量又は容積重量</v>
          </cell>
          <cell r="X20" t="str">
            <v>割増率</v>
          </cell>
          <cell r="Y20" t="str">
            <v xml:space="preserve"> 重量又は容積重量</v>
          </cell>
          <cell r="Z20" t="str">
            <v>割増率</v>
          </cell>
          <cell r="AA20" t="str">
            <v>割増率</v>
          </cell>
        </row>
        <row r="21">
          <cell r="D21" t="str">
            <v>(室内機)AC-1A(71形)天井ｶｾｯﾄ形(四方向吹出)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E22" t="str">
            <v>冷房能力　7.1KW</v>
          </cell>
          <cell r="F22">
            <v>4</v>
          </cell>
          <cell r="G22">
            <v>0</v>
          </cell>
          <cell r="H22">
            <v>4</v>
          </cell>
          <cell r="I22" t="str">
            <v/>
          </cell>
          <cell r="J22" t="str">
            <v/>
          </cell>
          <cell r="K22">
            <v>0</v>
          </cell>
          <cell r="L22">
            <v>0</v>
          </cell>
          <cell r="M22">
            <v>1</v>
          </cell>
          <cell r="N22" t="str">
            <v/>
          </cell>
          <cell r="O22" t="str">
            <v/>
          </cell>
          <cell r="P22" t="str">
            <v/>
          </cell>
          <cell r="Q22">
            <v>0</v>
          </cell>
          <cell r="R22">
            <v>0</v>
          </cell>
          <cell r="S22">
            <v>0.53</v>
          </cell>
          <cell r="T22">
            <v>1</v>
          </cell>
          <cell r="U22">
            <v>2.12</v>
          </cell>
          <cell r="V22" t="str">
            <v xml:space="preserve"> 1.3</v>
          </cell>
          <cell r="W22" t="str">
            <v xml:space="preserve">    250kg以下</v>
          </cell>
          <cell r="X22" t="str">
            <v xml:space="preserve"> 1.3</v>
          </cell>
          <cell r="Y22" t="str">
            <v xml:space="preserve">    250kg以下</v>
          </cell>
          <cell r="Z22" t="str">
            <v xml:space="preserve">    250kg以下</v>
          </cell>
          <cell r="AA22" t="str">
            <v xml:space="preserve"> 1.3</v>
          </cell>
        </row>
        <row r="23">
          <cell r="E23" t="str">
            <v>暖房能力　8.0KW　</v>
          </cell>
          <cell r="F23">
            <v>0</v>
          </cell>
          <cell r="G23" t="str">
            <v/>
          </cell>
          <cell r="H23" t="str">
            <v/>
          </cell>
          <cell r="I23" t="str">
            <v/>
          </cell>
          <cell r="J23">
            <v>0</v>
          </cell>
          <cell r="K23">
            <v>0</v>
          </cell>
          <cell r="L23">
            <v>0</v>
          </cell>
          <cell r="M23" t="str">
            <v xml:space="preserve"> 1.2</v>
          </cell>
          <cell r="N23" t="str">
            <v/>
          </cell>
          <cell r="O23" t="str">
            <v/>
          </cell>
          <cell r="P23" t="str">
            <v/>
          </cell>
          <cell r="Q23">
            <v>0</v>
          </cell>
          <cell r="R23">
            <v>0</v>
          </cell>
          <cell r="S23" t="str">
            <v xml:space="preserve">    500 〃 〃</v>
          </cell>
          <cell r="T23" t="str">
            <v xml:space="preserve"> 1.2</v>
          </cell>
          <cell r="U23">
            <v>0</v>
          </cell>
          <cell r="V23" t="str">
            <v xml:space="preserve">    500 〃 〃</v>
          </cell>
          <cell r="W23" t="str">
            <v xml:space="preserve"> 1.2</v>
          </cell>
          <cell r="X23" t="str">
            <v xml:space="preserve">    500 〃 〃</v>
          </cell>
          <cell r="Y23" t="str">
            <v xml:space="preserve"> 1.2</v>
          </cell>
          <cell r="Z23" t="str">
            <v xml:space="preserve">    500 〃 〃</v>
          </cell>
          <cell r="AA23" t="str">
            <v xml:space="preserve"> 1.2</v>
          </cell>
        </row>
        <row r="24">
          <cell r="D24" t="str">
            <v>(室内機)AC-1B(56形)天井ｶｾｯﾄ形(四方向吹出)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>
            <v>0</v>
          </cell>
          <cell r="J24">
            <v>0</v>
          </cell>
          <cell r="K24" t="str">
            <v>重</v>
          </cell>
          <cell r="L24">
            <v>0</v>
          </cell>
          <cell r="M24" t="str">
            <v xml:space="preserve"> 1.1</v>
          </cell>
          <cell r="N24" t="str">
            <v/>
          </cell>
          <cell r="O24" t="str">
            <v/>
          </cell>
          <cell r="P24" t="str">
            <v/>
          </cell>
          <cell r="Q24">
            <v>0</v>
          </cell>
          <cell r="R24">
            <v>0</v>
          </cell>
          <cell r="S24" t="str">
            <v>重</v>
          </cell>
          <cell r="T24" t="str">
            <v xml:space="preserve">    800 〃 〃</v>
          </cell>
          <cell r="U24">
            <v>0</v>
          </cell>
          <cell r="V24" t="str">
            <v>重</v>
          </cell>
          <cell r="W24" t="str">
            <v xml:space="preserve">    800 〃 〃</v>
          </cell>
          <cell r="X24" t="str">
            <v>重</v>
          </cell>
          <cell r="Y24" t="str">
            <v xml:space="preserve">    800 〃 〃</v>
          </cell>
          <cell r="Z24" t="str">
            <v xml:space="preserve">    800 〃 〃</v>
          </cell>
          <cell r="AA24" t="str">
            <v xml:space="preserve"> 1.1</v>
          </cell>
        </row>
        <row r="25">
          <cell r="E25" t="str">
            <v>冷房能力　5.6KW</v>
          </cell>
          <cell r="F25">
            <v>4</v>
          </cell>
          <cell r="G25">
            <v>0</v>
          </cell>
          <cell r="H25">
            <v>4</v>
          </cell>
          <cell r="I25" t="str">
            <v/>
          </cell>
          <cell r="J25" t="str">
            <v/>
          </cell>
          <cell r="K25">
            <v>0</v>
          </cell>
          <cell r="L25">
            <v>0</v>
          </cell>
          <cell r="M25">
            <v>1</v>
          </cell>
          <cell r="N25" t="str">
            <v/>
          </cell>
          <cell r="O25" t="str">
            <v/>
          </cell>
          <cell r="P25" t="str">
            <v/>
          </cell>
          <cell r="Q25" t="str">
            <v xml:space="preserve"> 1.0</v>
          </cell>
          <cell r="R25">
            <v>0</v>
          </cell>
          <cell r="S25">
            <v>0.53</v>
          </cell>
          <cell r="T25">
            <v>1</v>
          </cell>
          <cell r="U25">
            <v>2.12</v>
          </cell>
          <cell r="V25" t="str">
            <v>600kg/</v>
          </cell>
          <cell r="W25" t="str">
            <v xml:space="preserve">  1,000 〃 〃</v>
          </cell>
          <cell r="X25" t="str">
            <v xml:space="preserve"> 1.0</v>
          </cell>
          <cell r="Y25" t="str">
            <v>600kg/</v>
          </cell>
          <cell r="Z25" t="str">
            <v xml:space="preserve">  1,000 〃 〃</v>
          </cell>
          <cell r="AA25" t="str">
            <v xml:space="preserve"> 1.0</v>
          </cell>
        </row>
        <row r="26">
          <cell r="E26" t="str">
            <v>暖房能力　6.3KW　</v>
          </cell>
          <cell r="F26">
            <v>0</v>
          </cell>
          <cell r="G26" t="str">
            <v/>
          </cell>
          <cell r="H26" t="str">
            <v/>
          </cell>
          <cell r="I26" t="str">
            <v/>
          </cell>
          <cell r="J26">
            <v>0</v>
          </cell>
          <cell r="K26">
            <v>0</v>
          </cell>
          <cell r="L26">
            <v>0</v>
          </cell>
          <cell r="M26" t="str">
            <v xml:space="preserve"> ｍ3以上</v>
          </cell>
          <cell r="N26" t="str">
            <v/>
          </cell>
          <cell r="O26" t="str">
            <v/>
          </cell>
          <cell r="P26" t="str">
            <v/>
          </cell>
          <cell r="Q26">
            <v>0</v>
          </cell>
          <cell r="R26">
            <v>0</v>
          </cell>
          <cell r="S26" t="str">
            <v>量</v>
          </cell>
          <cell r="T26" t="str">
            <v xml:space="preserve"> ｍ3以上</v>
          </cell>
          <cell r="U26">
            <v>0</v>
          </cell>
          <cell r="V26">
            <v>0.85</v>
          </cell>
          <cell r="W26" t="str">
            <v>量</v>
          </cell>
          <cell r="X26" t="str">
            <v>量</v>
          </cell>
          <cell r="Y26" t="str">
            <v xml:space="preserve"> ｍ3以上</v>
          </cell>
          <cell r="Z26" t="str">
            <v xml:space="preserve">  3,000 〃 〃</v>
          </cell>
          <cell r="AA26">
            <v>0.85</v>
          </cell>
        </row>
        <row r="27">
          <cell r="D27" t="str">
            <v>(室内機)AC-1C(56形)天井ｶｾｯﾄ形(四方向吹出)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>
            <v>0</v>
          </cell>
          <cell r="J27">
            <v>0</v>
          </cell>
          <cell r="K27" t="str">
            <v xml:space="preserve">  5,000 〃 〃</v>
          </cell>
          <cell r="L27">
            <v>0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>
            <v>0</v>
          </cell>
          <cell r="R27">
            <v>0</v>
          </cell>
          <cell r="S27" t="str">
            <v xml:space="preserve"> 0.75</v>
          </cell>
          <cell r="T27">
            <v>0</v>
          </cell>
          <cell r="U27">
            <v>0</v>
          </cell>
          <cell r="V27" t="str">
            <v xml:space="preserve"> 0.75</v>
          </cell>
          <cell r="W27" t="str">
            <v xml:space="preserve">  5,000 〃 〃</v>
          </cell>
          <cell r="X27" t="str">
            <v xml:space="preserve"> 0.75</v>
          </cell>
          <cell r="Y27" t="str">
            <v xml:space="preserve">  5,000 〃 〃</v>
          </cell>
          <cell r="Z27" t="str">
            <v xml:space="preserve">  5,000 〃 〃</v>
          </cell>
          <cell r="AA27" t="str">
            <v xml:space="preserve"> 0.75</v>
          </cell>
        </row>
        <row r="28">
          <cell r="E28" t="str">
            <v>冷房能力　5.6KW</v>
          </cell>
          <cell r="F28">
            <v>4</v>
          </cell>
          <cell r="G28">
            <v>0</v>
          </cell>
          <cell r="H28">
            <v>4</v>
          </cell>
          <cell r="I28" t="str">
            <v/>
          </cell>
          <cell r="J28" t="str">
            <v/>
          </cell>
          <cell r="K28">
            <v>0</v>
          </cell>
          <cell r="L28">
            <v>0</v>
          </cell>
          <cell r="M28">
            <v>1</v>
          </cell>
          <cell r="N28" t="str">
            <v/>
          </cell>
          <cell r="O28" t="str">
            <v/>
          </cell>
          <cell r="P28" t="str">
            <v/>
          </cell>
          <cell r="Q28" t="str">
            <v xml:space="preserve"> 0.7</v>
          </cell>
          <cell r="R28">
            <v>0</v>
          </cell>
          <cell r="S28">
            <v>0.53</v>
          </cell>
          <cell r="T28">
            <v>1</v>
          </cell>
          <cell r="U28">
            <v>2.12</v>
          </cell>
          <cell r="V28" t="str">
            <v>品</v>
          </cell>
          <cell r="W28" t="str">
            <v xml:space="preserve">  7,000 〃 〃</v>
          </cell>
          <cell r="X28" t="str">
            <v>品</v>
          </cell>
          <cell r="Y28" t="str">
            <v xml:space="preserve">  7,000 〃 〃</v>
          </cell>
          <cell r="Z28" t="str">
            <v xml:space="preserve">  7,000 〃 〃</v>
          </cell>
          <cell r="AA28" t="str">
            <v xml:space="preserve"> 0.7</v>
          </cell>
        </row>
        <row r="29">
          <cell r="E29" t="str">
            <v>暖房能力　6.3KW　</v>
          </cell>
          <cell r="F29">
            <v>0</v>
          </cell>
          <cell r="G29" t="str">
            <v/>
          </cell>
          <cell r="H29" t="str">
            <v/>
          </cell>
          <cell r="I29" t="str">
            <v/>
          </cell>
          <cell r="J29">
            <v>0</v>
          </cell>
          <cell r="K29">
            <v>0</v>
          </cell>
          <cell r="L29">
            <v>0</v>
          </cell>
          <cell r="M29" t="str">
            <v xml:space="preserve"> 0.6</v>
          </cell>
          <cell r="N29" t="str">
            <v/>
          </cell>
          <cell r="O29" t="str">
            <v/>
          </cell>
          <cell r="P29" t="str">
            <v/>
          </cell>
          <cell r="Q29">
            <v>0</v>
          </cell>
          <cell r="R29">
            <v>0</v>
          </cell>
          <cell r="S29" t="str">
            <v xml:space="preserve"> 10,000 〃 〃</v>
          </cell>
          <cell r="T29" t="str">
            <v xml:space="preserve"> 0.6</v>
          </cell>
          <cell r="U29">
            <v>0</v>
          </cell>
          <cell r="V29" t="str">
            <v xml:space="preserve"> 10,000 〃 〃</v>
          </cell>
          <cell r="W29" t="str">
            <v xml:space="preserve"> 0.6</v>
          </cell>
          <cell r="X29" t="str">
            <v xml:space="preserve"> 10,000 〃 〃</v>
          </cell>
          <cell r="Y29" t="str">
            <v xml:space="preserve"> 0.6</v>
          </cell>
          <cell r="Z29" t="str">
            <v xml:space="preserve"> 10,000 〃 〃</v>
          </cell>
          <cell r="AA29" t="str">
            <v xml:space="preserve"> 0.6</v>
          </cell>
        </row>
        <row r="30">
          <cell r="D30" t="str">
            <v>(室内機)AC-1D(71形)天井ｶｾｯﾄ形(四方向吹出)</v>
          </cell>
          <cell r="E30">
            <v>0</v>
          </cell>
          <cell r="F30" t="str">
            <v/>
          </cell>
          <cell r="G30" t="str">
            <v/>
          </cell>
          <cell r="H30" t="str">
            <v/>
          </cell>
          <cell r="I30">
            <v>0</v>
          </cell>
          <cell r="J30">
            <v>0</v>
          </cell>
          <cell r="K30" t="str">
            <v xml:space="preserve"> 15,000 〃 〃</v>
          </cell>
          <cell r="L30">
            <v>0</v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>
            <v>0</v>
          </cell>
          <cell r="R30">
            <v>0</v>
          </cell>
          <cell r="S30" t="str">
            <v xml:space="preserve"> 0.5</v>
          </cell>
          <cell r="T30">
            <v>0</v>
          </cell>
          <cell r="U30">
            <v>0</v>
          </cell>
          <cell r="V30" t="str">
            <v xml:space="preserve"> 0.5</v>
          </cell>
          <cell r="W30" t="str">
            <v xml:space="preserve"> 15,000 〃 〃</v>
          </cell>
          <cell r="X30" t="str">
            <v xml:space="preserve"> 0.5</v>
          </cell>
          <cell r="Y30" t="str">
            <v xml:space="preserve"> 15,000 〃 〃</v>
          </cell>
          <cell r="Z30" t="str">
            <v xml:space="preserve"> 15,000 〃 〃</v>
          </cell>
          <cell r="AA30" t="str">
            <v xml:space="preserve"> 0.5</v>
          </cell>
        </row>
        <row r="31">
          <cell r="E31" t="str">
            <v>冷房能力　7.1KW</v>
          </cell>
          <cell r="F31">
            <v>3</v>
          </cell>
          <cell r="G31">
            <v>0</v>
          </cell>
          <cell r="H31">
            <v>3</v>
          </cell>
          <cell r="I31" t="str">
            <v/>
          </cell>
          <cell r="J31" t="str">
            <v/>
          </cell>
          <cell r="K31">
            <v>0</v>
          </cell>
          <cell r="L31">
            <v>0</v>
          </cell>
          <cell r="M31">
            <v>1</v>
          </cell>
          <cell r="N31" t="str">
            <v/>
          </cell>
          <cell r="O31" t="str">
            <v/>
          </cell>
          <cell r="P31" t="str">
            <v/>
          </cell>
          <cell r="Q31">
            <v>0</v>
          </cell>
          <cell r="R31">
            <v>0</v>
          </cell>
          <cell r="S31">
            <v>0.53</v>
          </cell>
          <cell r="T31">
            <v>1</v>
          </cell>
          <cell r="U31">
            <v>1.59</v>
          </cell>
          <cell r="V31" t="str">
            <v xml:space="preserve"> 1.0</v>
          </cell>
          <cell r="W31" t="str">
            <v xml:space="preserve"> 600kg/ｍ3未満</v>
          </cell>
          <cell r="X31" t="str">
            <v xml:space="preserve"> 1.0</v>
          </cell>
          <cell r="Y31" t="str">
            <v xml:space="preserve"> 600kg/ｍ3未満</v>
          </cell>
          <cell r="Z31" t="str">
            <v xml:space="preserve"> 600kg/ｍ3未満</v>
          </cell>
          <cell r="AA31" t="str">
            <v xml:space="preserve"> 1.0</v>
          </cell>
        </row>
        <row r="32">
          <cell r="E32" t="str">
            <v>暖房能力　8.0KW　</v>
          </cell>
          <cell r="F32">
            <v>0</v>
          </cell>
          <cell r="G32" t="str">
            <v/>
          </cell>
          <cell r="H32" t="str">
            <v/>
          </cell>
          <cell r="I32" t="str">
            <v/>
          </cell>
          <cell r="J32">
            <v>0</v>
          </cell>
          <cell r="K32">
            <v>0</v>
          </cell>
          <cell r="L32">
            <v>0</v>
          </cell>
          <cell r="M32" t="str">
            <v>600kg/</v>
          </cell>
          <cell r="N32" t="str">
            <v/>
          </cell>
          <cell r="O32" t="str">
            <v/>
          </cell>
          <cell r="P32" t="str">
            <v/>
          </cell>
          <cell r="Q32">
            <v>0</v>
          </cell>
          <cell r="R32">
            <v>0</v>
          </cell>
          <cell r="S32" t="str">
            <v>容</v>
          </cell>
          <cell r="T32" t="str">
            <v>600kg/</v>
          </cell>
          <cell r="U32">
            <v>0</v>
          </cell>
          <cell r="V32" t="str">
            <v xml:space="preserve"> 1.2</v>
          </cell>
          <cell r="W32" t="str">
            <v>容</v>
          </cell>
          <cell r="X32" t="str">
            <v>容</v>
          </cell>
          <cell r="Y32" t="str">
            <v>600kg/</v>
          </cell>
          <cell r="Z32" t="str">
            <v xml:space="preserve"> 500 〃   〃</v>
          </cell>
          <cell r="AA32" t="str">
            <v xml:space="preserve"> 1.2</v>
          </cell>
        </row>
        <row r="33">
          <cell r="D33" t="str">
            <v>(室内機)AC-1E(90形)天井ｶｾｯﾄ形(四方向吹出)</v>
          </cell>
          <cell r="E33">
            <v>0</v>
          </cell>
          <cell r="F33" t="str">
            <v/>
          </cell>
          <cell r="G33" t="str">
            <v/>
          </cell>
          <cell r="H33" t="str">
            <v/>
          </cell>
          <cell r="I33">
            <v>0</v>
          </cell>
          <cell r="J33">
            <v>0</v>
          </cell>
          <cell r="K33" t="str">
            <v>積</v>
          </cell>
          <cell r="L33">
            <v>0</v>
          </cell>
          <cell r="M33" t="str">
            <v xml:space="preserve"> 400 〃   〃</v>
          </cell>
          <cell r="N33" t="str">
            <v/>
          </cell>
          <cell r="O33" t="str">
            <v/>
          </cell>
          <cell r="P33" t="str">
            <v/>
          </cell>
          <cell r="Q33">
            <v>0</v>
          </cell>
          <cell r="R33">
            <v>0</v>
          </cell>
          <cell r="S33" t="str">
            <v>積</v>
          </cell>
          <cell r="T33" t="str">
            <v xml:space="preserve"> ｍ3未満</v>
          </cell>
          <cell r="U33">
            <v>0</v>
          </cell>
          <cell r="V33" t="str">
            <v xml:space="preserve"> 1.4</v>
          </cell>
          <cell r="W33" t="str">
            <v>積</v>
          </cell>
          <cell r="X33" t="str">
            <v>積</v>
          </cell>
          <cell r="Y33" t="str">
            <v xml:space="preserve"> ｍ3未満</v>
          </cell>
          <cell r="Z33" t="str">
            <v xml:space="preserve"> 400 〃   〃</v>
          </cell>
          <cell r="AA33" t="str">
            <v xml:space="preserve"> 1.4</v>
          </cell>
        </row>
        <row r="34">
          <cell r="E34" t="str">
            <v>冷房能力　9.0KW</v>
          </cell>
          <cell r="F34">
            <v>1</v>
          </cell>
          <cell r="G34">
            <v>0</v>
          </cell>
          <cell r="H34">
            <v>1</v>
          </cell>
          <cell r="I34" t="str">
            <v/>
          </cell>
          <cell r="J34" t="str">
            <v/>
          </cell>
          <cell r="K34">
            <v>0</v>
          </cell>
          <cell r="L34">
            <v>0</v>
          </cell>
          <cell r="M34">
            <v>1</v>
          </cell>
          <cell r="N34" t="str">
            <v/>
          </cell>
          <cell r="O34" t="str">
            <v/>
          </cell>
          <cell r="P34" t="str">
            <v/>
          </cell>
          <cell r="Q34" t="str">
            <v xml:space="preserve"> 1.7</v>
          </cell>
          <cell r="R34">
            <v>0</v>
          </cell>
          <cell r="S34">
            <v>0.81</v>
          </cell>
          <cell r="T34">
            <v>1</v>
          </cell>
          <cell r="U34">
            <v>0.81</v>
          </cell>
          <cell r="V34" t="str">
            <v>品</v>
          </cell>
          <cell r="W34" t="str">
            <v xml:space="preserve"> 300 〃   〃</v>
          </cell>
          <cell r="X34" t="str">
            <v>品</v>
          </cell>
          <cell r="Y34" t="str">
            <v xml:space="preserve"> 300 〃   〃</v>
          </cell>
          <cell r="Z34" t="str">
            <v xml:space="preserve"> 300 〃   〃</v>
          </cell>
          <cell r="AA34" t="str">
            <v xml:space="preserve"> 1.7</v>
          </cell>
        </row>
        <row r="35">
          <cell r="E35" t="str">
            <v>暖房能力　10.0KW　</v>
          </cell>
          <cell r="F35">
            <v>0</v>
          </cell>
          <cell r="G35" t="str">
            <v/>
          </cell>
          <cell r="H35" t="str">
            <v/>
          </cell>
          <cell r="I35" t="str">
            <v/>
          </cell>
          <cell r="J35">
            <v>0</v>
          </cell>
          <cell r="K35">
            <v>0</v>
          </cell>
          <cell r="L35">
            <v>0</v>
          </cell>
          <cell r="M35" t="str">
            <v xml:space="preserve"> 2.0</v>
          </cell>
          <cell r="N35" t="str">
            <v/>
          </cell>
          <cell r="O35" t="str">
            <v/>
          </cell>
          <cell r="P35" t="str">
            <v/>
          </cell>
          <cell r="Q35">
            <v>0</v>
          </cell>
          <cell r="R35">
            <v>0</v>
          </cell>
          <cell r="S35" t="str">
            <v xml:space="preserve"> 200 〃   〃</v>
          </cell>
          <cell r="T35" t="str">
            <v xml:space="preserve"> 2.0</v>
          </cell>
          <cell r="U35">
            <v>0</v>
          </cell>
          <cell r="V35" t="str">
            <v xml:space="preserve"> 200 〃   〃</v>
          </cell>
          <cell r="W35" t="str">
            <v xml:space="preserve"> 2.0</v>
          </cell>
          <cell r="X35" t="str">
            <v xml:space="preserve"> 200 〃   〃</v>
          </cell>
          <cell r="Y35" t="str">
            <v xml:space="preserve"> 2.0</v>
          </cell>
          <cell r="Z35" t="str">
            <v xml:space="preserve"> 200 〃   〃</v>
          </cell>
          <cell r="AA35" t="str">
            <v xml:space="preserve"> 2.0</v>
          </cell>
        </row>
        <row r="36">
          <cell r="D36" t="str">
            <v>(室内機)AC-1F(45形)天井ｶｾｯﾄ形(四方向吹出)</v>
          </cell>
          <cell r="E36">
            <v>0</v>
          </cell>
          <cell r="F36" t="str">
            <v/>
          </cell>
          <cell r="G36" t="str">
            <v/>
          </cell>
          <cell r="H36" t="str">
            <v/>
          </cell>
          <cell r="I36">
            <v>0</v>
          </cell>
          <cell r="J36">
            <v>0</v>
          </cell>
          <cell r="K36" t="str">
            <v xml:space="preserve"> 100 〃   〃</v>
          </cell>
          <cell r="L36">
            <v>0</v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>
            <v>0</v>
          </cell>
          <cell r="R36">
            <v>0</v>
          </cell>
          <cell r="S36" t="str">
            <v xml:space="preserve"> 2.5</v>
          </cell>
          <cell r="T36">
            <v>0</v>
          </cell>
          <cell r="U36">
            <v>0</v>
          </cell>
          <cell r="V36" t="str">
            <v xml:space="preserve"> 2.5</v>
          </cell>
          <cell r="W36" t="str">
            <v xml:space="preserve"> 100 〃   〃</v>
          </cell>
          <cell r="X36" t="str">
            <v xml:space="preserve"> 2.5</v>
          </cell>
          <cell r="Y36" t="str">
            <v xml:space="preserve"> 100 〃   〃</v>
          </cell>
          <cell r="Z36" t="str">
            <v xml:space="preserve"> 100 〃   〃</v>
          </cell>
          <cell r="AA36" t="str">
            <v xml:space="preserve"> 2.5</v>
          </cell>
        </row>
        <row r="37">
          <cell r="E37" t="str">
            <v>冷房能力　4.5KW</v>
          </cell>
          <cell r="F37">
            <v>1</v>
          </cell>
          <cell r="G37">
            <v>0</v>
          </cell>
          <cell r="H37">
            <v>1</v>
          </cell>
          <cell r="I37" t="str">
            <v/>
          </cell>
          <cell r="J37" t="str">
            <v/>
          </cell>
          <cell r="K37">
            <v>0</v>
          </cell>
          <cell r="L37">
            <v>0</v>
          </cell>
          <cell r="M37">
            <v>1</v>
          </cell>
          <cell r="N37" t="str">
            <v/>
          </cell>
          <cell r="O37" t="str">
            <v/>
          </cell>
          <cell r="P37" t="str">
            <v/>
          </cell>
          <cell r="Q37">
            <v>0</v>
          </cell>
          <cell r="R37">
            <v>0</v>
          </cell>
          <cell r="S37">
            <v>0.52</v>
          </cell>
          <cell r="T37">
            <v>1</v>
          </cell>
          <cell r="U37">
            <v>0.52</v>
          </cell>
        </row>
        <row r="38">
          <cell r="E38" t="str">
            <v>暖房能力　5.0KW　</v>
          </cell>
          <cell r="F38">
            <v>0</v>
          </cell>
          <cell r="G38" t="str">
            <v/>
          </cell>
          <cell r="H38" t="str">
            <v/>
          </cell>
          <cell r="I38" t="str">
            <v/>
          </cell>
          <cell r="J38">
            <v>0</v>
          </cell>
          <cell r="K38">
            <v>0</v>
          </cell>
          <cell r="L38">
            <v>0</v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2) 単独搬入による割増</v>
          </cell>
          <cell r="U38">
            <v>0</v>
          </cell>
          <cell r="V38" t="str">
            <v xml:space="preserve"> 2) 単独搬入による割増</v>
          </cell>
          <cell r="W38" t="str">
            <v xml:space="preserve"> 2) 単独搬入による割増</v>
          </cell>
          <cell r="X38" t="str">
            <v xml:space="preserve"> 2) 単独搬入による割増</v>
          </cell>
        </row>
        <row r="39">
          <cell r="L39">
            <v>0</v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L40">
            <v>0</v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   単独搬入の場合は、割増率を</v>
          </cell>
          <cell r="U40">
            <v>0</v>
          </cell>
          <cell r="V40" t="str">
            <v xml:space="preserve">    単独搬入の場合は、割増率を</v>
          </cell>
          <cell r="W40" t="str">
            <v xml:space="preserve">    単独搬入の場合は、割増率を</v>
          </cell>
          <cell r="X40" t="str">
            <v xml:space="preserve">    単独搬入の場合は、割増率を</v>
          </cell>
        </row>
        <row r="41">
          <cell r="L41">
            <v>0</v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>
            <v>0</v>
          </cell>
          <cell r="R41">
            <v>0</v>
          </cell>
          <cell r="S41">
            <v>0</v>
          </cell>
          <cell r="T41" t="str">
            <v>　　30％増とする。</v>
          </cell>
          <cell r="U41">
            <v>0</v>
          </cell>
          <cell r="V41" t="str">
            <v>　　30％増とする。</v>
          </cell>
          <cell r="W41" t="str">
            <v>　　30％増とする。</v>
          </cell>
          <cell r="X41" t="str">
            <v>　　30％増とする。</v>
          </cell>
        </row>
        <row r="42">
          <cell r="D42" t="str">
            <v>　　　　　　空気熱源ﾋｰﾄﾎﾟﾝﾌﾟ式 (ACP-16形)</v>
          </cell>
          <cell r="E42">
            <v>0</v>
          </cell>
          <cell r="F42" t="str">
            <v/>
          </cell>
          <cell r="G42" t="str">
            <v/>
          </cell>
          <cell r="H42" t="str">
            <v/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B43" t="str">
            <v>AC-2</v>
          </cell>
          <cell r="C43" t="str">
            <v>ﾋﾞﾙ用</v>
          </cell>
          <cell r="D43" t="str">
            <v>(室外機)</v>
          </cell>
          <cell r="E43" t="str">
            <v>冷房能力　16.0KW</v>
          </cell>
          <cell r="F43">
            <v>1</v>
          </cell>
          <cell r="G43">
            <v>0.7</v>
          </cell>
          <cell r="H43">
            <v>1</v>
          </cell>
          <cell r="I43">
            <v>0.7</v>
          </cell>
          <cell r="J43">
            <v>0.65</v>
          </cell>
          <cell r="K43">
            <v>1.44</v>
          </cell>
          <cell r="L43">
            <v>0.66</v>
          </cell>
          <cell r="M43">
            <v>137</v>
          </cell>
          <cell r="N43">
            <v>207.57575757575756</v>
          </cell>
          <cell r="O43" t="str">
            <v/>
          </cell>
          <cell r="P43" t="str">
            <v xml:space="preserve"> ○</v>
          </cell>
          <cell r="Q43">
            <v>1.7</v>
          </cell>
          <cell r="R43">
            <v>0.23</v>
          </cell>
          <cell r="S43">
            <v>2.29</v>
          </cell>
          <cell r="T43">
            <v>1.2</v>
          </cell>
          <cell r="U43">
            <v>2.75</v>
          </cell>
          <cell r="V43" t="str">
            <v>防振基礎</v>
          </cell>
        </row>
        <row r="44">
          <cell r="C44" t="str">
            <v>ﾏﾙﾁｴｱｺﾝ</v>
          </cell>
          <cell r="D44" t="str">
            <v>暖房能力　18.0KW　</v>
          </cell>
          <cell r="E44" t="str">
            <v>暖房能力　18.0KW　</v>
          </cell>
          <cell r="F44" t="str">
            <v/>
          </cell>
          <cell r="G44" t="str">
            <v/>
          </cell>
          <cell r="H44" t="str">
            <v/>
          </cell>
          <cell r="I44">
            <v>0</v>
          </cell>
          <cell r="J44">
            <v>0</v>
          </cell>
          <cell r="K44" t="str">
            <v>(防振材 ｽﾌﾟﾘﾝｸﾞ式)</v>
          </cell>
          <cell r="L44">
            <v>0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>
            <v>0</v>
          </cell>
          <cell r="R44">
            <v>0</v>
          </cell>
          <cell r="S44">
            <v>0</v>
          </cell>
          <cell r="T44" t="str">
            <v>(防振材 ｽﾌﾟﾘﾝｸﾞ式)</v>
          </cell>
          <cell r="U44">
            <v>0</v>
          </cell>
          <cell r="V44" t="str">
            <v>(防振材 ｽﾌﾟﾘﾝｸﾞ式)</v>
          </cell>
        </row>
        <row r="45">
          <cell r="D45" t="str">
            <v>(室内機)AC-2A(56形)天井ｶｾｯﾄ形(四方向吹出)</v>
          </cell>
          <cell r="E45">
            <v>0</v>
          </cell>
          <cell r="F45" t="str">
            <v/>
          </cell>
          <cell r="G45" t="str">
            <v/>
          </cell>
          <cell r="H45" t="str">
            <v/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E46" t="str">
            <v>冷房能力　5.6KW</v>
          </cell>
          <cell r="F46">
            <v>3</v>
          </cell>
          <cell r="G46">
            <v>0</v>
          </cell>
          <cell r="H46">
            <v>3</v>
          </cell>
          <cell r="I46" t="str">
            <v/>
          </cell>
          <cell r="J46" t="str">
            <v/>
          </cell>
          <cell r="K46">
            <v>0</v>
          </cell>
          <cell r="L46">
            <v>0</v>
          </cell>
          <cell r="M46">
            <v>1</v>
          </cell>
          <cell r="N46" t="str">
            <v/>
          </cell>
          <cell r="O46" t="str">
            <v/>
          </cell>
          <cell r="P46" t="str">
            <v/>
          </cell>
          <cell r="Q46">
            <v>0</v>
          </cell>
          <cell r="R46">
            <v>0</v>
          </cell>
          <cell r="S46">
            <v>0.53</v>
          </cell>
          <cell r="T46">
            <v>1</v>
          </cell>
          <cell r="U46">
            <v>1.59</v>
          </cell>
        </row>
        <row r="47">
          <cell r="E47" t="str">
            <v>暖房能力　3.6KW　</v>
          </cell>
          <cell r="F47">
            <v>0</v>
          </cell>
          <cell r="G47" t="str">
            <v/>
          </cell>
          <cell r="H47" t="str">
            <v/>
          </cell>
          <cell r="I47" t="str">
            <v/>
          </cell>
          <cell r="J47">
            <v>0</v>
          </cell>
          <cell r="K47">
            <v>0</v>
          </cell>
          <cell r="L47">
            <v>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F48" t="str">
            <v>合計</v>
          </cell>
          <cell r="G48">
            <v>33</v>
          </cell>
          <cell r="H48">
            <v>33</v>
          </cell>
          <cell r="I48" t="str">
            <v/>
          </cell>
          <cell r="J48">
            <v>4.0600000000000005</v>
          </cell>
          <cell r="K48">
            <v>38.70000000000001</v>
          </cell>
          <cell r="L48">
            <v>3.9000000000000004</v>
          </cell>
          <cell r="M48" t="str">
            <v/>
          </cell>
          <cell r="N48">
            <v>4.0600000000000005</v>
          </cell>
          <cell r="O48">
            <v>38.70000000000001</v>
          </cell>
          <cell r="P48" t="str">
            <v/>
          </cell>
          <cell r="Q48">
            <v>4.0600000000000005</v>
          </cell>
          <cell r="R48">
            <v>4.0600000000000005</v>
          </cell>
          <cell r="S48">
            <v>38.70000000000001</v>
          </cell>
          <cell r="T48">
            <v>38.70000000000001</v>
          </cell>
          <cell r="U48">
            <v>38.70000000000001</v>
          </cell>
        </row>
        <row r="49">
          <cell r="B49" t="str">
            <v>（注）</v>
          </cell>
          <cell r="C49" t="str">
            <v>1)重量品は600kg/ｍ3以上、容積品は600kg/ｍ3未満にする。</v>
          </cell>
          <cell r="D49" t="str">
            <v>採 用 値</v>
          </cell>
          <cell r="E49" t="str">
            <v>採 用 値</v>
          </cell>
          <cell r="F49" t="str">
            <v>採 用 値</v>
          </cell>
          <cell r="G49" t="str">
            <v>採 用 値</v>
          </cell>
          <cell r="H49" t="str">
            <v>採 用 値</v>
          </cell>
          <cell r="I49" t="str">
            <v>採 用 値</v>
          </cell>
          <cell r="J49" t="str">
            <v>採 用 値</v>
          </cell>
          <cell r="O49" t="str">
            <v>採 用 値</v>
          </cell>
        </row>
        <row r="50">
          <cell r="C50" t="str">
            <v>2)機器重量100Kg以上のみ搬入費を計上する。</v>
          </cell>
        </row>
        <row r="51">
          <cell r="C51" t="str">
            <v>3)搬入費の数値(ｔ)及び据付費の数値(人工)は小数第3位を切り捨て小数第2位までを計算し、合計の小数第２位を四捨五入したものを採用値とする。　</v>
          </cell>
        </row>
        <row r="52">
          <cell r="R52">
            <v>0</v>
          </cell>
        </row>
      </sheetData>
      <sheetData sheetId="2" refreshError="1"/>
      <sheetData sheetId="3" refreshError="1">
        <row r="7">
          <cell r="S7" t="str">
            <v>/PP~R~A21.AC61~G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表"/>
      <sheetName val="市道古波蔵２５号"/>
      <sheetName val="古波蔵地内"/>
      <sheetName val="取付管 流用土) (3)"/>
      <sheetName val="管盲工"/>
      <sheetName val="試掘"/>
      <sheetName val="歩道内取付管"/>
      <sheetName val="取付管 流用土)"/>
      <sheetName val="階段箇所"/>
      <sheetName val="桝連結管箇所 "/>
      <sheetName val="桝連結管箇所(2)"/>
      <sheetName val="桝連結管箇所(3)"/>
      <sheetName val="久米"/>
      <sheetName val="辻"/>
      <sheetName val="拾出表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  <sheetName val="集計表"/>
      <sheetName val="直接仮設"/>
      <sheetName val="土"/>
      <sheetName val="土、地業"/>
      <sheetName val="ｺﾝｸﾘｰﾄ・型枠"/>
      <sheetName val="コンクリート，型枠 "/>
      <sheetName val="鉄筋"/>
      <sheetName val="既製コンクリート"/>
      <sheetName val="左官"/>
      <sheetName val="木製建具"/>
      <sheetName val="塗装"/>
      <sheetName val="床"/>
      <sheetName val="壁"/>
      <sheetName val="外部"/>
      <sheetName val="解体"/>
      <sheetName val="代価表"/>
      <sheetName val="単価表"/>
      <sheetName val="機械複合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EG1" t="str">
            <v>コード</v>
          </cell>
          <cell r="EH1" t="str">
            <v>名称</v>
          </cell>
          <cell r="EI1" t="str">
            <v>形状寸法等</v>
          </cell>
          <cell r="EJ1" t="str">
            <v>単位</v>
          </cell>
          <cell r="EK1" t="str">
            <v>単価</v>
          </cell>
          <cell r="EL1" t="str">
            <v>備考</v>
          </cell>
          <cell r="EM1" t="str">
            <v>頁</v>
          </cell>
        </row>
        <row r="2">
          <cell r="EG2" t="str">
            <v>ガラス工事</v>
          </cell>
        </row>
        <row r="3">
          <cell r="EG3">
            <v>263001</v>
          </cell>
          <cell r="EH3" t="str">
            <v>フロート板ガラス</v>
          </cell>
          <cell r="EI3" t="str">
            <v>FL・厚3mm・規模2.18m2</v>
          </cell>
          <cell r="EJ3" t="str">
            <v>m2</v>
          </cell>
          <cell r="EK3">
            <v>2970</v>
          </cell>
          <cell r="EL3" t="str">
            <v>P146</v>
          </cell>
          <cell r="EM3" t="str">
            <v>P146</v>
          </cell>
        </row>
        <row r="4">
          <cell r="EG4">
            <v>263002</v>
          </cell>
          <cell r="EH4" t="str">
            <v>フロート板ガラス</v>
          </cell>
          <cell r="EI4" t="str">
            <v>FL・厚5mm・規模2.18m2</v>
          </cell>
          <cell r="EJ4" t="str">
            <v>m2</v>
          </cell>
          <cell r="EK4">
            <v>4800</v>
          </cell>
          <cell r="EL4" t="str">
            <v>P146</v>
          </cell>
          <cell r="EM4" t="str">
            <v>P146</v>
          </cell>
        </row>
        <row r="5">
          <cell r="EG5">
            <v>263003</v>
          </cell>
          <cell r="EH5" t="str">
            <v>フロート板ガラス</v>
          </cell>
          <cell r="EI5" t="str">
            <v>FL・厚6mm・規模2.18m2</v>
          </cell>
          <cell r="EJ5" t="str">
            <v>m2</v>
          </cell>
          <cell r="EK5">
            <v>5610</v>
          </cell>
          <cell r="EL5" t="str">
            <v>P146</v>
          </cell>
          <cell r="EM5" t="str">
            <v>P146</v>
          </cell>
        </row>
        <row r="6">
          <cell r="EG6">
            <v>263004</v>
          </cell>
          <cell r="EH6" t="str">
            <v>フロート板ガラス</v>
          </cell>
          <cell r="EI6" t="str">
            <v>FL・厚8mm・規模2.18m2</v>
          </cell>
          <cell r="EJ6" t="str">
            <v>m2</v>
          </cell>
          <cell r="EK6">
            <v>8210</v>
          </cell>
          <cell r="EL6" t="str">
            <v>P146</v>
          </cell>
          <cell r="EM6" t="str">
            <v>P146</v>
          </cell>
        </row>
        <row r="7">
          <cell r="EG7">
            <v>263011</v>
          </cell>
          <cell r="EH7" t="str">
            <v>型板ガラス</v>
          </cell>
          <cell r="EI7" t="str">
            <v>F・厚4mm・規模2.18m2</v>
          </cell>
          <cell r="EJ7" t="str">
            <v>m2</v>
          </cell>
          <cell r="EK7">
            <v>3580</v>
          </cell>
          <cell r="EL7" t="str">
            <v>P146</v>
          </cell>
          <cell r="EM7" t="str">
            <v>P146</v>
          </cell>
        </row>
        <row r="8">
          <cell r="EG8">
            <v>263012</v>
          </cell>
          <cell r="EH8" t="str">
            <v>型板ガラス</v>
          </cell>
          <cell r="EI8" t="str">
            <v>F・厚6mm・規模2.18m2</v>
          </cell>
          <cell r="EJ8" t="str">
            <v>m2</v>
          </cell>
          <cell r="EK8">
            <v>4480</v>
          </cell>
          <cell r="EL8" t="str">
            <v>P146</v>
          </cell>
          <cell r="EM8" t="str">
            <v>P146</v>
          </cell>
        </row>
        <row r="9">
          <cell r="EG9">
            <v>263021</v>
          </cell>
          <cell r="EH9" t="str">
            <v>網入り板ガラス</v>
          </cell>
          <cell r="EI9" t="str">
            <v>FW・厚6.8mm・規模2.18m2</v>
          </cell>
          <cell r="EJ9" t="str">
            <v>m2</v>
          </cell>
          <cell r="EK9">
            <v>6550</v>
          </cell>
          <cell r="EL9" t="str">
            <v>P146</v>
          </cell>
          <cell r="EM9" t="str">
            <v>P146</v>
          </cell>
        </row>
        <row r="10">
          <cell r="EG10">
            <v>263022</v>
          </cell>
          <cell r="EH10" t="str">
            <v>網入り磨き板ガラス</v>
          </cell>
          <cell r="EI10" t="str">
            <v>PW・厚6.8mm・規模2.18m2</v>
          </cell>
          <cell r="EJ10" t="str">
            <v>m2</v>
          </cell>
          <cell r="EK10">
            <v>11400</v>
          </cell>
          <cell r="EL10" t="str">
            <v>P146</v>
          </cell>
          <cell r="EM10" t="str">
            <v>P146</v>
          </cell>
        </row>
        <row r="11">
          <cell r="EG11">
            <v>263023</v>
          </cell>
          <cell r="EH11" t="str">
            <v>網入り磨き板ガラス</v>
          </cell>
          <cell r="EI11" t="str">
            <v>PW・厚10mm・規模2.18m2</v>
          </cell>
          <cell r="EJ11" t="str">
            <v>m2</v>
          </cell>
          <cell r="EK11">
            <v>15700</v>
          </cell>
          <cell r="EL11" t="str">
            <v>P146</v>
          </cell>
          <cell r="EM11" t="str">
            <v>P146</v>
          </cell>
        </row>
        <row r="12">
          <cell r="EG12">
            <v>263031</v>
          </cell>
          <cell r="EH12" t="str">
            <v>強化板ガラス</v>
          </cell>
          <cell r="EI12" t="str">
            <v>FL・厚6mm・規模2.18m2</v>
          </cell>
          <cell r="EJ12" t="str">
            <v>m2</v>
          </cell>
          <cell r="EK12">
            <v>6130</v>
          </cell>
          <cell r="EL12" t="str">
            <v>P146</v>
          </cell>
          <cell r="EM12" t="str">
            <v>P146</v>
          </cell>
        </row>
        <row r="13">
          <cell r="EG13">
            <v>263032</v>
          </cell>
          <cell r="EH13" t="str">
            <v>強化板ガラス</v>
          </cell>
          <cell r="EI13" t="str">
            <v>FL・厚8mm・規模2.18m2</v>
          </cell>
          <cell r="EJ13" t="str">
            <v>m2</v>
          </cell>
          <cell r="EK13">
            <v>8730</v>
          </cell>
          <cell r="EL13" t="str">
            <v>P146</v>
          </cell>
          <cell r="EM13" t="str">
            <v>P146</v>
          </cell>
        </row>
        <row r="14">
          <cell r="EG14">
            <v>263101</v>
          </cell>
          <cell r="EH14" t="str">
            <v>ガラスブロック壁積</v>
          </cell>
          <cell r="EI14" t="str">
            <v>透明・115×115×80・[64個/m2]</v>
          </cell>
          <cell r="EJ14" t="str">
            <v>m2</v>
          </cell>
          <cell r="EK14">
            <v>57200</v>
          </cell>
          <cell r="EL14" t="str">
            <v>P146</v>
          </cell>
          <cell r="EM14" t="str">
            <v>P146</v>
          </cell>
        </row>
        <row r="15">
          <cell r="EG15">
            <v>263102</v>
          </cell>
          <cell r="EH15" t="str">
            <v>ガラスブロック壁積</v>
          </cell>
          <cell r="EI15" t="str">
            <v>透明・145×145×95・[42個/m2]</v>
          </cell>
          <cell r="EJ15" t="str">
            <v>m2</v>
          </cell>
          <cell r="EK15">
            <v>43300</v>
          </cell>
          <cell r="EL15" t="str">
            <v>P146</v>
          </cell>
          <cell r="EM15" t="str">
            <v>P146</v>
          </cell>
        </row>
        <row r="16">
          <cell r="EG16">
            <v>263103</v>
          </cell>
          <cell r="EH16" t="str">
            <v>ガラスブロック壁積</v>
          </cell>
          <cell r="EI16" t="str">
            <v>透明・190×190×95・[25個/m2]</v>
          </cell>
          <cell r="EJ16" t="str">
            <v>m2</v>
          </cell>
          <cell r="EK16">
            <v>33500</v>
          </cell>
          <cell r="EL16" t="str">
            <v>P146</v>
          </cell>
          <cell r="EM16" t="str">
            <v>P146</v>
          </cell>
        </row>
        <row r="17">
          <cell r="EG17">
            <v>263104</v>
          </cell>
          <cell r="EH17" t="str">
            <v>ガラスブロック壁積</v>
          </cell>
          <cell r="EI17" t="str">
            <v>透明・115×240×80・[32個/m2]</v>
          </cell>
          <cell r="EJ17" t="str">
            <v>m2</v>
          </cell>
          <cell r="EK17">
            <v>46600</v>
          </cell>
          <cell r="EL17" t="str">
            <v>P146</v>
          </cell>
          <cell r="EM17" t="str">
            <v>P146</v>
          </cell>
        </row>
        <row r="18">
          <cell r="EG18">
            <v>263105</v>
          </cell>
          <cell r="EH18" t="str">
            <v>ガラスブロック壁積</v>
          </cell>
          <cell r="EI18" t="str">
            <v>透明・145×300×95・[21個/m2]</v>
          </cell>
          <cell r="EJ18" t="str">
            <v>m2</v>
          </cell>
          <cell r="EK18">
            <v>41000</v>
          </cell>
          <cell r="EL18" t="str">
            <v>P146</v>
          </cell>
          <cell r="EM18" t="str">
            <v>P146</v>
          </cell>
        </row>
        <row r="19">
          <cell r="EG19">
            <v>263111</v>
          </cell>
          <cell r="EH19" t="str">
            <v>ガラスブロック壁積</v>
          </cell>
          <cell r="EI19" t="str">
            <v>カラー・115×115×80・[64個/m2]</v>
          </cell>
          <cell r="EJ19" t="str">
            <v>m2</v>
          </cell>
          <cell r="EK19">
            <v>66300</v>
          </cell>
          <cell r="EL19" t="str">
            <v>P146</v>
          </cell>
          <cell r="EM19" t="str">
            <v>P146</v>
          </cell>
        </row>
        <row r="20">
          <cell r="EG20">
            <v>263112</v>
          </cell>
          <cell r="EH20" t="str">
            <v>ガラスブロック壁積</v>
          </cell>
          <cell r="EI20" t="str">
            <v>カラー・145×145×95・[42個/m2]</v>
          </cell>
          <cell r="EJ20" t="str">
            <v>m2</v>
          </cell>
          <cell r="EK20">
            <v>50200</v>
          </cell>
          <cell r="EL20" t="str">
            <v>P146</v>
          </cell>
          <cell r="EM20" t="str">
            <v>P146</v>
          </cell>
        </row>
        <row r="21">
          <cell r="EG21">
            <v>263113</v>
          </cell>
          <cell r="EH21" t="str">
            <v>ガラスブロック壁積</v>
          </cell>
          <cell r="EI21" t="str">
            <v>カラー・190×190×95・[25個/m2]</v>
          </cell>
          <cell r="EJ21" t="str">
            <v>m2</v>
          </cell>
          <cell r="EK21">
            <v>38700</v>
          </cell>
          <cell r="EL21" t="str">
            <v>P146</v>
          </cell>
          <cell r="EM21" t="str">
            <v>P146</v>
          </cell>
        </row>
        <row r="22">
          <cell r="EG22">
            <v>263114</v>
          </cell>
          <cell r="EH22" t="str">
            <v>ガラスブロック壁積</v>
          </cell>
          <cell r="EI22" t="str">
            <v>カラー・115×240×80・[32個/m2]</v>
          </cell>
          <cell r="EJ22" t="str">
            <v>m2</v>
          </cell>
          <cell r="EK22">
            <v>50500</v>
          </cell>
          <cell r="EL22" t="str">
            <v>P146</v>
          </cell>
          <cell r="EM22" t="str">
            <v>P146</v>
          </cell>
        </row>
        <row r="23">
          <cell r="EG23">
            <v>263115</v>
          </cell>
          <cell r="EH23" t="str">
            <v>ガラスブロック壁積</v>
          </cell>
          <cell r="EI23" t="str">
            <v>カラー・145×300×95・[21個/m2]</v>
          </cell>
          <cell r="EJ23" t="str">
            <v>m2</v>
          </cell>
          <cell r="EK23">
            <v>47000</v>
          </cell>
          <cell r="EL23" t="str">
            <v>P146</v>
          </cell>
          <cell r="EM23" t="str">
            <v>P146</v>
          </cell>
        </row>
        <row r="24">
          <cell r="EG24">
            <v>263121</v>
          </cell>
          <cell r="EH24" t="str">
            <v>フロート板ガラス</v>
          </cell>
          <cell r="EI24" t="str">
            <v>FL・厚5mm・規模4.45m2</v>
          </cell>
          <cell r="EJ24" t="str">
            <v>m2</v>
          </cell>
          <cell r="EK24">
            <v>5990</v>
          </cell>
          <cell r="EL24" t="str">
            <v>P146</v>
          </cell>
          <cell r="EM24" t="str">
            <v>P146</v>
          </cell>
        </row>
        <row r="25">
          <cell r="EG25">
            <v>263122</v>
          </cell>
          <cell r="EH25" t="str">
            <v>フロート板ガラス</v>
          </cell>
          <cell r="EI25" t="str">
            <v>FL・厚6mm・規模4.45m2</v>
          </cell>
          <cell r="EJ25" t="str">
            <v>m2</v>
          </cell>
          <cell r="EK25">
            <v>6870</v>
          </cell>
          <cell r="EL25" t="str">
            <v>P146</v>
          </cell>
          <cell r="EM25" t="str">
            <v>P146</v>
          </cell>
        </row>
        <row r="26">
          <cell r="EG26">
            <v>263123</v>
          </cell>
          <cell r="EH26" t="str">
            <v>フロート板ガラス</v>
          </cell>
          <cell r="EI26" t="str">
            <v>FL・厚8mm・規模4.45m2</v>
          </cell>
          <cell r="EJ26" t="str">
            <v>m2</v>
          </cell>
          <cell r="EK26">
            <v>9990</v>
          </cell>
          <cell r="EL26" t="str">
            <v>P146</v>
          </cell>
          <cell r="EM26" t="str">
            <v>P146</v>
          </cell>
        </row>
        <row r="27">
          <cell r="EG27">
            <v>263131</v>
          </cell>
          <cell r="EH27" t="str">
            <v>型板ガラス</v>
          </cell>
          <cell r="EI27" t="str">
            <v>F・厚6mm・規模4.45m2</v>
          </cell>
          <cell r="EJ27" t="str">
            <v>m2</v>
          </cell>
          <cell r="EK27">
            <v>5670</v>
          </cell>
          <cell r="EL27" t="str">
            <v>P146</v>
          </cell>
          <cell r="EM27" t="str">
            <v>P146</v>
          </cell>
        </row>
        <row r="28">
          <cell r="EG28">
            <v>263141</v>
          </cell>
          <cell r="EH28" t="str">
            <v>網入り板ガラス</v>
          </cell>
          <cell r="EI28" t="str">
            <v>PW・厚6.8mm・規模4.45m2</v>
          </cell>
          <cell r="EJ28" t="str">
            <v>m2</v>
          </cell>
          <cell r="EK28">
            <v>7660</v>
          </cell>
          <cell r="EL28" t="str">
            <v>P146</v>
          </cell>
          <cell r="EM28" t="str">
            <v>P146</v>
          </cell>
        </row>
        <row r="29">
          <cell r="EG29">
            <v>263151</v>
          </cell>
          <cell r="EH29" t="str">
            <v>網入り磨き板ガラス</v>
          </cell>
          <cell r="EI29" t="str">
            <v>PW・厚6.8mm・規模4.45m2</v>
          </cell>
          <cell r="EJ29" t="str">
            <v>m2</v>
          </cell>
          <cell r="EK29">
            <v>18200</v>
          </cell>
          <cell r="EL29" t="str">
            <v>P147</v>
          </cell>
          <cell r="EM29" t="str">
            <v>P147</v>
          </cell>
        </row>
      </sheetData>
      <sheetData sheetId="1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Ａ"/>
      <sheetName val="土工Ａ"/>
      <sheetName val="ｺﾝｸﾘｰﾄＡ"/>
      <sheetName val="型枠Ａ"/>
      <sheetName val="鉄筋Ａ"/>
      <sheetName val="既成Ａ"/>
      <sheetName val="防水Ａ"/>
      <sheetName val="木工Ａ"/>
      <sheetName val="金属Ａ"/>
      <sheetName val="左官Ａ"/>
      <sheetName val="金建Ａ"/>
      <sheetName val="ｶﾞﾗｽＡ"/>
      <sheetName val="塗装Ａ"/>
      <sheetName val="内装Ａ"/>
      <sheetName val="内訳A4W"/>
      <sheetName val="鏡"/>
      <sheetName val="代価表19-3,4"/>
      <sheetName val="ガラス"/>
      <sheetName val="代価表17-1"/>
      <sheetName val="ｺﾝｸﾘｰﾄ "/>
      <sheetName val="代価表19-11,12"/>
      <sheetName val="直接仮設"/>
      <sheetName val="金属工事"/>
      <sheetName val="石工事"/>
      <sheetName val="型枠"/>
      <sheetName val="構内舗装"/>
      <sheetName val="仕上げユニット"/>
      <sheetName val="既製ｺﾝｸﾘｰﾄ"/>
      <sheetName val="タイル工事"/>
      <sheetName val="木工事"/>
      <sheetName val="金属製建具"/>
      <sheetName val="左官工事"/>
      <sheetName val="木製建具"/>
      <sheetName val="塗装工事"/>
      <sheetName val="内外装工事"/>
      <sheetName val="労務単価"/>
      <sheetName val="代価表19-1,2"/>
      <sheetName val="土工事"/>
      <sheetName val="防水工事"/>
      <sheetName val="代価表2-1"/>
      <sheetName val="鉄筋"/>
    </sheetNames>
    <sheetDataSet>
      <sheetData sheetId="0" refreshError="1">
        <row r="32">
          <cell r="I32">
            <v>3558400</v>
          </cell>
        </row>
      </sheetData>
      <sheetData sheetId="1" refreshError="1">
        <row r="32">
          <cell r="I32">
            <v>1302261</v>
          </cell>
        </row>
      </sheetData>
      <sheetData sheetId="2" refreshError="1">
        <row r="32">
          <cell r="I32">
            <v>6412331</v>
          </cell>
        </row>
      </sheetData>
      <sheetData sheetId="3" refreshError="1">
        <row r="32">
          <cell r="I32">
            <v>16028550</v>
          </cell>
        </row>
      </sheetData>
      <sheetData sheetId="4" refreshError="1">
        <row r="32">
          <cell r="I32">
            <v>5316056</v>
          </cell>
        </row>
      </sheetData>
      <sheetData sheetId="5" refreshError="1">
        <row r="32">
          <cell r="I32">
            <v>429840</v>
          </cell>
        </row>
      </sheetData>
      <sheetData sheetId="6" refreshError="1">
        <row r="32">
          <cell r="I32">
            <v>205440</v>
          </cell>
        </row>
      </sheetData>
      <sheetData sheetId="7" refreshError="1">
        <row r="32">
          <cell r="I32">
            <v>168480</v>
          </cell>
        </row>
      </sheetData>
      <sheetData sheetId="8" refreshError="1">
        <row r="32">
          <cell r="I32">
            <v>159740</v>
          </cell>
        </row>
      </sheetData>
      <sheetData sheetId="9" refreshError="1">
        <row r="32">
          <cell r="I32">
            <v>1008400</v>
          </cell>
        </row>
      </sheetData>
      <sheetData sheetId="10" refreshError="1"/>
      <sheetData sheetId="11" refreshError="1">
        <row r="32">
          <cell r="I32">
            <v>304171</v>
          </cell>
        </row>
      </sheetData>
      <sheetData sheetId="12" refreshError="1">
        <row r="32">
          <cell r="I32">
            <v>4366000</v>
          </cell>
        </row>
      </sheetData>
      <sheetData sheetId="13" refreshError="1">
        <row r="32">
          <cell r="I32">
            <v>369490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  <sheetName val="#REF!"/>
    </sheetNames>
    <sheetDataSet>
      <sheetData sheetId="0"/>
      <sheetData sheetId="1"/>
      <sheetData sheetId="2">
        <row r="1">
          <cell r="IG1">
            <v>44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0"/>
      <sheetName val="設計書"/>
      <sheetName val="仕訳書（全体工事費）"/>
      <sheetName val="諸経費等算定"/>
      <sheetName val="3）仕訳書（機械）"/>
      <sheetName val="内訳（産廃税）"/>
      <sheetName val="Sheet3"/>
      <sheetName val="Sheet2"/>
      <sheetName val="Sheet1"/>
      <sheetName val="仕訳書（共通）"/>
      <sheetName val="共通仮設"/>
      <sheetName val="共通仮設 計算書"/>
      <sheetName val="総仕訳書"/>
      <sheetName val="1）仕訳書（建築）"/>
      <sheetName val="7）内訳書（建築）"/>
      <sheetName val="4）仕訳書（外構）"/>
      <sheetName val="10）内訳書（外構）"/>
      <sheetName val="13）代価表-1"/>
      <sheetName val="13）代価表-2"/>
      <sheetName val="14）業者見積比較表"/>
      <sheetName val="15）総括集計表"/>
      <sheetName val="C2棟集計表"/>
      <sheetName val="C4棟集計表 "/>
      <sheetName val="C6棟集計表 "/>
      <sheetName val="C7棟集計表"/>
      <sheetName val="外構集計表"/>
      <sheetName val="宇栄原市営住宅３期解体工事（1工区）（C2,C4,C6,C7）"/>
    </sheetNames>
    <definedNames>
      <definedName name="コンクリート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odule2"/>
      <sheetName val="科目内訳(部位別)"/>
      <sheetName val="中科目内訳（部位別）"/>
      <sheetName val="科目内訳(工種別)"/>
      <sheetName val="集計表・内訳"/>
      <sheetName val="解体工事"/>
      <sheetName val="発生材"/>
      <sheetName val="廃材処分"/>
      <sheetName val="Module3"/>
      <sheetName val="データ表"/>
      <sheetName val="足場"/>
      <sheetName val="砕石"/>
      <sheetName val="外壁ＣＢ"/>
      <sheetName val="屋根仕上"/>
      <sheetName val="外部天井"/>
      <sheetName val="外壁仕上"/>
      <sheetName val="内部床"/>
      <sheetName val="間仕切"/>
      <sheetName val="内部壁"/>
      <sheetName val="内部天井"/>
      <sheetName val="統計表(土工)"/>
      <sheetName val="統計表(く体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複合"/>
      <sheetName val="ｶﾞﾗｽＡ"/>
      <sheetName val="ｺﾝｸﾘｰﾄＡ"/>
      <sheetName val="仮設Ａ"/>
      <sheetName val="既成Ａ"/>
      <sheetName val="金建Ａ"/>
      <sheetName val="金属Ａ"/>
      <sheetName val="型枠Ａ"/>
      <sheetName val="左官Ａ"/>
      <sheetName val="鉄筋Ａ"/>
      <sheetName val="塗装Ａ"/>
      <sheetName val="土工Ａ"/>
      <sheetName val="内装Ａ"/>
      <sheetName val="防水Ａ"/>
      <sheetName val="木工Ａ"/>
      <sheetName val="（参考）内訳"/>
      <sheetName val="別紙第11(H20.12.9未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資材単価一覧表"/>
      <sheetName val="1次単価表"/>
    </sheetNames>
    <sheetDataSet>
      <sheetData sheetId="0" refreshError="1"/>
      <sheetData sheetId="1">
        <row r="7">
          <cell r="B7" t="str">
            <v>世話役</v>
          </cell>
          <cell r="C7" t="str">
            <v>一般土木</v>
          </cell>
          <cell r="D7" t="str">
            <v>一般土木</v>
          </cell>
          <cell r="E7">
            <v>33300</v>
          </cell>
          <cell r="F7" t="str">
            <v>県単 P． 2</v>
          </cell>
          <cell r="G7" t="str">
            <v>〃</v>
          </cell>
          <cell r="H7">
            <v>33300</v>
          </cell>
          <cell r="I7" t="str">
            <v>県単 P． 2</v>
          </cell>
        </row>
        <row r="8">
          <cell r="B8" t="str">
            <v>特殊作業員</v>
          </cell>
          <cell r="C8" t="str">
            <v xml:space="preserve">  </v>
          </cell>
          <cell r="D8" t="str">
            <v/>
          </cell>
          <cell r="E8">
            <v>28000</v>
          </cell>
          <cell r="F8" t="str">
            <v>県単 P． 2</v>
          </cell>
          <cell r="G8" t="str">
            <v>〃</v>
          </cell>
          <cell r="H8">
            <v>28000</v>
          </cell>
          <cell r="I8" t="str">
            <v>県単 P． 2</v>
          </cell>
        </row>
        <row r="9">
          <cell r="B9" t="str">
            <v>造園工</v>
          </cell>
          <cell r="C9" t="str">
            <v xml:space="preserve">  </v>
          </cell>
          <cell r="D9" t="str">
            <v/>
          </cell>
          <cell r="E9">
            <v>21500</v>
          </cell>
          <cell r="F9" t="str">
            <v>県単 P． 2</v>
          </cell>
          <cell r="G9" t="str">
            <v>〃</v>
          </cell>
          <cell r="H9">
            <v>21500</v>
          </cell>
          <cell r="I9" t="str">
            <v>県単 P． 2</v>
          </cell>
        </row>
        <row r="10">
          <cell r="B10" t="str">
            <v>普通作業員</v>
          </cell>
          <cell r="C10" t="str">
            <v xml:space="preserve">  </v>
          </cell>
          <cell r="D10" t="str">
            <v/>
          </cell>
          <cell r="E10">
            <v>20000</v>
          </cell>
          <cell r="F10" t="str">
            <v>県単 P． 2</v>
          </cell>
          <cell r="G10" t="str">
            <v>〃</v>
          </cell>
          <cell r="H10">
            <v>20000</v>
          </cell>
          <cell r="I10" t="str">
            <v>県単 P． 2</v>
          </cell>
        </row>
        <row r="11">
          <cell r="B11" t="str">
            <v>石工</v>
          </cell>
          <cell r="C11" t="str">
            <v xml:space="preserve">  </v>
          </cell>
          <cell r="D11" t="str">
            <v/>
          </cell>
          <cell r="E11">
            <v>30600</v>
          </cell>
          <cell r="F11" t="str">
            <v>県単 P． 2</v>
          </cell>
          <cell r="G11" t="str">
            <v>〃</v>
          </cell>
          <cell r="H11">
            <v>30600</v>
          </cell>
          <cell r="I11" t="str">
            <v>県単 P． 2</v>
          </cell>
        </row>
        <row r="12">
          <cell r="B12" t="str">
            <v>ブロック工</v>
          </cell>
          <cell r="C12" t="str">
            <v xml:space="preserve">  </v>
          </cell>
          <cell r="D12" t="str">
            <v/>
          </cell>
          <cell r="E12">
            <v>32900</v>
          </cell>
          <cell r="F12" t="str">
            <v>県単 P． 2</v>
          </cell>
          <cell r="G12" t="str">
            <v>〃</v>
          </cell>
          <cell r="H12">
            <v>32900</v>
          </cell>
          <cell r="I12" t="str">
            <v>県単 P． 2</v>
          </cell>
        </row>
        <row r="13">
          <cell r="B13" t="str">
            <v>型枠工</v>
          </cell>
          <cell r="C13" t="str">
            <v xml:space="preserve">  </v>
          </cell>
          <cell r="D13" t="str">
            <v/>
          </cell>
          <cell r="E13">
            <v>26300</v>
          </cell>
          <cell r="F13" t="str">
            <v>県単 P． 2</v>
          </cell>
          <cell r="G13" t="str">
            <v>〃</v>
          </cell>
          <cell r="H13">
            <v>26300</v>
          </cell>
          <cell r="I13" t="str">
            <v>県単 P． 2</v>
          </cell>
        </row>
        <row r="14">
          <cell r="B14" t="str">
            <v>左官</v>
          </cell>
          <cell r="C14" t="str">
            <v xml:space="preserve">  </v>
          </cell>
          <cell r="D14" t="str">
            <v/>
          </cell>
          <cell r="E14">
            <v>25600</v>
          </cell>
          <cell r="F14" t="str">
            <v>県単 P． 2</v>
          </cell>
          <cell r="G14" t="str">
            <v>〃</v>
          </cell>
          <cell r="H14">
            <v>25600</v>
          </cell>
          <cell r="I14" t="str">
            <v>県単 P． 2</v>
          </cell>
        </row>
        <row r="15">
          <cell r="B15" t="str">
            <v>配管工</v>
          </cell>
          <cell r="C15" t="str">
            <v xml:space="preserve">  </v>
          </cell>
          <cell r="D15" t="str">
            <v/>
          </cell>
          <cell r="E15">
            <v>18700</v>
          </cell>
          <cell r="F15" t="str">
            <v>県単 P． 2</v>
          </cell>
          <cell r="G15" t="str">
            <v>〃</v>
          </cell>
          <cell r="H15">
            <v>18700</v>
          </cell>
          <cell r="I15" t="str">
            <v>県単 P． 2</v>
          </cell>
        </row>
        <row r="16">
          <cell r="B16" t="str">
            <v>運転手（特殊）</v>
          </cell>
          <cell r="C16" t="str">
            <v xml:space="preserve">  </v>
          </cell>
          <cell r="D16" t="str">
            <v/>
          </cell>
          <cell r="E16">
            <v>31000</v>
          </cell>
          <cell r="F16" t="str">
            <v>県単 P． 2</v>
          </cell>
          <cell r="G16" t="str">
            <v>〃</v>
          </cell>
          <cell r="H16">
            <v>31000</v>
          </cell>
          <cell r="I16" t="str">
            <v>県単 P． 2</v>
          </cell>
        </row>
        <row r="17">
          <cell r="B17" t="str">
            <v>運転手（一般）</v>
          </cell>
          <cell r="C17" t="str">
            <v xml:space="preserve">  </v>
          </cell>
          <cell r="D17" t="str">
            <v/>
          </cell>
          <cell r="E17">
            <v>27000</v>
          </cell>
          <cell r="F17" t="str">
            <v>県単 P． 2</v>
          </cell>
          <cell r="G17" t="str">
            <v>〃</v>
          </cell>
          <cell r="H17">
            <v>27000</v>
          </cell>
          <cell r="I17" t="str">
            <v>県単 P． 2</v>
          </cell>
        </row>
        <row r="18">
          <cell r="B18" t="str">
            <v>タイル工</v>
          </cell>
          <cell r="C18" t="str">
            <v xml:space="preserve">  </v>
          </cell>
          <cell r="D18" t="str">
            <v/>
          </cell>
          <cell r="E18">
            <v>19800</v>
          </cell>
          <cell r="F18" t="str">
            <v>県単 P． 3</v>
          </cell>
          <cell r="G18" t="str">
            <v>〃</v>
          </cell>
          <cell r="H18">
            <v>19800</v>
          </cell>
          <cell r="I18" t="str">
            <v>県単 P． 3</v>
          </cell>
        </row>
        <row r="19">
          <cell r="B19" t="str">
            <v>建築ブロック工</v>
          </cell>
          <cell r="C19" t="str">
            <v xml:space="preserve">  </v>
          </cell>
          <cell r="D19" t="str">
            <v/>
          </cell>
          <cell r="E19">
            <v>20000</v>
          </cell>
          <cell r="F19" t="str">
            <v>県単 P． 3</v>
          </cell>
          <cell r="G19" t="str">
            <v>〃</v>
          </cell>
          <cell r="H19">
            <v>20000</v>
          </cell>
          <cell r="I19" t="str">
            <v>県単 P． 3</v>
          </cell>
        </row>
        <row r="26">
          <cell r="B26" t="str">
            <v>普通ﾎﾟﾙﾄﾗﾝﾄﾞｾﾒﾝﾄ</v>
          </cell>
          <cell r="C26" t="str">
            <v>袋物 （25kg入）</v>
          </cell>
          <cell r="D26" t="str">
            <v>袋物 （25kg入）</v>
          </cell>
          <cell r="E26">
            <v>440</v>
          </cell>
          <cell r="F26" t="str">
            <v>県単 P． 6</v>
          </cell>
          <cell r="G26" t="str">
            <v>袋</v>
          </cell>
          <cell r="H26">
            <v>440</v>
          </cell>
          <cell r="I26" t="str">
            <v>県単 P． 6</v>
          </cell>
        </row>
        <row r="27">
          <cell r="B27" t="str">
            <v>白色セメント</v>
          </cell>
          <cell r="C27" t="str">
            <v>袋物 （20kg入）</v>
          </cell>
          <cell r="D27" t="str">
            <v>袋物 （20kg入）</v>
          </cell>
          <cell r="E27">
            <v>940</v>
          </cell>
          <cell r="F27" t="str">
            <v xml:space="preserve">      〃</v>
          </cell>
          <cell r="G27" t="str">
            <v>〃</v>
          </cell>
          <cell r="H27">
            <v>940</v>
          </cell>
          <cell r="I27" t="str">
            <v xml:space="preserve">      〃</v>
          </cell>
        </row>
        <row r="30">
          <cell r="D30" t="str">
            <v>ｺﾝｸﾘｰﾄ用</v>
          </cell>
          <cell r="E30" t="str">
            <v>m3</v>
          </cell>
          <cell r="F30">
            <v>2800</v>
          </cell>
          <cell r="G30" t="str">
            <v>m3</v>
          </cell>
          <cell r="H30">
            <v>2800</v>
          </cell>
          <cell r="I30" t="str">
            <v>県単 P．16</v>
          </cell>
        </row>
        <row r="31">
          <cell r="D31" t="str">
            <v>その他</v>
          </cell>
          <cell r="E31" t="str">
            <v>〃</v>
          </cell>
          <cell r="F31">
            <v>2600</v>
          </cell>
          <cell r="G31" t="str">
            <v>〃</v>
          </cell>
          <cell r="H31">
            <v>2600</v>
          </cell>
          <cell r="I31" t="str">
            <v>県単 P．16</v>
          </cell>
          <cell r="O31" t="str">
            <v>16-20-8</v>
          </cell>
          <cell r="R31" t="str">
            <v>m3</v>
          </cell>
          <cell r="S31">
            <v>13150</v>
          </cell>
          <cell r="T31" t="str">
            <v>県単 P．72</v>
          </cell>
        </row>
        <row r="32">
          <cell r="D32" t="str">
            <v>ｺﾝｸﾘｰﾄ用</v>
          </cell>
          <cell r="E32" t="str">
            <v>〃</v>
          </cell>
          <cell r="F32">
            <v>3640</v>
          </cell>
          <cell r="G32" t="str">
            <v>〃</v>
          </cell>
          <cell r="H32">
            <v>3640</v>
          </cell>
          <cell r="I32" t="str">
            <v>県単 P．16</v>
          </cell>
          <cell r="O32" t="str">
            <v>16-40-8</v>
          </cell>
          <cell r="R32" t="str">
            <v>〃</v>
          </cell>
          <cell r="S32">
            <v>13000</v>
          </cell>
          <cell r="T32" t="str">
            <v>県単 P．72</v>
          </cell>
        </row>
        <row r="33">
          <cell r="D33" t="str">
            <v>5～20mm</v>
          </cell>
          <cell r="E33" t="str">
            <v>〃</v>
          </cell>
          <cell r="F33">
            <v>3710</v>
          </cell>
          <cell r="G33" t="str">
            <v>〃</v>
          </cell>
          <cell r="H33">
            <v>3710</v>
          </cell>
          <cell r="I33" t="str">
            <v>県単 P．16</v>
          </cell>
          <cell r="O33" t="str">
            <v>18-20-8</v>
          </cell>
          <cell r="R33" t="str">
            <v>〃</v>
          </cell>
          <cell r="S33">
            <v>13200</v>
          </cell>
          <cell r="T33" t="str">
            <v>県単 P．72</v>
          </cell>
        </row>
        <row r="34">
          <cell r="D34" t="str">
            <v>5～40mm</v>
          </cell>
          <cell r="E34" t="str">
            <v>〃</v>
          </cell>
          <cell r="F34">
            <v>3710</v>
          </cell>
          <cell r="G34" t="str">
            <v>〃</v>
          </cell>
          <cell r="H34">
            <v>3710</v>
          </cell>
          <cell r="I34" t="str">
            <v>県単 P．16</v>
          </cell>
          <cell r="O34" t="str">
            <v>18-40-8</v>
          </cell>
          <cell r="R34" t="str">
            <v>〃</v>
          </cell>
          <cell r="S34">
            <v>13050</v>
          </cell>
          <cell r="T34" t="str">
            <v>県単 P．74</v>
          </cell>
        </row>
        <row r="35">
          <cell r="D35" t="str">
            <v>C-40</v>
          </cell>
          <cell r="E35" t="str">
            <v>〃</v>
          </cell>
          <cell r="F35">
            <v>2600</v>
          </cell>
          <cell r="G35" t="str">
            <v>〃</v>
          </cell>
          <cell r="H35">
            <v>2600</v>
          </cell>
          <cell r="I35" t="str">
            <v>県単 P．16</v>
          </cell>
          <cell r="O35" t="str">
            <v>21-20-8</v>
          </cell>
          <cell r="R35" t="str">
            <v>〃</v>
          </cell>
          <cell r="S35">
            <v>13550</v>
          </cell>
          <cell r="T35" t="str">
            <v>県単 P．72</v>
          </cell>
        </row>
        <row r="36">
          <cell r="D36" t="str">
            <v>M-40</v>
          </cell>
          <cell r="E36" t="str">
            <v>〃</v>
          </cell>
          <cell r="F36">
            <v>2700</v>
          </cell>
          <cell r="G36" t="str">
            <v>〃</v>
          </cell>
          <cell r="H36">
            <v>2700</v>
          </cell>
          <cell r="I36" t="str">
            <v>県単 P．16</v>
          </cell>
          <cell r="O36" t="str">
            <v>21-40-8</v>
          </cell>
          <cell r="R36" t="str">
            <v>〃</v>
          </cell>
          <cell r="S36">
            <v>13350</v>
          </cell>
          <cell r="T36" t="str">
            <v>県単 P．74</v>
          </cell>
        </row>
        <row r="37">
          <cell r="D37" t="str">
            <v>φ5～15cm</v>
          </cell>
          <cell r="E37" t="str">
            <v>〃</v>
          </cell>
          <cell r="F37">
            <v>2600</v>
          </cell>
          <cell r="G37" t="str">
            <v>〃</v>
          </cell>
          <cell r="H37">
            <v>2600</v>
          </cell>
          <cell r="I37" t="str">
            <v>県単 P．16</v>
          </cell>
          <cell r="O37" t="str">
            <v>（1：2）</v>
          </cell>
          <cell r="R37" t="str">
            <v>〃</v>
          </cell>
          <cell r="S37">
            <v>19800</v>
          </cell>
          <cell r="T37" t="str">
            <v>県単 P．76</v>
          </cell>
        </row>
        <row r="38">
          <cell r="D38" t="str">
            <v>5～200kg</v>
          </cell>
          <cell r="E38" t="str">
            <v>〃</v>
          </cell>
          <cell r="F38">
            <v>2450</v>
          </cell>
          <cell r="G38" t="str">
            <v>〃</v>
          </cell>
          <cell r="H38">
            <v>2450</v>
          </cell>
          <cell r="I38" t="str">
            <v>県単 P．16</v>
          </cell>
          <cell r="O38" t="str">
            <v>（1：3）</v>
          </cell>
          <cell r="R38" t="str">
            <v>〃</v>
          </cell>
          <cell r="S38">
            <v>17400</v>
          </cell>
          <cell r="T38" t="str">
            <v>県単 P．76</v>
          </cell>
        </row>
        <row r="39">
          <cell r="D39" t="str">
            <v xml:space="preserve">    50kg/個</v>
          </cell>
          <cell r="E39" t="str">
            <v>〃</v>
          </cell>
          <cell r="F39">
            <v>2450</v>
          </cell>
          <cell r="G39" t="str">
            <v>〃</v>
          </cell>
          <cell r="H39">
            <v>2450</v>
          </cell>
          <cell r="I39" t="str">
            <v>県単 P．16</v>
          </cell>
        </row>
        <row r="40">
          <cell r="D40" t="str">
            <v>　200kg/個</v>
          </cell>
          <cell r="E40" t="str">
            <v>〃</v>
          </cell>
          <cell r="F40">
            <v>2450</v>
          </cell>
          <cell r="G40" t="str">
            <v>〃</v>
          </cell>
          <cell r="H40">
            <v>2450</v>
          </cell>
          <cell r="I40" t="str">
            <v>県単 P．16</v>
          </cell>
        </row>
        <row r="41">
          <cell r="D41" t="str">
            <v xml:space="preserve">  500kg/個</v>
          </cell>
          <cell r="E41" t="str">
            <v>〃</v>
          </cell>
          <cell r="F41">
            <v>2600</v>
          </cell>
          <cell r="G41" t="str">
            <v>〃</v>
          </cell>
          <cell r="H41">
            <v>2600</v>
          </cell>
          <cell r="I41" t="str">
            <v>県単 P．16</v>
          </cell>
        </row>
        <row r="42">
          <cell r="D42" t="str">
            <v>1,000kg/個</v>
          </cell>
          <cell r="E42" t="str">
            <v>〃</v>
          </cell>
          <cell r="F42">
            <v>2600</v>
          </cell>
          <cell r="G42" t="str">
            <v>〃</v>
          </cell>
          <cell r="H42">
            <v>2600</v>
          </cell>
          <cell r="I42" t="str">
            <v>県単 P．16</v>
          </cell>
        </row>
        <row r="43">
          <cell r="D43" t="str">
            <v>流しコーラル</v>
          </cell>
          <cell r="E43" t="str">
            <v>〃</v>
          </cell>
          <cell r="F43">
            <v>1800</v>
          </cell>
          <cell r="G43" t="str">
            <v>〃</v>
          </cell>
          <cell r="H43">
            <v>1800</v>
          </cell>
          <cell r="I43" t="str">
            <v>県単 P．16</v>
          </cell>
        </row>
        <row r="44">
          <cell r="D44" t="str">
            <v>RC-40</v>
          </cell>
          <cell r="E44" t="str">
            <v>〃</v>
          </cell>
          <cell r="F44">
            <v>2600</v>
          </cell>
          <cell r="G44" t="str">
            <v>〃</v>
          </cell>
          <cell r="H44">
            <v>2600</v>
          </cell>
          <cell r="I44" t="str">
            <v>県単 P．16</v>
          </cell>
        </row>
        <row r="45">
          <cell r="D45" t="str">
            <v>RM-40</v>
          </cell>
          <cell r="E45" t="str">
            <v>〃</v>
          </cell>
          <cell r="F45">
            <v>2700</v>
          </cell>
          <cell r="G45" t="str">
            <v>〃</v>
          </cell>
          <cell r="H45">
            <v>2700</v>
          </cell>
          <cell r="I45" t="str">
            <v>県単 P．16</v>
          </cell>
        </row>
        <row r="46">
          <cell r="D46" t="str">
            <v>5～0mm</v>
          </cell>
          <cell r="E46" t="str">
            <v>〃</v>
          </cell>
          <cell r="F46">
            <v>2500</v>
          </cell>
          <cell r="G46" t="str">
            <v>〃</v>
          </cell>
          <cell r="H46">
            <v>2500</v>
          </cell>
          <cell r="I46" t="str">
            <v xml:space="preserve">県単 P．18 </v>
          </cell>
        </row>
        <row r="47">
          <cell r="D47" t="str">
            <v>（赤土）</v>
          </cell>
          <cell r="E47" t="str">
            <v>〃</v>
          </cell>
          <cell r="F47">
            <v>1600</v>
          </cell>
          <cell r="G47" t="str">
            <v>〃</v>
          </cell>
          <cell r="H47">
            <v>1600</v>
          </cell>
          <cell r="I47" t="str">
            <v xml:space="preserve">県単 P．18 </v>
          </cell>
        </row>
        <row r="456">
          <cell r="O456" t="str">
            <v>600～800kg級</v>
          </cell>
          <cell r="P456" t="str">
            <v>hr</v>
          </cell>
          <cell r="Q456">
            <v>17210</v>
          </cell>
          <cell r="R456" t="str">
            <v>hr</v>
          </cell>
          <cell r="S456">
            <v>17210</v>
          </cell>
          <cell r="T456" t="str">
            <v>機単 224号</v>
          </cell>
        </row>
        <row r="457">
          <cell r="D457" t="str">
            <v>3t</v>
          </cell>
          <cell r="E457" t="str">
            <v>hr</v>
          </cell>
          <cell r="F457">
            <v>11410</v>
          </cell>
          <cell r="G457" t="str">
            <v>hr</v>
          </cell>
          <cell r="H457">
            <v>11410</v>
          </cell>
          <cell r="I457" t="str">
            <v>機単 066号</v>
          </cell>
          <cell r="O457" t="str">
            <v>1,300kg級</v>
          </cell>
          <cell r="R457" t="str">
            <v>〃</v>
          </cell>
          <cell r="S457">
            <v>18650</v>
          </cell>
          <cell r="T457" t="str">
            <v>機単 230号</v>
          </cell>
        </row>
        <row r="458">
          <cell r="D458" t="str">
            <v>15t</v>
          </cell>
          <cell r="E458" t="str">
            <v>〃</v>
          </cell>
          <cell r="F458">
            <v>16320</v>
          </cell>
          <cell r="G458" t="str">
            <v>〃</v>
          </cell>
          <cell r="H458">
            <v>16320</v>
          </cell>
          <cell r="I458" t="str">
            <v>機単 069号</v>
          </cell>
          <cell r="O458" t="str">
            <v>3.1m（敷）</v>
          </cell>
          <cell r="R458" t="str">
            <v>hr</v>
          </cell>
          <cell r="S458">
            <v>14430</v>
          </cell>
          <cell r="T458" t="str">
            <v>機単 233号</v>
          </cell>
        </row>
        <row r="459">
          <cell r="D459" t="str">
            <v>15t 25%増し</v>
          </cell>
          <cell r="E459" t="str">
            <v>〃</v>
          </cell>
          <cell r="F459">
            <v>17090</v>
          </cell>
          <cell r="G459" t="str">
            <v>〃</v>
          </cell>
          <cell r="H459">
            <v>17090</v>
          </cell>
          <cell r="I459" t="str">
            <v>機単 070号</v>
          </cell>
          <cell r="O459" t="str">
            <v>3.1m（不陸）</v>
          </cell>
          <cell r="R459" t="str">
            <v>〃</v>
          </cell>
          <cell r="S459">
            <v>14430</v>
          </cell>
          <cell r="T459" t="str">
            <v>機単 234号</v>
          </cell>
        </row>
        <row r="460">
          <cell r="D460" t="str">
            <v>21t</v>
          </cell>
          <cell r="E460" t="str">
            <v>〃</v>
          </cell>
          <cell r="F460">
            <v>21200</v>
          </cell>
          <cell r="G460" t="str">
            <v>〃</v>
          </cell>
          <cell r="H460">
            <v>21200</v>
          </cell>
          <cell r="I460" t="str">
            <v>機単 071号</v>
          </cell>
          <cell r="O460" t="str">
            <v>3.1m</v>
          </cell>
          <cell r="R460" t="str">
            <v>日</v>
          </cell>
          <cell r="S460">
            <v>86770</v>
          </cell>
          <cell r="T460" t="str">
            <v>機単 235号</v>
          </cell>
        </row>
        <row r="461">
          <cell r="D461" t="str">
            <v>21t 25%増し</v>
          </cell>
          <cell r="E461" t="str">
            <v>〃</v>
          </cell>
          <cell r="F461">
            <v>22400</v>
          </cell>
          <cell r="G461" t="str">
            <v>〃</v>
          </cell>
          <cell r="H461">
            <v>22400</v>
          </cell>
          <cell r="I461" t="str">
            <v>機単 072号</v>
          </cell>
          <cell r="O461" t="str">
            <v>10～12t</v>
          </cell>
          <cell r="R461" t="str">
            <v>hr</v>
          </cell>
          <cell r="S461">
            <v>12830</v>
          </cell>
          <cell r="T461" t="str">
            <v>機単 236号</v>
          </cell>
        </row>
        <row r="462">
          <cell r="D462" t="str">
            <v xml:space="preserve">湿地 13t </v>
          </cell>
          <cell r="E462" t="str">
            <v>〃</v>
          </cell>
          <cell r="F462">
            <v>16470</v>
          </cell>
          <cell r="G462" t="str">
            <v>〃</v>
          </cell>
          <cell r="H462">
            <v>16470</v>
          </cell>
          <cell r="I462" t="str">
            <v>機単 075号</v>
          </cell>
          <cell r="O462" t="str">
            <v>10～12t（かき有,材有）</v>
          </cell>
          <cell r="R462" t="str">
            <v>日</v>
          </cell>
          <cell r="S462">
            <v>41460</v>
          </cell>
          <cell r="T462" t="str">
            <v>機単 237号</v>
          </cell>
        </row>
        <row r="463">
          <cell r="D463" t="str">
            <v xml:space="preserve">湿地 16t </v>
          </cell>
          <cell r="E463" t="str">
            <v>〃</v>
          </cell>
          <cell r="F463">
            <v>17200</v>
          </cell>
          <cell r="G463" t="str">
            <v>〃</v>
          </cell>
          <cell r="H463">
            <v>17200</v>
          </cell>
          <cell r="I463" t="str">
            <v>機単 076号</v>
          </cell>
          <cell r="O463" t="str">
            <v>10～12t（かき有,材無）</v>
          </cell>
          <cell r="R463" t="str">
            <v>〃</v>
          </cell>
          <cell r="S463">
            <v>46010</v>
          </cell>
          <cell r="T463" t="str">
            <v>機単 238号</v>
          </cell>
        </row>
        <row r="464">
          <cell r="D464" t="str">
            <v>0.20m3</v>
          </cell>
          <cell r="E464" t="str">
            <v>hr</v>
          </cell>
          <cell r="F464">
            <v>12010</v>
          </cell>
          <cell r="G464" t="str">
            <v>hr</v>
          </cell>
          <cell r="H464">
            <v>12010</v>
          </cell>
          <cell r="I464" t="str">
            <v>機単 079号</v>
          </cell>
          <cell r="O464" t="str">
            <v>10～12t（かき無,材有）</v>
          </cell>
          <cell r="R464" t="str">
            <v>〃</v>
          </cell>
          <cell r="S464">
            <v>70470</v>
          </cell>
          <cell r="T464" t="str">
            <v>機単 239号</v>
          </cell>
        </row>
        <row r="465">
          <cell r="D465" t="str">
            <v>0.20m3</v>
          </cell>
          <cell r="E465" t="str">
            <v>日</v>
          </cell>
          <cell r="F465">
            <v>66240</v>
          </cell>
          <cell r="G465" t="str">
            <v>日</v>
          </cell>
          <cell r="H465">
            <v>66240</v>
          </cell>
          <cell r="I465" t="str">
            <v>機単 080号</v>
          </cell>
          <cell r="O465" t="str">
            <v>10～12t（路盤）</v>
          </cell>
          <cell r="R465" t="str">
            <v>〃</v>
          </cell>
          <cell r="S465">
            <v>70470</v>
          </cell>
          <cell r="T465" t="str">
            <v>機単 240号</v>
          </cell>
        </row>
        <row r="466">
          <cell r="D466" t="str">
            <v>0.35m3</v>
          </cell>
          <cell r="E466" t="str">
            <v>hr</v>
          </cell>
          <cell r="F466">
            <v>12490</v>
          </cell>
          <cell r="G466" t="str">
            <v>hr</v>
          </cell>
          <cell r="H466">
            <v>12490</v>
          </cell>
          <cell r="I466" t="str">
            <v>機単 081号</v>
          </cell>
          <cell r="O466" t="str">
            <v>10～12t（舗装）</v>
          </cell>
          <cell r="R466" t="str">
            <v>〃</v>
          </cell>
          <cell r="S466">
            <v>66320</v>
          </cell>
          <cell r="T466" t="str">
            <v>機単 241号</v>
          </cell>
        </row>
        <row r="467">
          <cell r="D467" t="str">
            <v>0.35m3 10%増し</v>
          </cell>
          <cell r="E467" t="str">
            <v>〃</v>
          </cell>
          <cell r="F467">
            <v>12620</v>
          </cell>
          <cell r="G467" t="str">
            <v>〃</v>
          </cell>
          <cell r="H467">
            <v>12620</v>
          </cell>
          <cell r="I467" t="str">
            <v>機単 082号</v>
          </cell>
          <cell r="O467" t="str">
            <v>8～20t</v>
          </cell>
          <cell r="R467" t="str">
            <v>hr</v>
          </cell>
          <cell r="S467">
            <v>12440</v>
          </cell>
          <cell r="T467" t="str">
            <v>機単 242号</v>
          </cell>
        </row>
        <row r="468">
          <cell r="D468" t="str">
            <v>0.35m3 25%増し</v>
          </cell>
          <cell r="E468" t="str">
            <v>〃</v>
          </cell>
          <cell r="F468">
            <v>12840</v>
          </cell>
          <cell r="G468" t="str">
            <v>〃</v>
          </cell>
          <cell r="H468">
            <v>12840</v>
          </cell>
          <cell r="I468" t="str">
            <v>機単 083号</v>
          </cell>
          <cell r="O468" t="str">
            <v>8～20t（かき有,材有）</v>
          </cell>
          <cell r="R468" t="str">
            <v>日</v>
          </cell>
          <cell r="S468">
            <v>39350</v>
          </cell>
          <cell r="T468" t="str">
            <v>機単 243号</v>
          </cell>
        </row>
        <row r="469">
          <cell r="D469" t="str">
            <v>0.35m3</v>
          </cell>
          <cell r="E469" t="str">
            <v>日</v>
          </cell>
          <cell r="F469">
            <v>67230</v>
          </cell>
          <cell r="G469" t="str">
            <v>日</v>
          </cell>
          <cell r="H469">
            <v>67230</v>
          </cell>
          <cell r="I469" t="str">
            <v>機単 084号</v>
          </cell>
          <cell r="O469" t="str">
            <v>8～20t（かき有,材無）</v>
          </cell>
          <cell r="R469" t="str">
            <v>〃</v>
          </cell>
          <cell r="S469">
            <v>43910</v>
          </cell>
          <cell r="T469" t="str">
            <v>機単 244号</v>
          </cell>
        </row>
        <row r="470">
          <cell r="D470" t="str">
            <v>0.35m3 10%増し</v>
          </cell>
          <cell r="E470" t="str">
            <v>〃</v>
          </cell>
          <cell r="F470">
            <v>68040</v>
          </cell>
          <cell r="G470" t="str">
            <v>〃</v>
          </cell>
          <cell r="H470">
            <v>68040</v>
          </cell>
          <cell r="I470" t="str">
            <v>機単 085号</v>
          </cell>
          <cell r="O470" t="str">
            <v>8～20t（かき無,材有）</v>
          </cell>
          <cell r="R470" t="str">
            <v>〃</v>
          </cell>
          <cell r="S470">
            <v>68440</v>
          </cell>
          <cell r="T470" t="str">
            <v>機単 245号</v>
          </cell>
        </row>
        <row r="471">
          <cell r="D471" t="str">
            <v>0.35m3 25%増し</v>
          </cell>
          <cell r="E471" t="str">
            <v>〃</v>
          </cell>
          <cell r="F471">
            <v>69250</v>
          </cell>
          <cell r="G471" t="str">
            <v>〃</v>
          </cell>
          <cell r="H471">
            <v>69250</v>
          </cell>
          <cell r="I471" t="str">
            <v>機単 086号</v>
          </cell>
          <cell r="O471" t="str">
            <v>8～20t（路盤）</v>
          </cell>
          <cell r="R471" t="str">
            <v>〃</v>
          </cell>
          <cell r="S471">
            <v>69630</v>
          </cell>
          <cell r="T471" t="str">
            <v>機単 246号</v>
          </cell>
        </row>
        <row r="472">
          <cell r="D472" t="str">
            <v>0.60m3</v>
          </cell>
          <cell r="E472" t="str">
            <v>hr</v>
          </cell>
          <cell r="F472">
            <v>14550</v>
          </cell>
          <cell r="G472" t="str">
            <v>hr</v>
          </cell>
          <cell r="H472">
            <v>14550</v>
          </cell>
          <cell r="I472" t="str">
            <v>機単 087号</v>
          </cell>
          <cell r="O472" t="str">
            <v>8～20t（舗装）</v>
          </cell>
          <cell r="R472" t="str">
            <v>〃</v>
          </cell>
          <cell r="S472">
            <v>66620</v>
          </cell>
          <cell r="T472" t="str">
            <v>機単 247号</v>
          </cell>
        </row>
        <row r="473">
          <cell r="D473" t="str">
            <v>0.60m3 10%増し</v>
          </cell>
          <cell r="E473" t="str">
            <v>〃</v>
          </cell>
          <cell r="F473">
            <v>14780</v>
          </cell>
          <cell r="G473" t="str">
            <v>〃</v>
          </cell>
          <cell r="H473">
            <v>14780</v>
          </cell>
          <cell r="I473" t="str">
            <v>機単 088号</v>
          </cell>
          <cell r="O473" t="str">
            <v>ｺﾝﾊﾞｲﾝﾄﾞ型 3～4t</v>
          </cell>
          <cell r="R473" t="str">
            <v>hr</v>
          </cell>
          <cell r="S473">
            <v>12040</v>
          </cell>
          <cell r="T473" t="str">
            <v>機単 252号</v>
          </cell>
        </row>
        <row r="474">
          <cell r="D474" t="str">
            <v>0.60m3 25%増し</v>
          </cell>
          <cell r="E474" t="str">
            <v>〃</v>
          </cell>
          <cell r="F474">
            <v>15110</v>
          </cell>
          <cell r="G474" t="str">
            <v>〃</v>
          </cell>
          <cell r="H474">
            <v>15110</v>
          </cell>
          <cell r="I474" t="str">
            <v>機単 089号</v>
          </cell>
          <cell r="O474" t="str">
            <v>ｺﾝﾊﾞｲﾝﾄﾞ型 3～4t（路）</v>
          </cell>
          <cell r="R474" t="str">
            <v>日</v>
          </cell>
          <cell r="S474">
            <v>58660</v>
          </cell>
          <cell r="T474" t="str">
            <v>機単 253号</v>
          </cell>
        </row>
        <row r="475">
          <cell r="D475" t="str">
            <v>0.60m3</v>
          </cell>
          <cell r="E475" t="str">
            <v>日</v>
          </cell>
          <cell r="F475">
            <v>81630</v>
          </cell>
          <cell r="G475" t="str">
            <v>日</v>
          </cell>
          <cell r="H475">
            <v>81630</v>
          </cell>
          <cell r="I475" t="str">
            <v>機単 094号</v>
          </cell>
          <cell r="O475" t="str">
            <v>ｺﾝﾊﾞｲﾝﾄﾞ型 3～4t（舗）</v>
          </cell>
          <cell r="R475" t="str">
            <v>〃</v>
          </cell>
          <cell r="S475">
            <v>57000</v>
          </cell>
          <cell r="T475" t="str">
            <v>機単 254号</v>
          </cell>
        </row>
        <row r="476">
          <cell r="D476" t="str">
            <v>油圧 0.10m3</v>
          </cell>
          <cell r="E476" t="str">
            <v>〃</v>
          </cell>
          <cell r="F476">
            <v>57300</v>
          </cell>
          <cell r="G476" t="str">
            <v>〃</v>
          </cell>
          <cell r="H476">
            <v>57300</v>
          </cell>
          <cell r="I476" t="str">
            <v>機単 098号</v>
          </cell>
          <cell r="O476" t="str">
            <v>60～100kg （土工）</v>
          </cell>
          <cell r="R476" t="str">
            <v>日</v>
          </cell>
          <cell r="S476">
            <v>29600</v>
          </cell>
          <cell r="T476" t="str">
            <v>機単 255号</v>
          </cell>
        </row>
        <row r="477">
          <cell r="D477" t="str">
            <v>2t積 良</v>
          </cell>
          <cell r="E477" t="str">
            <v>hr</v>
          </cell>
          <cell r="F477">
            <v>6228</v>
          </cell>
          <cell r="G477" t="str">
            <v>hr</v>
          </cell>
          <cell r="H477">
            <v>6228</v>
          </cell>
          <cell r="I477" t="str">
            <v>機単 103号</v>
          </cell>
          <cell r="O477" t="str">
            <v>60～100kg（小,土工）</v>
          </cell>
          <cell r="R477" t="str">
            <v>〃</v>
          </cell>
          <cell r="S477">
            <v>29650</v>
          </cell>
          <cell r="T477" t="str">
            <v>機単 259号</v>
          </cell>
        </row>
        <row r="478">
          <cell r="D478" t="str">
            <v>2t積 良 10%増し</v>
          </cell>
          <cell r="E478" t="str">
            <v>〃</v>
          </cell>
          <cell r="F478">
            <v>6348</v>
          </cell>
          <cell r="G478" t="str">
            <v>〃</v>
          </cell>
          <cell r="H478">
            <v>6348</v>
          </cell>
          <cell r="I478" t="str">
            <v>機単 106号</v>
          </cell>
          <cell r="O478" t="str">
            <v>60～100kg（路）</v>
          </cell>
          <cell r="R478" t="str">
            <v>〃</v>
          </cell>
          <cell r="S478">
            <v>29690</v>
          </cell>
          <cell r="T478" t="str">
            <v>機単 260号</v>
          </cell>
        </row>
        <row r="479">
          <cell r="D479" t="str">
            <v>2t積 良 25%増し</v>
          </cell>
          <cell r="E479" t="str">
            <v>〃</v>
          </cell>
          <cell r="F479">
            <v>6418</v>
          </cell>
          <cell r="G479" t="str">
            <v>〃</v>
          </cell>
          <cell r="H479">
            <v>6418</v>
          </cell>
          <cell r="I479" t="str">
            <v>機単 109号</v>
          </cell>
          <cell r="O479" t="str">
            <v>60～100kg（舗）</v>
          </cell>
          <cell r="R479" t="str">
            <v>〃</v>
          </cell>
          <cell r="S479">
            <v>29740</v>
          </cell>
          <cell r="T479" t="str">
            <v>機単 261号</v>
          </cell>
        </row>
        <row r="480">
          <cell r="D480" t="str">
            <v>2t積 良</v>
          </cell>
          <cell r="E480" t="str">
            <v>日</v>
          </cell>
          <cell r="F480">
            <v>33940</v>
          </cell>
          <cell r="G480" t="str">
            <v>日</v>
          </cell>
          <cell r="H480">
            <v>33940</v>
          </cell>
          <cell r="I480" t="str">
            <v>機単 112号</v>
          </cell>
          <cell r="O480" t="str">
            <v>ｸﾛｰﾗ 1.6～3.0</v>
          </cell>
          <cell r="R480" t="str">
            <v>日</v>
          </cell>
          <cell r="S480">
            <v>83490</v>
          </cell>
          <cell r="T480" t="str">
            <v>機単 264号</v>
          </cell>
        </row>
        <row r="481">
          <cell r="D481" t="str">
            <v>2t積 良 10%増し</v>
          </cell>
          <cell r="E481" t="str">
            <v>〃</v>
          </cell>
          <cell r="F481">
            <v>34200</v>
          </cell>
          <cell r="G481" t="str">
            <v>〃</v>
          </cell>
          <cell r="H481">
            <v>34200</v>
          </cell>
          <cell r="I481" t="str">
            <v>機単 115号</v>
          </cell>
          <cell r="O481" t="str">
            <v>全自動ﾎｲｰﾙ2.4～4.5</v>
          </cell>
          <cell r="R481" t="str">
            <v>〃</v>
          </cell>
          <cell r="S481">
            <v>119100</v>
          </cell>
          <cell r="T481" t="str">
            <v>機単 268号</v>
          </cell>
        </row>
        <row r="482">
          <cell r="D482" t="str">
            <v>2t積 良 25%増し</v>
          </cell>
          <cell r="E482" t="str">
            <v>〃</v>
          </cell>
          <cell r="F482">
            <v>34610</v>
          </cell>
          <cell r="G482" t="str">
            <v>〃</v>
          </cell>
          <cell r="H482">
            <v>34610</v>
          </cell>
          <cell r="I482" t="str">
            <v>機単 118号</v>
          </cell>
          <cell r="O482" t="str">
            <v>全自動ﾎｲｰﾙ3.0～8.5</v>
          </cell>
          <cell r="R482" t="str">
            <v>〃</v>
          </cell>
          <cell r="S482">
            <v>200900</v>
          </cell>
          <cell r="T482" t="str">
            <v>機単 269号</v>
          </cell>
        </row>
        <row r="483">
          <cell r="D483" t="str">
            <v>4t積 良</v>
          </cell>
          <cell r="E483" t="str">
            <v>hr</v>
          </cell>
          <cell r="F483">
            <v>6409</v>
          </cell>
          <cell r="G483" t="str">
            <v>hr</v>
          </cell>
          <cell r="H483">
            <v>6409</v>
          </cell>
          <cell r="I483" t="str">
            <v>機単 121号</v>
          </cell>
          <cell r="O483" t="str">
            <v>手動 ﾌﾞﾚｰﾄﾞ径30cm</v>
          </cell>
          <cell r="R483" t="str">
            <v>日</v>
          </cell>
          <cell r="S483">
            <v>30050</v>
          </cell>
          <cell r="T483" t="str">
            <v>機単 270号</v>
          </cell>
        </row>
        <row r="484">
          <cell r="D484" t="str">
            <v>4t積 良 25%増し</v>
          </cell>
          <cell r="E484" t="str">
            <v>〃</v>
          </cell>
          <cell r="F484">
            <v>6599</v>
          </cell>
          <cell r="G484" t="str">
            <v>〃</v>
          </cell>
          <cell r="H484">
            <v>6599</v>
          </cell>
          <cell r="I484" t="str">
            <v>機単 124号</v>
          </cell>
          <cell r="O484" t="str">
            <v>揚程 12～13m</v>
          </cell>
          <cell r="R484" t="str">
            <v>hr</v>
          </cell>
          <cell r="S484">
            <v>11310</v>
          </cell>
          <cell r="T484" t="str">
            <v>機単 281号</v>
          </cell>
        </row>
        <row r="485">
          <cell r="D485" t="str">
            <v>4t積 良</v>
          </cell>
          <cell r="E485" t="str">
            <v>日</v>
          </cell>
          <cell r="F485">
            <v>37770</v>
          </cell>
          <cell r="G485" t="str">
            <v>日</v>
          </cell>
          <cell r="H485">
            <v>37770</v>
          </cell>
          <cell r="I485" t="str">
            <v>機単 127号</v>
          </cell>
          <cell r="O485" t="str">
            <v>揚程 12～13m</v>
          </cell>
          <cell r="R485" t="str">
            <v>日</v>
          </cell>
          <cell r="S485">
            <v>62850</v>
          </cell>
          <cell r="T485" t="str">
            <v>機単 282号</v>
          </cell>
        </row>
        <row r="486">
          <cell r="D486" t="str">
            <v>4t積 良 10%増し</v>
          </cell>
          <cell r="E486" t="str">
            <v>〃</v>
          </cell>
          <cell r="F486">
            <v>38240</v>
          </cell>
          <cell r="G486" t="str">
            <v>〃</v>
          </cell>
          <cell r="H486">
            <v>38240</v>
          </cell>
          <cell r="I486" t="str">
            <v>機単 130号</v>
          </cell>
          <cell r="O486" t="str">
            <v>5,500～6,500㍑</v>
          </cell>
          <cell r="R486" t="str">
            <v>hr</v>
          </cell>
          <cell r="S486">
            <v>7924</v>
          </cell>
          <cell r="T486" t="str">
            <v>機単 285号</v>
          </cell>
        </row>
        <row r="487">
          <cell r="D487" t="str">
            <v>4t積 良 25%増し</v>
          </cell>
          <cell r="E487" t="str">
            <v>〃</v>
          </cell>
          <cell r="F487">
            <v>38890</v>
          </cell>
          <cell r="G487" t="str">
            <v>〃</v>
          </cell>
          <cell r="H487">
            <v>38890</v>
          </cell>
          <cell r="I487" t="str">
            <v>機単 133号</v>
          </cell>
          <cell r="O487" t="str">
            <v>5,500～6,500㍑（かき有,材有）</v>
          </cell>
          <cell r="R487" t="str">
            <v>日</v>
          </cell>
          <cell r="S487">
            <v>19810</v>
          </cell>
          <cell r="T487" t="str">
            <v>機単 286号</v>
          </cell>
        </row>
        <row r="488">
          <cell r="D488" t="str">
            <v>10t積 良</v>
          </cell>
          <cell r="E488" t="str">
            <v>hr</v>
          </cell>
          <cell r="F488">
            <v>8428</v>
          </cell>
          <cell r="G488" t="str">
            <v>hr</v>
          </cell>
          <cell r="H488">
            <v>8428</v>
          </cell>
          <cell r="I488" t="str">
            <v>機単 148号</v>
          </cell>
          <cell r="O488" t="str">
            <v>5,500～6,500㍑（かき有,材無）</v>
          </cell>
          <cell r="R488" t="str">
            <v>〃</v>
          </cell>
          <cell r="S488">
            <v>21500</v>
          </cell>
          <cell r="T488" t="str">
            <v>機単 287号</v>
          </cell>
        </row>
        <row r="489">
          <cell r="D489" t="str">
            <v>10t積 良 10%増し</v>
          </cell>
          <cell r="E489" t="str">
            <v>〃</v>
          </cell>
          <cell r="F489">
            <v>8568</v>
          </cell>
          <cell r="G489" t="str">
            <v>〃</v>
          </cell>
          <cell r="H489">
            <v>8568</v>
          </cell>
          <cell r="I489" t="str">
            <v>機単 151号</v>
          </cell>
          <cell r="O489" t="str">
            <v>5,500～6,500㍑（かき無,材有）</v>
          </cell>
          <cell r="R489" t="str">
            <v>〃</v>
          </cell>
          <cell r="S489">
            <v>30260</v>
          </cell>
          <cell r="T489" t="str">
            <v>機単 288号</v>
          </cell>
        </row>
        <row r="490">
          <cell r="D490" t="str">
            <v>10t積 良 25%増し</v>
          </cell>
          <cell r="E490" t="str">
            <v>〃</v>
          </cell>
          <cell r="F490">
            <v>8788</v>
          </cell>
          <cell r="G490" t="str">
            <v>〃</v>
          </cell>
          <cell r="H490">
            <v>8788</v>
          </cell>
          <cell r="I490" t="str">
            <v>機単 154号</v>
          </cell>
          <cell r="O490" t="str">
            <v>5,500～6,500㍑（路盤）</v>
          </cell>
          <cell r="R490" t="str">
            <v>〃</v>
          </cell>
          <cell r="S490">
            <v>16890</v>
          </cell>
          <cell r="T490" t="str">
            <v>機単 289号</v>
          </cell>
        </row>
        <row r="491">
          <cell r="D491" t="str">
            <v>10t積 良</v>
          </cell>
          <cell r="E491" t="str">
            <v>日</v>
          </cell>
          <cell r="F491">
            <v>53320</v>
          </cell>
          <cell r="G491" t="str">
            <v>日</v>
          </cell>
          <cell r="H491">
            <v>53320</v>
          </cell>
          <cell r="I491" t="str">
            <v>機単 157号</v>
          </cell>
          <cell r="O491" t="str">
            <v>車載式 2.5m3</v>
          </cell>
          <cell r="R491" t="str">
            <v>hr</v>
          </cell>
          <cell r="S491">
            <v>1893</v>
          </cell>
          <cell r="T491" t="str">
            <v>機単 351号</v>
          </cell>
        </row>
        <row r="492">
          <cell r="D492" t="str">
            <v>10t積 良 10%増し</v>
          </cell>
          <cell r="E492" t="str">
            <v>〃</v>
          </cell>
          <cell r="F492">
            <v>54190</v>
          </cell>
          <cell r="G492" t="str">
            <v>〃</v>
          </cell>
          <cell r="H492">
            <v>54190</v>
          </cell>
          <cell r="I492" t="str">
            <v>機単 160号</v>
          </cell>
        </row>
        <row r="493">
          <cell r="D493" t="str">
            <v>10t積 良 25%増し</v>
          </cell>
          <cell r="E493" t="str">
            <v>〃</v>
          </cell>
          <cell r="F493">
            <v>55560</v>
          </cell>
          <cell r="G493" t="str">
            <v>〃</v>
          </cell>
          <cell r="H493">
            <v>55560</v>
          </cell>
          <cell r="I493" t="str">
            <v>機単 163号</v>
          </cell>
        </row>
        <row r="494">
          <cell r="D494" t="str">
            <v>2t積 、普通</v>
          </cell>
          <cell r="E494" t="str">
            <v>hr</v>
          </cell>
          <cell r="F494">
            <v>6063</v>
          </cell>
          <cell r="G494" t="str">
            <v>hr</v>
          </cell>
          <cell r="H494">
            <v>6063</v>
          </cell>
          <cell r="I494" t="str">
            <v>機単 166号</v>
          </cell>
        </row>
        <row r="495">
          <cell r="D495" t="str">
            <v>3～3.5t積、普通</v>
          </cell>
          <cell r="E495" t="str">
            <v>〃</v>
          </cell>
          <cell r="F495">
            <v>6432</v>
          </cell>
          <cell r="G495" t="str">
            <v>〃</v>
          </cell>
          <cell r="H495">
            <v>6432</v>
          </cell>
          <cell r="I495" t="str">
            <v>機単 167号</v>
          </cell>
        </row>
        <row r="496">
          <cell r="D496" t="str">
            <v>4～4.5t積、普通</v>
          </cell>
          <cell r="E496" t="str">
            <v>〃</v>
          </cell>
          <cell r="F496">
            <v>7000</v>
          </cell>
          <cell r="G496" t="str">
            <v>〃</v>
          </cell>
          <cell r="H496">
            <v>7000</v>
          </cell>
          <cell r="I496" t="str">
            <v>機単 168号</v>
          </cell>
        </row>
        <row r="497">
          <cell r="D497" t="str">
            <v>6～6.5t、普通</v>
          </cell>
          <cell r="E497" t="str">
            <v>〃</v>
          </cell>
          <cell r="F497">
            <v>7117</v>
          </cell>
          <cell r="G497" t="str">
            <v>〃</v>
          </cell>
          <cell r="H497">
            <v>7117</v>
          </cell>
          <cell r="I497" t="str">
            <v>機単 169号</v>
          </cell>
        </row>
        <row r="498">
          <cell r="D498" t="str">
            <v>8t積 、普通</v>
          </cell>
          <cell r="E498" t="str">
            <v>〃</v>
          </cell>
          <cell r="F498">
            <v>8000</v>
          </cell>
          <cell r="G498" t="str">
            <v>〃</v>
          </cell>
          <cell r="H498">
            <v>8000</v>
          </cell>
          <cell r="I498" t="str">
            <v>機単 170号</v>
          </cell>
        </row>
        <row r="499">
          <cell r="D499" t="str">
            <v xml:space="preserve">10t積 、普通 </v>
          </cell>
          <cell r="E499" t="str">
            <v>〃</v>
          </cell>
          <cell r="F499">
            <v>8859</v>
          </cell>
          <cell r="G499" t="str">
            <v>〃</v>
          </cell>
          <cell r="H499">
            <v>8859</v>
          </cell>
          <cell r="I499" t="str">
            <v>機単 171号</v>
          </cell>
        </row>
        <row r="500">
          <cell r="D500" t="str">
            <v>4t積 2.9t吊</v>
          </cell>
          <cell r="E500" t="str">
            <v>〃</v>
          </cell>
          <cell r="F500">
            <v>11300</v>
          </cell>
          <cell r="G500" t="str">
            <v>〃</v>
          </cell>
          <cell r="H500">
            <v>11300</v>
          </cell>
          <cell r="I500" t="str">
            <v>機単 172号</v>
          </cell>
        </row>
        <row r="507">
          <cell r="D507" t="str">
            <v>25ｔ吊</v>
          </cell>
          <cell r="E507" t="str">
            <v>日</v>
          </cell>
          <cell r="F507">
            <v>54800</v>
          </cell>
          <cell r="G507" t="str">
            <v>日</v>
          </cell>
          <cell r="H507">
            <v>54800</v>
          </cell>
          <cell r="I507">
            <v>8802</v>
          </cell>
        </row>
        <row r="508">
          <cell r="D508" t="str">
            <v>35ｔ吊</v>
          </cell>
          <cell r="E508" t="str">
            <v>〃</v>
          </cell>
          <cell r="F508">
            <v>66200</v>
          </cell>
          <cell r="G508" t="str">
            <v>〃</v>
          </cell>
          <cell r="H508">
            <v>66200</v>
          </cell>
          <cell r="I508">
            <v>8823</v>
          </cell>
        </row>
        <row r="509">
          <cell r="D509" t="str">
            <v>45～50ｔ吊</v>
          </cell>
          <cell r="E509" t="str">
            <v>〃</v>
          </cell>
          <cell r="F509">
            <v>92800</v>
          </cell>
          <cell r="G509" t="str">
            <v>〃</v>
          </cell>
          <cell r="H509">
            <v>92800</v>
          </cell>
          <cell r="I509">
            <v>8824</v>
          </cell>
        </row>
        <row r="510">
          <cell r="D510" t="str">
            <v>70～80ｔ吊</v>
          </cell>
          <cell r="E510" t="str">
            <v>〃</v>
          </cell>
          <cell r="F510">
            <v>142000</v>
          </cell>
          <cell r="G510" t="str">
            <v>〃</v>
          </cell>
          <cell r="H510">
            <v>142000</v>
          </cell>
          <cell r="I510">
            <v>8807</v>
          </cell>
        </row>
        <row r="511">
          <cell r="D511" t="str">
            <v>90～100ｔ吊</v>
          </cell>
          <cell r="E511" t="str">
            <v>〃</v>
          </cell>
          <cell r="F511">
            <v>162000</v>
          </cell>
          <cell r="G511" t="str">
            <v>〃</v>
          </cell>
          <cell r="H511">
            <v>162000</v>
          </cell>
          <cell r="I511">
            <v>8808</v>
          </cell>
        </row>
        <row r="512">
          <cell r="D512" t="str">
            <v>4.8～4.9ｔ吊</v>
          </cell>
          <cell r="E512" t="str">
            <v>〃</v>
          </cell>
          <cell r="F512">
            <v>28300</v>
          </cell>
          <cell r="G512" t="str">
            <v>〃</v>
          </cell>
          <cell r="H512">
            <v>28300</v>
          </cell>
          <cell r="I512">
            <v>8811</v>
          </cell>
        </row>
        <row r="513">
          <cell r="D513" t="str">
            <v>10～11ｔ吊</v>
          </cell>
          <cell r="E513" t="str">
            <v>〃</v>
          </cell>
          <cell r="F513">
            <v>31600</v>
          </cell>
          <cell r="G513" t="str">
            <v>〃</v>
          </cell>
          <cell r="H513">
            <v>31600</v>
          </cell>
          <cell r="I513">
            <v>8812</v>
          </cell>
        </row>
        <row r="514">
          <cell r="D514" t="str">
            <v>15～16ｔ吊</v>
          </cell>
          <cell r="E514" t="str">
            <v>〃</v>
          </cell>
          <cell r="F514">
            <v>34800</v>
          </cell>
          <cell r="G514" t="str">
            <v>〃</v>
          </cell>
          <cell r="H514">
            <v>34800</v>
          </cell>
          <cell r="I514">
            <v>8814</v>
          </cell>
        </row>
        <row r="515">
          <cell r="D515" t="str">
            <v>20～22ｔ吊</v>
          </cell>
          <cell r="E515" t="str">
            <v>〃</v>
          </cell>
          <cell r="F515">
            <v>38200</v>
          </cell>
          <cell r="G515" t="str">
            <v>〃</v>
          </cell>
          <cell r="H515">
            <v>38200</v>
          </cell>
          <cell r="I515">
            <v>8815</v>
          </cell>
        </row>
        <row r="516">
          <cell r="D516" t="str">
            <v>25ｔ吊</v>
          </cell>
          <cell r="E516" t="str">
            <v>〃</v>
          </cell>
          <cell r="F516">
            <v>46000</v>
          </cell>
          <cell r="G516" t="str">
            <v>〃</v>
          </cell>
          <cell r="H516">
            <v>46000</v>
          </cell>
          <cell r="I516">
            <v>8816</v>
          </cell>
        </row>
        <row r="517">
          <cell r="D517" t="str">
            <v>30ｔ吊</v>
          </cell>
          <cell r="E517" t="str">
            <v>〃</v>
          </cell>
          <cell r="F517">
            <v>59600</v>
          </cell>
          <cell r="G517" t="str">
            <v>〃</v>
          </cell>
          <cell r="H517">
            <v>59600</v>
          </cell>
          <cell r="I517">
            <v>8818</v>
          </cell>
        </row>
        <row r="518">
          <cell r="D518" t="str">
            <v>35～36ｔ吊</v>
          </cell>
          <cell r="E518" t="str">
            <v>〃</v>
          </cell>
          <cell r="F518">
            <v>62900</v>
          </cell>
          <cell r="G518" t="str">
            <v>〃</v>
          </cell>
          <cell r="H518">
            <v>62900</v>
          </cell>
          <cell r="I518">
            <v>8819</v>
          </cell>
        </row>
        <row r="519">
          <cell r="D519" t="str">
            <v>40～45ｔ吊</v>
          </cell>
          <cell r="E519" t="str">
            <v>〃</v>
          </cell>
          <cell r="F519">
            <v>78400</v>
          </cell>
          <cell r="G519" t="str">
            <v>〃</v>
          </cell>
          <cell r="H519">
            <v>78400</v>
          </cell>
          <cell r="I519">
            <v>8826</v>
          </cell>
        </row>
        <row r="520">
          <cell r="D520" t="str">
            <v>60ｔ吊</v>
          </cell>
          <cell r="E520" t="str">
            <v>〃</v>
          </cell>
          <cell r="F520">
            <v>129000</v>
          </cell>
          <cell r="G520" t="str">
            <v>〃</v>
          </cell>
          <cell r="H520">
            <v>129000</v>
          </cell>
          <cell r="I520">
            <v>8827</v>
          </cell>
        </row>
        <row r="521">
          <cell r="D521" t="str">
            <v>80ｔ吊</v>
          </cell>
          <cell r="E521" t="str">
            <v>〃</v>
          </cell>
          <cell r="F521">
            <v>164000</v>
          </cell>
          <cell r="G521" t="str">
            <v>〃</v>
          </cell>
          <cell r="H521">
            <v>164000</v>
          </cell>
          <cell r="I521">
            <v>8828</v>
          </cell>
        </row>
        <row r="522">
          <cell r="D522" t="str">
            <v>100ｔ吊</v>
          </cell>
          <cell r="E522" t="str">
            <v>〃</v>
          </cell>
          <cell r="F522">
            <v>202000</v>
          </cell>
          <cell r="G522" t="str">
            <v>〃</v>
          </cell>
          <cell r="H522">
            <v>202000</v>
          </cell>
          <cell r="I522">
            <v>8794</v>
          </cell>
        </row>
        <row r="523">
          <cell r="D523" t="str">
            <v>8～10ｔ</v>
          </cell>
          <cell r="E523" t="str">
            <v>日</v>
          </cell>
          <cell r="F523">
            <v>7560</v>
          </cell>
          <cell r="G523" t="str">
            <v>日</v>
          </cell>
          <cell r="H523">
            <v>7560</v>
          </cell>
          <cell r="I523">
            <v>8630</v>
          </cell>
        </row>
        <row r="524">
          <cell r="D524" t="str">
            <v>（ﾏｶﾀﾞﾑ）10～12ｔ</v>
          </cell>
          <cell r="E524" t="str">
            <v>〃</v>
          </cell>
          <cell r="F524">
            <v>8370</v>
          </cell>
          <cell r="G524" t="str">
            <v>〃</v>
          </cell>
          <cell r="H524">
            <v>8370</v>
          </cell>
          <cell r="I524">
            <v>8631</v>
          </cell>
        </row>
        <row r="525">
          <cell r="D525" t="str">
            <v>（ﾏ，両輪）10～12ｔ</v>
          </cell>
          <cell r="E525" t="str">
            <v>〃</v>
          </cell>
          <cell r="F525">
            <v>9180</v>
          </cell>
          <cell r="G525" t="str">
            <v>〃</v>
          </cell>
          <cell r="H525">
            <v>9180</v>
          </cell>
          <cell r="I525">
            <v>8635</v>
          </cell>
        </row>
        <row r="526">
          <cell r="D526" t="str">
            <v>11～15ｔ</v>
          </cell>
          <cell r="E526" t="str">
            <v>〃</v>
          </cell>
          <cell r="F526">
            <v>9770</v>
          </cell>
          <cell r="G526" t="str">
            <v>〃</v>
          </cell>
          <cell r="H526">
            <v>9770</v>
          </cell>
          <cell r="I526">
            <v>8636</v>
          </cell>
        </row>
        <row r="527">
          <cell r="D527" t="str">
            <v>3～4ｔ</v>
          </cell>
          <cell r="E527" t="str">
            <v>日</v>
          </cell>
          <cell r="F527">
            <v>6710</v>
          </cell>
          <cell r="G527" t="str">
            <v>日</v>
          </cell>
          <cell r="H527">
            <v>6710</v>
          </cell>
          <cell r="I527">
            <v>8873</v>
          </cell>
        </row>
        <row r="528">
          <cell r="D528" t="str">
            <v>6～8ｔ</v>
          </cell>
          <cell r="E528" t="str">
            <v>〃</v>
          </cell>
          <cell r="F528">
            <v>8240</v>
          </cell>
          <cell r="G528" t="str">
            <v>〃</v>
          </cell>
          <cell r="H528">
            <v>8240</v>
          </cell>
          <cell r="I528">
            <v>8874</v>
          </cell>
        </row>
        <row r="529">
          <cell r="D529" t="str">
            <v>8～20ｔ</v>
          </cell>
          <cell r="E529" t="str">
            <v>〃</v>
          </cell>
          <cell r="F529">
            <v>9090</v>
          </cell>
          <cell r="G529" t="str">
            <v>〃</v>
          </cell>
          <cell r="H529">
            <v>9090</v>
          </cell>
          <cell r="I529">
            <v>8875</v>
          </cell>
        </row>
        <row r="530">
          <cell r="D530" t="str">
            <v>0.5ｔ～0.6ｔ</v>
          </cell>
          <cell r="E530" t="str">
            <v>日</v>
          </cell>
          <cell r="F530">
            <v>2690</v>
          </cell>
          <cell r="G530" t="str">
            <v>日</v>
          </cell>
          <cell r="H530">
            <v>2690</v>
          </cell>
          <cell r="I530">
            <v>8879</v>
          </cell>
        </row>
        <row r="531">
          <cell r="D531" t="str">
            <v>0.8ｔ～1.1ｔ</v>
          </cell>
          <cell r="E531" t="str">
            <v>〃</v>
          </cell>
          <cell r="F531">
            <v>3060</v>
          </cell>
          <cell r="G531" t="str">
            <v>〃</v>
          </cell>
          <cell r="H531">
            <v>3060</v>
          </cell>
          <cell r="I531">
            <v>8880</v>
          </cell>
        </row>
        <row r="532">
          <cell r="D532" t="str">
            <v>1.2ｔ～1.5ｔ</v>
          </cell>
          <cell r="E532" t="str">
            <v>〃</v>
          </cell>
          <cell r="F532">
            <v>5650</v>
          </cell>
          <cell r="G532" t="str">
            <v>〃</v>
          </cell>
          <cell r="H532">
            <v>5650</v>
          </cell>
          <cell r="I532">
            <v>8660</v>
          </cell>
        </row>
        <row r="533">
          <cell r="D533" t="str">
            <v>2.4ｔ～2.5ｔ</v>
          </cell>
          <cell r="E533" t="str">
            <v>〃</v>
          </cell>
          <cell r="F533">
            <v>6070</v>
          </cell>
          <cell r="G533" t="str">
            <v>〃</v>
          </cell>
          <cell r="H533">
            <v>6070</v>
          </cell>
          <cell r="I533">
            <v>8661</v>
          </cell>
        </row>
        <row r="534">
          <cell r="D534" t="str">
            <v>3ｔ～4ｔ</v>
          </cell>
          <cell r="E534" t="str">
            <v>〃</v>
          </cell>
          <cell r="F534">
            <v>7390</v>
          </cell>
          <cell r="G534" t="str">
            <v>〃</v>
          </cell>
          <cell r="H534">
            <v>7390</v>
          </cell>
          <cell r="I534">
            <v>8662</v>
          </cell>
        </row>
        <row r="535">
          <cell r="D535" t="str">
            <v>5ｔ～6ｔ</v>
          </cell>
          <cell r="E535" t="str">
            <v>〃</v>
          </cell>
          <cell r="F535">
            <v>8450</v>
          </cell>
          <cell r="G535" t="str">
            <v>〃</v>
          </cell>
          <cell r="H535">
            <v>8450</v>
          </cell>
          <cell r="I535">
            <v>8663</v>
          </cell>
        </row>
        <row r="536">
          <cell r="D536" t="str">
            <v>揚程 8～9m</v>
          </cell>
          <cell r="E536" t="str">
            <v>日</v>
          </cell>
          <cell r="F536">
            <v>13100</v>
          </cell>
          <cell r="G536" t="str">
            <v>日</v>
          </cell>
          <cell r="H536">
            <v>13100</v>
          </cell>
          <cell r="I536">
            <v>8890</v>
          </cell>
        </row>
        <row r="537">
          <cell r="D537" t="str">
            <v>揚程 12～13m</v>
          </cell>
          <cell r="E537" t="str">
            <v>〃</v>
          </cell>
          <cell r="F537">
            <v>19500</v>
          </cell>
          <cell r="G537" t="str">
            <v>〃</v>
          </cell>
          <cell r="H537">
            <v>19500</v>
          </cell>
          <cell r="I537">
            <v>8891</v>
          </cell>
        </row>
        <row r="538">
          <cell r="D538" t="str">
            <v>3.5～3.7m3/min</v>
          </cell>
          <cell r="E538" t="str">
            <v>日</v>
          </cell>
          <cell r="F538">
            <v>2590</v>
          </cell>
          <cell r="G538" t="str">
            <v>日</v>
          </cell>
          <cell r="H538">
            <v>2590</v>
          </cell>
          <cell r="I538">
            <v>8852</v>
          </cell>
        </row>
        <row r="539">
          <cell r="D539" t="str">
            <v>5m3/min</v>
          </cell>
          <cell r="E539" t="str">
            <v>〃</v>
          </cell>
          <cell r="F539">
            <v>3400</v>
          </cell>
          <cell r="G539" t="str">
            <v>〃</v>
          </cell>
          <cell r="H539">
            <v>3400</v>
          </cell>
          <cell r="I539">
            <v>8853</v>
          </cell>
        </row>
        <row r="540">
          <cell r="D540" t="str">
            <v>7.5～7.6m3/min</v>
          </cell>
          <cell r="E540" t="str">
            <v>〃</v>
          </cell>
          <cell r="F540">
            <v>4160</v>
          </cell>
          <cell r="G540" t="str">
            <v>〃</v>
          </cell>
          <cell r="H540">
            <v>4160</v>
          </cell>
          <cell r="I540">
            <v>8854</v>
          </cell>
        </row>
      </sheetData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表"/>
      <sheetName val="市道古波蔵２５号"/>
      <sheetName val="古波蔵地内"/>
      <sheetName val="取付管 流用土) (3)"/>
      <sheetName val="管盲工"/>
      <sheetName val="試掘"/>
      <sheetName val="歩道内取付管"/>
      <sheetName val="取付管 流用土)"/>
      <sheetName val="階段箇所"/>
      <sheetName val="桝連結管箇所 "/>
      <sheetName val="桝連結管箇所(2)"/>
      <sheetName val="代価表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配管数拾表"/>
      <sheetName val="電気数拾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配管数拾表"/>
      <sheetName val="電気数拾表"/>
    </sheetNames>
    <sheetDataSet>
      <sheetData sheetId="0" refreshError="1"/>
      <sheetData sheetId="1"/>
      <sheetData sheetId="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ﾃﾞｰﾀ"/>
      <sheetName val="数量内訳"/>
      <sheetName val="数量総括"/>
      <sheetName val="現場ﾃﾞｰﾀ"/>
      <sheetName val="現場数量内訳"/>
      <sheetName val="laroux"/>
      <sheetName val="ガラリ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居住者調書"/>
      <sheetName val="説明書"/>
      <sheetName val="補償金算定総括表"/>
      <sheetName val="さとうきび"/>
      <sheetName val="工作物算定"/>
      <sheetName val="動産移転"/>
      <sheetName val="立竹木算定"/>
      <sheetName val="消費税"/>
      <sheetName val="移転雑費"/>
      <sheetName val="工作物"/>
      <sheetName val="代価 (2)"/>
      <sheetName val="数量計算 "/>
      <sheetName val="単価"/>
      <sheetName val="建物移転算定表"/>
      <sheetName val="共通仮設･諸経費率"/>
      <sheetName val="家賃減収"/>
      <sheetName val="仮住居使用料"/>
      <sheetName val="登記(表示)"/>
      <sheetName val="登記(滅失)"/>
      <sheetName val="移転工程表"/>
      <sheetName val="#REF"/>
      <sheetName val="仕訳書"/>
      <sheetName val="総括表（新垣　和雄）"/>
      <sheetName val="別表"/>
      <sheetName val="仕訳（解体）"/>
      <sheetName val="床仕上計算"/>
      <sheetName val="複合単価表"/>
      <sheetName val="立木調査"/>
      <sheetName val="内訳書"/>
      <sheetName val="0000000"/>
      <sheetName val="入力"/>
      <sheetName val="単価表"/>
      <sheetName val="基本"/>
      <sheetName val="Main"/>
      <sheetName val="代価表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部床"/>
      <sheetName val="外壁"/>
      <sheetName val="外部雑"/>
      <sheetName val="外部天井"/>
      <sheetName val="床左官"/>
      <sheetName val="内部床"/>
      <sheetName val="間仕切"/>
      <sheetName val="内壁"/>
      <sheetName val="造作材"/>
      <sheetName val="内部天井"/>
      <sheetName val="木製建具"/>
      <sheetName val="鋼製建具"/>
      <sheetName val="内部計算"/>
      <sheetName val="外部計算"/>
      <sheetName val="内部雑"/>
      <sheetName val="電気"/>
      <sheetName val="機械"/>
      <sheetName val="解体"/>
      <sheetName val="発生材"/>
      <sheetName val="建具データ"/>
      <sheetName val="Page"/>
      <sheetName val="資材単価一覧表"/>
      <sheetName val="配管数拾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  <sheetName val="#REF!"/>
    </sheetNames>
    <sheetDataSet>
      <sheetData sheetId="0">
        <row r="14">
          <cell r="AH14" t="str">
            <v>{LET AE14,@CELLPOINTER("ROW"):VALUE}~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特記仕様 "/>
      <sheetName val="工事概要"/>
      <sheetName val="本工事費"/>
      <sheetName val="内訳表"/>
      <sheetName val="代一覧"/>
      <sheetName val="代価表"/>
      <sheetName val="単一覧"/>
      <sheetName val="単価表"/>
      <sheetName val="機械単価"/>
      <sheetName val="機単一覧"/>
      <sheetName val="数総括"/>
      <sheetName val="諸数量"/>
      <sheetName val="土工"/>
      <sheetName val="構造数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総括"/>
      <sheetName val="数量図付き"/>
      <sheetName val="数量明細"/>
      <sheetName val="土工数量"/>
      <sheetName val="単価表"/>
      <sheetName val="代価表"/>
      <sheetName val="本工事内訳"/>
      <sheetName val="変更本工内訳"/>
      <sheetName val="変更協議書"/>
      <sheetName val="当初鏡"/>
      <sheetName val="変更鏡"/>
      <sheetName val="変更箇所対照表"/>
      <sheetName val="分電盤２"/>
      <sheetName val="分電盤３"/>
      <sheetName val="延長一覧"/>
    </sheetNames>
    <sheetDataSet>
      <sheetData sheetId="0" refreshError="1">
        <row r="19">
          <cell r="P19">
            <v>14</v>
          </cell>
        </row>
        <row r="31">
          <cell r="P3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インパネル"/>
      <sheetName val="d_条件入力"/>
      <sheetName val="ｍ＿エディット"/>
      <sheetName val="ｍ＿入力"/>
      <sheetName val="m_基礎部"/>
      <sheetName val="s_雑処理"/>
      <sheetName val="間知１"/>
      <sheetName val="Macro1"/>
      <sheetName val="Macro2"/>
      <sheetName val="Macro3"/>
      <sheetName val="Macro4"/>
      <sheetName val="間知"/>
      <sheetName val="明細表"/>
      <sheetName val="間知.XLS"/>
      <sheetName val="%E9%96%93%E7%9F%A5.XLS"/>
      <sheetName val="面積湧川"/>
      <sheetName val="標準表"/>
      <sheetName val="配管数拾表"/>
      <sheetName val="内訳書"/>
    </sheetNames>
    <definedNames>
      <definedName name="メインパネル"/>
      <definedName name="計算式"/>
      <definedName name="図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>
        <row r="1">
          <cell r="A1" t="str">
            <v>目地材DEL</v>
          </cell>
        </row>
      </sheetData>
      <sheetData sheetId="9" refreshError="1"/>
      <sheetData sheetId="10" refreshError="1">
        <row r="1">
          <cell r="A1" t="str">
            <v>目地材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木構造"/>
      <sheetName val="木造作 "/>
      <sheetName val="床天"/>
      <sheetName val="壁"/>
      <sheetName val="ﾕﾆｯﾄ"/>
      <sheetName val="雑"/>
      <sheetName val="鉄骨"/>
    </sheetNames>
    <sheetDataSet>
      <sheetData sheetId="0" refreshError="1"/>
      <sheetData sheetId="1"/>
      <sheetData sheetId="2"/>
      <sheetData sheetId="3"/>
      <sheetData sheetId="4"/>
      <sheetData sheetId="5" refreshError="1">
        <row r="3">
          <cell r="E3" t="str">
            <v>工事名称：</v>
          </cell>
          <cell r="F3" t="str">
            <v>沖縄市立安慶田小学校屋内運動場新増改築工事</v>
          </cell>
          <cell r="N3" t="str">
            <v>仕上 ﾕﾆｯﾄ工事 計算書 (1)</v>
          </cell>
          <cell r="AA3" t="str">
            <v>№</v>
          </cell>
          <cell r="AB3">
            <v>82</v>
          </cell>
        </row>
        <row r="4">
          <cell r="E4">
            <v>0</v>
          </cell>
          <cell r="F4">
            <v>0</v>
          </cell>
          <cell r="K4" t="str">
            <v>1</v>
          </cell>
          <cell r="L4" t="str">
            <v>2</v>
          </cell>
          <cell r="M4" t="str">
            <v>3</v>
          </cell>
          <cell r="N4" t="str">
            <v>4</v>
          </cell>
          <cell r="O4" t="str">
            <v>5</v>
          </cell>
          <cell r="P4" t="str">
            <v>6</v>
          </cell>
          <cell r="Q4" t="str">
            <v>7</v>
          </cell>
          <cell r="R4" t="str">
            <v>8</v>
          </cell>
          <cell r="S4" t="str">
            <v>9</v>
          </cell>
          <cell r="T4" t="str">
            <v>10</v>
          </cell>
          <cell r="U4" t="str">
            <v>11</v>
          </cell>
          <cell r="V4" t="str">
            <v>12</v>
          </cell>
          <cell r="W4" t="str">
            <v>13</v>
          </cell>
          <cell r="X4" t="str">
            <v>14</v>
          </cell>
          <cell r="Y4" t="str">
            <v>15</v>
          </cell>
          <cell r="Z4" t="str">
            <v>16</v>
          </cell>
          <cell r="AA4" t="str">
            <v>17</v>
          </cell>
          <cell r="AB4" t="str">
            <v>18</v>
          </cell>
        </row>
        <row r="5">
          <cell r="C5">
            <v>1</v>
          </cell>
          <cell r="K5" t="str">
            <v xml:space="preserve"> 室名・位置</v>
          </cell>
        </row>
        <row r="6">
          <cell r="E6" t="str">
            <v>階建</v>
          </cell>
        </row>
        <row r="7">
          <cell r="E7" t="str">
            <v>名    　　称</v>
          </cell>
          <cell r="G7" t="str">
            <v>規格・寸法</v>
          </cell>
          <cell r="H7" t="str">
            <v>合計</v>
          </cell>
          <cell r="I7" t="str">
            <v>単</v>
          </cell>
          <cell r="K7" t="str">
            <v>昇降口</v>
          </cell>
          <cell r="L7" t="str">
            <v>男子</v>
          </cell>
          <cell r="M7" t="str">
            <v>女子</v>
          </cell>
          <cell r="N7" t="str">
            <v>ｱﾘ－ﾅ</v>
          </cell>
          <cell r="O7" t="str">
            <v>器具室</v>
          </cell>
          <cell r="P7" t="str">
            <v>舞台</v>
          </cell>
          <cell r="Q7" t="str">
            <v>放送室</v>
          </cell>
          <cell r="R7" t="str">
            <v>男子</v>
          </cell>
          <cell r="S7" t="str">
            <v>女子</v>
          </cell>
          <cell r="T7" t="str">
            <v>階段室</v>
          </cell>
          <cell r="U7" t="str">
            <v>控室</v>
          </cell>
          <cell r="V7" t="str">
            <v>洗面所</v>
          </cell>
          <cell r="W7" t="str">
            <v>ｼｬﾜ-室</v>
          </cell>
          <cell r="X7" t="str">
            <v>ﾐ-ﾃｨﾝｸﾞ</v>
          </cell>
          <cell r="Y7" t="str">
            <v>湯沸室</v>
          </cell>
          <cell r="Z7" t="str">
            <v>ｷﾞｬﾗﾘ-</v>
          </cell>
          <cell r="AA7" t="str">
            <v>屋根</v>
          </cell>
        </row>
        <row r="8">
          <cell r="I8" t="str">
            <v>位</v>
          </cell>
          <cell r="J8" t="str">
            <v>合計</v>
          </cell>
          <cell r="L8" t="str">
            <v>便所</v>
          </cell>
          <cell r="M8" t="str">
            <v>便所</v>
          </cell>
          <cell r="R8" t="str">
            <v>更衣室</v>
          </cell>
          <cell r="S8" t="str">
            <v>更衣室</v>
          </cell>
          <cell r="X8" t="str">
            <v>室</v>
          </cell>
        </row>
        <row r="10">
          <cell r="E10" t="str">
            <v>ステンレス流し台</v>
          </cell>
          <cell r="G10" t="str">
            <v xml:space="preserve"> L=1,500</v>
          </cell>
          <cell r="H10">
            <v>1</v>
          </cell>
          <cell r="I10" t="str">
            <v>カ所</v>
          </cell>
          <cell r="J10">
            <v>1</v>
          </cell>
          <cell r="Y10">
            <v>1</v>
          </cell>
        </row>
        <row r="12">
          <cell r="E12" t="str">
            <v>吊    棚</v>
          </cell>
          <cell r="G12" t="str">
            <v xml:space="preserve"> 1,500×500</v>
          </cell>
          <cell r="H12">
            <v>1</v>
          </cell>
          <cell r="I12" t="str">
            <v>カ所</v>
          </cell>
          <cell r="J12">
            <v>1</v>
          </cell>
          <cell r="Y12">
            <v>1</v>
          </cell>
        </row>
        <row r="14">
          <cell r="E14" t="str">
            <v>靴    箱</v>
          </cell>
          <cell r="G14" t="str">
            <v xml:space="preserve"> 3,500×1,190×400</v>
          </cell>
          <cell r="H14">
            <v>2</v>
          </cell>
          <cell r="I14" t="str">
            <v>カ所</v>
          </cell>
          <cell r="J14">
            <v>2</v>
          </cell>
          <cell r="K14">
            <v>2</v>
          </cell>
        </row>
        <row r="15">
          <cell r="N15" t="str">
            <v>外部</v>
          </cell>
        </row>
        <row r="16">
          <cell r="E16" t="str">
            <v>　 〃</v>
          </cell>
          <cell r="F16" t="str">
            <v>Ａ</v>
          </cell>
          <cell r="G16" t="str">
            <v xml:space="preserve"> 4,400× 750×300</v>
          </cell>
          <cell r="H16">
            <v>4</v>
          </cell>
          <cell r="I16" t="str">
            <v>カ所</v>
          </cell>
          <cell r="J16">
            <v>4</v>
          </cell>
          <cell r="N16">
            <v>4</v>
          </cell>
        </row>
        <row r="17">
          <cell r="N17" t="str">
            <v>外部</v>
          </cell>
        </row>
        <row r="18">
          <cell r="E18" t="str">
            <v>　 〃</v>
          </cell>
          <cell r="F18" t="str">
            <v>Ｂ</v>
          </cell>
          <cell r="G18" t="str">
            <v xml:space="preserve"> 4,900× 750×300</v>
          </cell>
          <cell r="H18">
            <v>4</v>
          </cell>
          <cell r="I18" t="str">
            <v>カ所</v>
          </cell>
          <cell r="J18">
            <v>4</v>
          </cell>
          <cell r="N18">
            <v>4</v>
          </cell>
        </row>
        <row r="20">
          <cell r="E20" t="str">
            <v>ロッカー(男子更衣室)</v>
          </cell>
          <cell r="G20" t="str">
            <v xml:space="preserve"> 4,450×1,200×500</v>
          </cell>
          <cell r="H20">
            <v>1</v>
          </cell>
          <cell r="I20" t="str">
            <v>カ所</v>
          </cell>
          <cell r="J20">
            <v>1</v>
          </cell>
          <cell r="R20">
            <v>1</v>
          </cell>
        </row>
        <row r="22">
          <cell r="E22" t="str">
            <v>ロッカー(女子更衣室)</v>
          </cell>
          <cell r="G22" t="str">
            <v xml:space="preserve"> 2,550×1,200×500</v>
          </cell>
          <cell r="H22">
            <v>1</v>
          </cell>
          <cell r="I22" t="str">
            <v>カ所</v>
          </cell>
          <cell r="J22">
            <v>1</v>
          </cell>
          <cell r="S22">
            <v>1</v>
          </cell>
        </row>
        <row r="24">
          <cell r="E24" t="str">
            <v xml:space="preserve"> 　〃</v>
          </cell>
          <cell r="G24" t="str">
            <v xml:space="preserve"> 1,550×  900×500</v>
          </cell>
          <cell r="H24">
            <v>1</v>
          </cell>
          <cell r="I24" t="str">
            <v>カ所</v>
          </cell>
          <cell r="J24">
            <v>1</v>
          </cell>
          <cell r="S24">
            <v>1</v>
          </cell>
        </row>
        <row r="26">
          <cell r="E26" t="str">
            <v xml:space="preserve"> 　〃</v>
          </cell>
          <cell r="G26" t="str">
            <v xml:space="preserve">   700×1,200×500</v>
          </cell>
          <cell r="H26">
            <v>1</v>
          </cell>
          <cell r="I26" t="str">
            <v>カ所</v>
          </cell>
          <cell r="J26">
            <v>1</v>
          </cell>
          <cell r="S26">
            <v>1</v>
          </cell>
        </row>
        <row r="28">
          <cell r="E28" t="str">
            <v xml:space="preserve">腰    棚 </v>
          </cell>
          <cell r="G28" t="str">
            <v xml:space="preserve"> 6,300×  800×400</v>
          </cell>
          <cell r="H28">
            <v>1</v>
          </cell>
          <cell r="I28" t="str">
            <v>カ所</v>
          </cell>
          <cell r="J28">
            <v>1</v>
          </cell>
          <cell r="X28">
            <v>1</v>
          </cell>
        </row>
        <row r="30">
          <cell r="E30" t="str">
            <v>白板</v>
          </cell>
          <cell r="G30" t="str">
            <v xml:space="preserve"> 1,800×1,200</v>
          </cell>
          <cell r="H30">
            <v>1</v>
          </cell>
          <cell r="I30" t="str">
            <v>カ所</v>
          </cell>
          <cell r="J30">
            <v>1</v>
          </cell>
          <cell r="X30">
            <v>1</v>
          </cell>
        </row>
        <row r="32">
          <cell r="E32" t="str">
            <v>掲示板</v>
          </cell>
          <cell r="G32" t="str">
            <v xml:space="preserve"> 2,250×1,200</v>
          </cell>
          <cell r="H32">
            <v>2</v>
          </cell>
          <cell r="I32" t="str">
            <v>カ所</v>
          </cell>
          <cell r="J32">
            <v>2</v>
          </cell>
          <cell r="X32">
            <v>2</v>
          </cell>
        </row>
        <row r="33">
          <cell r="V33" t="str">
            <v>男女</v>
          </cell>
        </row>
        <row r="34">
          <cell r="E34" t="str">
            <v>鏡（ｽﾃﾝﾚｽ）</v>
          </cell>
          <cell r="G34" t="str">
            <v xml:space="preserve">   400×  500</v>
          </cell>
          <cell r="H34">
            <v>7</v>
          </cell>
          <cell r="I34" t="str">
            <v>カ所</v>
          </cell>
          <cell r="J34">
            <v>7</v>
          </cell>
          <cell r="U34">
            <v>1</v>
          </cell>
          <cell r="V34">
            <v>6</v>
          </cell>
        </row>
        <row r="36">
          <cell r="E36" t="str">
            <v>　 〃</v>
          </cell>
          <cell r="F36" t="str">
            <v>姿見</v>
          </cell>
          <cell r="G36" t="str">
            <v xml:space="preserve">   700×1,500</v>
          </cell>
          <cell r="H36">
            <v>1</v>
          </cell>
          <cell r="I36" t="str">
            <v>カ所</v>
          </cell>
          <cell r="J36">
            <v>1</v>
          </cell>
          <cell r="U36">
            <v>1</v>
          </cell>
        </row>
        <row r="38">
          <cell r="H38">
            <v>0</v>
          </cell>
          <cell r="J38">
            <v>0</v>
          </cell>
        </row>
        <row r="40">
          <cell r="E40" t="str">
            <v>ﾄｲﾚﾌﾞｰｽ</v>
          </cell>
          <cell r="H40">
            <v>1</v>
          </cell>
          <cell r="I40" t="str">
            <v>式</v>
          </cell>
          <cell r="J40">
            <v>1</v>
          </cell>
          <cell r="L40">
            <v>1</v>
          </cell>
        </row>
        <row r="42">
          <cell r="J42">
            <v>0</v>
          </cell>
        </row>
        <row r="44">
          <cell r="J44">
            <v>0</v>
          </cell>
        </row>
        <row r="46">
          <cell r="J46">
            <v>0</v>
          </cell>
        </row>
        <row r="48">
          <cell r="J48">
            <v>0</v>
          </cell>
        </row>
        <row r="50">
          <cell r="J50">
            <v>0</v>
          </cell>
        </row>
        <row r="52">
          <cell r="J52">
            <v>0</v>
          </cell>
        </row>
        <row r="54">
          <cell r="J54">
            <v>0</v>
          </cell>
        </row>
        <row r="58">
          <cell r="J58">
            <v>0</v>
          </cell>
        </row>
      </sheetData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木構造"/>
      <sheetName val="木造作 "/>
      <sheetName val="床天"/>
      <sheetName val="壁"/>
      <sheetName val="ﾕﾆｯﾄ"/>
      <sheetName val="雑"/>
      <sheetName val="鉄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画面"/>
      <sheetName val="一覧表"/>
      <sheetName val="一覧表 (変更)"/>
      <sheetName val="設計書"/>
      <sheetName val="仕訳書"/>
      <sheetName val="計算詳細"/>
      <sheetName val="設計書（変更） "/>
      <sheetName val="仕訳書（変更）"/>
      <sheetName val="計算詳細 (変更)"/>
      <sheetName val="変更理由書"/>
      <sheetName val="変更協議書"/>
      <sheetName val="財源内訳"/>
      <sheetName val="種目・科目別内訳"/>
      <sheetName val="積算内訳書（電気）"/>
      <sheetName val="積算内訳書（機械）"/>
      <sheetName val="積算内訳書（建築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（１期）"/>
      <sheetName val="１直接仮設"/>
      <sheetName val="2土"/>
      <sheetName val="3地業"/>
      <sheetName val="4ｺﾝｸﾘｰﾄ"/>
      <sheetName val="5型枠"/>
      <sheetName val="6鉄筋"/>
      <sheetName val="7既製ｺﾝｸﾘｰﾄ"/>
      <sheetName val="8防水"/>
      <sheetName val="9石"/>
      <sheetName val="10ﾀｲﾙ"/>
      <sheetName val="11木"/>
      <sheetName val="12金属"/>
      <sheetName val="13左官"/>
      <sheetName val="14木建"/>
      <sheetName val="15金建"/>
      <sheetName val="16ｶﾞﾗｽ"/>
      <sheetName val="17塗装"/>
      <sheetName val="18内外装"/>
      <sheetName val="19仕上ﾕﾆｯﾄ"/>
      <sheetName val="2０パーゴラ"/>
      <sheetName val="2１外構"/>
      <sheetName val="代価表"/>
      <sheetName val="木建代価"/>
      <sheetName val="見積比較表 (建具)"/>
      <sheetName val="見積比較表"/>
      <sheetName val="見積業者"/>
      <sheetName val="1.本体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総合計"/>
      <sheetName val="工事価格"/>
      <sheetName val="現場仕訳書"/>
      <sheetName val="仕訳書"/>
      <sheetName val="直接仮設"/>
      <sheetName val="土工事"/>
      <sheetName val="ｺﾝｸﾘｰﾄ "/>
      <sheetName val="型枠"/>
      <sheetName val="鉄筋"/>
      <sheetName val="既製ｺﾝｸﾘｰﾄ"/>
      <sheetName val="防水工事"/>
      <sheetName val="石工事"/>
      <sheetName val="タイル工事"/>
      <sheetName val="木工事"/>
      <sheetName val="金属工事"/>
      <sheetName val="左官工事"/>
      <sheetName val="木製建具"/>
      <sheetName val="金属製建具"/>
      <sheetName val="金属製建具 (2)"/>
      <sheetName val="ガラス"/>
      <sheetName val="塗装工事"/>
      <sheetName val="内外装工事"/>
      <sheetName val="仕上げユニット"/>
      <sheetName val="構内舗装"/>
      <sheetName val="代価表2-1"/>
      <sheetName val="代価表3-1,2"/>
      <sheetName val="代価表3-3,4"/>
      <sheetName val="代価表3-5,6"/>
      <sheetName val="代価表3-7,8"/>
      <sheetName val="代価表7-1"/>
      <sheetName val="代価表13-1,2 "/>
      <sheetName val="代価表13-3,4"/>
      <sheetName val="代価表17-1"/>
      <sheetName val="代価表19-1,2"/>
      <sheetName val="代価表19-3,4"/>
      <sheetName val="代価表19-5,6"/>
      <sheetName val="代価表19-7,8"/>
      <sheetName val="代価表19-9,10"/>
      <sheetName val="代価表19-11,12"/>
      <sheetName val="代価表19-13,14"/>
      <sheetName val="代価表19-15"/>
      <sheetName val="代価表4-1,2"/>
      <sheetName val="労務単価"/>
      <sheetName val="代価表5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F6">
            <v>29.9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1">
          <cell r="K31">
            <v>67600</v>
          </cell>
        </row>
      </sheetData>
      <sheetData sheetId="26" refreshError="1">
        <row r="15">
          <cell r="K15">
            <v>5460</v>
          </cell>
        </row>
      </sheetData>
      <sheetData sheetId="27" refreshError="1">
        <row r="31">
          <cell r="K31">
            <v>379100</v>
          </cell>
        </row>
      </sheetData>
      <sheetData sheetId="28" refreshError="1">
        <row r="15">
          <cell r="K15">
            <v>608500</v>
          </cell>
        </row>
        <row r="31">
          <cell r="K31">
            <v>648500</v>
          </cell>
        </row>
      </sheetData>
      <sheetData sheetId="29" refreshError="1">
        <row r="15">
          <cell r="K15">
            <v>763400</v>
          </cell>
        </row>
        <row r="31">
          <cell r="K31">
            <v>718400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別（庁舎本館）"/>
      <sheetName val="科目別_庁舎本館_"/>
      <sheetName val="仕訳書（１期）"/>
      <sheetName val="○○○庁舎内訳 "/>
    </sheetNames>
    <sheetDataSet>
      <sheetData sheetId="0" refreshError="1">
        <row r="1">
          <cell r="Q1" t="str">
            <v>一式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内訳"/>
      <sheetName val="内訳書"/>
      <sheetName val="内訳書 (2)"/>
      <sheetName val="特記仕様書"/>
      <sheetName val="委託数量内訳明細書"/>
      <sheetName val="委託設計書鏡"/>
      <sheetName val="直人内訳"/>
      <sheetName val="ﾎﾞｰﾘﾝｸﾞ数量"/>
      <sheetName val="委託変更協議書"/>
      <sheetName val="検査調書・合格通知書"/>
      <sheetName val="委託検査復命書"/>
      <sheetName val="完了検査内訳表"/>
      <sheetName val="Sheet12"/>
      <sheetName val="Sheet13"/>
      <sheetName val="Sheet14"/>
      <sheetName val="Sheet15"/>
      <sheetName val="Sheet16"/>
      <sheetName val="Sheet17"/>
      <sheetName val="変更協議書"/>
      <sheetName val="変更対象表"/>
      <sheetName val="変更鏡 "/>
      <sheetName val="変更内訳"/>
      <sheetName val="数量明細"/>
      <sheetName val="鏡"/>
      <sheetName val="科目別（庁舎本館）"/>
      <sheetName val="初期設定"/>
      <sheetName val="単価表"/>
      <sheetName val="数計算"/>
      <sheetName val="D代価"/>
      <sheetName val="立木調査"/>
      <sheetName val="入力シート"/>
      <sheetName val="沖縄嘉手納線設計委託業務設計書（池武当、知花）"/>
      <sheetName val="複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北部A4-1"/>
      <sheetName val="北部A4-2"/>
      <sheetName val="北部A4-3"/>
      <sheetName val="北部A4-4"/>
      <sheetName val="_x0000__x0000__x0000__x0000__x0000__x0000_"/>
      <sheetName val="laroux"/>
      <sheetName val="力損失補償額総括表"/>
      <sheetName val="移転雑費費算定"/>
      <sheetName val="消費税額算定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項目"/>
      <sheetName val="暖房機器"/>
      <sheetName val="換気機器"/>
      <sheetName val="コンクリート基礎"/>
      <sheetName val="矩形風道&lt;亜鉛鉄板製）"/>
      <sheetName val="矩形風道（SUS-A）"/>
      <sheetName val="矩形風道（SUS-B）"/>
      <sheetName val="円形SPD"/>
      <sheetName val="たわみ継手（片吸込）"/>
      <sheetName val="たわみ継手（斜流）"/>
      <sheetName val="チャンバー&lt;亜鉛鉄板製）"/>
      <sheetName val="チャンバー（SUS）"/>
      <sheetName val="吹出口"/>
      <sheetName val="吸込口"/>
      <sheetName val="ダンパー"/>
      <sheetName val="風量測定口"/>
      <sheetName val="消音ｴﾙﾎﾞ"/>
      <sheetName val="換気総合調整費"/>
      <sheetName val="衛生器具"/>
      <sheetName val="屋内給水配管"/>
      <sheetName val="屋内弁類"/>
      <sheetName val="屋内水栓"/>
      <sheetName val="排水配管"/>
      <sheetName val="排水金具，桝"/>
      <sheetName val="屋外給水配管"/>
      <sheetName val="屋外弁類"/>
      <sheetName val="屋外水栓"/>
      <sheetName val="土工量(給水）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S5" t="str">
            <v>{HOME}{DOWN 128}{UP 9}{RIGHT 1}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</sheetNames>
    <sheetDataSet>
      <sheetData sheetId="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表紙"/>
      <sheetName val="変更理由２"/>
      <sheetName val="変更理由"/>
      <sheetName val="変更設計協議書２"/>
      <sheetName val="変更設計協議書"/>
      <sheetName val="鏡変更"/>
      <sheetName val="繰越理由"/>
      <sheetName val="工事概要"/>
      <sheetName val="鏡"/>
      <sheetName val="本工事内訳"/>
      <sheetName val="Ａ１"/>
      <sheetName val="内訳表"/>
      <sheetName val="雨水人孔4"/>
      <sheetName val="000000"/>
      <sheetName val="ﾎﾞｰﾘﾝｸﾞ単価"/>
      <sheetName val="標貫解析"/>
    </sheetNames>
    <definedNames>
      <definedName name="下水道工事1"/>
      <definedName name="下水道工事2"/>
      <definedName name="下水道工事3"/>
      <definedName name="市街地補正DID"/>
      <definedName name="市街地補正なし"/>
      <definedName name="市街地補正地方部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"/>
      <sheetName val="労務"/>
      <sheetName val="県資材"/>
      <sheetName val="機械賃料"/>
      <sheetName val="機械運転"/>
      <sheetName val="機械損料"/>
      <sheetName val="下水道資材"/>
      <sheetName val="付帯"/>
      <sheetName val="その他"/>
      <sheetName val="機械運転単価"/>
      <sheetName val="基礎単価1"/>
      <sheetName val="工事費"/>
      <sheetName val="内訳一覧"/>
      <sheetName val="内訳表"/>
      <sheetName val="設計表紙"/>
      <sheetName val="代価一覧"/>
      <sheetName val="下水比較単価"/>
      <sheetName val="総括表"/>
      <sheetName val="単価（一覧）"/>
      <sheetName val="変電見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価表(A)"/>
      <sheetName val="代価表(B)"/>
      <sheetName val="代価表(C)"/>
      <sheetName val="管土工数量"/>
      <sheetName val="構造物数量"/>
      <sheetName val="アネモ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発注名簿一覧表"/>
      <sheetName val="新規総括"/>
      <sheetName val="追加総括"/>
      <sheetName val="一挙総括"/>
      <sheetName val="外郭総括"/>
      <sheetName val="同一設計A"/>
      <sheetName val="同一設計Ｂ"/>
      <sheetName val="ｱﾊﾟｰﾄ集計"/>
      <sheetName val="ｱﾊﾟｰﾄ一挙集計"/>
      <sheetName val="ｱﾊﾟｰﾄ外郭集計"/>
      <sheetName val="内訳"/>
      <sheetName val="一挙内訳"/>
      <sheetName val="外郭内訳"/>
      <sheetName val="改造内訳"/>
      <sheetName val="改造一挙内訳"/>
      <sheetName val="改造外郭内訳"/>
      <sheetName val="単価表"/>
      <sheetName val="単表印刷マクロ"/>
      <sheetName val="連続印刷マクロ"/>
      <sheetName val="連続印刷マクロ (集計有り）"/>
      <sheetName val="契約書課税"/>
      <sheetName val="別紙"/>
      <sheetName val="請求書"/>
      <sheetName val="自己負担支払約定書"/>
      <sheetName val="表紙"/>
      <sheetName val="案内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4">
          <cell r="B4">
            <v>1</v>
          </cell>
          <cell r="C4" t="str">
            <v>　養生、整理清掃跡片付け</v>
          </cell>
          <cell r="D4" t="str">
            <v xml:space="preserve"> </v>
          </cell>
          <cell r="E4" t="str">
            <v>延㎡</v>
          </cell>
          <cell r="F4">
            <v>600</v>
          </cell>
          <cell r="G4" t="str">
            <v xml:space="preserve"> 個別改修</v>
          </cell>
          <cell r="H4">
            <v>2</v>
          </cell>
        </row>
        <row r="5">
          <cell r="B5">
            <v>2</v>
          </cell>
          <cell r="C5" t="str">
            <v>　養生、整理清掃跡片付け</v>
          </cell>
          <cell r="D5" t="str">
            <v xml:space="preserve"> </v>
          </cell>
          <cell r="E5" t="str">
            <v>延㎡</v>
          </cell>
          <cell r="F5">
            <v>1050</v>
          </cell>
          <cell r="G5" t="str">
            <v xml:space="preserve"> 複合改修</v>
          </cell>
          <cell r="H5">
            <v>2</v>
          </cell>
        </row>
        <row r="6">
          <cell r="B6">
            <v>3</v>
          </cell>
          <cell r="C6" t="str">
            <v>　外部脚立足場</v>
          </cell>
          <cell r="D6" t="str">
            <v xml:space="preserve"> Ｈ＝2,700</v>
          </cell>
          <cell r="E6" t="str">
            <v>掛ｍ</v>
          </cell>
          <cell r="F6">
            <v>900</v>
          </cell>
          <cell r="H6">
            <v>2</v>
          </cell>
        </row>
        <row r="7">
          <cell r="B7">
            <v>4</v>
          </cell>
          <cell r="C7" t="str">
            <v>　内部脚立足場</v>
          </cell>
          <cell r="D7" t="str">
            <v xml:space="preserve"> Ｈ＝1,800</v>
          </cell>
          <cell r="E7" t="str">
            <v>掛㎡</v>
          </cell>
          <cell r="F7">
            <v>600</v>
          </cell>
          <cell r="G7" t="str">
            <v xml:space="preserve"> </v>
          </cell>
          <cell r="H7">
            <v>2</v>
          </cell>
        </row>
        <row r="8">
          <cell r="B8">
            <v>5</v>
          </cell>
          <cell r="C8" t="str">
            <v>　単管抱足場</v>
          </cell>
          <cell r="D8" t="str">
            <v>足場高さ10ｍ未満</v>
          </cell>
          <cell r="E8" t="str">
            <v>掛㎡</v>
          </cell>
          <cell r="F8">
            <v>1460</v>
          </cell>
          <cell r="G8" t="str">
            <v xml:space="preserve"> </v>
          </cell>
          <cell r="H8">
            <v>2</v>
          </cell>
        </row>
        <row r="9">
          <cell r="B9">
            <v>6</v>
          </cell>
          <cell r="C9" t="str">
            <v>　単管抱足場</v>
          </cell>
          <cell r="D9" t="str">
            <v>足場高さ15ｍ未満</v>
          </cell>
          <cell r="E9" t="str">
            <v>掛㎡</v>
          </cell>
          <cell r="F9">
            <v>1480</v>
          </cell>
          <cell r="H9">
            <v>2</v>
          </cell>
        </row>
        <row r="10">
          <cell r="B10">
            <v>7</v>
          </cell>
          <cell r="C10" t="str">
            <v>　単管抱足場</v>
          </cell>
          <cell r="D10" t="str">
            <v>足場高さ22ｍ未満</v>
          </cell>
          <cell r="E10" t="str">
            <v>掛㎡</v>
          </cell>
          <cell r="F10">
            <v>1570</v>
          </cell>
          <cell r="H10">
            <v>2</v>
          </cell>
        </row>
        <row r="11">
          <cell r="B11">
            <v>8</v>
          </cell>
          <cell r="C11" t="str">
            <v>　枠組本足場</v>
          </cell>
          <cell r="D11" t="str">
            <v>900枠、足場高さ12ｍ未満</v>
          </cell>
          <cell r="E11" t="str">
            <v>掛㎡</v>
          </cell>
          <cell r="F11">
            <v>790</v>
          </cell>
          <cell r="G11" t="str">
            <v xml:space="preserve"> ４階建以下</v>
          </cell>
          <cell r="H11">
            <v>2</v>
          </cell>
        </row>
        <row r="12">
          <cell r="B12">
            <v>9</v>
          </cell>
          <cell r="C12" t="str">
            <v>　枠組本足場</v>
          </cell>
          <cell r="D12" t="str">
            <v>900枠、足場高さ22ｍ未満</v>
          </cell>
          <cell r="E12" t="str">
            <v>掛㎡</v>
          </cell>
          <cell r="F12">
            <v>870</v>
          </cell>
          <cell r="G12" t="str">
            <v xml:space="preserve"> ４階建以下</v>
          </cell>
          <cell r="H12">
            <v>2</v>
          </cell>
        </row>
        <row r="13">
          <cell r="B13">
            <v>10</v>
          </cell>
          <cell r="C13" t="str">
            <v>　枠組本足場</v>
          </cell>
          <cell r="D13" t="str">
            <v>900枠、足場高さ22ｍ以上</v>
          </cell>
          <cell r="E13" t="str">
            <v>掛㎡</v>
          </cell>
          <cell r="F13">
            <v>980</v>
          </cell>
          <cell r="G13" t="str">
            <v xml:space="preserve"> ４階建以下</v>
          </cell>
          <cell r="H13">
            <v>2</v>
          </cell>
        </row>
        <row r="14">
          <cell r="B14">
            <v>11</v>
          </cell>
          <cell r="C14" t="str">
            <v>　養生シート張り</v>
          </cell>
          <cell r="E14" t="str">
            <v>掛㎡</v>
          </cell>
          <cell r="F14">
            <v>620</v>
          </cell>
          <cell r="G14" t="str">
            <v xml:space="preserve"> 災害防止</v>
          </cell>
          <cell r="H14">
            <v>2</v>
          </cell>
        </row>
        <row r="15">
          <cell r="B15">
            <v>12</v>
          </cell>
          <cell r="C15" t="str">
            <v>　仮設材運搬費</v>
          </cell>
          <cell r="D15" t="str">
            <v xml:space="preserve"> 外部脚立足場</v>
          </cell>
          <cell r="E15" t="str">
            <v>掛ｍ</v>
          </cell>
          <cell r="F15">
            <v>150</v>
          </cell>
          <cell r="G15" t="str">
            <v xml:space="preserve"> ２ｔ車</v>
          </cell>
          <cell r="H15">
            <v>2</v>
          </cell>
        </row>
        <row r="16">
          <cell r="B16">
            <v>13</v>
          </cell>
          <cell r="C16" t="str">
            <v>　仮設材運搬費</v>
          </cell>
          <cell r="D16" t="str">
            <v xml:space="preserve"> 外部脚立足場</v>
          </cell>
          <cell r="E16" t="str">
            <v>掛ｍ</v>
          </cell>
          <cell r="F16">
            <v>100</v>
          </cell>
          <cell r="G16" t="str">
            <v xml:space="preserve"> ６ｔ車</v>
          </cell>
          <cell r="H16">
            <v>2</v>
          </cell>
        </row>
        <row r="17">
          <cell r="B17">
            <v>14</v>
          </cell>
          <cell r="C17" t="str">
            <v>　仮設材運搬費</v>
          </cell>
          <cell r="D17" t="str">
            <v xml:space="preserve"> 単管抱足場</v>
          </cell>
          <cell r="E17" t="str">
            <v>掛㎡</v>
          </cell>
          <cell r="F17">
            <v>30</v>
          </cell>
          <cell r="G17" t="str">
            <v xml:space="preserve"> ２ｔ車</v>
          </cell>
          <cell r="H17">
            <v>2</v>
          </cell>
        </row>
        <row r="18">
          <cell r="B18">
            <v>15</v>
          </cell>
          <cell r="C18" t="str">
            <v>　仮設材運搬費</v>
          </cell>
          <cell r="D18" t="str">
            <v xml:space="preserve"> 単管抱足場</v>
          </cell>
          <cell r="E18" t="str">
            <v>掛㎡</v>
          </cell>
          <cell r="F18">
            <v>10</v>
          </cell>
          <cell r="G18" t="str">
            <v xml:space="preserve"> ６ｔ車</v>
          </cell>
          <cell r="H18">
            <v>2</v>
          </cell>
        </row>
        <row r="19">
          <cell r="B19">
            <v>16</v>
          </cell>
          <cell r="C19" t="str">
            <v>　仮設材運搬費</v>
          </cell>
          <cell r="D19" t="str">
            <v xml:space="preserve"> 枠組本足場</v>
          </cell>
          <cell r="E19" t="str">
            <v>掛㎡</v>
          </cell>
          <cell r="F19">
            <v>70</v>
          </cell>
          <cell r="G19" t="str">
            <v xml:space="preserve"> ２ｔ車</v>
          </cell>
          <cell r="H19">
            <v>2</v>
          </cell>
        </row>
        <row r="20">
          <cell r="B20">
            <v>17</v>
          </cell>
          <cell r="C20" t="str">
            <v>　仮設材運搬費</v>
          </cell>
          <cell r="D20" t="str">
            <v xml:space="preserve"> 枠組本足場</v>
          </cell>
          <cell r="E20" t="str">
            <v>掛㎡</v>
          </cell>
          <cell r="F20">
            <v>40</v>
          </cell>
          <cell r="G20" t="str">
            <v xml:space="preserve"> ６ｔ車</v>
          </cell>
          <cell r="H20">
            <v>2</v>
          </cell>
        </row>
        <row r="21">
          <cell r="B21">
            <v>18</v>
          </cell>
          <cell r="C21" t="str">
            <v>　仮設材運搬費</v>
          </cell>
          <cell r="D21" t="str">
            <v xml:space="preserve"> 内部脚立足場</v>
          </cell>
          <cell r="E21" t="str">
            <v>掛㎡</v>
          </cell>
          <cell r="F21">
            <v>30</v>
          </cell>
          <cell r="G21" t="str">
            <v xml:space="preserve"> ２ｔ車</v>
          </cell>
          <cell r="H21">
            <v>2</v>
          </cell>
        </row>
        <row r="22">
          <cell r="B22">
            <v>19</v>
          </cell>
          <cell r="C22" t="str">
            <v>　仮設材運搬費</v>
          </cell>
          <cell r="D22" t="str">
            <v xml:space="preserve"> 内部脚立足場</v>
          </cell>
          <cell r="E22" t="str">
            <v>掛㎡</v>
          </cell>
          <cell r="F22">
            <v>20</v>
          </cell>
          <cell r="G22" t="str">
            <v xml:space="preserve"> ６ｔ車</v>
          </cell>
          <cell r="H22">
            <v>2</v>
          </cell>
        </row>
        <row r="23">
          <cell r="B23">
            <v>20</v>
          </cell>
          <cell r="C23" t="str">
            <v xml:space="preserve">  整理清掃跡片付け</v>
          </cell>
          <cell r="D23" t="str">
            <v xml:space="preserve"> </v>
          </cell>
          <cell r="E23" t="str">
            <v>延㎡</v>
          </cell>
          <cell r="F23">
            <v>470</v>
          </cell>
          <cell r="G23" t="str">
            <v xml:space="preserve"> </v>
          </cell>
          <cell r="H23">
            <v>2</v>
          </cell>
        </row>
        <row r="24">
          <cell r="B24">
            <v>21</v>
          </cell>
        </row>
        <row r="25">
          <cell r="B25">
            <v>22</v>
          </cell>
        </row>
        <row r="26">
          <cell r="B26">
            <v>23</v>
          </cell>
        </row>
        <row r="27">
          <cell r="B27">
            <v>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laroux"/>
      <sheetName val="内訳"/>
      <sheetName val="複合"/>
      <sheetName val="代価 "/>
      <sheetName val="集計"/>
      <sheetName val="拾い"/>
      <sheetName val="単価表"/>
      <sheetName val="土工"/>
      <sheetName val="コン・型枠"/>
      <sheetName val="土計"/>
      <sheetName val="土集計"/>
      <sheetName val="仮設集計"/>
      <sheetName val="足場"/>
      <sheetName val="コン集計"/>
      <sheetName val="型枠・鉄筋集計"/>
      <sheetName val="鉄筋計算"/>
      <sheetName val="____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Ａ"/>
      <sheetName val="表紙Ｂ"/>
      <sheetName val="仕訳 97-A"/>
      <sheetName val="仕訳 97-B"/>
      <sheetName val="仕訳 97"/>
      <sheetName val="仕訳 98"/>
      <sheetName val="諸経費97"/>
      <sheetName val="諸経費"/>
      <sheetName val="諸経費 (2)"/>
      <sheetName val="比較仕訳書"/>
      <sheetName val="工事仕訳書"/>
      <sheetName val="仕訳書"/>
      <sheetName val="１"/>
      <sheetName val="２ "/>
      <sheetName val="３"/>
      <sheetName val="４"/>
      <sheetName val="Sheet1"/>
      <sheetName val="５"/>
      <sheetName val="６"/>
      <sheetName val="７"/>
      <sheetName val="８"/>
      <sheetName val="９"/>
      <sheetName val="１０"/>
      <sheetName val="１１"/>
      <sheetName val="１２"/>
      <sheetName val="１３"/>
      <sheetName val="１４"/>
      <sheetName val="１５"/>
      <sheetName val="１６"/>
      <sheetName val="１７"/>
      <sheetName val="別内訳1"/>
      <sheetName val="別内訳2"/>
      <sheetName val="別内訳3"/>
      <sheetName val="別内訳4"/>
      <sheetName val="別内訳5"/>
      <sheetName val="代価表1.2"/>
      <sheetName val="代価表3"/>
      <sheetName val="代価表4,5"/>
      <sheetName val="代価表6.7"/>
      <sheetName val="代価表8.9"/>
      <sheetName val="代価表10.11"/>
      <sheetName val="代価表12.13"/>
      <sheetName val="代価表14.15"/>
      <sheetName val="代価表16.17"/>
      <sheetName val="代価表18"/>
      <sheetName val="比較(CB)"/>
      <sheetName val="比較(木建)"/>
      <sheetName val="比較(ｱﾙﾐ)"/>
      <sheetName val="比較(ｱﾙﾐ) (2)"/>
      <sheetName val="比較(塗装) "/>
      <sheetName val="比較(瓦)"/>
      <sheetName val="比較(ﾕﾆｯﾄ1)"/>
      <sheetName val="比較(ﾕﾆｯﾄ2) "/>
      <sheetName val="比較(ﾕﾆｯﾄ3)"/>
      <sheetName val="見積内訳１"/>
      <sheetName val="ｱﾙﾐA"/>
      <sheetName val="ｱﾙﾐB"/>
      <sheetName val="ｱﾙﾐC"/>
      <sheetName val="A"/>
      <sheetName val="B"/>
      <sheetName val="C"/>
      <sheetName val="D"/>
      <sheetName val="E"/>
      <sheetName val="F"/>
      <sheetName val="ﾎﾟﾝﾌﾟ1"/>
      <sheetName val="ﾎﾟﾝﾌﾟ2"/>
      <sheetName val="86動産"/>
    </sheetNames>
    <sheetDataSet>
      <sheetData sheetId="0"/>
      <sheetData sheetId="1"/>
      <sheetData sheetId="2" refreshError="1"/>
      <sheetData sheetId="3" refreshError="1"/>
      <sheetData sheetId="4" refreshError="1">
        <row r="21">
          <cell r="G21">
            <v>56469000</v>
          </cell>
        </row>
        <row r="23">
          <cell r="G23">
            <v>2823450</v>
          </cell>
        </row>
      </sheetData>
      <sheetData sheetId="5"/>
      <sheetData sheetId="6" refreshError="1">
        <row r="9">
          <cell r="C9">
            <v>1983000</v>
          </cell>
          <cell r="I9">
            <v>3481000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代価"/>
      <sheetName val="複合器具"/>
      <sheetName val="桝類"/>
      <sheetName val="複合配管"/>
      <sheetName val="数量計算B(2)"/>
      <sheetName val="数量計算（甲）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動産"/>
      <sheetName val="86代価表  "/>
      <sheetName val="86工作物仕訳書"/>
      <sheetName val="86工作物内訳・集計"/>
      <sheetName val="86立木 "/>
      <sheetName val="86見積り比較表 "/>
      <sheetName val="三社見積比較"/>
      <sheetName val="入路内訳"/>
      <sheetName val="仮設解体"/>
      <sheetName val="金建代価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"/>
      <sheetName val="仕訳書 "/>
      <sheetName val="主要機器表"/>
      <sheetName val="外灯設備"/>
      <sheetName val="代価表"/>
      <sheetName val="一位単価3"/>
      <sheetName val="一位単価2"/>
    </sheetNames>
    <sheetDataSet>
      <sheetData sheetId="0" refreshError="1">
        <row r="15">
          <cell r="AA15">
            <v>287300</v>
          </cell>
        </row>
        <row r="16">
          <cell r="AA16">
            <v>384100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位単価2"/>
      <sheetName val="一位単価3"/>
      <sheetName val="表紙"/>
      <sheetName val="諸経費"/>
      <sheetName val="一位単価1"/>
      <sheetName val="仮設集計"/>
      <sheetName val="代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元"/>
      <sheetName val="既製ｺﾝ"/>
      <sheetName val="既製ｺﾝ(2)"/>
      <sheetName val="防水"/>
      <sheetName val="防水 (2)"/>
      <sheetName val="石"/>
      <sheetName val="ﾀｲﾙ"/>
      <sheetName val="金属"/>
      <sheetName val="左官"/>
      <sheetName val="塗装"/>
      <sheetName val="仕上塗材"/>
      <sheetName val="内外装"/>
      <sheetName val="内外装 (2)"/>
      <sheetName val="仕上ﾕﾆｯﾄ"/>
      <sheetName val="仕上ﾕﾆｯﾄ (2)"/>
      <sheetName val="仕上ﾕﾆｯﾄ (3)"/>
      <sheetName val="仕上ﾕﾆｯﾄ (4)"/>
      <sheetName val="その他"/>
      <sheetName val="その他 (2)"/>
      <sheetName val="その他 (3)"/>
      <sheetName val="その他 (4)"/>
      <sheetName val="その他 (5)"/>
      <sheetName val="複合"/>
    </sheetNames>
    <sheetDataSet>
      <sheetData sheetId="0" refreshError="1">
        <row r="2">
          <cell r="I2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間接工事費"/>
      <sheetName val="内訳１"/>
      <sheetName val="内訳２"/>
      <sheetName val="積み上げ運搬費"/>
      <sheetName val="A代価(ｲ)"/>
      <sheetName val="A代価(A)"/>
      <sheetName val="A代価(A-1)"/>
      <sheetName val="A代価(A-2)"/>
      <sheetName val="A代価(A-3)"/>
      <sheetName val="A代価(A-4)"/>
      <sheetName val="A代価(A-5)"/>
      <sheetName val="A代価(A-6)"/>
      <sheetName val="A代価(B)"/>
      <sheetName val="A代価(C)"/>
      <sheetName val="A代価(C-1)"/>
      <sheetName val="A代価(D)"/>
      <sheetName val="A代価(D-1)"/>
      <sheetName val="A代価(E)"/>
      <sheetName val="B代価（土留）"/>
      <sheetName val="B代価（支保）"/>
      <sheetName val="B代価（軽量）"/>
      <sheetName val="B代価（土工）"/>
      <sheetName val="B代価（土留イ)"/>
      <sheetName val="Ｂ代価（雨水）"/>
      <sheetName val="Ｃ代価（雨水）"/>
      <sheetName val="窓数量計算"/>
      <sheetName val="土工集計"/>
      <sheetName val="管渠集計"/>
      <sheetName val="附帯工"/>
      <sheetName val="組立1号"/>
      <sheetName val="組立２号"/>
      <sheetName val="平均掘削"/>
      <sheetName val="管渠表A4"/>
      <sheetName val="数量計算書（施工量）"/>
      <sheetName val="数量1"/>
      <sheetName val="数量2"/>
      <sheetName val="数量3"/>
      <sheetName val="数量4"/>
      <sheetName val="数量5"/>
      <sheetName val="数量6"/>
      <sheetName val="数量7"/>
      <sheetName val="単価比較表"/>
      <sheetName val="軽量鋼1"/>
      <sheetName val="軽量鋼2"/>
      <sheetName val="軽量鋼3"/>
      <sheetName val="軽量鋼4"/>
      <sheetName val="軽量鋼5"/>
      <sheetName val="管渠土1"/>
      <sheetName val="管渠土2"/>
      <sheetName val="管渠土3"/>
      <sheetName val="管渠土4"/>
      <sheetName val="管渠土5"/>
      <sheetName val="管渠土6"/>
      <sheetName val="管渠土7"/>
      <sheetName val="管渠土8"/>
      <sheetName val="管渠土9"/>
      <sheetName val="管渠土10"/>
      <sheetName val="管渠土11"/>
      <sheetName val="管渠土12"/>
      <sheetName val="管土工13"/>
      <sheetName val="管渠土14"/>
      <sheetName val="管渠土15"/>
      <sheetName val="汚水計算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よこ"/>
      <sheetName val="機拾空調"/>
      <sheetName val="基礎"/>
      <sheetName val="管空調"/>
      <sheetName val="機拾換気"/>
      <sheetName val="集計"/>
      <sheetName val="保温集計"/>
      <sheetName val="品"/>
      <sheetName val="総合"/>
      <sheetName val="品衛器"/>
      <sheetName val="屋内給水"/>
      <sheetName val="屋外給水"/>
      <sheetName val="屋外品"/>
      <sheetName val="ﾀﾞｸﾄsus"/>
      <sheetName val="supai"/>
      <sheetName val="boxsus"/>
      <sheetName val="土工集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AD5">
            <v>0</v>
          </cell>
          <cell r="AE5" t="str">
            <v/>
          </cell>
          <cell r="AF5" t="str">
            <v/>
          </cell>
        </row>
        <row r="6">
          <cell r="AD6">
            <v>1</v>
          </cell>
          <cell r="AE6" t="str">
            <v/>
          </cell>
          <cell r="AF6" t="str">
            <v/>
          </cell>
        </row>
        <row r="7">
          <cell r="AD7">
            <v>0</v>
          </cell>
          <cell r="AE7" t="str">
            <v/>
          </cell>
          <cell r="AF7" t="str">
            <v/>
          </cell>
        </row>
        <row r="8">
          <cell r="AD8">
            <v>0</v>
          </cell>
          <cell r="AE8" t="str">
            <v/>
          </cell>
          <cell r="AF8" t="str">
            <v/>
          </cell>
        </row>
        <row r="9">
          <cell r="AD9">
            <v>1</v>
          </cell>
          <cell r="AE9" t="str">
            <v/>
          </cell>
          <cell r="AF9" t="str">
            <v/>
          </cell>
        </row>
        <row r="10">
          <cell r="AD10">
            <v>0</v>
          </cell>
          <cell r="AE10" t="str">
            <v/>
          </cell>
          <cell r="AF10" t="str">
            <v/>
          </cell>
        </row>
        <row r="11">
          <cell r="AD11">
            <v>1</v>
          </cell>
          <cell r="AE11" t="str">
            <v/>
          </cell>
          <cell r="AF11" t="str">
            <v/>
          </cell>
        </row>
        <row r="12">
          <cell r="AD12">
            <v>0</v>
          </cell>
          <cell r="AE12" t="str">
            <v/>
          </cell>
          <cell r="AF12" t="str">
            <v/>
          </cell>
        </row>
        <row r="13">
          <cell r="AD13">
            <v>1</v>
          </cell>
          <cell r="AE13" t="str">
            <v/>
          </cell>
          <cell r="AF13" t="str">
            <v/>
          </cell>
        </row>
        <row r="14">
          <cell r="AD14">
            <v>0</v>
          </cell>
          <cell r="AE14" t="str">
            <v/>
          </cell>
          <cell r="AF14" t="str">
            <v/>
          </cell>
        </row>
        <row r="15">
          <cell r="AD15">
            <v>0</v>
          </cell>
          <cell r="AE15" t="str">
            <v/>
          </cell>
          <cell r="AF15" t="str">
            <v/>
          </cell>
        </row>
        <row r="16">
          <cell r="AD16">
            <v>0</v>
          </cell>
          <cell r="AE16" t="str">
            <v/>
          </cell>
          <cell r="AF16" t="str">
            <v/>
          </cell>
        </row>
        <row r="17">
          <cell r="AD17">
            <v>0</v>
          </cell>
          <cell r="AE17" t="str">
            <v/>
          </cell>
          <cell r="AF17" t="str">
            <v/>
          </cell>
        </row>
        <row r="18">
          <cell r="AD18">
            <v>0</v>
          </cell>
        </row>
        <row r="19">
          <cell r="AD19">
            <v>0</v>
          </cell>
          <cell r="AE19" t="str">
            <v/>
          </cell>
          <cell r="AF19" t="str">
            <v/>
          </cell>
        </row>
        <row r="20">
          <cell r="AD20">
            <v>0</v>
          </cell>
          <cell r="AE20" t="str">
            <v/>
          </cell>
          <cell r="AF20" t="str">
            <v/>
          </cell>
        </row>
        <row r="21">
          <cell r="AD21">
            <v>0</v>
          </cell>
          <cell r="AE21" t="str">
            <v/>
          </cell>
          <cell r="AF21" t="str">
            <v/>
          </cell>
        </row>
        <row r="22">
          <cell r="AD22">
            <v>0</v>
          </cell>
          <cell r="AE22" t="str">
            <v/>
          </cell>
          <cell r="AF22" t="str">
            <v/>
          </cell>
        </row>
        <row r="23">
          <cell r="AD23">
            <v>0</v>
          </cell>
          <cell r="AE23" t="str">
            <v/>
          </cell>
          <cell r="AF23" t="str">
            <v/>
          </cell>
        </row>
        <row r="24">
          <cell r="AD24">
            <v>0</v>
          </cell>
          <cell r="AE24" t="str">
            <v/>
          </cell>
          <cell r="AF24" t="str">
            <v/>
          </cell>
        </row>
        <row r="25">
          <cell r="AD25">
            <v>0</v>
          </cell>
          <cell r="AE25" t="str">
            <v/>
          </cell>
          <cell r="AF25" t="str">
            <v/>
          </cell>
        </row>
        <row r="26">
          <cell r="AD26">
            <v>0</v>
          </cell>
          <cell r="AE26" t="str">
            <v/>
          </cell>
          <cell r="AF26" t="str">
            <v/>
          </cell>
        </row>
        <row r="27">
          <cell r="AD27">
            <v>0</v>
          </cell>
          <cell r="AE27" t="str">
            <v/>
          </cell>
          <cell r="AF27" t="str">
            <v/>
          </cell>
        </row>
        <row r="28">
          <cell r="AD28">
            <v>0</v>
          </cell>
          <cell r="AE28" t="str">
            <v/>
          </cell>
          <cell r="AF28" t="str">
            <v/>
          </cell>
        </row>
        <row r="29">
          <cell r="AD29">
            <v>0</v>
          </cell>
          <cell r="AE29" t="str">
            <v/>
          </cell>
          <cell r="AF29" t="str">
            <v/>
          </cell>
        </row>
        <row r="30">
          <cell r="AD30">
            <v>0</v>
          </cell>
          <cell r="AE30" t="str">
            <v/>
          </cell>
          <cell r="AF30" t="str">
            <v/>
          </cell>
        </row>
        <row r="31">
          <cell r="AD31">
            <v>0</v>
          </cell>
          <cell r="AE31" t="str">
            <v/>
          </cell>
          <cell r="AF31" t="str">
            <v/>
          </cell>
        </row>
        <row r="32">
          <cell r="AD32">
            <v>0</v>
          </cell>
          <cell r="AE32" t="str">
            <v/>
          </cell>
          <cell r="AF32" t="str">
            <v/>
          </cell>
        </row>
        <row r="33">
          <cell r="AD33">
            <v>0</v>
          </cell>
          <cell r="AE33" t="str">
            <v/>
          </cell>
          <cell r="AF33" t="str">
            <v/>
          </cell>
        </row>
        <row r="34">
          <cell r="AD34">
            <v>0</v>
          </cell>
          <cell r="AE34" t="str">
            <v/>
          </cell>
          <cell r="AF34" t="str">
            <v/>
          </cell>
        </row>
        <row r="35">
          <cell r="AD35">
            <v>0</v>
          </cell>
          <cell r="AE35" t="str">
            <v/>
          </cell>
          <cell r="AF35" t="str">
            <v/>
          </cell>
        </row>
        <row r="36">
          <cell r="AD36">
            <v>0</v>
          </cell>
          <cell r="AE36" t="str">
            <v/>
          </cell>
          <cell r="AF36" t="str">
            <v/>
          </cell>
        </row>
        <row r="37">
          <cell r="AD37">
            <v>0</v>
          </cell>
          <cell r="AE37" t="str">
            <v/>
          </cell>
          <cell r="AF37" t="str">
            <v/>
          </cell>
        </row>
        <row r="38">
          <cell r="AD38">
            <v>0</v>
          </cell>
          <cell r="AE38" t="str">
            <v/>
          </cell>
          <cell r="AF38" t="str">
            <v/>
          </cell>
        </row>
        <row r="39">
          <cell r="AD39">
            <v>0</v>
          </cell>
          <cell r="AE39" t="str">
            <v/>
          </cell>
          <cell r="AF39" t="str">
            <v/>
          </cell>
        </row>
        <row r="40">
          <cell r="AD40" t="str">
            <v>集計</v>
          </cell>
          <cell r="AE40" t="str">
            <v>小計(    )</v>
          </cell>
          <cell r="AF40">
            <v>0</v>
          </cell>
        </row>
        <row r="41">
          <cell r="AD41" t="str">
            <v>(    )</v>
          </cell>
          <cell r="AE41" t="str">
            <v>合　　計</v>
          </cell>
          <cell r="AF41" t="str">
            <v/>
          </cell>
        </row>
        <row r="42">
          <cell r="AE42" t="str">
            <v>計 上 額</v>
          </cell>
          <cell r="AF42" t="str">
            <v>(円)</v>
          </cell>
          <cell r="AG42" t="str">
            <v>(円)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 "/>
      <sheetName val="A代一覧"/>
      <sheetName val="A代価表"/>
      <sheetName val="B代一覧"/>
      <sheetName val="B代価表"/>
      <sheetName val="C代一覧"/>
      <sheetName val="Ｃ代価表"/>
      <sheetName val="単価比較表"/>
      <sheetName val="諸経費97"/>
      <sheetName val="仕訳 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　組 立 １ 号 人 孔 部 材 単 価 比 較 表　</v>
          </cell>
        </row>
        <row r="3">
          <cell r="D3" t="str">
            <v>（円）</v>
          </cell>
        </row>
        <row r="4">
          <cell r="A4" t="str">
            <v>用　　　材</v>
          </cell>
          <cell r="B4" t="str">
            <v>平成１０年度</v>
          </cell>
          <cell r="C4" t="str">
            <v>平成１０年度</v>
          </cell>
          <cell r="D4" t="str">
            <v>採　用　値</v>
          </cell>
        </row>
        <row r="5">
          <cell r="B5" t="str">
            <v>建設物価１０月号</v>
          </cell>
          <cell r="C5" t="str">
            <v>積算資料１０月号</v>
          </cell>
          <cell r="D5" t="str">
            <v>（建設物価＋積算資料）／２</v>
          </cell>
        </row>
        <row r="6">
          <cell r="B6">
            <v>244</v>
          </cell>
          <cell r="C6">
            <v>254</v>
          </cell>
        </row>
        <row r="7">
          <cell r="A7" t="str">
            <v xml:space="preserve"> 調 整 金 具　25mmまで</v>
          </cell>
          <cell r="B7">
            <v>2670</v>
          </cell>
          <cell r="C7">
            <v>2640</v>
          </cell>
          <cell r="D7">
            <v>2650</v>
          </cell>
        </row>
        <row r="9">
          <cell r="A9" t="str">
            <v xml:space="preserve"> 調 整 金 具　45mmまで</v>
          </cell>
          <cell r="B9">
            <v>4550</v>
          </cell>
          <cell r="C9">
            <v>4560</v>
          </cell>
          <cell r="D9">
            <v>4550</v>
          </cell>
        </row>
        <row r="11">
          <cell r="A11" t="str">
            <v xml:space="preserve"> 調整リング　　5cm</v>
          </cell>
          <cell r="B11">
            <v>3160</v>
          </cell>
          <cell r="C11">
            <v>3420</v>
          </cell>
          <cell r="D11">
            <v>3290</v>
          </cell>
        </row>
        <row r="13">
          <cell r="A13" t="str">
            <v xml:space="preserve"> 調整リング　 10cm</v>
          </cell>
          <cell r="B13">
            <v>5040</v>
          </cell>
          <cell r="C13">
            <v>5540</v>
          </cell>
          <cell r="D13">
            <v>5290</v>
          </cell>
        </row>
        <row r="15">
          <cell r="A15" t="str">
            <v xml:space="preserve"> 調整リング　 15cm</v>
          </cell>
          <cell r="B15">
            <v>7020</v>
          </cell>
          <cell r="C15">
            <v>7570</v>
          </cell>
          <cell r="D15">
            <v>7290</v>
          </cell>
        </row>
        <row r="17">
          <cell r="A17" t="str">
            <v xml:space="preserve"> 斜　壁　600×900×300</v>
          </cell>
          <cell r="B17">
            <v>15500</v>
          </cell>
          <cell r="C17">
            <v>15500</v>
          </cell>
          <cell r="D17">
            <v>15500</v>
          </cell>
        </row>
        <row r="19">
          <cell r="A19" t="str">
            <v xml:space="preserve"> 斜　壁　600×900×450</v>
          </cell>
          <cell r="B19">
            <v>21000</v>
          </cell>
          <cell r="C19">
            <v>21100</v>
          </cell>
          <cell r="D19">
            <v>21000</v>
          </cell>
        </row>
        <row r="21">
          <cell r="A21" t="str">
            <v xml:space="preserve"> 斜　壁　600×900×600</v>
          </cell>
          <cell r="B21">
            <v>24200</v>
          </cell>
          <cell r="C21">
            <v>26100</v>
          </cell>
          <cell r="D21">
            <v>25100</v>
          </cell>
        </row>
        <row r="23">
          <cell r="A23" t="str">
            <v xml:space="preserve"> 直　壁　900× 300</v>
          </cell>
          <cell r="B23">
            <v>11900</v>
          </cell>
          <cell r="C23">
            <v>11800</v>
          </cell>
          <cell r="D23">
            <v>11800</v>
          </cell>
        </row>
        <row r="25">
          <cell r="A25" t="str">
            <v xml:space="preserve"> 直　壁　900× 600</v>
          </cell>
          <cell r="B25">
            <v>20600</v>
          </cell>
          <cell r="C25">
            <v>20700</v>
          </cell>
          <cell r="D25">
            <v>20600</v>
          </cell>
        </row>
        <row r="27">
          <cell r="A27" t="str">
            <v xml:space="preserve"> 直　壁　900× 900</v>
          </cell>
          <cell r="B27">
            <v>29600</v>
          </cell>
          <cell r="C27">
            <v>29500</v>
          </cell>
          <cell r="D27">
            <v>29500</v>
          </cell>
        </row>
        <row r="29">
          <cell r="A29" t="str">
            <v xml:space="preserve"> 直　壁　900×1200</v>
          </cell>
          <cell r="B29">
            <v>38300</v>
          </cell>
          <cell r="C29">
            <v>38200</v>
          </cell>
          <cell r="D29">
            <v>38200</v>
          </cell>
        </row>
        <row r="31">
          <cell r="A31" t="str">
            <v xml:space="preserve"> 直　壁　900×1500</v>
          </cell>
          <cell r="B31">
            <v>47200</v>
          </cell>
          <cell r="C31">
            <v>47400</v>
          </cell>
          <cell r="D31">
            <v>47300</v>
          </cell>
        </row>
        <row r="33">
          <cell r="A33" t="str">
            <v xml:space="preserve"> 直　壁　900×1800</v>
          </cell>
          <cell r="B33">
            <v>56000</v>
          </cell>
          <cell r="C33">
            <v>56100</v>
          </cell>
          <cell r="D33">
            <v>56000</v>
          </cell>
        </row>
        <row r="34">
          <cell r="D34" t="str">
            <v>経済調査会</v>
          </cell>
        </row>
        <row r="35">
          <cell r="A35" t="str">
            <v xml:space="preserve"> 直　壁　900×2100</v>
          </cell>
          <cell r="B35">
            <v>63900</v>
          </cell>
          <cell r="C35">
            <v>63900</v>
          </cell>
          <cell r="D35">
            <v>63900</v>
          </cell>
        </row>
        <row r="37">
          <cell r="A37" t="str">
            <v xml:space="preserve"> 駆体ブロック　900× 600</v>
          </cell>
          <cell r="B37">
            <v>21500</v>
          </cell>
          <cell r="C37">
            <v>21400</v>
          </cell>
          <cell r="D37">
            <v>21400</v>
          </cell>
        </row>
        <row r="39">
          <cell r="A39" t="str">
            <v xml:space="preserve"> 駆体ブロック　900× 900</v>
          </cell>
          <cell r="B39">
            <v>30400</v>
          </cell>
          <cell r="C39">
            <v>30400</v>
          </cell>
          <cell r="D39">
            <v>30400</v>
          </cell>
        </row>
        <row r="41">
          <cell r="A41" t="str">
            <v xml:space="preserve"> 駆体ブロック　900×1200</v>
          </cell>
          <cell r="B41">
            <v>39100</v>
          </cell>
          <cell r="C41">
            <v>39000</v>
          </cell>
          <cell r="D41">
            <v>39000</v>
          </cell>
        </row>
        <row r="43">
          <cell r="A43" t="str">
            <v xml:space="preserve"> 駆体ブロック　900×1500</v>
          </cell>
          <cell r="B43">
            <v>48000</v>
          </cell>
          <cell r="C43">
            <v>47900</v>
          </cell>
          <cell r="D43">
            <v>47900</v>
          </cell>
        </row>
        <row r="45">
          <cell r="A45" t="str">
            <v xml:space="preserve"> 駆体ブロック　900×1800</v>
          </cell>
          <cell r="B45">
            <v>56800</v>
          </cell>
          <cell r="C45">
            <v>56700</v>
          </cell>
          <cell r="D45">
            <v>56700</v>
          </cell>
        </row>
        <row r="46">
          <cell r="D46" t="str">
            <v>経済調査会</v>
          </cell>
        </row>
        <row r="47">
          <cell r="A47" t="str">
            <v xml:space="preserve"> 駆体ブロック　900×2100</v>
          </cell>
          <cell r="B47">
            <v>66600</v>
          </cell>
          <cell r="C47">
            <v>66600</v>
          </cell>
          <cell r="D47">
            <v>66600</v>
          </cell>
        </row>
        <row r="49">
          <cell r="A49" t="str">
            <v xml:space="preserve"> 底　版　　13cm</v>
          </cell>
          <cell r="B49">
            <v>16200</v>
          </cell>
          <cell r="C49">
            <v>16800</v>
          </cell>
          <cell r="D49">
            <v>16500</v>
          </cell>
        </row>
        <row r="52">
          <cell r="A52" t="str">
            <v>＜＜　那　覇　市　役　所　＞＞</v>
          </cell>
        </row>
      </sheetData>
      <sheetData sheetId="8" refreshError="1"/>
      <sheetData sheetId="9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明細書(特殊排水)"/>
      <sheetName val="単価比較表"/>
    </sheetNames>
    <sheetDataSet>
      <sheetData sheetId="0" refreshError="1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参考)単価設定表"/>
      <sheetName val="（参考）内訳"/>
      <sheetName val="代価"/>
      <sheetName val="代価表-A"/>
      <sheetName val="代価表-B"/>
      <sheetName val="代価表-C"/>
      <sheetName val="代価表-D"/>
      <sheetName val="代価表-E"/>
      <sheetName val="代価-F"/>
      <sheetName val="仮設解体"/>
    </sheetNames>
    <sheetDataSet>
      <sheetData sheetId="0"/>
      <sheetData sheetId="1">
        <row r="2">
          <cell r="B2" t="str">
            <v>内      訳      書</v>
          </cell>
        </row>
        <row r="3">
          <cell r="B3" t="str">
            <v>No.</v>
          </cell>
          <cell r="C3" t="str">
            <v>名      称</v>
          </cell>
          <cell r="D3" t="str">
            <v>品  質  規  格</v>
          </cell>
          <cell r="E3" t="str">
            <v>数  量</v>
          </cell>
          <cell r="F3" t="str">
            <v>単位</v>
          </cell>
          <cell r="G3" t="str">
            <v>単  価</v>
          </cell>
          <cell r="H3" t="str">
            <v>金  額</v>
          </cell>
          <cell r="I3" t="str">
            <v>備    考</v>
          </cell>
        </row>
        <row r="5">
          <cell r="B5">
            <v>1</v>
          </cell>
          <cell r="C5" t="str">
            <v>直接仮設</v>
          </cell>
          <cell r="D5">
            <v>0</v>
          </cell>
          <cell r="H5">
            <v>0</v>
          </cell>
        </row>
        <row r="6">
          <cell r="D6" t="str">
            <v>　建築面積</v>
          </cell>
        </row>
        <row r="7">
          <cell r="C7" t="str">
            <v>やりかた</v>
          </cell>
          <cell r="D7" t="str">
            <v>　一般</v>
          </cell>
          <cell r="E7">
            <v>3428</v>
          </cell>
          <cell r="F7" t="str">
            <v>㎡</v>
          </cell>
          <cell r="G7">
            <v>460</v>
          </cell>
          <cell r="H7">
            <v>1576880</v>
          </cell>
          <cell r="I7" t="str">
            <v>県営単</v>
          </cell>
        </row>
        <row r="8">
          <cell r="D8" t="str">
            <v>　延べ面積</v>
          </cell>
        </row>
        <row r="9">
          <cell r="C9" t="str">
            <v>墨出し</v>
          </cell>
          <cell r="D9" t="str">
            <v>　一般</v>
          </cell>
          <cell r="E9">
            <v>15360</v>
          </cell>
          <cell r="F9" t="str">
            <v>㎡</v>
          </cell>
          <cell r="G9">
            <v>1370</v>
          </cell>
          <cell r="H9">
            <v>21043200</v>
          </cell>
          <cell r="I9" t="str">
            <v>県営単</v>
          </cell>
        </row>
        <row r="10">
          <cell r="D10" t="str">
            <v>　延べ面積</v>
          </cell>
        </row>
        <row r="11">
          <cell r="C11" t="str">
            <v>養生</v>
          </cell>
          <cell r="D11" t="str">
            <v>　一般</v>
          </cell>
          <cell r="E11">
            <v>15360</v>
          </cell>
          <cell r="F11" t="str">
            <v>㎡</v>
          </cell>
          <cell r="G11">
            <v>750</v>
          </cell>
          <cell r="H11">
            <v>11520000</v>
          </cell>
          <cell r="I11" t="str">
            <v>県営単</v>
          </cell>
        </row>
        <row r="12">
          <cell r="D12" t="str">
            <v>　延べ面積</v>
          </cell>
        </row>
        <row r="13">
          <cell r="C13" t="str">
            <v>整理清掃</v>
          </cell>
          <cell r="D13" t="str">
            <v>　一般</v>
          </cell>
          <cell r="E13">
            <v>15360</v>
          </cell>
          <cell r="F13" t="str">
            <v>㎡</v>
          </cell>
          <cell r="G13">
            <v>2620</v>
          </cell>
          <cell r="H13">
            <v>40243200</v>
          </cell>
          <cell r="I13" t="str">
            <v>県営単</v>
          </cell>
        </row>
        <row r="14">
          <cell r="D14" t="str">
            <v>　900枠</v>
          </cell>
        </row>
        <row r="15">
          <cell r="C15" t="str">
            <v>外部足場</v>
          </cell>
          <cell r="D15" t="str">
            <v>　220日(7階建)</v>
          </cell>
          <cell r="E15">
            <v>10448</v>
          </cell>
          <cell r="F15" t="str">
            <v>㎡</v>
          </cell>
          <cell r="G15">
            <v>3240</v>
          </cell>
          <cell r="H15">
            <v>33851520</v>
          </cell>
          <cell r="I15" t="str">
            <v>県営単</v>
          </cell>
        </row>
        <row r="16">
          <cell r="D16" t="str">
            <v>　延べ面積</v>
          </cell>
        </row>
        <row r="17">
          <cell r="C17" t="str">
            <v>内部足場</v>
          </cell>
          <cell r="D17" t="str">
            <v>　脚立足場</v>
          </cell>
          <cell r="E17">
            <v>14711</v>
          </cell>
          <cell r="F17" t="str">
            <v>㎡</v>
          </cell>
          <cell r="G17">
            <v>570</v>
          </cell>
          <cell r="H17">
            <v>8385270</v>
          </cell>
          <cell r="I17" t="str">
            <v>県営単</v>
          </cell>
        </row>
        <row r="18">
          <cell r="D18" t="str">
            <v>　階高7.4～9.1</v>
          </cell>
        </row>
        <row r="19">
          <cell r="C19" t="str">
            <v>躯体支保工</v>
          </cell>
          <cell r="D19" t="str">
            <v>　枠組3段</v>
          </cell>
          <cell r="E19">
            <v>506</v>
          </cell>
          <cell r="F19" t="str">
            <v>㎡</v>
          </cell>
          <cell r="G19" t="e">
            <v>#REF!</v>
          </cell>
          <cell r="H19" t="e">
            <v>#REF!</v>
          </cell>
          <cell r="I19" t="str">
            <v>代価表　仮-1</v>
          </cell>
        </row>
        <row r="20">
          <cell r="D20" t="str">
            <v>　階高10.8～12.5</v>
          </cell>
        </row>
        <row r="21">
          <cell r="C21" t="str">
            <v>　　〃</v>
          </cell>
          <cell r="D21" t="str">
            <v>　枠組5段</v>
          </cell>
          <cell r="E21">
            <v>125</v>
          </cell>
          <cell r="F21" t="str">
            <v>㎡</v>
          </cell>
          <cell r="G21" t="e">
            <v>#REF!</v>
          </cell>
          <cell r="H21" t="e">
            <v>#REF!</v>
          </cell>
          <cell r="I21" t="str">
            <v>代価表　仮-2</v>
          </cell>
        </row>
        <row r="23">
          <cell r="C23" t="str">
            <v>鉄骨足場</v>
          </cell>
          <cell r="D23">
            <v>4865</v>
          </cell>
          <cell r="E23">
            <v>4865</v>
          </cell>
          <cell r="F23" t="str">
            <v>m</v>
          </cell>
          <cell r="G23">
            <v>780</v>
          </cell>
          <cell r="H23">
            <v>3794700</v>
          </cell>
        </row>
        <row r="25">
          <cell r="C25" t="str">
            <v>養生シート</v>
          </cell>
          <cell r="D25" t="str">
            <v>　7階建</v>
          </cell>
          <cell r="E25">
            <v>10097</v>
          </cell>
          <cell r="F25" t="str">
            <v>㎡</v>
          </cell>
          <cell r="G25">
            <v>360</v>
          </cell>
          <cell r="H25">
            <v>3634920</v>
          </cell>
        </row>
        <row r="27">
          <cell r="C27" t="str">
            <v>安全ネット張り</v>
          </cell>
          <cell r="D27" t="str">
            <v>　水平張り</v>
          </cell>
          <cell r="E27">
            <v>6392</v>
          </cell>
          <cell r="F27" t="str">
            <v>㎡</v>
          </cell>
          <cell r="G27">
            <v>360</v>
          </cell>
          <cell r="H27">
            <v>2301120</v>
          </cell>
        </row>
        <row r="29">
          <cell r="C29" t="str">
            <v>枠組安全手すり</v>
          </cell>
          <cell r="D29" t="str">
            <v>　70日</v>
          </cell>
          <cell r="E29">
            <v>579</v>
          </cell>
          <cell r="F29" t="str">
            <v>m</v>
          </cell>
          <cell r="G29">
            <v>850</v>
          </cell>
          <cell r="H29">
            <v>492150</v>
          </cell>
          <cell r="I29" t="str">
            <v>県営単</v>
          </cell>
        </row>
        <row r="30">
          <cell r="D30" t="str">
            <v>　900枠</v>
          </cell>
        </row>
        <row r="31">
          <cell r="C31" t="str">
            <v>仮設材運搬費</v>
          </cell>
          <cell r="D31" t="str">
            <v>　枠組本足場</v>
          </cell>
          <cell r="E31">
            <v>10448</v>
          </cell>
          <cell r="F31" t="str">
            <v>㎡</v>
          </cell>
          <cell r="G31">
            <v>80</v>
          </cell>
          <cell r="H31">
            <v>835840</v>
          </cell>
          <cell r="I31" t="str">
            <v>県営単</v>
          </cell>
        </row>
        <row r="33">
          <cell r="C33" t="str">
            <v>　　　　〃</v>
          </cell>
          <cell r="D33" t="str">
            <v>　脚立足場</v>
          </cell>
          <cell r="E33">
            <v>15360</v>
          </cell>
          <cell r="F33" t="str">
            <v>㎡</v>
          </cell>
          <cell r="G33">
            <v>9.1999999999999993</v>
          </cell>
          <cell r="H33">
            <v>141312</v>
          </cell>
          <cell r="I33" t="str">
            <v>県営単</v>
          </cell>
        </row>
        <row r="35">
          <cell r="C35" t="str">
            <v>　　　　〃</v>
          </cell>
          <cell r="D35" t="str">
            <v>枠組安全手すり</v>
          </cell>
          <cell r="E35">
            <v>579</v>
          </cell>
          <cell r="F35" t="str">
            <v>m</v>
          </cell>
          <cell r="G35">
            <v>20</v>
          </cell>
          <cell r="H35">
            <v>11580</v>
          </cell>
          <cell r="I35" t="str">
            <v>県営単</v>
          </cell>
        </row>
        <row r="37">
          <cell r="H37">
            <v>0</v>
          </cell>
        </row>
        <row r="39">
          <cell r="H39">
            <v>0</v>
          </cell>
        </row>
        <row r="41">
          <cell r="H41">
            <v>0</v>
          </cell>
        </row>
        <row r="43">
          <cell r="H43">
            <v>0</v>
          </cell>
        </row>
        <row r="45">
          <cell r="H45">
            <v>0</v>
          </cell>
        </row>
        <row r="47">
          <cell r="H47">
            <v>0</v>
          </cell>
        </row>
        <row r="49">
          <cell r="H49">
            <v>0</v>
          </cell>
        </row>
        <row r="51">
          <cell r="H51">
            <v>0</v>
          </cell>
        </row>
        <row r="53">
          <cell r="H53">
            <v>0</v>
          </cell>
        </row>
        <row r="54">
          <cell r="C54" t="str">
            <v>小　　　　　計</v>
          </cell>
          <cell r="D54" t="e">
            <v>#REF!</v>
          </cell>
          <cell r="H54" t="e">
            <v>#REF!</v>
          </cell>
        </row>
        <row r="55">
          <cell r="H55" t="e">
            <v>#REF!</v>
          </cell>
        </row>
        <row r="59">
          <cell r="B59" t="str">
            <v>内      訳      書</v>
          </cell>
        </row>
        <row r="60">
          <cell r="B60" t="str">
            <v>No.</v>
          </cell>
          <cell r="C60" t="str">
            <v>名      称</v>
          </cell>
          <cell r="D60" t="str">
            <v>品  質  規  格</v>
          </cell>
          <cell r="E60" t="str">
            <v>数  量</v>
          </cell>
          <cell r="F60" t="str">
            <v>単位</v>
          </cell>
          <cell r="G60" t="str">
            <v>単  価</v>
          </cell>
          <cell r="H60" t="str">
            <v>金  額</v>
          </cell>
          <cell r="I60" t="str">
            <v>備    考</v>
          </cell>
        </row>
        <row r="62">
          <cell r="B62">
            <v>2</v>
          </cell>
          <cell r="C62" t="str">
            <v>土工事</v>
          </cell>
          <cell r="D62">
            <v>0</v>
          </cell>
          <cell r="H62">
            <v>0</v>
          </cell>
        </row>
        <row r="64">
          <cell r="C64" t="str">
            <v>　根切　　坪堀及び布堀</v>
          </cell>
          <cell r="D64" t="str">
            <v>　ﾊﾞｯｸﾎｳ0.6m3</v>
          </cell>
          <cell r="E64">
            <v>7873</v>
          </cell>
          <cell r="F64" t="str">
            <v>m3</v>
          </cell>
          <cell r="G64">
            <v>1060</v>
          </cell>
          <cell r="H64">
            <v>8345380</v>
          </cell>
          <cell r="I64" t="str">
            <v>県営単</v>
          </cell>
        </row>
        <row r="66">
          <cell r="C66" t="str">
            <v>　床付け</v>
          </cell>
          <cell r="D66">
            <v>1615</v>
          </cell>
          <cell r="E66">
            <v>1615</v>
          </cell>
          <cell r="F66" t="str">
            <v>㎡</v>
          </cell>
          <cell r="G66">
            <v>500</v>
          </cell>
          <cell r="H66">
            <v>807500</v>
          </cell>
          <cell r="I66" t="str">
            <v>県営単</v>
          </cell>
        </row>
        <row r="68">
          <cell r="C68" t="str">
            <v>　杭間ざらい</v>
          </cell>
          <cell r="D68">
            <v>288</v>
          </cell>
          <cell r="E68">
            <v>288</v>
          </cell>
          <cell r="F68" t="str">
            <v>本</v>
          </cell>
          <cell r="G68">
            <v>2010</v>
          </cell>
          <cell r="H68">
            <v>578880</v>
          </cell>
          <cell r="I68" t="str">
            <v>県営単</v>
          </cell>
        </row>
        <row r="69">
          <cell r="D69" t="str">
            <v>　0.6m3</v>
          </cell>
        </row>
        <row r="70">
          <cell r="C70" t="str">
            <v>　埋め戻し</v>
          </cell>
          <cell r="D70" t="str">
            <v>　坪布堀部</v>
          </cell>
          <cell r="E70">
            <v>4543</v>
          </cell>
          <cell r="F70" t="str">
            <v>m3</v>
          </cell>
          <cell r="G70">
            <v>1680</v>
          </cell>
          <cell r="H70">
            <v>7632240</v>
          </cell>
          <cell r="I70" t="str">
            <v>県営単</v>
          </cell>
        </row>
        <row r="72">
          <cell r="C72" t="str">
            <v>　盛り土</v>
          </cell>
          <cell r="D72" t="str">
            <v>　建物内部0.6m3</v>
          </cell>
          <cell r="E72">
            <v>1850</v>
          </cell>
          <cell r="F72" t="str">
            <v>m3</v>
          </cell>
          <cell r="G72">
            <v>1680</v>
          </cell>
          <cell r="H72">
            <v>3108000</v>
          </cell>
          <cell r="I72" t="str">
            <v>県営単</v>
          </cell>
        </row>
        <row r="74">
          <cell r="C74" t="str">
            <v>　砂利地業</v>
          </cell>
          <cell r="D74" t="str">
            <v>ｸﾗｯｼｬｰﾗﾝ,切込砕石</v>
          </cell>
          <cell r="E74">
            <v>373</v>
          </cell>
          <cell r="F74" t="str">
            <v>m3</v>
          </cell>
          <cell r="G74">
            <v>7770</v>
          </cell>
          <cell r="H74">
            <v>2898210</v>
          </cell>
          <cell r="I74" t="str">
            <v>県営単</v>
          </cell>
        </row>
        <row r="76">
          <cell r="C76" t="str">
            <v>　ﾎﾟﾘｴﾁﾚﾝﾌｨﾙﾑ敷き</v>
          </cell>
          <cell r="D76" t="str">
            <v>　厚0.15mm</v>
          </cell>
          <cell r="E76">
            <v>1753</v>
          </cell>
          <cell r="F76" t="str">
            <v>㎡</v>
          </cell>
          <cell r="G76">
            <v>270</v>
          </cell>
          <cell r="H76">
            <v>473310</v>
          </cell>
          <cell r="I76" t="str">
            <v>県営単</v>
          </cell>
        </row>
        <row r="78">
          <cell r="C78" t="str">
            <v>　土工機械運搬費</v>
          </cell>
          <cell r="D78" t="str">
            <v>　ﾊﾞｯｸﾎｳ0.6m3</v>
          </cell>
          <cell r="E78" t="str">
            <v>一式</v>
          </cell>
          <cell r="F78" t="str">
            <v>一式</v>
          </cell>
          <cell r="G78" t="str">
            <v>代価表　土-1</v>
          </cell>
          <cell r="H78" t="e">
            <v>#REF!</v>
          </cell>
          <cell r="I78" t="str">
            <v>代価表　土-1</v>
          </cell>
        </row>
        <row r="84">
          <cell r="H84">
            <v>0</v>
          </cell>
        </row>
        <row r="90">
          <cell r="H90">
            <v>0</v>
          </cell>
        </row>
        <row r="92">
          <cell r="H92">
            <v>0</v>
          </cell>
        </row>
        <row r="94">
          <cell r="H94">
            <v>0</v>
          </cell>
        </row>
        <row r="96">
          <cell r="H96">
            <v>0</v>
          </cell>
        </row>
        <row r="98">
          <cell r="H98">
            <v>0</v>
          </cell>
        </row>
        <row r="100">
          <cell r="H100">
            <v>0</v>
          </cell>
        </row>
        <row r="102">
          <cell r="H102">
            <v>0</v>
          </cell>
        </row>
        <row r="104">
          <cell r="H104">
            <v>0</v>
          </cell>
        </row>
        <row r="106">
          <cell r="H106">
            <v>0</v>
          </cell>
        </row>
        <row r="108">
          <cell r="H108">
            <v>0</v>
          </cell>
        </row>
        <row r="110">
          <cell r="H110">
            <v>0</v>
          </cell>
        </row>
        <row r="111">
          <cell r="C111" t="str">
            <v>小　　　　　計</v>
          </cell>
          <cell r="D111" t="e">
            <v>#REF!</v>
          </cell>
          <cell r="H111" t="e">
            <v>#REF!</v>
          </cell>
        </row>
        <row r="112">
          <cell r="H112" t="e">
            <v>#REF!</v>
          </cell>
        </row>
        <row r="116">
          <cell r="B116" t="str">
            <v>内      訳      書</v>
          </cell>
        </row>
        <row r="117">
          <cell r="B117" t="str">
            <v>No.</v>
          </cell>
          <cell r="C117" t="str">
            <v>名      称</v>
          </cell>
          <cell r="D117" t="str">
            <v>品  質  規  格</v>
          </cell>
          <cell r="E117" t="str">
            <v>数  量</v>
          </cell>
          <cell r="F117" t="str">
            <v>単位</v>
          </cell>
          <cell r="G117" t="str">
            <v>単  価</v>
          </cell>
          <cell r="H117" t="str">
            <v>金  額</v>
          </cell>
          <cell r="I117" t="str">
            <v>備    考</v>
          </cell>
        </row>
        <row r="119">
          <cell r="B119">
            <v>3</v>
          </cell>
          <cell r="C119" t="str">
            <v>コンクリート工事</v>
          </cell>
          <cell r="D119">
            <v>0</v>
          </cell>
          <cell r="H119">
            <v>0</v>
          </cell>
        </row>
        <row r="120">
          <cell r="C120" t="str">
            <v>杭</v>
          </cell>
        </row>
        <row r="121">
          <cell r="C121" t="str">
            <v>資材費　試験杭</v>
          </cell>
          <cell r="D121">
            <v>0</v>
          </cell>
          <cell r="H121">
            <v>0</v>
          </cell>
        </row>
        <row r="123">
          <cell r="C123" t="str">
            <v>　C種PHC杭φ600</v>
          </cell>
          <cell r="D123" t="str">
            <v>　φ600　L=12m</v>
          </cell>
          <cell r="E123">
            <v>1</v>
          </cell>
          <cell r="F123" t="str">
            <v>本</v>
          </cell>
          <cell r="G123">
            <v>185000</v>
          </cell>
          <cell r="H123">
            <v>185000</v>
          </cell>
          <cell r="I123" t="str">
            <v>物価ｐ107</v>
          </cell>
          <cell r="J123" t="str">
            <v>資料ｐ99</v>
          </cell>
          <cell r="K123" t="str">
            <v>資料ｐ99</v>
          </cell>
        </row>
        <row r="125">
          <cell r="C125" t="str">
            <v>　　　　　〃</v>
          </cell>
          <cell r="D125" t="str">
            <v>　φ600　L=13m</v>
          </cell>
          <cell r="E125">
            <v>4</v>
          </cell>
          <cell r="F125" t="str">
            <v>本</v>
          </cell>
          <cell r="G125">
            <v>196000</v>
          </cell>
          <cell r="H125">
            <v>784000</v>
          </cell>
          <cell r="I125" t="str">
            <v>　　〃　　　　　〃</v>
          </cell>
        </row>
        <row r="127">
          <cell r="C127" t="str">
            <v>資材費　本杭</v>
          </cell>
          <cell r="D127">
            <v>0</v>
          </cell>
          <cell r="H127">
            <v>0</v>
          </cell>
        </row>
        <row r="129">
          <cell r="C129" t="str">
            <v>　A種PHC杭φ600</v>
          </cell>
          <cell r="D129" t="str">
            <v>　φ600　L=10m</v>
          </cell>
          <cell r="E129">
            <v>1</v>
          </cell>
          <cell r="F129" t="str">
            <v>本</v>
          </cell>
          <cell r="G129">
            <v>118000</v>
          </cell>
          <cell r="H129">
            <v>118000</v>
          </cell>
          <cell r="I129" t="str">
            <v>　　〃　　　　　〃</v>
          </cell>
        </row>
        <row r="131">
          <cell r="C131" t="str">
            <v>　　　　　〃</v>
          </cell>
          <cell r="D131" t="str">
            <v>　φ600　L=11m</v>
          </cell>
          <cell r="E131">
            <v>5</v>
          </cell>
          <cell r="F131" t="str">
            <v>本</v>
          </cell>
          <cell r="G131">
            <v>126000</v>
          </cell>
          <cell r="H131">
            <v>630000</v>
          </cell>
          <cell r="I131" t="str">
            <v>　　〃　　　　　〃</v>
          </cell>
        </row>
        <row r="133">
          <cell r="C133" t="str">
            <v>　C種PHC杭φ600</v>
          </cell>
          <cell r="D133" t="str">
            <v>　φ600　L=10m</v>
          </cell>
          <cell r="E133">
            <v>74</v>
          </cell>
          <cell r="F133" t="str">
            <v>本</v>
          </cell>
          <cell r="G133">
            <v>161000</v>
          </cell>
          <cell r="H133">
            <v>11914000</v>
          </cell>
          <cell r="I133" t="str">
            <v>　　〃　　　　　〃</v>
          </cell>
        </row>
        <row r="135">
          <cell r="C135" t="str">
            <v>　　　　　〃</v>
          </cell>
          <cell r="D135" t="str">
            <v>　φ600　L=11m</v>
          </cell>
          <cell r="E135">
            <v>173</v>
          </cell>
          <cell r="F135" t="str">
            <v>本</v>
          </cell>
          <cell r="G135">
            <v>173000</v>
          </cell>
          <cell r="H135">
            <v>29929000</v>
          </cell>
          <cell r="I135" t="str">
            <v>　　〃　　　　　〃</v>
          </cell>
        </row>
        <row r="137">
          <cell r="C137" t="str">
            <v>　　　　　〃</v>
          </cell>
          <cell r="D137" t="str">
            <v>　φ600　L=12m</v>
          </cell>
          <cell r="E137">
            <v>30</v>
          </cell>
          <cell r="F137" t="str">
            <v>本</v>
          </cell>
          <cell r="G137">
            <v>185000</v>
          </cell>
          <cell r="H137">
            <v>5550000</v>
          </cell>
          <cell r="I137" t="str">
            <v>　　〃　　　　　〃</v>
          </cell>
        </row>
        <row r="139">
          <cell r="C139" t="str">
            <v>杭運搬費</v>
          </cell>
          <cell r="D139" t="str">
            <v>一式</v>
          </cell>
          <cell r="E139">
            <v>2724840</v>
          </cell>
          <cell r="F139" t="str">
            <v>一式</v>
          </cell>
          <cell r="H139">
            <v>2724840</v>
          </cell>
        </row>
        <row r="141">
          <cell r="C141" t="str">
            <v>杭降ろしレッカー代</v>
          </cell>
          <cell r="D141">
            <v>15</v>
          </cell>
          <cell r="E141">
            <v>15</v>
          </cell>
          <cell r="F141" t="str">
            <v>日</v>
          </cell>
          <cell r="G141">
            <v>58000</v>
          </cell>
          <cell r="H141">
            <v>870000</v>
          </cell>
        </row>
        <row r="142">
          <cell r="C142" t="str">
            <v>施工費</v>
          </cell>
        </row>
        <row r="143">
          <cell r="C143" t="str">
            <v>ｱｰｽｵｰｶﾞｰ掘削費</v>
          </cell>
          <cell r="D143">
            <v>2666</v>
          </cell>
          <cell r="E143">
            <v>2666</v>
          </cell>
          <cell r="F143" t="str">
            <v>m</v>
          </cell>
          <cell r="G143">
            <v>4000</v>
          </cell>
          <cell r="H143">
            <v>10664000</v>
          </cell>
        </row>
        <row r="145">
          <cell r="C145" t="str">
            <v>杭建込み打設費</v>
          </cell>
          <cell r="D145">
            <v>288</v>
          </cell>
          <cell r="E145">
            <v>288</v>
          </cell>
          <cell r="F145" t="str">
            <v>本</v>
          </cell>
          <cell r="G145">
            <v>6000</v>
          </cell>
          <cell r="H145">
            <v>1728000</v>
          </cell>
        </row>
        <row r="147">
          <cell r="C147" t="str">
            <v>機械器具運搬費</v>
          </cell>
          <cell r="D147">
            <v>2</v>
          </cell>
          <cell r="E147">
            <v>2</v>
          </cell>
          <cell r="F147" t="str">
            <v>台</v>
          </cell>
          <cell r="G147">
            <v>450000</v>
          </cell>
          <cell r="H147">
            <v>900000</v>
          </cell>
        </row>
        <row r="149">
          <cell r="C149" t="str">
            <v>機械組立解体費</v>
          </cell>
          <cell r="D149">
            <v>2</v>
          </cell>
          <cell r="E149">
            <v>2</v>
          </cell>
          <cell r="F149" t="str">
            <v>台</v>
          </cell>
          <cell r="G149">
            <v>800000</v>
          </cell>
          <cell r="H149">
            <v>1600000</v>
          </cell>
        </row>
        <row r="151">
          <cell r="C151" t="str">
            <v>油圧ハンマー代</v>
          </cell>
          <cell r="D151">
            <v>30</v>
          </cell>
          <cell r="E151">
            <v>30</v>
          </cell>
          <cell r="F151" t="str">
            <v>日</v>
          </cell>
          <cell r="G151">
            <v>85000</v>
          </cell>
          <cell r="H151">
            <v>2550000</v>
          </cell>
        </row>
        <row r="153">
          <cell r="C153" t="str">
            <v>杭頭処理</v>
          </cell>
          <cell r="D153" t="str">
            <v>　600φ</v>
          </cell>
          <cell r="E153">
            <v>288</v>
          </cell>
          <cell r="F153" t="str">
            <v>本</v>
          </cell>
          <cell r="G153">
            <v>7800</v>
          </cell>
          <cell r="H153">
            <v>2246400</v>
          </cell>
        </row>
        <row r="155">
          <cell r="C155" t="str">
            <v>杭頭補強</v>
          </cell>
          <cell r="D155" t="str">
            <v>　600φ</v>
          </cell>
          <cell r="E155">
            <v>6</v>
          </cell>
          <cell r="F155" t="str">
            <v>本</v>
          </cell>
          <cell r="G155">
            <v>6500</v>
          </cell>
          <cell r="H155">
            <v>39000</v>
          </cell>
        </row>
        <row r="157">
          <cell r="H157">
            <v>0</v>
          </cell>
        </row>
        <row r="159">
          <cell r="H159">
            <v>0</v>
          </cell>
        </row>
        <row r="161">
          <cell r="H161">
            <v>0</v>
          </cell>
        </row>
        <row r="163">
          <cell r="H163">
            <v>0</v>
          </cell>
        </row>
        <row r="165">
          <cell r="H165">
            <v>0</v>
          </cell>
        </row>
        <row r="167">
          <cell r="H167">
            <v>0</v>
          </cell>
        </row>
        <row r="168">
          <cell r="C168" t="str">
            <v>小　　　　　計</v>
          </cell>
          <cell r="D168">
            <v>72432240</v>
          </cell>
          <cell r="H168">
            <v>72432240</v>
          </cell>
        </row>
        <row r="169">
          <cell r="H169">
            <v>72432000</v>
          </cell>
        </row>
        <row r="173">
          <cell r="B173" t="str">
            <v>内      訳      書</v>
          </cell>
        </row>
        <row r="174">
          <cell r="B174" t="str">
            <v>No.</v>
          </cell>
          <cell r="C174" t="str">
            <v>名      称</v>
          </cell>
          <cell r="D174" t="str">
            <v>品  質  規  格</v>
          </cell>
          <cell r="E174" t="str">
            <v>数  量</v>
          </cell>
          <cell r="F174" t="str">
            <v>単位</v>
          </cell>
          <cell r="G174" t="str">
            <v>単  価</v>
          </cell>
          <cell r="H174" t="str">
            <v>金  額</v>
          </cell>
          <cell r="I174" t="str">
            <v>備    考</v>
          </cell>
        </row>
        <row r="176">
          <cell r="B176">
            <v>4</v>
          </cell>
          <cell r="C176" t="str">
            <v>型枠工事</v>
          </cell>
          <cell r="D176">
            <v>0</v>
          </cell>
          <cell r="H176">
            <v>0</v>
          </cell>
        </row>
        <row r="177">
          <cell r="D177" t="str">
            <v>　捨コン</v>
          </cell>
        </row>
        <row r="178">
          <cell r="C178" t="str">
            <v>　無筋ｺﾝｸﾘｰﾄ</v>
          </cell>
          <cell r="D178" t="str">
            <v>　16N/m㎡ S=12</v>
          </cell>
          <cell r="E178">
            <v>80.8</v>
          </cell>
          <cell r="F178" t="str">
            <v>m3</v>
          </cell>
          <cell r="G178">
            <v>13250</v>
          </cell>
          <cell r="H178">
            <v>1070600</v>
          </cell>
          <cell r="I178" t="str">
            <v>県実単</v>
          </cell>
        </row>
        <row r="179">
          <cell r="D179" t="str">
            <v>　基礎部</v>
          </cell>
        </row>
        <row r="180">
          <cell r="C180" t="str">
            <v>　有筋ｺﾝｸﾘｰﾄ</v>
          </cell>
          <cell r="D180" t="str">
            <v>　24N/m㎡ S=15</v>
          </cell>
          <cell r="E180">
            <v>2860</v>
          </cell>
          <cell r="F180" t="str">
            <v>m3</v>
          </cell>
          <cell r="G180">
            <v>14150</v>
          </cell>
          <cell r="H180">
            <v>40469000</v>
          </cell>
          <cell r="I180" t="str">
            <v>県実単</v>
          </cell>
        </row>
        <row r="181">
          <cell r="D181" t="str">
            <v>　軸部3階以下</v>
          </cell>
        </row>
        <row r="182">
          <cell r="C182" t="str">
            <v>　　　〃</v>
          </cell>
          <cell r="D182" t="str">
            <v>　24N/m㎡ S=18</v>
          </cell>
          <cell r="E182">
            <v>3972</v>
          </cell>
          <cell r="F182" t="str">
            <v>m3</v>
          </cell>
          <cell r="G182">
            <v>14250</v>
          </cell>
          <cell r="H182">
            <v>56601000</v>
          </cell>
          <cell r="I182" t="str">
            <v>県実単</v>
          </cell>
        </row>
        <row r="183">
          <cell r="D183" t="str">
            <v>　軸部4階以上</v>
          </cell>
        </row>
        <row r="184">
          <cell r="C184" t="str">
            <v>　　　〃</v>
          </cell>
          <cell r="D184" t="str">
            <v>　21N/m㎡ S=18</v>
          </cell>
          <cell r="E184">
            <v>3906</v>
          </cell>
          <cell r="F184" t="str">
            <v>m3</v>
          </cell>
          <cell r="G184">
            <v>13850</v>
          </cell>
          <cell r="H184">
            <v>54098100</v>
          </cell>
          <cell r="I184" t="str">
            <v>県実単</v>
          </cell>
        </row>
        <row r="185">
          <cell r="D185" t="str">
            <v>　土間ｽﾗﾌﾞ部</v>
          </cell>
        </row>
        <row r="186">
          <cell r="C186" t="str">
            <v>　　　〃</v>
          </cell>
          <cell r="D186" t="str">
            <v>　18N/m㎡ S=15</v>
          </cell>
          <cell r="E186">
            <v>263</v>
          </cell>
          <cell r="F186" t="str">
            <v>m3</v>
          </cell>
          <cell r="G186">
            <v>13400</v>
          </cell>
          <cell r="H186">
            <v>3524200</v>
          </cell>
          <cell r="I186" t="str">
            <v>県実単</v>
          </cell>
        </row>
        <row r="188">
          <cell r="C188" t="str">
            <v>　防水押えｺﾝｸﾘｰﾄ</v>
          </cell>
          <cell r="D188" t="str">
            <v>　18N/m㎡ S=15</v>
          </cell>
          <cell r="E188">
            <v>318</v>
          </cell>
          <cell r="F188" t="str">
            <v>m3</v>
          </cell>
          <cell r="G188">
            <v>13400</v>
          </cell>
          <cell r="H188">
            <v>4261200</v>
          </cell>
          <cell r="I188" t="str">
            <v>県実単</v>
          </cell>
        </row>
        <row r="192">
          <cell r="H192">
            <v>0</v>
          </cell>
        </row>
        <row r="194">
          <cell r="H194">
            <v>0</v>
          </cell>
        </row>
        <row r="196">
          <cell r="C196" t="str">
            <v>　ｺﾝｸﾘｰﾄ打設手間</v>
          </cell>
          <cell r="D196" t="str">
            <v>一式</v>
          </cell>
          <cell r="E196">
            <v>31734504</v>
          </cell>
          <cell r="F196" t="str">
            <v>一式</v>
          </cell>
          <cell r="H196">
            <v>31734504</v>
          </cell>
          <cell r="I196" t="str">
            <v>別紙4-1</v>
          </cell>
        </row>
        <row r="198">
          <cell r="C198" t="str">
            <v>　ｺﾝｸﾘｰﾄ機械器具</v>
          </cell>
          <cell r="D198" t="str">
            <v>一式</v>
          </cell>
          <cell r="E198">
            <v>2422200</v>
          </cell>
          <cell r="F198" t="str">
            <v>一式</v>
          </cell>
          <cell r="H198">
            <v>2422200</v>
          </cell>
          <cell r="I198" t="str">
            <v>別紙4-2</v>
          </cell>
        </row>
        <row r="200">
          <cell r="C200" t="str">
            <v>　ｺﾝｸﾘｰﾄ機械運転</v>
          </cell>
          <cell r="D200" t="str">
            <v>一式</v>
          </cell>
          <cell r="E200">
            <v>7084934</v>
          </cell>
          <cell r="F200" t="str">
            <v>一式</v>
          </cell>
          <cell r="H200">
            <v>7084934</v>
          </cell>
          <cell r="I200" t="str">
            <v>別紙4-3</v>
          </cell>
        </row>
        <row r="202">
          <cell r="H202">
            <v>0</v>
          </cell>
        </row>
        <row r="204">
          <cell r="H204">
            <v>0</v>
          </cell>
        </row>
        <row r="206">
          <cell r="H206">
            <v>0</v>
          </cell>
        </row>
        <row r="208">
          <cell r="H208">
            <v>0</v>
          </cell>
        </row>
        <row r="210">
          <cell r="H210">
            <v>0</v>
          </cell>
        </row>
        <row r="212">
          <cell r="H212">
            <v>0</v>
          </cell>
        </row>
        <row r="214">
          <cell r="H214">
            <v>0</v>
          </cell>
        </row>
        <row r="216">
          <cell r="H216">
            <v>0</v>
          </cell>
        </row>
        <row r="218">
          <cell r="H218">
            <v>0</v>
          </cell>
        </row>
        <row r="220">
          <cell r="H220">
            <v>0</v>
          </cell>
        </row>
        <row r="222">
          <cell r="H222">
            <v>0</v>
          </cell>
        </row>
        <row r="224">
          <cell r="H224">
            <v>0</v>
          </cell>
        </row>
        <row r="225">
          <cell r="C225" t="str">
            <v>小　　　　　計</v>
          </cell>
          <cell r="D225">
            <v>201265738</v>
          </cell>
          <cell r="H225">
            <v>201265738</v>
          </cell>
        </row>
        <row r="226">
          <cell r="H226">
            <v>201265000</v>
          </cell>
        </row>
        <row r="229">
          <cell r="C229" t="str">
            <v>別紙4-1</v>
          </cell>
        </row>
        <row r="230">
          <cell r="B230" t="str">
            <v>内      訳      書</v>
          </cell>
        </row>
        <row r="231">
          <cell r="B231" t="str">
            <v>No.</v>
          </cell>
          <cell r="C231" t="str">
            <v>名      称</v>
          </cell>
          <cell r="D231" t="str">
            <v>品  質  規  格</v>
          </cell>
          <cell r="E231" t="str">
            <v>数  量</v>
          </cell>
          <cell r="F231" t="str">
            <v>単位</v>
          </cell>
          <cell r="G231" t="str">
            <v>単  価</v>
          </cell>
          <cell r="H231" t="str">
            <v>金  額</v>
          </cell>
          <cell r="I231" t="str">
            <v>備    考</v>
          </cell>
        </row>
        <row r="233">
          <cell r="C233" t="str">
            <v>　ｺﾝｸﾘｰﾄ打設手間</v>
          </cell>
          <cell r="D233">
            <v>0</v>
          </cell>
          <cell r="H233">
            <v>0</v>
          </cell>
        </row>
        <row r="234">
          <cell r="D234" t="str">
            <v>　ﾌﾞｰﾑ車　　　S=15</v>
          </cell>
        </row>
        <row r="235">
          <cell r="C235" t="str">
            <v>　捨ｺﾝｸﾘｰﾄ</v>
          </cell>
          <cell r="D235" t="str">
            <v>　50～100m3</v>
          </cell>
          <cell r="E235">
            <v>80.8</v>
          </cell>
          <cell r="F235" t="str">
            <v>m3</v>
          </cell>
          <cell r="G235">
            <v>4480</v>
          </cell>
          <cell r="H235">
            <v>361984</v>
          </cell>
          <cell r="I235" t="str">
            <v>県営単</v>
          </cell>
        </row>
        <row r="236">
          <cell r="D236" t="str">
            <v>　ﾌﾞｰﾑ車　　　S=15</v>
          </cell>
        </row>
        <row r="237">
          <cell r="C237" t="str">
            <v>　基礎階</v>
          </cell>
          <cell r="D237" t="str">
            <v>　170m3以上</v>
          </cell>
          <cell r="E237">
            <v>2860</v>
          </cell>
          <cell r="F237" t="str">
            <v>m3</v>
          </cell>
          <cell r="G237">
            <v>2970</v>
          </cell>
          <cell r="H237">
            <v>8494200</v>
          </cell>
          <cell r="I237" t="str">
            <v>県営単</v>
          </cell>
        </row>
        <row r="238">
          <cell r="D238" t="str">
            <v>　ﾌﾞｰﾑ車　　　S=15</v>
          </cell>
        </row>
        <row r="239">
          <cell r="C239" t="str">
            <v>　土間スラブ</v>
          </cell>
          <cell r="D239" t="str">
            <v>　170m3以上</v>
          </cell>
          <cell r="E239">
            <v>263</v>
          </cell>
          <cell r="F239" t="str">
            <v>m3</v>
          </cell>
          <cell r="G239">
            <v>2970</v>
          </cell>
          <cell r="H239">
            <v>781110</v>
          </cell>
          <cell r="I239" t="str">
            <v>県営単</v>
          </cell>
        </row>
        <row r="240">
          <cell r="D240" t="str">
            <v>　ﾌﾞｰﾑ車　　　S=18</v>
          </cell>
        </row>
        <row r="241">
          <cell r="C241" t="str">
            <v>　１階</v>
          </cell>
          <cell r="D241" t="str">
            <v>　170m3以上</v>
          </cell>
          <cell r="E241">
            <v>1372</v>
          </cell>
          <cell r="F241" t="str">
            <v>m3</v>
          </cell>
          <cell r="G241">
            <v>2620</v>
          </cell>
          <cell r="H241">
            <v>3594640</v>
          </cell>
          <cell r="I241" t="str">
            <v>県営単</v>
          </cell>
        </row>
        <row r="242">
          <cell r="D242" t="str">
            <v>　ﾌﾞｰﾑ車　　　S=18</v>
          </cell>
        </row>
        <row r="243">
          <cell r="C243" t="str">
            <v>　２階</v>
          </cell>
          <cell r="D243" t="str">
            <v>　170m3以上</v>
          </cell>
          <cell r="E243">
            <v>1334</v>
          </cell>
          <cell r="F243" t="str">
            <v>m3</v>
          </cell>
          <cell r="G243">
            <v>2620</v>
          </cell>
          <cell r="H243">
            <v>3495080</v>
          </cell>
          <cell r="I243" t="str">
            <v>県営単</v>
          </cell>
        </row>
        <row r="244">
          <cell r="D244" t="str">
            <v>　ﾌﾞｰﾑ車　　　S=18</v>
          </cell>
        </row>
        <row r="245">
          <cell r="C245" t="str">
            <v>　３階</v>
          </cell>
          <cell r="D245" t="str">
            <v>　170m3以上</v>
          </cell>
          <cell r="E245">
            <v>1266</v>
          </cell>
          <cell r="F245" t="str">
            <v>m3</v>
          </cell>
          <cell r="G245">
            <v>2620</v>
          </cell>
          <cell r="H245">
            <v>3316920</v>
          </cell>
          <cell r="I245" t="str">
            <v>県営単</v>
          </cell>
        </row>
        <row r="246">
          <cell r="D246" t="str">
            <v>　ﾌﾞｰﾑ車　　　S=18</v>
          </cell>
        </row>
        <row r="247">
          <cell r="C247" t="str">
            <v>　４階</v>
          </cell>
          <cell r="D247" t="str">
            <v>　170m3以上</v>
          </cell>
          <cell r="E247">
            <v>1281</v>
          </cell>
          <cell r="F247" t="str">
            <v>m3</v>
          </cell>
          <cell r="G247">
            <v>2620</v>
          </cell>
          <cell r="H247">
            <v>3356220</v>
          </cell>
          <cell r="I247" t="str">
            <v>県営単</v>
          </cell>
        </row>
        <row r="248">
          <cell r="D248" t="str">
            <v>　配管型　　　S=18</v>
          </cell>
        </row>
        <row r="249">
          <cell r="C249" t="str">
            <v>　５階</v>
          </cell>
          <cell r="D249" t="str">
            <v>　170m3以上</v>
          </cell>
          <cell r="E249">
            <v>771</v>
          </cell>
          <cell r="F249" t="str">
            <v>m3</v>
          </cell>
          <cell r="G249">
            <v>2830</v>
          </cell>
          <cell r="H249">
            <v>2181930</v>
          </cell>
          <cell r="I249" t="str">
            <v>県営単</v>
          </cell>
        </row>
        <row r="250">
          <cell r="D250" t="str">
            <v>　配管型　　　S=18</v>
          </cell>
        </row>
        <row r="251">
          <cell r="C251" t="str">
            <v>　６階</v>
          </cell>
          <cell r="D251" t="str">
            <v>　170m3以上</v>
          </cell>
          <cell r="E251">
            <v>759</v>
          </cell>
          <cell r="F251" t="str">
            <v>m3</v>
          </cell>
          <cell r="G251">
            <v>2830</v>
          </cell>
          <cell r="H251">
            <v>2147970</v>
          </cell>
          <cell r="I251" t="str">
            <v>県営単</v>
          </cell>
        </row>
        <row r="252">
          <cell r="D252" t="str">
            <v>　配管型　　　S=18</v>
          </cell>
        </row>
        <row r="253">
          <cell r="C253" t="str">
            <v>　７階</v>
          </cell>
          <cell r="D253" t="str">
            <v>　170m3以上</v>
          </cell>
          <cell r="E253">
            <v>826</v>
          </cell>
          <cell r="F253" t="str">
            <v>m3</v>
          </cell>
          <cell r="G253">
            <v>2830</v>
          </cell>
          <cell r="H253">
            <v>2337580</v>
          </cell>
          <cell r="I253" t="str">
            <v>県営単</v>
          </cell>
        </row>
        <row r="254">
          <cell r="D254" t="str">
            <v>　配管型　　　S=18</v>
          </cell>
        </row>
        <row r="255">
          <cell r="C255" t="str">
            <v>　PH階</v>
          </cell>
          <cell r="D255" t="str">
            <v>　170m3以上</v>
          </cell>
          <cell r="E255">
            <v>271</v>
          </cell>
          <cell r="F255" t="str">
            <v>m3</v>
          </cell>
          <cell r="G255">
            <v>2830</v>
          </cell>
          <cell r="H255">
            <v>766930</v>
          </cell>
          <cell r="I255" t="str">
            <v>県営単</v>
          </cell>
        </row>
        <row r="256">
          <cell r="D256" t="str">
            <v>　配管型　　　S=15</v>
          </cell>
        </row>
        <row r="257">
          <cell r="C257" t="str">
            <v>　防水押えｺﾝｸﾘｰﾄ</v>
          </cell>
          <cell r="D257" t="str">
            <v>　170m3以上</v>
          </cell>
          <cell r="E257">
            <v>318</v>
          </cell>
          <cell r="F257" t="str">
            <v>m3</v>
          </cell>
          <cell r="G257">
            <v>2830</v>
          </cell>
          <cell r="H257">
            <v>899940</v>
          </cell>
          <cell r="I257" t="str">
            <v>県営単</v>
          </cell>
        </row>
        <row r="259">
          <cell r="H259">
            <v>0</v>
          </cell>
        </row>
        <row r="261">
          <cell r="H261">
            <v>0</v>
          </cell>
        </row>
        <row r="263">
          <cell r="H263">
            <v>0</v>
          </cell>
        </row>
        <row r="265">
          <cell r="H265">
            <v>0</v>
          </cell>
        </row>
        <row r="267">
          <cell r="H267">
            <v>0</v>
          </cell>
        </row>
        <row r="269">
          <cell r="H269">
            <v>0</v>
          </cell>
        </row>
        <row r="271">
          <cell r="H271">
            <v>0</v>
          </cell>
        </row>
        <row r="273">
          <cell r="H273">
            <v>0</v>
          </cell>
        </row>
        <row r="275">
          <cell r="H275">
            <v>0</v>
          </cell>
        </row>
        <row r="277">
          <cell r="H277">
            <v>0</v>
          </cell>
        </row>
        <row r="279">
          <cell r="H279">
            <v>0</v>
          </cell>
        </row>
        <row r="281">
          <cell r="H281">
            <v>0</v>
          </cell>
        </row>
        <row r="282">
          <cell r="C282" t="str">
            <v>小　　　　　計</v>
          </cell>
          <cell r="D282">
            <v>31734504</v>
          </cell>
          <cell r="H282">
            <v>31734504</v>
          </cell>
        </row>
        <row r="286">
          <cell r="C286" t="str">
            <v>別紙4-2</v>
          </cell>
        </row>
        <row r="287">
          <cell r="B287" t="str">
            <v>内      訳      書</v>
          </cell>
        </row>
        <row r="288">
          <cell r="B288" t="str">
            <v>No.</v>
          </cell>
          <cell r="C288" t="str">
            <v>名      称</v>
          </cell>
          <cell r="D288" t="str">
            <v>品  質  規  格</v>
          </cell>
          <cell r="E288" t="str">
            <v>数  量</v>
          </cell>
          <cell r="F288" t="str">
            <v>単位</v>
          </cell>
          <cell r="G288" t="str">
            <v>単  価</v>
          </cell>
          <cell r="H288" t="str">
            <v>金  額</v>
          </cell>
          <cell r="I288" t="str">
            <v>備    考</v>
          </cell>
        </row>
        <row r="290">
          <cell r="C290" t="str">
            <v>　ｺﾝｸﾘｰﾄ機械器具</v>
          </cell>
          <cell r="D290">
            <v>0</v>
          </cell>
          <cell r="H290">
            <v>0</v>
          </cell>
        </row>
        <row r="291">
          <cell r="D291" t="str">
            <v>　ﾌﾞｰﾑ車</v>
          </cell>
        </row>
        <row r="292">
          <cell r="C292" t="str">
            <v>　捨ｺﾝｸﾘｰﾄ</v>
          </cell>
          <cell r="D292" t="str">
            <v>　50～100m3</v>
          </cell>
          <cell r="E292">
            <v>1</v>
          </cell>
          <cell r="F292" t="str">
            <v>台</v>
          </cell>
          <cell r="G292">
            <v>107600</v>
          </cell>
          <cell r="H292">
            <v>107600</v>
          </cell>
          <cell r="I292" t="str">
            <v>県営単</v>
          </cell>
        </row>
        <row r="293">
          <cell r="D293" t="str">
            <v>　ﾌﾞｰﾑ車</v>
          </cell>
        </row>
        <row r="294">
          <cell r="C294" t="str">
            <v>　基礎階</v>
          </cell>
          <cell r="D294" t="str">
            <v>　170m3以上</v>
          </cell>
          <cell r="E294">
            <v>12</v>
          </cell>
          <cell r="F294" t="str">
            <v>台</v>
          </cell>
          <cell r="G294">
            <v>38300</v>
          </cell>
          <cell r="H294">
            <v>459600</v>
          </cell>
          <cell r="I294" t="str">
            <v>県営単</v>
          </cell>
        </row>
        <row r="295">
          <cell r="D295" t="str">
            <v>　ﾌﾞｰﾑ車</v>
          </cell>
        </row>
        <row r="296">
          <cell r="C296" t="str">
            <v>　土間スラブ</v>
          </cell>
          <cell r="D296" t="str">
            <v>　170m3以上</v>
          </cell>
          <cell r="E296">
            <v>2</v>
          </cell>
          <cell r="F296" t="str">
            <v>台</v>
          </cell>
          <cell r="G296">
            <v>38300</v>
          </cell>
          <cell r="H296">
            <v>76600</v>
          </cell>
          <cell r="I296" t="str">
            <v>県営単</v>
          </cell>
        </row>
        <row r="297">
          <cell r="D297" t="str">
            <v>　ﾌﾞｰﾑ車</v>
          </cell>
        </row>
        <row r="298">
          <cell r="C298" t="str">
            <v>　１階</v>
          </cell>
          <cell r="D298" t="str">
            <v>　170m3以上</v>
          </cell>
          <cell r="E298">
            <v>6</v>
          </cell>
          <cell r="F298" t="str">
            <v>台</v>
          </cell>
          <cell r="G298">
            <v>38300</v>
          </cell>
          <cell r="H298">
            <v>229800</v>
          </cell>
          <cell r="I298" t="str">
            <v>県営単</v>
          </cell>
        </row>
        <row r="299">
          <cell r="D299" t="str">
            <v>　ﾌﾞｰﾑ車</v>
          </cell>
        </row>
        <row r="300">
          <cell r="C300" t="str">
            <v>　２階</v>
          </cell>
          <cell r="D300" t="str">
            <v>　170m3以上</v>
          </cell>
          <cell r="E300">
            <v>6</v>
          </cell>
          <cell r="F300" t="str">
            <v>台</v>
          </cell>
          <cell r="G300">
            <v>38300</v>
          </cell>
          <cell r="H300">
            <v>229800</v>
          </cell>
          <cell r="I300" t="str">
            <v>県営単</v>
          </cell>
        </row>
        <row r="301">
          <cell r="D301" t="str">
            <v>　ﾌﾞｰﾑ車</v>
          </cell>
        </row>
        <row r="302">
          <cell r="C302" t="str">
            <v>　３階</v>
          </cell>
          <cell r="D302" t="str">
            <v>　170m3以上</v>
          </cell>
          <cell r="E302">
            <v>6</v>
          </cell>
          <cell r="F302" t="str">
            <v>台</v>
          </cell>
          <cell r="G302">
            <v>38300</v>
          </cell>
          <cell r="H302">
            <v>229800</v>
          </cell>
          <cell r="I302" t="str">
            <v>県営単</v>
          </cell>
        </row>
        <row r="303">
          <cell r="D303" t="str">
            <v>　ﾌﾞｰﾑ車</v>
          </cell>
        </row>
        <row r="304">
          <cell r="C304" t="str">
            <v>　４階</v>
          </cell>
          <cell r="D304" t="str">
            <v>　170m3以上</v>
          </cell>
          <cell r="E304">
            <v>6</v>
          </cell>
          <cell r="F304" t="str">
            <v>台</v>
          </cell>
          <cell r="G304">
            <v>38300</v>
          </cell>
          <cell r="H304">
            <v>229800</v>
          </cell>
          <cell r="I304" t="str">
            <v>県営単</v>
          </cell>
        </row>
        <row r="305">
          <cell r="D305" t="str">
            <v>　配管型</v>
          </cell>
        </row>
        <row r="306">
          <cell r="C306" t="str">
            <v>　５階</v>
          </cell>
          <cell r="D306" t="str">
            <v>　170m3以上</v>
          </cell>
          <cell r="E306">
            <v>4</v>
          </cell>
          <cell r="F306" t="str">
            <v>台</v>
          </cell>
          <cell r="G306">
            <v>53700</v>
          </cell>
          <cell r="H306">
            <v>214800</v>
          </cell>
          <cell r="I306" t="str">
            <v>県営単</v>
          </cell>
        </row>
        <row r="307">
          <cell r="D307" t="str">
            <v>　配管型</v>
          </cell>
        </row>
        <row r="308">
          <cell r="C308" t="str">
            <v>　６階</v>
          </cell>
          <cell r="D308" t="str">
            <v>　170m3以上</v>
          </cell>
          <cell r="E308">
            <v>4</v>
          </cell>
          <cell r="F308" t="str">
            <v>台</v>
          </cell>
          <cell r="G308">
            <v>53700</v>
          </cell>
          <cell r="H308">
            <v>214800</v>
          </cell>
          <cell r="I308" t="str">
            <v>県営単</v>
          </cell>
        </row>
        <row r="309">
          <cell r="D309" t="str">
            <v>　配管型</v>
          </cell>
        </row>
        <row r="310">
          <cell r="C310" t="str">
            <v>　７階</v>
          </cell>
          <cell r="D310" t="str">
            <v>　170m3以上</v>
          </cell>
          <cell r="E310">
            <v>4</v>
          </cell>
          <cell r="F310" t="str">
            <v>台</v>
          </cell>
          <cell r="G310">
            <v>53700</v>
          </cell>
          <cell r="H310">
            <v>214800</v>
          </cell>
          <cell r="I310" t="str">
            <v>県営単</v>
          </cell>
        </row>
        <row r="311">
          <cell r="D311" t="str">
            <v>　配管型</v>
          </cell>
        </row>
        <row r="312">
          <cell r="C312" t="str">
            <v>　PH階</v>
          </cell>
          <cell r="D312" t="str">
            <v>　170m3以上</v>
          </cell>
          <cell r="E312">
            <v>2</v>
          </cell>
          <cell r="F312" t="str">
            <v>台</v>
          </cell>
          <cell r="G312">
            <v>53700</v>
          </cell>
          <cell r="H312">
            <v>107400</v>
          </cell>
          <cell r="I312" t="str">
            <v>県営単</v>
          </cell>
        </row>
        <row r="313">
          <cell r="D313" t="str">
            <v>　配管型</v>
          </cell>
        </row>
        <row r="314">
          <cell r="C314" t="str">
            <v>　防水押えｺﾝｸﾘｰﾄ</v>
          </cell>
          <cell r="D314" t="str">
            <v>　170m3以上</v>
          </cell>
          <cell r="E314">
            <v>2</v>
          </cell>
          <cell r="F314" t="str">
            <v>台</v>
          </cell>
          <cell r="G314">
            <v>53700</v>
          </cell>
          <cell r="H314">
            <v>107400</v>
          </cell>
          <cell r="I314" t="str">
            <v>県営単</v>
          </cell>
        </row>
        <row r="316">
          <cell r="H316">
            <v>0</v>
          </cell>
        </row>
        <row r="318">
          <cell r="H318">
            <v>0</v>
          </cell>
        </row>
        <row r="320">
          <cell r="H320">
            <v>0</v>
          </cell>
        </row>
        <row r="322">
          <cell r="H322">
            <v>0</v>
          </cell>
        </row>
        <row r="324">
          <cell r="H324">
            <v>0</v>
          </cell>
        </row>
        <row r="326">
          <cell r="H326">
            <v>0</v>
          </cell>
        </row>
        <row r="328">
          <cell r="H328">
            <v>0</v>
          </cell>
        </row>
        <row r="330">
          <cell r="H330">
            <v>0</v>
          </cell>
        </row>
        <row r="332">
          <cell r="H332">
            <v>0</v>
          </cell>
        </row>
        <row r="334">
          <cell r="H334">
            <v>0</v>
          </cell>
        </row>
        <row r="336">
          <cell r="H336">
            <v>0</v>
          </cell>
        </row>
        <row r="338">
          <cell r="H338">
            <v>0</v>
          </cell>
        </row>
        <row r="339">
          <cell r="C339" t="str">
            <v>小　　　　　計</v>
          </cell>
          <cell r="D339">
            <v>2422200</v>
          </cell>
          <cell r="H339">
            <v>2422200</v>
          </cell>
        </row>
        <row r="343">
          <cell r="C343" t="str">
            <v>別紙4-3</v>
          </cell>
        </row>
        <row r="344">
          <cell r="B344" t="str">
            <v>内      訳      書</v>
          </cell>
        </row>
        <row r="345">
          <cell r="B345" t="str">
            <v>No.</v>
          </cell>
          <cell r="C345" t="str">
            <v>名      称</v>
          </cell>
          <cell r="D345" t="str">
            <v>品  質  規  格</v>
          </cell>
          <cell r="E345" t="str">
            <v>数  量</v>
          </cell>
          <cell r="F345" t="str">
            <v>単位</v>
          </cell>
          <cell r="G345" t="str">
            <v>単  価</v>
          </cell>
          <cell r="H345" t="str">
            <v>金  額</v>
          </cell>
          <cell r="I345" t="str">
            <v>備    考</v>
          </cell>
        </row>
        <row r="347">
          <cell r="C347" t="str">
            <v>　ｺﾝｸﾘｰﾄ機械運転</v>
          </cell>
          <cell r="D347">
            <v>0</v>
          </cell>
          <cell r="H347">
            <v>0</v>
          </cell>
        </row>
        <row r="348">
          <cell r="D348" t="str">
            <v>　ﾌﾞｰﾑ車</v>
          </cell>
        </row>
        <row r="349">
          <cell r="C349" t="str">
            <v>　捨ｺﾝｸﾘｰﾄ</v>
          </cell>
          <cell r="D349" t="str">
            <v>　20～100m3</v>
          </cell>
          <cell r="E349">
            <v>80.8</v>
          </cell>
          <cell r="F349" t="str">
            <v>m3</v>
          </cell>
          <cell r="G349">
            <v>30</v>
          </cell>
          <cell r="H349">
            <v>2424</v>
          </cell>
          <cell r="I349" t="str">
            <v>県営単</v>
          </cell>
        </row>
        <row r="350">
          <cell r="D350" t="str">
            <v>　ﾌﾞｰﾑ車</v>
          </cell>
        </row>
        <row r="351">
          <cell r="C351" t="str">
            <v>　基礎階</v>
          </cell>
          <cell r="D351" t="str">
            <v>　170m3以上</v>
          </cell>
          <cell r="E351">
            <v>2860</v>
          </cell>
          <cell r="F351" t="str">
            <v>m3</v>
          </cell>
          <cell r="G351">
            <v>610</v>
          </cell>
          <cell r="H351">
            <v>1744600</v>
          </cell>
          <cell r="I351" t="str">
            <v>県営単</v>
          </cell>
        </row>
        <row r="352">
          <cell r="D352" t="str">
            <v>　ﾌﾞｰﾑ車</v>
          </cell>
        </row>
        <row r="353">
          <cell r="C353" t="str">
            <v>　土間スラブ</v>
          </cell>
          <cell r="D353" t="str">
            <v>　170m3以上</v>
          </cell>
          <cell r="E353">
            <v>263</v>
          </cell>
          <cell r="F353" t="str">
            <v>m3</v>
          </cell>
          <cell r="G353">
            <v>610</v>
          </cell>
          <cell r="H353">
            <v>160430</v>
          </cell>
          <cell r="I353" t="str">
            <v>県営単</v>
          </cell>
        </row>
        <row r="354">
          <cell r="D354" t="str">
            <v>　ﾌﾞｰﾑ車</v>
          </cell>
        </row>
        <row r="355">
          <cell r="C355" t="str">
            <v>　１階</v>
          </cell>
          <cell r="D355" t="str">
            <v>　170m3以上</v>
          </cell>
          <cell r="E355">
            <v>1372</v>
          </cell>
          <cell r="F355" t="str">
            <v>m3</v>
          </cell>
          <cell r="G355">
            <v>610</v>
          </cell>
          <cell r="H355">
            <v>836920</v>
          </cell>
          <cell r="I355" t="str">
            <v>県営単</v>
          </cell>
        </row>
        <row r="356">
          <cell r="D356" t="str">
            <v>　ﾌﾞｰﾑ車</v>
          </cell>
        </row>
        <row r="357">
          <cell r="C357" t="str">
            <v>　２階</v>
          </cell>
          <cell r="D357" t="str">
            <v>　170m3以上</v>
          </cell>
          <cell r="E357">
            <v>1334</v>
          </cell>
          <cell r="F357" t="str">
            <v>m3</v>
          </cell>
          <cell r="G357">
            <v>610</v>
          </cell>
          <cell r="H357">
            <v>813740</v>
          </cell>
          <cell r="I357" t="str">
            <v>県営単</v>
          </cell>
        </row>
        <row r="358">
          <cell r="D358" t="str">
            <v>　ﾌﾞｰﾑ車</v>
          </cell>
        </row>
        <row r="359">
          <cell r="C359" t="str">
            <v>　３階</v>
          </cell>
          <cell r="D359" t="str">
            <v>　170m3以上</v>
          </cell>
          <cell r="E359">
            <v>1266</v>
          </cell>
          <cell r="F359" t="str">
            <v>m3</v>
          </cell>
          <cell r="G359">
            <v>610</v>
          </cell>
          <cell r="H359">
            <v>772260</v>
          </cell>
          <cell r="I359" t="str">
            <v>県営単</v>
          </cell>
        </row>
        <row r="360">
          <cell r="D360" t="str">
            <v>　ﾌﾞｰﾑ車</v>
          </cell>
        </row>
        <row r="361">
          <cell r="C361" t="str">
            <v>　４階</v>
          </cell>
          <cell r="D361" t="str">
            <v>　170m3以上</v>
          </cell>
          <cell r="E361">
            <v>1281</v>
          </cell>
          <cell r="F361" t="str">
            <v>m3</v>
          </cell>
          <cell r="G361">
            <v>610</v>
          </cell>
          <cell r="H361">
            <v>781410</v>
          </cell>
          <cell r="I361" t="str">
            <v>県営単</v>
          </cell>
        </row>
        <row r="362">
          <cell r="D362" t="str">
            <v>　配管型</v>
          </cell>
        </row>
        <row r="363">
          <cell r="C363" t="str">
            <v>　５階</v>
          </cell>
          <cell r="D363" t="str">
            <v>　170m3以上</v>
          </cell>
          <cell r="E363">
            <v>771</v>
          </cell>
          <cell r="F363" t="str">
            <v>m3</v>
          </cell>
          <cell r="G363">
            <v>670</v>
          </cell>
          <cell r="H363">
            <v>516570</v>
          </cell>
          <cell r="I363" t="str">
            <v>県営単</v>
          </cell>
        </row>
        <row r="364">
          <cell r="D364" t="str">
            <v>　配管型</v>
          </cell>
        </row>
        <row r="365">
          <cell r="C365" t="str">
            <v>　６階</v>
          </cell>
          <cell r="D365" t="str">
            <v>　170m3以上</v>
          </cell>
          <cell r="E365">
            <v>759</v>
          </cell>
          <cell r="F365" t="str">
            <v>m3</v>
          </cell>
          <cell r="G365">
            <v>670</v>
          </cell>
          <cell r="H365">
            <v>508530</v>
          </cell>
          <cell r="I365" t="str">
            <v>県営単</v>
          </cell>
        </row>
        <row r="366">
          <cell r="D366" t="str">
            <v>　配管型</v>
          </cell>
        </row>
        <row r="367">
          <cell r="C367" t="str">
            <v>　７階</v>
          </cell>
          <cell r="D367" t="str">
            <v>　170m3以上</v>
          </cell>
          <cell r="E367">
            <v>826</v>
          </cell>
          <cell r="F367" t="str">
            <v>m3</v>
          </cell>
          <cell r="G367">
            <v>670</v>
          </cell>
          <cell r="H367">
            <v>553420</v>
          </cell>
          <cell r="I367" t="str">
            <v>県営単</v>
          </cell>
        </row>
        <row r="368">
          <cell r="D368" t="str">
            <v>　配管型</v>
          </cell>
        </row>
        <row r="369">
          <cell r="C369" t="str">
            <v>　PH階</v>
          </cell>
          <cell r="D369" t="str">
            <v>　170m3以上</v>
          </cell>
          <cell r="E369">
            <v>271</v>
          </cell>
          <cell r="F369" t="str">
            <v>m3</v>
          </cell>
          <cell r="G369">
            <v>670</v>
          </cell>
          <cell r="H369">
            <v>181570</v>
          </cell>
          <cell r="I369" t="str">
            <v>県営単</v>
          </cell>
        </row>
        <row r="370">
          <cell r="D370" t="str">
            <v>　配管型</v>
          </cell>
        </row>
        <row r="371">
          <cell r="C371" t="str">
            <v>　防水押えｺﾝｸﾘｰﾄ</v>
          </cell>
          <cell r="D371" t="str">
            <v>　170m3以上</v>
          </cell>
          <cell r="E371">
            <v>318</v>
          </cell>
          <cell r="F371" t="str">
            <v>m3</v>
          </cell>
          <cell r="G371">
            <v>670</v>
          </cell>
          <cell r="H371">
            <v>213060</v>
          </cell>
          <cell r="I371" t="str">
            <v>県営単</v>
          </cell>
        </row>
        <row r="373">
          <cell r="H373">
            <v>0</v>
          </cell>
        </row>
        <row r="375">
          <cell r="H375">
            <v>0</v>
          </cell>
        </row>
        <row r="377">
          <cell r="H377">
            <v>0</v>
          </cell>
        </row>
        <row r="379">
          <cell r="H379">
            <v>0</v>
          </cell>
        </row>
        <row r="381">
          <cell r="H381">
            <v>0</v>
          </cell>
        </row>
        <row r="383">
          <cell r="H383">
            <v>0</v>
          </cell>
        </row>
        <row r="385">
          <cell r="H385">
            <v>0</v>
          </cell>
        </row>
        <row r="387">
          <cell r="H387">
            <v>0</v>
          </cell>
        </row>
        <row r="389">
          <cell r="H389">
            <v>0</v>
          </cell>
        </row>
        <row r="391">
          <cell r="H391">
            <v>0</v>
          </cell>
        </row>
        <row r="393">
          <cell r="H393">
            <v>0</v>
          </cell>
        </row>
        <row r="395">
          <cell r="H395">
            <v>0</v>
          </cell>
        </row>
        <row r="396">
          <cell r="C396" t="str">
            <v>小　　　　　計</v>
          </cell>
          <cell r="D396">
            <v>7084934</v>
          </cell>
          <cell r="H396">
            <v>7084934</v>
          </cell>
        </row>
        <row r="401">
          <cell r="B401" t="str">
            <v>内      訳      書</v>
          </cell>
        </row>
        <row r="402">
          <cell r="B402" t="str">
            <v>No.</v>
          </cell>
          <cell r="C402" t="str">
            <v>名      称</v>
          </cell>
          <cell r="D402" t="str">
            <v>品  質  規  格</v>
          </cell>
          <cell r="E402" t="str">
            <v>数  量</v>
          </cell>
          <cell r="F402" t="str">
            <v>単位</v>
          </cell>
          <cell r="G402" t="str">
            <v>単  価</v>
          </cell>
          <cell r="H402" t="str">
            <v>金  額</v>
          </cell>
          <cell r="I402" t="str">
            <v>備    考</v>
          </cell>
        </row>
        <row r="404">
          <cell r="B404">
            <v>5</v>
          </cell>
          <cell r="C404" t="str">
            <v>鉄筋工事</v>
          </cell>
          <cell r="D404">
            <v>0</v>
          </cell>
          <cell r="H404">
            <v>0</v>
          </cell>
        </row>
        <row r="406">
          <cell r="C406" t="str">
            <v>　普通合板型枠</v>
          </cell>
          <cell r="D406" t="str">
            <v>　Ｂ種　基礎</v>
          </cell>
          <cell r="E406">
            <v>6320</v>
          </cell>
          <cell r="F406" t="str">
            <v>㎡</v>
          </cell>
          <cell r="G406">
            <v>3000</v>
          </cell>
          <cell r="H406">
            <v>18960000</v>
          </cell>
        </row>
        <row r="408">
          <cell r="C408" t="str">
            <v>　　　〃</v>
          </cell>
          <cell r="D408" t="str">
            <v>　Ｂ種　軸部</v>
          </cell>
          <cell r="E408">
            <v>44927</v>
          </cell>
          <cell r="F408" t="str">
            <v>㎡</v>
          </cell>
          <cell r="G408">
            <v>4500</v>
          </cell>
          <cell r="H408">
            <v>202171500</v>
          </cell>
        </row>
        <row r="410">
          <cell r="C410" t="str">
            <v>　打放し面補修</v>
          </cell>
          <cell r="D410" t="str">
            <v>　コーン処理</v>
          </cell>
          <cell r="E410">
            <v>11028</v>
          </cell>
          <cell r="F410" t="str">
            <v>㎡</v>
          </cell>
          <cell r="G410">
            <v>350</v>
          </cell>
          <cell r="H410">
            <v>3859800</v>
          </cell>
        </row>
        <row r="414">
          <cell r="C414" t="str">
            <v>　型枠運搬</v>
          </cell>
          <cell r="D414" t="str">
            <v>　6階建以上</v>
          </cell>
          <cell r="E414">
            <v>51247</v>
          </cell>
          <cell r="F414" t="str">
            <v>m</v>
          </cell>
          <cell r="G414">
            <v>50</v>
          </cell>
          <cell r="H414">
            <v>2562350</v>
          </cell>
        </row>
        <row r="416">
          <cell r="C416" t="str">
            <v>　ＭＣＲ工法</v>
          </cell>
          <cell r="D416">
            <v>4636</v>
          </cell>
          <cell r="E416">
            <v>4636</v>
          </cell>
          <cell r="F416" t="str">
            <v>㎡</v>
          </cell>
          <cell r="G416">
            <v>350</v>
          </cell>
          <cell r="H416">
            <v>1622600</v>
          </cell>
        </row>
        <row r="418">
          <cell r="H418">
            <v>0</v>
          </cell>
        </row>
        <row r="420">
          <cell r="H420">
            <v>0</v>
          </cell>
        </row>
        <row r="422">
          <cell r="H422">
            <v>0</v>
          </cell>
        </row>
        <row r="424">
          <cell r="H424">
            <v>0</v>
          </cell>
        </row>
        <row r="426">
          <cell r="H426">
            <v>0</v>
          </cell>
        </row>
        <row r="428">
          <cell r="H428">
            <v>0</v>
          </cell>
        </row>
        <row r="430">
          <cell r="H430">
            <v>0</v>
          </cell>
        </row>
        <row r="432">
          <cell r="H432">
            <v>0</v>
          </cell>
        </row>
        <row r="434">
          <cell r="H434">
            <v>0</v>
          </cell>
        </row>
        <row r="436">
          <cell r="H436">
            <v>0</v>
          </cell>
        </row>
        <row r="438">
          <cell r="H438">
            <v>0</v>
          </cell>
        </row>
        <row r="440">
          <cell r="H440">
            <v>0</v>
          </cell>
        </row>
        <row r="442">
          <cell r="H442">
            <v>0</v>
          </cell>
        </row>
        <row r="444">
          <cell r="H444">
            <v>0</v>
          </cell>
        </row>
        <row r="446">
          <cell r="H446">
            <v>0</v>
          </cell>
        </row>
        <row r="448">
          <cell r="H448">
            <v>0</v>
          </cell>
        </row>
        <row r="450">
          <cell r="H450">
            <v>0</v>
          </cell>
        </row>
        <row r="452">
          <cell r="H452">
            <v>0</v>
          </cell>
        </row>
        <row r="453">
          <cell r="C453" t="str">
            <v>小　　　　　計</v>
          </cell>
          <cell r="D453">
            <v>229176250</v>
          </cell>
          <cell r="H453">
            <v>229176250</v>
          </cell>
        </row>
        <row r="454">
          <cell r="H454">
            <v>229176000</v>
          </cell>
        </row>
        <row r="458">
          <cell r="B458" t="str">
            <v>内      訳      書</v>
          </cell>
        </row>
        <row r="459">
          <cell r="B459" t="str">
            <v>No.</v>
          </cell>
          <cell r="C459" t="str">
            <v>名      称</v>
          </cell>
          <cell r="D459" t="str">
            <v>品  質  規  格</v>
          </cell>
          <cell r="E459" t="str">
            <v>数  量</v>
          </cell>
          <cell r="F459" t="str">
            <v>単位</v>
          </cell>
          <cell r="G459" t="str">
            <v>単  価</v>
          </cell>
          <cell r="H459" t="str">
            <v>金  額</v>
          </cell>
          <cell r="I459" t="str">
            <v>備    考</v>
          </cell>
        </row>
        <row r="461">
          <cell r="B461">
            <v>6</v>
          </cell>
          <cell r="C461" t="str">
            <v>鉄骨工事</v>
          </cell>
          <cell r="D461">
            <v>0</v>
          </cell>
          <cell r="H461">
            <v>0</v>
          </cell>
        </row>
        <row r="462">
          <cell r="D462" t="str">
            <v>　SD295A</v>
          </cell>
        </row>
        <row r="463">
          <cell r="C463" t="str">
            <v>　異形棒鋼</v>
          </cell>
          <cell r="D463" t="str">
            <v>　D10</v>
          </cell>
          <cell r="E463">
            <v>256</v>
          </cell>
          <cell r="F463" t="str">
            <v>t</v>
          </cell>
          <cell r="G463">
            <v>41000</v>
          </cell>
          <cell r="H463">
            <v>10496000</v>
          </cell>
          <cell r="I463" t="str">
            <v>物価P12</v>
          </cell>
          <cell r="J463" t="str">
            <v>資料P15</v>
          </cell>
          <cell r="K463" t="str">
            <v>資料P15</v>
          </cell>
        </row>
        <row r="464">
          <cell r="D464" t="str">
            <v>　SD295A</v>
          </cell>
        </row>
        <row r="465">
          <cell r="C465" t="str">
            <v>　　　〃</v>
          </cell>
          <cell r="D465" t="str">
            <v>　D13</v>
          </cell>
          <cell r="E465">
            <v>199</v>
          </cell>
          <cell r="F465" t="str">
            <v>t</v>
          </cell>
          <cell r="G465">
            <v>39000</v>
          </cell>
          <cell r="H465">
            <v>7761000</v>
          </cell>
          <cell r="I465" t="str">
            <v>物価P12</v>
          </cell>
          <cell r="J465" t="str">
            <v>資料P15</v>
          </cell>
          <cell r="K465" t="str">
            <v>資料P15</v>
          </cell>
        </row>
        <row r="466">
          <cell r="D466" t="str">
            <v>　SD295A</v>
          </cell>
        </row>
        <row r="467">
          <cell r="C467" t="str">
            <v>　　　〃</v>
          </cell>
          <cell r="D467" t="str">
            <v>　D16</v>
          </cell>
          <cell r="E467">
            <v>29.2</v>
          </cell>
          <cell r="F467" t="str">
            <v>t</v>
          </cell>
          <cell r="G467">
            <v>37000</v>
          </cell>
          <cell r="H467">
            <v>1080400</v>
          </cell>
          <cell r="I467" t="str">
            <v>物価P12</v>
          </cell>
          <cell r="J467" t="str">
            <v>資料P15</v>
          </cell>
          <cell r="K467" t="str">
            <v>資料P15</v>
          </cell>
        </row>
        <row r="468">
          <cell r="D468" t="str">
            <v>　SD345</v>
          </cell>
        </row>
        <row r="469">
          <cell r="C469" t="str">
            <v>　　　〃</v>
          </cell>
          <cell r="D469" t="str">
            <v>　D19</v>
          </cell>
          <cell r="E469">
            <v>34.1</v>
          </cell>
          <cell r="F469" t="str">
            <v>t</v>
          </cell>
          <cell r="G469">
            <v>38000</v>
          </cell>
          <cell r="H469">
            <v>1295800</v>
          </cell>
          <cell r="I469" t="str">
            <v>物価P12</v>
          </cell>
          <cell r="J469" t="str">
            <v>資料P15</v>
          </cell>
          <cell r="K469" t="str">
            <v>資料P15</v>
          </cell>
        </row>
        <row r="470">
          <cell r="D470" t="str">
            <v>　SD345</v>
          </cell>
        </row>
        <row r="471">
          <cell r="C471" t="str">
            <v>　　　〃</v>
          </cell>
          <cell r="D471" t="str">
            <v>　D22</v>
          </cell>
          <cell r="E471">
            <v>56.9</v>
          </cell>
          <cell r="F471" t="str">
            <v>t</v>
          </cell>
          <cell r="G471">
            <v>38000</v>
          </cell>
          <cell r="H471">
            <v>2162200</v>
          </cell>
          <cell r="I471" t="str">
            <v>物価P12</v>
          </cell>
          <cell r="J471" t="str">
            <v>資料P15</v>
          </cell>
          <cell r="K471" t="str">
            <v>資料P15</v>
          </cell>
        </row>
        <row r="472">
          <cell r="D472" t="str">
            <v>　SD345</v>
          </cell>
        </row>
        <row r="473">
          <cell r="C473" t="str">
            <v>　　　〃</v>
          </cell>
          <cell r="D473" t="str">
            <v>　D25</v>
          </cell>
          <cell r="E473">
            <v>261</v>
          </cell>
          <cell r="F473" t="str">
            <v>t</v>
          </cell>
          <cell r="G473">
            <v>38000</v>
          </cell>
          <cell r="H473">
            <v>9918000</v>
          </cell>
          <cell r="I473" t="str">
            <v>物価P12</v>
          </cell>
          <cell r="J473" t="str">
            <v>資料P15</v>
          </cell>
          <cell r="K473" t="str">
            <v>資料P15</v>
          </cell>
        </row>
        <row r="475">
          <cell r="H475">
            <v>0</v>
          </cell>
        </row>
        <row r="476">
          <cell r="C476" t="str">
            <v>　鉄筋工場加工</v>
          </cell>
        </row>
        <row r="477">
          <cell r="C477" t="str">
            <v>（一般）</v>
          </cell>
          <cell r="D477" t="str">
            <v>　太物(D16以上)</v>
          </cell>
          <cell r="E477">
            <v>366</v>
          </cell>
          <cell r="F477" t="str">
            <v>t</v>
          </cell>
          <cell r="G477">
            <v>10600</v>
          </cell>
          <cell r="H477">
            <v>3879600</v>
          </cell>
          <cell r="I477" t="str">
            <v>県営単</v>
          </cell>
        </row>
        <row r="479">
          <cell r="C479" t="str">
            <v>　　　〃</v>
          </cell>
          <cell r="D479" t="str">
            <v>　細物(D13以下)</v>
          </cell>
          <cell r="E479">
            <v>438</v>
          </cell>
          <cell r="F479" t="str">
            <v>t</v>
          </cell>
          <cell r="G479">
            <v>30200</v>
          </cell>
          <cell r="H479">
            <v>13227600</v>
          </cell>
          <cell r="I479" t="str">
            <v>県営単</v>
          </cell>
        </row>
        <row r="481">
          <cell r="H481">
            <v>0</v>
          </cell>
        </row>
        <row r="483">
          <cell r="H483">
            <v>0</v>
          </cell>
        </row>
        <row r="484">
          <cell r="C484" t="str">
            <v>　鉄筋組立</v>
          </cell>
          <cell r="D484" t="str">
            <v>　太物(D16以上)</v>
          </cell>
        </row>
        <row r="485">
          <cell r="C485" t="str">
            <v>（ＳＲＣ造一般）</v>
          </cell>
          <cell r="D485" t="str">
            <v>（圧接）</v>
          </cell>
          <cell r="E485">
            <v>366</v>
          </cell>
          <cell r="F485" t="str">
            <v>t</v>
          </cell>
          <cell r="G485">
            <v>31000</v>
          </cell>
          <cell r="H485">
            <v>11346000</v>
          </cell>
          <cell r="I485" t="str">
            <v>県営単</v>
          </cell>
        </row>
        <row r="487">
          <cell r="C487" t="str">
            <v>　　　〃</v>
          </cell>
          <cell r="D487" t="str">
            <v>　細物(D13以下)</v>
          </cell>
          <cell r="E487">
            <v>438</v>
          </cell>
          <cell r="F487" t="str">
            <v>t</v>
          </cell>
          <cell r="G487">
            <v>82300</v>
          </cell>
          <cell r="H487">
            <v>36047400</v>
          </cell>
          <cell r="I487" t="str">
            <v>県営単</v>
          </cell>
        </row>
        <row r="489">
          <cell r="H489">
            <v>0</v>
          </cell>
        </row>
        <row r="491">
          <cell r="H491">
            <v>0</v>
          </cell>
        </row>
        <row r="493">
          <cell r="C493" t="str">
            <v>　ガス圧接</v>
          </cell>
          <cell r="D493" t="str">
            <v>　D19</v>
          </cell>
          <cell r="E493">
            <v>1523</v>
          </cell>
          <cell r="F493" t="str">
            <v>ヵ所</v>
          </cell>
          <cell r="G493">
            <v>880</v>
          </cell>
          <cell r="H493">
            <v>1340240</v>
          </cell>
          <cell r="I493" t="str">
            <v>県営単</v>
          </cell>
        </row>
        <row r="495">
          <cell r="C495" t="str">
            <v>　　　〃</v>
          </cell>
          <cell r="D495" t="str">
            <v>　D22</v>
          </cell>
          <cell r="E495">
            <v>1440</v>
          </cell>
          <cell r="F495" t="str">
            <v>ヵ所</v>
          </cell>
          <cell r="G495">
            <v>930</v>
          </cell>
          <cell r="H495">
            <v>1339200</v>
          </cell>
          <cell r="I495" t="str">
            <v>県営単</v>
          </cell>
        </row>
        <row r="497">
          <cell r="C497" t="str">
            <v>　　　〃</v>
          </cell>
          <cell r="D497" t="str">
            <v>　D25</v>
          </cell>
          <cell r="E497">
            <v>6942</v>
          </cell>
          <cell r="F497" t="str">
            <v>ヵ所</v>
          </cell>
          <cell r="G497">
            <v>1010</v>
          </cell>
          <cell r="H497">
            <v>7011420</v>
          </cell>
          <cell r="I497" t="str">
            <v>県営単</v>
          </cell>
        </row>
        <row r="499">
          <cell r="C499" t="str">
            <v>　スクラップ控除</v>
          </cell>
          <cell r="D499">
            <v>32.200000000000003</v>
          </cell>
          <cell r="E499">
            <v>32.200000000000003</v>
          </cell>
          <cell r="F499" t="str">
            <v>t</v>
          </cell>
          <cell r="G499">
            <v>-3500</v>
          </cell>
          <cell r="H499">
            <v>-112700</v>
          </cell>
          <cell r="K499" t="str">
            <v>資料P757</v>
          </cell>
        </row>
        <row r="501">
          <cell r="C501" t="str">
            <v>　溶接金網</v>
          </cell>
          <cell r="D501" t="str">
            <v>　φ6*150*150</v>
          </cell>
          <cell r="E501">
            <v>12433</v>
          </cell>
          <cell r="F501" t="str">
            <v>㎡</v>
          </cell>
          <cell r="G501">
            <v>345</v>
          </cell>
          <cell r="H501">
            <v>4289385</v>
          </cell>
          <cell r="I501" t="str">
            <v>物価P56</v>
          </cell>
          <cell r="J501" t="str">
            <v>資料P44</v>
          </cell>
          <cell r="K501" t="str">
            <v>資料P44</v>
          </cell>
        </row>
        <row r="503">
          <cell r="H503">
            <v>0</v>
          </cell>
        </row>
        <row r="505">
          <cell r="H505">
            <v>0</v>
          </cell>
        </row>
        <row r="507">
          <cell r="H507">
            <v>0</v>
          </cell>
        </row>
        <row r="509">
          <cell r="H509">
            <v>0</v>
          </cell>
        </row>
        <row r="510">
          <cell r="C510" t="str">
            <v>小　　　　　計</v>
          </cell>
          <cell r="D510">
            <v>111081545</v>
          </cell>
          <cell r="H510">
            <v>111081545</v>
          </cell>
        </row>
        <row r="511">
          <cell r="H511">
            <v>111081000</v>
          </cell>
        </row>
        <row r="515">
          <cell r="B515" t="str">
            <v>内      訳      書</v>
          </cell>
        </row>
        <row r="516">
          <cell r="B516" t="str">
            <v>No.</v>
          </cell>
          <cell r="C516" t="str">
            <v>名      称</v>
          </cell>
          <cell r="D516" t="str">
            <v>品  質  規  格</v>
          </cell>
          <cell r="E516" t="str">
            <v>数  量</v>
          </cell>
          <cell r="F516" t="str">
            <v>単位</v>
          </cell>
          <cell r="G516" t="str">
            <v>単  価</v>
          </cell>
          <cell r="H516" t="str">
            <v>金  額</v>
          </cell>
          <cell r="I516" t="str">
            <v>備    考</v>
          </cell>
        </row>
        <row r="518">
          <cell r="B518">
            <v>7</v>
          </cell>
          <cell r="C518" t="str">
            <v>防水工事</v>
          </cell>
          <cell r="D518">
            <v>0</v>
          </cell>
          <cell r="H518">
            <v>0</v>
          </cell>
        </row>
        <row r="520">
          <cell r="C520" t="str">
            <v>　本体鉄骨工事</v>
          </cell>
          <cell r="D520" t="str">
            <v>一式</v>
          </cell>
          <cell r="E520">
            <v>371375182</v>
          </cell>
          <cell r="F520" t="str">
            <v>一式</v>
          </cell>
          <cell r="H520">
            <v>371375182</v>
          </cell>
          <cell r="I520" t="str">
            <v>別紙7-1</v>
          </cell>
        </row>
        <row r="522">
          <cell r="C522" t="str">
            <v>キャノピー鉄骨工事</v>
          </cell>
          <cell r="D522" t="str">
            <v>一式</v>
          </cell>
          <cell r="E522">
            <v>2331075</v>
          </cell>
          <cell r="F522" t="str">
            <v>一式</v>
          </cell>
          <cell r="H522">
            <v>2331075</v>
          </cell>
          <cell r="I522" t="str">
            <v>別紙7-2</v>
          </cell>
        </row>
        <row r="524">
          <cell r="C524" t="str">
            <v>　附帯工事</v>
          </cell>
          <cell r="D524" t="str">
            <v>一式</v>
          </cell>
          <cell r="E524">
            <v>1857500</v>
          </cell>
          <cell r="F524" t="str">
            <v>一式</v>
          </cell>
          <cell r="H524">
            <v>1857500</v>
          </cell>
          <cell r="I524" t="str">
            <v>別紙7-3</v>
          </cell>
        </row>
        <row r="526">
          <cell r="H526">
            <v>0</v>
          </cell>
        </row>
        <row r="528">
          <cell r="H528">
            <v>0</v>
          </cell>
        </row>
        <row r="530">
          <cell r="H530">
            <v>0</v>
          </cell>
        </row>
        <row r="532">
          <cell r="H532">
            <v>0</v>
          </cell>
        </row>
        <row r="534">
          <cell r="H534">
            <v>0</v>
          </cell>
        </row>
        <row r="536">
          <cell r="H536">
            <v>0</v>
          </cell>
        </row>
        <row r="538">
          <cell r="H538">
            <v>0</v>
          </cell>
        </row>
        <row r="540">
          <cell r="H540">
            <v>0</v>
          </cell>
        </row>
        <row r="542">
          <cell r="H542">
            <v>0</v>
          </cell>
        </row>
        <row r="544">
          <cell r="H544">
            <v>0</v>
          </cell>
        </row>
        <row r="546">
          <cell r="H546">
            <v>0</v>
          </cell>
        </row>
        <row r="548">
          <cell r="H548">
            <v>0</v>
          </cell>
        </row>
        <row r="550">
          <cell r="H550">
            <v>0</v>
          </cell>
        </row>
        <row r="552">
          <cell r="H552">
            <v>0</v>
          </cell>
        </row>
        <row r="554">
          <cell r="H554">
            <v>0</v>
          </cell>
        </row>
        <row r="556">
          <cell r="H556">
            <v>0</v>
          </cell>
        </row>
        <row r="558">
          <cell r="H558">
            <v>0</v>
          </cell>
        </row>
        <row r="560">
          <cell r="H560">
            <v>0</v>
          </cell>
        </row>
        <row r="562">
          <cell r="H562">
            <v>0</v>
          </cell>
        </row>
        <row r="564">
          <cell r="H564">
            <v>0</v>
          </cell>
        </row>
        <row r="566">
          <cell r="H566">
            <v>0</v>
          </cell>
        </row>
        <row r="567">
          <cell r="C567" t="str">
            <v>計</v>
          </cell>
          <cell r="D567">
            <v>375563757</v>
          </cell>
          <cell r="H567">
            <v>375563757</v>
          </cell>
        </row>
        <row r="568">
          <cell r="H568">
            <v>375563000</v>
          </cell>
        </row>
        <row r="572">
          <cell r="B572" t="str">
            <v>内      訳      書</v>
          </cell>
        </row>
        <row r="573">
          <cell r="B573" t="str">
            <v>No.</v>
          </cell>
          <cell r="C573" t="str">
            <v>名      称</v>
          </cell>
          <cell r="D573" t="str">
            <v>品  質  規  格</v>
          </cell>
          <cell r="E573" t="str">
            <v>数  量</v>
          </cell>
          <cell r="F573" t="str">
            <v>単位</v>
          </cell>
          <cell r="G573" t="str">
            <v>単  価</v>
          </cell>
          <cell r="H573" t="str">
            <v>金  額</v>
          </cell>
          <cell r="I573" t="str">
            <v>備    考</v>
          </cell>
        </row>
        <row r="575">
          <cell r="B575">
            <v>8</v>
          </cell>
          <cell r="C575" t="str">
            <v>金属工事</v>
          </cell>
          <cell r="D575">
            <v>0</v>
          </cell>
          <cell r="H575">
            <v>0</v>
          </cell>
        </row>
        <row r="576">
          <cell r="C576" t="str">
            <v>　内壁</v>
          </cell>
          <cell r="D576" t="str">
            <v>　Ｃ種　150mm</v>
          </cell>
        </row>
        <row r="577">
          <cell r="C577" t="str">
            <v>　ｺﾝｸﾘｰﾄﾌﾞﾛｯｸ</v>
          </cell>
          <cell r="D577" t="str">
            <v>　塗り下</v>
          </cell>
          <cell r="E577">
            <v>435</v>
          </cell>
          <cell r="F577" t="str">
            <v>㎡</v>
          </cell>
          <cell r="G577">
            <v>3900</v>
          </cell>
          <cell r="H577">
            <v>1696500</v>
          </cell>
        </row>
        <row r="578">
          <cell r="D578" t="str">
            <v>　Ｃ種　100mm</v>
          </cell>
        </row>
        <row r="579">
          <cell r="C579" t="str">
            <v>　　　〃</v>
          </cell>
          <cell r="D579" t="str">
            <v>　塗り下</v>
          </cell>
          <cell r="E579">
            <v>36.5</v>
          </cell>
          <cell r="F579" t="str">
            <v>㎡</v>
          </cell>
          <cell r="G579">
            <v>3600</v>
          </cell>
          <cell r="H579">
            <v>131400</v>
          </cell>
        </row>
        <row r="581">
          <cell r="C581" t="str">
            <v>片面化粧積み加算</v>
          </cell>
          <cell r="D581">
            <v>403</v>
          </cell>
          <cell r="E581">
            <v>403</v>
          </cell>
          <cell r="F581" t="str">
            <v>㎡</v>
          </cell>
          <cell r="G581">
            <v>500</v>
          </cell>
          <cell r="H581">
            <v>201500</v>
          </cell>
        </row>
        <row r="587">
          <cell r="H587">
            <v>0</v>
          </cell>
        </row>
        <row r="589">
          <cell r="H589">
            <v>0</v>
          </cell>
        </row>
        <row r="591">
          <cell r="H591">
            <v>0</v>
          </cell>
        </row>
        <row r="593">
          <cell r="H593">
            <v>0</v>
          </cell>
        </row>
        <row r="595">
          <cell r="H595">
            <v>0</v>
          </cell>
        </row>
        <row r="597">
          <cell r="H597">
            <v>0</v>
          </cell>
        </row>
        <row r="599">
          <cell r="H599">
            <v>0</v>
          </cell>
        </row>
        <row r="601">
          <cell r="H601">
            <v>0</v>
          </cell>
        </row>
        <row r="603">
          <cell r="H603">
            <v>0</v>
          </cell>
        </row>
        <row r="605">
          <cell r="H605">
            <v>0</v>
          </cell>
        </row>
        <row r="607">
          <cell r="H607">
            <v>0</v>
          </cell>
        </row>
        <row r="609">
          <cell r="H609">
            <v>0</v>
          </cell>
        </row>
        <row r="611">
          <cell r="H611">
            <v>0</v>
          </cell>
        </row>
        <row r="613">
          <cell r="H613">
            <v>0</v>
          </cell>
        </row>
        <row r="615">
          <cell r="H615">
            <v>0</v>
          </cell>
        </row>
        <row r="617">
          <cell r="H617">
            <v>0</v>
          </cell>
        </row>
        <row r="619">
          <cell r="H619">
            <v>0</v>
          </cell>
        </row>
        <row r="621">
          <cell r="H621">
            <v>0</v>
          </cell>
        </row>
        <row r="623">
          <cell r="H623">
            <v>0</v>
          </cell>
        </row>
        <row r="624">
          <cell r="C624" t="str">
            <v>小　　　　　計</v>
          </cell>
          <cell r="D624">
            <v>2029400</v>
          </cell>
          <cell r="H624">
            <v>2029400</v>
          </cell>
        </row>
        <row r="625">
          <cell r="H625">
            <v>2029000</v>
          </cell>
        </row>
        <row r="629">
          <cell r="B629" t="str">
            <v>内      訳      書</v>
          </cell>
        </row>
        <row r="630">
          <cell r="B630" t="str">
            <v>No.</v>
          </cell>
          <cell r="C630" t="str">
            <v>名      称</v>
          </cell>
          <cell r="D630" t="str">
            <v>品  質  規  格</v>
          </cell>
          <cell r="E630" t="str">
            <v>数  量</v>
          </cell>
          <cell r="F630" t="str">
            <v>単位</v>
          </cell>
          <cell r="G630" t="str">
            <v>単  価</v>
          </cell>
          <cell r="H630" t="str">
            <v>金  額</v>
          </cell>
          <cell r="I630" t="str">
            <v>備    考</v>
          </cell>
        </row>
        <row r="632">
          <cell r="B632">
            <v>9</v>
          </cell>
          <cell r="C632" t="str">
            <v>金属製建具工事</v>
          </cell>
          <cell r="D632">
            <v>0</v>
          </cell>
          <cell r="H632">
            <v>0</v>
          </cell>
        </row>
        <row r="634">
          <cell r="C634" t="str">
            <v>　（外部）</v>
          </cell>
          <cell r="D634">
            <v>0</v>
          </cell>
          <cell r="H634">
            <v>0</v>
          </cell>
        </row>
        <row r="635">
          <cell r="C635" t="str">
            <v>　屋根防水</v>
          </cell>
          <cell r="D635" t="str">
            <v>A-1</v>
          </cell>
          <cell r="E635" t="str">
            <v>断熱材</v>
          </cell>
          <cell r="F635" t="str">
            <v>県営単</v>
          </cell>
          <cell r="I635" t="str">
            <v>A-1</v>
          </cell>
          <cell r="K635" t="str">
            <v>断熱材</v>
          </cell>
          <cell r="M635" t="str">
            <v>県営単</v>
          </cell>
        </row>
        <row r="636">
          <cell r="C636" t="str">
            <v>　アスファルト防水（AI-1)</v>
          </cell>
          <cell r="D636" t="str">
            <v>　床面</v>
          </cell>
          <cell r="E636">
            <v>3405</v>
          </cell>
          <cell r="F636" t="str">
            <v>㎡</v>
          </cell>
          <cell r="G636">
            <v>6550</v>
          </cell>
          <cell r="H636">
            <v>22302750</v>
          </cell>
          <cell r="I636">
            <v>4950</v>
          </cell>
          <cell r="J636" t="str">
            <v>+</v>
          </cell>
          <cell r="K636">
            <v>1600</v>
          </cell>
          <cell r="L636" t="str">
            <v>=</v>
          </cell>
          <cell r="M636">
            <v>6550</v>
          </cell>
        </row>
        <row r="638">
          <cell r="C638" t="str">
            <v>　　　〃　　　　　　　(A-1）</v>
          </cell>
          <cell r="D638" t="str">
            <v>　立上り</v>
          </cell>
          <cell r="E638">
            <v>514</v>
          </cell>
          <cell r="F638" t="str">
            <v>㎡</v>
          </cell>
          <cell r="G638">
            <v>5500</v>
          </cell>
          <cell r="H638">
            <v>2827000</v>
          </cell>
        </row>
        <row r="640">
          <cell r="C640" t="str">
            <v>　伸縮目地　　（屋根）</v>
          </cell>
          <cell r="D640" t="str">
            <v>　25*90</v>
          </cell>
          <cell r="E640">
            <v>2187</v>
          </cell>
          <cell r="F640" t="str">
            <v>m</v>
          </cell>
          <cell r="G640">
            <v>1100</v>
          </cell>
          <cell r="H640">
            <v>2405700</v>
          </cell>
          <cell r="I640" t="str">
            <v>県営単</v>
          </cell>
        </row>
        <row r="641">
          <cell r="D641" t="str">
            <v>　建具廻り</v>
          </cell>
        </row>
        <row r="642">
          <cell r="C642" t="str">
            <v>　シーリング</v>
          </cell>
          <cell r="D642" t="str">
            <v>　10*7　C種</v>
          </cell>
          <cell r="E642">
            <v>3737</v>
          </cell>
          <cell r="F642" t="str">
            <v>m</v>
          </cell>
          <cell r="G642">
            <v>720</v>
          </cell>
          <cell r="H642">
            <v>2690640</v>
          </cell>
          <cell r="I642" t="str">
            <v>県営単</v>
          </cell>
        </row>
        <row r="644">
          <cell r="C644" t="str">
            <v>　　　〃</v>
          </cell>
          <cell r="D644" t="str">
            <v xml:space="preserve">  打継ぎ</v>
          </cell>
          <cell r="E644">
            <v>1131</v>
          </cell>
          <cell r="F644" t="str">
            <v>m</v>
          </cell>
          <cell r="G644">
            <v>800</v>
          </cell>
          <cell r="H644">
            <v>904800</v>
          </cell>
          <cell r="I644" t="str">
            <v>県営単</v>
          </cell>
        </row>
        <row r="646">
          <cell r="C646" t="str">
            <v>　止水板</v>
          </cell>
          <cell r="D646" t="str">
            <v>　塩ﾋﾞFF200*5</v>
          </cell>
          <cell r="E646">
            <v>67.599999999999994</v>
          </cell>
          <cell r="F646" t="str">
            <v>m</v>
          </cell>
          <cell r="G646">
            <v>860</v>
          </cell>
          <cell r="H646">
            <v>58136</v>
          </cell>
          <cell r="I646" t="str">
            <v>県実単</v>
          </cell>
        </row>
        <row r="648">
          <cell r="H648">
            <v>0</v>
          </cell>
        </row>
        <row r="650">
          <cell r="H650">
            <v>0</v>
          </cell>
        </row>
        <row r="652">
          <cell r="C652" t="str">
            <v>　（内部）</v>
          </cell>
          <cell r="D652">
            <v>0</v>
          </cell>
          <cell r="H652">
            <v>0</v>
          </cell>
        </row>
        <row r="653">
          <cell r="C653" t="str">
            <v>　便所</v>
          </cell>
        </row>
        <row r="654">
          <cell r="C654" t="str">
            <v>　アスファルト防水（E-2)</v>
          </cell>
          <cell r="D654" t="str">
            <v>　床面</v>
          </cell>
          <cell r="E654">
            <v>244</v>
          </cell>
          <cell r="F654" t="str">
            <v>㎡</v>
          </cell>
          <cell r="G654">
            <v>2700</v>
          </cell>
          <cell r="H654">
            <v>658800</v>
          </cell>
          <cell r="I654" t="str">
            <v>県実単</v>
          </cell>
        </row>
        <row r="656">
          <cell r="C656" t="str">
            <v>　　　〃</v>
          </cell>
          <cell r="D656" t="str">
            <v>　立上り</v>
          </cell>
          <cell r="E656">
            <v>90.1</v>
          </cell>
          <cell r="F656" t="str">
            <v>㎡</v>
          </cell>
          <cell r="G656">
            <v>4500</v>
          </cell>
          <cell r="H656">
            <v>405450</v>
          </cell>
          <cell r="I656" t="str">
            <v>県実単</v>
          </cell>
        </row>
        <row r="660">
          <cell r="H660">
            <v>0</v>
          </cell>
        </row>
        <row r="661">
          <cell r="C661" t="str">
            <v>ピット</v>
          </cell>
        </row>
        <row r="662">
          <cell r="C662" t="str">
            <v>無機質浸透性防水</v>
          </cell>
          <cell r="D662" t="str">
            <v>　床面</v>
          </cell>
          <cell r="E662">
            <v>118</v>
          </cell>
          <cell r="F662" t="str">
            <v>㎡</v>
          </cell>
          <cell r="G662">
            <v>2300</v>
          </cell>
          <cell r="H662">
            <v>271400</v>
          </cell>
        </row>
        <row r="664">
          <cell r="C664" t="str">
            <v>　　　〃</v>
          </cell>
          <cell r="D664" t="str">
            <v>　壁面</v>
          </cell>
          <cell r="E664">
            <v>223</v>
          </cell>
          <cell r="F664" t="str">
            <v>㎡</v>
          </cell>
          <cell r="G664">
            <v>2300</v>
          </cell>
          <cell r="H664">
            <v>512900</v>
          </cell>
        </row>
        <row r="666">
          <cell r="H666">
            <v>0</v>
          </cell>
        </row>
        <row r="668">
          <cell r="H668">
            <v>0</v>
          </cell>
        </row>
        <row r="670">
          <cell r="H670">
            <v>0</v>
          </cell>
        </row>
        <row r="672">
          <cell r="H672">
            <v>0</v>
          </cell>
        </row>
        <row r="674">
          <cell r="H674">
            <v>0</v>
          </cell>
        </row>
        <row r="676">
          <cell r="H676">
            <v>0</v>
          </cell>
        </row>
        <row r="678">
          <cell r="H678">
            <v>0</v>
          </cell>
        </row>
        <row r="680">
          <cell r="H680">
            <v>0</v>
          </cell>
        </row>
        <row r="681">
          <cell r="C681" t="str">
            <v>小　　　　　計</v>
          </cell>
          <cell r="D681">
            <v>33037576</v>
          </cell>
          <cell r="H681">
            <v>33037576</v>
          </cell>
        </row>
        <row r="682">
          <cell r="H682">
            <v>33037000</v>
          </cell>
        </row>
        <row r="686">
          <cell r="B686" t="str">
            <v>内      訳      書</v>
          </cell>
        </row>
        <row r="687">
          <cell r="B687" t="str">
            <v>No.</v>
          </cell>
          <cell r="C687" t="str">
            <v>名      称</v>
          </cell>
          <cell r="D687" t="str">
            <v>品  質  規  格</v>
          </cell>
          <cell r="E687" t="str">
            <v>数  量</v>
          </cell>
          <cell r="F687" t="str">
            <v>単位</v>
          </cell>
          <cell r="G687" t="str">
            <v>単  価</v>
          </cell>
          <cell r="H687" t="str">
            <v>金  額</v>
          </cell>
          <cell r="I687" t="str">
            <v>備    考</v>
          </cell>
        </row>
        <row r="689">
          <cell r="B689">
            <v>10</v>
          </cell>
          <cell r="C689" t="str">
            <v>ガラス工事</v>
          </cell>
          <cell r="D689">
            <v>0</v>
          </cell>
          <cell r="H689">
            <v>0</v>
          </cell>
        </row>
        <row r="691">
          <cell r="C691" t="str">
            <v>　（外部）</v>
          </cell>
          <cell r="D691">
            <v>0</v>
          </cell>
          <cell r="H691">
            <v>0</v>
          </cell>
        </row>
        <row r="692">
          <cell r="C692" t="str">
            <v>　風除室</v>
          </cell>
        </row>
        <row r="693">
          <cell r="C693" t="str">
            <v>　花崗岩</v>
          </cell>
          <cell r="D693" t="str">
            <v>　25*450角</v>
          </cell>
          <cell r="E693">
            <v>58.2</v>
          </cell>
          <cell r="F693" t="str">
            <v>㎡</v>
          </cell>
          <cell r="G693">
            <v>40000</v>
          </cell>
          <cell r="H693">
            <v>2328000</v>
          </cell>
        </row>
        <row r="695">
          <cell r="H695">
            <v>0</v>
          </cell>
        </row>
        <row r="697">
          <cell r="C697" t="str">
            <v>　（内部）</v>
          </cell>
          <cell r="D697">
            <v>0</v>
          </cell>
          <cell r="H697">
            <v>0</v>
          </cell>
        </row>
        <row r="698">
          <cell r="C698" t="str">
            <v>　床</v>
          </cell>
        </row>
        <row r="699">
          <cell r="C699" t="str">
            <v>　花崗岩</v>
          </cell>
          <cell r="D699" t="str">
            <v>　25*400角</v>
          </cell>
          <cell r="E699">
            <v>46.2</v>
          </cell>
          <cell r="F699" t="str">
            <v>㎡</v>
          </cell>
          <cell r="G699">
            <v>30000</v>
          </cell>
          <cell r="H699">
            <v>1386000</v>
          </cell>
        </row>
        <row r="700">
          <cell r="C700" t="str">
            <v>　壁</v>
          </cell>
        </row>
        <row r="701">
          <cell r="C701" t="str">
            <v>　大理石</v>
          </cell>
          <cell r="D701" t="str">
            <v>　25*400角</v>
          </cell>
          <cell r="E701">
            <v>78</v>
          </cell>
          <cell r="F701" t="str">
            <v>㎡</v>
          </cell>
          <cell r="G701">
            <v>40000</v>
          </cell>
          <cell r="H701">
            <v>3120000</v>
          </cell>
        </row>
        <row r="702">
          <cell r="C702" t="str">
            <v>　巾木</v>
          </cell>
        </row>
        <row r="703">
          <cell r="C703" t="str">
            <v>　大理石</v>
          </cell>
          <cell r="D703" t="str">
            <v>　25*100</v>
          </cell>
          <cell r="E703">
            <v>24</v>
          </cell>
          <cell r="F703" t="str">
            <v>m</v>
          </cell>
          <cell r="G703">
            <v>9000</v>
          </cell>
          <cell r="H703">
            <v>216000</v>
          </cell>
        </row>
        <row r="705">
          <cell r="C705" t="str">
            <v>　汚垂石（花崗岩）</v>
          </cell>
          <cell r="D705" t="str">
            <v>　25*600*5050</v>
          </cell>
          <cell r="E705">
            <v>1</v>
          </cell>
          <cell r="F705" t="str">
            <v>ヵ所</v>
          </cell>
          <cell r="G705">
            <v>140000</v>
          </cell>
          <cell r="H705">
            <v>140000</v>
          </cell>
        </row>
        <row r="707">
          <cell r="C707" t="str">
            <v>　　　〃</v>
          </cell>
          <cell r="D707" t="str">
            <v>　25*600*3400</v>
          </cell>
          <cell r="E707">
            <v>2</v>
          </cell>
          <cell r="F707" t="str">
            <v>ヵ所</v>
          </cell>
          <cell r="G707">
            <v>100000</v>
          </cell>
          <cell r="H707">
            <v>200000</v>
          </cell>
        </row>
        <row r="709">
          <cell r="C709" t="str">
            <v>　　　〃</v>
          </cell>
          <cell r="D709" t="str">
            <v>　25*600*4080</v>
          </cell>
          <cell r="E709">
            <v>2</v>
          </cell>
          <cell r="F709" t="str">
            <v>ヵ所</v>
          </cell>
          <cell r="G709">
            <v>120000</v>
          </cell>
          <cell r="H709">
            <v>240000</v>
          </cell>
        </row>
        <row r="711">
          <cell r="C711" t="str">
            <v>　　　〃</v>
          </cell>
          <cell r="D711" t="str">
            <v>　25*600*2750</v>
          </cell>
          <cell r="E711">
            <v>4</v>
          </cell>
          <cell r="F711" t="str">
            <v>ヵ所</v>
          </cell>
          <cell r="G711">
            <v>80000</v>
          </cell>
          <cell r="H711">
            <v>320000</v>
          </cell>
        </row>
        <row r="712">
          <cell r="C712" t="str">
            <v>　吹き抜け廻り</v>
          </cell>
        </row>
        <row r="713">
          <cell r="C713" t="str">
            <v>　花崗岩ボーダー</v>
          </cell>
          <cell r="D713" t="str">
            <v>　120*100</v>
          </cell>
          <cell r="E713">
            <v>46</v>
          </cell>
          <cell r="F713" t="str">
            <v>m</v>
          </cell>
          <cell r="G713">
            <v>31000</v>
          </cell>
          <cell r="H713">
            <v>1426000</v>
          </cell>
        </row>
        <row r="714">
          <cell r="C714" t="str">
            <v>　階段</v>
          </cell>
        </row>
        <row r="715">
          <cell r="C715" t="str">
            <v>　花崗岩ボーダー</v>
          </cell>
          <cell r="D715" t="str">
            <v>　25*120</v>
          </cell>
          <cell r="E715">
            <v>42.1</v>
          </cell>
          <cell r="F715" t="str">
            <v>m</v>
          </cell>
          <cell r="G715">
            <v>16000</v>
          </cell>
          <cell r="H715">
            <v>673600</v>
          </cell>
        </row>
        <row r="716">
          <cell r="C716" t="str">
            <v>　天板</v>
          </cell>
        </row>
        <row r="717">
          <cell r="C717" t="str">
            <v>　ﾃﾗｿﾞｰﾌﾞﾛｯｸ</v>
          </cell>
          <cell r="D717" t="str">
            <v>　25*600*4400</v>
          </cell>
          <cell r="E717">
            <v>1</v>
          </cell>
          <cell r="F717" t="str">
            <v>ヵ所</v>
          </cell>
          <cell r="G717">
            <v>98000</v>
          </cell>
          <cell r="H717">
            <v>98000</v>
          </cell>
        </row>
        <row r="719">
          <cell r="C719" t="str">
            <v>　　　〃</v>
          </cell>
          <cell r="D719" t="str">
            <v>　25*400*1400</v>
          </cell>
          <cell r="E719">
            <v>1</v>
          </cell>
          <cell r="F719" t="str">
            <v>ヵ所</v>
          </cell>
          <cell r="G719">
            <v>26000</v>
          </cell>
          <cell r="H719">
            <v>26000</v>
          </cell>
        </row>
        <row r="721">
          <cell r="C721" t="str">
            <v>　　　〃</v>
          </cell>
          <cell r="D721" t="str">
            <v>　25*120*3400</v>
          </cell>
          <cell r="E721">
            <v>2</v>
          </cell>
          <cell r="F721" t="str">
            <v>ヵ所</v>
          </cell>
          <cell r="G721">
            <v>30000</v>
          </cell>
          <cell r="H721">
            <v>60000</v>
          </cell>
        </row>
        <row r="723">
          <cell r="C723" t="str">
            <v>　　　〃</v>
          </cell>
          <cell r="D723" t="str">
            <v>　25*600*3400</v>
          </cell>
          <cell r="E723">
            <v>2</v>
          </cell>
          <cell r="F723" t="str">
            <v>ヵ所</v>
          </cell>
          <cell r="G723">
            <v>81000</v>
          </cell>
          <cell r="H723">
            <v>162000</v>
          </cell>
        </row>
        <row r="725">
          <cell r="C725" t="str">
            <v>　　　〃</v>
          </cell>
          <cell r="D725" t="str">
            <v>　25*120*2750</v>
          </cell>
          <cell r="E725">
            <v>4</v>
          </cell>
          <cell r="F725" t="str">
            <v>ヵ所</v>
          </cell>
          <cell r="G725">
            <v>27000</v>
          </cell>
          <cell r="H725">
            <v>108000</v>
          </cell>
        </row>
        <row r="726">
          <cell r="C726" t="str">
            <v>　ﾀﾃ枠</v>
          </cell>
        </row>
        <row r="727">
          <cell r="C727" t="str">
            <v>　ﾃﾗｿﾞｰﾌﾞﾛｯｸ</v>
          </cell>
          <cell r="D727" t="str">
            <v>　25*230</v>
          </cell>
          <cell r="E727">
            <v>90</v>
          </cell>
          <cell r="F727" t="str">
            <v>m</v>
          </cell>
          <cell r="G727">
            <v>16000</v>
          </cell>
          <cell r="H727">
            <v>1440000</v>
          </cell>
        </row>
        <row r="728">
          <cell r="C728" t="str">
            <v>　三方枠</v>
          </cell>
        </row>
        <row r="729">
          <cell r="C729" t="str">
            <v>　ﾃﾗｿﾞｰﾌﾞﾛｯｸ</v>
          </cell>
          <cell r="D729" t="str">
            <v>　25*230</v>
          </cell>
          <cell r="E729">
            <v>59.2</v>
          </cell>
          <cell r="F729" t="str">
            <v>m</v>
          </cell>
          <cell r="G729">
            <v>8000</v>
          </cell>
          <cell r="H729">
            <v>473600</v>
          </cell>
        </row>
        <row r="730">
          <cell r="C730" t="str">
            <v>　靴摺</v>
          </cell>
        </row>
        <row r="731">
          <cell r="C731" t="str">
            <v>　ﾃﾗｿﾞｰﾌﾞﾛｯｸ</v>
          </cell>
          <cell r="D731" t="str">
            <v>　50*120</v>
          </cell>
          <cell r="E731">
            <v>17.100000000000001</v>
          </cell>
          <cell r="F731" t="str">
            <v>m</v>
          </cell>
          <cell r="G731">
            <v>13000</v>
          </cell>
          <cell r="H731">
            <v>222300</v>
          </cell>
        </row>
        <row r="732">
          <cell r="C732" t="str">
            <v>　額縁</v>
          </cell>
        </row>
        <row r="733">
          <cell r="C733" t="str">
            <v>　ﾃﾗｿﾞｰﾌﾞﾛｯｸ</v>
          </cell>
          <cell r="D733" t="str">
            <v>　25*45</v>
          </cell>
          <cell r="E733">
            <v>54.2</v>
          </cell>
          <cell r="F733" t="str">
            <v>m</v>
          </cell>
          <cell r="G733">
            <v>8000</v>
          </cell>
          <cell r="H733">
            <v>433600</v>
          </cell>
        </row>
        <row r="735">
          <cell r="C735" t="str">
            <v>　　　〃</v>
          </cell>
          <cell r="D735" t="str">
            <v>　25*75</v>
          </cell>
          <cell r="E735">
            <v>60.6</v>
          </cell>
          <cell r="F735" t="str">
            <v>m</v>
          </cell>
          <cell r="G735">
            <v>10000</v>
          </cell>
          <cell r="H735">
            <v>606000</v>
          </cell>
        </row>
        <row r="737">
          <cell r="H737">
            <v>0</v>
          </cell>
        </row>
        <row r="738">
          <cell r="C738" t="str">
            <v>小　　　　　計</v>
          </cell>
          <cell r="D738">
            <v>13679100</v>
          </cell>
          <cell r="H738">
            <v>13679100</v>
          </cell>
        </row>
        <row r="739">
          <cell r="H739">
            <v>13679000</v>
          </cell>
        </row>
        <row r="743">
          <cell r="B743" t="str">
            <v>内      訳      書</v>
          </cell>
        </row>
        <row r="744">
          <cell r="B744" t="str">
            <v>No.</v>
          </cell>
          <cell r="C744" t="str">
            <v>名      称</v>
          </cell>
          <cell r="D744" t="str">
            <v>品  質  規  格</v>
          </cell>
          <cell r="E744" t="str">
            <v>数  量</v>
          </cell>
          <cell r="F744" t="str">
            <v>単位</v>
          </cell>
          <cell r="G744" t="str">
            <v>単  価</v>
          </cell>
          <cell r="H744" t="str">
            <v>金  額</v>
          </cell>
          <cell r="I744" t="str">
            <v>備    考</v>
          </cell>
        </row>
        <row r="746">
          <cell r="B746">
            <v>11</v>
          </cell>
          <cell r="C746" t="str">
            <v>塗装工事</v>
          </cell>
          <cell r="D746">
            <v>0</v>
          </cell>
          <cell r="H746">
            <v>0</v>
          </cell>
        </row>
        <row r="748">
          <cell r="C748" t="str">
            <v>　（外部）</v>
          </cell>
          <cell r="D748">
            <v>0</v>
          </cell>
          <cell r="H748">
            <v>0</v>
          </cell>
        </row>
        <row r="749">
          <cell r="C749" t="str">
            <v>　床</v>
          </cell>
        </row>
        <row r="750">
          <cell r="C750" t="str">
            <v>　磁器質無釉ﾀｲﾙ</v>
          </cell>
          <cell r="D750" t="str">
            <v>　150角</v>
          </cell>
          <cell r="E750">
            <v>185</v>
          </cell>
          <cell r="F750" t="str">
            <v>㎡</v>
          </cell>
          <cell r="G750">
            <v>10400</v>
          </cell>
          <cell r="H750">
            <v>1924000</v>
          </cell>
        </row>
        <row r="751">
          <cell r="C751" t="str">
            <v>　階段</v>
          </cell>
        </row>
        <row r="752">
          <cell r="C752" t="str">
            <v>　磁器質無釉ﾀｲﾙ</v>
          </cell>
          <cell r="D752" t="str">
            <v>　ﾉﾝｽﾘｯﾌﾟ150*60</v>
          </cell>
          <cell r="E752">
            <v>121</v>
          </cell>
          <cell r="F752" t="str">
            <v>m</v>
          </cell>
          <cell r="G752">
            <v>1090</v>
          </cell>
          <cell r="H752">
            <v>131890</v>
          </cell>
        </row>
        <row r="753">
          <cell r="C753" t="str">
            <v>　壁</v>
          </cell>
        </row>
        <row r="754">
          <cell r="C754" t="str">
            <v>　磁器質50mm二丁掛ﾀｲﾙ</v>
          </cell>
          <cell r="D754" t="str">
            <v>　平ﾕﾆｯﾄ</v>
          </cell>
          <cell r="E754">
            <v>4636</v>
          </cell>
          <cell r="F754" t="str">
            <v>㎡</v>
          </cell>
          <cell r="G754">
            <v>7300</v>
          </cell>
          <cell r="H754">
            <v>33842800</v>
          </cell>
        </row>
        <row r="755">
          <cell r="I755" t="str">
            <v>施工費</v>
          </cell>
          <cell r="J755" t="str">
            <v>材料費</v>
          </cell>
          <cell r="K755" t="str">
            <v>材料費</v>
          </cell>
          <cell r="M755" t="str">
            <v>県営単</v>
          </cell>
        </row>
        <row r="756">
          <cell r="C756" t="str">
            <v>　　　　　〃</v>
          </cell>
          <cell r="D756" t="str">
            <v>　役物</v>
          </cell>
          <cell r="E756">
            <v>3283</v>
          </cell>
          <cell r="F756" t="str">
            <v>m</v>
          </cell>
          <cell r="G756">
            <v>3870</v>
          </cell>
          <cell r="H756">
            <v>12705210</v>
          </cell>
          <cell r="I756">
            <v>2330</v>
          </cell>
          <cell r="J756" t="str">
            <v>+</v>
          </cell>
          <cell r="K756">
            <v>1540</v>
          </cell>
          <cell r="L756" t="str">
            <v>=</v>
          </cell>
          <cell r="M756">
            <v>3870</v>
          </cell>
        </row>
        <row r="760">
          <cell r="H760">
            <v>0</v>
          </cell>
        </row>
        <row r="762">
          <cell r="C762" t="str">
            <v>　（内部）</v>
          </cell>
          <cell r="D762">
            <v>0</v>
          </cell>
          <cell r="H762">
            <v>0</v>
          </cell>
        </row>
        <row r="763">
          <cell r="C763" t="str">
            <v>　床</v>
          </cell>
        </row>
        <row r="764">
          <cell r="C764" t="str">
            <v>　磁器質無釉ﾀｲﾙ</v>
          </cell>
          <cell r="D764" t="str">
            <v>　100角</v>
          </cell>
          <cell r="E764">
            <v>213</v>
          </cell>
          <cell r="F764">
            <v>8500</v>
          </cell>
          <cell r="G764">
            <v>8500</v>
          </cell>
          <cell r="H764">
            <v>1810500</v>
          </cell>
        </row>
        <row r="765">
          <cell r="C765" t="str">
            <v>　壁</v>
          </cell>
        </row>
        <row r="766">
          <cell r="C766" t="str">
            <v>　陶器質施釉ﾀｲﾙ</v>
          </cell>
          <cell r="D766" t="str">
            <v>　100角</v>
          </cell>
          <cell r="E766">
            <v>717</v>
          </cell>
          <cell r="F766">
            <v>7300</v>
          </cell>
          <cell r="G766">
            <v>7300</v>
          </cell>
          <cell r="H766">
            <v>5234100</v>
          </cell>
        </row>
        <row r="768">
          <cell r="H768">
            <v>0</v>
          </cell>
        </row>
        <row r="770">
          <cell r="H770">
            <v>0</v>
          </cell>
        </row>
        <row r="772">
          <cell r="H772">
            <v>0</v>
          </cell>
        </row>
        <row r="774">
          <cell r="H774">
            <v>0</v>
          </cell>
        </row>
        <row r="776">
          <cell r="H776">
            <v>0</v>
          </cell>
        </row>
        <row r="778">
          <cell r="H778">
            <v>0</v>
          </cell>
        </row>
        <row r="780">
          <cell r="H780">
            <v>0</v>
          </cell>
        </row>
        <row r="782">
          <cell r="H782">
            <v>0</v>
          </cell>
        </row>
        <row r="784">
          <cell r="H784">
            <v>0</v>
          </cell>
        </row>
        <row r="786">
          <cell r="H786">
            <v>0</v>
          </cell>
        </row>
        <row r="788">
          <cell r="H788">
            <v>0</v>
          </cell>
        </row>
        <row r="790">
          <cell r="H790">
            <v>0</v>
          </cell>
        </row>
        <row r="792">
          <cell r="H792">
            <v>0</v>
          </cell>
        </row>
        <row r="794">
          <cell r="H794">
            <v>0</v>
          </cell>
        </row>
        <row r="795">
          <cell r="C795" t="str">
            <v>小　　　　　計</v>
          </cell>
          <cell r="D795">
            <v>55648500</v>
          </cell>
          <cell r="H795">
            <v>55648500</v>
          </cell>
        </row>
        <row r="796">
          <cell r="H796">
            <v>55648000</v>
          </cell>
        </row>
        <row r="800">
          <cell r="B800" t="str">
            <v>内      訳      書</v>
          </cell>
        </row>
        <row r="801">
          <cell r="B801" t="str">
            <v>No.</v>
          </cell>
          <cell r="C801" t="str">
            <v>名      称</v>
          </cell>
          <cell r="D801" t="str">
            <v>品  質  規  格</v>
          </cell>
          <cell r="E801" t="str">
            <v>数  量</v>
          </cell>
          <cell r="F801" t="str">
            <v>単位</v>
          </cell>
          <cell r="G801" t="str">
            <v>単  価</v>
          </cell>
          <cell r="H801" t="str">
            <v>金  額</v>
          </cell>
          <cell r="I801" t="str">
            <v>備    考</v>
          </cell>
        </row>
        <row r="803">
          <cell r="B803">
            <v>12</v>
          </cell>
          <cell r="C803" t="str">
            <v>雑工事</v>
          </cell>
          <cell r="D803">
            <v>0</v>
          </cell>
          <cell r="H803">
            <v>0</v>
          </cell>
        </row>
        <row r="804">
          <cell r="C804" t="str">
            <v>　（外部）</v>
          </cell>
        </row>
        <row r="805">
          <cell r="C805" t="str">
            <v>　軽鉄天井下地</v>
          </cell>
          <cell r="D805" t="str">
            <v>　22形</v>
          </cell>
          <cell r="E805">
            <v>548</v>
          </cell>
          <cell r="F805">
            <v>3700</v>
          </cell>
          <cell r="G805">
            <v>3700</v>
          </cell>
          <cell r="H805">
            <v>2027600</v>
          </cell>
        </row>
        <row r="806">
          <cell r="C806" t="str">
            <v>　ﾊﾞﾙｺﾆｰ</v>
          </cell>
          <cell r="D806" t="str">
            <v>　溶融亜鉛メッキ</v>
          </cell>
        </row>
        <row r="807">
          <cell r="C807" t="str">
            <v>　手すり　　Ｂタイプ</v>
          </cell>
          <cell r="D807" t="str">
            <v>　34φ　H=</v>
          </cell>
          <cell r="E807">
            <v>71.5</v>
          </cell>
          <cell r="F807" t="str">
            <v>m</v>
          </cell>
          <cell r="G807">
            <v>15000</v>
          </cell>
          <cell r="H807">
            <v>1072500</v>
          </cell>
        </row>
        <row r="808">
          <cell r="C808" t="str">
            <v>　ﾊﾞﾙｺﾆｰ</v>
          </cell>
          <cell r="D808" t="str">
            <v>　溶融亜鉛メッキ</v>
          </cell>
        </row>
        <row r="809">
          <cell r="C809" t="str">
            <v>　手すり　　Ｃタイプ</v>
          </cell>
          <cell r="D809" t="str">
            <v>　34φ　H=</v>
          </cell>
          <cell r="E809">
            <v>354</v>
          </cell>
          <cell r="F809" t="str">
            <v>m</v>
          </cell>
          <cell r="G809">
            <v>39100</v>
          </cell>
          <cell r="H809">
            <v>13841400</v>
          </cell>
        </row>
        <row r="810">
          <cell r="C810" t="str">
            <v>　階段</v>
          </cell>
          <cell r="D810" t="str">
            <v>　溶融亜鉛メッキ</v>
          </cell>
        </row>
        <row r="811">
          <cell r="C811" t="str">
            <v>　手すり</v>
          </cell>
          <cell r="D811" t="str">
            <v>　34φ</v>
          </cell>
          <cell r="E811">
            <v>36.299999999999997</v>
          </cell>
          <cell r="F811" t="str">
            <v>m</v>
          </cell>
          <cell r="G811">
            <v>13200</v>
          </cell>
          <cell r="H811">
            <v>479160</v>
          </cell>
        </row>
        <row r="812">
          <cell r="C812" t="str">
            <v>　ブリッヂ</v>
          </cell>
          <cell r="D812" t="str">
            <v>　溶融亜鉛メッキ</v>
          </cell>
        </row>
        <row r="813">
          <cell r="C813" t="str">
            <v>　手すり</v>
          </cell>
          <cell r="D813" t="str">
            <v>　34φ</v>
          </cell>
          <cell r="E813" t="str">
            <v>一式</v>
          </cell>
          <cell r="F813" t="str">
            <v>一式</v>
          </cell>
          <cell r="H813">
            <v>1080000</v>
          </cell>
        </row>
        <row r="815">
          <cell r="C815" t="str">
            <v>　アルミ笠木</v>
          </cell>
          <cell r="D815" t="str">
            <v>　W=250</v>
          </cell>
          <cell r="E815">
            <v>499</v>
          </cell>
          <cell r="F815" t="str">
            <v>m</v>
          </cell>
          <cell r="G815">
            <v>12000</v>
          </cell>
          <cell r="H815">
            <v>5988000</v>
          </cell>
        </row>
        <row r="817">
          <cell r="C817" t="str">
            <v>　ステンレス製タラップ</v>
          </cell>
          <cell r="D817" t="str">
            <v>　φ19*303*250</v>
          </cell>
          <cell r="E817">
            <v>29</v>
          </cell>
          <cell r="F817" t="str">
            <v>個</v>
          </cell>
          <cell r="G817">
            <v>2310</v>
          </cell>
          <cell r="H817">
            <v>66990</v>
          </cell>
          <cell r="I817" t="str">
            <v>県営単</v>
          </cell>
        </row>
        <row r="819">
          <cell r="C819" t="str">
            <v>　メンテ用フック</v>
          </cell>
          <cell r="D819" t="str">
            <v>　ステンレス製</v>
          </cell>
          <cell r="E819">
            <v>388</v>
          </cell>
          <cell r="F819" t="str">
            <v>ヵ所</v>
          </cell>
          <cell r="G819">
            <v>8920</v>
          </cell>
          <cell r="H819">
            <v>3460960</v>
          </cell>
        </row>
        <row r="820">
          <cell r="C820" t="str">
            <v>　屋上</v>
          </cell>
        </row>
        <row r="821">
          <cell r="C821" t="str">
            <v>　アルミ手すりフェンス</v>
          </cell>
          <cell r="D821" t="str">
            <v>　H=1200</v>
          </cell>
          <cell r="E821">
            <v>37.6</v>
          </cell>
          <cell r="F821" t="str">
            <v>m</v>
          </cell>
          <cell r="G821">
            <v>17100</v>
          </cell>
          <cell r="H821">
            <v>642960</v>
          </cell>
        </row>
        <row r="822">
          <cell r="D822" t="str">
            <v>　ステンレス製</v>
          </cell>
        </row>
        <row r="823">
          <cell r="C823" t="str">
            <v>　防虫網</v>
          </cell>
          <cell r="D823" t="str">
            <v xml:space="preserve"> 5850*1900</v>
          </cell>
          <cell r="E823">
            <v>1</v>
          </cell>
          <cell r="F823" t="str">
            <v>ヵ所</v>
          </cell>
          <cell r="G823">
            <v>1050000</v>
          </cell>
          <cell r="H823">
            <v>1050000</v>
          </cell>
        </row>
        <row r="825">
          <cell r="C825" t="str">
            <v>　丸環</v>
          </cell>
          <cell r="D825" t="str">
            <v>　ステンレス製</v>
          </cell>
          <cell r="E825">
            <v>60</v>
          </cell>
          <cell r="F825" t="str">
            <v>ヵ所</v>
          </cell>
          <cell r="G825">
            <v>12500</v>
          </cell>
          <cell r="H825">
            <v>750000</v>
          </cell>
        </row>
        <row r="826">
          <cell r="C826" t="str">
            <v>　中庭</v>
          </cell>
        </row>
        <row r="827">
          <cell r="C827" t="str">
            <v>　防水押え笠木</v>
          </cell>
          <cell r="D827" t="str">
            <v>　ステンレス製</v>
          </cell>
          <cell r="E827">
            <v>101</v>
          </cell>
          <cell r="F827">
            <v>13500</v>
          </cell>
          <cell r="G827">
            <v>13500</v>
          </cell>
          <cell r="H827">
            <v>1363500</v>
          </cell>
        </row>
        <row r="829">
          <cell r="C829" t="str">
            <v>　天井廻縁</v>
          </cell>
          <cell r="D829" t="str">
            <v>ｱﾙﾐ製</v>
          </cell>
          <cell r="E829">
            <v>28</v>
          </cell>
          <cell r="F829" t="str">
            <v>m</v>
          </cell>
          <cell r="G829">
            <v>1150</v>
          </cell>
          <cell r="H829">
            <v>32200</v>
          </cell>
          <cell r="I829" t="str">
            <v>県営単</v>
          </cell>
        </row>
        <row r="831">
          <cell r="C831" t="str">
            <v>　マンホール</v>
          </cell>
          <cell r="D831" t="str">
            <v>　600φ</v>
          </cell>
          <cell r="E831">
            <v>3</v>
          </cell>
          <cell r="F831" t="str">
            <v>ヵ所</v>
          </cell>
          <cell r="G831">
            <v>36400</v>
          </cell>
          <cell r="H831">
            <v>109200</v>
          </cell>
        </row>
        <row r="832">
          <cell r="C832" t="str">
            <v>　（内部）</v>
          </cell>
        </row>
        <row r="833">
          <cell r="C833" t="str">
            <v>　天井下地軽量鉄骨</v>
          </cell>
          <cell r="D833" t="str">
            <v>　19形直張用</v>
          </cell>
          <cell r="E833">
            <v>417</v>
          </cell>
          <cell r="F833" t="str">
            <v>㎡</v>
          </cell>
          <cell r="G833">
            <v>2300</v>
          </cell>
          <cell r="H833">
            <v>959100</v>
          </cell>
          <cell r="I833" t="str">
            <v>県営単</v>
          </cell>
        </row>
        <row r="835">
          <cell r="C835" t="str">
            <v>　　　〃</v>
          </cell>
          <cell r="D835" t="str">
            <v>　19形下張用</v>
          </cell>
          <cell r="E835">
            <v>12901</v>
          </cell>
          <cell r="F835" t="str">
            <v>㎡</v>
          </cell>
          <cell r="G835">
            <v>1980</v>
          </cell>
          <cell r="H835">
            <v>25543980</v>
          </cell>
          <cell r="I835" t="str">
            <v>県営単</v>
          </cell>
        </row>
        <row r="836">
          <cell r="D836" t="str">
            <v>　天井点検口</v>
          </cell>
        </row>
        <row r="837">
          <cell r="C837" t="str">
            <v>　　　〃</v>
          </cell>
          <cell r="D837" t="str">
            <v>　開口補強450角</v>
          </cell>
          <cell r="E837">
            <v>3016</v>
          </cell>
          <cell r="F837" t="str">
            <v>ヵ所</v>
          </cell>
          <cell r="G837">
            <v>1440</v>
          </cell>
          <cell r="H837">
            <v>4343040</v>
          </cell>
        </row>
        <row r="838">
          <cell r="D838" t="str">
            <v>　設備</v>
          </cell>
        </row>
        <row r="839">
          <cell r="C839" t="str">
            <v>　　　〃</v>
          </cell>
          <cell r="D839" t="str">
            <v>　開口補強</v>
          </cell>
          <cell r="E839" t="str">
            <v>一式</v>
          </cell>
          <cell r="F839" t="str">
            <v>一式</v>
          </cell>
          <cell r="G839" t="str">
            <v>別紙</v>
          </cell>
          <cell r="H839">
            <v>5401020</v>
          </cell>
          <cell r="I839" t="str">
            <v>別紙</v>
          </cell>
        </row>
        <row r="841">
          <cell r="C841" t="str">
            <v>　天井点検口</v>
          </cell>
          <cell r="D841" t="str">
            <v>　450角　ｱﾙﾐ製</v>
          </cell>
          <cell r="E841">
            <v>3016</v>
          </cell>
          <cell r="F841" t="str">
            <v>ヵ所</v>
          </cell>
          <cell r="G841">
            <v>7000</v>
          </cell>
          <cell r="H841">
            <v>21112000</v>
          </cell>
        </row>
        <row r="842">
          <cell r="D842" t="str">
            <v>　100形</v>
          </cell>
        </row>
        <row r="843">
          <cell r="C843" t="str">
            <v>　壁下地軽量鉄骨</v>
          </cell>
          <cell r="D843" t="str">
            <v>　下張り用</v>
          </cell>
          <cell r="E843">
            <v>211</v>
          </cell>
          <cell r="F843" t="str">
            <v>㎡</v>
          </cell>
          <cell r="G843">
            <v>4000</v>
          </cell>
          <cell r="H843">
            <v>844000</v>
          </cell>
        </row>
        <row r="844">
          <cell r="D844" t="str">
            <v>　65形</v>
          </cell>
        </row>
        <row r="845">
          <cell r="C845" t="str">
            <v>　　　〃</v>
          </cell>
          <cell r="D845" t="str">
            <v>　下張り用</v>
          </cell>
          <cell r="E845">
            <v>518</v>
          </cell>
          <cell r="F845" t="str">
            <v>㎡</v>
          </cell>
          <cell r="G845">
            <v>3500</v>
          </cell>
          <cell r="H845">
            <v>1813000</v>
          </cell>
        </row>
        <row r="846">
          <cell r="D846" t="str">
            <v>　50形</v>
          </cell>
        </row>
        <row r="847">
          <cell r="C847" t="str">
            <v>　　　〃</v>
          </cell>
          <cell r="D847" t="str">
            <v>　下張り用</v>
          </cell>
          <cell r="E847">
            <v>720</v>
          </cell>
          <cell r="F847" t="str">
            <v>㎡</v>
          </cell>
          <cell r="G847">
            <v>3000</v>
          </cell>
          <cell r="H847">
            <v>2160000</v>
          </cell>
        </row>
        <row r="848">
          <cell r="D848" t="str">
            <v>　20形</v>
          </cell>
        </row>
        <row r="849">
          <cell r="C849" t="str">
            <v>　　　〃</v>
          </cell>
          <cell r="D849" t="str">
            <v>　下張り用</v>
          </cell>
          <cell r="E849">
            <v>54.5</v>
          </cell>
          <cell r="F849" t="str">
            <v>㎡</v>
          </cell>
          <cell r="G849">
            <v>2000</v>
          </cell>
          <cell r="H849">
            <v>109000</v>
          </cell>
        </row>
        <row r="850">
          <cell r="D850" t="str">
            <v>　開口補強</v>
          </cell>
        </row>
        <row r="851">
          <cell r="C851" t="str">
            <v>　　　〃</v>
          </cell>
          <cell r="D851" t="str">
            <v>　扉開口　900*2000</v>
          </cell>
          <cell r="E851">
            <v>2</v>
          </cell>
          <cell r="F851" t="str">
            <v>ヵ所</v>
          </cell>
          <cell r="G851">
            <v>8700</v>
          </cell>
          <cell r="H851">
            <v>17400</v>
          </cell>
        </row>
        <row r="852">
          <cell r="D852" t="str">
            <v>　開口補強</v>
          </cell>
        </row>
        <row r="853">
          <cell r="C853" t="str">
            <v>　　　〃</v>
          </cell>
          <cell r="D853" t="str">
            <v>　扉開口　1800*2000</v>
          </cell>
          <cell r="E853">
            <v>2</v>
          </cell>
          <cell r="F853" t="str">
            <v>ヵ所</v>
          </cell>
          <cell r="G853">
            <v>10310</v>
          </cell>
          <cell r="H853">
            <v>20620</v>
          </cell>
          <cell r="I853" t="str">
            <v>県営単</v>
          </cell>
        </row>
        <row r="857">
          <cell r="E857" t="str">
            <v>　　内      訳      書</v>
          </cell>
        </row>
        <row r="858">
          <cell r="B858" t="str">
            <v>No.</v>
          </cell>
          <cell r="C858" t="str">
            <v>名      称</v>
          </cell>
          <cell r="D858" t="str">
            <v>品  質  規  格</v>
          </cell>
          <cell r="E858" t="str">
            <v>数  量</v>
          </cell>
          <cell r="F858" t="str">
            <v>単位</v>
          </cell>
          <cell r="G858" t="str">
            <v>単  価</v>
          </cell>
          <cell r="H858" t="str">
            <v>金  額</v>
          </cell>
          <cell r="I858" t="str">
            <v>備    考</v>
          </cell>
        </row>
        <row r="859">
          <cell r="D859" t="str">
            <v>　ｽﾃﾝﾚｽ製</v>
          </cell>
        </row>
        <row r="860">
          <cell r="C860" t="str">
            <v>　床下点検口</v>
          </cell>
          <cell r="D860" t="str">
            <v>　600角</v>
          </cell>
          <cell r="E860">
            <v>1</v>
          </cell>
          <cell r="F860" t="str">
            <v>ヵ所</v>
          </cell>
          <cell r="G860">
            <v>70100</v>
          </cell>
          <cell r="H860">
            <v>70100</v>
          </cell>
        </row>
        <row r="862">
          <cell r="C862" t="str">
            <v>　天井廻縁</v>
          </cell>
          <cell r="D862" t="str">
            <v>塩化ﾋﾞﾆﾙ製</v>
          </cell>
          <cell r="E862">
            <v>178</v>
          </cell>
          <cell r="F862" t="str">
            <v>m</v>
          </cell>
          <cell r="G862">
            <v>920</v>
          </cell>
          <cell r="H862">
            <v>163760</v>
          </cell>
          <cell r="I862" t="str">
            <v>県営単</v>
          </cell>
        </row>
        <row r="864">
          <cell r="C864" t="str">
            <v>　　　〃</v>
          </cell>
          <cell r="D864" t="str">
            <v>ｱﾙﾐ製</v>
          </cell>
          <cell r="E864">
            <v>3222</v>
          </cell>
          <cell r="F864" t="str">
            <v>m</v>
          </cell>
          <cell r="G864">
            <v>1150</v>
          </cell>
          <cell r="H864">
            <v>3705300</v>
          </cell>
          <cell r="I864" t="str">
            <v>県営単</v>
          </cell>
        </row>
        <row r="866">
          <cell r="C866" t="str">
            <v>　下り壁見切り縁</v>
          </cell>
          <cell r="D866" t="str">
            <v>ｱﾙﾐ製</v>
          </cell>
          <cell r="E866">
            <v>55.7</v>
          </cell>
          <cell r="F866" t="str">
            <v>m</v>
          </cell>
          <cell r="G866">
            <v>1790</v>
          </cell>
          <cell r="H866">
            <v>99703</v>
          </cell>
          <cell r="I866" t="str">
            <v>県営単</v>
          </cell>
        </row>
        <row r="867">
          <cell r="C867" t="str">
            <v>　厨房</v>
          </cell>
          <cell r="D867" t="str">
            <v>　受枠含む</v>
          </cell>
        </row>
        <row r="868">
          <cell r="C868" t="str">
            <v>　ｽﾃﾝﾚｽ製ｸﾞﾚｰﾁﾝｸﾞ</v>
          </cell>
          <cell r="D868" t="str">
            <v>　蓋巾=300</v>
          </cell>
          <cell r="E868">
            <v>7</v>
          </cell>
          <cell r="F868">
            <v>58300</v>
          </cell>
          <cell r="G868">
            <v>58300</v>
          </cell>
          <cell r="H868">
            <v>408100</v>
          </cell>
        </row>
        <row r="869">
          <cell r="C869" t="str">
            <v>　身障者便所</v>
          </cell>
          <cell r="D869" t="str">
            <v>　受枠含む</v>
          </cell>
        </row>
        <row r="870">
          <cell r="C870" t="str">
            <v>　ｽﾃﾝﾚｽ製ﾊﾟﾝﾁﾝｸﾞﾌﾟﾚｰﾄ</v>
          </cell>
          <cell r="D870" t="str">
            <v>　溝巾=150</v>
          </cell>
          <cell r="E870">
            <v>4.5</v>
          </cell>
          <cell r="F870">
            <v>49700</v>
          </cell>
          <cell r="G870">
            <v>49700</v>
          </cell>
          <cell r="H870">
            <v>223650</v>
          </cell>
        </row>
        <row r="871">
          <cell r="C871" t="str">
            <v>　電気室</v>
          </cell>
          <cell r="D871" t="str">
            <v>　受枠含む</v>
          </cell>
        </row>
        <row r="872">
          <cell r="C872" t="str">
            <v>　縞鋼板</v>
          </cell>
          <cell r="D872" t="str">
            <v>　溝巾=</v>
          </cell>
          <cell r="E872">
            <v>34.799999999999997</v>
          </cell>
          <cell r="F872">
            <v>21000</v>
          </cell>
          <cell r="G872">
            <v>21000</v>
          </cell>
          <cell r="H872">
            <v>730800</v>
          </cell>
        </row>
        <row r="873">
          <cell r="C873" t="str">
            <v>　流し台上部</v>
          </cell>
          <cell r="D873" t="str">
            <v>ｍ</v>
          </cell>
          <cell r="E873" t="str">
            <v>県営単</v>
          </cell>
          <cell r="I873" t="str">
            <v>ｍ</v>
          </cell>
          <cell r="K873" t="str">
            <v>県営単</v>
          </cell>
        </row>
        <row r="874">
          <cell r="C874" t="str">
            <v>　水切りｶﾊﾞｰ</v>
          </cell>
          <cell r="D874" t="str">
            <v>　ｽﾃﾝﾚｽ製　L=1200</v>
          </cell>
          <cell r="E874">
            <v>6</v>
          </cell>
          <cell r="F874" t="str">
            <v>ヵ所</v>
          </cell>
          <cell r="G874">
            <v>3240</v>
          </cell>
          <cell r="H874">
            <v>19440</v>
          </cell>
          <cell r="I874">
            <v>1.2</v>
          </cell>
          <cell r="J874" t="str">
            <v>*</v>
          </cell>
          <cell r="K874">
            <v>2700</v>
          </cell>
          <cell r="L874" t="str">
            <v>=</v>
          </cell>
          <cell r="M874">
            <v>3240</v>
          </cell>
        </row>
        <row r="876">
          <cell r="C876" t="str">
            <v>　ステンレス製タラップ</v>
          </cell>
          <cell r="D876" t="str">
            <v>　φ19*303*250</v>
          </cell>
          <cell r="E876">
            <v>30</v>
          </cell>
          <cell r="F876" t="str">
            <v>個</v>
          </cell>
          <cell r="G876">
            <v>2310</v>
          </cell>
          <cell r="H876">
            <v>69300</v>
          </cell>
          <cell r="I876" t="str">
            <v>県営単</v>
          </cell>
        </row>
        <row r="878">
          <cell r="C878" t="str">
            <v>　ｽﾃﾝﾚｽ製ｶｳﾝﾀｰ</v>
          </cell>
          <cell r="D878" t="str">
            <v>一式</v>
          </cell>
          <cell r="E878">
            <v>417000</v>
          </cell>
          <cell r="F878" t="str">
            <v>一式</v>
          </cell>
          <cell r="H878">
            <v>417000</v>
          </cell>
        </row>
        <row r="880">
          <cell r="C880" t="str">
            <v>　ｽﾃﾝﾚｽ製ｶｳﾝﾀｰ三方枠</v>
          </cell>
          <cell r="D880" t="str">
            <v>一式</v>
          </cell>
          <cell r="E880">
            <v>163000</v>
          </cell>
          <cell r="F880" t="str">
            <v>一式</v>
          </cell>
          <cell r="G880">
            <v>163000</v>
          </cell>
          <cell r="H880">
            <v>163000</v>
          </cell>
        </row>
        <row r="882">
          <cell r="C882" t="str">
            <v>　ブラインドボックス</v>
          </cell>
          <cell r="D882" t="str">
            <v>　アルミ製</v>
          </cell>
          <cell r="E882">
            <v>1115</v>
          </cell>
          <cell r="F882" t="str">
            <v>m</v>
          </cell>
          <cell r="G882">
            <v>11000</v>
          </cell>
          <cell r="H882">
            <v>12265000</v>
          </cell>
        </row>
        <row r="884">
          <cell r="C884" t="str">
            <v>　掃除用具掛け</v>
          </cell>
          <cell r="D884" t="str">
            <v>　金物含む</v>
          </cell>
          <cell r="E884">
            <v>8</v>
          </cell>
          <cell r="F884">
            <v>7400</v>
          </cell>
          <cell r="G884">
            <v>7400</v>
          </cell>
          <cell r="H884">
            <v>59200</v>
          </cell>
        </row>
        <row r="885">
          <cell r="C885" t="str">
            <v>　湯沸室</v>
          </cell>
        </row>
        <row r="886">
          <cell r="C886" t="str">
            <v>　ｽﾃﾝﾚｽ製壁見切り縁</v>
          </cell>
          <cell r="D886">
            <v>12</v>
          </cell>
          <cell r="E886">
            <v>12</v>
          </cell>
          <cell r="F886" t="str">
            <v>ヵ所</v>
          </cell>
          <cell r="G886">
            <v>19200</v>
          </cell>
          <cell r="H886">
            <v>230400</v>
          </cell>
        </row>
        <row r="888">
          <cell r="C888" t="str">
            <v>　ｽﾃﾝﾚｽ製床見切り縁</v>
          </cell>
          <cell r="D888" t="str">
            <v>　FB-4*12</v>
          </cell>
          <cell r="E888">
            <v>217</v>
          </cell>
          <cell r="F888" t="str">
            <v>m</v>
          </cell>
          <cell r="G888">
            <v>4500</v>
          </cell>
          <cell r="H888">
            <v>976500</v>
          </cell>
        </row>
        <row r="890">
          <cell r="C890" t="str">
            <v>　ＥＶ前パネル</v>
          </cell>
          <cell r="D890">
            <v>3</v>
          </cell>
          <cell r="E890">
            <v>3</v>
          </cell>
          <cell r="F890" t="str">
            <v>ヵ所</v>
          </cell>
          <cell r="G890">
            <v>156000</v>
          </cell>
          <cell r="H890">
            <v>468000</v>
          </cell>
        </row>
        <row r="892">
          <cell r="C892" t="str">
            <v>　間仕切り壁接合金物</v>
          </cell>
          <cell r="D892">
            <v>16</v>
          </cell>
          <cell r="E892">
            <v>16</v>
          </cell>
          <cell r="F892" t="str">
            <v>ヵ所</v>
          </cell>
          <cell r="G892">
            <v>34000</v>
          </cell>
          <cell r="H892">
            <v>544000</v>
          </cell>
        </row>
        <row r="894">
          <cell r="C894" t="str">
            <v>　サッシ枠天井裏補強材</v>
          </cell>
          <cell r="D894">
            <v>2</v>
          </cell>
          <cell r="E894">
            <v>2</v>
          </cell>
          <cell r="F894" t="str">
            <v>ヵ所</v>
          </cell>
          <cell r="G894">
            <v>155000</v>
          </cell>
          <cell r="H894">
            <v>310000</v>
          </cell>
        </row>
        <row r="895">
          <cell r="C895" t="str">
            <v>　吹き抜け</v>
          </cell>
        </row>
        <row r="896">
          <cell r="C896" t="str">
            <v>　ステンレス製手すり</v>
          </cell>
          <cell r="D896">
            <v>81</v>
          </cell>
          <cell r="E896">
            <v>81</v>
          </cell>
          <cell r="F896" t="str">
            <v>m</v>
          </cell>
          <cell r="G896">
            <v>29200</v>
          </cell>
          <cell r="H896">
            <v>2365200</v>
          </cell>
        </row>
        <row r="897">
          <cell r="C897" t="str">
            <v>　Ｃ階段</v>
          </cell>
        </row>
        <row r="898">
          <cell r="C898" t="str">
            <v>　ステンレス製手すり</v>
          </cell>
          <cell r="D898">
            <v>15</v>
          </cell>
          <cell r="E898">
            <v>15</v>
          </cell>
          <cell r="F898" t="str">
            <v>m</v>
          </cell>
          <cell r="G898">
            <v>42000</v>
          </cell>
          <cell r="H898">
            <v>630000</v>
          </cell>
        </row>
        <row r="899">
          <cell r="C899" t="str">
            <v>　ＡＢＣ階段</v>
          </cell>
        </row>
        <row r="900">
          <cell r="C900" t="str">
            <v>　ビニル製手すり</v>
          </cell>
          <cell r="D900">
            <v>92.9</v>
          </cell>
          <cell r="E900">
            <v>92.9</v>
          </cell>
          <cell r="F900" t="str">
            <v>m</v>
          </cell>
          <cell r="G900">
            <v>16500</v>
          </cell>
          <cell r="H900">
            <v>1532850</v>
          </cell>
        </row>
        <row r="902">
          <cell r="C902" t="str">
            <v>　ステンレス製ノンスリップ</v>
          </cell>
          <cell r="D902">
            <v>436</v>
          </cell>
          <cell r="E902">
            <v>436</v>
          </cell>
          <cell r="F902" t="str">
            <v>m</v>
          </cell>
          <cell r="G902">
            <v>3800</v>
          </cell>
          <cell r="H902">
            <v>1656800</v>
          </cell>
        </row>
        <row r="903">
          <cell r="C903" t="str">
            <v>　天井</v>
          </cell>
        </row>
        <row r="904">
          <cell r="C904" t="str">
            <v>　アルミ片流れルーバー</v>
          </cell>
          <cell r="D904">
            <v>39</v>
          </cell>
          <cell r="E904">
            <v>39</v>
          </cell>
          <cell r="F904" t="str">
            <v>㎡</v>
          </cell>
          <cell r="G904">
            <v>45900</v>
          </cell>
          <cell r="H904">
            <v>1790100</v>
          </cell>
        </row>
        <row r="906">
          <cell r="C906" t="str">
            <v>　マンホール</v>
          </cell>
          <cell r="D906" t="str">
            <v>　600φ</v>
          </cell>
          <cell r="E906">
            <v>6</v>
          </cell>
          <cell r="F906" t="str">
            <v>ヵ所</v>
          </cell>
          <cell r="G906">
            <v>36400</v>
          </cell>
          <cell r="H906">
            <v>218400</v>
          </cell>
        </row>
        <row r="908">
          <cell r="H908">
            <v>0</v>
          </cell>
        </row>
        <row r="909">
          <cell r="C909" t="str">
            <v>小　　　　計</v>
          </cell>
          <cell r="D909">
            <v>123404233</v>
          </cell>
          <cell r="H909">
            <v>123404233</v>
          </cell>
        </row>
        <row r="910">
          <cell r="H910">
            <v>123404000</v>
          </cell>
        </row>
        <row r="913">
          <cell r="C913" t="str">
            <v>別紙</v>
          </cell>
        </row>
        <row r="914">
          <cell r="B914" t="str">
            <v>内      訳      書</v>
          </cell>
        </row>
        <row r="915">
          <cell r="B915" t="str">
            <v>No.</v>
          </cell>
          <cell r="C915" t="str">
            <v>名      称</v>
          </cell>
          <cell r="D915" t="str">
            <v>品  質  規  格</v>
          </cell>
          <cell r="E915" t="str">
            <v>数  量</v>
          </cell>
          <cell r="F915" t="str">
            <v>単位</v>
          </cell>
          <cell r="G915" t="str">
            <v>単  価</v>
          </cell>
          <cell r="H915" t="str">
            <v>金  額</v>
          </cell>
          <cell r="I915" t="str">
            <v>備    考</v>
          </cell>
        </row>
        <row r="917">
          <cell r="C917" t="str">
            <v>　設備より</v>
          </cell>
          <cell r="D917">
            <v>0</v>
          </cell>
          <cell r="H917">
            <v>0</v>
          </cell>
        </row>
        <row r="919">
          <cell r="C919" t="str">
            <v>　開口補強</v>
          </cell>
          <cell r="D919" t="str">
            <v>　850角</v>
          </cell>
          <cell r="E919">
            <v>226</v>
          </cell>
          <cell r="F919">
            <v>2720</v>
          </cell>
          <cell r="G919">
            <v>2720</v>
          </cell>
          <cell r="H919">
            <v>614720</v>
          </cell>
        </row>
        <row r="921">
          <cell r="D921" t="str">
            <v>　750角</v>
          </cell>
          <cell r="E921">
            <v>2</v>
          </cell>
          <cell r="F921">
            <v>2400</v>
          </cell>
          <cell r="G921">
            <v>2400</v>
          </cell>
          <cell r="H921">
            <v>4800</v>
          </cell>
        </row>
        <row r="923">
          <cell r="D923" t="str">
            <v>　700角</v>
          </cell>
          <cell r="E923">
            <v>2</v>
          </cell>
          <cell r="F923">
            <v>2240</v>
          </cell>
          <cell r="G923">
            <v>2240</v>
          </cell>
          <cell r="H923">
            <v>4480</v>
          </cell>
        </row>
        <row r="925">
          <cell r="D925" t="str">
            <v>　600角</v>
          </cell>
          <cell r="E925">
            <v>1</v>
          </cell>
          <cell r="F925">
            <v>1920</v>
          </cell>
          <cell r="G925">
            <v>1920</v>
          </cell>
          <cell r="H925">
            <v>1920</v>
          </cell>
        </row>
        <row r="927">
          <cell r="D927" t="str">
            <v>　450角</v>
          </cell>
          <cell r="E927">
            <v>6</v>
          </cell>
          <cell r="F927">
            <v>1440</v>
          </cell>
          <cell r="G927">
            <v>1440</v>
          </cell>
          <cell r="H927">
            <v>8640</v>
          </cell>
        </row>
        <row r="929">
          <cell r="D929" t="str">
            <v>　400角</v>
          </cell>
          <cell r="E929">
            <v>182</v>
          </cell>
          <cell r="F929">
            <v>1280</v>
          </cell>
          <cell r="G929">
            <v>1280</v>
          </cell>
          <cell r="H929">
            <v>232960</v>
          </cell>
        </row>
        <row r="931">
          <cell r="D931" t="str">
            <v>　350角</v>
          </cell>
          <cell r="E931">
            <v>8</v>
          </cell>
          <cell r="F931">
            <v>1120</v>
          </cell>
          <cell r="G931">
            <v>1120</v>
          </cell>
          <cell r="H931">
            <v>8960</v>
          </cell>
        </row>
        <row r="933">
          <cell r="D933" t="str">
            <v>　300角</v>
          </cell>
          <cell r="E933">
            <v>244</v>
          </cell>
          <cell r="F933">
            <v>1000</v>
          </cell>
          <cell r="G933">
            <v>1000</v>
          </cell>
          <cell r="H933">
            <v>244000</v>
          </cell>
        </row>
        <row r="935">
          <cell r="D935" t="str">
            <v>　250角</v>
          </cell>
          <cell r="E935">
            <v>12</v>
          </cell>
          <cell r="F935">
            <v>1000</v>
          </cell>
          <cell r="G935">
            <v>1000</v>
          </cell>
          <cell r="H935">
            <v>12000</v>
          </cell>
        </row>
        <row r="937">
          <cell r="D937" t="str">
            <v>　3000*140</v>
          </cell>
          <cell r="E937">
            <v>10</v>
          </cell>
          <cell r="F937">
            <v>5030</v>
          </cell>
          <cell r="G937">
            <v>5030</v>
          </cell>
          <cell r="H937">
            <v>50300</v>
          </cell>
        </row>
        <row r="939">
          <cell r="D939" t="str">
            <v>　2500*500</v>
          </cell>
          <cell r="E939">
            <v>5</v>
          </cell>
          <cell r="F939">
            <v>4840</v>
          </cell>
          <cell r="G939">
            <v>4840</v>
          </cell>
          <cell r="H939">
            <v>24200</v>
          </cell>
        </row>
        <row r="941">
          <cell r="D941" t="str">
            <v>　500*650</v>
          </cell>
          <cell r="E941">
            <v>2</v>
          </cell>
          <cell r="F941">
            <v>1840</v>
          </cell>
          <cell r="G941">
            <v>1840</v>
          </cell>
          <cell r="H941">
            <v>3680</v>
          </cell>
        </row>
        <row r="943">
          <cell r="D943" t="str">
            <v>　550*300</v>
          </cell>
          <cell r="E943">
            <v>1</v>
          </cell>
          <cell r="F943">
            <v>1360</v>
          </cell>
          <cell r="G943">
            <v>1360</v>
          </cell>
          <cell r="H943">
            <v>1360</v>
          </cell>
        </row>
        <row r="945">
          <cell r="D945" t="str">
            <v>　220*1250</v>
          </cell>
          <cell r="E945">
            <v>1748</v>
          </cell>
          <cell r="F945">
            <v>2350</v>
          </cell>
          <cell r="G945">
            <v>2350</v>
          </cell>
          <cell r="H945">
            <v>4107800</v>
          </cell>
        </row>
        <row r="947">
          <cell r="D947" t="str">
            <v>220*650</v>
          </cell>
          <cell r="E947">
            <v>58</v>
          </cell>
          <cell r="F947">
            <v>1400</v>
          </cell>
          <cell r="G947">
            <v>1400</v>
          </cell>
          <cell r="H947">
            <v>81200</v>
          </cell>
        </row>
        <row r="949">
          <cell r="H949">
            <v>0</v>
          </cell>
        </row>
        <row r="951">
          <cell r="H951">
            <v>0</v>
          </cell>
        </row>
        <row r="953">
          <cell r="H953">
            <v>0</v>
          </cell>
        </row>
        <row r="955">
          <cell r="H955">
            <v>0</v>
          </cell>
        </row>
        <row r="957">
          <cell r="H957">
            <v>0</v>
          </cell>
        </row>
        <row r="959">
          <cell r="H959">
            <v>0</v>
          </cell>
        </row>
        <row r="961">
          <cell r="H961">
            <v>0</v>
          </cell>
        </row>
        <row r="963">
          <cell r="H963">
            <v>0</v>
          </cell>
        </row>
        <row r="965">
          <cell r="H965">
            <v>0</v>
          </cell>
        </row>
        <row r="966">
          <cell r="C966" t="str">
            <v>小　　　　　計</v>
          </cell>
          <cell r="D966">
            <v>5401020</v>
          </cell>
          <cell r="H966">
            <v>5401020</v>
          </cell>
        </row>
        <row r="971">
          <cell r="B971" t="str">
            <v>内      訳      書</v>
          </cell>
        </row>
        <row r="972">
          <cell r="B972" t="str">
            <v>No.</v>
          </cell>
          <cell r="C972" t="str">
            <v>名      称</v>
          </cell>
          <cell r="D972" t="str">
            <v>品  質  規  格</v>
          </cell>
          <cell r="E972" t="str">
            <v>数  量</v>
          </cell>
          <cell r="F972" t="str">
            <v>単位</v>
          </cell>
          <cell r="G972" t="str">
            <v>単  価</v>
          </cell>
          <cell r="H972" t="str">
            <v>金  額</v>
          </cell>
          <cell r="I972" t="str">
            <v>備    考</v>
          </cell>
        </row>
        <row r="974">
          <cell r="B974">
            <v>13</v>
          </cell>
          <cell r="C974">
            <v>0</v>
          </cell>
          <cell r="D974">
            <v>0</v>
          </cell>
          <cell r="H974">
            <v>0</v>
          </cell>
        </row>
        <row r="976">
          <cell r="C976" t="str">
            <v>　（外部）</v>
          </cell>
          <cell r="D976">
            <v>0</v>
          </cell>
          <cell r="H976">
            <v>0</v>
          </cell>
        </row>
        <row r="978">
          <cell r="C978" t="str">
            <v>　ｺﾝｸﾘｰﾄ金こて</v>
          </cell>
          <cell r="D978" t="str">
            <v>　薄物下地</v>
          </cell>
          <cell r="E978">
            <v>439</v>
          </cell>
          <cell r="F978">
            <v>500</v>
          </cell>
          <cell r="G978">
            <v>500</v>
          </cell>
          <cell r="H978">
            <v>219500</v>
          </cell>
        </row>
        <row r="979">
          <cell r="D979" t="str">
            <v>　防水下</v>
          </cell>
        </row>
        <row r="980">
          <cell r="C980" t="str">
            <v>　　　〃</v>
          </cell>
          <cell r="D980" t="str">
            <v>　厚物下地,</v>
          </cell>
          <cell r="E980">
            <v>6913</v>
          </cell>
          <cell r="F980" t="str">
            <v>㎡</v>
          </cell>
          <cell r="G980">
            <v>500</v>
          </cell>
          <cell r="H980">
            <v>3456500</v>
          </cell>
        </row>
        <row r="981">
          <cell r="C981" t="str">
            <v>　階段</v>
          </cell>
          <cell r="D981" t="str">
            <v>　踏面､蹴込</v>
          </cell>
        </row>
        <row r="982">
          <cell r="C982" t="str">
            <v>　ﾓﾙﾀﾙ金こて</v>
          </cell>
          <cell r="D982" t="str">
            <v>　厚30</v>
          </cell>
          <cell r="E982">
            <v>67.2</v>
          </cell>
          <cell r="F982" t="str">
            <v>㎡</v>
          </cell>
          <cell r="G982">
            <v>3000</v>
          </cell>
          <cell r="H982">
            <v>201600</v>
          </cell>
        </row>
        <row r="983">
          <cell r="C983" t="str">
            <v>　床</v>
          </cell>
          <cell r="D983" t="str">
            <v>　現場練</v>
          </cell>
        </row>
        <row r="984">
          <cell r="C984" t="str">
            <v>　ﾓﾙﾀﾙ金こて</v>
          </cell>
          <cell r="D984" t="str">
            <v>　厚30</v>
          </cell>
          <cell r="E984">
            <v>58.1</v>
          </cell>
          <cell r="F984" t="str">
            <v>㎡</v>
          </cell>
          <cell r="G984">
            <v>2460</v>
          </cell>
          <cell r="H984">
            <v>142926</v>
          </cell>
        </row>
        <row r="985">
          <cell r="C985" t="str">
            <v>　床</v>
          </cell>
          <cell r="D985" t="str">
            <v>　一般床ﾀｲﾙ下地</v>
          </cell>
        </row>
        <row r="986">
          <cell r="C986" t="str">
            <v>　下地ﾓﾙﾀﾙ</v>
          </cell>
          <cell r="D986" t="str">
            <v>　厚30</v>
          </cell>
          <cell r="E986">
            <v>185</v>
          </cell>
          <cell r="F986" t="str">
            <v>㎡</v>
          </cell>
          <cell r="G986">
            <v>1200</v>
          </cell>
          <cell r="H986">
            <v>222000</v>
          </cell>
        </row>
        <row r="987">
          <cell r="C987" t="str">
            <v>　外壁</v>
          </cell>
          <cell r="D987" t="str">
            <v>　小口タイル</v>
          </cell>
        </row>
        <row r="988">
          <cell r="C988" t="str">
            <v>　下地ﾓﾙﾀﾙ</v>
          </cell>
          <cell r="D988" t="str">
            <v>　厚15</v>
          </cell>
          <cell r="E988">
            <v>4636</v>
          </cell>
          <cell r="F988" t="str">
            <v>㎡</v>
          </cell>
          <cell r="G988">
            <v>2000</v>
          </cell>
          <cell r="H988">
            <v>9272000</v>
          </cell>
        </row>
        <row r="989">
          <cell r="C989" t="str">
            <v>　外部建具廻り</v>
          </cell>
        </row>
        <row r="990">
          <cell r="C990" t="str">
            <v>　防水ﾓﾙﾀﾙ充填</v>
          </cell>
          <cell r="D990">
            <v>3682</v>
          </cell>
          <cell r="E990">
            <v>3682</v>
          </cell>
          <cell r="F990" t="str">
            <v>m</v>
          </cell>
          <cell r="G990">
            <v>1100</v>
          </cell>
          <cell r="H990">
            <v>4050200</v>
          </cell>
        </row>
        <row r="991">
          <cell r="C991" t="str">
            <v>　ﾌﾟﾗﾝﾀｰ内</v>
          </cell>
        </row>
        <row r="992">
          <cell r="C992" t="str">
            <v>　防水ﾓﾙﾀﾙ</v>
          </cell>
          <cell r="D992" t="str">
            <v>　厚30</v>
          </cell>
          <cell r="E992">
            <v>307</v>
          </cell>
          <cell r="F992" t="str">
            <v>㎡</v>
          </cell>
          <cell r="G992">
            <v>2000</v>
          </cell>
          <cell r="H992">
            <v>614000</v>
          </cell>
        </row>
        <row r="994">
          <cell r="H994">
            <v>0</v>
          </cell>
        </row>
        <row r="996">
          <cell r="H996">
            <v>0</v>
          </cell>
        </row>
        <row r="998">
          <cell r="C998" t="str">
            <v>　（内部）</v>
          </cell>
          <cell r="D998">
            <v>0</v>
          </cell>
          <cell r="H998">
            <v>0</v>
          </cell>
        </row>
        <row r="1000">
          <cell r="C1000" t="str">
            <v>　ｺﾝｸﾘｰﾄ金こて</v>
          </cell>
          <cell r="D1000" t="str">
            <v>　薄物下地</v>
          </cell>
          <cell r="E1000">
            <v>4476</v>
          </cell>
          <cell r="F1000" t="str">
            <v>㎡</v>
          </cell>
          <cell r="G1000">
            <v>500</v>
          </cell>
          <cell r="H1000">
            <v>2238000</v>
          </cell>
        </row>
        <row r="1002">
          <cell r="C1002" t="str">
            <v>　　　〃</v>
          </cell>
          <cell r="D1002" t="str">
            <v>　厚物下地,</v>
          </cell>
          <cell r="E1002">
            <v>9955</v>
          </cell>
          <cell r="F1002" t="str">
            <v>㎡</v>
          </cell>
          <cell r="G1002">
            <v>500</v>
          </cell>
          <cell r="H1002">
            <v>4977500</v>
          </cell>
        </row>
        <row r="1003">
          <cell r="C1003" t="str">
            <v>　床</v>
          </cell>
          <cell r="D1003" t="str">
            <v>　一般床ﾀｲﾙ下地</v>
          </cell>
        </row>
        <row r="1004">
          <cell r="C1004" t="str">
            <v>　下地ﾓﾙﾀﾙ</v>
          </cell>
          <cell r="D1004" t="str">
            <v>　厚30</v>
          </cell>
          <cell r="E1004">
            <v>212</v>
          </cell>
          <cell r="F1004" t="str">
            <v>㎡</v>
          </cell>
          <cell r="G1004">
            <v>1200</v>
          </cell>
          <cell r="H1004">
            <v>254400</v>
          </cell>
        </row>
        <row r="1005">
          <cell r="C1005" t="str">
            <v>　階段</v>
          </cell>
          <cell r="D1005" t="str">
            <v>　踏面､蹴込</v>
          </cell>
        </row>
        <row r="1006">
          <cell r="C1006" t="str">
            <v>　ﾓﾙﾀﾙ金こて</v>
          </cell>
          <cell r="D1006" t="str">
            <v>　厚30</v>
          </cell>
          <cell r="E1006">
            <v>473</v>
          </cell>
          <cell r="F1006" t="str">
            <v>㎡</v>
          </cell>
          <cell r="G1006">
            <v>3000</v>
          </cell>
          <cell r="H1006">
            <v>1419000</v>
          </cell>
        </row>
        <row r="1007">
          <cell r="C1007" t="str">
            <v>　壁</v>
          </cell>
        </row>
        <row r="1008">
          <cell r="C1008" t="str">
            <v>　ﾓﾙﾀﾙ金こて仕上</v>
          </cell>
          <cell r="D1008" t="str">
            <v>　厚20　　ＣＢ面</v>
          </cell>
          <cell r="E1008">
            <v>180</v>
          </cell>
          <cell r="F1008" t="str">
            <v>㎡</v>
          </cell>
          <cell r="G1008">
            <v>2200</v>
          </cell>
          <cell r="H1008">
            <v>396000</v>
          </cell>
        </row>
        <row r="1009">
          <cell r="C1009" t="str">
            <v>　内部建具廻り</v>
          </cell>
        </row>
        <row r="1010">
          <cell r="C1010" t="str">
            <v>　ﾓﾙﾀﾙ充填</v>
          </cell>
          <cell r="D1010">
            <v>734</v>
          </cell>
          <cell r="E1010">
            <v>734</v>
          </cell>
          <cell r="F1010" t="str">
            <v>m</v>
          </cell>
          <cell r="G1010">
            <v>1100</v>
          </cell>
          <cell r="H1010">
            <v>807400</v>
          </cell>
        </row>
        <row r="1011">
          <cell r="C1011" t="str">
            <v>　ﾌﾟﾗﾝﾀｰ内</v>
          </cell>
        </row>
        <row r="1012">
          <cell r="C1012" t="str">
            <v>　防水モルタル</v>
          </cell>
          <cell r="D1012" t="str">
            <v>　厚30</v>
          </cell>
          <cell r="E1012">
            <v>54.3</v>
          </cell>
          <cell r="F1012" t="str">
            <v>㎡</v>
          </cell>
          <cell r="G1012">
            <v>2000</v>
          </cell>
          <cell r="H1012">
            <v>108600</v>
          </cell>
        </row>
        <row r="1014">
          <cell r="H1014">
            <v>0</v>
          </cell>
        </row>
        <row r="1016">
          <cell r="H1016">
            <v>0</v>
          </cell>
        </row>
        <row r="1018">
          <cell r="H1018">
            <v>0</v>
          </cell>
        </row>
        <row r="1020">
          <cell r="H1020">
            <v>0</v>
          </cell>
        </row>
        <row r="1022">
          <cell r="H1022">
            <v>0</v>
          </cell>
        </row>
        <row r="1023">
          <cell r="C1023" t="str">
            <v>小　　　　　計</v>
          </cell>
          <cell r="D1023">
            <v>28379626</v>
          </cell>
          <cell r="H1023">
            <v>28379626</v>
          </cell>
        </row>
        <row r="1024">
          <cell r="H1024">
            <v>28379000</v>
          </cell>
        </row>
        <row r="1028">
          <cell r="B1028" t="str">
            <v>内      訳      書</v>
          </cell>
        </row>
        <row r="1029">
          <cell r="C1029" t="str">
            <v>名      称</v>
          </cell>
          <cell r="D1029" t="str">
            <v>品  質  規  格</v>
          </cell>
          <cell r="E1029" t="str">
            <v>数  量</v>
          </cell>
          <cell r="F1029" t="str">
            <v>単位</v>
          </cell>
          <cell r="G1029" t="str">
            <v>単  価</v>
          </cell>
          <cell r="H1029" t="str">
            <v>金  額</v>
          </cell>
          <cell r="I1029" t="str">
            <v>備    考</v>
          </cell>
        </row>
        <row r="1031">
          <cell r="B1031">
            <v>14</v>
          </cell>
          <cell r="C1031">
            <v>0</v>
          </cell>
          <cell r="D1031">
            <v>0</v>
          </cell>
          <cell r="H1031">
            <v>0</v>
          </cell>
        </row>
        <row r="1033">
          <cell r="C1033" t="str">
            <v>　１／ＡＷ</v>
          </cell>
          <cell r="D1033">
            <v>1</v>
          </cell>
          <cell r="E1033">
            <v>1</v>
          </cell>
          <cell r="F1033" t="str">
            <v>ヵ所</v>
          </cell>
          <cell r="G1033">
            <v>317952</v>
          </cell>
          <cell r="H1033">
            <v>317952</v>
          </cell>
        </row>
        <row r="1035">
          <cell r="C1035" t="str">
            <v>　２／ＡＷ</v>
          </cell>
          <cell r="D1035">
            <v>3</v>
          </cell>
          <cell r="E1035">
            <v>3</v>
          </cell>
          <cell r="F1035">
            <v>460404</v>
          </cell>
          <cell r="G1035">
            <v>153468</v>
          </cell>
          <cell r="H1035">
            <v>460404</v>
          </cell>
        </row>
        <row r="1037">
          <cell r="C1037" t="str">
            <v>　３／ＡＷ</v>
          </cell>
          <cell r="D1037">
            <v>1</v>
          </cell>
          <cell r="E1037">
            <v>1</v>
          </cell>
          <cell r="F1037">
            <v>536436</v>
          </cell>
          <cell r="G1037">
            <v>536436</v>
          </cell>
          <cell r="H1037">
            <v>536436</v>
          </cell>
        </row>
        <row r="1039">
          <cell r="C1039" t="str">
            <v>　４／ＡＷ</v>
          </cell>
          <cell r="D1039">
            <v>1</v>
          </cell>
          <cell r="E1039">
            <v>1</v>
          </cell>
          <cell r="F1039">
            <v>537732</v>
          </cell>
          <cell r="G1039">
            <v>537732</v>
          </cell>
          <cell r="H1039">
            <v>537732</v>
          </cell>
        </row>
        <row r="1041">
          <cell r="C1041" t="str">
            <v>　５／ＡＷ</v>
          </cell>
          <cell r="D1041">
            <v>1</v>
          </cell>
          <cell r="E1041">
            <v>1</v>
          </cell>
          <cell r="F1041">
            <v>416448</v>
          </cell>
          <cell r="G1041">
            <v>416448</v>
          </cell>
          <cell r="H1041">
            <v>416448</v>
          </cell>
        </row>
        <row r="1043">
          <cell r="C1043" t="str">
            <v>　６／ＡＷ</v>
          </cell>
          <cell r="D1043">
            <v>2</v>
          </cell>
          <cell r="E1043">
            <v>2</v>
          </cell>
          <cell r="F1043">
            <v>712368</v>
          </cell>
          <cell r="G1043">
            <v>356184</v>
          </cell>
          <cell r="H1043">
            <v>712368</v>
          </cell>
        </row>
        <row r="1045">
          <cell r="C1045" t="str">
            <v>　７／ＡＷ</v>
          </cell>
          <cell r="D1045">
            <v>3</v>
          </cell>
          <cell r="E1045">
            <v>3</v>
          </cell>
          <cell r="F1045">
            <v>455868</v>
          </cell>
          <cell r="G1045">
            <v>151956</v>
          </cell>
          <cell r="H1045">
            <v>455868</v>
          </cell>
        </row>
        <row r="1047">
          <cell r="C1047" t="str">
            <v>　８／ＡＷ</v>
          </cell>
          <cell r="D1047">
            <v>4</v>
          </cell>
          <cell r="E1047">
            <v>4</v>
          </cell>
          <cell r="F1047">
            <v>861840</v>
          </cell>
          <cell r="G1047">
            <v>215460</v>
          </cell>
          <cell r="H1047">
            <v>861840</v>
          </cell>
        </row>
        <row r="1049">
          <cell r="C1049" t="str">
            <v>　９／ＡＷ</v>
          </cell>
          <cell r="D1049">
            <v>1</v>
          </cell>
          <cell r="E1049">
            <v>1</v>
          </cell>
          <cell r="F1049">
            <v>348408</v>
          </cell>
          <cell r="G1049">
            <v>348408</v>
          </cell>
          <cell r="H1049">
            <v>348408</v>
          </cell>
        </row>
        <row r="1051">
          <cell r="C1051" t="str">
            <v>１０／ＡＷ</v>
          </cell>
          <cell r="D1051">
            <v>4</v>
          </cell>
          <cell r="E1051">
            <v>4</v>
          </cell>
          <cell r="F1051">
            <v>2131488</v>
          </cell>
          <cell r="G1051">
            <v>532872</v>
          </cell>
          <cell r="H1051">
            <v>2131488</v>
          </cell>
        </row>
        <row r="1053">
          <cell r="C1053" t="str">
            <v>１１／ＡＷ</v>
          </cell>
          <cell r="D1053">
            <v>1</v>
          </cell>
          <cell r="E1053">
            <v>1</v>
          </cell>
          <cell r="F1053">
            <v>354888</v>
          </cell>
          <cell r="G1053">
            <v>354888</v>
          </cell>
          <cell r="H1053">
            <v>354888</v>
          </cell>
        </row>
        <row r="1055">
          <cell r="C1055" t="str">
            <v>１２／ＡＷ</v>
          </cell>
          <cell r="D1055">
            <v>10</v>
          </cell>
          <cell r="E1055">
            <v>10</v>
          </cell>
          <cell r="F1055">
            <v>611280</v>
          </cell>
          <cell r="G1055">
            <v>61128.000000000007</v>
          </cell>
          <cell r="H1055">
            <v>611280</v>
          </cell>
        </row>
        <row r="1057">
          <cell r="C1057" t="str">
            <v>１３／ＡＷ</v>
          </cell>
          <cell r="D1057">
            <v>14</v>
          </cell>
          <cell r="E1057">
            <v>14</v>
          </cell>
          <cell r="F1057">
            <v>668304</v>
          </cell>
          <cell r="G1057">
            <v>47736</v>
          </cell>
          <cell r="H1057">
            <v>668304</v>
          </cell>
        </row>
        <row r="1059">
          <cell r="C1059" t="str">
            <v>１４／ＡＷ</v>
          </cell>
          <cell r="D1059">
            <v>11</v>
          </cell>
          <cell r="E1059">
            <v>11</v>
          </cell>
          <cell r="F1059">
            <v>1024056</v>
          </cell>
          <cell r="G1059">
            <v>93096</v>
          </cell>
          <cell r="H1059">
            <v>1024056</v>
          </cell>
        </row>
        <row r="1061">
          <cell r="C1061" t="str">
            <v>１５／ＡＷ</v>
          </cell>
          <cell r="D1061">
            <v>1</v>
          </cell>
          <cell r="E1061">
            <v>1</v>
          </cell>
          <cell r="F1061">
            <v>83700</v>
          </cell>
          <cell r="G1061">
            <v>83700</v>
          </cell>
          <cell r="H1061">
            <v>83700</v>
          </cell>
        </row>
        <row r="1063">
          <cell r="C1063" t="str">
            <v>１６／ＡＷ</v>
          </cell>
          <cell r="D1063">
            <v>2</v>
          </cell>
          <cell r="E1063">
            <v>2</v>
          </cell>
          <cell r="F1063">
            <v>5823360</v>
          </cell>
          <cell r="G1063">
            <v>2911680</v>
          </cell>
          <cell r="H1063">
            <v>5823360</v>
          </cell>
        </row>
        <row r="1065">
          <cell r="C1065" t="str">
            <v>１７／ＡＷ</v>
          </cell>
          <cell r="D1065">
            <v>10</v>
          </cell>
          <cell r="E1065">
            <v>10</v>
          </cell>
          <cell r="F1065">
            <v>2703240</v>
          </cell>
          <cell r="G1065">
            <v>270324</v>
          </cell>
          <cell r="H1065">
            <v>2703240</v>
          </cell>
        </row>
        <row r="1067">
          <cell r="C1067" t="str">
            <v>１８／ＡＷ</v>
          </cell>
          <cell r="D1067">
            <v>5</v>
          </cell>
          <cell r="E1067">
            <v>5</v>
          </cell>
          <cell r="F1067">
            <v>1764720</v>
          </cell>
          <cell r="G1067">
            <v>352944</v>
          </cell>
          <cell r="H1067">
            <v>1764720</v>
          </cell>
        </row>
        <row r="1069">
          <cell r="C1069" t="str">
            <v>１９／ＡＷ</v>
          </cell>
          <cell r="D1069">
            <v>1</v>
          </cell>
          <cell r="E1069">
            <v>1</v>
          </cell>
          <cell r="F1069">
            <v>515700</v>
          </cell>
          <cell r="G1069">
            <v>515700.00000000006</v>
          </cell>
          <cell r="H1069">
            <v>515700</v>
          </cell>
        </row>
        <row r="1071">
          <cell r="C1071" t="str">
            <v>２０／ＡＷ</v>
          </cell>
          <cell r="D1071">
            <v>1</v>
          </cell>
          <cell r="E1071">
            <v>1</v>
          </cell>
          <cell r="F1071">
            <v>213192</v>
          </cell>
          <cell r="G1071">
            <v>213192</v>
          </cell>
          <cell r="H1071">
            <v>213192</v>
          </cell>
        </row>
        <row r="1073">
          <cell r="C1073" t="str">
            <v>２１／ＡＷ</v>
          </cell>
          <cell r="D1073">
            <v>2</v>
          </cell>
          <cell r="E1073">
            <v>2</v>
          </cell>
          <cell r="F1073">
            <v>117936</v>
          </cell>
          <cell r="G1073">
            <v>58968.000000000007</v>
          </cell>
          <cell r="H1073">
            <v>117936</v>
          </cell>
        </row>
        <row r="1075">
          <cell r="C1075" t="str">
            <v>２２／ＡＷ</v>
          </cell>
          <cell r="D1075">
            <v>4</v>
          </cell>
          <cell r="E1075">
            <v>4</v>
          </cell>
          <cell r="F1075">
            <v>248400</v>
          </cell>
          <cell r="G1075">
            <v>62100.000000000007</v>
          </cell>
          <cell r="H1075">
            <v>248400</v>
          </cell>
        </row>
        <row r="1077">
          <cell r="C1077" t="str">
            <v>２３／ＡＷ</v>
          </cell>
          <cell r="D1077">
            <v>2</v>
          </cell>
          <cell r="E1077">
            <v>2</v>
          </cell>
          <cell r="F1077">
            <v>97416</v>
          </cell>
          <cell r="G1077">
            <v>48708</v>
          </cell>
          <cell r="H1077">
            <v>97416</v>
          </cell>
        </row>
        <row r="1079">
          <cell r="C1079" t="str">
            <v>２４／ＡＷ</v>
          </cell>
          <cell r="D1079">
            <v>6</v>
          </cell>
          <cell r="E1079">
            <v>6</v>
          </cell>
          <cell r="F1079">
            <v>365472</v>
          </cell>
          <cell r="G1079">
            <v>60912.000000000007</v>
          </cell>
          <cell r="H1079">
            <v>365472</v>
          </cell>
        </row>
        <row r="1081">
          <cell r="C1081" t="str">
            <v>２５／ＡＷ</v>
          </cell>
          <cell r="D1081">
            <v>10</v>
          </cell>
          <cell r="E1081">
            <v>10</v>
          </cell>
          <cell r="F1081">
            <v>1884600</v>
          </cell>
          <cell r="G1081">
            <v>188460</v>
          </cell>
          <cell r="H1081">
            <v>1884600</v>
          </cell>
        </row>
        <row r="1085">
          <cell r="E1085" t="str">
            <v>　　内      訳      書</v>
          </cell>
        </row>
        <row r="1086">
          <cell r="C1086" t="str">
            <v>名      称</v>
          </cell>
          <cell r="D1086" t="str">
            <v>品  質  規  格</v>
          </cell>
          <cell r="E1086" t="str">
            <v>数  量</v>
          </cell>
          <cell r="F1086" t="str">
            <v>単位</v>
          </cell>
          <cell r="G1086" t="str">
            <v>単  価</v>
          </cell>
          <cell r="H1086" t="str">
            <v>金  額</v>
          </cell>
          <cell r="I1086" t="str">
            <v>備    考</v>
          </cell>
        </row>
        <row r="1088">
          <cell r="C1088" t="str">
            <v>２６／ＡＷ</v>
          </cell>
          <cell r="D1088">
            <v>2</v>
          </cell>
          <cell r="E1088">
            <v>2</v>
          </cell>
          <cell r="F1088" t="str">
            <v>ヵ所</v>
          </cell>
          <cell r="G1088">
            <v>317196</v>
          </cell>
          <cell r="H1088">
            <v>634392</v>
          </cell>
        </row>
        <row r="1090">
          <cell r="C1090" t="str">
            <v>２７／ＡＷ</v>
          </cell>
          <cell r="D1090">
            <v>2</v>
          </cell>
          <cell r="E1090">
            <v>2</v>
          </cell>
          <cell r="F1090">
            <v>628776</v>
          </cell>
          <cell r="G1090">
            <v>314388</v>
          </cell>
          <cell r="H1090">
            <v>628776</v>
          </cell>
        </row>
        <row r="1092">
          <cell r="C1092" t="str">
            <v>２８／ＡＷ</v>
          </cell>
          <cell r="D1092">
            <v>2</v>
          </cell>
          <cell r="E1092">
            <v>2</v>
          </cell>
          <cell r="F1092">
            <v>1949616</v>
          </cell>
          <cell r="G1092">
            <v>974808.00000000012</v>
          </cell>
          <cell r="H1092">
            <v>1949616</v>
          </cell>
        </row>
        <row r="1094">
          <cell r="C1094" t="str">
            <v>３２／ＡＷ</v>
          </cell>
          <cell r="D1094">
            <v>5</v>
          </cell>
          <cell r="E1094">
            <v>5</v>
          </cell>
          <cell r="F1094">
            <v>1180440</v>
          </cell>
          <cell r="G1094">
            <v>236088.00000000003</v>
          </cell>
          <cell r="H1094">
            <v>1180440</v>
          </cell>
        </row>
        <row r="1096">
          <cell r="C1096" t="str">
            <v>３３／ＡＷ</v>
          </cell>
          <cell r="D1096">
            <v>2</v>
          </cell>
          <cell r="E1096">
            <v>2</v>
          </cell>
          <cell r="F1096">
            <v>613656</v>
          </cell>
          <cell r="G1096">
            <v>306828</v>
          </cell>
          <cell r="H1096">
            <v>613656</v>
          </cell>
        </row>
        <row r="1098">
          <cell r="C1098" t="str">
            <v>３４／ＡＷ</v>
          </cell>
          <cell r="D1098">
            <v>1</v>
          </cell>
          <cell r="E1098">
            <v>1</v>
          </cell>
          <cell r="F1098">
            <v>654696</v>
          </cell>
          <cell r="G1098">
            <v>654696</v>
          </cell>
          <cell r="H1098">
            <v>654696</v>
          </cell>
        </row>
        <row r="1100">
          <cell r="C1100" t="str">
            <v>３５／ＡＷ</v>
          </cell>
          <cell r="D1100">
            <v>4</v>
          </cell>
          <cell r="E1100">
            <v>4</v>
          </cell>
          <cell r="F1100">
            <v>908496</v>
          </cell>
          <cell r="G1100">
            <v>227124.00000000003</v>
          </cell>
          <cell r="H1100">
            <v>908496</v>
          </cell>
        </row>
        <row r="1102">
          <cell r="C1102" t="str">
            <v>３６／ＡＷ</v>
          </cell>
          <cell r="D1102">
            <v>2</v>
          </cell>
          <cell r="E1102">
            <v>2</v>
          </cell>
          <cell r="F1102">
            <v>177120</v>
          </cell>
          <cell r="G1102">
            <v>88560</v>
          </cell>
          <cell r="H1102">
            <v>177120</v>
          </cell>
        </row>
        <row r="1104">
          <cell r="C1104" t="str">
            <v>３７／ＡＷ</v>
          </cell>
          <cell r="D1104">
            <v>1</v>
          </cell>
          <cell r="E1104">
            <v>1</v>
          </cell>
          <cell r="F1104">
            <v>229392</v>
          </cell>
          <cell r="G1104">
            <v>229392.00000000003</v>
          </cell>
          <cell r="H1104">
            <v>229392</v>
          </cell>
        </row>
        <row r="1106">
          <cell r="C1106" t="str">
            <v>３８／ＡＷ</v>
          </cell>
          <cell r="D1106">
            <v>1</v>
          </cell>
          <cell r="E1106">
            <v>1</v>
          </cell>
          <cell r="F1106">
            <v>802872</v>
          </cell>
          <cell r="G1106">
            <v>802872</v>
          </cell>
          <cell r="H1106">
            <v>802872</v>
          </cell>
        </row>
        <row r="1108">
          <cell r="C1108" t="str">
            <v>３９／ＡＷ</v>
          </cell>
          <cell r="D1108">
            <v>1</v>
          </cell>
          <cell r="E1108">
            <v>1</v>
          </cell>
          <cell r="F1108">
            <v>3037068</v>
          </cell>
          <cell r="G1108">
            <v>3037068</v>
          </cell>
          <cell r="H1108">
            <v>3037068</v>
          </cell>
        </row>
        <row r="1110">
          <cell r="C1110" t="str">
            <v>４０／ＡＷ</v>
          </cell>
          <cell r="D1110">
            <v>1</v>
          </cell>
          <cell r="E1110">
            <v>1</v>
          </cell>
          <cell r="F1110">
            <v>96876</v>
          </cell>
          <cell r="G1110">
            <v>96876</v>
          </cell>
          <cell r="H1110">
            <v>96876</v>
          </cell>
        </row>
        <row r="1112">
          <cell r="C1112" t="str">
            <v>４１／ＡＷ</v>
          </cell>
          <cell r="D1112">
            <v>2</v>
          </cell>
          <cell r="E1112">
            <v>2</v>
          </cell>
          <cell r="F1112">
            <v>753624</v>
          </cell>
          <cell r="G1112">
            <v>376812</v>
          </cell>
          <cell r="H1112">
            <v>753624</v>
          </cell>
        </row>
        <row r="1114">
          <cell r="C1114" t="str">
            <v>４２／ＡＷ</v>
          </cell>
          <cell r="D1114">
            <v>1</v>
          </cell>
          <cell r="E1114">
            <v>1</v>
          </cell>
          <cell r="F1114">
            <v>86616</v>
          </cell>
          <cell r="G1114">
            <v>86616</v>
          </cell>
          <cell r="H1114">
            <v>86616</v>
          </cell>
        </row>
        <row r="1116">
          <cell r="C1116" t="str">
            <v>４３／ＡＷ</v>
          </cell>
          <cell r="D1116">
            <v>1</v>
          </cell>
          <cell r="E1116">
            <v>1</v>
          </cell>
          <cell r="F1116">
            <v>303912</v>
          </cell>
          <cell r="G1116">
            <v>303912</v>
          </cell>
          <cell r="H1116">
            <v>303912</v>
          </cell>
        </row>
        <row r="1118">
          <cell r="C1118" t="str">
            <v>４４／ＡＷ</v>
          </cell>
          <cell r="D1118">
            <v>2</v>
          </cell>
          <cell r="E1118">
            <v>2</v>
          </cell>
          <cell r="F1118">
            <v>685152</v>
          </cell>
          <cell r="G1118">
            <v>342576</v>
          </cell>
          <cell r="H1118">
            <v>685152</v>
          </cell>
        </row>
        <row r="1120">
          <cell r="C1120" t="str">
            <v>４５／ＡＷ</v>
          </cell>
          <cell r="D1120">
            <v>1</v>
          </cell>
          <cell r="E1120">
            <v>1</v>
          </cell>
          <cell r="F1120">
            <v>958500</v>
          </cell>
          <cell r="G1120">
            <v>958500.00000000012</v>
          </cell>
          <cell r="H1120">
            <v>958500</v>
          </cell>
        </row>
        <row r="1122">
          <cell r="C1122" t="str">
            <v>４６／ＡＷ</v>
          </cell>
          <cell r="D1122">
            <v>4</v>
          </cell>
          <cell r="E1122">
            <v>4</v>
          </cell>
          <cell r="F1122">
            <v>2421792</v>
          </cell>
          <cell r="G1122">
            <v>605448</v>
          </cell>
          <cell r="H1122">
            <v>2421792</v>
          </cell>
        </row>
        <row r="1124">
          <cell r="C1124" t="str">
            <v>４７／ＡＷ</v>
          </cell>
          <cell r="D1124">
            <v>2</v>
          </cell>
          <cell r="E1124">
            <v>2</v>
          </cell>
          <cell r="F1124">
            <v>344520</v>
          </cell>
          <cell r="G1124">
            <v>172260</v>
          </cell>
          <cell r="H1124">
            <v>344520</v>
          </cell>
        </row>
        <row r="1126">
          <cell r="C1126" t="str">
            <v>４８／ＡＷ</v>
          </cell>
          <cell r="D1126">
            <v>1</v>
          </cell>
          <cell r="E1126">
            <v>1</v>
          </cell>
          <cell r="F1126">
            <v>556092</v>
          </cell>
          <cell r="G1126">
            <v>556092</v>
          </cell>
          <cell r="H1126">
            <v>556092</v>
          </cell>
        </row>
        <row r="1128">
          <cell r="C1128" t="str">
            <v>４９／ＡＷ</v>
          </cell>
          <cell r="D1128">
            <v>1</v>
          </cell>
          <cell r="E1128">
            <v>1</v>
          </cell>
          <cell r="F1128">
            <v>3415500</v>
          </cell>
          <cell r="G1128">
            <v>3415500</v>
          </cell>
          <cell r="H1128">
            <v>3415500</v>
          </cell>
        </row>
        <row r="1130">
          <cell r="C1130" t="str">
            <v>５０／ＡＷ</v>
          </cell>
          <cell r="D1130">
            <v>3</v>
          </cell>
          <cell r="E1130">
            <v>3</v>
          </cell>
          <cell r="F1130">
            <v>452304</v>
          </cell>
          <cell r="G1130">
            <v>150768</v>
          </cell>
          <cell r="H1130">
            <v>452304</v>
          </cell>
        </row>
        <row r="1132">
          <cell r="C1132" t="str">
            <v>５１／ＡＷ</v>
          </cell>
          <cell r="D1132">
            <v>6</v>
          </cell>
          <cell r="E1132">
            <v>6</v>
          </cell>
          <cell r="F1132">
            <v>6286896</v>
          </cell>
          <cell r="G1132">
            <v>1047816.0000000001</v>
          </cell>
          <cell r="H1132">
            <v>6286896</v>
          </cell>
        </row>
        <row r="1134">
          <cell r="C1134" t="str">
            <v>５２／ＡＷ</v>
          </cell>
          <cell r="D1134">
            <v>3</v>
          </cell>
          <cell r="E1134">
            <v>3</v>
          </cell>
          <cell r="F1134" t="str">
            <v>ヵ所</v>
          </cell>
          <cell r="G1134">
            <v>136512</v>
          </cell>
          <cell r="H1134">
            <v>409536</v>
          </cell>
        </row>
        <row r="1136">
          <cell r="C1136" t="str">
            <v>５３／ＡＷ</v>
          </cell>
          <cell r="D1136">
            <v>2</v>
          </cell>
          <cell r="E1136">
            <v>2</v>
          </cell>
          <cell r="F1136">
            <v>4512024</v>
          </cell>
          <cell r="G1136">
            <v>2256012</v>
          </cell>
          <cell r="H1136">
            <v>4512024</v>
          </cell>
        </row>
        <row r="1138">
          <cell r="C1138" t="str">
            <v>５４／ＡＷ</v>
          </cell>
          <cell r="D1138">
            <v>2</v>
          </cell>
          <cell r="E1138">
            <v>2</v>
          </cell>
          <cell r="F1138">
            <v>4438152</v>
          </cell>
          <cell r="G1138">
            <v>2219076</v>
          </cell>
          <cell r="H1138">
            <v>4438152</v>
          </cell>
        </row>
        <row r="1142">
          <cell r="E1142" t="str">
            <v>　　内      訳      書</v>
          </cell>
        </row>
        <row r="1143">
          <cell r="B1143" t="str">
            <v>No.</v>
          </cell>
          <cell r="C1143" t="str">
            <v>名      称</v>
          </cell>
          <cell r="D1143" t="str">
            <v>品  質  規  格</v>
          </cell>
          <cell r="E1143" t="str">
            <v>数  量</v>
          </cell>
          <cell r="F1143" t="str">
            <v>単位</v>
          </cell>
          <cell r="G1143" t="str">
            <v>単  価</v>
          </cell>
          <cell r="H1143" t="str">
            <v>金  額</v>
          </cell>
          <cell r="I1143" t="str">
            <v>備    考</v>
          </cell>
        </row>
        <row r="1145">
          <cell r="C1145" t="str">
            <v>５５／ＡＷ</v>
          </cell>
          <cell r="D1145">
            <v>2</v>
          </cell>
          <cell r="E1145">
            <v>2</v>
          </cell>
          <cell r="F1145">
            <v>84672</v>
          </cell>
          <cell r="G1145">
            <v>42336</v>
          </cell>
          <cell r="H1145">
            <v>84672</v>
          </cell>
        </row>
        <row r="1147">
          <cell r="C1147" t="str">
            <v>　１／ＡＤ</v>
          </cell>
          <cell r="D1147">
            <v>1</v>
          </cell>
          <cell r="E1147">
            <v>1</v>
          </cell>
          <cell r="F1147">
            <v>842184</v>
          </cell>
          <cell r="G1147">
            <v>842184</v>
          </cell>
          <cell r="H1147">
            <v>842184</v>
          </cell>
        </row>
        <row r="1149">
          <cell r="C1149" t="str">
            <v>　２／ＡＤ</v>
          </cell>
          <cell r="D1149">
            <v>1</v>
          </cell>
          <cell r="E1149">
            <v>1</v>
          </cell>
          <cell r="F1149">
            <v>514188</v>
          </cell>
          <cell r="G1149">
            <v>514188.00000000006</v>
          </cell>
          <cell r="H1149">
            <v>514188</v>
          </cell>
        </row>
        <row r="1151">
          <cell r="C1151" t="str">
            <v>　３／ＡＤ</v>
          </cell>
          <cell r="D1151">
            <v>1</v>
          </cell>
          <cell r="E1151">
            <v>1</v>
          </cell>
          <cell r="F1151">
            <v>1450872</v>
          </cell>
          <cell r="G1151">
            <v>1450872</v>
          </cell>
          <cell r="H1151">
            <v>1450872</v>
          </cell>
        </row>
        <row r="1153">
          <cell r="C1153" t="str">
            <v>　４／ＡＤ</v>
          </cell>
          <cell r="D1153">
            <v>1</v>
          </cell>
          <cell r="E1153">
            <v>1</v>
          </cell>
          <cell r="F1153">
            <v>229176</v>
          </cell>
          <cell r="G1153">
            <v>229176.00000000003</v>
          </cell>
          <cell r="H1153">
            <v>229176</v>
          </cell>
        </row>
        <row r="1155">
          <cell r="C1155" t="str">
            <v>　５／ＡＤ</v>
          </cell>
          <cell r="D1155">
            <v>4</v>
          </cell>
          <cell r="E1155">
            <v>4</v>
          </cell>
          <cell r="F1155">
            <v>1366848</v>
          </cell>
          <cell r="G1155">
            <v>341712</v>
          </cell>
          <cell r="H1155">
            <v>1366848</v>
          </cell>
        </row>
        <row r="1157">
          <cell r="C1157" t="str">
            <v>　６／ＡＤ</v>
          </cell>
          <cell r="D1157">
            <v>1</v>
          </cell>
          <cell r="E1157">
            <v>1</v>
          </cell>
          <cell r="F1157">
            <v>509760</v>
          </cell>
          <cell r="G1157">
            <v>509760.00000000006</v>
          </cell>
          <cell r="H1157">
            <v>509760</v>
          </cell>
        </row>
        <row r="1159">
          <cell r="C1159" t="str">
            <v>　８／ＡＤ</v>
          </cell>
          <cell r="D1159">
            <v>1</v>
          </cell>
          <cell r="E1159">
            <v>1</v>
          </cell>
          <cell r="F1159">
            <v>1184868</v>
          </cell>
          <cell r="G1159">
            <v>1184868</v>
          </cell>
          <cell r="H1159">
            <v>1184868</v>
          </cell>
        </row>
        <row r="1161">
          <cell r="C1161" t="str">
            <v>１１／ＡＤ</v>
          </cell>
          <cell r="D1161">
            <v>2</v>
          </cell>
          <cell r="E1161">
            <v>2</v>
          </cell>
          <cell r="F1161">
            <v>1524312</v>
          </cell>
          <cell r="G1161">
            <v>762156</v>
          </cell>
          <cell r="H1161">
            <v>1524312</v>
          </cell>
        </row>
        <row r="1163">
          <cell r="C1163" t="str">
            <v>１２／ＡＤ</v>
          </cell>
          <cell r="D1163">
            <v>2</v>
          </cell>
          <cell r="E1163">
            <v>2</v>
          </cell>
          <cell r="F1163">
            <v>384912</v>
          </cell>
          <cell r="G1163">
            <v>192456</v>
          </cell>
          <cell r="H1163">
            <v>384912</v>
          </cell>
        </row>
        <row r="1165">
          <cell r="C1165" t="str">
            <v>１３／ＡＤ</v>
          </cell>
          <cell r="D1165">
            <v>1</v>
          </cell>
          <cell r="E1165">
            <v>1</v>
          </cell>
          <cell r="F1165">
            <v>342792</v>
          </cell>
          <cell r="G1165">
            <v>342792</v>
          </cell>
          <cell r="H1165">
            <v>342792</v>
          </cell>
        </row>
        <row r="1167">
          <cell r="C1167" t="str">
            <v>１４／ＡＤ</v>
          </cell>
          <cell r="D1167">
            <v>2</v>
          </cell>
          <cell r="E1167">
            <v>2</v>
          </cell>
          <cell r="F1167">
            <v>407808</v>
          </cell>
          <cell r="G1167">
            <v>203904</v>
          </cell>
          <cell r="H1167">
            <v>407808</v>
          </cell>
        </row>
        <row r="1169">
          <cell r="C1169" t="str">
            <v>１５／ＡＤ</v>
          </cell>
          <cell r="D1169">
            <v>5</v>
          </cell>
          <cell r="E1169">
            <v>5</v>
          </cell>
          <cell r="F1169">
            <v>1867320</v>
          </cell>
          <cell r="G1169">
            <v>373464</v>
          </cell>
          <cell r="H1169">
            <v>1867320</v>
          </cell>
        </row>
        <row r="1171">
          <cell r="C1171" t="str">
            <v>１６／ＡＤ</v>
          </cell>
          <cell r="D1171">
            <v>2</v>
          </cell>
          <cell r="E1171">
            <v>2</v>
          </cell>
          <cell r="F1171">
            <v>293544</v>
          </cell>
          <cell r="G1171">
            <v>146772</v>
          </cell>
          <cell r="H1171">
            <v>293544</v>
          </cell>
        </row>
        <row r="1173">
          <cell r="C1173" t="str">
            <v>１７／ＡＤ</v>
          </cell>
          <cell r="D1173">
            <v>1</v>
          </cell>
          <cell r="E1173">
            <v>1</v>
          </cell>
          <cell r="F1173">
            <v>469584</v>
          </cell>
          <cell r="G1173">
            <v>469584.00000000006</v>
          </cell>
          <cell r="H1173">
            <v>469584</v>
          </cell>
        </row>
        <row r="1175">
          <cell r="C1175" t="str">
            <v>１８／ＡＤ</v>
          </cell>
          <cell r="D1175">
            <v>1</v>
          </cell>
          <cell r="E1175">
            <v>1</v>
          </cell>
          <cell r="F1175">
            <v>103572</v>
          </cell>
          <cell r="G1175">
            <v>103572</v>
          </cell>
          <cell r="H1175">
            <v>103572</v>
          </cell>
        </row>
        <row r="1177">
          <cell r="C1177" t="str">
            <v>１９／ＡＤ</v>
          </cell>
          <cell r="D1177">
            <v>1</v>
          </cell>
          <cell r="E1177">
            <v>1</v>
          </cell>
          <cell r="F1177">
            <v>103572</v>
          </cell>
          <cell r="G1177">
            <v>103572</v>
          </cell>
          <cell r="H1177">
            <v>103572</v>
          </cell>
        </row>
        <row r="1179">
          <cell r="C1179" t="str">
            <v>２０／ＡＤ</v>
          </cell>
          <cell r="D1179">
            <v>1</v>
          </cell>
          <cell r="E1179">
            <v>1</v>
          </cell>
          <cell r="F1179">
            <v>247428</v>
          </cell>
          <cell r="G1179">
            <v>247428.00000000003</v>
          </cell>
          <cell r="H1179">
            <v>247428</v>
          </cell>
        </row>
        <row r="1181">
          <cell r="C1181" t="str">
            <v>　１／ＡＧ</v>
          </cell>
          <cell r="D1181">
            <v>1</v>
          </cell>
          <cell r="E1181">
            <v>1</v>
          </cell>
          <cell r="F1181">
            <v>96012</v>
          </cell>
          <cell r="G1181">
            <v>96012</v>
          </cell>
          <cell r="H1181">
            <v>96012</v>
          </cell>
        </row>
        <row r="1183">
          <cell r="C1183" t="str">
            <v>　２／ＡＧ</v>
          </cell>
          <cell r="D1183">
            <v>2</v>
          </cell>
          <cell r="E1183">
            <v>2</v>
          </cell>
          <cell r="F1183">
            <v>214488</v>
          </cell>
          <cell r="G1183">
            <v>107244</v>
          </cell>
          <cell r="H1183">
            <v>214488</v>
          </cell>
        </row>
        <row r="1185">
          <cell r="C1185" t="str">
            <v>　３／ＡＧ</v>
          </cell>
          <cell r="D1185">
            <v>1</v>
          </cell>
          <cell r="E1185">
            <v>1</v>
          </cell>
          <cell r="F1185" t="str">
            <v>ヵ所</v>
          </cell>
          <cell r="G1185">
            <v>145152</v>
          </cell>
          <cell r="H1185">
            <v>145152</v>
          </cell>
        </row>
        <row r="1187">
          <cell r="C1187" t="str">
            <v>　４／ＡＧ</v>
          </cell>
          <cell r="D1187">
            <v>2</v>
          </cell>
          <cell r="E1187">
            <v>2</v>
          </cell>
          <cell r="F1187">
            <v>51192</v>
          </cell>
          <cell r="G1187">
            <v>25596</v>
          </cell>
          <cell r="H1187">
            <v>51192</v>
          </cell>
        </row>
        <row r="1189">
          <cell r="C1189" t="str">
            <v>　１／ＳＤ</v>
          </cell>
          <cell r="D1189">
            <v>14</v>
          </cell>
          <cell r="E1189">
            <v>14</v>
          </cell>
          <cell r="F1189">
            <v>1811600</v>
          </cell>
          <cell r="G1189">
            <v>129400</v>
          </cell>
          <cell r="H1189">
            <v>1811600</v>
          </cell>
        </row>
        <row r="1191">
          <cell r="C1191" t="str">
            <v>　２／ＳＤ</v>
          </cell>
          <cell r="D1191">
            <v>4</v>
          </cell>
          <cell r="E1191">
            <v>4</v>
          </cell>
          <cell r="F1191">
            <v>629200</v>
          </cell>
          <cell r="G1191">
            <v>157300</v>
          </cell>
          <cell r="H1191">
            <v>629200</v>
          </cell>
        </row>
        <row r="1193">
          <cell r="C1193" t="str">
            <v>　３／ＳＤ</v>
          </cell>
          <cell r="D1193">
            <v>1</v>
          </cell>
          <cell r="E1193">
            <v>1</v>
          </cell>
          <cell r="F1193">
            <v>134500</v>
          </cell>
          <cell r="G1193">
            <v>134500</v>
          </cell>
          <cell r="H1193">
            <v>134500</v>
          </cell>
        </row>
        <row r="1195">
          <cell r="C1195" t="str">
            <v>　４／ＳＤ</v>
          </cell>
          <cell r="D1195">
            <v>1</v>
          </cell>
          <cell r="E1195">
            <v>1</v>
          </cell>
          <cell r="F1195">
            <v>304000</v>
          </cell>
          <cell r="G1195">
            <v>304000</v>
          </cell>
          <cell r="H1195">
            <v>304000</v>
          </cell>
        </row>
        <row r="1199">
          <cell r="E1199" t="str">
            <v>　　内      訳      書</v>
          </cell>
        </row>
        <row r="1200">
          <cell r="B1200" t="str">
            <v>No.</v>
          </cell>
          <cell r="C1200" t="str">
            <v>名      称</v>
          </cell>
          <cell r="D1200" t="str">
            <v>品  質  規  格</v>
          </cell>
          <cell r="E1200" t="str">
            <v>数  量</v>
          </cell>
          <cell r="F1200" t="str">
            <v>単位</v>
          </cell>
          <cell r="G1200" t="str">
            <v>単  価</v>
          </cell>
          <cell r="H1200" t="str">
            <v>金  額</v>
          </cell>
          <cell r="I1200" t="str">
            <v>備    考</v>
          </cell>
        </row>
        <row r="1202">
          <cell r="C1202" t="str">
            <v>　５／ＳＤ</v>
          </cell>
          <cell r="D1202">
            <v>2</v>
          </cell>
          <cell r="E1202">
            <v>2</v>
          </cell>
          <cell r="F1202">
            <v>307800</v>
          </cell>
          <cell r="G1202">
            <v>153900</v>
          </cell>
          <cell r="H1202">
            <v>307800</v>
          </cell>
        </row>
        <row r="1204">
          <cell r="C1204" t="str">
            <v>　６／ＳＤ</v>
          </cell>
          <cell r="D1204">
            <v>1</v>
          </cell>
          <cell r="E1204">
            <v>1</v>
          </cell>
          <cell r="F1204">
            <v>232000</v>
          </cell>
          <cell r="G1204">
            <v>232000</v>
          </cell>
          <cell r="H1204">
            <v>232000</v>
          </cell>
        </row>
        <row r="1206">
          <cell r="C1206" t="str">
            <v>　７／ＳＤ</v>
          </cell>
          <cell r="D1206">
            <v>3</v>
          </cell>
          <cell r="E1206">
            <v>3</v>
          </cell>
          <cell r="F1206">
            <v>801900</v>
          </cell>
          <cell r="G1206">
            <v>267300</v>
          </cell>
          <cell r="H1206">
            <v>801900</v>
          </cell>
        </row>
        <row r="1208">
          <cell r="C1208" t="str">
            <v>　８／ＳＤ</v>
          </cell>
          <cell r="D1208">
            <v>2</v>
          </cell>
          <cell r="E1208">
            <v>2</v>
          </cell>
          <cell r="F1208">
            <v>1794000</v>
          </cell>
          <cell r="G1208">
            <v>897000</v>
          </cell>
          <cell r="H1208">
            <v>1794000</v>
          </cell>
        </row>
        <row r="1210">
          <cell r="C1210" t="str">
            <v>　９／ＳＤ</v>
          </cell>
          <cell r="D1210">
            <v>4</v>
          </cell>
          <cell r="E1210">
            <v>4</v>
          </cell>
          <cell r="F1210">
            <v>519200</v>
          </cell>
          <cell r="G1210">
            <v>129800</v>
          </cell>
          <cell r="H1210">
            <v>519200</v>
          </cell>
        </row>
        <row r="1212">
          <cell r="C1212" t="str">
            <v>１０／ＳＤ</v>
          </cell>
          <cell r="D1212">
            <v>20</v>
          </cell>
          <cell r="E1212">
            <v>20</v>
          </cell>
          <cell r="F1212">
            <v>1686000</v>
          </cell>
          <cell r="G1212">
            <v>84300</v>
          </cell>
          <cell r="H1212">
            <v>1686000</v>
          </cell>
        </row>
        <row r="1214">
          <cell r="C1214" t="str">
            <v>１１／SＤ</v>
          </cell>
          <cell r="D1214">
            <v>12</v>
          </cell>
          <cell r="E1214">
            <v>12</v>
          </cell>
          <cell r="F1214">
            <v>2018400</v>
          </cell>
          <cell r="G1214">
            <v>168200</v>
          </cell>
          <cell r="H1214">
            <v>2018400</v>
          </cell>
        </row>
        <row r="1216">
          <cell r="C1216" t="str">
            <v>１２／ＳＤ</v>
          </cell>
          <cell r="D1216">
            <v>2</v>
          </cell>
          <cell r="E1216">
            <v>2</v>
          </cell>
          <cell r="F1216">
            <v>1838000</v>
          </cell>
          <cell r="G1216">
            <v>919000</v>
          </cell>
          <cell r="H1216">
            <v>1838000</v>
          </cell>
        </row>
        <row r="1218">
          <cell r="C1218" t="str">
            <v>１３／ＳＤ</v>
          </cell>
          <cell r="D1218">
            <v>3</v>
          </cell>
          <cell r="E1218">
            <v>3</v>
          </cell>
          <cell r="F1218">
            <v>1213800</v>
          </cell>
          <cell r="G1218">
            <v>404600</v>
          </cell>
          <cell r="H1218">
            <v>1213800</v>
          </cell>
        </row>
        <row r="1220">
          <cell r="C1220" t="str">
            <v>１４／ＳＤ</v>
          </cell>
          <cell r="D1220">
            <v>4</v>
          </cell>
          <cell r="E1220">
            <v>4</v>
          </cell>
          <cell r="F1220">
            <v>864000</v>
          </cell>
          <cell r="G1220">
            <v>216000</v>
          </cell>
          <cell r="H1220">
            <v>864000</v>
          </cell>
        </row>
        <row r="1222">
          <cell r="C1222" t="str">
            <v>１５／ＳＤ</v>
          </cell>
          <cell r="D1222">
            <v>1</v>
          </cell>
          <cell r="E1222">
            <v>1</v>
          </cell>
          <cell r="F1222">
            <v>136800</v>
          </cell>
          <cell r="G1222">
            <v>136800</v>
          </cell>
          <cell r="H1222">
            <v>136800</v>
          </cell>
        </row>
        <row r="1224">
          <cell r="C1224" t="str">
            <v>１６／ＳＤ</v>
          </cell>
          <cell r="D1224">
            <v>1</v>
          </cell>
          <cell r="E1224">
            <v>1</v>
          </cell>
          <cell r="F1224">
            <v>556400</v>
          </cell>
          <cell r="G1224">
            <v>556400</v>
          </cell>
          <cell r="H1224">
            <v>556400</v>
          </cell>
        </row>
        <row r="1226">
          <cell r="C1226" t="str">
            <v>１７／ＳＤ</v>
          </cell>
          <cell r="D1226">
            <v>3</v>
          </cell>
          <cell r="E1226">
            <v>3</v>
          </cell>
          <cell r="F1226">
            <v>725100</v>
          </cell>
          <cell r="G1226">
            <v>241700</v>
          </cell>
          <cell r="H1226">
            <v>725100</v>
          </cell>
        </row>
        <row r="1228">
          <cell r="C1228" t="str">
            <v>１８／ＳＤ</v>
          </cell>
          <cell r="D1228">
            <v>3</v>
          </cell>
          <cell r="E1228">
            <v>3</v>
          </cell>
          <cell r="F1228">
            <v>1421700</v>
          </cell>
          <cell r="G1228">
            <v>473900</v>
          </cell>
          <cell r="H1228">
            <v>1421700</v>
          </cell>
        </row>
        <row r="1230">
          <cell r="C1230" t="str">
            <v>１９／ＳＤ</v>
          </cell>
          <cell r="D1230">
            <v>2</v>
          </cell>
          <cell r="E1230">
            <v>2</v>
          </cell>
          <cell r="F1230">
            <v>1085600</v>
          </cell>
          <cell r="G1230">
            <v>542800</v>
          </cell>
          <cell r="H1230">
            <v>1085600</v>
          </cell>
        </row>
        <row r="1232">
          <cell r="C1232" t="str">
            <v>２０／ＳＤ</v>
          </cell>
          <cell r="D1232">
            <v>1</v>
          </cell>
          <cell r="E1232">
            <v>1</v>
          </cell>
          <cell r="F1232">
            <v>92000</v>
          </cell>
          <cell r="G1232">
            <v>92000</v>
          </cell>
          <cell r="H1232">
            <v>92000</v>
          </cell>
        </row>
        <row r="1234">
          <cell r="C1234" t="str">
            <v>２１／ＳＤ</v>
          </cell>
          <cell r="D1234">
            <v>1</v>
          </cell>
          <cell r="E1234">
            <v>1</v>
          </cell>
          <cell r="F1234">
            <v>110700</v>
          </cell>
          <cell r="G1234">
            <v>110700</v>
          </cell>
          <cell r="H1234">
            <v>110700</v>
          </cell>
        </row>
        <row r="1236">
          <cell r="C1236" t="str">
            <v>２２／ＳＤ</v>
          </cell>
          <cell r="D1236">
            <v>1</v>
          </cell>
          <cell r="E1236">
            <v>1</v>
          </cell>
          <cell r="F1236">
            <v>654900</v>
          </cell>
          <cell r="G1236">
            <v>654900</v>
          </cell>
          <cell r="H1236">
            <v>654900</v>
          </cell>
        </row>
        <row r="1238">
          <cell r="C1238" t="str">
            <v>２３／ＳＤ</v>
          </cell>
          <cell r="D1238">
            <v>1</v>
          </cell>
          <cell r="E1238">
            <v>1</v>
          </cell>
          <cell r="F1238">
            <v>216000</v>
          </cell>
          <cell r="G1238">
            <v>216000</v>
          </cell>
          <cell r="H1238">
            <v>216000</v>
          </cell>
        </row>
        <row r="1240">
          <cell r="C1240" t="str">
            <v>２４／ＳＤ</v>
          </cell>
          <cell r="D1240">
            <v>1</v>
          </cell>
          <cell r="E1240">
            <v>1</v>
          </cell>
          <cell r="F1240">
            <v>654900</v>
          </cell>
          <cell r="G1240">
            <v>654900</v>
          </cell>
          <cell r="H1240">
            <v>654900</v>
          </cell>
        </row>
        <row r="1242">
          <cell r="C1242" t="str">
            <v>　１／ＳＳ</v>
          </cell>
          <cell r="D1242">
            <v>1</v>
          </cell>
          <cell r="E1242">
            <v>1</v>
          </cell>
          <cell r="F1242">
            <v>791800</v>
          </cell>
          <cell r="G1242">
            <v>791800</v>
          </cell>
          <cell r="H1242">
            <v>791800</v>
          </cell>
        </row>
        <row r="1244">
          <cell r="C1244" t="str">
            <v>　２／ＳＳ</v>
          </cell>
          <cell r="D1244">
            <v>1</v>
          </cell>
          <cell r="E1244">
            <v>1</v>
          </cell>
          <cell r="F1244">
            <v>797000</v>
          </cell>
          <cell r="G1244">
            <v>797000</v>
          </cell>
          <cell r="H1244">
            <v>797000</v>
          </cell>
        </row>
        <row r="1246">
          <cell r="C1246" t="str">
            <v>　３／ＳＳ</v>
          </cell>
          <cell r="D1246">
            <v>3</v>
          </cell>
          <cell r="E1246">
            <v>3</v>
          </cell>
          <cell r="F1246" t="str">
            <v>ヵ所</v>
          </cell>
          <cell r="G1246">
            <v>645200</v>
          </cell>
          <cell r="H1246">
            <v>1935600</v>
          </cell>
        </row>
        <row r="1248">
          <cell r="C1248" t="str">
            <v>　４／ＳＳ</v>
          </cell>
          <cell r="D1248">
            <v>2</v>
          </cell>
          <cell r="E1248">
            <v>2</v>
          </cell>
          <cell r="F1248">
            <v>5366000</v>
          </cell>
          <cell r="G1248">
            <v>2683000</v>
          </cell>
          <cell r="H1248">
            <v>5366000</v>
          </cell>
        </row>
        <row r="1250">
          <cell r="C1250" t="str">
            <v>　１／ＳＷ</v>
          </cell>
          <cell r="D1250">
            <v>1</v>
          </cell>
          <cell r="E1250">
            <v>1</v>
          </cell>
          <cell r="F1250">
            <v>116800</v>
          </cell>
          <cell r="G1250">
            <v>116800</v>
          </cell>
          <cell r="H1250">
            <v>116800</v>
          </cell>
        </row>
        <row r="1252">
          <cell r="C1252" t="str">
            <v>　２／ＳＷ</v>
          </cell>
          <cell r="D1252">
            <v>1</v>
          </cell>
          <cell r="E1252">
            <v>1</v>
          </cell>
          <cell r="F1252">
            <v>108290</v>
          </cell>
          <cell r="G1252">
            <v>108290</v>
          </cell>
          <cell r="H1252">
            <v>108290</v>
          </cell>
        </row>
        <row r="1256">
          <cell r="E1256" t="str">
            <v>　　内      訳      書</v>
          </cell>
        </row>
        <row r="1257">
          <cell r="B1257" t="str">
            <v>No.</v>
          </cell>
          <cell r="C1257" t="str">
            <v>名      称</v>
          </cell>
          <cell r="D1257" t="str">
            <v>品  質  規  格</v>
          </cell>
          <cell r="E1257" t="str">
            <v>数  量</v>
          </cell>
          <cell r="F1257" t="str">
            <v>単位</v>
          </cell>
          <cell r="G1257" t="str">
            <v>単  価</v>
          </cell>
          <cell r="H1257" t="str">
            <v>金  額</v>
          </cell>
          <cell r="I1257" t="str">
            <v>備    考</v>
          </cell>
        </row>
        <row r="1259">
          <cell r="C1259" t="str">
            <v>　３／ＳＷ</v>
          </cell>
          <cell r="D1259">
            <v>1</v>
          </cell>
          <cell r="E1259">
            <v>1</v>
          </cell>
          <cell r="F1259">
            <v>1237880</v>
          </cell>
          <cell r="G1259">
            <v>1237880</v>
          </cell>
          <cell r="H1259">
            <v>1237880</v>
          </cell>
        </row>
        <row r="1261">
          <cell r="C1261" t="str">
            <v>　４／ＳＷ</v>
          </cell>
          <cell r="D1261">
            <v>2</v>
          </cell>
          <cell r="E1261">
            <v>2</v>
          </cell>
          <cell r="F1261">
            <v>8668240</v>
          </cell>
          <cell r="G1261">
            <v>4334120</v>
          </cell>
          <cell r="H1261">
            <v>8668240</v>
          </cell>
        </row>
        <row r="1263">
          <cell r="C1263" t="str">
            <v>　５／ＳＷ</v>
          </cell>
          <cell r="D1263">
            <v>1</v>
          </cell>
          <cell r="E1263">
            <v>1</v>
          </cell>
          <cell r="F1263">
            <v>835800</v>
          </cell>
          <cell r="G1263">
            <v>835800</v>
          </cell>
          <cell r="H1263">
            <v>835800</v>
          </cell>
        </row>
        <row r="1265">
          <cell r="C1265" t="str">
            <v>　１／ＬＤ</v>
          </cell>
          <cell r="D1265">
            <v>5</v>
          </cell>
          <cell r="E1265">
            <v>5</v>
          </cell>
          <cell r="F1265">
            <v>1624000</v>
          </cell>
          <cell r="G1265">
            <v>324800</v>
          </cell>
          <cell r="H1265">
            <v>1624000</v>
          </cell>
        </row>
        <row r="1267">
          <cell r="C1267" t="str">
            <v>　２／ＬＤ</v>
          </cell>
          <cell r="D1267">
            <v>12</v>
          </cell>
          <cell r="E1267">
            <v>12</v>
          </cell>
          <cell r="F1267">
            <v>2134800</v>
          </cell>
          <cell r="G1267">
            <v>177900</v>
          </cell>
          <cell r="H1267">
            <v>2134800</v>
          </cell>
        </row>
        <row r="1269">
          <cell r="C1269" t="str">
            <v>　３／ＬＤ</v>
          </cell>
          <cell r="D1269">
            <v>2</v>
          </cell>
          <cell r="E1269">
            <v>2</v>
          </cell>
          <cell r="F1269">
            <v>453600</v>
          </cell>
          <cell r="G1269">
            <v>226800</v>
          </cell>
          <cell r="H1269">
            <v>453600</v>
          </cell>
        </row>
        <row r="1271">
          <cell r="C1271" t="str">
            <v>　４／ＬＤ</v>
          </cell>
          <cell r="D1271">
            <v>2</v>
          </cell>
          <cell r="E1271">
            <v>2</v>
          </cell>
          <cell r="F1271">
            <v>357600</v>
          </cell>
          <cell r="G1271">
            <v>178800</v>
          </cell>
          <cell r="H1271">
            <v>357600</v>
          </cell>
        </row>
        <row r="1273">
          <cell r="C1273" t="str">
            <v>　１／ＫＰ</v>
          </cell>
          <cell r="D1273">
            <v>11</v>
          </cell>
          <cell r="E1273">
            <v>11</v>
          </cell>
          <cell r="F1273">
            <v>286000</v>
          </cell>
          <cell r="G1273">
            <v>26000</v>
          </cell>
          <cell r="H1273">
            <v>286000</v>
          </cell>
        </row>
        <row r="1275">
          <cell r="C1275" t="str">
            <v>　１／Ｔ</v>
          </cell>
          <cell r="D1275">
            <v>2</v>
          </cell>
          <cell r="E1275">
            <v>2</v>
          </cell>
          <cell r="F1275">
            <v>897600</v>
          </cell>
          <cell r="G1275">
            <v>448800</v>
          </cell>
          <cell r="H1275">
            <v>897600</v>
          </cell>
        </row>
        <row r="1277">
          <cell r="C1277" t="str">
            <v>　２／Ｔ</v>
          </cell>
          <cell r="D1277">
            <v>1</v>
          </cell>
          <cell r="E1277">
            <v>1</v>
          </cell>
          <cell r="F1277">
            <v>432500</v>
          </cell>
          <cell r="G1277">
            <v>432500</v>
          </cell>
          <cell r="H1277">
            <v>432500</v>
          </cell>
        </row>
        <row r="1279">
          <cell r="C1279" t="str">
            <v>　３／Ｔ</v>
          </cell>
          <cell r="D1279">
            <v>1</v>
          </cell>
          <cell r="E1279">
            <v>1</v>
          </cell>
          <cell r="F1279">
            <v>440300</v>
          </cell>
          <cell r="G1279">
            <v>440300</v>
          </cell>
          <cell r="H1279">
            <v>440300</v>
          </cell>
        </row>
        <row r="1283">
          <cell r="C1283" t="str">
            <v>　建付費、運搬費</v>
          </cell>
          <cell r="D1283" t="str">
            <v>一式</v>
          </cell>
          <cell r="E1283">
            <v>12794500</v>
          </cell>
          <cell r="F1283" t="str">
            <v>一式</v>
          </cell>
          <cell r="H1283">
            <v>12794500</v>
          </cell>
        </row>
        <row r="1285">
          <cell r="H1285">
            <v>0</v>
          </cell>
        </row>
        <row r="1287">
          <cell r="H1287">
            <v>0</v>
          </cell>
        </row>
        <row r="1289">
          <cell r="H1289">
            <v>0</v>
          </cell>
        </row>
        <row r="1291">
          <cell r="H1291">
            <v>0</v>
          </cell>
        </row>
        <row r="1293">
          <cell r="H1293">
            <v>0</v>
          </cell>
        </row>
        <row r="1295">
          <cell r="H1295">
            <v>0</v>
          </cell>
        </row>
        <row r="1297">
          <cell r="H1297">
            <v>0</v>
          </cell>
        </row>
        <row r="1299">
          <cell r="H1299">
            <v>0</v>
          </cell>
        </row>
        <row r="1301">
          <cell r="C1301" t="str">
            <v>　自動ドア</v>
          </cell>
          <cell r="D1301" t="str">
            <v>一式</v>
          </cell>
          <cell r="E1301">
            <v>8358000</v>
          </cell>
          <cell r="F1301" t="str">
            <v>一式</v>
          </cell>
          <cell r="H1301">
            <v>8358000</v>
          </cell>
        </row>
        <row r="1303">
          <cell r="C1303" t="str">
            <v>　建付費、運搬費</v>
          </cell>
          <cell r="D1303" t="str">
            <v>一式</v>
          </cell>
          <cell r="E1303">
            <v>1740000</v>
          </cell>
          <cell r="F1303" t="str">
            <v>一式</v>
          </cell>
          <cell r="H1303">
            <v>1740000</v>
          </cell>
        </row>
        <row r="1305">
          <cell r="H1305">
            <v>0</v>
          </cell>
        </row>
        <row r="1307">
          <cell r="H1307">
            <v>0</v>
          </cell>
        </row>
        <row r="1308">
          <cell r="C1308" t="str">
            <v>小　　　　　計</v>
          </cell>
          <cell r="D1308">
            <v>141412294</v>
          </cell>
          <cell r="H1308">
            <v>141412294</v>
          </cell>
        </row>
        <row r="1309">
          <cell r="H1309">
            <v>141412000</v>
          </cell>
        </row>
        <row r="1313">
          <cell r="B1313" t="str">
            <v>内      訳      書</v>
          </cell>
        </row>
        <row r="1314">
          <cell r="B1314" t="str">
            <v>No.</v>
          </cell>
          <cell r="C1314" t="str">
            <v>名      称</v>
          </cell>
          <cell r="D1314" t="str">
            <v>品  質  規  格</v>
          </cell>
          <cell r="E1314" t="str">
            <v>数  量</v>
          </cell>
          <cell r="F1314" t="str">
            <v>単位</v>
          </cell>
          <cell r="G1314" t="str">
            <v>単  価</v>
          </cell>
          <cell r="H1314" t="str">
            <v>金  額</v>
          </cell>
          <cell r="I1314" t="str">
            <v>備    考</v>
          </cell>
        </row>
        <row r="1316">
          <cell r="B1316">
            <v>15</v>
          </cell>
          <cell r="C1316">
            <v>0</v>
          </cell>
          <cell r="D1316">
            <v>0</v>
          </cell>
          <cell r="H1316">
            <v>0</v>
          </cell>
        </row>
        <row r="1318">
          <cell r="C1318" t="str">
            <v>　型板ガラス</v>
          </cell>
          <cell r="D1318" t="str">
            <v>厚4mm　ｼｰﾘﾝｸﾞ</v>
          </cell>
          <cell r="E1318">
            <v>20.2</v>
          </cell>
          <cell r="F1318" t="str">
            <v>㎡</v>
          </cell>
          <cell r="G1318">
            <v>2880</v>
          </cell>
          <cell r="H1318">
            <v>58176</v>
          </cell>
        </row>
        <row r="1320">
          <cell r="C1320" t="str">
            <v>　ﾌﾛｰﾄ板ｶﾞﾗｽ</v>
          </cell>
          <cell r="D1320" t="str">
            <v>厚5mm　ｼｰﾘﾝｸﾞ</v>
          </cell>
          <cell r="E1320">
            <v>55.3</v>
          </cell>
          <cell r="F1320" t="str">
            <v>㎡</v>
          </cell>
          <cell r="G1320">
            <v>3840</v>
          </cell>
          <cell r="H1320">
            <v>212352</v>
          </cell>
        </row>
        <row r="1322">
          <cell r="C1322" t="str">
            <v>　　　〃</v>
          </cell>
          <cell r="D1322" t="str">
            <v>厚6mm　ｼｰﾘﾝｸﾞ</v>
          </cell>
          <cell r="E1322">
            <v>649</v>
          </cell>
          <cell r="F1322" t="str">
            <v>㎡</v>
          </cell>
          <cell r="G1322">
            <v>6540</v>
          </cell>
          <cell r="H1322">
            <v>4244460</v>
          </cell>
        </row>
        <row r="1324">
          <cell r="C1324" t="str">
            <v>　　　〃</v>
          </cell>
          <cell r="D1324" t="str">
            <v>厚10mm　ｼｰﾘﾝｸﾞ</v>
          </cell>
          <cell r="E1324">
            <v>2091</v>
          </cell>
          <cell r="F1324" t="str">
            <v>㎡</v>
          </cell>
          <cell r="G1324">
            <v>11940</v>
          </cell>
          <cell r="H1324">
            <v>24966540</v>
          </cell>
        </row>
        <row r="1326">
          <cell r="C1326" t="str">
            <v>網入り磨き板ｶﾞﾗｽ</v>
          </cell>
          <cell r="D1326" t="str">
            <v>厚6.8mm　ｼｰﾘﾝｸﾞ</v>
          </cell>
          <cell r="E1326">
            <v>60.2</v>
          </cell>
          <cell r="F1326" t="str">
            <v>㎡</v>
          </cell>
          <cell r="G1326">
            <v>15600</v>
          </cell>
          <cell r="H1326">
            <v>939120</v>
          </cell>
          <cell r="I1326" t="str">
            <v>県営単</v>
          </cell>
        </row>
        <row r="1328">
          <cell r="C1328" t="str">
            <v>強化ｶﾞﾗｽ</v>
          </cell>
          <cell r="D1328" t="str">
            <v>厚5mm　ｼｰﾘﾝｸﾞ</v>
          </cell>
          <cell r="E1328">
            <v>97.2</v>
          </cell>
          <cell r="F1328" t="str">
            <v>㎡</v>
          </cell>
          <cell r="G1328">
            <v>11460</v>
          </cell>
          <cell r="H1328">
            <v>1113912</v>
          </cell>
        </row>
        <row r="1330">
          <cell r="C1330" t="str">
            <v>　〃</v>
          </cell>
          <cell r="D1330" t="str">
            <v>厚8mm　ｼｰﾘﾝｸﾞ</v>
          </cell>
          <cell r="E1330">
            <v>40.5</v>
          </cell>
          <cell r="F1330" t="str">
            <v>㎡</v>
          </cell>
          <cell r="G1330">
            <v>29700</v>
          </cell>
          <cell r="H1330">
            <v>1202850</v>
          </cell>
        </row>
        <row r="1332">
          <cell r="C1332" t="str">
            <v>　〃</v>
          </cell>
          <cell r="D1332" t="str">
            <v>厚12mm　ｼｰﾘﾝｸﾞ</v>
          </cell>
          <cell r="E1332">
            <v>73.7</v>
          </cell>
          <cell r="F1332" t="str">
            <v>㎡</v>
          </cell>
          <cell r="G1332">
            <v>44640</v>
          </cell>
          <cell r="H1332">
            <v>3289968</v>
          </cell>
        </row>
        <row r="1333">
          <cell r="D1333" t="str">
            <v>厚6mm</v>
          </cell>
        </row>
        <row r="1334">
          <cell r="C1334" t="str">
            <v>　鏡　便所手洗　　Ａ</v>
          </cell>
          <cell r="D1334" t="str">
            <v>　3580*1200</v>
          </cell>
          <cell r="E1334">
            <v>1</v>
          </cell>
          <cell r="F1334" t="str">
            <v>ヵ所</v>
          </cell>
          <cell r="G1334">
            <v>77328</v>
          </cell>
          <cell r="H1334">
            <v>77328</v>
          </cell>
        </row>
        <row r="1336">
          <cell r="C1336" t="str">
            <v>　　〃　　　　　　　  Ｂ</v>
          </cell>
          <cell r="D1336" t="str">
            <v>　2400*1200</v>
          </cell>
          <cell r="E1336">
            <v>1</v>
          </cell>
          <cell r="F1336" t="str">
            <v>ヵ所</v>
          </cell>
          <cell r="G1336">
            <v>51840</v>
          </cell>
          <cell r="H1336">
            <v>51840</v>
          </cell>
        </row>
        <row r="1338">
          <cell r="C1338" t="str">
            <v>　　〃　　　　　　　  Ｃ</v>
          </cell>
          <cell r="D1338" t="str">
            <v>　3250*1200</v>
          </cell>
          <cell r="E1338">
            <v>2</v>
          </cell>
          <cell r="F1338" t="str">
            <v>ヵ所</v>
          </cell>
          <cell r="G1338">
            <v>70200</v>
          </cell>
          <cell r="H1338">
            <v>140400</v>
          </cell>
        </row>
        <row r="1340">
          <cell r="C1340" t="str">
            <v>　　〃　　　　　　　  Ｄ</v>
          </cell>
          <cell r="D1340" t="str">
            <v>　2380*1200</v>
          </cell>
          <cell r="E1340">
            <v>2</v>
          </cell>
          <cell r="F1340" t="str">
            <v>ヵ所</v>
          </cell>
          <cell r="G1340">
            <v>51408</v>
          </cell>
          <cell r="H1340">
            <v>102816</v>
          </cell>
        </row>
        <row r="1342">
          <cell r="C1342" t="str">
            <v>　　〃　　　　　　　  Ｅ</v>
          </cell>
          <cell r="D1342" t="str">
            <v>　3500*1200</v>
          </cell>
          <cell r="E1342">
            <v>2</v>
          </cell>
          <cell r="F1342" t="str">
            <v>ヵ所</v>
          </cell>
          <cell r="G1342">
            <v>75600</v>
          </cell>
          <cell r="H1342">
            <v>151200</v>
          </cell>
        </row>
        <row r="1344">
          <cell r="C1344" t="str">
            <v>　　〃　　　　　　　  Ｆ</v>
          </cell>
          <cell r="D1344" t="str">
            <v>　2400*1200</v>
          </cell>
          <cell r="E1344">
            <v>2</v>
          </cell>
          <cell r="F1344" t="str">
            <v>ヵ所</v>
          </cell>
          <cell r="G1344">
            <v>51840</v>
          </cell>
          <cell r="H1344">
            <v>103680</v>
          </cell>
        </row>
        <row r="1346">
          <cell r="C1346" t="str">
            <v>　　〃　　　　　　　  Ｇ</v>
          </cell>
          <cell r="D1346" t="str">
            <v>　3300*1200</v>
          </cell>
          <cell r="E1346">
            <v>4</v>
          </cell>
          <cell r="F1346" t="str">
            <v>ヵ所</v>
          </cell>
          <cell r="G1346">
            <v>71280</v>
          </cell>
          <cell r="H1346">
            <v>285120</v>
          </cell>
        </row>
        <row r="1348">
          <cell r="C1348" t="str">
            <v>　　〃　　　　　　　  Ｈ</v>
          </cell>
          <cell r="D1348" t="str">
            <v>　2950*1200</v>
          </cell>
          <cell r="E1348">
            <v>4</v>
          </cell>
          <cell r="F1348" t="str">
            <v>ヵ所</v>
          </cell>
          <cell r="G1348">
            <v>63720</v>
          </cell>
          <cell r="H1348">
            <v>254880</v>
          </cell>
        </row>
        <row r="1358">
          <cell r="H1358">
            <v>0</v>
          </cell>
        </row>
        <row r="1360">
          <cell r="H1360">
            <v>0</v>
          </cell>
        </row>
        <row r="1362">
          <cell r="H1362">
            <v>0</v>
          </cell>
        </row>
        <row r="1364">
          <cell r="H1364">
            <v>0</v>
          </cell>
        </row>
        <row r="1365">
          <cell r="C1365" t="str">
            <v>小　　　　　計</v>
          </cell>
          <cell r="D1365">
            <v>37194642</v>
          </cell>
          <cell r="H1365">
            <v>37194642</v>
          </cell>
        </row>
        <row r="1366">
          <cell r="H1366">
            <v>37194000</v>
          </cell>
        </row>
        <row r="1370">
          <cell r="B1370" t="str">
            <v>内      訳      書</v>
          </cell>
        </row>
        <row r="1371">
          <cell r="B1371" t="str">
            <v>No.</v>
          </cell>
          <cell r="C1371" t="str">
            <v>名      称</v>
          </cell>
          <cell r="D1371" t="str">
            <v>品  質  規  格</v>
          </cell>
          <cell r="E1371" t="str">
            <v>数  量</v>
          </cell>
          <cell r="F1371" t="str">
            <v>単位</v>
          </cell>
          <cell r="G1371" t="str">
            <v>単  価</v>
          </cell>
          <cell r="H1371" t="str">
            <v>金  額</v>
          </cell>
          <cell r="I1371" t="str">
            <v>備    考</v>
          </cell>
        </row>
        <row r="1373">
          <cell r="B1373">
            <v>16</v>
          </cell>
          <cell r="C1373">
            <v>0</v>
          </cell>
          <cell r="D1373">
            <v>0</v>
          </cell>
          <cell r="H1373">
            <v>0</v>
          </cell>
        </row>
        <row r="1375">
          <cell r="C1375" t="str">
            <v>（外部）</v>
          </cell>
          <cell r="D1375">
            <v>0</v>
          </cell>
          <cell r="H1375">
            <v>0</v>
          </cell>
        </row>
        <row r="1377">
          <cell r="C1377" t="str">
            <v>　ＶＰ（ケイカル板面）</v>
          </cell>
          <cell r="D1377" t="str">
            <v>　Ｂ種、素地共</v>
          </cell>
          <cell r="E1377">
            <v>503</v>
          </cell>
          <cell r="F1377" t="str">
            <v>㎡</v>
          </cell>
          <cell r="G1377">
            <v>1250</v>
          </cell>
          <cell r="H1377">
            <v>628750</v>
          </cell>
        </row>
        <row r="1379">
          <cell r="C1379" t="str">
            <v>　ＯＰ（亜鉛ﾒｯｷ面）</v>
          </cell>
          <cell r="D1379" t="str">
            <v>手すりＢタイプ</v>
          </cell>
          <cell r="E1379">
            <v>89.1</v>
          </cell>
          <cell r="F1379" t="str">
            <v>m</v>
          </cell>
          <cell r="G1379">
            <v>800</v>
          </cell>
          <cell r="H1379">
            <v>71280</v>
          </cell>
        </row>
        <row r="1381">
          <cell r="C1381" t="str">
            <v>　　　〃</v>
          </cell>
          <cell r="D1381" t="str">
            <v>手すりＣタイプ</v>
          </cell>
          <cell r="E1381">
            <v>420</v>
          </cell>
          <cell r="F1381" t="str">
            <v>m</v>
          </cell>
          <cell r="G1381">
            <v>1500</v>
          </cell>
          <cell r="H1381">
            <v>630000</v>
          </cell>
        </row>
        <row r="1387">
          <cell r="H1387">
            <v>0</v>
          </cell>
        </row>
        <row r="1389">
          <cell r="C1389" t="str">
            <v>（内部）</v>
          </cell>
          <cell r="D1389">
            <v>0</v>
          </cell>
          <cell r="H1389">
            <v>0</v>
          </cell>
        </row>
        <row r="1391">
          <cell r="C1391" t="str">
            <v>　ＯＰ（木部）</v>
          </cell>
          <cell r="D1391" t="str">
            <v>素地共</v>
          </cell>
          <cell r="E1391">
            <v>104</v>
          </cell>
          <cell r="F1391" t="str">
            <v>㎡</v>
          </cell>
          <cell r="G1391">
            <v>1350</v>
          </cell>
          <cell r="H1391">
            <v>140400</v>
          </cell>
        </row>
        <row r="1393">
          <cell r="C1393" t="str">
            <v>　ＯＰ（亜鉛ﾒｯｷ面）</v>
          </cell>
          <cell r="D1393" t="str">
            <v>鋼製建具</v>
          </cell>
          <cell r="E1393">
            <v>1127</v>
          </cell>
          <cell r="F1393" t="str">
            <v>㎡</v>
          </cell>
          <cell r="G1393">
            <v>1170</v>
          </cell>
          <cell r="H1393">
            <v>1318590</v>
          </cell>
          <cell r="I1393" t="str">
            <v>県営単</v>
          </cell>
        </row>
        <row r="1395">
          <cell r="C1395" t="str">
            <v>　　　〃</v>
          </cell>
          <cell r="D1395" t="str">
            <v>間仕切り隔て</v>
          </cell>
          <cell r="E1395">
            <v>58.8</v>
          </cell>
          <cell r="F1395" t="str">
            <v>㎡</v>
          </cell>
          <cell r="G1395">
            <v>1170</v>
          </cell>
          <cell r="H1395">
            <v>68796</v>
          </cell>
          <cell r="I1395" t="str">
            <v>県営単</v>
          </cell>
        </row>
        <row r="1397">
          <cell r="C1397" t="str">
            <v>　ＶＰ（RC面）</v>
          </cell>
          <cell r="D1397" t="str">
            <v>　Ｂ種、素地共</v>
          </cell>
          <cell r="E1397">
            <v>359</v>
          </cell>
          <cell r="F1397" t="str">
            <v>㎡</v>
          </cell>
          <cell r="G1397">
            <v>1450</v>
          </cell>
          <cell r="H1397">
            <v>520550</v>
          </cell>
        </row>
        <row r="1398">
          <cell r="I1398" t="str">
            <v>素地</v>
          </cell>
          <cell r="J1398" t="str">
            <v>ＶＰ</v>
          </cell>
          <cell r="K1398" t="str">
            <v>ＶＰ</v>
          </cell>
          <cell r="M1398" t="str">
            <v>県営単</v>
          </cell>
        </row>
        <row r="1399">
          <cell r="C1399" t="str">
            <v>　ＶＰ（モルタル面）</v>
          </cell>
          <cell r="D1399" t="str">
            <v>　Ｂ種、素地共</v>
          </cell>
          <cell r="E1399">
            <v>5.3</v>
          </cell>
          <cell r="F1399" t="str">
            <v>㎡</v>
          </cell>
          <cell r="G1399">
            <v>1970</v>
          </cell>
          <cell r="H1399">
            <v>10441</v>
          </cell>
          <cell r="I1399">
            <v>600</v>
          </cell>
          <cell r="J1399" t="str">
            <v>+</v>
          </cell>
          <cell r="K1399">
            <v>1370</v>
          </cell>
          <cell r="L1399" t="str">
            <v>=</v>
          </cell>
          <cell r="M1399">
            <v>1970</v>
          </cell>
        </row>
        <row r="1401">
          <cell r="C1401" t="str">
            <v>　ＶＰ（ケイカル板面）</v>
          </cell>
          <cell r="D1401" t="str">
            <v>　Ｂ種、素地共</v>
          </cell>
          <cell r="E1401">
            <v>202</v>
          </cell>
          <cell r="F1401" t="str">
            <v>㎡</v>
          </cell>
          <cell r="G1401">
            <v>1250</v>
          </cell>
          <cell r="H1401">
            <v>252500</v>
          </cell>
        </row>
        <row r="1402">
          <cell r="D1402" t="str">
            <v>一般</v>
          </cell>
        </row>
        <row r="1403">
          <cell r="C1403" t="str">
            <v>　ＥＰ（モルタル面）</v>
          </cell>
          <cell r="D1403" t="str">
            <v>素地共</v>
          </cell>
          <cell r="E1403">
            <v>32.700000000000003</v>
          </cell>
          <cell r="F1403" t="str">
            <v>㎡</v>
          </cell>
          <cell r="G1403">
            <v>1350</v>
          </cell>
          <cell r="H1403">
            <v>44145</v>
          </cell>
        </row>
        <row r="1404">
          <cell r="D1404" t="str">
            <v>一般</v>
          </cell>
        </row>
        <row r="1405">
          <cell r="C1405" t="str">
            <v>　ＥＰ（ボード面）</v>
          </cell>
          <cell r="D1405" t="str">
            <v>素地共</v>
          </cell>
          <cell r="E1405">
            <v>1427</v>
          </cell>
          <cell r="F1405" t="str">
            <v>㎡</v>
          </cell>
          <cell r="G1405">
            <v>1300</v>
          </cell>
          <cell r="H1405">
            <v>1855100</v>
          </cell>
        </row>
        <row r="1406">
          <cell r="D1406" t="str">
            <v>見上げ面</v>
          </cell>
        </row>
        <row r="1407">
          <cell r="C1407" t="str">
            <v>　　　〃</v>
          </cell>
          <cell r="D1407" t="str">
            <v>素地共</v>
          </cell>
          <cell r="E1407">
            <v>168</v>
          </cell>
          <cell r="F1407" t="str">
            <v>㎡</v>
          </cell>
          <cell r="G1407">
            <v>1400</v>
          </cell>
          <cell r="H1407">
            <v>235200</v>
          </cell>
        </row>
        <row r="1408">
          <cell r="D1408" t="str">
            <v>一般</v>
          </cell>
          <cell r="E1408" t="str">
            <v>素地</v>
          </cell>
          <cell r="F1408" t="str">
            <v>ＥＰ</v>
          </cell>
          <cell r="G1408" t="str">
            <v>県営単</v>
          </cell>
          <cell r="I1408" t="str">
            <v>素地</v>
          </cell>
          <cell r="K1408" t="str">
            <v>ＥＰ</v>
          </cell>
          <cell r="M1408" t="str">
            <v>県営単</v>
          </cell>
        </row>
        <row r="1409">
          <cell r="C1409" t="str">
            <v>　ＥＰ（コンクリート面）</v>
          </cell>
          <cell r="D1409" t="str">
            <v>Ｂ種、素地共</v>
          </cell>
          <cell r="E1409">
            <v>3364</v>
          </cell>
          <cell r="F1409" t="str">
            <v>㎡</v>
          </cell>
          <cell r="G1409">
            <v>1920</v>
          </cell>
          <cell r="H1409">
            <v>6458880</v>
          </cell>
          <cell r="I1409">
            <v>980</v>
          </cell>
          <cell r="J1409" t="str">
            <v>+</v>
          </cell>
          <cell r="K1409">
            <v>940</v>
          </cell>
          <cell r="L1409" t="str">
            <v>=</v>
          </cell>
          <cell r="M1409">
            <v>1920</v>
          </cell>
        </row>
        <row r="1410">
          <cell r="D1410" t="str">
            <v>一般</v>
          </cell>
        </row>
        <row r="1411">
          <cell r="C1411" t="str">
            <v>　ＧＰ（ボード面）</v>
          </cell>
          <cell r="D1411" t="str">
            <v>素地共</v>
          </cell>
          <cell r="E1411">
            <v>384</v>
          </cell>
          <cell r="F1411" t="str">
            <v>㎡</v>
          </cell>
          <cell r="G1411">
            <v>1300</v>
          </cell>
          <cell r="H1411">
            <v>499200</v>
          </cell>
        </row>
        <row r="1412">
          <cell r="D1412" t="str">
            <v>一般</v>
          </cell>
        </row>
        <row r="1413">
          <cell r="C1413" t="str">
            <v>　ＧＰ（モルタル面）</v>
          </cell>
          <cell r="D1413" t="str">
            <v>素地共</v>
          </cell>
          <cell r="E1413">
            <v>139</v>
          </cell>
          <cell r="F1413" t="str">
            <v>㎡</v>
          </cell>
          <cell r="G1413">
            <v>1300</v>
          </cell>
          <cell r="H1413">
            <v>180700</v>
          </cell>
        </row>
        <row r="1414">
          <cell r="D1414" t="str">
            <v>一般</v>
          </cell>
        </row>
        <row r="1415">
          <cell r="C1415" t="str">
            <v>　ＧＰ（コンクリート面）</v>
          </cell>
          <cell r="D1415" t="str">
            <v>素地共</v>
          </cell>
          <cell r="E1415">
            <v>2924</v>
          </cell>
          <cell r="F1415" t="str">
            <v>㎡</v>
          </cell>
          <cell r="G1415">
            <v>1300</v>
          </cell>
          <cell r="H1415">
            <v>3801200</v>
          </cell>
        </row>
        <row r="1417">
          <cell r="H1417">
            <v>0</v>
          </cell>
        </row>
        <row r="1419">
          <cell r="H1419">
            <v>0</v>
          </cell>
        </row>
        <row r="1421">
          <cell r="H1421">
            <v>0</v>
          </cell>
        </row>
        <row r="1422">
          <cell r="C1422" t="str">
            <v>小　　　　　計</v>
          </cell>
          <cell r="D1422">
            <v>16715732</v>
          </cell>
          <cell r="H1422">
            <v>16715732</v>
          </cell>
        </row>
        <row r="1423">
          <cell r="H1423">
            <v>16715000</v>
          </cell>
        </row>
        <row r="1427">
          <cell r="B1427" t="str">
            <v>内      訳      書</v>
          </cell>
        </row>
        <row r="1428">
          <cell r="B1428" t="str">
            <v>No.</v>
          </cell>
          <cell r="C1428" t="str">
            <v>名      称</v>
          </cell>
          <cell r="D1428" t="str">
            <v>品  質  規  格</v>
          </cell>
          <cell r="E1428" t="str">
            <v>数  量</v>
          </cell>
          <cell r="F1428" t="str">
            <v>単位</v>
          </cell>
          <cell r="G1428" t="str">
            <v>単  価</v>
          </cell>
          <cell r="H1428" t="str">
            <v>金  額</v>
          </cell>
          <cell r="I1428" t="str">
            <v>備    考</v>
          </cell>
        </row>
        <row r="1430">
          <cell r="B1430">
            <v>17</v>
          </cell>
          <cell r="C1430">
            <v>0</v>
          </cell>
          <cell r="D1430">
            <v>0</v>
          </cell>
          <cell r="H1430">
            <v>0</v>
          </cell>
        </row>
        <row r="1431">
          <cell r="C1431" t="str">
            <v>（外部）</v>
          </cell>
        </row>
        <row r="1432">
          <cell r="C1432" t="str">
            <v>複層仕上塗材（ＲＥ）</v>
          </cell>
          <cell r="D1432" t="str">
            <v>吹付け</v>
          </cell>
          <cell r="E1432">
            <v>6490</v>
          </cell>
          <cell r="F1432" t="str">
            <v>㎡</v>
          </cell>
          <cell r="G1432">
            <v>1760</v>
          </cell>
          <cell r="H1432">
            <v>11422400</v>
          </cell>
          <cell r="I1432" t="str">
            <v>県営単</v>
          </cell>
        </row>
        <row r="1434">
          <cell r="C1434" t="str">
            <v>　ｹｲ酸ｶﾙｼｳﾑ板</v>
          </cell>
          <cell r="D1434" t="str">
            <v>　厚6（目透し）</v>
          </cell>
          <cell r="E1434">
            <v>503</v>
          </cell>
          <cell r="F1434" t="str">
            <v>㎡</v>
          </cell>
          <cell r="G1434">
            <v>2970</v>
          </cell>
          <cell r="H1434">
            <v>1493910</v>
          </cell>
          <cell r="I1434" t="str">
            <v>県営単</v>
          </cell>
        </row>
        <row r="1435">
          <cell r="C1435" t="str">
            <v>　風除室前</v>
          </cell>
        </row>
        <row r="1436">
          <cell r="C1436" t="str">
            <v>　アルミパネル</v>
          </cell>
          <cell r="D1436" t="str">
            <v>　厚1.5（目透し）</v>
          </cell>
          <cell r="E1436">
            <v>44.5</v>
          </cell>
          <cell r="F1436" t="str">
            <v>㎡</v>
          </cell>
          <cell r="G1436">
            <v>35000</v>
          </cell>
          <cell r="H1436">
            <v>1557500</v>
          </cell>
        </row>
        <row r="1438">
          <cell r="C1438" t="str">
            <v>（内部）</v>
          </cell>
          <cell r="D1438">
            <v>0</v>
          </cell>
          <cell r="H1438">
            <v>0</v>
          </cell>
        </row>
        <row r="1439">
          <cell r="C1439" t="str">
            <v>床</v>
          </cell>
          <cell r="D1439" t="str">
            <v>ｶｰﾍﾟｯﾄ含む</v>
          </cell>
        </row>
        <row r="1440">
          <cell r="C1440" t="str">
            <v>フリーアクセスフロアー</v>
          </cell>
          <cell r="D1440" t="str">
            <v>　H=100</v>
          </cell>
          <cell r="E1440">
            <v>9196</v>
          </cell>
          <cell r="F1440" t="str">
            <v>㎡</v>
          </cell>
          <cell r="G1440">
            <v>13500</v>
          </cell>
          <cell r="H1440">
            <v>124146000</v>
          </cell>
        </row>
        <row r="1442">
          <cell r="C1442" t="str">
            <v>ビニル床シート</v>
          </cell>
          <cell r="D1442" t="str">
            <v>厚2.5</v>
          </cell>
          <cell r="E1442">
            <v>327</v>
          </cell>
          <cell r="F1442" t="str">
            <v>㎡</v>
          </cell>
          <cell r="G1442">
            <v>3250</v>
          </cell>
          <cell r="H1442">
            <v>1062750</v>
          </cell>
          <cell r="I1442" t="str">
            <v>県営単</v>
          </cell>
        </row>
        <row r="1444">
          <cell r="C1444" t="str">
            <v>ビニル床タイル</v>
          </cell>
          <cell r="D1444" t="str">
            <v>厚2</v>
          </cell>
          <cell r="E1444">
            <v>3086</v>
          </cell>
          <cell r="F1444" t="str">
            <v>㎡</v>
          </cell>
          <cell r="G1444">
            <v>1990</v>
          </cell>
          <cell r="H1444">
            <v>6141140</v>
          </cell>
          <cell r="I1444" t="str">
            <v>県営単</v>
          </cell>
        </row>
        <row r="1446">
          <cell r="C1446" t="str">
            <v>ビニル床タイル（石調）</v>
          </cell>
          <cell r="D1446" t="str">
            <v>厚3*450角</v>
          </cell>
          <cell r="E1446">
            <v>1063</v>
          </cell>
          <cell r="F1446" t="str">
            <v>㎡</v>
          </cell>
          <cell r="G1446">
            <v>8000</v>
          </cell>
          <cell r="H1446">
            <v>8504000</v>
          </cell>
        </row>
        <row r="1447">
          <cell r="C1447" t="str">
            <v>階段</v>
          </cell>
        </row>
        <row r="1448">
          <cell r="C1448" t="str">
            <v>ビニル床タイル</v>
          </cell>
          <cell r="D1448" t="str">
            <v>厚2</v>
          </cell>
          <cell r="E1448">
            <v>404</v>
          </cell>
          <cell r="F1448" t="str">
            <v>㎡</v>
          </cell>
          <cell r="G1448">
            <v>3440</v>
          </cell>
          <cell r="H1448">
            <v>1389760</v>
          </cell>
          <cell r="I1448" t="str">
            <v>県営単</v>
          </cell>
        </row>
        <row r="1449">
          <cell r="C1449" t="str">
            <v>階段</v>
          </cell>
        </row>
        <row r="1450">
          <cell r="C1450" t="str">
            <v>ビニル床タイル（石調）</v>
          </cell>
          <cell r="D1450" t="str">
            <v>厚3</v>
          </cell>
          <cell r="E1450">
            <v>34.9</v>
          </cell>
          <cell r="F1450" t="str">
            <v>㎡</v>
          </cell>
          <cell r="G1450">
            <v>7000</v>
          </cell>
          <cell r="H1450">
            <v>244300</v>
          </cell>
        </row>
        <row r="1452">
          <cell r="C1452" t="str">
            <v>ビニル幅木</v>
          </cell>
          <cell r="D1452" t="str">
            <v>　H=100</v>
          </cell>
          <cell r="E1452">
            <v>3232</v>
          </cell>
          <cell r="F1452" t="str">
            <v>m</v>
          </cell>
          <cell r="G1452">
            <v>710</v>
          </cell>
          <cell r="H1452">
            <v>2294720</v>
          </cell>
          <cell r="I1452" t="str">
            <v>県営単</v>
          </cell>
        </row>
        <row r="1453">
          <cell r="C1453" t="str">
            <v>階段</v>
          </cell>
        </row>
        <row r="1454">
          <cell r="C1454" t="str">
            <v>ビニル幅木</v>
          </cell>
          <cell r="D1454" t="str">
            <v>　H=100</v>
          </cell>
          <cell r="E1454">
            <v>237</v>
          </cell>
          <cell r="F1454" t="str">
            <v>m</v>
          </cell>
          <cell r="G1454">
            <v>800</v>
          </cell>
          <cell r="H1454">
            <v>189600</v>
          </cell>
        </row>
        <row r="1455">
          <cell r="C1455" t="str">
            <v>大会議室</v>
          </cell>
        </row>
        <row r="1456">
          <cell r="C1456" t="str">
            <v>タイルカーペット</v>
          </cell>
          <cell r="D1456" t="str">
            <v>厚6.5*500角</v>
          </cell>
          <cell r="E1456">
            <v>353</v>
          </cell>
          <cell r="F1456" t="str">
            <v>㎡</v>
          </cell>
          <cell r="G1456">
            <v>8000</v>
          </cell>
          <cell r="H1456">
            <v>2824000</v>
          </cell>
        </row>
        <row r="1457">
          <cell r="C1457" t="str">
            <v>床</v>
          </cell>
        </row>
        <row r="1458">
          <cell r="C1458" t="str">
            <v>エポキシ防塵塗装</v>
          </cell>
          <cell r="D1458">
            <v>36.799999999999997</v>
          </cell>
          <cell r="E1458">
            <v>36.799999999999997</v>
          </cell>
          <cell r="F1458" t="str">
            <v>㎡</v>
          </cell>
          <cell r="G1458">
            <v>3300</v>
          </cell>
          <cell r="H1458">
            <v>121440</v>
          </cell>
          <cell r="I1458" t="str">
            <v>県営単</v>
          </cell>
        </row>
        <row r="1459">
          <cell r="C1459" t="str">
            <v>巾木</v>
          </cell>
        </row>
        <row r="1460">
          <cell r="C1460" t="str">
            <v>エポキシ防塵塗装</v>
          </cell>
          <cell r="D1460" t="str">
            <v>立上り</v>
          </cell>
          <cell r="E1460">
            <v>22.2</v>
          </cell>
          <cell r="F1460" t="str">
            <v>m</v>
          </cell>
          <cell r="G1460">
            <v>700</v>
          </cell>
          <cell r="H1460">
            <v>15540</v>
          </cell>
        </row>
        <row r="1461">
          <cell r="C1461" t="str">
            <v>床</v>
          </cell>
        </row>
        <row r="1462">
          <cell r="C1462" t="str">
            <v>ハードナー仕上げ</v>
          </cell>
          <cell r="D1462">
            <v>189</v>
          </cell>
          <cell r="E1462">
            <v>189</v>
          </cell>
          <cell r="F1462" t="str">
            <v>㎡</v>
          </cell>
          <cell r="G1462">
            <v>500</v>
          </cell>
          <cell r="H1462">
            <v>94500</v>
          </cell>
        </row>
        <row r="1463">
          <cell r="C1463" t="str">
            <v>壁</v>
          </cell>
          <cell r="D1463" t="str">
            <v>捨て張り</v>
          </cell>
        </row>
        <row r="1464">
          <cell r="C1464" t="str">
            <v>石膏ボード張り</v>
          </cell>
          <cell r="D1464" t="str">
            <v>厚さ9.5</v>
          </cell>
          <cell r="E1464">
            <v>1756</v>
          </cell>
          <cell r="F1464" t="str">
            <v>㎡</v>
          </cell>
          <cell r="G1464" t="e">
            <v>#REF!</v>
          </cell>
          <cell r="H1464" t="e">
            <v>#REF!</v>
          </cell>
          <cell r="I1464" t="str">
            <v>代価表内-1</v>
          </cell>
        </row>
        <row r="1465">
          <cell r="C1465" t="str">
            <v>壁</v>
          </cell>
        </row>
        <row r="1466">
          <cell r="C1466" t="str">
            <v>石膏ボード張り</v>
          </cell>
          <cell r="D1466" t="str">
            <v>厚さ12.5</v>
          </cell>
          <cell r="E1466">
            <v>1723</v>
          </cell>
          <cell r="F1466" t="str">
            <v>㎡</v>
          </cell>
          <cell r="G1466" t="e">
            <v>#REF!</v>
          </cell>
          <cell r="H1466" t="e">
            <v>#REF!</v>
          </cell>
          <cell r="I1466" t="str">
            <v>代価表内-2</v>
          </cell>
        </row>
        <row r="1467">
          <cell r="C1467" t="str">
            <v>壁</v>
          </cell>
        </row>
        <row r="1468">
          <cell r="C1468" t="str">
            <v>石膏ボード張り</v>
          </cell>
          <cell r="D1468" t="str">
            <v>厚さ21</v>
          </cell>
          <cell r="E1468">
            <v>193</v>
          </cell>
          <cell r="F1468" t="str">
            <v>㎡</v>
          </cell>
          <cell r="G1468" t="e">
            <v>#REF!</v>
          </cell>
          <cell r="H1468" t="e">
            <v>#REF!</v>
          </cell>
          <cell r="I1468" t="str">
            <v>代価表内-3</v>
          </cell>
        </row>
        <row r="1469">
          <cell r="C1469" t="str">
            <v>壁</v>
          </cell>
        </row>
        <row r="1470">
          <cell r="C1470" t="str">
            <v>ビニルクロス</v>
          </cell>
          <cell r="D1470" t="str">
            <v>材工共</v>
          </cell>
          <cell r="E1470">
            <v>305</v>
          </cell>
          <cell r="F1470" t="str">
            <v>㎡</v>
          </cell>
          <cell r="G1470">
            <v>1500</v>
          </cell>
          <cell r="H1470">
            <v>457500</v>
          </cell>
        </row>
        <row r="1471">
          <cell r="C1471" t="str">
            <v>壁</v>
          </cell>
        </row>
        <row r="1472">
          <cell r="C1472" t="str">
            <v>ｸﾞﾗｽｳｰﾙﾎﾞｰﾄﾞｸﾞﾗｽｸﾛｽ包み</v>
          </cell>
          <cell r="D1472" t="str">
            <v>厚50</v>
          </cell>
          <cell r="E1472">
            <v>456</v>
          </cell>
          <cell r="F1472" t="str">
            <v>㎡</v>
          </cell>
          <cell r="G1472">
            <v>6800</v>
          </cell>
          <cell r="H1472">
            <v>3100800</v>
          </cell>
        </row>
        <row r="1473">
          <cell r="C1473" t="str">
            <v>壁</v>
          </cell>
        </row>
        <row r="1474">
          <cell r="C1474" t="str">
            <v>ダイノックシート</v>
          </cell>
          <cell r="D1474">
            <v>13.3</v>
          </cell>
          <cell r="E1474">
            <v>13.3</v>
          </cell>
          <cell r="F1474" t="str">
            <v>㎡</v>
          </cell>
          <cell r="G1474">
            <v>13000</v>
          </cell>
          <cell r="H1474">
            <v>172900</v>
          </cell>
        </row>
        <row r="1475">
          <cell r="C1475" t="str">
            <v>天井</v>
          </cell>
          <cell r="D1475" t="str">
            <v>フラット</v>
          </cell>
        </row>
        <row r="1476">
          <cell r="C1476" t="str">
            <v>石膏ボード+岩綿吸音板</v>
          </cell>
          <cell r="D1476" t="str">
            <v>厚9.5+9</v>
          </cell>
          <cell r="E1476">
            <v>12287</v>
          </cell>
          <cell r="F1476" t="str">
            <v>㎡</v>
          </cell>
          <cell r="G1476" t="e">
            <v>#REF!</v>
          </cell>
          <cell r="H1476" t="e">
            <v>#REF!</v>
          </cell>
          <cell r="I1476" t="str">
            <v>代価表内-4</v>
          </cell>
        </row>
        <row r="1477">
          <cell r="C1477" t="str">
            <v>天井</v>
          </cell>
          <cell r="D1477" t="str">
            <v>キューブ</v>
          </cell>
        </row>
        <row r="1478">
          <cell r="C1478" t="str">
            <v>石膏ボード+岩綿吸音板</v>
          </cell>
          <cell r="D1478" t="str">
            <v>厚9.5+15</v>
          </cell>
          <cell r="E1478">
            <v>614</v>
          </cell>
          <cell r="F1478" t="str">
            <v>㎡</v>
          </cell>
          <cell r="G1478" t="e">
            <v>#REF!</v>
          </cell>
          <cell r="H1478" t="e">
            <v>#REF!</v>
          </cell>
          <cell r="I1478" t="str">
            <v>代価表内-5</v>
          </cell>
        </row>
        <row r="1479">
          <cell r="C1479" t="str">
            <v>天井</v>
          </cell>
        </row>
        <row r="1480">
          <cell r="C1480" t="str">
            <v>石膏ボード</v>
          </cell>
          <cell r="D1480" t="str">
            <v>厚9.5　目透かし</v>
          </cell>
          <cell r="E1480">
            <v>168</v>
          </cell>
          <cell r="F1480" t="str">
            <v>㎡</v>
          </cell>
          <cell r="G1480">
            <v>2220</v>
          </cell>
          <cell r="H1480">
            <v>372960</v>
          </cell>
          <cell r="I1480" t="str">
            <v>県営単</v>
          </cell>
        </row>
        <row r="1484">
          <cell r="E1484" t="str">
            <v xml:space="preserve">    内      訳      書</v>
          </cell>
        </row>
        <row r="1485">
          <cell r="B1485" t="str">
            <v>No.</v>
          </cell>
          <cell r="C1485" t="str">
            <v>名      称</v>
          </cell>
          <cell r="D1485" t="str">
            <v>品  質  規  格</v>
          </cell>
          <cell r="E1485" t="str">
            <v>数  量</v>
          </cell>
          <cell r="F1485" t="str">
            <v>単位</v>
          </cell>
          <cell r="G1485" t="str">
            <v>単  価</v>
          </cell>
          <cell r="H1485" t="str">
            <v>金  額</v>
          </cell>
          <cell r="I1485" t="str">
            <v>備    考</v>
          </cell>
        </row>
        <row r="1486">
          <cell r="C1486" t="str">
            <v>天井</v>
          </cell>
        </row>
        <row r="1487">
          <cell r="B1487">
            <v>0</v>
          </cell>
          <cell r="C1487" t="str">
            <v>ｸﾞﾗｽｳｰﾙﾎﾞｰﾄﾞｸﾞﾗｽｸﾛｽ包み</v>
          </cell>
          <cell r="D1487" t="str">
            <v>厚50</v>
          </cell>
          <cell r="E1487">
            <v>199</v>
          </cell>
          <cell r="F1487" t="str">
            <v>㎡</v>
          </cell>
          <cell r="G1487">
            <v>6800</v>
          </cell>
          <cell r="H1487">
            <v>1353200</v>
          </cell>
        </row>
        <row r="1488">
          <cell r="C1488" t="str">
            <v>天井</v>
          </cell>
        </row>
        <row r="1489">
          <cell r="C1489" t="str">
            <v>ケイ酸カルシウム板</v>
          </cell>
          <cell r="D1489" t="str">
            <v>厚6　目透かし</v>
          </cell>
          <cell r="E1489">
            <v>30.9</v>
          </cell>
          <cell r="F1489" t="str">
            <v>㎡</v>
          </cell>
          <cell r="G1489">
            <v>2970</v>
          </cell>
          <cell r="H1489">
            <v>91773</v>
          </cell>
          <cell r="I1489" t="str">
            <v>県営単</v>
          </cell>
        </row>
        <row r="1491">
          <cell r="C1491" t="str">
            <v>シージングボード</v>
          </cell>
          <cell r="D1491" t="str">
            <v>厚9.5　目透かし</v>
          </cell>
          <cell r="E1491">
            <v>171</v>
          </cell>
          <cell r="F1491" t="str">
            <v>㎡</v>
          </cell>
          <cell r="G1491" t="e">
            <v>#REF!</v>
          </cell>
          <cell r="H1491" t="e">
            <v>#REF!</v>
          </cell>
          <cell r="I1491" t="str">
            <v>代価表内-6</v>
          </cell>
        </row>
        <row r="1493">
          <cell r="C1493" t="str">
            <v>点字ブロックシート</v>
          </cell>
          <cell r="D1493" t="str">
            <v>　300角</v>
          </cell>
          <cell r="E1493">
            <v>420</v>
          </cell>
          <cell r="F1493" t="str">
            <v>枚</v>
          </cell>
          <cell r="G1493">
            <v>3000</v>
          </cell>
          <cell r="H1493">
            <v>1260000</v>
          </cell>
        </row>
        <row r="1495">
          <cell r="C1495" t="str">
            <v>耐火被覆</v>
          </cell>
          <cell r="D1495" t="str">
            <v>　1時間耐火</v>
          </cell>
          <cell r="E1495">
            <v>12633</v>
          </cell>
          <cell r="F1495">
            <v>1620</v>
          </cell>
          <cell r="G1495">
            <v>1620</v>
          </cell>
          <cell r="H1495">
            <v>20465460</v>
          </cell>
          <cell r="I1495" t="str">
            <v>資料P843</v>
          </cell>
        </row>
        <row r="1497">
          <cell r="C1497" t="str">
            <v>　　〃</v>
          </cell>
          <cell r="D1497" t="str">
            <v>　2時間耐火</v>
          </cell>
          <cell r="E1497">
            <v>10711</v>
          </cell>
          <cell r="F1497">
            <v>2250</v>
          </cell>
          <cell r="G1497">
            <v>2250</v>
          </cell>
          <cell r="H1497">
            <v>24099750</v>
          </cell>
          <cell r="I1497" t="str">
            <v>資料P843</v>
          </cell>
        </row>
        <row r="1498">
          <cell r="C1498" t="str">
            <v>風除室天井</v>
          </cell>
        </row>
        <row r="1499">
          <cell r="C1499" t="str">
            <v>アルミパネル</v>
          </cell>
          <cell r="D1499">
            <v>46.2</v>
          </cell>
          <cell r="E1499">
            <v>46.2</v>
          </cell>
          <cell r="F1499" t="str">
            <v>㎡</v>
          </cell>
          <cell r="G1499">
            <v>35000</v>
          </cell>
          <cell r="H1499">
            <v>1617000</v>
          </cell>
        </row>
        <row r="1503">
          <cell r="H1503">
            <v>0</v>
          </cell>
        </row>
        <row r="1505">
          <cell r="H1505">
            <v>0</v>
          </cell>
        </row>
        <row r="1507">
          <cell r="H1507">
            <v>0</v>
          </cell>
        </row>
        <row r="1509">
          <cell r="H1509">
            <v>0</v>
          </cell>
        </row>
        <row r="1511">
          <cell r="H1511">
            <v>0</v>
          </cell>
        </row>
        <row r="1513">
          <cell r="H1513">
            <v>0</v>
          </cell>
        </row>
        <row r="1515">
          <cell r="H1515">
            <v>0</v>
          </cell>
        </row>
        <row r="1517">
          <cell r="H1517">
            <v>0</v>
          </cell>
        </row>
        <row r="1521">
          <cell r="H1521">
            <v>0</v>
          </cell>
        </row>
        <row r="1523">
          <cell r="H1523">
            <v>0</v>
          </cell>
        </row>
        <row r="1525">
          <cell r="H1525">
            <v>0</v>
          </cell>
        </row>
        <row r="1527">
          <cell r="H1527">
            <v>0</v>
          </cell>
        </row>
        <row r="1529">
          <cell r="H1529">
            <v>0</v>
          </cell>
        </row>
        <row r="1531">
          <cell r="H1531">
            <v>0</v>
          </cell>
        </row>
        <row r="1533">
          <cell r="H1533">
            <v>0</v>
          </cell>
        </row>
        <row r="1536">
          <cell r="C1536" t="str">
            <v>小　　　　　計</v>
          </cell>
          <cell r="D1536" t="e">
            <v>#REF!</v>
          </cell>
          <cell r="H1536" t="e">
            <v>#REF!</v>
          </cell>
        </row>
        <row r="1537">
          <cell r="H1537" t="e">
            <v>#REF!</v>
          </cell>
        </row>
        <row r="1541">
          <cell r="B1541" t="str">
            <v>内      訳      書</v>
          </cell>
        </row>
        <row r="1542">
          <cell r="B1542" t="str">
            <v>No.</v>
          </cell>
          <cell r="C1542" t="str">
            <v>名      称</v>
          </cell>
          <cell r="D1542" t="str">
            <v>品  質  規  格</v>
          </cell>
          <cell r="E1542" t="str">
            <v>数  量</v>
          </cell>
          <cell r="F1542" t="str">
            <v>単位</v>
          </cell>
          <cell r="G1542" t="str">
            <v>単  価</v>
          </cell>
          <cell r="H1542" t="str">
            <v>金  額</v>
          </cell>
          <cell r="I1542" t="str">
            <v>備    考</v>
          </cell>
        </row>
        <row r="1544">
          <cell r="B1544">
            <v>18</v>
          </cell>
          <cell r="C1544">
            <v>0</v>
          </cell>
          <cell r="D1544">
            <v>0</v>
          </cell>
          <cell r="H1544">
            <v>0</v>
          </cell>
        </row>
        <row r="1546">
          <cell r="C1546" t="str">
            <v>　ステンレス流し台</v>
          </cell>
          <cell r="D1546" t="str">
            <v>　1200*550*800</v>
          </cell>
          <cell r="E1546">
            <v>6</v>
          </cell>
          <cell r="F1546" t="str">
            <v>台</v>
          </cell>
          <cell r="G1546">
            <v>51300</v>
          </cell>
          <cell r="H1546">
            <v>307800</v>
          </cell>
          <cell r="I1546" t="str">
            <v>県営単</v>
          </cell>
        </row>
        <row r="1548">
          <cell r="C1548" t="str">
            <v>　吊り棚</v>
          </cell>
          <cell r="D1548" t="str">
            <v>　1200*400*500</v>
          </cell>
          <cell r="E1548">
            <v>6</v>
          </cell>
          <cell r="F1548" t="str">
            <v>台</v>
          </cell>
          <cell r="G1548">
            <v>30000</v>
          </cell>
          <cell r="H1548">
            <v>180000</v>
          </cell>
          <cell r="I1548" t="str">
            <v>県営単</v>
          </cell>
        </row>
        <row r="1550">
          <cell r="C1550" t="str">
            <v>　水切り棚</v>
          </cell>
          <cell r="D1550" t="str">
            <v>　1200*250*270</v>
          </cell>
          <cell r="E1550">
            <v>6</v>
          </cell>
          <cell r="F1550" t="str">
            <v>台</v>
          </cell>
          <cell r="G1550">
            <v>5240</v>
          </cell>
          <cell r="H1550">
            <v>31440</v>
          </cell>
          <cell r="I1550" t="str">
            <v>県営単</v>
          </cell>
        </row>
        <row r="1552">
          <cell r="C1552" t="str">
            <v>　スチールパーテーション</v>
          </cell>
          <cell r="D1552" t="str">
            <v>一式</v>
          </cell>
          <cell r="E1552">
            <v>48907000</v>
          </cell>
          <cell r="F1552" t="str">
            <v>一式</v>
          </cell>
          <cell r="H1552">
            <v>48907000</v>
          </cell>
        </row>
        <row r="1554">
          <cell r="C1554" t="str">
            <v>　スライディングドア</v>
          </cell>
          <cell r="D1554" t="str">
            <v>一式</v>
          </cell>
          <cell r="E1554">
            <v>12390900</v>
          </cell>
          <cell r="F1554" t="str">
            <v>一式</v>
          </cell>
          <cell r="H1554">
            <v>12390900</v>
          </cell>
        </row>
        <row r="1555">
          <cell r="C1555" t="str">
            <v>　トイレブース</v>
          </cell>
        </row>
        <row r="1556">
          <cell r="C1556" t="str">
            <v>　TB-1　ﾒﾗﾐﾝ樹脂</v>
          </cell>
          <cell r="D1556" t="str">
            <v>一式</v>
          </cell>
          <cell r="E1556">
            <v>11114940</v>
          </cell>
          <cell r="F1556" t="str">
            <v>一式</v>
          </cell>
          <cell r="H1556">
            <v>11114940</v>
          </cell>
        </row>
        <row r="1558">
          <cell r="C1558" t="str">
            <v>　厨房カウンター扉</v>
          </cell>
          <cell r="D1558">
            <v>1</v>
          </cell>
          <cell r="E1558">
            <v>1</v>
          </cell>
          <cell r="F1558" t="str">
            <v>ヵ所</v>
          </cell>
          <cell r="G1558" t="e">
            <v>#REF!</v>
          </cell>
          <cell r="H1558" t="e">
            <v>#REF!</v>
          </cell>
          <cell r="I1558" t="str">
            <v>代価表　ユ-4</v>
          </cell>
        </row>
        <row r="1559">
          <cell r="C1559" t="str">
            <v>　手洗い</v>
          </cell>
        </row>
        <row r="1560">
          <cell r="C1560" t="str">
            <v>　マーブライトカウンター</v>
          </cell>
          <cell r="D1560" t="str">
            <v>　Ａ</v>
          </cell>
          <cell r="E1560">
            <v>1</v>
          </cell>
          <cell r="F1560" t="str">
            <v>ヵ所</v>
          </cell>
          <cell r="G1560">
            <v>280700</v>
          </cell>
          <cell r="H1560">
            <v>280700</v>
          </cell>
        </row>
        <row r="1562">
          <cell r="C1562" t="str">
            <v>　　　　　〃　　</v>
          </cell>
          <cell r="D1562" t="str">
            <v>　Ｂ</v>
          </cell>
          <cell r="E1562">
            <v>1</v>
          </cell>
          <cell r="F1562" t="str">
            <v>ヵ所</v>
          </cell>
          <cell r="G1562">
            <v>219750</v>
          </cell>
          <cell r="H1562">
            <v>219750</v>
          </cell>
        </row>
        <row r="1564">
          <cell r="C1564" t="str">
            <v>　　　　　〃　　</v>
          </cell>
          <cell r="D1564" t="str">
            <v>　Ｃ</v>
          </cell>
          <cell r="E1564">
            <v>2</v>
          </cell>
          <cell r="F1564" t="str">
            <v>ヵ所</v>
          </cell>
          <cell r="G1564">
            <v>321900</v>
          </cell>
          <cell r="H1564">
            <v>643800</v>
          </cell>
        </row>
        <row r="1566">
          <cell r="C1566" t="str">
            <v>　　　　　〃　　</v>
          </cell>
          <cell r="D1566" t="str">
            <v>　Ｄ</v>
          </cell>
          <cell r="E1566">
            <v>2</v>
          </cell>
          <cell r="F1566" t="str">
            <v>ヵ所</v>
          </cell>
          <cell r="G1566">
            <v>154650</v>
          </cell>
          <cell r="H1566">
            <v>309300</v>
          </cell>
        </row>
        <row r="1568">
          <cell r="C1568" t="str">
            <v>　　　　　〃　　</v>
          </cell>
          <cell r="D1568" t="str">
            <v>　Ｅ</v>
          </cell>
          <cell r="E1568">
            <v>2</v>
          </cell>
          <cell r="F1568" t="str">
            <v>ヵ所</v>
          </cell>
          <cell r="G1568">
            <v>345000</v>
          </cell>
          <cell r="H1568">
            <v>690000</v>
          </cell>
        </row>
        <row r="1570">
          <cell r="C1570" t="str">
            <v>　　　　　〃　　</v>
          </cell>
          <cell r="D1570" t="str">
            <v>　Ｆ</v>
          </cell>
          <cell r="E1570">
            <v>2</v>
          </cell>
          <cell r="F1570" t="str">
            <v>ヵ所</v>
          </cell>
          <cell r="G1570">
            <v>373700</v>
          </cell>
          <cell r="H1570">
            <v>747400</v>
          </cell>
        </row>
        <row r="1572">
          <cell r="C1572" t="str">
            <v>　　　　　〃　　</v>
          </cell>
          <cell r="D1572" t="str">
            <v>　Ｇ</v>
          </cell>
          <cell r="E1572">
            <v>4</v>
          </cell>
          <cell r="F1572" t="str">
            <v>ヵ所</v>
          </cell>
          <cell r="G1572">
            <v>321900</v>
          </cell>
          <cell r="H1572">
            <v>1287600</v>
          </cell>
        </row>
        <row r="1574">
          <cell r="C1574" t="str">
            <v>　　　　　〃　　</v>
          </cell>
          <cell r="D1574" t="str">
            <v>　Ｈ</v>
          </cell>
          <cell r="E1574">
            <v>4</v>
          </cell>
          <cell r="F1574" t="str">
            <v>ヵ所</v>
          </cell>
          <cell r="G1574">
            <v>227950</v>
          </cell>
          <cell r="H1574">
            <v>911800</v>
          </cell>
        </row>
        <row r="1575">
          <cell r="C1575" t="str">
            <v>　手洗い</v>
          </cell>
        </row>
        <row r="1576">
          <cell r="C1576" t="str">
            <v>　ハイライトルーバー</v>
          </cell>
          <cell r="D1576">
            <v>13.6</v>
          </cell>
          <cell r="E1576">
            <v>13.6</v>
          </cell>
          <cell r="F1576" t="str">
            <v>㎡</v>
          </cell>
          <cell r="G1576">
            <v>39500</v>
          </cell>
          <cell r="H1576">
            <v>537200</v>
          </cell>
        </row>
        <row r="1578">
          <cell r="C1578" t="str">
            <v>　郵便受箱</v>
          </cell>
          <cell r="D1578" t="str">
            <v>一式</v>
          </cell>
          <cell r="E1578">
            <v>206700</v>
          </cell>
          <cell r="F1578" t="str">
            <v>一式</v>
          </cell>
          <cell r="H1578">
            <v>206700</v>
          </cell>
        </row>
        <row r="1580">
          <cell r="C1580" t="str">
            <v>　リフレッシュカウンター</v>
          </cell>
          <cell r="D1580">
            <v>5</v>
          </cell>
          <cell r="E1580">
            <v>5</v>
          </cell>
          <cell r="F1580" t="str">
            <v>ヵ所</v>
          </cell>
          <cell r="G1580" t="e">
            <v>#REF!</v>
          </cell>
          <cell r="H1580" t="e">
            <v>#REF!</v>
          </cell>
          <cell r="I1580" t="str">
            <v>代価表　ユ-5</v>
          </cell>
        </row>
        <row r="1582">
          <cell r="C1582" t="str">
            <v>　木製ルーバー</v>
          </cell>
          <cell r="D1582" t="str">
            <v>一式</v>
          </cell>
          <cell r="E1582" t="e">
            <v>#REF!</v>
          </cell>
          <cell r="F1582" t="str">
            <v>一式</v>
          </cell>
          <cell r="H1582" t="e">
            <v>#REF!</v>
          </cell>
          <cell r="I1582" t="str">
            <v>代価表　ユ-1</v>
          </cell>
        </row>
        <row r="1584">
          <cell r="C1584" t="str">
            <v>　プロジェクター扉枠</v>
          </cell>
          <cell r="D1584" t="str">
            <v>一式</v>
          </cell>
          <cell r="E1584" t="e">
            <v>#REF!</v>
          </cell>
          <cell r="F1584" t="str">
            <v>一式</v>
          </cell>
          <cell r="H1584" t="e">
            <v>#REF!</v>
          </cell>
          <cell r="I1584" t="str">
            <v>代価表　ユ-2</v>
          </cell>
        </row>
        <row r="1586">
          <cell r="C1586" t="str">
            <v>　木製化粧廻り縁</v>
          </cell>
          <cell r="D1586">
            <v>76.5</v>
          </cell>
          <cell r="E1586">
            <v>76.5</v>
          </cell>
          <cell r="F1586" t="str">
            <v>m</v>
          </cell>
          <cell r="G1586" t="e">
            <v>#REF!</v>
          </cell>
          <cell r="H1586" t="e">
            <v>#REF!</v>
          </cell>
          <cell r="I1586" t="str">
            <v>代価表　ユ-3</v>
          </cell>
        </row>
        <row r="1587">
          <cell r="I1587" t="str">
            <v>県営単</v>
          </cell>
          <cell r="J1587" t="str">
            <v>ｶﾀﾛｸﾞ</v>
          </cell>
          <cell r="K1587" t="str">
            <v>ｶﾀﾛｸﾞ</v>
          </cell>
        </row>
        <row r="1588">
          <cell r="C1588" t="str">
            <v>　木製化粧巾木</v>
          </cell>
          <cell r="D1588">
            <v>161</v>
          </cell>
          <cell r="E1588">
            <v>161</v>
          </cell>
          <cell r="F1588" t="str">
            <v>m</v>
          </cell>
          <cell r="G1588">
            <v>3820</v>
          </cell>
          <cell r="H1588">
            <v>615020</v>
          </cell>
          <cell r="I1588">
            <v>2310</v>
          </cell>
          <cell r="J1588" t="str">
            <v>+</v>
          </cell>
          <cell r="K1588">
            <v>1510</v>
          </cell>
          <cell r="L1588" t="str">
            <v>=</v>
          </cell>
          <cell r="M1588">
            <v>3820</v>
          </cell>
        </row>
        <row r="1590">
          <cell r="C1590" t="str">
            <v>　ＳＫ棚</v>
          </cell>
          <cell r="D1590" t="str">
            <v>金物込み</v>
          </cell>
          <cell r="E1590">
            <v>8</v>
          </cell>
          <cell r="F1590" t="str">
            <v>ヵ所</v>
          </cell>
          <cell r="G1590">
            <v>13000</v>
          </cell>
          <cell r="H1590">
            <v>104000</v>
          </cell>
        </row>
        <row r="1591">
          <cell r="C1591" t="str">
            <v>　3F,4F</v>
          </cell>
        </row>
        <row r="1592">
          <cell r="C1592" t="str">
            <v>　トップライト　Ａ，Ｂ</v>
          </cell>
          <cell r="D1592" t="str">
            <v>補強材含む</v>
          </cell>
          <cell r="E1592" t="str">
            <v>一式</v>
          </cell>
          <cell r="F1592" t="str">
            <v>一式</v>
          </cell>
          <cell r="H1592">
            <v>15480810</v>
          </cell>
        </row>
        <row r="1594">
          <cell r="C1594" t="str">
            <v>　防煙垂れ壁</v>
          </cell>
          <cell r="D1594" t="str">
            <v>　H=500</v>
          </cell>
          <cell r="E1594">
            <v>41.1</v>
          </cell>
          <cell r="F1594" t="str">
            <v>m</v>
          </cell>
          <cell r="G1594">
            <v>23600</v>
          </cell>
          <cell r="H1594">
            <v>969960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一覧(普通)"/>
      <sheetName val="単価一覧(排出ｶﾞｽ)"/>
      <sheetName val="ﾌﾞﾙﾄﾞｰｻﾞ普通"/>
      <sheetName val="ﾊﾞｯｸﾎｳ普通"/>
      <sheetName val="ﾀﾞﾝﾌﾟﾄﾗｯｸ"/>
      <sheetName val="ｸﾚｰﾝ"/>
      <sheetName val="ﾓｰﾀｸﾞﾚｰﾀﾞ"/>
      <sheetName val="ﾛｰﾄﾞﾛｰﾗ普通"/>
      <sheetName val="ﾀｲﾔﾛｰﾗ普通"/>
      <sheetName val="振動ﾛｰﾗ普通"/>
      <sheetName val="ﾀﾝﾊﾟ"/>
      <sheetName val="Asﾌｨﾆｯｼｬ"/>
      <sheetName val="ｺﾝｸﾘｰﾄｶｯﾀ"/>
      <sheetName val="散水車"/>
      <sheetName val="ﾌﾞﾙﾄﾞｰｻﾞ排出ｶﾞｽ"/>
      <sheetName val="ﾊﾞｯｸﾎｳ排出ｶﾞｽ"/>
      <sheetName val="ﾛｰﾄﾞﾛｰﾗ排出ｶﾞｽ"/>
      <sheetName val="ﾀｲﾔﾛｰﾗ排出ｶﾞｽ"/>
      <sheetName val="振動ﾛｰﾗ排出ｶﾞｽ"/>
    </sheetNames>
    <sheetDataSet>
      <sheetData sheetId="0">
        <row r="6">
          <cell r="A6" t="str">
            <v>K1000</v>
          </cell>
          <cell r="B6" t="str">
            <v>ﾌﾞﾙﾄﾞｰｻﾞ  普通型</v>
          </cell>
          <cell r="C6" t="str">
            <v>岩石割増:無</v>
          </cell>
          <cell r="D6" t="str">
            <v>ｈ</v>
          </cell>
          <cell r="E6">
            <v>8091</v>
          </cell>
          <cell r="F6" t="str">
            <v>第1号機械運転単価表</v>
          </cell>
        </row>
        <row r="7">
          <cell r="A7" t="str">
            <v>K1001</v>
          </cell>
          <cell r="B7" t="str">
            <v>3t[普通]</v>
          </cell>
          <cell r="C7" t="str">
            <v/>
          </cell>
          <cell r="D7" t="str">
            <v/>
          </cell>
          <cell r="E7" t="str">
            <v/>
          </cell>
          <cell r="F7" t="str">
            <v>機-1</v>
          </cell>
        </row>
        <row r="8">
          <cell r="A8" t="str">
            <v>K1010</v>
          </cell>
          <cell r="B8" t="str">
            <v>ﾌﾞﾙﾄﾞｰｻﾞ  普通型</v>
          </cell>
          <cell r="C8" t="str">
            <v>岩石割増:無</v>
          </cell>
          <cell r="D8" t="str">
            <v>ｈ</v>
          </cell>
          <cell r="E8">
            <v>12790</v>
          </cell>
          <cell r="F8" t="str">
            <v>第2号機械運転単価表</v>
          </cell>
        </row>
        <row r="9">
          <cell r="A9" t="str">
            <v>K1011</v>
          </cell>
          <cell r="B9" t="str">
            <v>3t[普通]</v>
          </cell>
          <cell r="C9" t="str">
            <v/>
          </cell>
          <cell r="D9" t="str">
            <v/>
          </cell>
          <cell r="E9" t="str">
            <v/>
          </cell>
          <cell r="F9" t="str">
            <v>機-1</v>
          </cell>
        </row>
        <row r="10">
          <cell r="A10" t="str">
            <v>K1020</v>
          </cell>
          <cell r="B10" t="str">
            <v>ﾌﾞﾙﾄﾞｰｻﾞ  普通型</v>
          </cell>
          <cell r="C10" t="str">
            <v>岩石割増:25%</v>
          </cell>
          <cell r="D10" t="str">
            <v>ｈ</v>
          </cell>
          <cell r="E10">
            <v>15810</v>
          </cell>
          <cell r="F10" t="str">
            <v>第3号機械運転単価表</v>
          </cell>
        </row>
        <row r="11">
          <cell r="A11" t="str">
            <v>K1021</v>
          </cell>
          <cell r="B11" t="str">
            <v>15t[普通]</v>
          </cell>
          <cell r="C11" t="str">
            <v/>
          </cell>
          <cell r="D11" t="str">
            <v/>
          </cell>
          <cell r="E11" t="str">
            <v/>
          </cell>
          <cell r="F11" t="str">
            <v>機-1</v>
          </cell>
        </row>
        <row r="12">
          <cell r="A12" t="str">
            <v>K1030</v>
          </cell>
          <cell r="B12" t="str">
            <v>ﾌﾞﾙﾄﾞｰｻﾞ運転  普通型</v>
          </cell>
          <cell r="C12" t="str">
            <v>岩石割増:無</v>
          </cell>
          <cell r="D12" t="str">
            <v>日</v>
          </cell>
          <cell r="E12">
            <v>64520</v>
          </cell>
          <cell r="F12" t="str">
            <v>第4号機械運転単価表</v>
          </cell>
        </row>
        <row r="13">
          <cell r="A13" t="str">
            <v>K1031</v>
          </cell>
          <cell r="B13" t="str">
            <v>15t[普通]</v>
          </cell>
          <cell r="C13" t="str">
            <v>敷均し</v>
          </cell>
          <cell r="D13" t="str">
            <v/>
          </cell>
          <cell r="E13" t="str">
            <v/>
          </cell>
          <cell r="F13" t="str">
            <v>機-18</v>
          </cell>
        </row>
        <row r="14">
          <cell r="A14" t="str">
            <v>K1040</v>
          </cell>
          <cell r="B14" t="str">
            <v>ﾌﾞﾙﾄﾞｰｻﾞ運転  普通型</v>
          </cell>
          <cell r="C14" t="str">
            <v>岩石割増:25%</v>
          </cell>
          <cell r="D14" t="str">
            <v>日</v>
          </cell>
          <cell r="E14">
            <v>69210</v>
          </cell>
          <cell r="F14" t="str">
            <v>第5号機械運転単価表</v>
          </cell>
        </row>
        <row r="15">
          <cell r="A15" t="str">
            <v>K1041</v>
          </cell>
          <cell r="B15" t="str">
            <v>15t[普通]</v>
          </cell>
          <cell r="C15" t="str">
            <v>敷均し</v>
          </cell>
          <cell r="D15" t="str">
            <v/>
          </cell>
          <cell r="E15" t="str">
            <v/>
          </cell>
          <cell r="F15" t="str">
            <v>機-18</v>
          </cell>
        </row>
        <row r="16">
          <cell r="A16" t="str">
            <v>K1050</v>
          </cell>
          <cell r="B16" t="str">
            <v>ﾌﾞﾙﾄﾞｰｻﾞ運転  普通型</v>
          </cell>
          <cell r="C16" t="str">
            <v>岩石割増:無</v>
          </cell>
          <cell r="D16" t="str">
            <v>日</v>
          </cell>
          <cell r="E16">
            <v>64370</v>
          </cell>
          <cell r="F16" t="str">
            <v>第6号機械運転単価表</v>
          </cell>
        </row>
        <row r="17">
          <cell r="A17" t="str">
            <v>K1051</v>
          </cell>
          <cell r="B17" t="str">
            <v>15t[普通]</v>
          </cell>
          <cell r="C17" t="str">
            <v>敷均し・締固め</v>
          </cell>
          <cell r="D17" t="str">
            <v/>
          </cell>
          <cell r="E17" t="str">
            <v/>
          </cell>
          <cell r="F17" t="str">
            <v>機-18</v>
          </cell>
        </row>
        <row r="18">
          <cell r="A18" t="str">
            <v>K1060</v>
          </cell>
          <cell r="B18" t="str">
            <v>ﾌﾞﾙﾄﾞｰｻﾞ運転  普通型</v>
          </cell>
          <cell r="C18" t="str">
            <v>岩石割増:25%</v>
          </cell>
          <cell r="D18" t="str">
            <v>日</v>
          </cell>
          <cell r="E18">
            <v>69060</v>
          </cell>
          <cell r="F18" t="str">
            <v>第7号機械運転単価表</v>
          </cell>
        </row>
        <row r="19">
          <cell r="A19" t="str">
            <v>K1061</v>
          </cell>
          <cell r="B19" t="str">
            <v>15t[普通]</v>
          </cell>
          <cell r="C19" t="str">
            <v>敷均し・締固め</v>
          </cell>
          <cell r="D19" t="str">
            <v/>
          </cell>
          <cell r="E19" t="str">
            <v/>
          </cell>
          <cell r="F19" t="str">
            <v>機-18</v>
          </cell>
        </row>
        <row r="20">
          <cell r="A20" t="str">
            <v>K1070</v>
          </cell>
          <cell r="B20" t="str">
            <v>ﾌﾞﾙﾄﾞｰｻﾞ  普通型</v>
          </cell>
          <cell r="C20" t="str">
            <v>岩石割増:無</v>
          </cell>
          <cell r="D20" t="str">
            <v>ｈ</v>
          </cell>
          <cell r="E20">
            <v>14780</v>
          </cell>
          <cell r="F20" t="str">
            <v>第8号機械運転単価表</v>
          </cell>
        </row>
        <row r="21">
          <cell r="A21" t="str">
            <v>K1071</v>
          </cell>
          <cell r="B21" t="str">
            <v>21t[普通]</v>
          </cell>
          <cell r="C21" t="str">
            <v/>
          </cell>
          <cell r="D21" t="str">
            <v/>
          </cell>
          <cell r="E21" t="str">
            <v/>
          </cell>
          <cell r="F21" t="str">
            <v>機-1</v>
          </cell>
        </row>
        <row r="22">
          <cell r="A22" t="str">
            <v>K1080</v>
          </cell>
          <cell r="B22" t="str">
            <v>ﾌﾞﾙﾄﾞｰｻﾞ  普通型</v>
          </cell>
          <cell r="C22" t="str">
            <v>岩石割増:25%</v>
          </cell>
          <cell r="D22" t="str">
            <v>ｈ</v>
          </cell>
          <cell r="E22">
            <v>19280</v>
          </cell>
          <cell r="F22" t="str">
            <v>第9号機械運転単価表</v>
          </cell>
        </row>
        <row r="23">
          <cell r="A23" t="str">
            <v>K1081</v>
          </cell>
          <cell r="B23" t="str">
            <v>21t[普通]</v>
          </cell>
          <cell r="C23" t="str">
            <v/>
          </cell>
          <cell r="D23" t="str">
            <v/>
          </cell>
          <cell r="E23" t="str">
            <v/>
          </cell>
          <cell r="F23" t="str">
            <v>機-1</v>
          </cell>
        </row>
        <row r="24">
          <cell r="A24" t="str">
            <v>K1090</v>
          </cell>
          <cell r="B24" t="str">
            <v>ﾌﾞﾙﾄﾞｰｻﾞ運転  普通型</v>
          </cell>
          <cell r="C24" t="str">
            <v>岩石割増:無</v>
          </cell>
          <cell r="D24" t="str">
            <v>日</v>
          </cell>
          <cell r="E24">
            <v>88480</v>
          </cell>
          <cell r="F24" t="str">
            <v>第10号機械運転単価表</v>
          </cell>
        </row>
        <row r="25">
          <cell r="A25" t="str">
            <v>K1091</v>
          </cell>
          <cell r="B25" t="str">
            <v>21t[普通]</v>
          </cell>
          <cell r="C25" t="str">
            <v>敷均し</v>
          </cell>
          <cell r="D25" t="str">
            <v/>
          </cell>
          <cell r="E25" t="str">
            <v/>
          </cell>
          <cell r="F25" t="str">
            <v>機-18</v>
          </cell>
        </row>
        <row r="26">
          <cell r="A26" t="str">
            <v>K1100</v>
          </cell>
          <cell r="B26" t="str">
            <v>ﾌﾞﾙﾄﾞｰｻﾞ運転  普通型</v>
          </cell>
          <cell r="C26" t="str">
            <v>岩石割増:25%</v>
          </cell>
          <cell r="D26" t="str">
            <v>日</v>
          </cell>
          <cell r="E26">
            <v>95460</v>
          </cell>
          <cell r="F26" t="str">
            <v>第11号機械運転単価表</v>
          </cell>
        </row>
        <row r="27">
          <cell r="A27" t="str">
            <v>K1101</v>
          </cell>
          <cell r="B27" t="str">
            <v>21t[普通]</v>
          </cell>
          <cell r="C27" t="str">
            <v>敷均し</v>
          </cell>
          <cell r="D27" t="str">
            <v/>
          </cell>
          <cell r="E27" t="str">
            <v/>
          </cell>
          <cell r="F27" t="str">
            <v>機-18</v>
          </cell>
        </row>
        <row r="28">
          <cell r="A28" t="str">
            <v>K1110</v>
          </cell>
          <cell r="B28" t="str">
            <v>ﾌﾞﾙﾄﾞｰｻﾞ運転  普通型</v>
          </cell>
          <cell r="C28" t="str">
            <v>岩石割増:無</v>
          </cell>
          <cell r="D28" t="str">
            <v>日</v>
          </cell>
          <cell r="E28">
            <v>89760</v>
          </cell>
          <cell r="F28" t="str">
            <v>第12号機械運転単価表</v>
          </cell>
        </row>
        <row r="29">
          <cell r="A29" t="str">
            <v>K1111</v>
          </cell>
          <cell r="B29" t="str">
            <v>21t[普通]</v>
          </cell>
          <cell r="C29" t="str">
            <v>敷均し・締固め</v>
          </cell>
          <cell r="D29" t="str">
            <v/>
          </cell>
          <cell r="E29" t="str">
            <v/>
          </cell>
          <cell r="F29" t="str">
            <v>機-18</v>
          </cell>
        </row>
        <row r="30">
          <cell r="A30" t="str">
            <v>K1120</v>
          </cell>
          <cell r="B30" t="str">
            <v>ﾌﾞﾙﾄﾞｰｻﾞ運転  普通型</v>
          </cell>
          <cell r="C30" t="str">
            <v>岩石割増:25%</v>
          </cell>
          <cell r="D30" t="str">
            <v>日</v>
          </cell>
          <cell r="E30">
            <v>96730</v>
          </cell>
          <cell r="F30" t="str">
            <v>第13号機械運転単価表</v>
          </cell>
        </row>
        <row r="31">
          <cell r="A31" t="str">
            <v>K1121</v>
          </cell>
          <cell r="B31" t="str">
            <v>21t[普通]</v>
          </cell>
          <cell r="C31" t="str">
            <v>敷均し・締固め</v>
          </cell>
          <cell r="D31" t="str">
            <v/>
          </cell>
          <cell r="E31" t="str">
            <v/>
          </cell>
          <cell r="F31" t="str">
            <v>機-18</v>
          </cell>
        </row>
        <row r="32">
          <cell r="A32" t="str">
            <v>K1130</v>
          </cell>
          <cell r="B32" t="str">
            <v>ﾌﾞﾙﾄﾞｰｻﾞ  普通型</v>
          </cell>
          <cell r="C32" t="str">
            <v>岩石割増:無</v>
          </cell>
          <cell r="D32" t="str">
            <v>ｈ</v>
          </cell>
          <cell r="E32">
            <v>17010</v>
          </cell>
          <cell r="F32" t="str">
            <v>第14号機械運転単価表</v>
          </cell>
        </row>
        <row r="33">
          <cell r="A33" t="str">
            <v>K1131</v>
          </cell>
          <cell r="B33" t="str">
            <v>32t[普通]</v>
          </cell>
          <cell r="C33" t="str">
            <v/>
          </cell>
          <cell r="D33" t="str">
            <v/>
          </cell>
          <cell r="E33" t="str">
            <v/>
          </cell>
          <cell r="F33" t="str">
            <v>機-1</v>
          </cell>
        </row>
        <row r="34">
          <cell r="A34" t="str">
            <v>K1140</v>
          </cell>
          <cell r="B34" t="str">
            <v>ﾌﾞﾙﾄﾞｰｻﾞ  普通型</v>
          </cell>
          <cell r="C34" t="str">
            <v>岩石割増:25%</v>
          </cell>
          <cell r="D34" t="str">
            <v>ｈ</v>
          </cell>
          <cell r="E34">
            <v>22350</v>
          </cell>
          <cell r="F34" t="str">
            <v>第15号機械運転単価表</v>
          </cell>
        </row>
        <row r="35">
          <cell r="A35" t="str">
            <v>K1141</v>
          </cell>
          <cell r="B35" t="str">
            <v>32t[普通]</v>
          </cell>
          <cell r="C35" t="str">
            <v/>
          </cell>
          <cell r="D35" t="str">
            <v/>
          </cell>
          <cell r="E35" t="str">
            <v/>
          </cell>
          <cell r="F35" t="str">
            <v>機-1</v>
          </cell>
        </row>
        <row r="36">
          <cell r="A36" t="str">
            <v>K1150</v>
          </cell>
          <cell r="B36" t="str">
            <v>ﾌﾞﾙﾄﾞｰｻﾞ  普通型</v>
          </cell>
          <cell r="C36" t="str">
            <v/>
          </cell>
          <cell r="D36" t="str">
            <v>ｈ</v>
          </cell>
          <cell r="E36">
            <v>12650</v>
          </cell>
          <cell r="F36" t="str">
            <v>第16号機械運転単価表</v>
          </cell>
        </row>
        <row r="37">
          <cell r="A37" t="str">
            <v>K1151</v>
          </cell>
          <cell r="B37" t="str">
            <v>13t[湿地]</v>
          </cell>
          <cell r="C37" t="str">
            <v/>
          </cell>
          <cell r="D37" t="str">
            <v/>
          </cell>
          <cell r="E37" t="str">
            <v/>
          </cell>
          <cell r="F37" t="str">
            <v>機-1</v>
          </cell>
        </row>
        <row r="38">
          <cell r="A38" t="str">
            <v>K1160</v>
          </cell>
          <cell r="B38" t="str">
            <v>ﾌﾞﾙﾄﾞｰｻﾞ  普通型</v>
          </cell>
          <cell r="C38" t="str">
            <v/>
          </cell>
          <cell r="D38" t="str">
            <v>ｈ</v>
          </cell>
          <cell r="E38">
            <v>13030</v>
          </cell>
          <cell r="F38" t="str">
            <v>第17号機械運転単価表</v>
          </cell>
        </row>
        <row r="39">
          <cell r="A39" t="str">
            <v>K1161</v>
          </cell>
          <cell r="B39" t="str">
            <v>16t[湿地]</v>
          </cell>
          <cell r="C39" t="str">
            <v/>
          </cell>
          <cell r="D39" t="str">
            <v/>
          </cell>
          <cell r="E39" t="str">
            <v/>
          </cell>
          <cell r="F39" t="str">
            <v>機-1</v>
          </cell>
        </row>
        <row r="40">
          <cell r="A40" t="str">
            <v>K1170</v>
          </cell>
          <cell r="B40" t="str">
            <v>ﾌﾞﾙﾄﾞｰｻﾞ運転  普通型</v>
          </cell>
          <cell r="C40" t="str">
            <v/>
          </cell>
          <cell r="D40" t="str">
            <v>日</v>
          </cell>
          <cell r="E40">
            <v>67660</v>
          </cell>
          <cell r="F40" t="str">
            <v>第18号機械運転単価表</v>
          </cell>
        </row>
        <row r="41">
          <cell r="A41" t="str">
            <v>K1171</v>
          </cell>
          <cell r="B41" t="str">
            <v>16t[湿地]</v>
          </cell>
          <cell r="C41" t="str">
            <v>敷均し</v>
          </cell>
          <cell r="D41" t="str">
            <v/>
          </cell>
          <cell r="E41" t="str">
            <v/>
          </cell>
          <cell r="F41" t="str">
            <v>機-18</v>
          </cell>
        </row>
        <row r="42">
          <cell r="A42" t="str">
            <v>K1180</v>
          </cell>
          <cell r="B42" t="str">
            <v>ﾌﾞﾙﾄﾞｰｻﾞ運転  普通型</v>
          </cell>
          <cell r="C42" t="str">
            <v/>
          </cell>
          <cell r="D42" t="str">
            <v>日</v>
          </cell>
          <cell r="E42">
            <v>65860</v>
          </cell>
          <cell r="F42" t="str">
            <v>第19号機械運転単価表</v>
          </cell>
        </row>
        <row r="43">
          <cell r="A43" t="str">
            <v>K1181</v>
          </cell>
          <cell r="B43" t="str">
            <v>16t[湿地]</v>
          </cell>
          <cell r="C43" t="str">
            <v>敷均し・締固め</v>
          </cell>
          <cell r="D43" t="str">
            <v/>
          </cell>
          <cell r="E43" t="str">
            <v/>
          </cell>
          <cell r="F43" t="str">
            <v>機-18</v>
          </cell>
        </row>
        <row r="44">
          <cell r="A44" t="str">
            <v>K1190</v>
          </cell>
          <cell r="B44" t="str">
            <v>ﾊﾞｯｸﾎｳ  普通型</v>
          </cell>
          <cell r="C44" t="str">
            <v>岩石割増:無</v>
          </cell>
          <cell r="D44" t="str">
            <v>ｈ</v>
          </cell>
          <cell r="E44">
            <v>8713</v>
          </cell>
          <cell r="F44" t="str">
            <v>第20号機械運転単価表</v>
          </cell>
        </row>
        <row r="45">
          <cell r="A45" t="str">
            <v>K1191</v>
          </cell>
          <cell r="B45" t="str">
            <v>油圧式ｸﾛ-ﾗ型 0.35m3</v>
          </cell>
          <cell r="C45" t="str">
            <v/>
          </cell>
          <cell r="D45" t="str">
            <v/>
          </cell>
          <cell r="E45" t="str">
            <v/>
          </cell>
          <cell r="F45" t="str">
            <v>機-1</v>
          </cell>
        </row>
        <row r="46">
          <cell r="A46" t="str">
            <v>K1200</v>
          </cell>
          <cell r="B46" t="str">
            <v>ﾊﾞｯｸﾎｳ  普通型</v>
          </cell>
          <cell r="C46" t="str">
            <v>岩石割増:10%</v>
          </cell>
          <cell r="D46" t="str">
            <v>ｈ</v>
          </cell>
          <cell r="E46">
            <v>9934</v>
          </cell>
          <cell r="F46" t="str">
            <v>第21号機械運転単価表</v>
          </cell>
        </row>
        <row r="47">
          <cell r="A47" t="str">
            <v>K1201</v>
          </cell>
          <cell r="B47" t="str">
            <v>油圧式ｸﾛ-ﾗ型 0.35m3</v>
          </cell>
          <cell r="C47" t="str">
            <v/>
          </cell>
          <cell r="D47" t="str">
            <v/>
          </cell>
          <cell r="E47" t="str">
            <v/>
          </cell>
          <cell r="F47" t="str">
            <v>機-1</v>
          </cell>
        </row>
        <row r="48">
          <cell r="A48" t="str">
            <v>K1210</v>
          </cell>
          <cell r="B48" t="str">
            <v>ﾊﾞｯｸﾎｳ  普通型</v>
          </cell>
          <cell r="C48" t="str">
            <v>岩石割増:25%</v>
          </cell>
          <cell r="D48" t="str">
            <v>ｈ</v>
          </cell>
          <cell r="E48">
            <v>10100</v>
          </cell>
          <cell r="F48" t="str">
            <v>第22号機械運転単価表</v>
          </cell>
        </row>
        <row r="49">
          <cell r="A49" t="str">
            <v>K1211</v>
          </cell>
          <cell r="B49" t="str">
            <v>油圧式ｸﾛ-ﾗ型 0.35m3</v>
          </cell>
          <cell r="C49" t="str">
            <v/>
          </cell>
          <cell r="D49" t="str">
            <v/>
          </cell>
          <cell r="E49" t="str">
            <v/>
          </cell>
          <cell r="F49" t="str">
            <v>機-1</v>
          </cell>
        </row>
        <row r="50">
          <cell r="A50" t="str">
            <v>K1220</v>
          </cell>
          <cell r="B50" t="str">
            <v>ﾊﾞｯｸﾎｳ運転  普通型</v>
          </cell>
          <cell r="C50" t="str">
            <v>岩石割増:無</v>
          </cell>
          <cell r="D50" t="str">
            <v>日</v>
          </cell>
          <cell r="E50">
            <v>47160</v>
          </cell>
          <cell r="F50" t="str">
            <v>第23号機械運転単価表</v>
          </cell>
        </row>
        <row r="51">
          <cell r="A51" t="str">
            <v>K1221</v>
          </cell>
          <cell r="B51" t="str">
            <v>油圧式ｸﾛ-ﾗ型 0.35m3</v>
          </cell>
          <cell r="C51" t="str">
            <v>積込</v>
          </cell>
          <cell r="D51" t="str">
            <v/>
          </cell>
          <cell r="E51" t="str">
            <v/>
          </cell>
          <cell r="F51" t="str">
            <v>機-18</v>
          </cell>
        </row>
        <row r="52">
          <cell r="A52" t="str">
            <v>K1230</v>
          </cell>
          <cell r="B52" t="str">
            <v>ﾊﾞｯｸﾎｳ運転  普通型</v>
          </cell>
          <cell r="C52" t="str">
            <v>岩石割増:25%</v>
          </cell>
          <cell r="D52" t="str">
            <v>日</v>
          </cell>
          <cell r="E52">
            <v>49080</v>
          </cell>
          <cell r="F52" t="str">
            <v>第24号機械運転単価表</v>
          </cell>
        </row>
        <row r="53">
          <cell r="A53" t="str">
            <v>K1231</v>
          </cell>
          <cell r="B53" t="str">
            <v>油圧式ｸﾛ-ﾗ型 0.35m3</v>
          </cell>
          <cell r="C53" t="str">
            <v>積込</v>
          </cell>
          <cell r="D53" t="str">
            <v/>
          </cell>
          <cell r="E53" t="str">
            <v/>
          </cell>
          <cell r="F53" t="str">
            <v>機-18</v>
          </cell>
        </row>
        <row r="54">
          <cell r="A54" t="str">
            <v>K1240</v>
          </cell>
          <cell r="B54" t="str">
            <v>ﾊﾞｯｸﾎｳ運転  普通型</v>
          </cell>
          <cell r="C54" t="str">
            <v>岩石割増:無</v>
          </cell>
          <cell r="D54" t="str">
            <v>日</v>
          </cell>
          <cell r="E54">
            <v>47090</v>
          </cell>
          <cell r="F54" t="str">
            <v>第25号機械運転単価表</v>
          </cell>
        </row>
        <row r="55">
          <cell r="A55" t="str">
            <v>K1241</v>
          </cell>
          <cell r="B55" t="str">
            <v>油圧式ｸﾛ-ﾗ型 0.35m3</v>
          </cell>
          <cell r="C55" t="str">
            <v>床堀</v>
          </cell>
          <cell r="D55" t="str">
            <v/>
          </cell>
          <cell r="E55" t="str">
            <v/>
          </cell>
          <cell r="F55" t="str">
            <v>機-18</v>
          </cell>
        </row>
        <row r="56">
          <cell r="A56" t="str">
            <v>K1250</v>
          </cell>
          <cell r="B56" t="str">
            <v>ﾊﾞｯｸﾎｳ運転  普通型</v>
          </cell>
          <cell r="C56" t="str">
            <v>岩石割増:25%</v>
          </cell>
          <cell r="D56" t="str">
            <v>日</v>
          </cell>
          <cell r="E56">
            <v>49000</v>
          </cell>
          <cell r="F56" t="str">
            <v>第26号機械運転単価表</v>
          </cell>
        </row>
        <row r="57">
          <cell r="A57" t="str">
            <v>K1251</v>
          </cell>
          <cell r="B57" t="str">
            <v>油圧式ｸﾛ-ﾗ型 0.35m3</v>
          </cell>
          <cell r="C57" t="str">
            <v>床堀</v>
          </cell>
          <cell r="D57" t="str">
            <v/>
          </cell>
          <cell r="E57" t="str">
            <v/>
          </cell>
          <cell r="F57" t="str">
            <v>機-18</v>
          </cell>
        </row>
        <row r="58">
          <cell r="A58" t="str">
            <v>K1260</v>
          </cell>
          <cell r="B58" t="str">
            <v>ﾊﾞｯｸﾎｳ  普通型</v>
          </cell>
          <cell r="C58" t="str">
            <v>岩石割増:無</v>
          </cell>
          <cell r="D58" t="str">
            <v>ｈ</v>
          </cell>
          <cell r="E58">
            <v>11170</v>
          </cell>
          <cell r="F58" t="str">
            <v>第27号機械運転単価表</v>
          </cell>
        </row>
        <row r="59">
          <cell r="A59" t="str">
            <v>K1261</v>
          </cell>
          <cell r="B59" t="str">
            <v>油圧式ｸﾛ-ﾗ型 0.6m3</v>
          </cell>
          <cell r="C59" t="str">
            <v/>
          </cell>
          <cell r="D59" t="str">
            <v/>
          </cell>
          <cell r="E59" t="str">
            <v/>
          </cell>
          <cell r="F59" t="str">
            <v>機-1</v>
          </cell>
        </row>
        <row r="60">
          <cell r="A60" t="str">
            <v>K1270</v>
          </cell>
          <cell r="B60" t="str">
            <v>ﾊﾞｯｸﾎｳ  普通型</v>
          </cell>
          <cell r="C60" t="str">
            <v>岩石割増:10%</v>
          </cell>
          <cell r="D60" t="str">
            <v>ｈ</v>
          </cell>
          <cell r="E60">
            <v>13270</v>
          </cell>
          <cell r="F60" t="str">
            <v>第28号機械運転単価表</v>
          </cell>
        </row>
        <row r="61">
          <cell r="A61" t="str">
            <v>K1271</v>
          </cell>
          <cell r="B61" t="str">
            <v>油圧式ｸﾛ-ﾗ型 0.6m3</v>
          </cell>
          <cell r="C61" t="str">
            <v/>
          </cell>
          <cell r="D61" t="str">
            <v/>
          </cell>
          <cell r="E61" t="str">
            <v/>
          </cell>
          <cell r="F61" t="str">
            <v>機-1</v>
          </cell>
        </row>
        <row r="62">
          <cell r="A62" t="str">
            <v>K1280</v>
          </cell>
          <cell r="B62" t="str">
            <v>ﾊﾞｯｸﾎｳ  普通型</v>
          </cell>
          <cell r="C62" t="str">
            <v>岩石割増:25%</v>
          </cell>
          <cell r="D62" t="str">
            <v>ｈ</v>
          </cell>
          <cell r="E62">
            <v>13560</v>
          </cell>
          <cell r="F62" t="str">
            <v>第29号機械運転単価表</v>
          </cell>
        </row>
        <row r="63">
          <cell r="A63" t="str">
            <v>K1281</v>
          </cell>
          <cell r="B63" t="str">
            <v>油圧式ｸﾛ-ﾗ型 0.6m3</v>
          </cell>
          <cell r="C63" t="str">
            <v/>
          </cell>
          <cell r="D63" t="str">
            <v/>
          </cell>
          <cell r="E63" t="str">
            <v/>
          </cell>
          <cell r="F63" t="str">
            <v>機-1</v>
          </cell>
        </row>
        <row r="64">
          <cell r="A64" t="str">
            <v>K1290</v>
          </cell>
          <cell r="B64" t="str">
            <v>ﾊﾞｯｸﾎｳ運転  普通型</v>
          </cell>
          <cell r="C64" t="str">
            <v>岩石割増:無</v>
          </cell>
          <cell r="D64" t="str">
            <v>日</v>
          </cell>
          <cell r="E64">
            <v>61720</v>
          </cell>
          <cell r="F64" t="str">
            <v>第30号機械運転単価表</v>
          </cell>
        </row>
        <row r="65">
          <cell r="A65" t="str">
            <v>K1291</v>
          </cell>
          <cell r="B65" t="str">
            <v>油圧式ｸﾛ-ﾗ型 0.6m3</v>
          </cell>
          <cell r="C65" t="str">
            <v>掘削積込</v>
          </cell>
          <cell r="D65" t="str">
            <v/>
          </cell>
          <cell r="E65" t="str">
            <v/>
          </cell>
          <cell r="F65" t="str">
            <v>機-18</v>
          </cell>
        </row>
        <row r="66">
          <cell r="A66" t="str">
            <v>K1300</v>
          </cell>
          <cell r="B66" t="str">
            <v>ﾊﾞｯｸﾎｳ運転  普通型</v>
          </cell>
          <cell r="C66" t="str">
            <v>岩石割増:25%</v>
          </cell>
          <cell r="D66" t="str">
            <v>日</v>
          </cell>
          <cell r="E66">
            <v>65210</v>
          </cell>
          <cell r="F66" t="str">
            <v>第31号機械運転単価表</v>
          </cell>
        </row>
        <row r="67">
          <cell r="A67" t="str">
            <v>K1301</v>
          </cell>
          <cell r="B67" t="str">
            <v>油圧式ｸﾛ-ﾗ型 0.6m3</v>
          </cell>
          <cell r="C67" t="str">
            <v>掘削積込</v>
          </cell>
          <cell r="D67" t="str">
            <v/>
          </cell>
          <cell r="E67" t="str">
            <v/>
          </cell>
          <cell r="F67" t="str">
            <v>機-18</v>
          </cell>
        </row>
        <row r="68">
          <cell r="A68" t="str">
            <v>K1310</v>
          </cell>
          <cell r="B68" t="str">
            <v>ﾊﾞｯｸﾎｳ運転  普通型</v>
          </cell>
          <cell r="C68" t="str">
            <v>岩石割増:無</v>
          </cell>
          <cell r="D68" t="str">
            <v>日</v>
          </cell>
          <cell r="E68">
            <v>62190</v>
          </cell>
          <cell r="F68" t="str">
            <v>第32号機械運転単価表</v>
          </cell>
        </row>
        <row r="69">
          <cell r="A69" t="str">
            <v>K1311</v>
          </cell>
          <cell r="B69" t="str">
            <v>油圧式ｸﾛ-ﾗ型 0.6m3</v>
          </cell>
          <cell r="C69" t="str">
            <v>床堀</v>
          </cell>
          <cell r="D69" t="str">
            <v/>
          </cell>
          <cell r="E69" t="str">
            <v/>
          </cell>
          <cell r="F69" t="str">
            <v>機-18</v>
          </cell>
        </row>
        <row r="70">
          <cell r="A70" t="str">
            <v>K1320</v>
          </cell>
          <cell r="B70" t="str">
            <v>ﾊﾞｯｸﾎｳ運転  普通型</v>
          </cell>
          <cell r="C70" t="str">
            <v>岩石割増:25%</v>
          </cell>
          <cell r="D70" t="str">
            <v>日</v>
          </cell>
          <cell r="E70">
            <v>65720</v>
          </cell>
          <cell r="F70" t="str">
            <v>第33号機械運転単価表</v>
          </cell>
        </row>
        <row r="71">
          <cell r="A71" t="str">
            <v>K1321</v>
          </cell>
          <cell r="B71" t="str">
            <v>油圧式ｸﾛ-ﾗ型 0.6m3</v>
          </cell>
          <cell r="C71" t="str">
            <v>床堀</v>
          </cell>
          <cell r="D71" t="str">
            <v/>
          </cell>
          <cell r="E71" t="str">
            <v/>
          </cell>
          <cell r="F71" t="str">
            <v>機-18</v>
          </cell>
        </row>
        <row r="72">
          <cell r="A72" t="str">
            <v>K1330</v>
          </cell>
          <cell r="B72" t="str">
            <v>ﾊﾞｯｸﾎｳ運転  普通型</v>
          </cell>
          <cell r="C72" t="str">
            <v>岩石割増:無</v>
          </cell>
          <cell r="D72" t="str">
            <v>日</v>
          </cell>
          <cell r="E72">
            <v>59070</v>
          </cell>
          <cell r="F72" t="str">
            <v>第34号機械運転単価表</v>
          </cell>
        </row>
        <row r="73">
          <cell r="A73" t="str">
            <v>K1331</v>
          </cell>
          <cell r="B73" t="str">
            <v>油圧式ｸﾛ-ﾗ型 0.6m3</v>
          </cell>
          <cell r="C73" t="str">
            <v>片切掘削</v>
          </cell>
          <cell r="D73" t="str">
            <v/>
          </cell>
          <cell r="E73" t="str">
            <v/>
          </cell>
          <cell r="F73" t="str">
            <v>機-18</v>
          </cell>
        </row>
        <row r="74">
          <cell r="A74" t="str">
            <v>K1340</v>
          </cell>
          <cell r="B74" t="str">
            <v>ﾊﾞｯｸﾎｳ運転  普通型</v>
          </cell>
          <cell r="C74" t="str">
            <v>岩石割増:25%</v>
          </cell>
          <cell r="D74" t="str">
            <v>日</v>
          </cell>
          <cell r="E74">
            <v>62240</v>
          </cell>
          <cell r="F74" t="str">
            <v>第35号機械運転単価表</v>
          </cell>
        </row>
        <row r="75">
          <cell r="A75" t="str">
            <v>K1341</v>
          </cell>
          <cell r="B75" t="str">
            <v>油圧式ｸﾛ-ﾗ型 0.6m3</v>
          </cell>
          <cell r="C75" t="str">
            <v>片切掘削</v>
          </cell>
          <cell r="D75" t="str">
            <v/>
          </cell>
          <cell r="E75" t="str">
            <v/>
          </cell>
          <cell r="F75" t="str">
            <v>機-18</v>
          </cell>
        </row>
        <row r="76">
          <cell r="A76" t="str">
            <v>K1350</v>
          </cell>
          <cell r="B76" t="str">
            <v>ﾊﾞｯｸﾎｳ運転  普通型</v>
          </cell>
          <cell r="C76" t="str">
            <v/>
          </cell>
          <cell r="D76" t="str">
            <v>日</v>
          </cell>
          <cell r="E76">
            <v>33390</v>
          </cell>
          <cell r="F76" t="str">
            <v>第36号機械運転単価表</v>
          </cell>
        </row>
        <row r="77">
          <cell r="A77" t="str">
            <v>K1351</v>
          </cell>
          <cell r="B77" t="str">
            <v>油圧式ｸﾛ-ﾗ型 0.6m3</v>
          </cell>
          <cell r="C77" t="str">
            <v>基礎砕石工</v>
          </cell>
          <cell r="D77" t="str">
            <v/>
          </cell>
          <cell r="E77" t="str">
            <v/>
          </cell>
          <cell r="F77" t="str">
            <v>機-18</v>
          </cell>
        </row>
        <row r="78">
          <cell r="A78" t="str">
            <v>K1360</v>
          </cell>
          <cell r="B78" t="str">
            <v>ﾊﾞｯｸﾎｳ運転  普通型</v>
          </cell>
          <cell r="C78" t="str">
            <v/>
          </cell>
          <cell r="D78" t="str">
            <v>日</v>
          </cell>
          <cell r="E78">
            <v>48290</v>
          </cell>
          <cell r="F78" t="str">
            <v>第37号機械運転単価表</v>
          </cell>
        </row>
        <row r="79">
          <cell r="A79" t="str">
            <v>K1361</v>
          </cell>
          <cell r="B79" t="str">
            <v>油圧式ｸﾛ-ﾗ型 0.6m3</v>
          </cell>
          <cell r="C79" t="str">
            <v>裏込砕石工</v>
          </cell>
          <cell r="D79" t="str">
            <v/>
          </cell>
          <cell r="E79" t="str">
            <v/>
          </cell>
          <cell r="F79" t="str">
            <v>機-18</v>
          </cell>
        </row>
        <row r="80">
          <cell r="A80" t="str">
            <v>K1370</v>
          </cell>
          <cell r="B80" t="str">
            <v>ﾊﾞｯｸﾎｳ運転  普通型</v>
          </cell>
          <cell r="C80" t="str">
            <v/>
          </cell>
          <cell r="D80" t="str">
            <v>日</v>
          </cell>
          <cell r="E80">
            <v>51900</v>
          </cell>
          <cell r="F80" t="str">
            <v>第38号機械運転単価表</v>
          </cell>
        </row>
        <row r="81">
          <cell r="A81" t="str">
            <v>K1371</v>
          </cell>
          <cell r="B81" t="str">
            <v>油圧式ｸﾛ-ﾗ型 0.6m3</v>
          </cell>
          <cell r="C81" t="str">
            <v>基礎栗石工(敷均し)</v>
          </cell>
          <cell r="D81" t="str">
            <v/>
          </cell>
          <cell r="E81" t="str">
            <v/>
          </cell>
          <cell r="F81" t="str">
            <v>機-18</v>
          </cell>
        </row>
        <row r="82">
          <cell r="A82" t="str">
            <v>K1380</v>
          </cell>
          <cell r="B82" t="str">
            <v>ﾊﾞｯｸﾎｳ運転  普通型</v>
          </cell>
          <cell r="C82" t="str">
            <v/>
          </cell>
          <cell r="D82" t="str">
            <v>日</v>
          </cell>
          <cell r="E82">
            <v>33390</v>
          </cell>
          <cell r="F82" t="str">
            <v>第39号機械運転単価表</v>
          </cell>
        </row>
        <row r="83">
          <cell r="A83" t="str">
            <v>K1381</v>
          </cell>
          <cell r="B83" t="str">
            <v>油圧式ｸﾛ-ﾗ型 0.6m3</v>
          </cell>
          <cell r="C83" t="str">
            <v>基礎栗石工(敷並べ)</v>
          </cell>
          <cell r="D83" t="str">
            <v/>
          </cell>
          <cell r="E83" t="str">
            <v/>
          </cell>
          <cell r="F83" t="str">
            <v>機-18</v>
          </cell>
        </row>
        <row r="84">
          <cell r="A84" t="str">
            <v>K1390</v>
          </cell>
          <cell r="B84" t="str">
            <v>ﾊﾞｯｸﾎｳ運転  普通型</v>
          </cell>
          <cell r="C84" t="str">
            <v/>
          </cell>
          <cell r="D84" t="str">
            <v>日</v>
          </cell>
          <cell r="E84">
            <v>48290</v>
          </cell>
          <cell r="F84" t="str">
            <v>第40号機械運転単価表</v>
          </cell>
        </row>
        <row r="85">
          <cell r="A85" t="str">
            <v>K1391</v>
          </cell>
          <cell r="B85" t="str">
            <v>油圧式ｸﾛ-ﾗ型 0.6m3</v>
          </cell>
          <cell r="C85" t="str">
            <v>裏込栗石工(かき込み)</v>
          </cell>
          <cell r="D85" t="str">
            <v/>
          </cell>
          <cell r="E85" t="str">
            <v/>
          </cell>
          <cell r="F85" t="str">
            <v>機-18</v>
          </cell>
        </row>
        <row r="86">
          <cell r="A86" t="str">
            <v>K1400</v>
          </cell>
          <cell r="B86" t="str">
            <v>ﾊﾞｯｸﾎｳ運転  普通型</v>
          </cell>
          <cell r="C86" t="str">
            <v/>
          </cell>
          <cell r="D86" t="str">
            <v>日</v>
          </cell>
          <cell r="E86">
            <v>59670</v>
          </cell>
          <cell r="F86" t="str">
            <v>第41号機械運転単価表</v>
          </cell>
        </row>
        <row r="87">
          <cell r="A87" t="str">
            <v>K1401</v>
          </cell>
          <cell r="B87" t="str">
            <v>油圧式ｸﾛ-ﾗ型 0.6m3</v>
          </cell>
          <cell r="C87" t="str">
            <v>Co殻・As殻積込</v>
          </cell>
          <cell r="D87" t="str">
            <v/>
          </cell>
          <cell r="E87" t="str">
            <v/>
          </cell>
          <cell r="F87" t="str">
            <v>機-18</v>
          </cell>
        </row>
        <row r="88">
          <cell r="A88" t="str">
            <v>K1410</v>
          </cell>
          <cell r="B88" t="str">
            <v>ﾀﾞﾝﾌﾟﾄﾗｯｸ2t</v>
          </cell>
          <cell r="C88" t="str">
            <v>岩石割増:無</v>
          </cell>
          <cell r="D88" t="str">
            <v>ｈ</v>
          </cell>
          <cell r="E88">
            <v>5273</v>
          </cell>
          <cell r="F88" t="str">
            <v>第42号機械運転単価表</v>
          </cell>
        </row>
        <row r="89">
          <cell r="A89" t="str">
            <v>K1411</v>
          </cell>
          <cell r="B89" t="str">
            <v/>
          </cell>
          <cell r="C89" t="str">
            <v>ﾀｲﾔ損耗費:良好</v>
          </cell>
          <cell r="D89" t="str">
            <v/>
          </cell>
          <cell r="E89" t="str">
            <v/>
          </cell>
          <cell r="F89" t="str">
            <v>機-7</v>
          </cell>
        </row>
        <row r="90">
          <cell r="A90" t="str">
            <v>K1420</v>
          </cell>
          <cell r="B90" t="str">
            <v>ﾀﾞﾝﾌﾟﾄﾗｯｸ2t</v>
          </cell>
          <cell r="C90" t="str">
            <v>岩石割増:無</v>
          </cell>
          <cell r="D90" t="str">
            <v>ｈ</v>
          </cell>
          <cell r="E90">
            <v>5300</v>
          </cell>
          <cell r="F90" t="str">
            <v>第43号機械運転単価表</v>
          </cell>
        </row>
        <row r="91">
          <cell r="A91" t="str">
            <v>K1421</v>
          </cell>
          <cell r="B91" t="str">
            <v/>
          </cell>
          <cell r="C91" t="str">
            <v>ﾀｲﾔ損耗費:普通</v>
          </cell>
          <cell r="D91" t="str">
            <v/>
          </cell>
          <cell r="E91" t="str">
            <v/>
          </cell>
          <cell r="F91" t="str">
            <v>機-7</v>
          </cell>
        </row>
        <row r="92">
          <cell r="A92" t="str">
            <v>K1430</v>
          </cell>
          <cell r="B92" t="str">
            <v>ﾀﾞﾝﾌﾟﾄﾗｯｸ2t</v>
          </cell>
          <cell r="C92" t="str">
            <v>岩石割増:無</v>
          </cell>
          <cell r="D92" t="str">
            <v>ｈ</v>
          </cell>
          <cell r="E92">
            <v>5391</v>
          </cell>
          <cell r="F92" t="str">
            <v>第44号機械運転単価表</v>
          </cell>
        </row>
        <row r="93">
          <cell r="A93" t="str">
            <v>K1431</v>
          </cell>
          <cell r="B93" t="str">
            <v/>
          </cell>
          <cell r="C93" t="str">
            <v>ﾀｲﾔ損耗費:不良</v>
          </cell>
          <cell r="D93" t="str">
            <v/>
          </cell>
          <cell r="E93" t="str">
            <v/>
          </cell>
          <cell r="F93" t="str">
            <v>機-7</v>
          </cell>
        </row>
        <row r="94">
          <cell r="A94" t="str">
            <v>K1440</v>
          </cell>
          <cell r="B94" t="str">
            <v>ﾀﾞﾝﾌﾟﾄﾗｯｸ2t</v>
          </cell>
          <cell r="C94" t="str">
            <v>岩石割増:10%</v>
          </cell>
          <cell r="D94" t="str">
            <v>ｈ</v>
          </cell>
          <cell r="E94">
            <v>5590</v>
          </cell>
          <cell r="F94" t="str">
            <v>第45号機械運転単価表</v>
          </cell>
        </row>
        <row r="95">
          <cell r="A95" t="str">
            <v>K1441</v>
          </cell>
          <cell r="B95" t="str">
            <v/>
          </cell>
          <cell r="C95" t="str">
            <v>ﾀｲﾔ損耗費:良好</v>
          </cell>
          <cell r="D95" t="str">
            <v/>
          </cell>
          <cell r="E95" t="str">
            <v/>
          </cell>
          <cell r="F95" t="str">
            <v>機-7</v>
          </cell>
        </row>
        <row r="96">
          <cell r="A96" t="str">
            <v>K1450</v>
          </cell>
          <cell r="B96" t="str">
            <v>ﾀﾞﾝﾌﾟﾄﾗｯｸ2t</v>
          </cell>
          <cell r="C96" t="str">
            <v>岩石割増:10%</v>
          </cell>
          <cell r="D96" t="str">
            <v>ｈ</v>
          </cell>
          <cell r="E96">
            <v>5617</v>
          </cell>
          <cell r="F96" t="str">
            <v>第46号機械運転単価表</v>
          </cell>
        </row>
        <row r="97">
          <cell r="A97" t="str">
            <v>K1451</v>
          </cell>
          <cell r="B97" t="str">
            <v/>
          </cell>
          <cell r="C97" t="str">
            <v>ﾀｲﾔ損耗費:普通</v>
          </cell>
          <cell r="D97" t="str">
            <v/>
          </cell>
          <cell r="E97" t="str">
            <v/>
          </cell>
          <cell r="F97" t="str">
            <v>機-7</v>
          </cell>
        </row>
        <row r="98">
          <cell r="A98" t="str">
            <v>K1460</v>
          </cell>
          <cell r="B98" t="str">
            <v>ﾀﾞﾝﾌﾟﾄﾗｯｸ2t</v>
          </cell>
          <cell r="C98" t="str">
            <v>岩石割増:10%</v>
          </cell>
          <cell r="D98" t="str">
            <v>ｈ</v>
          </cell>
          <cell r="E98">
            <v>5708</v>
          </cell>
          <cell r="F98" t="str">
            <v>第47号機械運転単価表</v>
          </cell>
        </row>
        <row r="99">
          <cell r="A99" t="str">
            <v>K1461</v>
          </cell>
          <cell r="B99" t="str">
            <v/>
          </cell>
          <cell r="C99" t="str">
            <v>ﾀｲﾔ損耗費:不良</v>
          </cell>
          <cell r="D99" t="str">
            <v/>
          </cell>
          <cell r="E99" t="str">
            <v/>
          </cell>
          <cell r="F99" t="str">
            <v>機-7</v>
          </cell>
        </row>
        <row r="100">
          <cell r="A100" t="str">
            <v>K1470</v>
          </cell>
          <cell r="B100" t="str">
            <v>ﾀﾞﾝﾌﾟﾄﾗｯｸ2t</v>
          </cell>
          <cell r="C100" t="str">
            <v>岩石割増:25%</v>
          </cell>
          <cell r="D100" t="str">
            <v>ｈ</v>
          </cell>
          <cell r="E100">
            <v>5634</v>
          </cell>
          <cell r="F100" t="str">
            <v>第48号機械運転単価表</v>
          </cell>
        </row>
        <row r="101">
          <cell r="A101" t="str">
            <v>K1471</v>
          </cell>
          <cell r="B101" t="str">
            <v/>
          </cell>
          <cell r="C101" t="str">
            <v>ﾀｲﾔ損耗費:良好</v>
          </cell>
          <cell r="D101" t="str">
            <v/>
          </cell>
          <cell r="E101" t="str">
            <v/>
          </cell>
          <cell r="F101" t="str">
            <v>機-7</v>
          </cell>
        </row>
        <row r="102">
          <cell r="A102" t="str">
            <v>K1480</v>
          </cell>
          <cell r="B102" t="str">
            <v>ﾀﾞﾝﾌﾟﾄﾗｯｸ2t</v>
          </cell>
          <cell r="C102" t="str">
            <v>岩石割増:25%</v>
          </cell>
          <cell r="D102" t="str">
            <v>ｈ</v>
          </cell>
          <cell r="E102">
            <v>5661</v>
          </cell>
          <cell r="F102" t="str">
            <v>第49号機械運転単価表</v>
          </cell>
        </row>
        <row r="103">
          <cell r="A103" t="str">
            <v>K1481</v>
          </cell>
          <cell r="B103" t="str">
            <v/>
          </cell>
          <cell r="C103" t="str">
            <v>ﾀｲﾔ損耗費:普通</v>
          </cell>
          <cell r="D103" t="str">
            <v/>
          </cell>
          <cell r="E103" t="str">
            <v/>
          </cell>
          <cell r="F103" t="str">
            <v>機-7</v>
          </cell>
        </row>
        <row r="104">
          <cell r="A104" t="str">
            <v>K1490</v>
          </cell>
          <cell r="B104" t="str">
            <v>ﾀﾞﾝﾌﾟﾄﾗｯｸ2t</v>
          </cell>
          <cell r="C104" t="str">
            <v>岩石割増:25%</v>
          </cell>
          <cell r="D104" t="str">
            <v>ｈ</v>
          </cell>
          <cell r="E104">
            <v>5752</v>
          </cell>
          <cell r="F104" t="str">
            <v>第50号機械運転単価表</v>
          </cell>
        </row>
        <row r="105">
          <cell r="A105" t="str">
            <v>K1491</v>
          </cell>
          <cell r="B105" t="str">
            <v/>
          </cell>
          <cell r="C105" t="str">
            <v>ﾀｲﾔ損耗費:不良</v>
          </cell>
          <cell r="D105" t="str">
            <v/>
          </cell>
          <cell r="E105" t="str">
            <v/>
          </cell>
          <cell r="F105" t="str">
            <v>機-7</v>
          </cell>
        </row>
        <row r="106">
          <cell r="A106" t="str">
            <v>K1500</v>
          </cell>
          <cell r="B106" t="str">
            <v>ﾀﾞﾝﾌﾟﾄﾗｯｸ2t運転</v>
          </cell>
          <cell r="C106" t="str">
            <v>岩石割増無し</v>
          </cell>
          <cell r="D106" t="str">
            <v>日</v>
          </cell>
          <cell r="E106">
            <v>32150</v>
          </cell>
          <cell r="F106" t="str">
            <v>第51号機械運転単価表</v>
          </cell>
        </row>
        <row r="107">
          <cell r="A107" t="str">
            <v>K1501</v>
          </cell>
          <cell r="B107" t="str">
            <v/>
          </cell>
          <cell r="C107" t="str">
            <v>ﾀｲﾔ損耗費:良好</v>
          </cell>
          <cell r="D107" t="str">
            <v/>
          </cell>
          <cell r="E107" t="str">
            <v/>
          </cell>
          <cell r="F107" t="str">
            <v>機-22</v>
          </cell>
        </row>
        <row r="108">
          <cell r="A108" t="str">
            <v>K1510</v>
          </cell>
          <cell r="B108" t="str">
            <v>ﾀﾞﾝﾌﾟﾄﾗｯｸ2t運転</v>
          </cell>
          <cell r="C108" t="str">
            <v>岩石割増無し</v>
          </cell>
          <cell r="D108" t="str">
            <v>日</v>
          </cell>
          <cell r="E108">
            <v>32300</v>
          </cell>
          <cell r="F108" t="str">
            <v>第52号機械運転単価表</v>
          </cell>
        </row>
        <row r="109">
          <cell r="A109" t="str">
            <v>K1511</v>
          </cell>
          <cell r="B109" t="str">
            <v/>
          </cell>
          <cell r="C109" t="str">
            <v>ﾀｲﾔ損耗費:普通</v>
          </cell>
          <cell r="D109" t="str">
            <v/>
          </cell>
          <cell r="E109" t="str">
            <v/>
          </cell>
          <cell r="F109" t="str">
            <v>機-22</v>
          </cell>
        </row>
        <row r="110">
          <cell r="A110" t="str">
            <v>K1520</v>
          </cell>
          <cell r="B110" t="str">
            <v>ﾀﾞﾝﾌﾟﾄﾗｯｸ2t運転</v>
          </cell>
          <cell r="C110" t="str">
            <v>岩石割増無し</v>
          </cell>
          <cell r="D110" t="str">
            <v>日</v>
          </cell>
          <cell r="E110">
            <v>32800</v>
          </cell>
          <cell r="F110" t="str">
            <v>第53号機械運転単価表</v>
          </cell>
        </row>
        <row r="111">
          <cell r="A111" t="str">
            <v>K1521</v>
          </cell>
          <cell r="B111" t="str">
            <v/>
          </cell>
          <cell r="C111" t="str">
            <v>ﾀｲﾔ損耗費:不良</v>
          </cell>
          <cell r="D111" t="str">
            <v/>
          </cell>
          <cell r="E111" t="str">
            <v/>
          </cell>
          <cell r="F111" t="str">
            <v>機-22</v>
          </cell>
        </row>
        <row r="112">
          <cell r="A112" t="str">
            <v>K1530</v>
          </cell>
          <cell r="B112" t="str">
            <v>ﾀﾞﾝﾌﾟﾄﾗｯｸ2t運転</v>
          </cell>
          <cell r="C112" t="str">
            <v>岩石割増:10%</v>
          </cell>
          <cell r="D112" t="str">
            <v>日</v>
          </cell>
          <cell r="E112">
            <v>32520</v>
          </cell>
          <cell r="F112" t="str">
            <v>第54号機械運転単価表</v>
          </cell>
        </row>
        <row r="113">
          <cell r="A113" t="str">
            <v>K1531</v>
          </cell>
          <cell r="B113" t="str">
            <v/>
          </cell>
          <cell r="C113" t="str">
            <v>ﾀｲﾔ損耗費:良好</v>
          </cell>
          <cell r="D113" t="str">
            <v/>
          </cell>
          <cell r="E113" t="str">
            <v/>
          </cell>
          <cell r="F113" t="str">
            <v>機-22</v>
          </cell>
        </row>
        <row r="114">
          <cell r="A114" t="str">
            <v>K1540</v>
          </cell>
          <cell r="B114" t="str">
            <v>ﾀﾞﾝﾌﾟﾄﾗｯｸ2t運転</v>
          </cell>
          <cell r="C114" t="str">
            <v>岩石割増:10%</v>
          </cell>
          <cell r="D114" t="str">
            <v>日</v>
          </cell>
          <cell r="E114">
            <v>32670</v>
          </cell>
          <cell r="F114" t="str">
            <v>第55号機械運転単価表</v>
          </cell>
        </row>
        <row r="115">
          <cell r="A115" t="str">
            <v>K1541</v>
          </cell>
          <cell r="B115" t="str">
            <v/>
          </cell>
          <cell r="C115" t="str">
            <v>ﾀｲﾔ損耗費:普通</v>
          </cell>
          <cell r="D115" t="str">
            <v/>
          </cell>
          <cell r="E115" t="str">
            <v/>
          </cell>
          <cell r="F115" t="str">
            <v>機-22</v>
          </cell>
        </row>
        <row r="116">
          <cell r="A116" t="str">
            <v>K1550</v>
          </cell>
          <cell r="B116" t="str">
            <v>ﾀﾞﾝﾌﾟﾄﾗｯｸ2t運転</v>
          </cell>
          <cell r="C116" t="str">
            <v>岩石割増:10%</v>
          </cell>
          <cell r="D116" t="str">
            <v>日</v>
          </cell>
          <cell r="E116">
            <v>33170</v>
          </cell>
          <cell r="F116" t="str">
            <v>第56号機械運転単価表</v>
          </cell>
        </row>
        <row r="117">
          <cell r="A117" t="str">
            <v>K1551</v>
          </cell>
          <cell r="B117" t="str">
            <v/>
          </cell>
          <cell r="C117" t="str">
            <v>ﾀｲﾔ損耗費:不良</v>
          </cell>
          <cell r="D117" t="str">
            <v/>
          </cell>
          <cell r="E117" t="str">
            <v/>
          </cell>
          <cell r="F117" t="str">
            <v>機-22</v>
          </cell>
        </row>
        <row r="118">
          <cell r="A118" t="str">
            <v>K1560</v>
          </cell>
          <cell r="B118" t="str">
            <v>ﾀﾞﾝﾌﾟﾄﾗｯｸ2t運転</v>
          </cell>
          <cell r="C118" t="str">
            <v>岩石割増:25%</v>
          </cell>
          <cell r="D118" t="str">
            <v>日</v>
          </cell>
          <cell r="E118">
            <v>32570</v>
          </cell>
          <cell r="F118" t="str">
            <v>第57号機械運転単価表</v>
          </cell>
        </row>
        <row r="119">
          <cell r="A119" t="str">
            <v>K1561</v>
          </cell>
          <cell r="B119" t="str">
            <v/>
          </cell>
          <cell r="C119" t="str">
            <v>ﾀｲﾔ損耗費:良好</v>
          </cell>
          <cell r="D119" t="str">
            <v/>
          </cell>
          <cell r="E119" t="str">
            <v/>
          </cell>
          <cell r="F119" t="str">
            <v>機-22</v>
          </cell>
        </row>
        <row r="120">
          <cell r="A120" t="str">
            <v>K1570</v>
          </cell>
          <cell r="B120" t="str">
            <v>ﾀﾞﾝﾌﾟﾄﾗｯｸ2t運転</v>
          </cell>
          <cell r="C120" t="str">
            <v>岩石割増:25%</v>
          </cell>
          <cell r="D120" t="str">
            <v>日</v>
          </cell>
          <cell r="E120">
            <v>32720</v>
          </cell>
          <cell r="F120" t="str">
            <v>第58号機械運転単価表</v>
          </cell>
        </row>
        <row r="121">
          <cell r="A121" t="str">
            <v>K1571</v>
          </cell>
          <cell r="B121" t="str">
            <v/>
          </cell>
          <cell r="C121" t="str">
            <v>ﾀｲﾔ損耗費:普通</v>
          </cell>
          <cell r="D121" t="str">
            <v/>
          </cell>
          <cell r="E121" t="str">
            <v/>
          </cell>
          <cell r="F121" t="str">
            <v>機-22</v>
          </cell>
        </row>
        <row r="122">
          <cell r="A122" t="str">
            <v>K1580</v>
          </cell>
          <cell r="B122" t="str">
            <v>ﾀﾞﾝﾌﾟﾄﾗｯｸ2t運転</v>
          </cell>
          <cell r="C122" t="str">
            <v>岩石割増:25%</v>
          </cell>
          <cell r="D122" t="str">
            <v>日</v>
          </cell>
          <cell r="E122">
            <v>33220</v>
          </cell>
          <cell r="F122" t="str">
            <v>第59号機械運転単価表</v>
          </cell>
        </row>
        <row r="123">
          <cell r="A123" t="str">
            <v>K1581</v>
          </cell>
          <cell r="B123" t="str">
            <v/>
          </cell>
          <cell r="C123" t="str">
            <v>ﾀｲﾔ損耗費:不良</v>
          </cell>
          <cell r="D123" t="str">
            <v/>
          </cell>
          <cell r="E123" t="str">
            <v/>
          </cell>
          <cell r="F123" t="str">
            <v>機-22</v>
          </cell>
        </row>
        <row r="124">
          <cell r="A124" t="str">
            <v>K1590</v>
          </cell>
          <cell r="B124" t="str">
            <v>ﾀﾞﾝﾌﾟﾄﾗｯｸ10t</v>
          </cell>
          <cell r="C124" t="str">
            <v>岩石割増無し</v>
          </cell>
          <cell r="D124" t="str">
            <v>ｈ</v>
          </cell>
          <cell r="E124">
            <v>8126</v>
          </cell>
          <cell r="F124" t="str">
            <v>第60号機械運転単価表</v>
          </cell>
        </row>
        <row r="125">
          <cell r="A125" t="str">
            <v>K1591</v>
          </cell>
          <cell r="B125" t="str">
            <v/>
          </cell>
          <cell r="C125" t="str">
            <v>ﾀｲﾔ損耗費:良好</v>
          </cell>
          <cell r="D125" t="str">
            <v/>
          </cell>
          <cell r="E125" t="str">
            <v/>
          </cell>
          <cell r="F125" t="str">
            <v>機-7</v>
          </cell>
        </row>
        <row r="126">
          <cell r="A126" t="str">
            <v>K1600</v>
          </cell>
          <cell r="B126" t="str">
            <v>ﾀﾞﾝﾌﾟﾄﾗｯｸ10t</v>
          </cell>
          <cell r="C126" t="str">
            <v>岩石割増無し</v>
          </cell>
          <cell r="D126" t="str">
            <v>ｈ</v>
          </cell>
          <cell r="E126">
            <v>8254</v>
          </cell>
          <cell r="F126" t="str">
            <v>第61号機械運転単価表</v>
          </cell>
        </row>
        <row r="127">
          <cell r="A127" t="str">
            <v>K1601</v>
          </cell>
          <cell r="B127" t="str">
            <v/>
          </cell>
          <cell r="C127" t="str">
            <v>ﾀｲﾔ損耗費:普通</v>
          </cell>
          <cell r="D127" t="str">
            <v/>
          </cell>
          <cell r="E127" t="str">
            <v/>
          </cell>
          <cell r="F127" t="str">
            <v>機-7</v>
          </cell>
        </row>
        <row r="128">
          <cell r="A128" t="str">
            <v>K1610</v>
          </cell>
          <cell r="B128" t="str">
            <v>ﾀﾞﾝﾌﾟﾄﾗｯｸ10t</v>
          </cell>
          <cell r="C128" t="str">
            <v>岩石割増無し</v>
          </cell>
          <cell r="D128" t="str">
            <v>ｈ</v>
          </cell>
          <cell r="E128">
            <v>8698</v>
          </cell>
          <cell r="F128" t="str">
            <v>第62号機械運転単価表</v>
          </cell>
        </row>
        <row r="129">
          <cell r="A129" t="str">
            <v>K1611</v>
          </cell>
          <cell r="B129" t="str">
            <v/>
          </cell>
          <cell r="C129" t="str">
            <v>ﾀｲﾔ損耗費:不良</v>
          </cell>
          <cell r="D129" t="str">
            <v/>
          </cell>
          <cell r="E129" t="str">
            <v/>
          </cell>
          <cell r="F129" t="str">
            <v>機-7</v>
          </cell>
        </row>
        <row r="130">
          <cell r="A130" t="str">
            <v>K1620</v>
          </cell>
          <cell r="B130" t="str">
            <v>ﾀﾞﾝﾌﾟﾄﾗｯｸ10t</v>
          </cell>
          <cell r="C130" t="str">
            <v>岩石割増:10%</v>
          </cell>
          <cell r="D130" t="str">
            <v>ｈ</v>
          </cell>
          <cell r="E130">
            <v>9402</v>
          </cell>
          <cell r="F130" t="str">
            <v>第63号機械運転単価表</v>
          </cell>
        </row>
        <row r="131">
          <cell r="A131" t="str">
            <v>K1621</v>
          </cell>
          <cell r="B131" t="str">
            <v/>
          </cell>
          <cell r="C131" t="str">
            <v>ﾀｲﾔ損耗費:良好</v>
          </cell>
          <cell r="D131" t="str">
            <v/>
          </cell>
          <cell r="E131" t="str">
            <v/>
          </cell>
          <cell r="F131" t="str">
            <v>機-7</v>
          </cell>
        </row>
        <row r="132">
          <cell r="A132" t="str">
            <v>K1630</v>
          </cell>
          <cell r="B132" t="str">
            <v>ﾀﾞﾝﾌﾟﾄﾗｯｸ10t</v>
          </cell>
          <cell r="C132" t="str">
            <v>岩石割増:10%</v>
          </cell>
          <cell r="D132" t="str">
            <v>ｈ</v>
          </cell>
          <cell r="E132">
            <v>9530</v>
          </cell>
          <cell r="F132" t="str">
            <v>第64号機械運転単価表</v>
          </cell>
        </row>
        <row r="133">
          <cell r="A133" t="str">
            <v>K1631</v>
          </cell>
          <cell r="B133" t="str">
            <v/>
          </cell>
          <cell r="C133" t="str">
            <v>ﾀｲﾔ損耗費:普通</v>
          </cell>
          <cell r="D133" t="str">
            <v/>
          </cell>
          <cell r="E133" t="str">
            <v/>
          </cell>
          <cell r="F133" t="str">
            <v>機-7</v>
          </cell>
        </row>
        <row r="134">
          <cell r="A134" t="str">
            <v>K1640</v>
          </cell>
          <cell r="B134" t="str">
            <v>ﾀﾞﾝﾌﾟﾄﾗｯｸ10t</v>
          </cell>
          <cell r="C134" t="str">
            <v>岩石割増:10%</v>
          </cell>
          <cell r="D134" t="str">
            <v>ｈ</v>
          </cell>
          <cell r="E134">
            <v>9974</v>
          </cell>
          <cell r="F134" t="str">
            <v>第65号機械運転単価表</v>
          </cell>
        </row>
        <row r="135">
          <cell r="A135" t="str">
            <v>K1641</v>
          </cell>
          <cell r="B135" t="str">
            <v/>
          </cell>
          <cell r="C135" t="str">
            <v>ﾀｲﾔ損耗費:不良</v>
          </cell>
          <cell r="D135" t="str">
            <v/>
          </cell>
          <cell r="E135" t="str">
            <v/>
          </cell>
          <cell r="F135" t="str">
            <v>機-7</v>
          </cell>
        </row>
        <row r="136">
          <cell r="A136" t="str">
            <v>K1650</v>
          </cell>
          <cell r="B136" t="str">
            <v>ﾀﾞﾝﾌﾟﾄﾗｯｸ10t</v>
          </cell>
          <cell r="C136" t="str">
            <v>岩石割増:25%</v>
          </cell>
          <cell r="D136" t="str">
            <v>ｈ</v>
          </cell>
          <cell r="E136">
            <v>9576</v>
          </cell>
          <cell r="F136" t="str">
            <v>第66号機械運転単価表</v>
          </cell>
        </row>
        <row r="137">
          <cell r="A137" t="str">
            <v>K1651</v>
          </cell>
          <cell r="B137" t="str">
            <v/>
          </cell>
          <cell r="C137" t="str">
            <v>ﾀｲﾔ損耗費:良好</v>
          </cell>
          <cell r="D137" t="str">
            <v/>
          </cell>
          <cell r="E137" t="str">
            <v/>
          </cell>
          <cell r="F137" t="str">
            <v>機-7</v>
          </cell>
        </row>
        <row r="138">
          <cell r="A138" t="str">
            <v>K1660</v>
          </cell>
          <cell r="B138" t="str">
            <v>ﾀﾞﾝﾌﾟﾄﾗｯｸ10t</v>
          </cell>
          <cell r="C138" t="str">
            <v>岩石割増:25%</v>
          </cell>
          <cell r="D138" t="str">
            <v>ｈ</v>
          </cell>
          <cell r="E138">
            <v>9704</v>
          </cell>
          <cell r="F138" t="str">
            <v>第67号機械運転単価表</v>
          </cell>
        </row>
        <row r="139">
          <cell r="A139" t="str">
            <v>K1661</v>
          </cell>
          <cell r="B139" t="str">
            <v/>
          </cell>
          <cell r="C139" t="str">
            <v>ﾀｲﾔ損耗費:普通</v>
          </cell>
          <cell r="D139" t="str">
            <v/>
          </cell>
          <cell r="E139" t="str">
            <v/>
          </cell>
          <cell r="F139" t="str">
            <v>機-7</v>
          </cell>
        </row>
        <row r="140">
          <cell r="A140" t="str">
            <v>K1670</v>
          </cell>
          <cell r="B140" t="str">
            <v>ﾀﾞﾝﾌﾟﾄﾗｯｸ10t</v>
          </cell>
          <cell r="C140" t="str">
            <v>岩石割増:25%</v>
          </cell>
          <cell r="D140" t="str">
            <v>ｈ</v>
          </cell>
          <cell r="E140">
            <v>10150</v>
          </cell>
          <cell r="F140" t="str">
            <v>第68号機械運転単価表</v>
          </cell>
        </row>
        <row r="141">
          <cell r="A141" t="str">
            <v>K1671</v>
          </cell>
          <cell r="B141" t="str">
            <v/>
          </cell>
          <cell r="C141" t="str">
            <v>ﾀｲﾔ損耗費:不良</v>
          </cell>
          <cell r="D141" t="str">
            <v/>
          </cell>
          <cell r="E141" t="str">
            <v/>
          </cell>
          <cell r="F141" t="str">
            <v>機-7</v>
          </cell>
        </row>
        <row r="142">
          <cell r="A142" t="str">
            <v>K1680</v>
          </cell>
          <cell r="B142" t="str">
            <v>ﾀﾞﾝﾌﾟﾄﾗｯｸ10t運転</v>
          </cell>
          <cell r="C142" t="str">
            <v>岩石割増無し</v>
          </cell>
          <cell r="D142" t="str">
            <v>日</v>
          </cell>
          <cell r="E142">
            <v>49690</v>
          </cell>
          <cell r="F142" t="str">
            <v>第69号機械運転単価表</v>
          </cell>
        </row>
        <row r="143">
          <cell r="A143" t="str">
            <v>K1681</v>
          </cell>
          <cell r="B143" t="str">
            <v/>
          </cell>
          <cell r="C143" t="str">
            <v>ﾀｲﾔ損耗費:良好</v>
          </cell>
          <cell r="D143" t="str">
            <v/>
          </cell>
          <cell r="E143" t="str">
            <v/>
          </cell>
          <cell r="F143" t="str">
            <v>機-22</v>
          </cell>
        </row>
        <row r="144">
          <cell r="A144" t="str">
            <v>K1690</v>
          </cell>
          <cell r="B144" t="str">
            <v>ﾀﾞﾝﾌﾟﾄﾗｯｸ10t運転</v>
          </cell>
          <cell r="C144" t="str">
            <v>岩石割増無し</v>
          </cell>
          <cell r="D144" t="str">
            <v>日</v>
          </cell>
          <cell r="E144">
            <v>50450</v>
          </cell>
          <cell r="F144" t="str">
            <v>第70号機械運転単価表</v>
          </cell>
        </row>
        <row r="145">
          <cell r="A145" t="str">
            <v>K1691</v>
          </cell>
          <cell r="B145" t="str">
            <v/>
          </cell>
          <cell r="C145" t="str">
            <v>ﾀｲﾔ損耗費:普通</v>
          </cell>
          <cell r="D145" t="str">
            <v/>
          </cell>
          <cell r="E145" t="str">
            <v/>
          </cell>
          <cell r="F145" t="str">
            <v>機-22</v>
          </cell>
        </row>
        <row r="146">
          <cell r="A146" t="str">
            <v>K1700</v>
          </cell>
          <cell r="B146" t="str">
            <v>ﾀﾞﾝﾌﾟﾄﾗｯｸ10t運転</v>
          </cell>
          <cell r="C146" t="str">
            <v>岩石割増無し</v>
          </cell>
          <cell r="D146" t="str">
            <v>日</v>
          </cell>
          <cell r="E146">
            <v>53050</v>
          </cell>
          <cell r="F146" t="str">
            <v>第71号機械運転単価表</v>
          </cell>
        </row>
        <row r="147">
          <cell r="A147" t="str">
            <v>K1701</v>
          </cell>
          <cell r="B147" t="str">
            <v/>
          </cell>
          <cell r="C147" t="str">
            <v>ﾀｲﾔ損耗費:不良</v>
          </cell>
          <cell r="D147" t="str">
            <v/>
          </cell>
          <cell r="E147" t="str">
            <v/>
          </cell>
          <cell r="F147" t="str">
            <v>機-22</v>
          </cell>
        </row>
        <row r="148">
          <cell r="A148" t="str">
            <v>K1710</v>
          </cell>
          <cell r="B148" t="str">
            <v>ﾀﾞﾝﾌﾟﾄﾗｯｸ10t運転</v>
          </cell>
          <cell r="C148" t="str">
            <v>岩石割増:10%</v>
          </cell>
          <cell r="D148" t="str">
            <v>日</v>
          </cell>
          <cell r="E148">
            <v>51270</v>
          </cell>
          <cell r="F148" t="str">
            <v>第72号機械運転単価表</v>
          </cell>
        </row>
        <row r="149">
          <cell r="A149" t="str">
            <v>K1711</v>
          </cell>
          <cell r="B149" t="str">
            <v/>
          </cell>
          <cell r="C149" t="str">
            <v>ﾀｲﾔ損耗費:良好</v>
          </cell>
          <cell r="D149" t="str">
            <v/>
          </cell>
          <cell r="E149" t="str">
            <v/>
          </cell>
          <cell r="F149" t="str">
            <v>機-22</v>
          </cell>
        </row>
        <row r="150">
          <cell r="A150" t="str">
            <v>K1720</v>
          </cell>
          <cell r="B150" t="str">
            <v>ﾀﾞﾝﾌﾟﾄﾗｯｸ10t運転</v>
          </cell>
          <cell r="C150" t="str">
            <v>岩石割増:10%</v>
          </cell>
          <cell r="D150" t="str">
            <v>日</v>
          </cell>
          <cell r="E150">
            <v>52030</v>
          </cell>
          <cell r="F150" t="str">
            <v>第73号機械運転単価表</v>
          </cell>
        </row>
        <row r="151">
          <cell r="A151" t="str">
            <v>K1721</v>
          </cell>
          <cell r="B151" t="str">
            <v/>
          </cell>
          <cell r="C151" t="str">
            <v>ﾀｲﾔ損耗費:普通</v>
          </cell>
          <cell r="D151" t="str">
            <v/>
          </cell>
          <cell r="E151" t="str">
            <v/>
          </cell>
          <cell r="F151" t="str">
            <v>機-22</v>
          </cell>
        </row>
        <row r="152">
          <cell r="A152" t="str">
            <v>K1730</v>
          </cell>
          <cell r="B152" t="str">
            <v>ﾀﾞﾝﾌﾟﾄﾗｯｸ10t運転</v>
          </cell>
          <cell r="C152" t="str">
            <v>岩石割増:10%</v>
          </cell>
          <cell r="D152" t="str">
            <v>日</v>
          </cell>
          <cell r="E152">
            <v>54630</v>
          </cell>
          <cell r="F152" t="str">
            <v>第74号機械運転単価表</v>
          </cell>
        </row>
        <row r="153">
          <cell r="A153" t="str">
            <v>K1731</v>
          </cell>
          <cell r="B153" t="str">
            <v/>
          </cell>
          <cell r="C153" t="str">
            <v>ﾀｲﾔ損耗費:不良</v>
          </cell>
          <cell r="D153" t="str">
            <v/>
          </cell>
          <cell r="E153" t="str">
            <v/>
          </cell>
          <cell r="F153" t="str">
            <v>機-22</v>
          </cell>
        </row>
        <row r="154">
          <cell r="A154" t="str">
            <v>K1740</v>
          </cell>
          <cell r="B154" t="str">
            <v>ﾀﾞﾝﾌﾟﾄﾗｯｸ10t運転</v>
          </cell>
          <cell r="C154" t="str">
            <v>岩石割増:25%</v>
          </cell>
          <cell r="D154" t="str">
            <v>日</v>
          </cell>
          <cell r="E154">
            <v>51490</v>
          </cell>
          <cell r="F154" t="str">
            <v>第75号機械運転単価表</v>
          </cell>
        </row>
        <row r="155">
          <cell r="A155" t="str">
            <v>K1741</v>
          </cell>
          <cell r="B155" t="str">
            <v/>
          </cell>
          <cell r="C155" t="str">
            <v>ﾀｲﾔ損耗費:良好</v>
          </cell>
          <cell r="D155" t="str">
            <v/>
          </cell>
          <cell r="E155" t="str">
            <v/>
          </cell>
          <cell r="F155" t="str">
            <v>機-22</v>
          </cell>
        </row>
        <row r="156">
          <cell r="A156" t="str">
            <v>K1750</v>
          </cell>
          <cell r="B156" t="str">
            <v>ﾀﾞﾝﾌﾟﾄﾗｯｸ10t運転</v>
          </cell>
          <cell r="C156" t="str">
            <v>岩石割増:25%</v>
          </cell>
          <cell r="D156" t="str">
            <v>日</v>
          </cell>
          <cell r="E156">
            <v>52240</v>
          </cell>
          <cell r="F156" t="str">
            <v>第76号機械運転単価表</v>
          </cell>
        </row>
        <row r="157">
          <cell r="A157" t="str">
            <v>K1751</v>
          </cell>
          <cell r="B157" t="str">
            <v/>
          </cell>
          <cell r="C157" t="str">
            <v>ﾀｲﾔ損耗費:普通</v>
          </cell>
          <cell r="D157" t="str">
            <v/>
          </cell>
          <cell r="E157" t="str">
            <v/>
          </cell>
          <cell r="F157" t="str">
            <v>機-22</v>
          </cell>
        </row>
        <row r="158">
          <cell r="A158" t="str">
            <v>K1760</v>
          </cell>
          <cell r="B158" t="str">
            <v>ﾀﾞﾝﾌﾟﾄﾗｯｸ10t運転</v>
          </cell>
          <cell r="C158" t="str">
            <v>岩石割増:25%</v>
          </cell>
          <cell r="D158" t="str">
            <v>日</v>
          </cell>
          <cell r="E158">
            <v>54850</v>
          </cell>
          <cell r="F158" t="str">
            <v>第77号機械運転単価表</v>
          </cell>
        </row>
        <row r="159">
          <cell r="A159" t="str">
            <v>K1761</v>
          </cell>
          <cell r="B159" t="str">
            <v/>
          </cell>
          <cell r="C159" t="str">
            <v>ﾀｲﾔ損耗費:不良</v>
          </cell>
          <cell r="D159" t="str">
            <v/>
          </cell>
          <cell r="E159" t="str">
            <v/>
          </cell>
          <cell r="F159" t="str">
            <v>機-22</v>
          </cell>
        </row>
        <row r="160">
          <cell r="A160" t="str">
            <v>K1770</v>
          </cell>
          <cell r="B160" t="str">
            <v>ﾄﾗｯｸ2t</v>
          </cell>
          <cell r="C160" t="str">
            <v/>
          </cell>
          <cell r="D160" t="str">
            <v>ｈ</v>
          </cell>
          <cell r="E160">
            <v>6925</v>
          </cell>
          <cell r="F160" t="str">
            <v>第78号機械運転単価表</v>
          </cell>
        </row>
        <row r="161">
          <cell r="A161" t="str">
            <v>K1771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>機-6</v>
          </cell>
        </row>
        <row r="162">
          <cell r="A162" t="str">
            <v>K1780</v>
          </cell>
          <cell r="B162" t="str">
            <v>ﾄﾗｯｸ4t～4.5t</v>
          </cell>
          <cell r="C162" t="str">
            <v/>
          </cell>
          <cell r="D162" t="str">
            <v>ｈ</v>
          </cell>
          <cell r="E162">
            <v>7689</v>
          </cell>
          <cell r="F162" t="str">
            <v>第79号機械運転単価表</v>
          </cell>
        </row>
        <row r="163">
          <cell r="A163" t="str">
            <v>K1781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>機-6</v>
          </cell>
        </row>
        <row r="164">
          <cell r="A164" t="str">
            <v>K1790</v>
          </cell>
          <cell r="B164" t="str">
            <v>ﾄﾗｯｸ11t</v>
          </cell>
          <cell r="C164" t="str">
            <v/>
          </cell>
          <cell r="D164" t="str">
            <v>ｈ</v>
          </cell>
          <cell r="E164">
            <v>10210</v>
          </cell>
          <cell r="F164" t="str">
            <v>第80号機械運転単価表</v>
          </cell>
        </row>
        <row r="165">
          <cell r="A165" t="str">
            <v>K1791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>機-6</v>
          </cell>
        </row>
        <row r="166">
          <cell r="A166" t="str">
            <v>K1800</v>
          </cell>
          <cell r="B166" t="str">
            <v>ﾄﾗｯｸ4t積2.9t吊</v>
          </cell>
          <cell r="C166" t="str">
            <v/>
          </cell>
          <cell r="D166" t="str">
            <v>ｈ</v>
          </cell>
          <cell r="E166">
            <v>7650</v>
          </cell>
          <cell r="F166" t="str">
            <v>第81号機械運転単価表</v>
          </cell>
        </row>
        <row r="167">
          <cell r="A167" t="str">
            <v>K1801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>機-1</v>
          </cell>
        </row>
        <row r="168">
          <cell r="A168" t="str">
            <v>K1810</v>
          </cell>
          <cell r="B168" t="str">
            <v>ｸﾛｰﾗｸﾚｰﾝ22.5t吊</v>
          </cell>
          <cell r="C168" t="str">
            <v/>
          </cell>
          <cell r="D168" t="str">
            <v>ｈ</v>
          </cell>
          <cell r="E168">
            <v>11410</v>
          </cell>
          <cell r="F168" t="str">
            <v>第82号機械運転単価表</v>
          </cell>
        </row>
        <row r="169">
          <cell r="A169" t="str">
            <v>K1811</v>
          </cell>
          <cell r="B169" t="str">
            <v>機械ﾛｰﾌﾟ式</v>
          </cell>
          <cell r="C169" t="str">
            <v/>
          </cell>
          <cell r="D169" t="str">
            <v/>
          </cell>
          <cell r="E169" t="str">
            <v/>
          </cell>
          <cell r="F169" t="str">
            <v>機-1</v>
          </cell>
        </row>
        <row r="170">
          <cell r="A170" t="str">
            <v>K1820</v>
          </cell>
          <cell r="B170" t="str">
            <v>ｸﾛｰﾗｸﾚｰﾝ25～27t吊</v>
          </cell>
          <cell r="C170" t="str">
            <v/>
          </cell>
          <cell r="D170" t="str">
            <v>ｈ</v>
          </cell>
          <cell r="E170">
            <v>12640</v>
          </cell>
          <cell r="F170" t="str">
            <v>第83号機械運転単価表</v>
          </cell>
        </row>
        <row r="171">
          <cell r="A171" t="str">
            <v>K1821</v>
          </cell>
          <cell r="B171" t="str">
            <v>機械ﾛｰﾌﾟ式</v>
          </cell>
          <cell r="C171" t="str">
            <v/>
          </cell>
          <cell r="D171" t="str">
            <v/>
          </cell>
          <cell r="E171" t="str">
            <v/>
          </cell>
          <cell r="F171" t="str">
            <v>機-1</v>
          </cell>
        </row>
        <row r="172">
          <cell r="A172" t="str">
            <v>K1830</v>
          </cell>
          <cell r="B172" t="str">
            <v>ｸﾛｰﾗｸﾚｰﾝ30t吊</v>
          </cell>
          <cell r="C172" t="str">
            <v/>
          </cell>
          <cell r="D172" t="str">
            <v>ｈ</v>
          </cell>
          <cell r="E172">
            <v>11810</v>
          </cell>
          <cell r="F172" t="str">
            <v>第84号機械運転単価表</v>
          </cell>
        </row>
        <row r="173">
          <cell r="A173" t="str">
            <v>K1831</v>
          </cell>
          <cell r="B173" t="str">
            <v>油圧ﾛｰﾌﾟ式</v>
          </cell>
          <cell r="C173" t="str">
            <v/>
          </cell>
          <cell r="D173" t="str">
            <v/>
          </cell>
          <cell r="E173" t="str">
            <v/>
          </cell>
          <cell r="F173" t="str">
            <v>機-1</v>
          </cell>
        </row>
        <row r="174">
          <cell r="A174" t="str">
            <v>K1840</v>
          </cell>
          <cell r="B174" t="str">
            <v>ｸﾛｰﾗｸﾚｰﾝ35t吊</v>
          </cell>
          <cell r="C174" t="str">
            <v/>
          </cell>
          <cell r="D174" t="str">
            <v>ｈ</v>
          </cell>
          <cell r="E174">
            <v>12980</v>
          </cell>
          <cell r="F174" t="str">
            <v>第85号機械運転単価表</v>
          </cell>
        </row>
        <row r="175">
          <cell r="A175" t="str">
            <v>K1841</v>
          </cell>
          <cell r="B175" t="str">
            <v>油圧ﾛｰﾌﾟ式</v>
          </cell>
          <cell r="C175" t="str">
            <v/>
          </cell>
          <cell r="D175" t="str">
            <v/>
          </cell>
          <cell r="E175" t="str">
            <v/>
          </cell>
          <cell r="F175" t="str">
            <v>機-1</v>
          </cell>
        </row>
        <row r="176">
          <cell r="A176" t="str">
            <v>K1850</v>
          </cell>
          <cell r="B176" t="str">
            <v>ｸﾛｰﾗｸﾚｰﾝ40t吊</v>
          </cell>
          <cell r="C176" t="str">
            <v/>
          </cell>
          <cell r="D176" t="str">
            <v>ｈ</v>
          </cell>
          <cell r="E176">
            <v>13490</v>
          </cell>
          <cell r="F176" t="str">
            <v>第86号機械運転単価表</v>
          </cell>
        </row>
        <row r="177">
          <cell r="A177" t="str">
            <v>K1851</v>
          </cell>
          <cell r="B177" t="str">
            <v>油圧ﾛｰﾌﾟ式</v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</row>
        <row r="178">
          <cell r="A178" t="str">
            <v>K1860</v>
          </cell>
          <cell r="B178" t="str">
            <v>ｸﾛｰﾗｸﾚｰﾝ50t吊</v>
          </cell>
          <cell r="C178" t="str">
            <v/>
          </cell>
          <cell r="D178" t="str">
            <v>ｈ</v>
          </cell>
          <cell r="E178">
            <v>16100</v>
          </cell>
          <cell r="F178" t="str">
            <v>第87号機械運転単価表</v>
          </cell>
        </row>
        <row r="179">
          <cell r="A179" t="str">
            <v>K1861</v>
          </cell>
          <cell r="B179" t="str">
            <v>油圧ﾛｰﾌﾟ式</v>
          </cell>
          <cell r="C179" t="str">
            <v/>
          </cell>
          <cell r="D179" t="str">
            <v/>
          </cell>
          <cell r="E179" t="str">
            <v/>
          </cell>
          <cell r="F179" t="str">
            <v>機-1</v>
          </cell>
        </row>
        <row r="180">
          <cell r="A180" t="str">
            <v>K1870</v>
          </cell>
          <cell r="B180" t="str">
            <v>ﾄﾗｯｸｸﾚｰﾝ25t吊</v>
          </cell>
          <cell r="C180" t="str">
            <v/>
          </cell>
          <cell r="D180" t="str">
            <v>ｈ</v>
          </cell>
          <cell r="E180">
            <v>12860</v>
          </cell>
          <cell r="F180" t="str">
            <v>第88号機械運転単価表</v>
          </cell>
        </row>
        <row r="181">
          <cell r="A181" t="str">
            <v>K1871</v>
          </cell>
          <cell r="B181" t="str">
            <v>機械式</v>
          </cell>
          <cell r="C181" t="str">
            <v/>
          </cell>
          <cell r="D181" t="str">
            <v/>
          </cell>
          <cell r="E181" t="str">
            <v/>
          </cell>
          <cell r="F181" t="str">
            <v>機-1</v>
          </cell>
        </row>
        <row r="182">
          <cell r="A182" t="str">
            <v>K1880</v>
          </cell>
          <cell r="B182" t="str">
            <v>ﾄﾗｯｸｸﾚｰﾝ35t吊</v>
          </cell>
          <cell r="C182" t="str">
            <v/>
          </cell>
          <cell r="D182" t="str">
            <v>ｈ</v>
          </cell>
          <cell r="E182">
            <v>15970</v>
          </cell>
          <cell r="F182" t="str">
            <v>第89号機械運転単価表</v>
          </cell>
        </row>
        <row r="183">
          <cell r="A183" t="str">
            <v>K1881</v>
          </cell>
          <cell r="B183" t="str">
            <v>機械式</v>
          </cell>
          <cell r="C183" t="str">
            <v/>
          </cell>
          <cell r="D183" t="str">
            <v/>
          </cell>
          <cell r="E183" t="str">
            <v/>
          </cell>
          <cell r="F183" t="str">
            <v>機-1</v>
          </cell>
        </row>
        <row r="184">
          <cell r="A184" t="str">
            <v>K1890</v>
          </cell>
          <cell r="B184" t="str">
            <v>ﾄﾗｯｸｸﾚｰﾝ40～50t吊</v>
          </cell>
          <cell r="C184" t="str">
            <v/>
          </cell>
          <cell r="D184" t="str">
            <v>ｈ</v>
          </cell>
          <cell r="E184">
            <v>23770</v>
          </cell>
          <cell r="F184" t="str">
            <v>第90号機械運転単価表</v>
          </cell>
        </row>
        <row r="185">
          <cell r="A185" t="str">
            <v>K1891</v>
          </cell>
          <cell r="B185" t="str">
            <v>機械式</v>
          </cell>
          <cell r="C185" t="str">
            <v/>
          </cell>
          <cell r="D185" t="str">
            <v/>
          </cell>
          <cell r="E185" t="str">
            <v/>
          </cell>
          <cell r="F185" t="str">
            <v>機-1</v>
          </cell>
        </row>
        <row r="186">
          <cell r="A186" t="str">
            <v>K1900</v>
          </cell>
          <cell r="B186" t="str">
            <v>ﾄﾗｯｸｸﾚｰﾝ70～80t吊</v>
          </cell>
          <cell r="C186" t="str">
            <v/>
          </cell>
          <cell r="D186" t="str">
            <v>ｈ</v>
          </cell>
          <cell r="E186">
            <v>30370</v>
          </cell>
          <cell r="F186" t="str">
            <v>第91号機械運転単価表</v>
          </cell>
        </row>
        <row r="187">
          <cell r="A187" t="str">
            <v>K1901</v>
          </cell>
          <cell r="B187" t="str">
            <v>機械式</v>
          </cell>
          <cell r="C187" t="str">
            <v/>
          </cell>
          <cell r="D187" t="str">
            <v/>
          </cell>
          <cell r="E187" t="str">
            <v/>
          </cell>
          <cell r="F187" t="str">
            <v>機-1</v>
          </cell>
        </row>
        <row r="188">
          <cell r="A188" t="str">
            <v>K1910</v>
          </cell>
          <cell r="B188" t="str">
            <v>ﾄﾗｯｸｸﾚｰﾝ90～110t吊</v>
          </cell>
          <cell r="C188" t="str">
            <v/>
          </cell>
          <cell r="D188" t="str">
            <v>ｈ</v>
          </cell>
          <cell r="E188">
            <v>38440</v>
          </cell>
          <cell r="F188" t="str">
            <v>第92号機械運転単価表</v>
          </cell>
        </row>
        <row r="189">
          <cell r="A189" t="str">
            <v>K1911</v>
          </cell>
          <cell r="B189" t="str">
            <v>機械式</v>
          </cell>
          <cell r="C189" t="str">
            <v/>
          </cell>
          <cell r="D189" t="str">
            <v/>
          </cell>
          <cell r="E189" t="str">
            <v/>
          </cell>
          <cell r="F189" t="str">
            <v>機-1</v>
          </cell>
        </row>
        <row r="190">
          <cell r="A190" t="str">
            <v>K1920</v>
          </cell>
          <cell r="B190" t="str">
            <v>ﾄﾗｯｸｸﾚｰﾝ127～136t吊</v>
          </cell>
          <cell r="C190" t="str">
            <v/>
          </cell>
          <cell r="D190" t="str">
            <v>ｈ</v>
          </cell>
          <cell r="E190">
            <v>44220</v>
          </cell>
          <cell r="F190" t="str">
            <v>第93号機械運転単価表</v>
          </cell>
        </row>
        <row r="191">
          <cell r="A191" t="str">
            <v>K1921</v>
          </cell>
          <cell r="B191" t="str">
            <v>機械式</v>
          </cell>
          <cell r="C191" t="str">
            <v/>
          </cell>
          <cell r="D191" t="str">
            <v/>
          </cell>
          <cell r="E191" t="str">
            <v/>
          </cell>
          <cell r="F191" t="str">
            <v>機-1</v>
          </cell>
        </row>
        <row r="192">
          <cell r="A192" t="str">
            <v>K1930</v>
          </cell>
          <cell r="B192" t="str">
            <v>ﾄﾗｯｸｸﾚｰﾝ150t吊</v>
          </cell>
          <cell r="C192" t="str">
            <v/>
          </cell>
          <cell r="D192" t="str">
            <v>ｈ</v>
          </cell>
          <cell r="E192">
            <v>48640</v>
          </cell>
          <cell r="F192" t="str">
            <v>第94号機械運転単価表</v>
          </cell>
        </row>
        <row r="193">
          <cell r="A193" t="str">
            <v>K1931</v>
          </cell>
          <cell r="B193" t="str">
            <v>機械式</v>
          </cell>
          <cell r="C193" t="str">
            <v/>
          </cell>
          <cell r="D193" t="str">
            <v/>
          </cell>
          <cell r="E193" t="str">
            <v/>
          </cell>
          <cell r="F193" t="str">
            <v>機-1</v>
          </cell>
        </row>
        <row r="194">
          <cell r="A194" t="str">
            <v>K1940</v>
          </cell>
          <cell r="B194" t="str">
            <v>ﾄﾗｯｸｸﾚｰﾝ4.8～4.9t吊</v>
          </cell>
          <cell r="C194" t="str">
            <v/>
          </cell>
          <cell r="D194" t="str">
            <v>ｈ</v>
          </cell>
          <cell r="E194">
            <v>7793</v>
          </cell>
          <cell r="F194" t="str">
            <v>第95号機械運転単価表</v>
          </cell>
        </row>
        <row r="195">
          <cell r="A195" t="str">
            <v>K1941</v>
          </cell>
          <cell r="B195" t="str">
            <v>油圧式</v>
          </cell>
          <cell r="C195" t="str">
            <v/>
          </cell>
          <cell r="D195" t="str">
            <v/>
          </cell>
          <cell r="E195" t="str">
            <v/>
          </cell>
          <cell r="F195" t="str">
            <v>機-1</v>
          </cell>
        </row>
        <row r="196">
          <cell r="A196" t="str">
            <v>K1950</v>
          </cell>
          <cell r="B196" t="str">
            <v>ﾄﾗｯｸｸﾚｰﾝ10～11t吊</v>
          </cell>
          <cell r="C196" t="str">
            <v/>
          </cell>
          <cell r="D196" t="str">
            <v>ｈ</v>
          </cell>
          <cell r="E196">
            <v>9383</v>
          </cell>
          <cell r="F196" t="str">
            <v>第96号機械運転単価表</v>
          </cell>
        </row>
        <row r="197">
          <cell r="A197" t="str">
            <v>K1951</v>
          </cell>
          <cell r="B197" t="str">
            <v>油圧式</v>
          </cell>
          <cell r="C197" t="str">
            <v/>
          </cell>
          <cell r="D197" t="str">
            <v/>
          </cell>
          <cell r="E197" t="str">
            <v/>
          </cell>
          <cell r="F197" t="str">
            <v>機-1</v>
          </cell>
        </row>
        <row r="198">
          <cell r="A198" t="str">
            <v>K1960</v>
          </cell>
          <cell r="B198" t="str">
            <v>ﾄﾗｯｸｸﾚｰﾝ15～16t吊</v>
          </cell>
          <cell r="C198" t="str">
            <v/>
          </cell>
          <cell r="D198" t="str">
            <v>ｈ</v>
          </cell>
          <cell r="E198">
            <v>10750</v>
          </cell>
          <cell r="F198" t="str">
            <v>第97号機械運転単価表</v>
          </cell>
        </row>
        <row r="199">
          <cell r="A199" t="str">
            <v>K1961</v>
          </cell>
          <cell r="B199" t="str">
            <v>油圧式</v>
          </cell>
          <cell r="C199" t="str">
            <v/>
          </cell>
          <cell r="D199" t="str">
            <v/>
          </cell>
          <cell r="E199" t="str">
            <v/>
          </cell>
          <cell r="F199" t="str">
            <v>機-1</v>
          </cell>
        </row>
        <row r="200">
          <cell r="A200" t="str">
            <v>K1970</v>
          </cell>
          <cell r="B200" t="str">
            <v>ﾄﾗｯｸｸﾚｰﾝ20～22t吊</v>
          </cell>
          <cell r="C200" t="str">
            <v/>
          </cell>
          <cell r="D200" t="str">
            <v>ｈ</v>
          </cell>
          <cell r="E200">
            <v>11460</v>
          </cell>
          <cell r="F200" t="str">
            <v>第98号機械運転単価表</v>
          </cell>
        </row>
        <row r="201">
          <cell r="A201" t="str">
            <v>K1971</v>
          </cell>
          <cell r="B201" t="str">
            <v>油圧式</v>
          </cell>
          <cell r="C201" t="str">
            <v/>
          </cell>
          <cell r="D201" t="str">
            <v/>
          </cell>
          <cell r="E201" t="str">
            <v/>
          </cell>
          <cell r="F201" t="str">
            <v>機-1</v>
          </cell>
        </row>
        <row r="202">
          <cell r="A202" t="str">
            <v>K1980</v>
          </cell>
          <cell r="B202" t="str">
            <v>ﾄﾗｯｸｸﾚｰﾝ25t吊</v>
          </cell>
          <cell r="C202" t="str">
            <v/>
          </cell>
          <cell r="D202" t="str">
            <v>ｈ</v>
          </cell>
          <cell r="E202">
            <v>12710</v>
          </cell>
          <cell r="F202" t="str">
            <v>第99号機械運転単価表</v>
          </cell>
        </row>
        <row r="203">
          <cell r="A203" t="str">
            <v>K1981</v>
          </cell>
          <cell r="B203" t="str">
            <v>油圧式</v>
          </cell>
          <cell r="C203" t="str">
            <v/>
          </cell>
          <cell r="D203" t="str">
            <v/>
          </cell>
          <cell r="E203" t="str">
            <v/>
          </cell>
          <cell r="F203" t="str">
            <v>機-1</v>
          </cell>
        </row>
        <row r="204">
          <cell r="A204" t="str">
            <v>K1990</v>
          </cell>
          <cell r="B204" t="str">
            <v>ﾄﾗｯｸｸﾚｰﾝ30t吊</v>
          </cell>
          <cell r="C204" t="str">
            <v/>
          </cell>
          <cell r="D204" t="str">
            <v>ｈ</v>
          </cell>
          <cell r="E204">
            <v>14350</v>
          </cell>
          <cell r="F204" t="str">
            <v>第100号機械運転単価表</v>
          </cell>
        </row>
        <row r="205">
          <cell r="A205" t="str">
            <v>K1991</v>
          </cell>
          <cell r="B205" t="str">
            <v>油圧式</v>
          </cell>
          <cell r="C205" t="str">
            <v/>
          </cell>
          <cell r="D205" t="str">
            <v/>
          </cell>
          <cell r="E205" t="str">
            <v/>
          </cell>
          <cell r="F205" t="str">
            <v>機-1</v>
          </cell>
        </row>
        <row r="206">
          <cell r="A206" t="str">
            <v>K2000</v>
          </cell>
          <cell r="B206" t="str">
            <v>ﾄﾗｯｸｸﾚｰﾝ35～36t吊</v>
          </cell>
          <cell r="C206" t="str">
            <v/>
          </cell>
          <cell r="D206" t="str">
            <v>ｈ</v>
          </cell>
          <cell r="E206">
            <v>15460</v>
          </cell>
          <cell r="F206" t="str">
            <v>第101号機械運転単価表</v>
          </cell>
        </row>
        <row r="207">
          <cell r="A207" t="str">
            <v>K2001</v>
          </cell>
          <cell r="B207" t="str">
            <v>油圧式</v>
          </cell>
          <cell r="C207" t="str">
            <v/>
          </cell>
          <cell r="D207" t="str">
            <v/>
          </cell>
          <cell r="E207" t="str">
            <v/>
          </cell>
          <cell r="F207" t="str">
            <v>機-1</v>
          </cell>
        </row>
        <row r="208">
          <cell r="A208" t="str">
            <v>K2010</v>
          </cell>
          <cell r="B208" t="str">
            <v>ﾄﾗｯｸｸﾚｰﾝ40～45t吊</v>
          </cell>
          <cell r="C208" t="str">
            <v/>
          </cell>
          <cell r="D208" t="str">
            <v>ｈ</v>
          </cell>
          <cell r="E208">
            <v>17820</v>
          </cell>
          <cell r="F208" t="str">
            <v>第102号機械運転単価表</v>
          </cell>
        </row>
        <row r="209">
          <cell r="A209" t="str">
            <v>K2011</v>
          </cell>
          <cell r="B209" t="str">
            <v>油圧式</v>
          </cell>
          <cell r="C209" t="str">
            <v/>
          </cell>
          <cell r="D209" t="str">
            <v/>
          </cell>
          <cell r="E209" t="str">
            <v/>
          </cell>
          <cell r="F209" t="str">
            <v>機-1</v>
          </cell>
        </row>
        <row r="210">
          <cell r="A210" t="str">
            <v>K2020</v>
          </cell>
          <cell r="B210" t="str">
            <v>ﾄﾗｯｸｸﾚｰﾝ80t吊</v>
          </cell>
          <cell r="C210" t="str">
            <v/>
          </cell>
          <cell r="D210" t="str">
            <v>ｈ</v>
          </cell>
          <cell r="E210">
            <v>34270</v>
          </cell>
          <cell r="F210" t="str">
            <v>第103号機械運転単価表</v>
          </cell>
        </row>
        <row r="211">
          <cell r="A211" t="str">
            <v>K2021</v>
          </cell>
          <cell r="B211" t="str">
            <v>油圧式</v>
          </cell>
          <cell r="C211" t="str">
            <v/>
          </cell>
          <cell r="D211" t="str">
            <v/>
          </cell>
          <cell r="E211" t="str">
            <v/>
          </cell>
          <cell r="F211" t="str">
            <v>機-1</v>
          </cell>
        </row>
        <row r="212">
          <cell r="A212" t="str">
            <v>K2030</v>
          </cell>
          <cell r="B212" t="str">
            <v>ﾄﾗｯｸｸﾚｰﾝ120t吊</v>
          </cell>
          <cell r="C212" t="str">
            <v/>
          </cell>
          <cell r="D212" t="str">
            <v>ｈ</v>
          </cell>
          <cell r="E212">
            <v>45600</v>
          </cell>
          <cell r="F212" t="str">
            <v>第104号機械運転単価表</v>
          </cell>
        </row>
        <row r="213">
          <cell r="A213" t="str">
            <v>K2031</v>
          </cell>
          <cell r="B213" t="str">
            <v>油圧式</v>
          </cell>
          <cell r="C213" t="str">
            <v/>
          </cell>
          <cell r="D213" t="str">
            <v/>
          </cell>
          <cell r="E213" t="str">
            <v/>
          </cell>
          <cell r="F213" t="str">
            <v>機-1</v>
          </cell>
        </row>
        <row r="214">
          <cell r="A214" t="str">
            <v>K2040</v>
          </cell>
          <cell r="B214" t="str">
            <v>ﾄﾗｯｸｸﾚｰﾝ160t吊</v>
          </cell>
          <cell r="C214" t="str">
            <v/>
          </cell>
          <cell r="D214" t="str">
            <v>ｈ</v>
          </cell>
          <cell r="E214">
            <v>58820</v>
          </cell>
          <cell r="F214" t="str">
            <v>第105号機械運転単価表</v>
          </cell>
        </row>
        <row r="215">
          <cell r="A215" t="str">
            <v>K2041</v>
          </cell>
          <cell r="B215" t="str">
            <v>油圧式</v>
          </cell>
          <cell r="C215" t="str">
            <v/>
          </cell>
          <cell r="D215" t="str">
            <v/>
          </cell>
          <cell r="E215" t="str">
            <v/>
          </cell>
          <cell r="F215" t="str">
            <v>機-1</v>
          </cell>
        </row>
        <row r="216">
          <cell r="A216" t="str">
            <v>K2050</v>
          </cell>
          <cell r="B216" t="str">
            <v>ﾓｰﾀｸﾞﾚｰﾀﾞ ﾌﾞﾚｰﾄﾞ幅3.1m</v>
          </cell>
          <cell r="C216" t="str">
            <v/>
          </cell>
          <cell r="D216" t="str">
            <v>ｈ</v>
          </cell>
          <cell r="E216">
            <v>10920</v>
          </cell>
          <cell r="F216" t="str">
            <v>第106号機械運転単価表</v>
          </cell>
        </row>
        <row r="217">
          <cell r="A217" t="str">
            <v>K2051</v>
          </cell>
          <cell r="B217" t="str">
            <v>油圧式</v>
          </cell>
          <cell r="C217" t="str">
            <v>敷均し</v>
          </cell>
          <cell r="D217" t="str">
            <v/>
          </cell>
          <cell r="E217" t="str">
            <v/>
          </cell>
          <cell r="F217" t="str">
            <v>機-1</v>
          </cell>
        </row>
        <row r="218">
          <cell r="A218" t="str">
            <v>K2060</v>
          </cell>
          <cell r="B218" t="str">
            <v>ﾓｰﾀｸﾞﾚｰﾀﾞ ﾌﾞﾚｰﾄﾞ幅3.1m</v>
          </cell>
          <cell r="C218" t="str">
            <v/>
          </cell>
          <cell r="D218" t="str">
            <v>日</v>
          </cell>
          <cell r="E218">
            <v>57410</v>
          </cell>
          <cell r="F218" t="str">
            <v>第107号機械運転単価表</v>
          </cell>
        </row>
        <row r="219">
          <cell r="A219" t="str">
            <v>K2061</v>
          </cell>
          <cell r="B219" t="str">
            <v>油圧式</v>
          </cell>
          <cell r="C219" t="str">
            <v>舗装工</v>
          </cell>
          <cell r="D219" t="str">
            <v/>
          </cell>
          <cell r="E219" t="str">
            <v/>
          </cell>
          <cell r="F219" t="str">
            <v>機-18</v>
          </cell>
        </row>
        <row r="220">
          <cell r="A220" t="str">
            <v>K2070</v>
          </cell>
          <cell r="B220" t="str">
            <v>ﾛｰﾄﾞﾛｰﾗ  普通型</v>
          </cell>
          <cell r="C220" t="str">
            <v/>
          </cell>
          <cell r="D220" t="str">
            <v>ｈ</v>
          </cell>
          <cell r="E220">
            <v>9481</v>
          </cell>
          <cell r="F220" t="str">
            <v>第108号機械運転単価表</v>
          </cell>
        </row>
        <row r="221">
          <cell r="A221" t="str">
            <v>K2071</v>
          </cell>
          <cell r="B221" t="str">
            <v>ﾏｶﾀﾞﾑ両輪駆動10～12t</v>
          </cell>
          <cell r="C221" t="str">
            <v>舗装工</v>
          </cell>
          <cell r="D221" t="str">
            <v/>
          </cell>
          <cell r="E221" t="str">
            <v/>
          </cell>
          <cell r="F221" t="str">
            <v>機-1</v>
          </cell>
        </row>
        <row r="222">
          <cell r="A222" t="str">
            <v>K2080</v>
          </cell>
          <cell r="B222" t="str">
            <v>ﾛｰﾄﾞﾛｰﾗ運転  普通型</v>
          </cell>
          <cell r="C222" t="str">
            <v>かき起こし有　補足材有</v>
          </cell>
          <cell r="D222" t="str">
            <v>日</v>
          </cell>
          <cell r="E222">
            <v>35200</v>
          </cell>
          <cell r="F222" t="str">
            <v>第109号機械運転単価表</v>
          </cell>
        </row>
        <row r="223">
          <cell r="A223" t="str">
            <v>K2081</v>
          </cell>
          <cell r="B223" t="str">
            <v>ﾏｶﾀﾞﾑ両輪駆動10～12t</v>
          </cell>
          <cell r="C223" t="str">
            <v>不陸整正</v>
          </cell>
          <cell r="D223" t="str">
            <v/>
          </cell>
          <cell r="E223" t="str">
            <v/>
          </cell>
          <cell r="F223" t="str">
            <v>機-18</v>
          </cell>
        </row>
        <row r="224">
          <cell r="A224" t="str">
            <v>K2090</v>
          </cell>
          <cell r="B224" t="str">
            <v>ﾛｰﾄﾞﾛｰﾗ運転  普通型</v>
          </cell>
          <cell r="C224" t="str">
            <v>かき起こし有　補足材無</v>
          </cell>
          <cell r="D224" t="str">
            <v>日</v>
          </cell>
          <cell r="E224">
            <v>39040</v>
          </cell>
          <cell r="F224" t="str">
            <v>第110号機械運転単価表</v>
          </cell>
        </row>
        <row r="225">
          <cell r="A225" t="str">
            <v>K2091</v>
          </cell>
          <cell r="B225" t="str">
            <v>ﾏｶﾀﾞﾑ両輪駆動10～12t</v>
          </cell>
          <cell r="C225" t="str">
            <v>不陸整正</v>
          </cell>
          <cell r="D225" t="str">
            <v/>
          </cell>
          <cell r="E225" t="str">
            <v/>
          </cell>
          <cell r="F225" t="str">
            <v>機-18</v>
          </cell>
        </row>
        <row r="226">
          <cell r="A226" t="str">
            <v>K2100</v>
          </cell>
          <cell r="B226" t="str">
            <v>ﾛｰﾄﾞﾛｰﾗ運転  普通型</v>
          </cell>
          <cell r="C226" t="str">
            <v>かき起こし無　補足材有</v>
          </cell>
          <cell r="D226" t="str">
            <v>日</v>
          </cell>
          <cell r="E226">
            <v>48730</v>
          </cell>
          <cell r="F226" t="str">
            <v>第111号機械運転単価表</v>
          </cell>
        </row>
        <row r="227">
          <cell r="A227" t="str">
            <v>K2101</v>
          </cell>
          <cell r="B227" t="str">
            <v>ﾏｶﾀﾞﾑ両輪駆動10～12t</v>
          </cell>
          <cell r="C227" t="str">
            <v>不陸整正</v>
          </cell>
          <cell r="D227" t="str">
            <v/>
          </cell>
          <cell r="E227" t="str">
            <v/>
          </cell>
          <cell r="F227" t="str">
            <v>機-18</v>
          </cell>
        </row>
        <row r="228">
          <cell r="A228" t="str">
            <v>K2110</v>
          </cell>
          <cell r="B228" t="str">
            <v>ﾛｰﾄﾞﾛｰﾗ運転  普通型</v>
          </cell>
          <cell r="C228" t="str">
            <v/>
          </cell>
          <cell r="D228" t="str">
            <v>日</v>
          </cell>
          <cell r="E228">
            <v>48730</v>
          </cell>
          <cell r="F228" t="str">
            <v>第112号機械運転単価表</v>
          </cell>
        </row>
        <row r="229">
          <cell r="A229" t="str">
            <v>K2111</v>
          </cell>
          <cell r="B229" t="str">
            <v>ﾏｶﾀﾞﾑ両輪駆動10～12t</v>
          </cell>
          <cell r="C229" t="str">
            <v>路盤工</v>
          </cell>
          <cell r="D229" t="str">
            <v/>
          </cell>
          <cell r="E229" t="str">
            <v/>
          </cell>
          <cell r="F229" t="str">
            <v>機-18</v>
          </cell>
        </row>
        <row r="230">
          <cell r="A230" t="str">
            <v>K2120</v>
          </cell>
          <cell r="B230" t="str">
            <v>ﾛｰﾄﾞﾛｰﾗ運転  普通型</v>
          </cell>
          <cell r="C230" t="str">
            <v/>
          </cell>
          <cell r="D230" t="str">
            <v>日</v>
          </cell>
          <cell r="E230">
            <v>47640</v>
          </cell>
          <cell r="F230" t="str">
            <v>第113号機械運転単価表</v>
          </cell>
        </row>
        <row r="231">
          <cell r="A231" t="str">
            <v>K2121</v>
          </cell>
          <cell r="B231" t="str">
            <v>ﾏｶﾀﾞﾑ両輪駆動10～12t</v>
          </cell>
          <cell r="C231" t="str">
            <v>ｱｽﾌｧﾙﾄ舗装工</v>
          </cell>
          <cell r="D231" t="str">
            <v/>
          </cell>
          <cell r="E231" t="str">
            <v/>
          </cell>
          <cell r="F231" t="str">
            <v>機-18</v>
          </cell>
        </row>
        <row r="232">
          <cell r="A232" t="str">
            <v>K2130</v>
          </cell>
          <cell r="B232" t="str">
            <v>ﾀｲﾔﾛｰﾗ  普通型</v>
          </cell>
          <cell r="C232" t="str">
            <v/>
          </cell>
          <cell r="D232" t="str">
            <v>ｈ</v>
          </cell>
          <cell r="E232">
            <v>9800</v>
          </cell>
          <cell r="F232" t="str">
            <v>第114号機械運転単価表</v>
          </cell>
        </row>
        <row r="233">
          <cell r="A233" t="str">
            <v>K2131</v>
          </cell>
          <cell r="B233" t="str">
            <v>8～20t</v>
          </cell>
          <cell r="C233" t="str">
            <v/>
          </cell>
          <cell r="D233" t="str">
            <v/>
          </cell>
          <cell r="E233" t="str">
            <v/>
          </cell>
          <cell r="F233" t="str">
            <v>機-1</v>
          </cell>
        </row>
        <row r="234">
          <cell r="A234" t="str">
            <v>K2140</v>
          </cell>
          <cell r="B234" t="str">
            <v>ﾀｲﾔﾛｰﾗ運転  普通型</v>
          </cell>
          <cell r="C234" t="str">
            <v/>
          </cell>
          <cell r="D234" t="str">
            <v>日</v>
          </cell>
          <cell r="E234">
            <v>46170</v>
          </cell>
          <cell r="F234" t="str">
            <v>第115号機械運転単価表</v>
          </cell>
        </row>
        <row r="235">
          <cell r="A235" t="str">
            <v>K2141</v>
          </cell>
          <cell r="B235" t="str">
            <v>8～20t</v>
          </cell>
          <cell r="C235" t="str">
            <v>締固め</v>
          </cell>
          <cell r="D235" t="str">
            <v/>
          </cell>
          <cell r="E235" t="str">
            <v/>
          </cell>
          <cell r="F235" t="str">
            <v>機-18</v>
          </cell>
        </row>
        <row r="236">
          <cell r="A236" t="str">
            <v>K2150</v>
          </cell>
          <cell r="B236" t="str">
            <v>ﾀｲﾔﾛｰﾗ運転  普通型</v>
          </cell>
          <cell r="C236" t="str">
            <v>かき起こし有　補足材有</v>
          </cell>
          <cell r="D236" t="str">
            <v>日</v>
          </cell>
          <cell r="E236">
            <v>33270</v>
          </cell>
          <cell r="F236" t="str">
            <v>第116号機械運転単価表</v>
          </cell>
        </row>
        <row r="237">
          <cell r="A237" t="str">
            <v>K2151</v>
          </cell>
          <cell r="B237" t="str">
            <v>8～20t</v>
          </cell>
          <cell r="C237" t="str">
            <v>不陸整正</v>
          </cell>
          <cell r="D237" t="str">
            <v/>
          </cell>
          <cell r="E237" t="str">
            <v/>
          </cell>
          <cell r="F237" t="str">
            <v>機-18</v>
          </cell>
        </row>
        <row r="238">
          <cell r="A238" t="str">
            <v>K2160</v>
          </cell>
          <cell r="B238" t="str">
            <v>ﾀｲﾔﾛｰﾗ運転  普通型</v>
          </cell>
          <cell r="C238" t="str">
            <v>かき起こし有　補足材無</v>
          </cell>
          <cell r="D238" t="str">
            <v>日</v>
          </cell>
          <cell r="E238">
            <v>37110</v>
          </cell>
          <cell r="F238" t="str">
            <v>第117号機械運転単価表</v>
          </cell>
        </row>
        <row r="239">
          <cell r="A239" t="str">
            <v>K2161</v>
          </cell>
          <cell r="B239" t="str">
            <v>8～20t</v>
          </cell>
          <cell r="C239" t="str">
            <v>不陸整正</v>
          </cell>
          <cell r="D239" t="str">
            <v/>
          </cell>
          <cell r="E239" t="str">
            <v/>
          </cell>
          <cell r="F239" t="str">
            <v>機-18</v>
          </cell>
        </row>
        <row r="240">
          <cell r="A240" t="str">
            <v>K2170</v>
          </cell>
          <cell r="B240" t="str">
            <v>ﾀｲﾔﾛｰﾗ運転  普通型</v>
          </cell>
          <cell r="C240" t="str">
            <v>かき起こし無　補足材有</v>
          </cell>
          <cell r="D240" t="str">
            <v>日</v>
          </cell>
          <cell r="E240">
            <v>46710</v>
          </cell>
          <cell r="F240" t="str">
            <v>第118号機械運転単価表</v>
          </cell>
        </row>
        <row r="241">
          <cell r="A241" t="str">
            <v>K2171</v>
          </cell>
          <cell r="B241" t="str">
            <v>8～20t</v>
          </cell>
          <cell r="C241" t="str">
            <v>不陸整正</v>
          </cell>
          <cell r="D241" t="str">
            <v/>
          </cell>
          <cell r="E241" t="str">
            <v/>
          </cell>
          <cell r="F241" t="str">
            <v>機-18</v>
          </cell>
        </row>
        <row r="242">
          <cell r="A242" t="str">
            <v>K2180</v>
          </cell>
          <cell r="B242" t="str">
            <v>ﾀｲﾔﾛｰﾗ運転  普通型</v>
          </cell>
          <cell r="C242" t="str">
            <v/>
          </cell>
          <cell r="D242" t="str">
            <v>日</v>
          </cell>
          <cell r="E242">
            <v>46910</v>
          </cell>
          <cell r="F242" t="str">
            <v>第119号機械運転単価表</v>
          </cell>
        </row>
        <row r="243">
          <cell r="A243" t="str">
            <v>K2181</v>
          </cell>
          <cell r="B243" t="str">
            <v>8～20t</v>
          </cell>
          <cell r="C243" t="str">
            <v>路盤工</v>
          </cell>
          <cell r="D243" t="str">
            <v/>
          </cell>
          <cell r="E243" t="str">
            <v/>
          </cell>
          <cell r="F243" t="str">
            <v>機-18</v>
          </cell>
        </row>
        <row r="244">
          <cell r="A244" t="str">
            <v>K2190</v>
          </cell>
          <cell r="B244" t="str">
            <v>ﾀｲﾔﾛｰﾗ運転  普通型</v>
          </cell>
          <cell r="C244" t="str">
            <v/>
          </cell>
          <cell r="D244" t="str">
            <v>日</v>
          </cell>
          <cell r="E244">
            <v>46250</v>
          </cell>
          <cell r="F244" t="str">
            <v>第120号機械運転単価表</v>
          </cell>
        </row>
        <row r="245">
          <cell r="A245" t="str">
            <v>K2191</v>
          </cell>
          <cell r="B245" t="str">
            <v>8～20t</v>
          </cell>
          <cell r="C245" t="str">
            <v>ｱｽﾌｧﾙﾄ舗装工</v>
          </cell>
          <cell r="D245" t="str">
            <v/>
          </cell>
          <cell r="E245" t="str">
            <v/>
          </cell>
          <cell r="F245" t="str">
            <v>機-18</v>
          </cell>
        </row>
        <row r="246">
          <cell r="A246" t="str">
            <v>K2200</v>
          </cell>
          <cell r="B246" t="str">
            <v>振動ﾛｰﾗ[ﾊﾝﾄﾞｶﾞｲﾄﾞ式]</v>
          </cell>
          <cell r="C246" t="str">
            <v>普通型</v>
          </cell>
          <cell r="D246" t="str">
            <v>ｈ</v>
          </cell>
          <cell r="E246">
            <v>5404</v>
          </cell>
          <cell r="F246" t="str">
            <v>第121号機械運転単価表</v>
          </cell>
        </row>
        <row r="247">
          <cell r="A247" t="str">
            <v>K2201</v>
          </cell>
          <cell r="B247" t="str">
            <v>0.8～1.1t</v>
          </cell>
          <cell r="C247" t="str">
            <v>埋戻工</v>
          </cell>
          <cell r="D247" t="str">
            <v/>
          </cell>
          <cell r="E247" t="str">
            <v/>
          </cell>
          <cell r="F247" t="str">
            <v>機-9</v>
          </cell>
        </row>
        <row r="248">
          <cell r="A248" t="str">
            <v>K2210</v>
          </cell>
          <cell r="B248" t="str">
            <v>振動ﾛｰﾗ[ﾊﾝﾄﾞｶﾞｲﾄﾞ式]</v>
          </cell>
          <cell r="C248" t="str">
            <v>普通型</v>
          </cell>
          <cell r="D248" t="str">
            <v>ｈ</v>
          </cell>
          <cell r="E248">
            <v>578</v>
          </cell>
          <cell r="F248" t="str">
            <v>第122号機械運転単価表</v>
          </cell>
        </row>
        <row r="249">
          <cell r="A249" t="str">
            <v>K2211</v>
          </cell>
          <cell r="B249" t="str">
            <v>0.8～1.1t</v>
          </cell>
          <cell r="C249" t="str">
            <v/>
          </cell>
          <cell r="D249" t="str">
            <v/>
          </cell>
          <cell r="E249" t="str">
            <v/>
          </cell>
          <cell r="F249" t="str">
            <v>機-13</v>
          </cell>
        </row>
        <row r="250">
          <cell r="A250" t="str">
            <v>K2220</v>
          </cell>
          <cell r="B250" t="str">
            <v>振動ﾛｰﾗ[ﾀﾝﾃﾞﾑ型]</v>
          </cell>
          <cell r="C250" t="str">
            <v>普通型</v>
          </cell>
          <cell r="D250" t="str">
            <v>ｈ</v>
          </cell>
          <cell r="E250">
            <v>7227</v>
          </cell>
          <cell r="F250" t="str">
            <v>第123号機械運転単価表</v>
          </cell>
        </row>
        <row r="251">
          <cell r="A251" t="str">
            <v>K2221</v>
          </cell>
          <cell r="B251" t="str">
            <v>2.5～2.8t</v>
          </cell>
          <cell r="C251" t="str">
            <v>敷均し，締固め</v>
          </cell>
          <cell r="D251" t="str">
            <v/>
          </cell>
          <cell r="E251" t="str">
            <v/>
          </cell>
          <cell r="F251" t="str">
            <v>機-9</v>
          </cell>
        </row>
        <row r="252">
          <cell r="A252" t="str">
            <v>K2230</v>
          </cell>
          <cell r="B252" t="str">
            <v>振動ﾛｰﾗ運転</v>
          </cell>
          <cell r="C252" t="str">
            <v>普通型</v>
          </cell>
          <cell r="D252" t="str">
            <v>日</v>
          </cell>
          <cell r="E252">
            <v>41250</v>
          </cell>
          <cell r="F252" t="str">
            <v>第124号機械運転単価表</v>
          </cell>
        </row>
        <row r="253">
          <cell r="A253" t="str">
            <v>K2231</v>
          </cell>
          <cell r="B253" t="str">
            <v>ｺﾝﾊﾞｲﾝﾄﾞ型3～4t</v>
          </cell>
          <cell r="C253" t="str">
            <v>路盤工</v>
          </cell>
          <cell r="D253" t="str">
            <v/>
          </cell>
          <cell r="E253" t="str">
            <v/>
          </cell>
          <cell r="F253" t="str">
            <v>機-18</v>
          </cell>
        </row>
        <row r="254">
          <cell r="A254" t="str">
            <v>K2240</v>
          </cell>
          <cell r="B254" t="str">
            <v>振動ﾛｰﾗ運転</v>
          </cell>
          <cell r="C254" t="str">
            <v>普通型</v>
          </cell>
          <cell r="D254" t="str">
            <v>日</v>
          </cell>
          <cell r="E254">
            <v>40990</v>
          </cell>
          <cell r="F254" t="str">
            <v>第125号機械運転単価表</v>
          </cell>
        </row>
        <row r="255">
          <cell r="A255" t="str">
            <v>K2241</v>
          </cell>
          <cell r="B255" t="str">
            <v>ｺﾝﾊﾞｲﾝﾄﾞ型3～4t</v>
          </cell>
          <cell r="C255" t="str">
            <v>ｱｽﾌｧﾙﾄ舗装工</v>
          </cell>
          <cell r="D255" t="str">
            <v/>
          </cell>
          <cell r="E255" t="str">
            <v/>
          </cell>
          <cell r="F255" t="str">
            <v>機-18</v>
          </cell>
        </row>
        <row r="256">
          <cell r="A256" t="str">
            <v>K2250</v>
          </cell>
          <cell r="B256" t="str">
            <v>ﾀﾝﾊﾟ及びﾗﾝﾏ</v>
          </cell>
          <cell r="C256" t="str">
            <v>運転日当たり運転時間=5</v>
          </cell>
          <cell r="D256" t="str">
            <v>日</v>
          </cell>
          <cell r="E256">
            <v>26690</v>
          </cell>
          <cell r="F256" t="str">
            <v>第126号機械運転単価表</v>
          </cell>
        </row>
        <row r="257">
          <cell r="A257" t="str">
            <v>K2251</v>
          </cell>
          <cell r="B257" t="str">
            <v>60～100kg</v>
          </cell>
          <cell r="C257" t="str">
            <v>土工・法面工</v>
          </cell>
          <cell r="D257" t="str">
            <v/>
          </cell>
          <cell r="E257" t="str">
            <v/>
          </cell>
          <cell r="F257" t="str">
            <v>機-8</v>
          </cell>
        </row>
        <row r="258">
          <cell r="A258" t="str">
            <v>K2260</v>
          </cell>
          <cell r="B258" t="str">
            <v>ﾀﾝﾊﾟ運転</v>
          </cell>
          <cell r="C258" t="str">
            <v/>
          </cell>
          <cell r="D258" t="str">
            <v>日</v>
          </cell>
          <cell r="E258">
            <v>26780</v>
          </cell>
          <cell r="F258" t="str">
            <v>第127号機械運転単価表</v>
          </cell>
        </row>
        <row r="259">
          <cell r="A259" t="str">
            <v>K2261</v>
          </cell>
          <cell r="B259" t="str">
            <v>60～100kg</v>
          </cell>
          <cell r="C259" t="str">
            <v>小規模土工</v>
          </cell>
          <cell r="D259" t="str">
            <v/>
          </cell>
          <cell r="E259" t="str">
            <v/>
          </cell>
          <cell r="F259" t="str">
            <v>機-23</v>
          </cell>
        </row>
        <row r="260">
          <cell r="A260" t="str">
            <v>K2270</v>
          </cell>
          <cell r="B260" t="str">
            <v>ﾀﾝﾊﾟ運転</v>
          </cell>
          <cell r="C260" t="str">
            <v/>
          </cell>
          <cell r="D260" t="str">
            <v>日</v>
          </cell>
          <cell r="E260">
            <v>26780</v>
          </cell>
          <cell r="F260" t="str">
            <v>第128号機械運転単価表</v>
          </cell>
        </row>
        <row r="261">
          <cell r="A261" t="str">
            <v>K2271</v>
          </cell>
          <cell r="B261" t="str">
            <v>60～100kg</v>
          </cell>
          <cell r="C261" t="str">
            <v>路盤工(人力施工)</v>
          </cell>
          <cell r="D261" t="str">
            <v/>
          </cell>
          <cell r="E261" t="str">
            <v/>
          </cell>
          <cell r="F261" t="str">
            <v>機-23</v>
          </cell>
        </row>
        <row r="262">
          <cell r="A262" t="str">
            <v>K2280</v>
          </cell>
          <cell r="B262" t="str">
            <v>ﾀﾝﾊﾟ運転</v>
          </cell>
          <cell r="C262" t="str">
            <v/>
          </cell>
          <cell r="D262" t="str">
            <v>日</v>
          </cell>
          <cell r="E262">
            <v>26870</v>
          </cell>
          <cell r="F262" t="str">
            <v>第129号機械運転単価表</v>
          </cell>
        </row>
        <row r="263">
          <cell r="A263" t="str">
            <v>K2281</v>
          </cell>
          <cell r="B263" t="str">
            <v>60～100kg</v>
          </cell>
          <cell r="C263" t="str">
            <v>ｱｽﾌｧﾙﾄ舗装工(人力施工)</v>
          </cell>
          <cell r="D263" t="str">
            <v/>
          </cell>
          <cell r="E263" t="str">
            <v/>
          </cell>
          <cell r="F263" t="str">
            <v>機-23</v>
          </cell>
        </row>
        <row r="264">
          <cell r="A264" t="str">
            <v>K2290</v>
          </cell>
          <cell r="B264" t="str">
            <v>ASﾌｨﾆｯｼｬ運転</v>
          </cell>
          <cell r="C264" t="str">
            <v/>
          </cell>
          <cell r="D264" t="str">
            <v>日</v>
          </cell>
          <cell r="E264">
            <v>61800</v>
          </cell>
          <cell r="F264" t="str">
            <v>第130号機械運転単価表</v>
          </cell>
        </row>
        <row r="265">
          <cell r="A265" t="str">
            <v>K2291</v>
          </cell>
          <cell r="B265" t="str">
            <v>ｸﾛ-ﾗ型 1.6～3.0m</v>
          </cell>
          <cell r="C265" t="str">
            <v>ｱｽﾌｧﾙﾄ舗装工</v>
          </cell>
          <cell r="D265" t="str">
            <v/>
          </cell>
          <cell r="E265" t="str">
            <v/>
          </cell>
          <cell r="F265" t="str">
            <v>機-18</v>
          </cell>
        </row>
        <row r="266">
          <cell r="A266" t="str">
            <v>K2300</v>
          </cell>
          <cell r="B266" t="str">
            <v>ASﾌｨﾆｯｼｬ運転</v>
          </cell>
          <cell r="C266" t="str">
            <v/>
          </cell>
          <cell r="D266" t="str">
            <v>日</v>
          </cell>
          <cell r="E266">
            <v>97780</v>
          </cell>
          <cell r="F266" t="str">
            <v>第131号機械運転単価表</v>
          </cell>
        </row>
        <row r="267">
          <cell r="A267" t="str">
            <v>K2301</v>
          </cell>
          <cell r="B267" t="str">
            <v>全自動・ﾎｲｰﾙ型 2.4～4.5m</v>
          </cell>
          <cell r="C267" t="str">
            <v>ｱｽﾌｧﾙﾄ舗装工</v>
          </cell>
          <cell r="D267" t="str">
            <v/>
          </cell>
          <cell r="E267" t="str">
            <v/>
          </cell>
          <cell r="F267" t="str">
            <v>機-18</v>
          </cell>
        </row>
        <row r="268">
          <cell r="A268" t="str">
            <v>K2310</v>
          </cell>
          <cell r="B268" t="str">
            <v>ASﾌｨﾆｯｼｬ運転</v>
          </cell>
          <cell r="C268" t="str">
            <v/>
          </cell>
          <cell r="D268" t="str">
            <v>日</v>
          </cell>
          <cell r="E268">
            <v>178600</v>
          </cell>
          <cell r="F268" t="str">
            <v>第132号機械運転単価表</v>
          </cell>
        </row>
        <row r="269">
          <cell r="A269" t="str">
            <v>K2311</v>
          </cell>
          <cell r="B269" t="str">
            <v>全自動・ﾎｲｰﾙ型 3.0～8.5m</v>
          </cell>
          <cell r="C269" t="str">
            <v>ｱｽﾌｧﾙﾄ舗装工</v>
          </cell>
          <cell r="D269" t="str">
            <v/>
          </cell>
          <cell r="E269" t="str">
            <v/>
          </cell>
          <cell r="F269" t="str">
            <v>機-18</v>
          </cell>
        </row>
        <row r="270">
          <cell r="A270" t="str">
            <v>K2320</v>
          </cell>
          <cell r="B270" t="str">
            <v>ｺﾝｸﾘｰﾄｶｯﾀ 手動式</v>
          </cell>
          <cell r="C270" t="str">
            <v>運転日当たり運転時間=5</v>
          </cell>
          <cell r="D270" t="str">
            <v>日</v>
          </cell>
          <cell r="E270">
            <v>26730</v>
          </cell>
          <cell r="F270" t="str">
            <v>第133号機械運転単価表</v>
          </cell>
        </row>
        <row r="271">
          <cell r="A271" t="str">
            <v>K2321</v>
          </cell>
          <cell r="B271" t="str">
            <v>ﾌﾞﾚｰﾄﾞ径30cm</v>
          </cell>
          <cell r="C271" t="str">
            <v>舗装版切断工</v>
          </cell>
          <cell r="D271" t="str">
            <v/>
          </cell>
          <cell r="E271" t="str">
            <v/>
          </cell>
          <cell r="F271" t="str">
            <v>機-8</v>
          </cell>
        </row>
        <row r="272">
          <cell r="A272" t="str">
            <v>K2330</v>
          </cell>
          <cell r="B272" t="str">
            <v>ｺﾝｸﾘｰﾄｶｯﾀ 手動式</v>
          </cell>
          <cell r="C272" t="str">
            <v>運転日当たり運転時間=5</v>
          </cell>
          <cell r="D272" t="str">
            <v>日</v>
          </cell>
          <cell r="E272">
            <v>27590</v>
          </cell>
          <cell r="F272" t="str">
            <v>第134号機械運転単価表</v>
          </cell>
        </row>
        <row r="273">
          <cell r="A273" t="str">
            <v>K2331</v>
          </cell>
          <cell r="B273" t="str">
            <v>ﾌﾞﾚｰﾄﾞ径40cm</v>
          </cell>
          <cell r="C273" t="str">
            <v>舗装版切断工</v>
          </cell>
          <cell r="D273" t="str">
            <v/>
          </cell>
          <cell r="E273" t="str">
            <v/>
          </cell>
          <cell r="F273" t="str">
            <v>機-8</v>
          </cell>
        </row>
        <row r="274">
          <cell r="A274" t="str">
            <v>K2340</v>
          </cell>
          <cell r="B274" t="str">
            <v>ｺﾝｸﾘｰﾄｶｯﾀ 油圧走行式</v>
          </cell>
          <cell r="C274" t="str">
            <v>運転日当たり運転時間=5</v>
          </cell>
          <cell r="D274" t="str">
            <v>日</v>
          </cell>
          <cell r="E274">
            <v>29720</v>
          </cell>
          <cell r="F274" t="str">
            <v>第135号機械運転単価表</v>
          </cell>
        </row>
        <row r="275">
          <cell r="A275" t="str">
            <v>K2341</v>
          </cell>
          <cell r="B275" t="str">
            <v>ﾌﾞﾚｰﾄﾞ径45～56cm</v>
          </cell>
          <cell r="C275" t="str">
            <v>舗装版切断工</v>
          </cell>
          <cell r="D275" t="str">
            <v/>
          </cell>
          <cell r="E275" t="str">
            <v/>
          </cell>
          <cell r="F275" t="str">
            <v>機-8</v>
          </cell>
        </row>
        <row r="276">
          <cell r="A276" t="str">
            <v>K2350</v>
          </cell>
          <cell r="B276" t="str">
            <v>ｺﾝｸﾘｰﾄｶｯﾀ 油圧走行式</v>
          </cell>
          <cell r="C276" t="str">
            <v>運転日当たり運転時間=5</v>
          </cell>
          <cell r="D276" t="str">
            <v>日</v>
          </cell>
          <cell r="E276">
            <v>32590</v>
          </cell>
          <cell r="F276" t="str">
            <v>第136号機械運転単価表</v>
          </cell>
        </row>
        <row r="277">
          <cell r="A277" t="str">
            <v>K2351</v>
          </cell>
          <cell r="B277" t="str">
            <v>ﾌﾞﾚｰﾄﾞ径65cm</v>
          </cell>
          <cell r="C277" t="str">
            <v>舗装版切断工</v>
          </cell>
          <cell r="D277" t="str">
            <v/>
          </cell>
          <cell r="E277" t="str">
            <v/>
          </cell>
          <cell r="F277" t="str">
            <v>機-8</v>
          </cell>
        </row>
        <row r="278">
          <cell r="A278" t="str">
            <v>K2360</v>
          </cell>
          <cell r="B278" t="str">
            <v>ｺﾝｸﾘｰﾄｶｯﾀ 油圧走行式</v>
          </cell>
          <cell r="C278" t="str">
            <v>運転日当たり運転時間=5</v>
          </cell>
          <cell r="D278" t="str">
            <v>日</v>
          </cell>
          <cell r="E278">
            <v>37830</v>
          </cell>
          <cell r="F278" t="str">
            <v>第137号機械運転単価表</v>
          </cell>
        </row>
        <row r="279">
          <cell r="A279" t="str">
            <v>K2361</v>
          </cell>
          <cell r="B279" t="str">
            <v>ﾌﾞﾚｰﾄﾞ径75cm</v>
          </cell>
          <cell r="C279" t="str">
            <v>舗装版切断工</v>
          </cell>
          <cell r="D279" t="str">
            <v/>
          </cell>
          <cell r="E279" t="str">
            <v/>
          </cell>
          <cell r="F279" t="str">
            <v>機-8</v>
          </cell>
        </row>
        <row r="280">
          <cell r="A280" t="str">
            <v>K2370</v>
          </cell>
          <cell r="B280" t="str">
            <v>ｺﾝｸﾘｰﾄｶｯﾀ 油圧走行式</v>
          </cell>
          <cell r="C280" t="str">
            <v>運転日当たり運転時間=5</v>
          </cell>
          <cell r="D280" t="str">
            <v>日</v>
          </cell>
          <cell r="E280">
            <v>38590</v>
          </cell>
          <cell r="F280" t="str">
            <v>第138号機械運転単価表</v>
          </cell>
        </row>
        <row r="281">
          <cell r="A281" t="str">
            <v>K2371</v>
          </cell>
          <cell r="B281" t="str">
            <v>ﾌﾞﾚｰﾄﾞ径96～106cm</v>
          </cell>
          <cell r="C281" t="str">
            <v>舗装版切断工</v>
          </cell>
          <cell r="D281" t="str">
            <v/>
          </cell>
          <cell r="E281" t="str">
            <v/>
          </cell>
          <cell r="F281" t="str">
            <v>機-8</v>
          </cell>
        </row>
        <row r="282">
          <cell r="A282" t="str">
            <v>K2380</v>
          </cell>
          <cell r="B282" t="str">
            <v>散水車</v>
          </cell>
          <cell r="C282" t="str">
            <v/>
          </cell>
          <cell r="D282" t="str">
            <v>h</v>
          </cell>
          <cell r="E282">
            <v>6817</v>
          </cell>
          <cell r="F282" t="str">
            <v>第139号機械運転単価表</v>
          </cell>
        </row>
        <row r="283">
          <cell r="A283" t="str">
            <v>K2381</v>
          </cell>
          <cell r="B283" t="str">
            <v>1800L</v>
          </cell>
          <cell r="C283" t="str">
            <v/>
          </cell>
          <cell r="D283" t="str">
            <v/>
          </cell>
          <cell r="E283" t="str">
            <v/>
          </cell>
          <cell r="F283" t="str">
            <v>機-6</v>
          </cell>
        </row>
        <row r="284">
          <cell r="A284" t="str">
            <v>K2390</v>
          </cell>
          <cell r="B284" t="str">
            <v>散水車</v>
          </cell>
          <cell r="C284" t="str">
            <v/>
          </cell>
          <cell r="D284" t="str">
            <v>h</v>
          </cell>
          <cell r="E284">
            <v>7582</v>
          </cell>
          <cell r="F284" t="str">
            <v>第140号機械運転単価表</v>
          </cell>
        </row>
        <row r="285">
          <cell r="A285" t="str">
            <v>K2391</v>
          </cell>
          <cell r="B285" t="str">
            <v>3800L</v>
          </cell>
          <cell r="C285" t="str">
            <v/>
          </cell>
          <cell r="D285" t="str">
            <v/>
          </cell>
          <cell r="E285" t="str">
            <v/>
          </cell>
          <cell r="F285" t="str">
            <v>機-6</v>
          </cell>
        </row>
        <row r="286">
          <cell r="A286" t="str">
            <v>K2400</v>
          </cell>
          <cell r="B286" t="str">
            <v>散水車</v>
          </cell>
          <cell r="C286" t="str">
            <v/>
          </cell>
          <cell r="D286" t="str">
            <v>h</v>
          </cell>
          <cell r="E286">
            <v>8187</v>
          </cell>
          <cell r="F286" t="str">
            <v>第141号機械運転単価表</v>
          </cell>
        </row>
        <row r="287">
          <cell r="A287" t="str">
            <v>K2401</v>
          </cell>
          <cell r="B287" t="str">
            <v>5500L～6500L</v>
          </cell>
          <cell r="C287" t="str">
            <v/>
          </cell>
          <cell r="D287" t="str">
            <v/>
          </cell>
          <cell r="E287" t="str">
            <v/>
          </cell>
          <cell r="F287" t="str">
            <v>機-6</v>
          </cell>
        </row>
        <row r="288">
          <cell r="A288" t="str">
            <v>K2410</v>
          </cell>
          <cell r="B288" t="str">
            <v>散水車</v>
          </cell>
          <cell r="C288" t="str">
            <v/>
          </cell>
          <cell r="D288" t="str">
            <v>h</v>
          </cell>
          <cell r="E288">
            <v>9017</v>
          </cell>
          <cell r="F288" t="str">
            <v>第142号機械運転単価表</v>
          </cell>
        </row>
        <row r="289">
          <cell r="A289" t="str">
            <v>K2411</v>
          </cell>
          <cell r="B289" t="str">
            <v>7500L～8000L</v>
          </cell>
          <cell r="C289" t="str">
            <v/>
          </cell>
          <cell r="D289" t="str">
            <v/>
          </cell>
          <cell r="E289" t="str">
            <v/>
          </cell>
          <cell r="F289" t="str">
            <v>機-6</v>
          </cell>
        </row>
        <row r="290">
          <cell r="A290" t="str">
            <v>K2420</v>
          </cell>
          <cell r="B290" t="str">
            <v>散水車</v>
          </cell>
          <cell r="C290" t="str">
            <v>かき起こし有　補足材有</v>
          </cell>
          <cell r="D290" t="str">
            <v>日</v>
          </cell>
          <cell r="E290">
            <v>20770</v>
          </cell>
          <cell r="F290" t="str">
            <v>第143号機械運転単価表</v>
          </cell>
        </row>
        <row r="291">
          <cell r="A291" t="str">
            <v>K2421</v>
          </cell>
          <cell r="B291" t="str">
            <v>5500L～6500L</v>
          </cell>
          <cell r="C291" t="str">
            <v>不陸整正</v>
          </cell>
          <cell r="D291" t="str">
            <v/>
          </cell>
          <cell r="E291" t="str">
            <v/>
          </cell>
          <cell r="F291" t="str">
            <v>機-19</v>
          </cell>
        </row>
        <row r="292">
          <cell r="A292" t="str">
            <v>K2430</v>
          </cell>
          <cell r="B292" t="str">
            <v>散水車</v>
          </cell>
          <cell r="C292" t="str">
            <v>かき起こし有　補足材無</v>
          </cell>
          <cell r="D292" t="str">
            <v>日</v>
          </cell>
          <cell r="E292">
            <v>22940</v>
          </cell>
          <cell r="F292" t="str">
            <v>第144号機械運転単価表</v>
          </cell>
        </row>
        <row r="293">
          <cell r="A293" t="str">
            <v>K2431</v>
          </cell>
          <cell r="B293" t="str">
            <v>5500L～6500L</v>
          </cell>
          <cell r="C293" t="str">
            <v>不陸整正</v>
          </cell>
          <cell r="D293" t="str">
            <v/>
          </cell>
          <cell r="E293" t="str">
            <v/>
          </cell>
          <cell r="F293" t="str">
            <v>機-19</v>
          </cell>
        </row>
        <row r="294">
          <cell r="A294" t="str">
            <v>K2440</v>
          </cell>
          <cell r="B294" t="str">
            <v>散水車</v>
          </cell>
          <cell r="C294" t="str">
            <v>かき起こし無　補足材有</v>
          </cell>
          <cell r="D294" t="str">
            <v>日</v>
          </cell>
          <cell r="E294">
            <v>33310</v>
          </cell>
          <cell r="F294" t="str">
            <v>第145号機械運転単価表</v>
          </cell>
        </row>
        <row r="295">
          <cell r="A295" t="str">
            <v>K2441</v>
          </cell>
          <cell r="B295" t="str">
            <v>5500L～6500L</v>
          </cell>
          <cell r="C295" t="str">
            <v>不陸整正</v>
          </cell>
          <cell r="D295" t="str">
            <v/>
          </cell>
          <cell r="E295" t="str">
            <v/>
          </cell>
          <cell r="F295" t="str">
            <v>機-19</v>
          </cell>
        </row>
        <row r="296">
          <cell r="A296" t="str">
            <v>K2450</v>
          </cell>
          <cell r="B296" t="str">
            <v>散水車</v>
          </cell>
          <cell r="C296" t="str">
            <v/>
          </cell>
          <cell r="D296" t="str">
            <v>日</v>
          </cell>
          <cell r="E296">
            <v>17400</v>
          </cell>
          <cell r="F296" t="str">
            <v>第146号機械運転単価表</v>
          </cell>
        </row>
        <row r="297">
          <cell r="A297" t="str">
            <v>K2451</v>
          </cell>
          <cell r="B297" t="str">
            <v>5500L～6500L</v>
          </cell>
          <cell r="C297" t="str">
            <v>路盤工</v>
          </cell>
          <cell r="D297" t="str">
            <v/>
          </cell>
          <cell r="E297" t="str">
            <v/>
          </cell>
          <cell r="F297" t="str">
            <v>機-19</v>
          </cell>
        </row>
      </sheetData>
      <sheetData sheetId="1" refreshError="1">
        <row r="6">
          <cell r="A6" t="str">
            <v>K1000</v>
          </cell>
          <cell r="B6" t="str">
            <v>ﾌﾞﾙﾄﾞｰｻﾞ  排出ｶﾞｽ対策型</v>
          </cell>
          <cell r="C6" t="str">
            <v>岩石割増:無</v>
          </cell>
          <cell r="D6" t="str">
            <v>ｈ</v>
          </cell>
          <cell r="E6">
            <v>8281</v>
          </cell>
          <cell r="F6" t="str">
            <v>第1号機械運転単価表</v>
          </cell>
        </row>
        <row r="7">
          <cell r="A7" t="str">
            <v>K1001</v>
          </cell>
          <cell r="B7" t="str">
            <v>3t[普通]</v>
          </cell>
          <cell r="C7" t="str">
            <v/>
          </cell>
          <cell r="D7" t="str">
            <v/>
          </cell>
          <cell r="E7" t="str">
            <v/>
          </cell>
          <cell r="F7" t="str">
            <v>機-1</v>
          </cell>
        </row>
        <row r="8">
          <cell r="A8" t="str">
            <v>K1010</v>
          </cell>
          <cell r="B8" t="str">
            <v>ﾌﾞﾙﾄﾞｰｻﾞ  排出ｶﾞｽ対策型</v>
          </cell>
          <cell r="C8" t="str">
            <v>岩石割増:無</v>
          </cell>
          <cell r="D8" t="str">
            <v>ｈ</v>
          </cell>
          <cell r="E8">
            <v>13340</v>
          </cell>
          <cell r="F8" t="str">
            <v>第2号機械運転単価表</v>
          </cell>
        </row>
        <row r="9">
          <cell r="A9" t="str">
            <v>K1011</v>
          </cell>
          <cell r="B9" t="str">
            <v>15t[普通]</v>
          </cell>
          <cell r="C9" t="str">
            <v/>
          </cell>
          <cell r="D9" t="str">
            <v/>
          </cell>
          <cell r="E9" t="str">
            <v/>
          </cell>
          <cell r="F9" t="str">
            <v>機-1</v>
          </cell>
        </row>
        <row r="10">
          <cell r="A10" t="str">
            <v>K1020</v>
          </cell>
          <cell r="B10" t="str">
            <v>ﾌﾞﾙﾄﾞｰｻﾞ  排出ｶﾞｽ対策型</v>
          </cell>
          <cell r="C10" t="str">
            <v>岩石割増:25%</v>
          </cell>
          <cell r="D10" t="str">
            <v>ｈ</v>
          </cell>
          <cell r="E10">
            <v>16650</v>
          </cell>
          <cell r="F10" t="str">
            <v>第3号機械運転単価表</v>
          </cell>
        </row>
        <row r="11">
          <cell r="A11" t="str">
            <v>K1021</v>
          </cell>
          <cell r="B11" t="str">
            <v>15t[普通]</v>
          </cell>
          <cell r="C11" t="str">
            <v/>
          </cell>
          <cell r="D11" t="str">
            <v/>
          </cell>
          <cell r="E11" t="str">
            <v/>
          </cell>
          <cell r="F11" t="str">
            <v>機-1</v>
          </cell>
        </row>
        <row r="12">
          <cell r="A12" t="str">
            <v>K1030</v>
          </cell>
          <cell r="B12" t="str">
            <v>ﾌﾞﾙﾄﾞｰｻﾞ運転  排出ｶﾞｽ対策型</v>
          </cell>
          <cell r="C12" t="str">
            <v>岩石割増:無</v>
          </cell>
          <cell r="D12" t="str">
            <v>日</v>
          </cell>
          <cell r="E12">
            <v>66850</v>
          </cell>
          <cell r="F12" t="str">
            <v>第4号機械運転単価表</v>
          </cell>
        </row>
        <row r="13">
          <cell r="A13" t="str">
            <v>K1031</v>
          </cell>
          <cell r="B13" t="str">
            <v>15t[普通]</v>
          </cell>
          <cell r="C13" t="str">
            <v>敷均し</v>
          </cell>
          <cell r="D13" t="str">
            <v/>
          </cell>
          <cell r="E13" t="str">
            <v/>
          </cell>
          <cell r="F13" t="str">
            <v>機-18</v>
          </cell>
        </row>
        <row r="14">
          <cell r="A14" t="str">
            <v>K1040</v>
          </cell>
          <cell r="B14" t="str">
            <v>ﾌﾞﾙﾄﾞｰｻﾞ運転  排出ｶﾞｽ対策型</v>
          </cell>
          <cell r="C14" t="str">
            <v>岩石割増:25%</v>
          </cell>
          <cell r="D14" t="str">
            <v>日</v>
          </cell>
          <cell r="E14">
            <v>71980</v>
          </cell>
          <cell r="F14" t="str">
            <v>第5号機械運転単価表</v>
          </cell>
        </row>
        <row r="15">
          <cell r="A15" t="str">
            <v>K1041</v>
          </cell>
          <cell r="B15" t="str">
            <v>15t[普通]</v>
          </cell>
          <cell r="C15" t="str">
            <v>敷均し</v>
          </cell>
          <cell r="D15" t="str">
            <v/>
          </cell>
          <cell r="E15" t="str">
            <v/>
          </cell>
          <cell r="F15" t="str">
            <v>機-18</v>
          </cell>
        </row>
        <row r="16">
          <cell r="A16" t="str">
            <v>K1050</v>
          </cell>
          <cell r="B16" t="str">
            <v>ﾌﾞﾙﾄﾞｰｻﾞ運転  排出ｶﾞｽ対策型</v>
          </cell>
          <cell r="C16" t="str">
            <v>岩石割増:無</v>
          </cell>
          <cell r="D16" t="str">
            <v>日</v>
          </cell>
          <cell r="E16">
            <v>66700</v>
          </cell>
          <cell r="F16" t="str">
            <v>第6号機械運転単価表</v>
          </cell>
        </row>
        <row r="17">
          <cell r="A17" t="str">
            <v>K1051</v>
          </cell>
          <cell r="B17" t="str">
            <v>15t[普通]</v>
          </cell>
          <cell r="C17" t="str">
            <v>敷均し・締固め</v>
          </cell>
          <cell r="D17" t="str">
            <v/>
          </cell>
          <cell r="E17" t="str">
            <v/>
          </cell>
          <cell r="F17" t="str">
            <v>機-18</v>
          </cell>
        </row>
        <row r="18">
          <cell r="A18" t="str">
            <v>K1060</v>
          </cell>
          <cell r="B18" t="str">
            <v>ﾌﾞﾙﾄﾞｰｻﾞ運転  排出ｶﾞｽ対策型</v>
          </cell>
          <cell r="C18" t="str">
            <v>岩石割増:25%</v>
          </cell>
          <cell r="D18" t="str">
            <v>日</v>
          </cell>
          <cell r="E18">
            <v>71830</v>
          </cell>
          <cell r="F18" t="str">
            <v>第7号機械運転単価表</v>
          </cell>
        </row>
        <row r="19">
          <cell r="A19" t="str">
            <v>K1061</v>
          </cell>
          <cell r="B19" t="str">
            <v>15t[普通]</v>
          </cell>
          <cell r="C19" t="str">
            <v>敷均し・締固め</v>
          </cell>
          <cell r="D19" t="str">
            <v/>
          </cell>
          <cell r="E19" t="str">
            <v/>
          </cell>
          <cell r="F19" t="str">
            <v>機-18</v>
          </cell>
        </row>
        <row r="20">
          <cell r="A20" t="str">
            <v>K1070</v>
          </cell>
          <cell r="B20" t="str">
            <v>ﾌﾞﾙﾄﾞｰｻﾞ  排出ｶﾞｽ対策型</v>
          </cell>
          <cell r="C20" t="str">
            <v>岩石割増:無</v>
          </cell>
          <cell r="D20" t="str">
            <v>ｈ</v>
          </cell>
          <cell r="E20">
            <v>15570</v>
          </cell>
          <cell r="F20" t="str">
            <v>第8号機械運転単価表</v>
          </cell>
        </row>
        <row r="21">
          <cell r="A21" t="str">
            <v>K1071</v>
          </cell>
          <cell r="B21" t="str">
            <v>21t[普通]</v>
          </cell>
          <cell r="C21" t="str">
            <v/>
          </cell>
          <cell r="D21" t="str">
            <v/>
          </cell>
          <cell r="E21" t="str">
            <v/>
          </cell>
          <cell r="F21" t="str">
            <v>機-1</v>
          </cell>
        </row>
        <row r="22">
          <cell r="A22" t="str">
            <v>K1080</v>
          </cell>
          <cell r="B22" t="str">
            <v>ﾌﾞﾙﾄﾞｰｻﾞ  排出ｶﾞｽ対策型</v>
          </cell>
          <cell r="C22" t="str">
            <v>岩石割増:25%</v>
          </cell>
          <cell r="D22" t="str">
            <v>ｈ</v>
          </cell>
          <cell r="E22">
            <v>20520</v>
          </cell>
          <cell r="F22" t="str">
            <v>第9号機械運転単価表</v>
          </cell>
        </row>
        <row r="23">
          <cell r="A23" t="str">
            <v>K1081</v>
          </cell>
          <cell r="B23" t="str">
            <v>21t[普通]</v>
          </cell>
          <cell r="C23" t="str">
            <v/>
          </cell>
          <cell r="D23" t="str">
            <v/>
          </cell>
          <cell r="E23" t="str">
            <v/>
          </cell>
          <cell r="F23" t="str">
            <v>機-1</v>
          </cell>
        </row>
        <row r="24">
          <cell r="A24" t="str">
            <v>K1090</v>
          </cell>
          <cell r="B24" t="str">
            <v>ﾌﾞﾙﾄﾞｰｻﾞ運転  排出ｶﾞｽ対策型</v>
          </cell>
          <cell r="C24" t="str">
            <v>岩石割増:無</v>
          </cell>
          <cell r="D24" t="str">
            <v>日</v>
          </cell>
          <cell r="E24">
            <v>92820</v>
          </cell>
          <cell r="F24" t="str">
            <v>第10号機械運転単価表</v>
          </cell>
        </row>
        <row r="25">
          <cell r="A25" t="str">
            <v>K1091</v>
          </cell>
          <cell r="B25" t="str">
            <v>21t[普通]</v>
          </cell>
          <cell r="C25" t="str">
            <v>敷均し</v>
          </cell>
          <cell r="D25" t="str">
            <v/>
          </cell>
          <cell r="E25" t="str">
            <v/>
          </cell>
          <cell r="F25" t="str">
            <v>機-18</v>
          </cell>
        </row>
        <row r="26">
          <cell r="A26" t="str">
            <v>K1100</v>
          </cell>
          <cell r="B26" t="str">
            <v>ﾌﾞﾙﾄﾞｰｻﾞ運転  排出ｶﾞｽ対策型</v>
          </cell>
          <cell r="C26" t="str">
            <v>岩石割増:25%</v>
          </cell>
          <cell r="D26" t="str">
            <v>日</v>
          </cell>
          <cell r="E26">
            <v>100500</v>
          </cell>
          <cell r="F26" t="str">
            <v>第11号機械運転単価表</v>
          </cell>
        </row>
        <row r="27">
          <cell r="A27" t="str">
            <v>K1101</v>
          </cell>
          <cell r="B27" t="str">
            <v>21t[普通]</v>
          </cell>
          <cell r="C27" t="str">
            <v>敷均し</v>
          </cell>
          <cell r="D27" t="str">
            <v/>
          </cell>
          <cell r="E27" t="str">
            <v/>
          </cell>
          <cell r="F27" t="str">
            <v>機-18</v>
          </cell>
        </row>
        <row r="28">
          <cell r="A28" t="str">
            <v>K1110</v>
          </cell>
          <cell r="B28" t="str">
            <v>ﾌﾞﾙﾄﾞｰｻﾞ運転  排出ｶﾞｽ対策型</v>
          </cell>
          <cell r="C28" t="str">
            <v>岩石割増:無</v>
          </cell>
          <cell r="D28" t="str">
            <v>日</v>
          </cell>
          <cell r="E28">
            <v>94100</v>
          </cell>
          <cell r="F28" t="str">
            <v>第12号機械運転単価表</v>
          </cell>
        </row>
        <row r="29">
          <cell r="A29" t="str">
            <v>K1111</v>
          </cell>
          <cell r="B29" t="str">
            <v>21t[普通]</v>
          </cell>
          <cell r="C29" t="str">
            <v>敷均し・締固め</v>
          </cell>
          <cell r="D29" t="str">
            <v/>
          </cell>
          <cell r="E29" t="str">
            <v/>
          </cell>
          <cell r="F29" t="str">
            <v>機-18</v>
          </cell>
        </row>
        <row r="30">
          <cell r="A30" t="str">
            <v>K1120</v>
          </cell>
          <cell r="B30" t="str">
            <v>ﾌﾞﾙﾄﾞｰｻﾞ運転  排出ｶﾞｽ対策型</v>
          </cell>
          <cell r="C30" t="str">
            <v>岩石割増:25%</v>
          </cell>
          <cell r="D30" t="str">
            <v>日</v>
          </cell>
          <cell r="E30">
            <v>101800</v>
          </cell>
          <cell r="F30" t="str">
            <v>第13号機械運転単価表</v>
          </cell>
        </row>
        <row r="31">
          <cell r="A31" t="str">
            <v>K1121</v>
          </cell>
          <cell r="B31" t="str">
            <v>21t[普通]</v>
          </cell>
          <cell r="C31" t="str">
            <v>敷均し・締固め</v>
          </cell>
          <cell r="D31" t="str">
            <v/>
          </cell>
          <cell r="E31" t="str">
            <v/>
          </cell>
          <cell r="F31" t="str">
            <v>機-18</v>
          </cell>
        </row>
        <row r="32">
          <cell r="A32" t="str">
            <v>K1130</v>
          </cell>
          <cell r="B32" t="str">
            <v>ﾌﾞﾙﾄﾞｰｻﾞ  排出ｶﾞｽ対策型</v>
          </cell>
          <cell r="C32" t="str">
            <v>岩石割増:無</v>
          </cell>
          <cell r="D32" t="str">
            <v>ｈ</v>
          </cell>
          <cell r="E32">
            <v>17940</v>
          </cell>
          <cell r="F32" t="str">
            <v>第14号機械運転単価表</v>
          </cell>
        </row>
        <row r="33">
          <cell r="A33" t="str">
            <v>K1131</v>
          </cell>
          <cell r="B33" t="str">
            <v>32t[普通]</v>
          </cell>
          <cell r="C33" t="str">
            <v/>
          </cell>
          <cell r="D33" t="str">
            <v/>
          </cell>
          <cell r="E33" t="str">
            <v/>
          </cell>
          <cell r="F33" t="str">
            <v>機-1</v>
          </cell>
        </row>
        <row r="34">
          <cell r="A34" t="str">
            <v>K1140</v>
          </cell>
          <cell r="B34" t="str">
            <v>ﾌﾞﾙﾄﾞｰｻﾞ  排出ｶﾞｽ対策型</v>
          </cell>
          <cell r="C34" t="str">
            <v>岩石割増:25%</v>
          </cell>
          <cell r="D34" t="str">
            <v>ｈ</v>
          </cell>
          <cell r="E34">
            <v>23790</v>
          </cell>
          <cell r="F34" t="str">
            <v>第15号機械運転単価表</v>
          </cell>
        </row>
        <row r="35">
          <cell r="A35" t="str">
            <v>K1141</v>
          </cell>
          <cell r="B35" t="str">
            <v>32t[普通]</v>
          </cell>
          <cell r="C35" t="str">
            <v/>
          </cell>
          <cell r="D35" t="str">
            <v/>
          </cell>
          <cell r="E35" t="str">
            <v/>
          </cell>
          <cell r="F35" t="str">
            <v>機-1</v>
          </cell>
        </row>
        <row r="36">
          <cell r="A36" t="str">
            <v>K1150</v>
          </cell>
          <cell r="B36" t="str">
            <v>ﾌﾞﾙﾄﾞｰｻﾞ  排出ｶﾞｽ対策型</v>
          </cell>
          <cell r="C36" t="str">
            <v/>
          </cell>
          <cell r="D36" t="str">
            <v>ｈ</v>
          </cell>
          <cell r="E36">
            <v>13420</v>
          </cell>
          <cell r="F36" t="str">
            <v>第16号機械運転単価表</v>
          </cell>
        </row>
        <row r="37">
          <cell r="A37" t="str">
            <v>K1151</v>
          </cell>
          <cell r="B37" t="str">
            <v>13t[湿地]</v>
          </cell>
          <cell r="C37" t="str">
            <v/>
          </cell>
          <cell r="D37" t="str">
            <v/>
          </cell>
          <cell r="E37" t="str">
            <v/>
          </cell>
          <cell r="F37" t="str">
            <v>機-1</v>
          </cell>
        </row>
        <row r="38">
          <cell r="A38" t="str">
            <v>K1160</v>
          </cell>
          <cell r="B38" t="str">
            <v>ﾌﾞﾙﾄﾞｰｻﾞ  排出ｶﾞｽ対策型</v>
          </cell>
          <cell r="C38" t="str">
            <v/>
          </cell>
          <cell r="D38" t="str">
            <v>ｈ</v>
          </cell>
          <cell r="E38">
            <v>13770</v>
          </cell>
          <cell r="F38" t="str">
            <v>第17号機械運転単価表</v>
          </cell>
        </row>
        <row r="39">
          <cell r="A39" t="str">
            <v>K1161</v>
          </cell>
          <cell r="B39" t="str">
            <v>16t[湿地]</v>
          </cell>
          <cell r="C39" t="str">
            <v/>
          </cell>
          <cell r="D39" t="str">
            <v/>
          </cell>
          <cell r="E39" t="str">
            <v/>
          </cell>
          <cell r="F39" t="str">
            <v>機-1</v>
          </cell>
        </row>
        <row r="40">
          <cell r="A40" t="str">
            <v>K1170</v>
          </cell>
          <cell r="B40" t="str">
            <v>ﾌﾞﾙﾄﾞｰｻﾞ運転  排出ｶﾞｽ対策型</v>
          </cell>
          <cell r="C40" t="str">
            <v/>
          </cell>
          <cell r="D40" t="str">
            <v>日</v>
          </cell>
          <cell r="E40">
            <v>71270</v>
          </cell>
          <cell r="F40" t="str">
            <v>第18号機械運転単価表</v>
          </cell>
        </row>
        <row r="41">
          <cell r="A41" t="str">
            <v>K1171</v>
          </cell>
          <cell r="B41" t="str">
            <v>16t[湿地]</v>
          </cell>
          <cell r="C41" t="str">
            <v>敷均し</v>
          </cell>
          <cell r="D41" t="str">
            <v/>
          </cell>
          <cell r="E41" t="str">
            <v/>
          </cell>
          <cell r="F41" t="str">
            <v>機-18</v>
          </cell>
        </row>
        <row r="42">
          <cell r="A42" t="str">
            <v>K1180</v>
          </cell>
          <cell r="B42" t="str">
            <v>ﾌﾞﾙﾄﾞｰｻﾞ運転  排出ｶﾞｽ対策型</v>
          </cell>
          <cell r="C42" t="str">
            <v/>
          </cell>
          <cell r="D42" t="str">
            <v>日</v>
          </cell>
          <cell r="E42">
            <v>69470</v>
          </cell>
          <cell r="F42" t="str">
            <v>第19号機械運転単価表</v>
          </cell>
        </row>
        <row r="43">
          <cell r="A43" t="str">
            <v>K1181</v>
          </cell>
          <cell r="B43" t="str">
            <v>16t[湿地]</v>
          </cell>
          <cell r="C43" t="str">
            <v>敷均し・締固め</v>
          </cell>
          <cell r="D43" t="str">
            <v/>
          </cell>
          <cell r="E43" t="str">
            <v/>
          </cell>
          <cell r="F43" t="str">
            <v>機-18</v>
          </cell>
        </row>
        <row r="44">
          <cell r="A44" t="str">
            <v>K1190</v>
          </cell>
          <cell r="B44" t="str">
            <v>ﾊﾞｯｸﾎｳ  排出ｶﾞｽ対策型</v>
          </cell>
          <cell r="C44" t="str">
            <v>岩石割増:無</v>
          </cell>
          <cell r="D44" t="str">
            <v>ｈ</v>
          </cell>
          <cell r="E44">
            <v>8803</v>
          </cell>
          <cell r="F44" t="str">
            <v>第20号機械運転単価表</v>
          </cell>
        </row>
        <row r="45">
          <cell r="A45" t="str">
            <v>K1191</v>
          </cell>
          <cell r="B45" t="str">
            <v>油圧式ｸﾛ-ﾗ型 0.35m3</v>
          </cell>
          <cell r="C45" t="str">
            <v/>
          </cell>
          <cell r="D45" t="str">
            <v/>
          </cell>
          <cell r="E45" t="str">
            <v/>
          </cell>
          <cell r="F45" t="str">
            <v>機-1</v>
          </cell>
        </row>
        <row r="46">
          <cell r="A46" t="str">
            <v>K1200</v>
          </cell>
          <cell r="B46" t="str">
            <v>ﾊﾞｯｸﾎｳ  排出ｶﾞｽ対策型</v>
          </cell>
          <cell r="C46" t="str">
            <v>岩石割増:10%</v>
          </cell>
          <cell r="D46" t="str">
            <v>ｈ</v>
          </cell>
          <cell r="E46">
            <v>10070</v>
          </cell>
          <cell r="F46" t="str">
            <v>第21号機械運転単価表</v>
          </cell>
        </row>
        <row r="47">
          <cell r="A47" t="str">
            <v>K1201</v>
          </cell>
          <cell r="B47" t="str">
            <v>油圧式ｸﾛ-ﾗ型 0.35m3</v>
          </cell>
          <cell r="C47" t="str">
            <v/>
          </cell>
          <cell r="D47" t="str">
            <v/>
          </cell>
          <cell r="E47" t="str">
            <v/>
          </cell>
          <cell r="F47" t="str">
            <v>機-1</v>
          </cell>
        </row>
        <row r="48">
          <cell r="A48" t="str">
            <v>K1210</v>
          </cell>
          <cell r="B48" t="str">
            <v>ﾊﾞｯｸﾎｳ  排出ｶﾞｽ対策型</v>
          </cell>
          <cell r="C48" t="str">
            <v>岩石割増:25%</v>
          </cell>
          <cell r="D48" t="str">
            <v>ｈ</v>
          </cell>
          <cell r="E48">
            <v>10240</v>
          </cell>
          <cell r="F48" t="str">
            <v>第22号機械運転単価表</v>
          </cell>
        </row>
        <row r="49">
          <cell r="A49" t="str">
            <v>K1211</v>
          </cell>
          <cell r="B49" t="str">
            <v>油圧式ｸﾛ-ﾗ型 0.35m3</v>
          </cell>
          <cell r="C49" t="str">
            <v/>
          </cell>
          <cell r="D49" t="str">
            <v/>
          </cell>
          <cell r="E49" t="str">
            <v/>
          </cell>
          <cell r="F49" t="str">
            <v>機-1</v>
          </cell>
        </row>
        <row r="50">
          <cell r="A50" t="str">
            <v>K1220</v>
          </cell>
          <cell r="B50" t="str">
            <v>ﾊﾞｯｸﾎｳ運転  排出ｶﾞｽ対策型</v>
          </cell>
          <cell r="C50" t="str">
            <v>岩石割増:無</v>
          </cell>
          <cell r="D50" t="str">
            <v>日</v>
          </cell>
          <cell r="E50">
            <v>47590</v>
          </cell>
          <cell r="F50" t="str">
            <v>第23号機械運転単価表</v>
          </cell>
        </row>
        <row r="51">
          <cell r="A51" t="str">
            <v>K1221</v>
          </cell>
          <cell r="B51" t="str">
            <v>油圧式ｸﾛ-ﾗ型 0.35m3</v>
          </cell>
          <cell r="C51" t="str">
            <v>積込</v>
          </cell>
          <cell r="D51" t="str">
            <v/>
          </cell>
          <cell r="E51" t="str">
            <v/>
          </cell>
          <cell r="F51" t="str">
            <v>機-18</v>
          </cell>
        </row>
        <row r="52">
          <cell r="A52" t="str">
            <v>K1230</v>
          </cell>
          <cell r="B52" t="str">
            <v>ﾊﾞｯｸﾎｳ運転  排出ｶﾞｽ対策型</v>
          </cell>
          <cell r="C52" t="str">
            <v>岩石割増:25%</v>
          </cell>
          <cell r="D52" t="str">
            <v>日</v>
          </cell>
          <cell r="E52">
            <v>49570</v>
          </cell>
          <cell r="F52" t="str">
            <v>第24号機械運転単価表</v>
          </cell>
        </row>
        <row r="53">
          <cell r="A53" t="str">
            <v>K1231</v>
          </cell>
          <cell r="B53" t="str">
            <v>油圧式ｸﾛ-ﾗ型 0.35m3</v>
          </cell>
          <cell r="C53" t="str">
            <v>積込</v>
          </cell>
          <cell r="D53" t="str">
            <v/>
          </cell>
          <cell r="E53" t="str">
            <v/>
          </cell>
          <cell r="F53" t="str">
            <v>機-18</v>
          </cell>
        </row>
        <row r="54">
          <cell r="A54" t="str">
            <v>K1240</v>
          </cell>
          <cell r="B54" t="str">
            <v>ﾊﾞｯｸﾎｳ運転  排出ｶﾞｽ対策型</v>
          </cell>
          <cell r="C54" t="str">
            <v>岩石割増:無</v>
          </cell>
          <cell r="D54" t="str">
            <v>日</v>
          </cell>
          <cell r="E54">
            <v>47520</v>
          </cell>
          <cell r="F54" t="str">
            <v>第25号機械運転単価表</v>
          </cell>
        </row>
        <row r="55">
          <cell r="A55" t="str">
            <v>K1241</v>
          </cell>
          <cell r="B55" t="str">
            <v>油圧式ｸﾛ-ﾗ型 0.35m3</v>
          </cell>
          <cell r="C55" t="str">
            <v>床堀</v>
          </cell>
          <cell r="D55" t="str">
            <v/>
          </cell>
          <cell r="E55" t="str">
            <v/>
          </cell>
          <cell r="F55" t="str">
            <v>機-18</v>
          </cell>
        </row>
        <row r="56">
          <cell r="A56" t="str">
            <v>K1250</v>
          </cell>
          <cell r="B56" t="str">
            <v>ﾊﾞｯｸﾎｳ運転  排出ｶﾞｽ対策型</v>
          </cell>
          <cell r="C56" t="str">
            <v>岩石割増:25%</v>
          </cell>
          <cell r="D56" t="str">
            <v>日</v>
          </cell>
          <cell r="E56">
            <v>49500</v>
          </cell>
          <cell r="F56" t="str">
            <v>第26号機械運転単価表</v>
          </cell>
        </row>
        <row r="57">
          <cell r="A57" t="str">
            <v>K1251</v>
          </cell>
          <cell r="B57" t="str">
            <v>油圧式ｸﾛ-ﾗ型 0.35m3</v>
          </cell>
          <cell r="C57" t="str">
            <v>床堀</v>
          </cell>
          <cell r="D57" t="str">
            <v/>
          </cell>
          <cell r="E57" t="str">
            <v/>
          </cell>
          <cell r="F57" t="str">
            <v>機-18</v>
          </cell>
        </row>
        <row r="58">
          <cell r="A58" t="str">
            <v>K1260</v>
          </cell>
          <cell r="B58" t="str">
            <v>ﾊﾞｯｸﾎｳ  排出ｶﾞｽ対策型</v>
          </cell>
          <cell r="C58" t="str">
            <v>岩石割増:無</v>
          </cell>
          <cell r="D58" t="str">
            <v>ｈ</v>
          </cell>
          <cell r="E58">
            <v>11340</v>
          </cell>
          <cell r="F58" t="str">
            <v>第27号機械運転単価表</v>
          </cell>
        </row>
        <row r="59">
          <cell r="A59" t="str">
            <v>K1261</v>
          </cell>
          <cell r="B59" t="str">
            <v>油圧式ｸﾛ-ﾗ型 0.6m3</v>
          </cell>
          <cell r="C59" t="str">
            <v/>
          </cell>
          <cell r="D59" t="str">
            <v/>
          </cell>
          <cell r="E59" t="str">
            <v/>
          </cell>
          <cell r="F59" t="str">
            <v>機-1</v>
          </cell>
        </row>
        <row r="60">
          <cell r="A60" t="str">
            <v>K1270</v>
          </cell>
          <cell r="B60" t="str">
            <v>ﾊﾞｯｸﾎｳ  排出ｶﾞｽ対策型</v>
          </cell>
          <cell r="C60" t="str">
            <v>岩石割増:10%</v>
          </cell>
          <cell r="D60" t="str">
            <v>ｈ</v>
          </cell>
          <cell r="E60">
            <v>13520</v>
          </cell>
          <cell r="F60" t="str">
            <v>第28号機械運転単価表</v>
          </cell>
        </row>
        <row r="61">
          <cell r="A61" t="str">
            <v>K1271</v>
          </cell>
          <cell r="B61" t="str">
            <v>油圧式ｸﾛ-ﾗ型 0.6m3</v>
          </cell>
          <cell r="C61" t="str">
            <v/>
          </cell>
          <cell r="D61" t="str">
            <v/>
          </cell>
          <cell r="E61" t="str">
            <v/>
          </cell>
          <cell r="F61" t="str">
            <v>機-1</v>
          </cell>
        </row>
        <row r="62">
          <cell r="A62" t="str">
            <v>K1280</v>
          </cell>
          <cell r="B62" t="str">
            <v>ﾊﾞｯｸﾎｳ  排出ｶﾞｽ対策型</v>
          </cell>
          <cell r="C62" t="str">
            <v>岩石割増:25%</v>
          </cell>
          <cell r="D62" t="str">
            <v>ｈ</v>
          </cell>
          <cell r="E62">
            <v>13820</v>
          </cell>
          <cell r="F62" t="str">
            <v>第29号機械運転単価表</v>
          </cell>
        </row>
        <row r="63">
          <cell r="A63" t="str">
            <v>K1281</v>
          </cell>
          <cell r="B63" t="str">
            <v>油圧式ｸﾛ-ﾗ型 0.6m3</v>
          </cell>
          <cell r="C63" t="str">
            <v/>
          </cell>
          <cell r="D63" t="str">
            <v/>
          </cell>
          <cell r="E63" t="str">
            <v/>
          </cell>
          <cell r="F63" t="str">
            <v>機-1</v>
          </cell>
        </row>
        <row r="64">
          <cell r="A64" t="str">
            <v>K1290</v>
          </cell>
          <cell r="B64" t="str">
            <v>ﾊﾞｯｸﾎｳ運転  排出ｶﾞｽ対策型</v>
          </cell>
          <cell r="C64" t="str">
            <v>岩石割増:無</v>
          </cell>
          <cell r="D64" t="str">
            <v>日</v>
          </cell>
          <cell r="E64">
            <v>62600</v>
          </cell>
          <cell r="F64" t="str">
            <v>第30号機械運転単価表</v>
          </cell>
        </row>
        <row r="65">
          <cell r="A65" t="str">
            <v>K1291</v>
          </cell>
          <cell r="B65" t="str">
            <v>油圧式ｸﾛ-ﾗ型 0.6m3</v>
          </cell>
          <cell r="C65" t="str">
            <v>掘削積込</v>
          </cell>
          <cell r="D65" t="str">
            <v/>
          </cell>
          <cell r="E65" t="str">
            <v/>
          </cell>
          <cell r="F65" t="str">
            <v>機-18</v>
          </cell>
        </row>
        <row r="66">
          <cell r="A66" t="str">
            <v>K1300</v>
          </cell>
          <cell r="B66" t="str">
            <v>ﾊﾞｯｸﾎｳ運転  排出ｶﾞｽ対策型</v>
          </cell>
          <cell r="C66" t="str">
            <v>岩石割増:25%</v>
          </cell>
          <cell r="D66" t="str">
            <v>日</v>
          </cell>
          <cell r="E66">
            <v>66210</v>
          </cell>
          <cell r="F66" t="str">
            <v>第31号機械運転単価表</v>
          </cell>
        </row>
        <row r="67">
          <cell r="A67" t="str">
            <v>K1301</v>
          </cell>
          <cell r="B67" t="str">
            <v>油圧式ｸﾛ-ﾗ型 0.6m3</v>
          </cell>
          <cell r="C67" t="str">
            <v>掘削積込</v>
          </cell>
          <cell r="D67" t="str">
            <v/>
          </cell>
          <cell r="E67" t="str">
            <v/>
          </cell>
          <cell r="F67" t="str">
            <v>機-18</v>
          </cell>
        </row>
        <row r="68">
          <cell r="A68" t="str">
            <v>K1310</v>
          </cell>
          <cell r="B68" t="str">
            <v>ﾊﾞｯｸﾎｳ運転  排出ｶﾞｽ対策型</v>
          </cell>
          <cell r="C68" t="str">
            <v>岩石割増:無</v>
          </cell>
          <cell r="D68" t="str">
            <v>日</v>
          </cell>
          <cell r="E68">
            <v>63080</v>
          </cell>
          <cell r="F68" t="str">
            <v>第32号機械運転単価表</v>
          </cell>
        </row>
        <row r="69">
          <cell r="A69" t="str">
            <v>K1311</v>
          </cell>
          <cell r="B69" t="str">
            <v>油圧式ｸﾛ-ﾗ型 0.6m3</v>
          </cell>
          <cell r="C69" t="str">
            <v>床堀</v>
          </cell>
          <cell r="D69" t="str">
            <v/>
          </cell>
          <cell r="E69" t="str">
            <v/>
          </cell>
          <cell r="F69" t="str">
            <v>機-18</v>
          </cell>
        </row>
        <row r="70">
          <cell r="A70" t="str">
            <v>K1320</v>
          </cell>
          <cell r="B70" t="str">
            <v>ﾊﾞｯｸﾎｳ運転  排出ｶﾞｽ対策型</v>
          </cell>
          <cell r="C70" t="str">
            <v>岩石割増:25%</v>
          </cell>
          <cell r="D70" t="str">
            <v>日</v>
          </cell>
          <cell r="E70">
            <v>66740</v>
          </cell>
          <cell r="F70" t="str">
            <v>第33号機械運転単価表</v>
          </cell>
        </row>
        <row r="71">
          <cell r="A71" t="str">
            <v>K1321</v>
          </cell>
          <cell r="B71" t="str">
            <v>油圧式ｸﾛ-ﾗ型 0.6m3</v>
          </cell>
          <cell r="C71" t="str">
            <v>床堀</v>
          </cell>
          <cell r="D71" t="str">
            <v/>
          </cell>
          <cell r="E71" t="str">
            <v/>
          </cell>
          <cell r="F71" t="str">
            <v>機-18</v>
          </cell>
        </row>
        <row r="72">
          <cell r="A72" t="str">
            <v>K1330</v>
          </cell>
          <cell r="B72" t="str">
            <v>ﾊﾞｯｸﾎｳ運転  排出ｶﾞｽ対策型</v>
          </cell>
          <cell r="C72" t="str">
            <v>岩石割増:無</v>
          </cell>
          <cell r="D72" t="str">
            <v>日</v>
          </cell>
          <cell r="E72">
            <v>59870</v>
          </cell>
          <cell r="F72" t="str">
            <v>第34号機械運転単価表</v>
          </cell>
        </row>
        <row r="73">
          <cell r="A73" t="str">
            <v>K1331</v>
          </cell>
          <cell r="B73" t="str">
            <v>油圧式ｸﾛ-ﾗ型 0.6m3</v>
          </cell>
          <cell r="C73" t="str">
            <v>片切掘削</v>
          </cell>
          <cell r="D73" t="str">
            <v/>
          </cell>
          <cell r="E73" t="str">
            <v/>
          </cell>
          <cell r="F73" t="str">
            <v>機-18</v>
          </cell>
        </row>
        <row r="74">
          <cell r="A74" t="str">
            <v>K1340</v>
          </cell>
          <cell r="B74" t="str">
            <v>ﾊﾞｯｸﾎｳ運転  排出ｶﾞｽ対策型</v>
          </cell>
          <cell r="C74" t="str">
            <v>岩石割増:25%</v>
          </cell>
          <cell r="D74" t="str">
            <v>日</v>
          </cell>
          <cell r="E74">
            <v>63160</v>
          </cell>
          <cell r="F74" t="str">
            <v>第35号機械運転単価表</v>
          </cell>
        </row>
        <row r="75">
          <cell r="A75" t="str">
            <v>K1341</v>
          </cell>
          <cell r="B75" t="str">
            <v>油圧式ｸﾛ-ﾗ型 0.6m3</v>
          </cell>
          <cell r="C75" t="str">
            <v>片切掘削</v>
          </cell>
          <cell r="D75" t="str">
            <v/>
          </cell>
          <cell r="E75" t="str">
            <v/>
          </cell>
          <cell r="F75" t="str">
            <v>機-18</v>
          </cell>
        </row>
        <row r="76">
          <cell r="A76" t="str">
            <v>K1350</v>
          </cell>
          <cell r="B76" t="str">
            <v>ﾊﾞｯｸﾎｳ運転  排出ｶﾞｽ対策型</v>
          </cell>
          <cell r="C76" t="str">
            <v/>
          </cell>
          <cell r="D76" t="str">
            <v>日</v>
          </cell>
          <cell r="E76">
            <v>33870</v>
          </cell>
          <cell r="F76" t="str">
            <v>第36号機械運転単価表</v>
          </cell>
        </row>
        <row r="77">
          <cell r="A77" t="str">
            <v>K1351</v>
          </cell>
          <cell r="B77" t="str">
            <v>油圧式ｸﾛ-ﾗ型 0.6m3</v>
          </cell>
          <cell r="C77" t="str">
            <v>基礎砕石工</v>
          </cell>
          <cell r="D77" t="str">
            <v/>
          </cell>
          <cell r="E77" t="str">
            <v/>
          </cell>
          <cell r="F77" t="str">
            <v>機-18</v>
          </cell>
        </row>
        <row r="78">
          <cell r="A78" t="str">
            <v>K1360</v>
          </cell>
          <cell r="B78" t="str">
            <v>ﾊﾞｯｸﾎｳ運転  排出ｶﾞｽ対策型</v>
          </cell>
          <cell r="C78" t="str">
            <v/>
          </cell>
          <cell r="D78" t="str">
            <v>日</v>
          </cell>
          <cell r="E78">
            <v>48890</v>
          </cell>
          <cell r="F78" t="str">
            <v>第37号機械運転単価表</v>
          </cell>
        </row>
        <row r="79">
          <cell r="A79" t="str">
            <v>K1361</v>
          </cell>
          <cell r="B79" t="str">
            <v>油圧式ｸﾛ-ﾗ型 0.6m3</v>
          </cell>
          <cell r="C79" t="str">
            <v>裏込砕石工</v>
          </cell>
          <cell r="D79" t="str">
            <v/>
          </cell>
          <cell r="E79" t="str">
            <v/>
          </cell>
          <cell r="F79" t="str">
            <v>機-18</v>
          </cell>
        </row>
        <row r="80">
          <cell r="A80" t="str">
            <v>K1370</v>
          </cell>
          <cell r="B80" t="str">
            <v>ﾊﾞｯｸﾎｳ運転  排出ｶﾞｽ対策型</v>
          </cell>
          <cell r="C80" t="str">
            <v/>
          </cell>
          <cell r="D80" t="str">
            <v>日</v>
          </cell>
          <cell r="E80">
            <v>52500</v>
          </cell>
          <cell r="F80" t="str">
            <v>第38号機械運転単価表</v>
          </cell>
        </row>
        <row r="81">
          <cell r="A81" t="str">
            <v>K1371</v>
          </cell>
          <cell r="B81" t="str">
            <v>油圧式ｸﾛ-ﾗ型 0.6m3</v>
          </cell>
          <cell r="C81" t="str">
            <v>基礎栗石工(敷均し)</v>
          </cell>
          <cell r="D81" t="str">
            <v/>
          </cell>
          <cell r="E81" t="str">
            <v/>
          </cell>
          <cell r="F81" t="str">
            <v>機-18</v>
          </cell>
        </row>
        <row r="82">
          <cell r="A82" t="str">
            <v>K1380</v>
          </cell>
          <cell r="B82" t="str">
            <v>ﾊﾞｯｸﾎｳ運転  排出ｶﾞｽ対策型</v>
          </cell>
          <cell r="C82" t="str">
            <v/>
          </cell>
          <cell r="D82" t="str">
            <v>日</v>
          </cell>
          <cell r="E82">
            <v>33870</v>
          </cell>
          <cell r="F82" t="str">
            <v>第39号機械運転単価表</v>
          </cell>
        </row>
        <row r="83">
          <cell r="A83" t="str">
            <v>K1381</v>
          </cell>
          <cell r="B83" t="str">
            <v>油圧式ｸﾛ-ﾗ型 0.6m3</v>
          </cell>
          <cell r="C83" t="str">
            <v>基礎栗石工(敷並べ)</v>
          </cell>
          <cell r="D83" t="str">
            <v/>
          </cell>
          <cell r="E83" t="str">
            <v/>
          </cell>
          <cell r="F83" t="str">
            <v>機-18</v>
          </cell>
        </row>
        <row r="84">
          <cell r="A84" t="str">
            <v>K1390</v>
          </cell>
          <cell r="B84" t="str">
            <v>ﾊﾞｯｸﾎｳ運転  排出ｶﾞｽ対策型</v>
          </cell>
          <cell r="C84" t="str">
            <v/>
          </cell>
          <cell r="D84" t="str">
            <v>日</v>
          </cell>
          <cell r="E84">
            <v>48890</v>
          </cell>
          <cell r="F84" t="str">
            <v>第40号機械運転単価表</v>
          </cell>
        </row>
        <row r="85">
          <cell r="A85" t="str">
            <v>K1391</v>
          </cell>
          <cell r="B85" t="str">
            <v>油圧式ｸﾛ-ﾗ型 0.6m3</v>
          </cell>
          <cell r="C85" t="str">
            <v>裏込栗石工(かき込み)</v>
          </cell>
          <cell r="D85" t="str">
            <v/>
          </cell>
          <cell r="E85" t="str">
            <v/>
          </cell>
          <cell r="F85" t="str">
            <v>機-18</v>
          </cell>
        </row>
        <row r="86">
          <cell r="A86" t="str">
            <v>K1400</v>
          </cell>
          <cell r="B86" t="str">
            <v>ﾊﾞｯｸﾎｳ運転  排出ｶﾞｽ対策型</v>
          </cell>
          <cell r="C86" t="str">
            <v/>
          </cell>
          <cell r="D86" t="str">
            <v>日</v>
          </cell>
          <cell r="E86">
            <v>60470</v>
          </cell>
          <cell r="F86" t="str">
            <v>第41号機械運転単価表</v>
          </cell>
        </row>
        <row r="87">
          <cell r="A87" t="str">
            <v>K1401</v>
          </cell>
          <cell r="B87" t="str">
            <v>油圧式ｸﾛ-ﾗ型 0.6m3</v>
          </cell>
          <cell r="C87" t="str">
            <v>Co殻・As殻積込</v>
          </cell>
          <cell r="D87" t="str">
            <v/>
          </cell>
          <cell r="E87" t="str">
            <v/>
          </cell>
          <cell r="F87" t="str">
            <v>機-18</v>
          </cell>
        </row>
        <row r="88">
          <cell r="A88" t="str">
            <v>K2070</v>
          </cell>
          <cell r="B88" t="str">
            <v>ﾛｰﾄﾞﾛｰﾗ  排出ｶﾞｽ対策型</v>
          </cell>
          <cell r="C88" t="str">
            <v/>
          </cell>
          <cell r="D88" t="str">
            <v>ｈ</v>
          </cell>
          <cell r="E88">
            <v>9481</v>
          </cell>
          <cell r="F88" t="str">
            <v>第42号機械運転単価表</v>
          </cell>
        </row>
        <row r="89">
          <cell r="A89" t="str">
            <v>K2071</v>
          </cell>
          <cell r="B89" t="str">
            <v>ﾏｶﾀﾞﾑ両輪駆動10～12t</v>
          </cell>
          <cell r="C89" t="str">
            <v>舗装工</v>
          </cell>
          <cell r="D89" t="str">
            <v/>
          </cell>
          <cell r="E89" t="str">
            <v/>
          </cell>
          <cell r="F89" t="str">
            <v>機-1</v>
          </cell>
        </row>
        <row r="90">
          <cell r="A90" t="str">
            <v>K2080</v>
          </cell>
          <cell r="B90" t="str">
            <v>ﾛｰﾄﾞﾛｰﾗ運転  排出ｶﾞｽ対策型</v>
          </cell>
          <cell r="C90" t="str">
            <v>かき起こし有　補足材有</v>
          </cell>
          <cell r="D90" t="str">
            <v>日</v>
          </cell>
          <cell r="E90">
            <v>35200</v>
          </cell>
          <cell r="F90" t="str">
            <v>第43号機械運転単価表</v>
          </cell>
        </row>
        <row r="91">
          <cell r="A91" t="str">
            <v>K2081</v>
          </cell>
          <cell r="B91" t="str">
            <v>ﾏｶﾀﾞﾑ両輪駆動10～12t</v>
          </cell>
          <cell r="C91" t="str">
            <v>不陸整正</v>
          </cell>
          <cell r="D91" t="str">
            <v/>
          </cell>
          <cell r="E91" t="str">
            <v/>
          </cell>
          <cell r="F91" t="str">
            <v>機-18</v>
          </cell>
        </row>
        <row r="92">
          <cell r="A92" t="str">
            <v>K2090</v>
          </cell>
          <cell r="B92" t="str">
            <v>ﾛｰﾄﾞﾛｰﾗ運転  排出ｶﾞｽ対策型</v>
          </cell>
          <cell r="C92" t="str">
            <v>かき起こし有　補足材無</v>
          </cell>
          <cell r="D92" t="str">
            <v>日</v>
          </cell>
          <cell r="E92">
            <v>39040</v>
          </cell>
          <cell r="F92" t="str">
            <v>第44号機械運転単価表</v>
          </cell>
        </row>
        <row r="93">
          <cell r="A93" t="str">
            <v>K2091</v>
          </cell>
          <cell r="B93" t="str">
            <v>ﾏｶﾀﾞﾑ両輪駆動10～12t</v>
          </cell>
          <cell r="C93" t="str">
            <v>不陸整正</v>
          </cell>
          <cell r="D93" t="str">
            <v/>
          </cell>
          <cell r="E93" t="str">
            <v/>
          </cell>
          <cell r="F93" t="str">
            <v>機-18</v>
          </cell>
        </row>
        <row r="94">
          <cell r="A94" t="str">
            <v>K2100</v>
          </cell>
          <cell r="B94" t="str">
            <v>ﾛｰﾄﾞﾛｰﾗ運転  排出ｶﾞｽ対策型</v>
          </cell>
          <cell r="C94" t="str">
            <v>かき起こし無　補足材有</v>
          </cell>
          <cell r="D94" t="str">
            <v>日</v>
          </cell>
          <cell r="E94">
            <v>48730</v>
          </cell>
          <cell r="F94" t="str">
            <v>第45号機械運転単価表</v>
          </cell>
        </row>
        <row r="95">
          <cell r="A95" t="str">
            <v>K2101</v>
          </cell>
          <cell r="B95" t="str">
            <v>ﾏｶﾀﾞﾑ両輪駆動10～12t</v>
          </cell>
          <cell r="C95" t="str">
            <v>不陸整正</v>
          </cell>
          <cell r="D95" t="str">
            <v/>
          </cell>
          <cell r="E95" t="str">
            <v/>
          </cell>
          <cell r="F95" t="str">
            <v>機-18</v>
          </cell>
        </row>
        <row r="96">
          <cell r="A96" t="str">
            <v>K2110</v>
          </cell>
          <cell r="B96" t="str">
            <v>ﾛｰﾄﾞﾛｰﾗ運転  排出ｶﾞｽ対策型</v>
          </cell>
          <cell r="C96" t="str">
            <v/>
          </cell>
          <cell r="D96" t="str">
            <v>日</v>
          </cell>
          <cell r="E96">
            <v>48730</v>
          </cell>
          <cell r="F96" t="str">
            <v>第46号機械運転単価表</v>
          </cell>
        </row>
        <row r="97">
          <cell r="A97" t="str">
            <v>K2111</v>
          </cell>
          <cell r="B97" t="str">
            <v>ﾏｶﾀﾞﾑ両輪駆動10～12t</v>
          </cell>
          <cell r="C97" t="str">
            <v>路盤工</v>
          </cell>
          <cell r="D97" t="str">
            <v/>
          </cell>
          <cell r="E97" t="str">
            <v/>
          </cell>
          <cell r="F97" t="str">
            <v>機-18</v>
          </cell>
        </row>
        <row r="98">
          <cell r="A98" t="str">
            <v>K2120</v>
          </cell>
          <cell r="B98" t="str">
            <v>ﾛｰﾄﾞﾛｰﾗ運転  排出ｶﾞｽ対策型</v>
          </cell>
          <cell r="C98" t="str">
            <v/>
          </cell>
          <cell r="D98" t="str">
            <v>日</v>
          </cell>
          <cell r="E98">
            <v>47640</v>
          </cell>
          <cell r="F98" t="str">
            <v>第47号機械運転単価表</v>
          </cell>
        </row>
        <row r="99">
          <cell r="A99" t="str">
            <v>K2121</v>
          </cell>
          <cell r="B99" t="str">
            <v>ﾏｶﾀﾞﾑ両輪駆動10～12t</v>
          </cell>
          <cell r="C99" t="str">
            <v>ｱｽﾌｧﾙﾄ舗装工</v>
          </cell>
          <cell r="D99" t="str">
            <v/>
          </cell>
          <cell r="E99" t="str">
            <v/>
          </cell>
          <cell r="F99" t="str">
            <v>機-18</v>
          </cell>
        </row>
        <row r="100">
          <cell r="A100" t="str">
            <v>K2130</v>
          </cell>
          <cell r="B100" t="str">
            <v>ﾀｲﾔﾛｰﾗ  排出ｶﾞｽ対策型</v>
          </cell>
          <cell r="C100" t="str">
            <v/>
          </cell>
          <cell r="D100" t="str">
            <v>ｈ</v>
          </cell>
          <cell r="E100">
            <v>9800</v>
          </cell>
          <cell r="F100" t="str">
            <v>第48号機械運転単価表</v>
          </cell>
        </row>
        <row r="101">
          <cell r="A101" t="str">
            <v>K2131</v>
          </cell>
          <cell r="B101" t="str">
            <v>8～20t</v>
          </cell>
          <cell r="C101" t="str">
            <v/>
          </cell>
          <cell r="D101" t="str">
            <v/>
          </cell>
          <cell r="E101" t="str">
            <v/>
          </cell>
          <cell r="F101" t="str">
            <v>機-1</v>
          </cell>
        </row>
        <row r="102">
          <cell r="A102" t="str">
            <v>K2140</v>
          </cell>
          <cell r="B102" t="str">
            <v>ﾀｲﾔﾛｰﾗ運転  排出ｶﾞｽ対策型</v>
          </cell>
          <cell r="C102" t="str">
            <v/>
          </cell>
          <cell r="D102" t="str">
            <v>日</v>
          </cell>
          <cell r="E102">
            <v>46170</v>
          </cell>
          <cell r="F102" t="str">
            <v>第49号機械運転単価表</v>
          </cell>
        </row>
        <row r="103">
          <cell r="A103" t="str">
            <v>K2141</v>
          </cell>
          <cell r="B103" t="str">
            <v>8～20t</v>
          </cell>
          <cell r="C103" t="str">
            <v>締固め</v>
          </cell>
          <cell r="D103" t="str">
            <v/>
          </cell>
          <cell r="E103" t="str">
            <v/>
          </cell>
          <cell r="F103" t="str">
            <v>機-18</v>
          </cell>
        </row>
        <row r="104">
          <cell r="A104" t="str">
            <v>K2150</v>
          </cell>
          <cell r="B104" t="str">
            <v>ﾀｲﾔﾛｰﾗ運転  排出ｶﾞｽ対策型</v>
          </cell>
          <cell r="C104" t="str">
            <v>かき起こし有　補足材有</v>
          </cell>
          <cell r="D104" t="str">
            <v>日</v>
          </cell>
          <cell r="E104">
            <v>33270</v>
          </cell>
          <cell r="F104" t="str">
            <v>第50号機械運転単価表</v>
          </cell>
        </row>
        <row r="105">
          <cell r="A105" t="str">
            <v>K2151</v>
          </cell>
          <cell r="B105" t="str">
            <v>8～20t</v>
          </cell>
          <cell r="C105" t="str">
            <v>不陸整正</v>
          </cell>
          <cell r="D105" t="str">
            <v/>
          </cell>
          <cell r="E105" t="str">
            <v/>
          </cell>
          <cell r="F105" t="str">
            <v>機-18</v>
          </cell>
        </row>
        <row r="106">
          <cell r="A106" t="str">
            <v>K2160</v>
          </cell>
          <cell r="B106" t="str">
            <v>ﾀｲﾔﾛｰﾗ運転  排出ｶﾞｽ対策型</v>
          </cell>
          <cell r="C106" t="str">
            <v>かき起こし有　補足材無</v>
          </cell>
          <cell r="D106" t="str">
            <v>日</v>
          </cell>
          <cell r="E106">
            <v>37110</v>
          </cell>
          <cell r="F106" t="str">
            <v>第51号機械運転単価表</v>
          </cell>
        </row>
        <row r="107">
          <cell r="A107" t="str">
            <v>K2161</v>
          </cell>
          <cell r="B107" t="str">
            <v>8～20t</v>
          </cell>
          <cell r="C107" t="str">
            <v>不陸整正</v>
          </cell>
          <cell r="D107" t="str">
            <v/>
          </cell>
          <cell r="E107" t="str">
            <v/>
          </cell>
          <cell r="F107" t="str">
            <v>機-18</v>
          </cell>
        </row>
        <row r="108">
          <cell r="A108" t="str">
            <v>K2170</v>
          </cell>
          <cell r="B108" t="str">
            <v>ﾀｲﾔﾛｰﾗ運転  排出ｶﾞｽ対策型</v>
          </cell>
          <cell r="C108" t="str">
            <v>かき起こし無　補足材有</v>
          </cell>
          <cell r="D108" t="str">
            <v>日</v>
          </cell>
          <cell r="E108">
            <v>46710</v>
          </cell>
          <cell r="F108" t="str">
            <v>第52号機械運転単価表</v>
          </cell>
        </row>
        <row r="109">
          <cell r="A109" t="str">
            <v>K2171</v>
          </cell>
          <cell r="B109" t="str">
            <v>8～20t</v>
          </cell>
          <cell r="C109" t="str">
            <v>不陸整正</v>
          </cell>
          <cell r="D109" t="str">
            <v/>
          </cell>
          <cell r="E109" t="str">
            <v/>
          </cell>
          <cell r="F109" t="str">
            <v>機-18</v>
          </cell>
        </row>
        <row r="110">
          <cell r="A110" t="str">
            <v>K2180</v>
          </cell>
          <cell r="B110" t="str">
            <v>ﾀｲﾔﾛｰﾗ運転  排出ｶﾞｽ対策型</v>
          </cell>
          <cell r="C110" t="str">
            <v/>
          </cell>
          <cell r="D110" t="str">
            <v>日</v>
          </cell>
          <cell r="E110">
            <v>46910</v>
          </cell>
          <cell r="F110" t="str">
            <v>第53号機械運転単価表</v>
          </cell>
        </row>
        <row r="111">
          <cell r="A111" t="str">
            <v>K2181</v>
          </cell>
          <cell r="B111" t="str">
            <v>8～20t</v>
          </cell>
          <cell r="C111" t="str">
            <v>路盤工</v>
          </cell>
          <cell r="D111" t="str">
            <v/>
          </cell>
          <cell r="E111" t="str">
            <v/>
          </cell>
          <cell r="F111" t="str">
            <v>機-18</v>
          </cell>
        </row>
        <row r="112">
          <cell r="A112" t="str">
            <v>K2190</v>
          </cell>
          <cell r="B112" t="str">
            <v>ﾀｲﾔﾛｰﾗ運転  排出ｶﾞｽ対策型</v>
          </cell>
          <cell r="C112" t="str">
            <v/>
          </cell>
          <cell r="D112" t="str">
            <v>日</v>
          </cell>
          <cell r="E112">
            <v>46250</v>
          </cell>
          <cell r="F112" t="str">
            <v>第54号機械運転単価表</v>
          </cell>
        </row>
        <row r="113">
          <cell r="A113" t="str">
            <v>K2191</v>
          </cell>
          <cell r="B113" t="str">
            <v>8～20t</v>
          </cell>
          <cell r="C113" t="str">
            <v>ｱｽﾌｧﾙﾄ舗装工</v>
          </cell>
          <cell r="D113" t="str">
            <v/>
          </cell>
          <cell r="E113" t="str">
            <v/>
          </cell>
          <cell r="F113" t="str">
            <v>機-18</v>
          </cell>
        </row>
        <row r="114">
          <cell r="A114" t="str">
            <v>K2220</v>
          </cell>
          <cell r="B114" t="str">
            <v>振動ﾛｰﾗ[ﾀﾝﾃﾞﾑ型]</v>
          </cell>
          <cell r="C114" t="str">
            <v>排出ｶﾞｽ対策型</v>
          </cell>
          <cell r="D114" t="str">
            <v>ｈ</v>
          </cell>
          <cell r="E114">
            <v>7227</v>
          </cell>
          <cell r="F114" t="str">
            <v>第55号機械運転単価表</v>
          </cell>
        </row>
        <row r="115">
          <cell r="A115" t="str">
            <v>K2221</v>
          </cell>
          <cell r="B115" t="str">
            <v>2.5～2.8t</v>
          </cell>
          <cell r="C115" t="str">
            <v>敷均し，締固め</v>
          </cell>
          <cell r="D115" t="str">
            <v/>
          </cell>
          <cell r="E115" t="str">
            <v/>
          </cell>
          <cell r="F115" t="str">
            <v>機-9</v>
          </cell>
        </row>
        <row r="116">
          <cell r="A116" t="str">
            <v>K2230</v>
          </cell>
          <cell r="B116" t="str">
            <v>振動ﾛｰﾗ運転</v>
          </cell>
          <cell r="C116" t="str">
            <v>排出ｶﾞｽ対策型</v>
          </cell>
          <cell r="D116" t="str">
            <v>日</v>
          </cell>
          <cell r="E116">
            <v>41250</v>
          </cell>
          <cell r="F116" t="str">
            <v>第56号機械運転単価表</v>
          </cell>
        </row>
        <row r="117">
          <cell r="A117" t="str">
            <v>K2231</v>
          </cell>
          <cell r="B117" t="str">
            <v>ｺﾝﾊﾞｲﾝﾄﾞ型3～4t</v>
          </cell>
          <cell r="C117" t="str">
            <v>路盤工</v>
          </cell>
          <cell r="D117" t="str">
            <v/>
          </cell>
          <cell r="E117" t="str">
            <v/>
          </cell>
          <cell r="F117" t="str">
            <v>機-18</v>
          </cell>
        </row>
        <row r="118">
          <cell r="A118" t="str">
            <v>K2240</v>
          </cell>
          <cell r="B118" t="str">
            <v>振動ﾛｰﾗ運転</v>
          </cell>
          <cell r="C118" t="str">
            <v>排出ｶﾞｽ対策型</v>
          </cell>
          <cell r="D118" t="str">
            <v>日</v>
          </cell>
          <cell r="E118">
            <v>40990</v>
          </cell>
          <cell r="F118" t="str">
            <v>第57号機械運転単価表</v>
          </cell>
        </row>
        <row r="119">
          <cell r="A119" t="str">
            <v>K2241</v>
          </cell>
          <cell r="B119" t="str">
            <v>ｺﾝﾊﾞｲﾝﾄﾞ型3～4t</v>
          </cell>
          <cell r="C119" t="str">
            <v>ｱｽﾌｧﾙﾄ舗装工</v>
          </cell>
          <cell r="D119" t="str">
            <v/>
          </cell>
          <cell r="E119" t="str">
            <v/>
          </cell>
          <cell r="F119" t="str">
            <v>機-18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件費"/>
      <sheetName val="単価表"/>
      <sheetName val="見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  <sheetName val="内訳書 1～12"/>
      <sheetName val="内訳書 13～23"/>
      <sheetName val="代価表"/>
      <sheetName val="杭比較"/>
      <sheetName val="Ａ"/>
      <sheetName val="解体代価表 "/>
      <sheetName val="廃材比較表 "/>
      <sheetName val="比較表"/>
      <sheetName val="表紙･番号"/>
      <sheetName val="数量１"/>
      <sheetName val="数量２"/>
      <sheetName val="数量４"/>
      <sheetName val="鉄筋数量"/>
      <sheetName val="変更仕訳書"/>
      <sheetName val="変更内訳"/>
      <sheetName val="単価24-04"/>
      <sheetName val="数量規格"/>
      <sheetName val="ｼｯｸﾊｳｽ材料表"/>
      <sheetName val="鋼製建具比較表２"/>
      <sheetName val="数量３"/>
      <sheetName val="数量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B6">
            <v>1</v>
          </cell>
          <cell r="C6" t="str">
            <v xml:space="preserve"> 特殊作業員</v>
          </cell>
          <cell r="D6">
            <v>0</v>
          </cell>
          <cell r="E6">
            <v>0</v>
          </cell>
          <cell r="F6">
            <v>0</v>
          </cell>
          <cell r="G6" t="str">
            <v>人</v>
          </cell>
        </row>
        <row r="7">
          <cell r="B7">
            <v>2</v>
          </cell>
          <cell r="C7" t="str">
            <v xml:space="preserve"> 普通作業員</v>
          </cell>
          <cell r="D7">
            <v>0</v>
          </cell>
          <cell r="E7">
            <v>0</v>
          </cell>
          <cell r="F7">
            <v>0</v>
          </cell>
          <cell r="G7" t="str">
            <v>人</v>
          </cell>
        </row>
        <row r="8">
          <cell r="B8">
            <v>3</v>
          </cell>
          <cell r="C8" t="str">
            <v xml:space="preserve"> 軽作業員</v>
          </cell>
          <cell r="D8">
            <v>0</v>
          </cell>
          <cell r="E8">
            <v>0</v>
          </cell>
          <cell r="F8">
            <v>0</v>
          </cell>
          <cell r="G8" t="str">
            <v>人</v>
          </cell>
        </row>
        <row r="9">
          <cell r="B9">
            <v>4</v>
          </cell>
          <cell r="C9" t="str">
            <v xml:space="preserve"> 造 園 工</v>
          </cell>
          <cell r="D9">
            <v>0</v>
          </cell>
          <cell r="E9">
            <v>0</v>
          </cell>
          <cell r="F9">
            <v>0</v>
          </cell>
          <cell r="G9" t="str">
            <v>人</v>
          </cell>
        </row>
        <row r="10">
          <cell r="B10">
            <v>5</v>
          </cell>
          <cell r="C10" t="str">
            <v xml:space="preserve"> 法 面 工</v>
          </cell>
          <cell r="D10">
            <v>0</v>
          </cell>
          <cell r="E10">
            <v>0</v>
          </cell>
          <cell r="F10">
            <v>0</v>
          </cell>
          <cell r="G10" t="str">
            <v>人</v>
          </cell>
        </row>
        <row r="11">
          <cell r="B11">
            <v>6</v>
          </cell>
          <cell r="C11" t="str">
            <v xml:space="preserve"> と び 工</v>
          </cell>
          <cell r="D11">
            <v>0</v>
          </cell>
          <cell r="E11">
            <v>0</v>
          </cell>
          <cell r="F11">
            <v>0</v>
          </cell>
          <cell r="G11" t="str">
            <v>人</v>
          </cell>
        </row>
        <row r="12">
          <cell r="B12">
            <v>7</v>
          </cell>
          <cell r="C12" t="str">
            <v xml:space="preserve"> 石　　工</v>
          </cell>
          <cell r="D12">
            <v>0</v>
          </cell>
          <cell r="E12">
            <v>0</v>
          </cell>
          <cell r="F12">
            <v>0</v>
          </cell>
          <cell r="G12" t="str">
            <v>人</v>
          </cell>
        </row>
        <row r="13">
          <cell r="B13">
            <v>8</v>
          </cell>
          <cell r="C13" t="str">
            <v xml:space="preserve"> ブロック工</v>
          </cell>
          <cell r="D13">
            <v>0</v>
          </cell>
          <cell r="E13">
            <v>0</v>
          </cell>
          <cell r="F13">
            <v>0</v>
          </cell>
          <cell r="G13" t="str">
            <v>人</v>
          </cell>
        </row>
        <row r="14">
          <cell r="B14">
            <v>9</v>
          </cell>
          <cell r="C14" t="str">
            <v xml:space="preserve"> 電　　工</v>
          </cell>
          <cell r="D14">
            <v>0</v>
          </cell>
          <cell r="E14">
            <v>0</v>
          </cell>
          <cell r="F14">
            <v>0</v>
          </cell>
          <cell r="G14" t="str">
            <v>人</v>
          </cell>
        </row>
        <row r="15">
          <cell r="B15">
            <v>10</v>
          </cell>
          <cell r="C15" t="str">
            <v xml:space="preserve"> 鉄 筋 工</v>
          </cell>
          <cell r="D15">
            <v>0</v>
          </cell>
          <cell r="E15">
            <v>0</v>
          </cell>
          <cell r="F15">
            <v>0</v>
          </cell>
          <cell r="G15" t="str">
            <v>人</v>
          </cell>
        </row>
        <row r="16">
          <cell r="B16">
            <v>11</v>
          </cell>
          <cell r="C16" t="str">
            <v xml:space="preserve"> 鉄 骨 工</v>
          </cell>
          <cell r="D16">
            <v>0</v>
          </cell>
          <cell r="E16">
            <v>0</v>
          </cell>
          <cell r="F16">
            <v>0</v>
          </cell>
          <cell r="G16" t="str">
            <v>人</v>
          </cell>
        </row>
        <row r="17">
          <cell r="B17">
            <v>12</v>
          </cell>
          <cell r="C17" t="str">
            <v xml:space="preserve"> 塗 装 工</v>
          </cell>
          <cell r="D17">
            <v>0</v>
          </cell>
          <cell r="E17">
            <v>0</v>
          </cell>
          <cell r="F17">
            <v>0</v>
          </cell>
          <cell r="G17" t="str">
            <v>人</v>
          </cell>
        </row>
        <row r="18">
          <cell r="B18">
            <v>13</v>
          </cell>
          <cell r="C18" t="str">
            <v xml:space="preserve"> 溶 接 工</v>
          </cell>
          <cell r="D18">
            <v>0</v>
          </cell>
          <cell r="E18">
            <v>0</v>
          </cell>
          <cell r="F18">
            <v>0</v>
          </cell>
          <cell r="G18" t="str">
            <v>人</v>
          </cell>
        </row>
        <row r="19">
          <cell r="B19">
            <v>14</v>
          </cell>
          <cell r="C19" t="str">
            <v xml:space="preserve"> 運転手（特殊）</v>
          </cell>
          <cell r="D19">
            <v>0</v>
          </cell>
          <cell r="E19">
            <v>0</v>
          </cell>
          <cell r="F19">
            <v>0</v>
          </cell>
          <cell r="G19" t="str">
            <v>人</v>
          </cell>
        </row>
        <row r="20">
          <cell r="B20">
            <v>15</v>
          </cell>
          <cell r="C20" t="str">
            <v xml:space="preserve"> 運転手（一般）</v>
          </cell>
          <cell r="D20">
            <v>0</v>
          </cell>
          <cell r="E20">
            <v>0</v>
          </cell>
          <cell r="F20">
            <v>0</v>
          </cell>
          <cell r="G20" t="str">
            <v>人</v>
          </cell>
        </row>
        <row r="21">
          <cell r="B21">
            <v>16</v>
          </cell>
          <cell r="C21" t="str">
            <v xml:space="preserve"> 潜かん工</v>
          </cell>
          <cell r="D21">
            <v>0</v>
          </cell>
          <cell r="E21">
            <v>0</v>
          </cell>
          <cell r="F21">
            <v>0</v>
          </cell>
          <cell r="G21" t="str">
            <v>人</v>
          </cell>
        </row>
        <row r="22">
          <cell r="B22">
            <v>17</v>
          </cell>
          <cell r="C22" t="str">
            <v xml:space="preserve"> 世話役（潜かん）</v>
          </cell>
          <cell r="D22">
            <v>0</v>
          </cell>
          <cell r="E22">
            <v>0</v>
          </cell>
          <cell r="F22">
            <v>0</v>
          </cell>
          <cell r="G22" t="str">
            <v>人</v>
          </cell>
        </row>
        <row r="23">
          <cell r="B23">
            <v>18</v>
          </cell>
          <cell r="C23" t="str">
            <v xml:space="preserve"> さく岩工</v>
          </cell>
          <cell r="D23">
            <v>0</v>
          </cell>
          <cell r="E23">
            <v>0</v>
          </cell>
          <cell r="F23">
            <v>0</v>
          </cell>
          <cell r="G23" t="str">
            <v>人</v>
          </cell>
        </row>
        <row r="24">
          <cell r="B24">
            <v>19</v>
          </cell>
          <cell r="C24" t="str">
            <v xml:space="preserve"> ﾄﾝﾈﾙ特殊工</v>
          </cell>
          <cell r="D24">
            <v>0</v>
          </cell>
          <cell r="E24">
            <v>0</v>
          </cell>
          <cell r="F24">
            <v>0</v>
          </cell>
          <cell r="G24" t="str">
            <v>人</v>
          </cell>
        </row>
        <row r="25">
          <cell r="B25">
            <v>20</v>
          </cell>
          <cell r="C25" t="str">
            <v xml:space="preserve"> ﾄﾝﾈﾙ作業員</v>
          </cell>
          <cell r="D25">
            <v>0</v>
          </cell>
          <cell r="E25">
            <v>0</v>
          </cell>
          <cell r="F25">
            <v>0</v>
          </cell>
          <cell r="G25" t="str">
            <v>人</v>
          </cell>
        </row>
        <row r="26">
          <cell r="B26">
            <v>21</v>
          </cell>
          <cell r="C26" t="str">
            <v xml:space="preserve"> 世話役（ﾄﾝﾈﾙ）</v>
          </cell>
          <cell r="D26">
            <v>0</v>
          </cell>
          <cell r="E26">
            <v>0</v>
          </cell>
          <cell r="F26">
            <v>0</v>
          </cell>
          <cell r="G26" t="str">
            <v>人</v>
          </cell>
        </row>
        <row r="27">
          <cell r="B27">
            <v>22</v>
          </cell>
          <cell r="C27" t="str">
            <v xml:space="preserve"> 橋梁特殊工</v>
          </cell>
          <cell r="D27">
            <v>0</v>
          </cell>
          <cell r="E27">
            <v>0</v>
          </cell>
          <cell r="F27">
            <v>0</v>
          </cell>
          <cell r="G27" t="str">
            <v>人</v>
          </cell>
        </row>
        <row r="28">
          <cell r="B28">
            <v>23</v>
          </cell>
          <cell r="C28" t="str">
            <v xml:space="preserve"> 橋梁塗装工</v>
          </cell>
          <cell r="D28">
            <v>0</v>
          </cell>
          <cell r="E28">
            <v>0</v>
          </cell>
          <cell r="F28">
            <v>0</v>
          </cell>
          <cell r="G28" t="str">
            <v>人</v>
          </cell>
        </row>
        <row r="29">
          <cell r="B29">
            <v>24</v>
          </cell>
          <cell r="C29" t="str">
            <v xml:space="preserve"> 世話役（橋梁）</v>
          </cell>
          <cell r="D29">
            <v>0</v>
          </cell>
          <cell r="E29">
            <v>0</v>
          </cell>
          <cell r="F29">
            <v>0</v>
          </cell>
          <cell r="G29" t="str">
            <v>人</v>
          </cell>
        </row>
        <row r="30">
          <cell r="B30">
            <v>25</v>
          </cell>
          <cell r="C30" t="str">
            <v xml:space="preserve"> 世話役（一般土木）</v>
          </cell>
          <cell r="D30">
            <v>0</v>
          </cell>
          <cell r="E30">
            <v>0</v>
          </cell>
          <cell r="F30">
            <v>0</v>
          </cell>
          <cell r="G30" t="str">
            <v>人</v>
          </cell>
        </row>
        <row r="31">
          <cell r="B31">
            <v>26</v>
          </cell>
          <cell r="C31" t="str">
            <v xml:space="preserve"> 高級船員</v>
          </cell>
          <cell r="D31">
            <v>0</v>
          </cell>
          <cell r="E31">
            <v>0</v>
          </cell>
          <cell r="F31">
            <v>0</v>
          </cell>
          <cell r="G31" t="str">
            <v>人</v>
          </cell>
        </row>
        <row r="32">
          <cell r="B32">
            <v>27</v>
          </cell>
          <cell r="C32" t="str">
            <v xml:space="preserve"> 普通船員</v>
          </cell>
          <cell r="D32">
            <v>0</v>
          </cell>
          <cell r="E32">
            <v>0</v>
          </cell>
          <cell r="F32">
            <v>0</v>
          </cell>
          <cell r="G32" t="str">
            <v>人</v>
          </cell>
        </row>
        <row r="33">
          <cell r="B33">
            <v>28</v>
          </cell>
          <cell r="C33" t="str">
            <v xml:space="preserve"> 潜 水 士</v>
          </cell>
          <cell r="D33">
            <v>0</v>
          </cell>
          <cell r="E33">
            <v>0</v>
          </cell>
          <cell r="F33">
            <v>0</v>
          </cell>
          <cell r="G33" t="str">
            <v>人</v>
          </cell>
        </row>
        <row r="34">
          <cell r="B34">
            <v>29</v>
          </cell>
          <cell r="C34" t="str">
            <v xml:space="preserve"> 潜水連絡員</v>
          </cell>
          <cell r="D34">
            <v>0</v>
          </cell>
          <cell r="E34">
            <v>0</v>
          </cell>
          <cell r="F34">
            <v>0</v>
          </cell>
          <cell r="G34" t="str">
            <v>人</v>
          </cell>
        </row>
        <row r="35">
          <cell r="B35">
            <v>30</v>
          </cell>
          <cell r="C35" t="str">
            <v xml:space="preserve"> 潜水送気員</v>
          </cell>
          <cell r="D35">
            <v>0</v>
          </cell>
          <cell r="E35">
            <v>0</v>
          </cell>
          <cell r="F35">
            <v>0</v>
          </cell>
          <cell r="G35" t="str">
            <v>人</v>
          </cell>
        </row>
        <row r="36">
          <cell r="B36">
            <v>31</v>
          </cell>
          <cell r="C36" t="str">
            <v xml:space="preserve"> 山林砂防工</v>
          </cell>
          <cell r="D36">
            <v>0</v>
          </cell>
          <cell r="E36">
            <v>0</v>
          </cell>
          <cell r="F36">
            <v>0</v>
          </cell>
          <cell r="G36" t="str">
            <v>人</v>
          </cell>
        </row>
        <row r="37">
          <cell r="B37">
            <v>32</v>
          </cell>
          <cell r="C37" t="str">
            <v xml:space="preserve"> 軌 道 工</v>
          </cell>
          <cell r="D37">
            <v>0</v>
          </cell>
          <cell r="E37">
            <v>0</v>
          </cell>
          <cell r="F37">
            <v>0</v>
          </cell>
          <cell r="G37" t="str">
            <v>人</v>
          </cell>
        </row>
        <row r="38">
          <cell r="B38">
            <v>33</v>
          </cell>
          <cell r="C38" t="str">
            <v xml:space="preserve"> 型 枠 工</v>
          </cell>
          <cell r="D38">
            <v>0</v>
          </cell>
          <cell r="E38">
            <v>0</v>
          </cell>
          <cell r="F38">
            <v>0</v>
          </cell>
          <cell r="G38" t="str">
            <v>人</v>
          </cell>
        </row>
        <row r="39">
          <cell r="B39">
            <v>34</v>
          </cell>
          <cell r="C39" t="str">
            <v xml:space="preserve"> 大　　工</v>
          </cell>
          <cell r="D39">
            <v>0</v>
          </cell>
          <cell r="E39">
            <v>0</v>
          </cell>
          <cell r="F39">
            <v>0</v>
          </cell>
          <cell r="G39" t="str">
            <v>人</v>
          </cell>
        </row>
        <row r="40">
          <cell r="B40">
            <v>35</v>
          </cell>
          <cell r="C40" t="str">
            <v xml:space="preserve"> 左　　官</v>
          </cell>
          <cell r="D40">
            <v>0</v>
          </cell>
          <cell r="E40">
            <v>0</v>
          </cell>
          <cell r="F40">
            <v>0</v>
          </cell>
          <cell r="G40" t="str">
            <v>人</v>
          </cell>
        </row>
        <row r="41">
          <cell r="B41">
            <v>36</v>
          </cell>
          <cell r="C41" t="str">
            <v xml:space="preserve"> 配 管 工</v>
          </cell>
          <cell r="D41">
            <v>0</v>
          </cell>
          <cell r="E41">
            <v>0</v>
          </cell>
          <cell r="F41">
            <v>0</v>
          </cell>
          <cell r="G41" t="str">
            <v>人</v>
          </cell>
        </row>
        <row r="42">
          <cell r="B42">
            <v>37</v>
          </cell>
          <cell r="C42" t="str">
            <v xml:space="preserve"> はつり工</v>
          </cell>
          <cell r="D42">
            <v>0</v>
          </cell>
          <cell r="E42">
            <v>0</v>
          </cell>
          <cell r="F42">
            <v>0</v>
          </cell>
          <cell r="G42" t="str">
            <v>人</v>
          </cell>
        </row>
        <row r="43">
          <cell r="B43">
            <v>38</v>
          </cell>
          <cell r="C43" t="str">
            <v xml:space="preserve"> 防 水 工</v>
          </cell>
          <cell r="D43">
            <v>0</v>
          </cell>
          <cell r="E43">
            <v>0</v>
          </cell>
          <cell r="F43">
            <v>0</v>
          </cell>
          <cell r="G43" t="str">
            <v>人</v>
          </cell>
        </row>
        <row r="44">
          <cell r="B44">
            <v>39</v>
          </cell>
          <cell r="C44" t="str">
            <v xml:space="preserve"> 板 金 工</v>
          </cell>
          <cell r="D44">
            <v>0</v>
          </cell>
          <cell r="E44">
            <v>0</v>
          </cell>
          <cell r="F44">
            <v>0</v>
          </cell>
          <cell r="G44" t="str">
            <v>人</v>
          </cell>
        </row>
        <row r="45">
          <cell r="B45">
            <v>40</v>
          </cell>
          <cell r="C45" t="str">
            <v xml:space="preserve"> タイル工</v>
          </cell>
          <cell r="D45">
            <v>0</v>
          </cell>
          <cell r="E45">
            <v>0</v>
          </cell>
          <cell r="F45">
            <v>0</v>
          </cell>
          <cell r="G45" t="str">
            <v>人</v>
          </cell>
        </row>
        <row r="46">
          <cell r="B46">
            <v>41</v>
          </cell>
          <cell r="C46" t="str">
            <v xml:space="preserve"> サッシ工</v>
          </cell>
          <cell r="D46">
            <v>0</v>
          </cell>
          <cell r="E46">
            <v>0</v>
          </cell>
          <cell r="F46">
            <v>0</v>
          </cell>
          <cell r="G46" t="str">
            <v>人</v>
          </cell>
        </row>
        <row r="47">
          <cell r="B47">
            <v>42</v>
          </cell>
          <cell r="C47" t="str">
            <v xml:space="preserve"> 屋根ふき工</v>
          </cell>
          <cell r="D47">
            <v>0</v>
          </cell>
          <cell r="E47">
            <v>0</v>
          </cell>
          <cell r="F47">
            <v>0</v>
          </cell>
          <cell r="G47" t="str">
            <v>人</v>
          </cell>
        </row>
        <row r="48">
          <cell r="B48">
            <v>43</v>
          </cell>
          <cell r="C48" t="str">
            <v xml:space="preserve"> 内 装 工</v>
          </cell>
          <cell r="D48">
            <v>0</v>
          </cell>
          <cell r="E48">
            <v>0</v>
          </cell>
          <cell r="F48">
            <v>0</v>
          </cell>
          <cell r="G48" t="str">
            <v>人</v>
          </cell>
        </row>
        <row r="49">
          <cell r="B49">
            <v>44</v>
          </cell>
          <cell r="C49" t="str">
            <v xml:space="preserve"> ガラス工</v>
          </cell>
          <cell r="D49">
            <v>0</v>
          </cell>
          <cell r="E49">
            <v>0</v>
          </cell>
          <cell r="F49">
            <v>0</v>
          </cell>
          <cell r="G49" t="str">
            <v>人</v>
          </cell>
        </row>
        <row r="50">
          <cell r="B50">
            <v>45</v>
          </cell>
          <cell r="C50" t="str">
            <v xml:space="preserve"> 交通誘導員</v>
          </cell>
          <cell r="D50">
            <v>0</v>
          </cell>
          <cell r="E50">
            <v>0</v>
          </cell>
          <cell r="F50">
            <v>0</v>
          </cell>
          <cell r="G50" t="str">
            <v>人</v>
          </cell>
        </row>
        <row r="51">
          <cell r="B51">
            <v>46</v>
          </cell>
          <cell r="C51" t="str">
            <v xml:space="preserve"> 建 具 工</v>
          </cell>
          <cell r="D51">
            <v>0</v>
          </cell>
          <cell r="E51">
            <v>0</v>
          </cell>
          <cell r="F51">
            <v>0</v>
          </cell>
          <cell r="G51" t="str">
            <v>人</v>
          </cell>
        </row>
        <row r="52">
          <cell r="B52">
            <v>47</v>
          </cell>
          <cell r="C52" t="str">
            <v xml:space="preserve"> ダクト工</v>
          </cell>
          <cell r="D52">
            <v>0</v>
          </cell>
          <cell r="E52">
            <v>0</v>
          </cell>
          <cell r="F52">
            <v>0</v>
          </cell>
          <cell r="G52" t="str">
            <v>人</v>
          </cell>
        </row>
        <row r="53">
          <cell r="B53">
            <v>48</v>
          </cell>
          <cell r="C53" t="str">
            <v xml:space="preserve"> 保 温 工</v>
          </cell>
          <cell r="D53">
            <v>0</v>
          </cell>
          <cell r="E53">
            <v>0</v>
          </cell>
          <cell r="F53">
            <v>0</v>
          </cell>
          <cell r="G53" t="str">
            <v>人</v>
          </cell>
        </row>
        <row r="54">
          <cell r="B54">
            <v>49</v>
          </cell>
          <cell r="C54" t="str">
            <v xml:space="preserve"> 建築ﾌﾞﾛｯｸ工</v>
          </cell>
          <cell r="D54">
            <v>0</v>
          </cell>
          <cell r="E54">
            <v>0</v>
          </cell>
          <cell r="F54">
            <v>0</v>
          </cell>
          <cell r="G54" t="str">
            <v>人</v>
          </cell>
        </row>
        <row r="55">
          <cell r="B55">
            <v>50</v>
          </cell>
          <cell r="C55" t="str">
            <v xml:space="preserve"> 設備機械工</v>
          </cell>
          <cell r="D55">
            <v>0</v>
          </cell>
          <cell r="E55">
            <v>0</v>
          </cell>
          <cell r="F55">
            <v>0</v>
          </cell>
          <cell r="G55" t="str">
            <v>人</v>
          </cell>
        </row>
        <row r="56">
          <cell r="B56">
            <v>100</v>
          </cell>
          <cell r="C56" t="str">
            <v>計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>
            <v>101</v>
          </cell>
          <cell r="C57" t="str">
            <v>小　　　計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>
            <v>102</v>
          </cell>
          <cell r="C58" t="str">
            <v>合　　　計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B59">
            <v>200</v>
          </cell>
          <cell r="C59" t="str">
            <v xml:space="preserve"> 仮　設　工　事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B60">
            <v>201</v>
          </cell>
          <cell r="C60" t="str">
            <v xml:space="preserve"> 土　　　工　事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B61">
            <v>202</v>
          </cell>
          <cell r="C61" t="str">
            <v xml:space="preserve"> 地　業　工　事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B62">
            <v>203</v>
          </cell>
          <cell r="C62" t="str">
            <v xml:space="preserve"> コンクリート工事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B63">
            <v>204</v>
          </cell>
          <cell r="C63" t="str">
            <v xml:space="preserve"> 型　枠　工　事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205</v>
          </cell>
          <cell r="C64" t="str">
            <v xml:space="preserve"> 鉄　筋　工　事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B65">
            <v>206</v>
          </cell>
          <cell r="C65" t="str">
            <v xml:space="preserve"> 鉄　骨　工　事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>
            <v>207</v>
          </cell>
          <cell r="C66" t="str">
            <v xml:space="preserve"> 既製コンクリート工事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B67">
            <v>208</v>
          </cell>
          <cell r="C67" t="str">
            <v xml:space="preserve"> 屋　根　工　事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B68">
            <v>209</v>
          </cell>
          <cell r="C68" t="str">
            <v xml:space="preserve"> 防　水　工　事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B69">
            <v>210</v>
          </cell>
          <cell r="C69" t="str">
            <v xml:space="preserve"> 石　　　工　事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B70">
            <v>211</v>
          </cell>
          <cell r="C70" t="str">
            <v xml:space="preserve"> タ イ ル 工　事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B71">
            <v>212</v>
          </cell>
          <cell r="C71" t="str">
            <v xml:space="preserve"> 左　官　工　事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>
            <v>213</v>
          </cell>
          <cell r="C72" t="str">
            <v xml:space="preserve"> 木　　　工　事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B73">
            <v>214</v>
          </cell>
          <cell r="C73" t="str">
            <v xml:space="preserve"> 金　属　工　事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B74">
            <v>215</v>
          </cell>
          <cell r="C74" t="str">
            <v xml:space="preserve"> 木 製 建 具 工　事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216</v>
          </cell>
          <cell r="C75" t="str">
            <v xml:space="preserve"> 金 属 製 建 具 工 事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B76">
            <v>217</v>
          </cell>
          <cell r="C76" t="str">
            <v xml:space="preserve"> ガ ラ ス 工　事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B77">
            <v>218</v>
          </cell>
          <cell r="C77" t="str">
            <v xml:space="preserve"> 塗　装　工　事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219</v>
          </cell>
          <cell r="C78" t="str">
            <v xml:space="preserve"> 内 外 装 工　事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B79">
            <v>220</v>
          </cell>
          <cell r="C79" t="str">
            <v xml:space="preserve"> 仕上ユニット工事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B80">
            <v>221</v>
          </cell>
          <cell r="C80" t="str">
            <v xml:space="preserve"> 雑　　　工　事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B81">
            <v>222</v>
          </cell>
          <cell r="C81" t="str">
            <v xml:space="preserve"> と り こ わ し 工 事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B82">
            <v>223</v>
          </cell>
          <cell r="C82" t="str">
            <v xml:space="preserve"> 構 内 舗 装 工 事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B83">
            <v>224</v>
          </cell>
          <cell r="C83" t="str">
            <v xml:space="preserve"> 植　栽　工　事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B84">
            <v>225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B85">
            <v>300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B86">
            <v>301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B87">
            <v>302</v>
          </cell>
          <cell r="C87" t="str">
            <v xml:space="preserve"> 現場搬入費</v>
          </cell>
          <cell r="D87">
            <v>0</v>
          </cell>
          <cell r="E87">
            <v>0</v>
          </cell>
          <cell r="F87">
            <v>0</v>
          </cell>
          <cell r="G87" t="str">
            <v>式</v>
          </cell>
        </row>
        <row r="88">
          <cell r="B88">
            <v>303</v>
          </cell>
          <cell r="C88" t="str">
            <v xml:space="preserve"> 取付調整費</v>
          </cell>
          <cell r="D88">
            <v>0</v>
          </cell>
          <cell r="E88">
            <v>0</v>
          </cell>
          <cell r="F88">
            <v>0</v>
          </cell>
          <cell r="G88" t="str">
            <v>式</v>
          </cell>
        </row>
        <row r="89">
          <cell r="B89">
            <v>304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351</v>
          </cell>
          <cell r="C90" t="str">
            <v>根　切　り</v>
          </cell>
          <cell r="E90" t="str">
            <v>つぼ､布堀 深さ2.5m程度</v>
          </cell>
          <cell r="G90" t="str">
            <v>m3</v>
          </cell>
        </row>
        <row r="91">
          <cell r="B91">
            <v>352</v>
          </cell>
          <cell r="C91" t="str">
            <v>床　付　け</v>
          </cell>
          <cell r="E91" t="str">
            <v>つぼ、布堀</v>
          </cell>
          <cell r="G91" t="str">
            <v>㎡</v>
          </cell>
        </row>
        <row r="92">
          <cell r="B92">
            <v>353</v>
          </cell>
          <cell r="C92" t="str">
            <v>根　切　り</v>
          </cell>
          <cell r="E92" t="str">
            <v>総堀 法付ｵｰﾌﾟﾝｶｯﾄ</v>
          </cell>
          <cell r="G92" t="str">
            <v>m3</v>
          </cell>
        </row>
        <row r="93">
          <cell r="B93">
            <v>354</v>
          </cell>
          <cell r="C93" t="str">
            <v>根　切　り</v>
          </cell>
          <cell r="E93" t="str">
            <v>総堀 自立山留め内</v>
          </cell>
          <cell r="G93" t="str">
            <v>m3</v>
          </cell>
        </row>
        <row r="94">
          <cell r="B94">
            <v>355</v>
          </cell>
          <cell r="C94" t="str">
            <v>床　付　け</v>
          </cell>
          <cell r="E94" t="str">
            <v>総　　堀</v>
          </cell>
          <cell r="G94" t="str">
            <v>㎡</v>
          </cell>
        </row>
        <row r="95">
          <cell r="B95">
            <v>356</v>
          </cell>
          <cell r="C95" t="str">
            <v>す き と り</v>
          </cell>
          <cell r="E95" t="str">
            <v>H=300程度</v>
          </cell>
          <cell r="G95" t="str">
            <v>m3</v>
          </cell>
        </row>
        <row r="96">
          <cell r="B96">
            <v>357</v>
          </cell>
          <cell r="C96" t="str">
            <v>杭間ざらい</v>
          </cell>
          <cell r="E96" t="str">
            <v>既製ｺﾝｸﾘｰﾄ杭 φ350～600</v>
          </cell>
          <cell r="G96" t="str">
            <v>本</v>
          </cell>
        </row>
        <row r="97">
          <cell r="B97">
            <v>358</v>
          </cell>
          <cell r="C97" t="str">
            <v>埋　戻　し</v>
          </cell>
          <cell r="E97" t="str">
            <v>発 生 土</v>
          </cell>
          <cell r="G97" t="str">
            <v>m3</v>
          </cell>
        </row>
        <row r="98">
          <cell r="B98">
            <v>359</v>
          </cell>
          <cell r="C98" t="str">
            <v>機械運搬費</v>
          </cell>
          <cell r="E98" t="str">
            <v>片道30km以内 ﾊﾞｯｸﾎｳ</v>
          </cell>
          <cell r="G98" t="str">
            <v>往復</v>
          </cell>
        </row>
        <row r="99">
          <cell r="B99">
            <v>360</v>
          </cell>
        </row>
        <row r="100">
          <cell r="B100">
            <v>400</v>
          </cell>
          <cell r="C100" t="str">
            <v>ｺﾝｸﾘｰﾄ打設手間</v>
          </cell>
          <cell r="E100" t="str">
            <v>ﾎﾟﾝﾌﾟ打ち</v>
          </cell>
          <cell r="G100" t="str">
            <v>m3</v>
          </cell>
        </row>
        <row r="101">
          <cell r="B101">
            <v>401</v>
          </cell>
          <cell r="C101" t="str">
            <v>ｺﾝｸﾘｰﾄﾎﾟﾝﾌﾟ圧送</v>
          </cell>
          <cell r="E101" t="str">
            <v>圧送基本料金</v>
          </cell>
          <cell r="G101" t="str">
            <v>回</v>
          </cell>
        </row>
        <row r="102">
          <cell r="B102">
            <v>402</v>
          </cell>
          <cell r="C102" t="str">
            <v>ｺﾝｸﾘｰﾄﾎﾟﾝﾌﾟ圧送</v>
          </cell>
          <cell r="E102" t="str">
            <v>圧送料金</v>
          </cell>
          <cell r="G102" t="str">
            <v>m3</v>
          </cell>
        </row>
        <row r="103">
          <cell r="B103">
            <v>403</v>
          </cell>
          <cell r="C103" t="str">
            <v>ｺﾝｸﾘｰﾄ打設手間</v>
          </cell>
          <cell r="E103" t="str">
            <v>ﾎﾟﾝﾌﾟ打ち</v>
          </cell>
          <cell r="G103" t="str">
            <v>m3</v>
          </cell>
        </row>
        <row r="104">
          <cell r="B104">
            <v>404</v>
          </cell>
          <cell r="C104" t="str">
            <v>ｺﾝｸﾘｰﾄﾎﾟﾝﾌﾟ圧送</v>
          </cell>
          <cell r="E104" t="str">
            <v>圧送基本料金</v>
          </cell>
          <cell r="G104" t="str">
            <v>回</v>
          </cell>
        </row>
        <row r="105">
          <cell r="B105">
            <v>405</v>
          </cell>
          <cell r="C105" t="str">
            <v>ｺﾝｸﾘｰﾄﾎﾟﾝﾌﾟ圧送</v>
          </cell>
          <cell r="E105" t="str">
            <v>圧送料金</v>
          </cell>
          <cell r="G105" t="str">
            <v>m3</v>
          </cell>
        </row>
        <row r="106">
          <cell r="B106">
            <v>406</v>
          </cell>
          <cell r="C106" t="str">
            <v>ｺﾝｸﾘｰﾄ打設手間</v>
          </cell>
          <cell r="E106" t="str">
            <v>ﾎﾟﾝﾌﾟ打ち</v>
          </cell>
          <cell r="G106" t="str">
            <v>m3</v>
          </cell>
        </row>
        <row r="107">
          <cell r="B107">
            <v>407</v>
          </cell>
          <cell r="C107" t="str">
            <v>ｺﾝｸﾘｰﾄﾎﾟﾝﾌﾟ圧送</v>
          </cell>
          <cell r="E107" t="str">
            <v>圧送基本料金</v>
          </cell>
          <cell r="G107" t="str">
            <v>回</v>
          </cell>
        </row>
        <row r="108">
          <cell r="B108">
            <v>408</v>
          </cell>
          <cell r="C108" t="str">
            <v>ｺﾝｸﾘｰﾄﾎﾟﾝﾌﾟ圧送</v>
          </cell>
          <cell r="E108" t="str">
            <v>圧送料金</v>
          </cell>
          <cell r="G108" t="str">
            <v>m3</v>
          </cell>
        </row>
        <row r="109">
          <cell r="B109">
            <v>409</v>
          </cell>
          <cell r="C109" t="str">
            <v>ｺﾝｸﾘｰﾄ打設手間</v>
          </cell>
          <cell r="E109" t="str">
            <v>ﾎﾟﾝﾌﾟ打ち</v>
          </cell>
          <cell r="G109" t="str">
            <v>m3</v>
          </cell>
        </row>
        <row r="110">
          <cell r="B110">
            <v>410</v>
          </cell>
          <cell r="C110" t="str">
            <v>ｺﾝｸﾘｰﾄﾎﾟﾝﾌﾟ圧送</v>
          </cell>
          <cell r="E110" t="str">
            <v>圧送基本料金</v>
          </cell>
          <cell r="G110" t="str">
            <v>回</v>
          </cell>
        </row>
        <row r="111">
          <cell r="B111">
            <v>411</v>
          </cell>
          <cell r="C111" t="str">
            <v>ｺﾝｸﾘｰﾄﾎﾟﾝﾌﾟ圧送</v>
          </cell>
          <cell r="E111" t="str">
            <v>圧送料金</v>
          </cell>
          <cell r="G111" t="str">
            <v>m3</v>
          </cell>
        </row>
        <row r="112">
          <cell r="B112">
            <v>412</v>
          </cell>
          <cell r="C112" t="str">
            <v>ｺﾝｸﾘｰﾄ打設手間</v>
          </cell>
          <cell r="E112" t="str">
            <v>人　力</v>
          </cell>
          <cell r="G112" t="str">
            <v>m3</v>
          </cell>
        </row>
        <row r="113">
          <cell r="B113">
            <v>413</v>
          </cell>
        </row>
        <row r="114">
          <cell r="B114">
            <v>500</v>
          </cell>
          <cell r="C114" t="str">
            <v>普通型枠合板</v>
          </cell>
          <cell r="E114" t="str">
            <v>基　礎　部</v>
          </cell>
          <cell r="F114">
            <v>0</v>
          </cell>
          <cell r="G114" t="str">
            <v>㎡</v>
          </cell>
        </row>
        <row r="115">
          <cell r="B115">
            <v>501</v>
          </cell>
          <cell r="C115" t="str">
            <v>普通型枠合板</v>
          </cell>
          <cell r="E115" t="str">
            <v>地 下 軸 部</v>
          </cell>
          <cell r="F115">
            <v>0</v>
          </cell>
          <cell r="G115" t="str">
            <v>㎡</v>
          </cell>
        </row>
        <row r="116">
          <cell r="B116">
            <v>502</v>
          </cell>
          <cell r="C116" t="str">
            <v>普通型枠合板</v>
          </cell>
          <cell r="E116" t="str">
            <v>ﾗｰﾒﾝ構造・地上軸部　階高2.8m程度</v>
          </cell>
          <cell r="G116" t="str">
            <v>㎡</v>
          </cell>
        </row>
        <row r="117">
          <cell r="B117">
            <v>503</v>
          </cell>
          <cell r="C117" t="str">
            <v>普通型枠合板</v>
          </cell>
          <cell r="E117" t="str">
            <v>ﾗｰﾒﾝ構造・地上軸部　階高3.5～4.0m程度</v>
          </cell>
          <cell r="G117" t="str">
            <v>㎡</v>
          </cell>
        </row>
        <row r="118">
          <cell r="B118">
            <v>504</v>
          </cell>
          <cell r="C118" t="str">
            <v>打放合板型枠</v>
          </cell>
          <cell r="E118" t="str">
            <v>B種　ﾗｰﾒﾝ構造・地上軸部</v>
          </cell>
          <cell r="G118" t="str">
            <v>㎡</v>
          </cell>
        </row>
        <row r="119">
          <cell r="B119">
            <v>505</v>
          </cell>
          <cell r="C119" t="str">
            <v>打放合板型枠</v>
          </cell>
          <cell r="E119" t="str">
            <v>C種　ﾗｰﾒﾝ構造・地上軸部</v>
          </cell>
          <cell r="G119" t="str">
            <v>㎡</v>
          </cell>
        </row>
        <row r="120">
          <cell r="B120">
            <v>506</v>
          </cell>
          <cell r="C120" t="str">
            <v>普通型枠合板</v>
          </cell>
          <cell r="E120" t="str">
            <v>壁式構造・地上軸部</v>
          </cell>
          <cell r="G120" t="str">
            <v>㎡</v>
          </cell>
        </row>
        <row r="121">
          <cell r="B121">
            <v>507</v>
          </cell>
          <cell r="C121" t="str">
            <v>打放合板型枠</v>
          </cell>
          <cell r="E121" t="str">
            <v>B種　壁式構造・地上軸部</v>
          </cell>
          <cell r="G121" t="str">
            <v>㎡</v>
          </cell>
        </row>
        <row r="122">
          <cell r="B122">
            <v>508</v>
          </cell>
          <cell r="C122" t="str">
            <v>打放合板型枠</v>
          </cell>
          <cell r="E122" t="str">
            <v>C種　壁式構造・地上軸部</v>
          </cell>
          <cell r="G122" t="str">
            <v>㎡</v>
          </cell>
        </row>
        <row r="123">
          <cell r="B123">
            <v>509</v>
          </cell>
          <cell r="C123" t="str">
            <v>型枠運搬費</v>
          </cell>
          <cell r="E123" t="str">
            <v>基準距離30km以内　4t車</v>
          </cell>
          <cell r="G123" t="str">
            <v>㎡</v>
          </cell>
        </row>
        <row r="124">
          <cell r="B124">
            <v>510</v>
          </cell>
          <cell r="C124" t="str">
            <v>型枠運搬費</v>
          </cell>
          <cell r="E124" t="str">
            <v>基準距離30km以内　10t車</v>
          </cell>
          <cell r="G124" t="str">
            <v>㎡</v>
          </cell>
        </row>
        <row r="125">
          <cell r="B125">
            <v>511</v>
          </cell>
        </row>
        <row r="126">
          <cell r="B126">
            <v>512</v>
          </cell>
        </row>
        <row r="127">
          <cell r="B127">
            <v>600</v>
          </cell>
          <cell r="C127" t="str">
            <v>異形棒鋼</v>
          </cell>
          <cell r="E127" t="str">
            <v>SD295A D10</v>
          </cell>
          <cell r="G127" t="str">
            <v>ｔ</v>
          </cell>
        </row>
        <row r="128">
          <cell r="B128">
            <v>601</v>
          </cell>
          <cell r="C128" t="str">
            <v>異形棒鋼</v>
          </cell>
          <cell r="E128" t="str">
            <v>SD295A D13</v>
          </cell>
          <cell r="G128" t="str">
            <v>ｔ</v>
          </cell>
        </row>
        <row r="129">
          <cell r="B129">
            <v>602</v>
          </cell>
          <cell r="C129" t="str">
            <v>異形棒鋼</v>
          </cell>
          <cell r="E129" t="str">
            <v>SD295A D16</v>
          </cell>
          <cell r="G129" t="str">
            <v>ｔ</v>
          </cell>
        </row>
        <row r="130">
          <cell r="B130">
            <v>603</v>
          </cell>
          <cell r="C130" t="str">
            <v>異形棒鋼</v>
          </cell>
          <cell r="E130" t="str">
            <v>SD345 D19</v>
          </cell>
          <cell r="G130" t="str">
            <v>ｔ</v>
          </cell>
        </row>
        <row r="131">
          <cell r="B131">
            <v>604</v>
          </cell>
          <cell r="C131" t="str">
            <v>異形棒鋼</v>
          </cell>
          <cell r="E131" t="str">
            <v>SD345 D22</v>
          </cell>
          <cell r="G131" t="str">
            <v>ｔ</v>
          </cell>
        </row>
        <row r="132">
          <cell r="B132">
            <v>605</v>
          </cell>
          <cell r="C132" t="str">
            <v>異形棒鋼</v>
          </cell>
          <cell r="E132" t="str">
            <v>SD345 D25</v>
          </cell>
          <cell r="G132" t="str">
            <v>ｔ</v>
          </cell>
        </row>
        <row r="133">
          <cell r="B133">
            <v>606</v>
          </cell>
          <cell r="C133" t="str">
            <v>異形棒鋼</v>
          </cell>
          <cell r="E133" t="str">
            <v>SD345 D29</v>
          </cell>
          <cell r="G133" t="str">
            <v>ｔ</v>
          </cell>
        </row>
        <row r="134">
          <cell r="B134">
            <v>607</v>
          </cell>
          <cell r="C134" t="str">
            <v>異形棒鋼</v>
          </cell>
          <cell r="E134" t="str">
            <v>SD345 D32</v>
          </cell>
          <cell r="G134" t="str">
            <v>ｔ</v>
          </cell>
        </row>
        <row r="135">
          <cell r="B135">
            <v>608</v>
          </cell>
          <cell r="C135" t="str">
            <v>鉄筋加工・組立</v>
          </cell>
          <cell r="E135" t="str">
            <v>RC ﾗｰﾒﾝ構造</v>
          </cell>
          <cell r="G135" t="str">
            <v>ｔ</v>
          </cell>
        </row>
        <row r="136">
          <cell r="B136">
            <v>609</v>
          </cell>
          <cell r="C136" t="str">
            <v>鉄筋加工・組立</v>
          </cell>
          <cell r="E136" t="str">
            <v>SRC ﾗｰﾒﾝ構造</v>
          </cell>
          <cell r="G136" t="str">
            <v>ｔ</v>
          </cell>
        </row>
        <row r="137">
          <cell r="B137">
            <v>610</v>
          </cell>
          <cell r="C137" t="str">
            <v>鉄筋加工・組立</v>
          </cell>
          <cell r="E137" t="str">
            <v>RC 壁構造</v>
          </cell>
          <cell r="G137" t="str">
            <v>ｔ</v>
          </cell>
        </row>
        <row r="138">
          <cell r="B138">
            <v>611</v>
          </cell>
          <cell r="C138" t="str">
            <v>ｽﾊﾟｲﾗﾙﾌｰﾌﾟ取付け</v>
          </cell>
          <cell r="G138" t="str">
            <v>ｔ</v>
          </cell>
        </row>
        <row r="139">
          <cell r="B139">
            <v>612</v>
          </cell>
          <cell r="C139" t="str">
            <v>鉄筋運搬</v>
          </cell>
          <cell r="E139" t="str">
            <v>4t車 距離30km程度</v>
          </cell>
          <cell r="G139" t="str">
            <v>ｔ</v>
          </cell>
        </row>
        <row r="140">
          <cell r="B140">
            <v>613</v>
          </cell>
          <cell r="C140" t="str">
            <v>鉄筋運搬</v>
          </cell>
          <cell r="E140" t="str">
            <v>10t車 距離30km程度</v>
          </cell>
          <cell r="G140" t="str">
            <v>ｔ</v>
          </cell>
        </row>
        <row r="141">
          <cell r="B141">
            <v>614</v>
          </cell>
          <cell r="C141" t="str">
            <v>鉄筋ガス圧接</v>
          </cell>
          <cell r="E141" t="str">
            <v>D19</v>
          </cell>
          <cell r="G141" t="str">
            <v>ヶ所</v>
          </cell>
        </row>
        <row r="142">
          <cell r="B142">
            <v>615</v>
          </cell>
          <cell r="C142" t="str">
            <v>鉄筋ガス圧接</v>
          </cell>
          <cell r="E142" t="str">
            <v>D22</v>
          </cell>
          <cell r="G142" t="str">
            <v>ヶ所</v>
          </cell>
        </row>
        <row r="143">
          <cell r="B143">
            <v>616</v>
          </cell>
          <cell r="C143" t="str">
            <v>鉄筋ガス圧接</v>
          </cell>
          <cell r="E143" t="str">
            <v>D25</v>
          </cell>
          <cell r="G143" t="str">
            <v>ヶ所</v>
          </cell>
        </row>
        <row r="144">
          <cell r="B144">
            <v>617</v>
          </cell>
          <cell r="C144" t="str">
            <v>鉄筋ガス圧接</v>
          </cell>
          <cell r="E144" t="str">
            <v>D29</v>
          </cell>
          <cell r="G144" t="str">
            <v>ヶ所</v>
          </cell>
        </row>
        <row r="145">
          <cell r="B145">
            <v>618</v>
          </cell>
          <cell r="C145" t="str">
            <v>鉄筋ガス圧接</v>
          </cell>
          <cell r="E145" t="str">
            <v>D32</v>
          </cell>
          <cell r="G145" t="str">
            <v>ヶ所</v>
          </cell>
        </row>
        <row r="146">
          <cell r="B146">
            <v>619</v>
          </cell>
          <cell r="C146" t="str">
            <v>鉄筋ガス圧接</v>
          </cell>
          <cell r="E146" t="str">
            <v>D19＋D22</v>
          </cell>
          <cell r="G146" t="str">
            <v>ヶ所</v>
          </cell>
        </row>
        <row r="147">
          <cell r="B147">
            <v>620</v>
          </cell>
          <cell r="C147" t="str">
            <v>鉄筋ガス圧接</v>
          </cell>
          <cell r="E147" t="str">
            <v>D22＋D25</v>
          </cell>
          <cell r="G147" t="str">
            <v>ヶ所</v>
          </cell>
        </row>
        <row r="148">
          <cell r="B148">
            <v>621</v>
          </cell>
          <cell r="C148" t="str">
            <v>鉄筋ガス圧接</v>
          </cell>
          <cell r="E148" t="str">
            <v>D25＋D29</v>
          </cell>
          <cell r="G148" t="str">
            <v>ヶ所</v>
          </cell>
        </row>
        <row r="149">
          <cell r="B149">
            <v>622</v>
          </cell>
          <cell r="C149" t="str">
            <v>鉄筋ガス圧接</v>
          </cell>
          <cell r="E149" t="str">
            <v>D29＋D32</v>
          </cell>
          <cell r="G149" t="str">
            <v>ヶ所</v>
          </cell>
        </row>
        <row r="150">
          <cell r="B150">
            <v>623</v>
          </cell>
          <cell r="C150" t="str">
            <v>ｽｸﾗｯﾌﾟ控除</v>
          </cell>
          <cell r="E150" t="str">
            <v>鉄 H2程度</v>
          </cell>
          <cell r="G150" t="str">
            <v>ｔ</v>
          </cell>
        </row>
        <row r="151">
          <cell r="B151">
            <v>624</v>
          </cell>
          <cell r="C151" t="str">
            <v>ｽｸﾗｯﾌﾟ控除</v>
          </cell>
          <cell r="E151" t="str">
            <v>ｱﾙﾐ延べがら</v>
          </cell>
          <cell r="G151" t="str">
            <v>kg</v>
          </cell>
        </row>
        <row r="152">
          <cell r="B152">
            <v>700</v>
          </cell>
          <cell r="C152" t="str">
            <v>錆止め塗り</v>
          </cell>
          <cell r="E152" t="str">
            <v>鉄鋼面（屋外） A種</v>
          </cell>
          <cell r="F152">
            <v>0</v>
          </cell>
          <cell r="G152" t="str">
            <v>㎡</v>
          </cell>
        </row>
        <row r="153">
          <cell r="B153">
            <v>701</v>
          </cell>
          <cell r="C153" t="str">
            <v>錆止め塗り</v>
          </cell>
          <cell r="E153" t="str">
            <v>鉄鋼面（屋内） B種</v>
          </cell>
          <cell r="F153">
            <v>0</v>
          </cell>
          <cell r="G153" t="str">
            <v>㎡</v>
          </cell>
        </row>
        <row r="154">
          <cell r="B154">
            <v>702</v>
          </cell>
          <cell r="C154" t="str">
            <v>錆止め塗り</v>
          </cell>
          <cell r="E154" t="str">
            <v>A種 亜鉛メッキ綱 鋼製建具面（屋内外）</v>
          </cell>
          <cell r="G154" t="str">
            <v>㎡</v>
          </cell>
        </row>
        <row r="155">
          <cell r="B155">
            <v>703</v>
          </cell>
          <cell r="C155" t="str">
            <v>SOP塗り</v>
          </cell>
          <cell r="E155" t="str">
            <v>1種 鉄鋼･亜鉛めっき綱 鋼製建具面（屋内外）</v>
          </cell>
          <cell r="G155" t="str">
            <v>㎡</v>
          </cell>
        </row>
        <row r="156">
          <cell r="B156">
            <v>704</v>
          </cell>
          <cell r="C156" t="str">
            <v>SOP塗り</v>
          </cell>
          <cell r="E156" t="str">
            <v>1種 木部（屋内） 素地ごしらえA種共</v>
          </cell>
          <cell r="G156" t="str">
            <v>㎡</v>
          </cell>
        </row>
        <row r="157">
          <cell r="B157">
            <v>705</v>
          </cell>
          <cell r="C157" t="str">
            <v>ＥＰ塗り</v>
          </cell>
          <cell r="E157" t="str">
            <v>素地ごしらえB種共 けい酸ｶﾙｼｳﾑ板･ﾓﾙﾀﾙ面</v>
          </cell>
          <cell r="G157" t="str">
            <v>㎡</v>
          </cell>
        </row>
        <row r="158">
          <cell r="B158">
            <v>706</v>
          </cell>
          <cell r="C158" t="str">
            <v>ＥＰ塗り</v>
          </cell>
          <cell r="E158" t="str">
            <v>素地ごしらえB種共 せっこうﾎﾞｰﾄﾞ面</v>
          </cell>
          <cell r="F158">
            <v>0</v>
          </cell>
          <cell r="G158" t="str">
            <v>㎡</v>
          </cell>
        </row>
        <row r="159">
          <cell r="B159">
            <v>707</v>
          </cell>
          <cell r="C159" t="str">
            <v>ＤＰ塗り</v>
          </cell>
          <cell r="E159" t="str">
            <v>1級 亜鉛めっき綱･鋼製建具面（素地ごしらえ及び下塗り別途）</v>
          </cell>
          <cell r="F159">
            <v>0</v>
          </cell>
          <cell r="G159" t="str">
            <v>㎡</v>
          </cell>
        </row>
        <row r="160">
          <cell r="B160">
            <v>708</v>
          </cell>
          <cell r="C160" t="str">
            <v>ＣＬ塗り</v>
          </cell>
          <cell r="E160" t="str">
            <v>木部 素地ごしらえA種共</v>
          </cell>
          <cell r="G160" t="str">
            <v>㎡</v>
          </cell>
        </row>
        <row r="161">
          <cell r="B161">
            <v>709</v>
          </cell>
          <cell r="C161" t="str">
            <v>ＯＳ塗り</v>
          </cell>
          <cell r="E161" t="str">
            <v>木部（汚れ撤去の上）</v>
          </cell>
          <cell r="F161">
            <v>0</v>
          </cell>
          <cell r="G161" t="str">
            <v>㎡</v>
          </cell>
        </row>
        <row r="162">
          <cell r="B162">
            <v>710</v>
          </cell>
          <cell r="C162" t="str">
            <v>SOP塗り (細幅物)</v>
          </cell>
          <cell r="E162" t="str">
            <v>1種 木部（屋内） 素地ごしらえ共</v>
          </cell>
          <cell r="G162" t="str">
            <v>ｍ</v>
          </cell>
        </row>
        <row r="163">
          <cell r="B163">
            <v>711</v>
          </cell>
          <cell r="C163" t="str">
            <v>SOP塗り (細幅物)</v>
          </cell>
          <cell r="E163" t="str">
            <v>錆止め現場1回共 鉄鋼面（屋内）</v>
          </cell>
          <cell r="G163" t="str">
            <v>ｍ</v>
          </cell>
        </row>
        <row r="164">
          <cell r="B164">
            <v>712</v>
          </cell>
          <cell r="C164" t="str">
            <v>CL塗り (細幅物)</v>
          </cell>
          <cell r="E164" t="str">
            <v>素地ごしらえ共 木部</v>
          </cell>
          <cell r="F164" t="str">
            <v xml:space="preserve"> </v>
          </cell>
          <cell r="G164" t="str">
            <v>ｍ</v>
          </cell>
        </row>
        <row r="165">
          <cell r="B165">
            <v>713</v>
          </cell>
          <cell r="C165" t="str">
            <v>OS塗り (細幅物)</v>
          </cell>
          <cell r="E165" t="str">
            <v>木部（汚れ撤去の上）</v>
          </cell>
          <cell r="F165">
            <v>0</v>
          </cell>
          <cell r="G165" t="str">
            <v>ｍ</v>
          </cell>
        </row>
        <row r="166">
          <cell r="B166">
            <v>714</v>
          </cell>
          <cell r="C166" t="str">
            <v>素地ごしらえ</v>
          </cell>
          <cell r="E166" t="str">
            <v>木部（屋内）</v>
          </cell>
          <cell r="F166">
            <v>0</v>
          </cell>
          <cell r="G166" t="str">
            <v>㎡</v>
          </cell>
        </row>
        <row r="167">
          <cell r="B167">
            <v>715</v>
          </cell>
          <cell r="C167" t="str">
            <v>素地ごしらえ</v>
          </cell>
          <cell r="E167" t="str">
            <v>けい酸ｶﾙｼｳﾑ板･ﾓﾙﾀﾙ面</v>
          </cell>
          <cell r="G167" t="str">
            <v>㎡</v>
          </cell>
        </row>
        <row r="168">
          <cell r="B168">
            <v>716</v>
          </cell>
          <cell r="C168" t="str">
            <v>素地ごしらえ</v>
          </cell>
          <cell r="E168" t="str">
            <v>せっこうﾎﾞｰﾄﾞ面</v>
          </cell>
          <cell r="F168">
            <v>0</v>
          </cell>
          <cell r="G168" t="str">
            <v>㎡</v>
          </cell>
        </row>
        <row r="169">
          <cell r="B169">
            <v>717</v>
          </cell>
          <cell r="C169" t="str">
            <v>素地ごしらえ</v>
          </cell>
          <cell r="D169">
            <v>0</v>
          </cell>
          <cell r="E169" t="str">
            <v>押出成形ｾﾒﾝﾄ板面</v>
          </cell>
          <cell r="F169">
            <v>0</v>
          </cell>
          <cell r="G169" t="str">
            <v>㎡</v>
          </cell>
        </row>
        <row r="170">
          <cell r="B170">
            <v>800</v>
          </cell>
          <cell r="C170" t="str">
            <v>軽量鉄骨壁下地</v>
          </cell>
          <cell r="E170" t="str">
            <v>ｽﾀｯﾄﾞ 50形 @300 ｽﾀｯﾄﾞ高さ 高≦2.7m 直張り用</v>
          </cell>
          <cell r="G170" t="str">
            <v>㎡</v>
          </cell>
        </row>
        <row r="171">
          <cell r="B171">
            <v>801</v>
          </cell>
          <cell r="C171" t="str">
            <v>軽量鉄骨壁下地</v>
          </cell>
          <cell r="E171" t="str">
            <v>ｽﾀｯﾄﾞ 50形 @450 ｽﾀｯﾄﾞ高さ 高≦2.7m 下地張りあり</v>
          </cell>
          <cell r="G171" t="str">
            <v>㎡</v>
          </cell>
        </row>
        <row r="172">
          <cell r="B172">
            <v>802</v>
          </cell>
          <cell r="C172" t="str">
            <v>軽量鉄骨壁下地</v>
          </cell>
          <cell r="E172" t="str">
            <v>ｽﾀｯﾄﾞ 60形 @300 ｽﾀｯﾄﾞ高さ 高≦4.0m 直張り用</v>
          </cell>
          <cell r="G172" t="str">
            <v>㎡</v>
          </cell>
        </row>
        <row r="173">
          <cell r="B173">
            <v>803</v>
          </cell>
          <cell r="C173" t="str">
            <v>軽量鉄骨壁下地</v>
          </cell>
          <cell r="E173" t="str">
            <v>ｽﾀｯﾄﾞ 60形 @450 ｽﾀｯﾄﾞ高さ 高≦4.0m 下地張りあり</v>
          </cell>
          <cell r="G173" t="str">
            <v>㎡</v>
          </cell>
        </row>
        <row r="174">
          <cell r="B174">
            <v>804</v>
          </cell>
          <cell r="C174" t="str">
            <v>軽量鉄骨壁下地</v>
          </cell>
          <cell r="E174" t="str">
            <v>ｽﾀｯﾄﾞ 90形 @300 ｽﾀｯﾄﾞ高さ 4.0&lt;高≦4.5m 直張り用</v>
          </cell>
          <cell r="G174" t="str">
            <v>㎡</v>
          </cell>
        </row>
        <row r="175">
          <cell r="B175">
            <v>805</v>
          </cell>
          <cell r="C175" t="str">
            <v>軽量鉄骨壁下地</v>
          </cell>
          <cell r="E175" t="str">
            <v>ｽﾀｯﾄﾞ 90形 @450 ｽﾀｯﾄﾞ高さ 4.0&lt;高≦4.5m 下地張あり</v>
          </cell>
          <cell r="G175" t="str">
            <v>㎡</v>
          </cell>
        </row>
        <row r="176">
          <cell r="B176">
            <v>806</v>
          </cell>
          <cell r="C176" t="str">
            <v>軽量鉄骨壁下地</v>
          </cell>
          <cell r="E176" t="str">
            <v>ｽﾀｯﾄﾞ 100形 @300 ｽﾀｯﾄﾞ高さ 4.5&lt;高≦5.0m 直張り用</v>
          </cell>
          <cell r="G176" t="str">
            <v>㎡</v>
          </cell>
        </row>
        <row r="177">
          <cell r="B177">
            <v>807</v>
          </cell>
          <cell r="C177" t="str">
            <v>軽量鉄骨壁下地</v>
          </cell>
          <cell r="E177" t="str">
            <v>ｽﾀｯﾄﾞ 100形 @450 ｽﾀｯﾄﾞ高さ 4.5&lt;高≦5.0m 下地張あり</v>
          </cell>
          <cell r="G177" t="str">
            <v>㎡</v>
          </cell>
        </row>
        <row r="178">
          <cell r="B178">
            <v>808</v>
          </cell>
          <cell r="C178" t="str">
            <v>屋内軽量鉄骨天井下地</v>
          </cell>
          <cell r="E178" t="str">
            <v>野縁 19形 @225 ふところ高1.5m未満 直張り用</v>
          </cell>
          <cell r="G178" t="str">
            <v>㎡</v>
          </cell>
        </row>
        <row r="179">
          <cell r="B179">
            <v>809</v>
          </cell>
          <cell r="C179" t="str">
            <v>屋内軽量鉄骨天井下地</v>
          </cell>
          <cell r="E179" t="str">
            <v>野縁 19形 @300 ふところ高1.5m未満 直張り用</v>
          </cell>
          <cell r="G179" t="str">
            <v>㎡</v>
          </cell>
        </row>
        <row r="180">
          <cell r="B180">
            <v>810</v>
          </cell>
          <cell r="C180" t="str">
            <v>屋内軽量鉄骨天井下地</v>
          </cell>
          <cell r="E180" t="str">
            <v>野縁 19形 @360 ふところ高1.5m未満 下地張りあり</v>
          </cell>
          <cell r="G180" t="str">
            <v>㎡</v>
          </cell>
        </row>
        <row r="181">
          <cell r="B181">
            <v>811</v>
          </cell>
          <cell r="C181" t="str">
            <v>屋外軽量鉄骨天井下地</v>
          </cell>
          <cell r="E181" t="str">
            <v>野縁 25形 @300 ふところ高 1.0m未満</v>
          </cell>
          <cell r="G181" t="str">
            <v>㎡</v>
          </cell>
        </row>
        <row r="182">
          <cell r="B182">
            <v>812</v>
          </cell>
          <cell r="C182" t="str">
            <v>屋内軽量鉄骨下がり壁下地</v>
          </cell>
          <cell r="E182" t="str">
            <v>野縁 19形 高300～500mm程度</v>
          </cell>
          <cell r="G182" t="str">
            <v>ｍ</v>
          </cell>
        </row>
        <row r="183">
          <cell r="B183">
            <v>813</v>
          </cell>
          <cell r="C183" t="str">
            <v>屋外軽量鉄骨下がり壁下地</v>
          </cell>
          <cell r="E183" t="str">
            <v>野縁 25形 高300～500mm程度</v>
          </cell>
          <cell r="G183" t="str">
            <v>ｍ</v>
          </cell>
        </row>
        <row r="184">
          <cell r="B184">
            <v>814</v>
          </cell>
          <cell r="C184" t="str">
            <v>屋内天井下地振止め補強</v>
          </cell>
          <cell r="E184" t="str">
            <v>ふところ高 1.5m～3.0m</v>
          </cell>
          <cell r="G184" t="str">
            <v>㎡</v>
          </cell>
        </row>
        <row r="185">
          <cell r="B185">
            <v>815</v>
          </cell>
          <cell r="C185" t="str">
            <v>壁下地開口部補強</v>
          </cell>
          <cell r="E185" t="str">
            <v>ｽﾀｯﾄﾞ 65形 幅900×高2000mm程度 扉等三方補強</v>
          </cell>
          <cell r="G185" t="str">
            <v>箇所</v>
          </cell>
        </row>
        <row r="186">
          <cell r="B186">
            <v>816</v>
          </cell>
          <cell r="C186" t="str">
            <v>壁下地開口部補強</v>
          </cell>
          <cell r="E186" t="str">
            <v>ｽﾀｯﾄﾞ 65形 幅1800×高2000mm程度 扉等三方補強</v>
          </cell>
          <cell r="G186" t="str">
            <v>箇所</v>
          </cell>
        </row>
        <row r="187">
          <cell r="B187">
            <v>817</v>
          </cell>
          <cell r="C187" t="str">
            <v>壁下地開口部補強</v>
          </cell>
          <cell r="E187" t="str">
            <v>ｽﾀｯﾄﾞ 90形 幅900×高2000mm程度 扉等三方補強</v>
          </cell>
          <cell r="G187" t="str">
            <v>箇所</v>
          </cell>
        </row>
        <row r="188">
          <cell r="B188">
            <v>818</v>
          </cell>
          <cell r="C188" t="str">
            <v>壁下地開口部補強</v>
          </cell>
          <cell r="E188" t="str">
            <v>ｽﾀｯﾄﾞ 90形 幅1800×高2000mm程度 扉等三方補強</v>
          </cell>
          <cell r="G188" t="str">
            <v>箇所</v>
          </cell>
        </row>
        <row r="189">
          <cell r="B189">
            <v>819</v>
          </cell>
          <cell r="C189" t="str">
            <v>壁下地開口部補強</v>
          </cell>
          <cell r="E189" t="str">
            <v>ｽﾀｯﾄﾞ 65形 幅300×高600mm程度 ﾀﾞｸﾄ等四方補強</v>
          </cell>
          <cell r="G189" t="str">
            <v>箇所</v>
          </cell>
        </row>
        <row r="190">
          <cell r="B190">
            <v>820</v>
          </cell>
          <cell r="C190" t="str">
            <v>壁下地開口部補強</v>
          </cell>
          <cell r="E190" t="str">
            <v>ｽﾀｯﾄﾞ 65形 幅450×高900mm程度 ﾀﾞｸﾄ等四方補強</v>
          </cell>
          <cell r="G190" t="str">
            <v>箇所</v>
          </cell>
        </row>
        <row r="191">
          <cell r="B191">
            <v>821</v>
          </cell>
          <cell r="C191" t="str">
            <v>壁下地開口部補強</v>
          </cell>
          <cell r="E191" t="str">
            <v>ｽﾀｯﾄﾞ 90形 幅300×高600mm程度 ﾀﾞｸﾄ等四方補強</v>
          </cell>
          <cell r="G191" t="str">
            <v>箇所</v>
          </cell>
        </row>
        <row r="192">
          <cell r="B192">
            <v>822</v>
          </cell>
          <cell r="C192" t="str">
            <v>壁下地開口部補強</v>
          </cell>
          <cell r="E192" t="str">
            <v>ｽﾀｯﾄﾞ 90形 幅450×高900mm程度 ﾀﾞｸﾄ等四方補強</v>
          </cell>
          <cell r="G192" t="str">
            <v>箇所</v>
          </cell>
        </row>
        <row r="193">
          <cell r="B193">
            <v>823</v>
          </cell>
          <cell r="C193" t="str">
            <v>屋内天井下地開口部補強</v>
          </cell>
          <cell r="E193" t="str">
            <v>野縁 19形 300×300mm程度 ﾎﾞｰﾄﾞ等切込み共</v>
          </cell>
          <cell r="G193" t="str">
            <v>箇所</v>
          </cell>
        </row>
        <row r="194">
          <cell r="B194">
            <v>824</v>
          </cell>
          <cell r="C194" t="str">
            <v>屋内天井下地開口部補強</v>
          </cell>
          <cell r="E194" t="str">
            <v>野縁 19形 450×450mm程度 ﾎﾞｰﾄﾞ等切込み共</v>
          </cell>
          <cell r="G194" t="str">
            <v>箇所</v>
          </cell>
        </row>
        <row r="195">
          <cell r="B195">
            <v>825</v>
          </cell>
          <cell r="C195" t="str">
            <v>屋内天井下地開口部補強</v>
          </cell>
          <cell r="E195" t="str">
            <v>野縁 19形 600×600mm程度 ﾎﾞｰﾄﾞ等切込み共</v>
          </cell>
          <cell r="G195" t="str">
            <v>箇所</v>
          </cell>
        </row>
        <row r="196">
          <cell r="B196">
            <v>826</v>
          </cell>
          <cell r="C196" t="str">
            <v>屋内天井下地開口部補強</v>
          </cell>
          <cell r="E196" t="str">
            <v>野縁 19形 300×1200mm程度 ﾎﾞｰﾄﾞ等切込み共</v>
          </cell>
          <cell r="G196" t="str">
            <v>箇所</v>
          </cell>
        </row>
        <row r="197">
          <cell r="B197">
            <v>827</v>
          </cell>
          <cell r="C197" t="str">
            <v>屋内天井下地開口部補強</v>
          </cell>
          <cell r="E197" t="str">
            <v>野縁 19形 300×3600mm程度 ﾎﾞｰﾄﾞ等切込み共</v>
          </cell>
          <cell r="G197" t="str">
            <v>箇所</v>
          </cell>
        </row>
        <row r="198">
          <cell r="B198">
            <v>828</v>
          </cell>
          <cell r="C198" t="str">
            <v>屋外天井下地開口部補強</v>
          </cell>
          <cell r="E198" t="str">
            <v>野縁 25形 450×450mm程度 ﾎﾞｰﾄﾞ等切込み共</v>
          </cell>
          <cell r="G198" t="str">
            <v>箇所</v>
          </cell>
        </row>
        <row r="199">
          <cell r="B199">
            <v>829</v>
          </cell>
          <cell r="C199" t="str">
            <v>屋外天井下地開口部補強</v>
          </cell>
          <cell r="E199" t="str">
            <v>野縁 25形 600×600mm程度 ﾎﾞｰﾄﾞ等切込み共</v>
          </cell>
          <cell r="G199" t="str">
            <v>箇所</v>
          </cell>
        </row>
        <row r="200">
          <cell r="B200">
            <v>830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B201">
            <v>900</v>
          </cell>
          <cell r="C201" t="str">
            <v>屋根ｱｽﾌｧﾙﾄ防水</v>
          </cell>
          <cell r="E201" t="str">
            <v>A-2 密着工法 平部</v>
          </cell>
          <cell r="G201" t="str">
            <v>㎡</v>
          </cell>
        </row>
        <row r="202">
          <cell r="B202">
            <v>901</v>
          </cell>
          <cell r="C202" t="str">
            <v>屋根ｱｽﾌｧﾙﾄ防水</v>
          </cell>
          <cell r="E202" t="str">
            <v>A-2 密着工法 立上り</v>
          </cell>
          <cell r="G202" t="str">
            <v>㎡</v>
          </cell>
        </row>
        <row r="203">
          <cell r="B203">
            <v>902</v>
          </cell>
          <cell r="C203" t="str">
            <v>屋根ｱｽﾌｧﾙﾄ防水</v>
          </cell>
          <cell r="E203" t="str">
            <v>AI-2 断熱工法 平部</v>
          </cell>
          <cell r="G203" t="str">
            <v>㎡</v>
          </cell>
        </row>
        <row r="204">
          <cell r="B204">
            <v>903</v>
          </cell>
          <cell r="C204" t="str">
            <v>屋根ｱｽﾌｧﾙﾄ防水</v>
          </cell>
          <cell r="E204" t="str">
            <v>B-1 絶縁工法 平部</v>
          </cell>
          <cell r="G204" t="str">
            <v>㎡</v>
          </cell>
        </row>
        <row r="205">
          <cell r="B205">
            <v>904</v>
          </cell>
          <cell r="C205" t="str">
            <v>屋根ｱｽﾌｧﾙﾄ防水</v>
          </cell>
          <cell r="E205" t="str">
            <v>B-1 絶縁工法 立上り</v>
          </cell>
          <cell r="G205" t="str">
            <v>㎡</v>
          </cell>
        </row>
        <row r="206">
          <cell r="B206">
            <v>905</v>
          </cell>
          <cell r="C206" t="str">
            <v>屋根ｱｽﾌｧﾙﾄ防水</v>
          </cell>
          <cell r="E206" t="str">
            <v>D-1 絶縁工法 平部</v>
          </cell>
          <cell r="G206" t="str">
            <v>㎡</v>
          </cell>
        </row>
        <row r="207">
          <cell r="B207">
            <v>906</v>
          </cell>
          <cell r="C207" t="str">
            <v>屋根ｱｽﾌｧﾙﾄ防水</v>
          </cell>
          <cell r="E207" t="str">
            <v>D-1 絶縁工法 立上り</v>
          </cell>
          <cell r="G207" t="str">
            <v>㎡</v>
          </cell>
        </row>
        <row r="208">
          <cell r="B208">
            <v>907</v>
          </cell>
          <cell r="C208" t="str">
            <v>屋内ｱｽﾌｧﾙﾄ防水</v>
          </cell>
          <cell r="E208" t="str">
            <v>E-1 密着工法 平部</v>
          </cell>
          <cell r="G208" t="str">
            <v>㎡</v>
          </cell>
        </row>
        <row r="209">
          <cell r="B209">
            <v>908</v>
          </cell>
          <cell r="C209" t="str">
            <v>屋内ｱｽﾌｧﾙﾄ防水</v>
          </cell>
          <cell r="E209" t="str">
            <v>E-1 密着工法 立上り</v>
          </cell>
          <cell r="G209" t="str">
            <v>㎡</v>
          </cell>
        </row>
        <row r="210">
          <cell r="B210">
            <v>909</v>
          </cell>
          <cell r="C210" t="str">
            <v>防水入隅処理</v>
          </cell>
          <cell r="E210" t="str">
            <v>ｺｰﾅｰｷｬﾝﾄ（既製品）</v>
          </cell>
          <cell r="G210" t="str">
            <v>ｍ</v>
          </cell>
        </row>
        <row r="211">
          <cell r="B211">
            <v>910</v>
          </cell>
          <cell r="C211" t="str">
            <v>ﾎﾟﾘｻﾙﾌｧｲﾄﾞ(2成分形)</v>
          </cell>
          <cell r="E211" t="str">
            <v>PS-2 10×10</v>
          </cell>
          <cell r="G211" t="str">
            <v>ｍ</v>
          </cell>
        </row>
        <row r="212">
          <cell r="B212">
            <v>911</v>
          </cell>
          <cell r="C212" t="str">
            <v>ﾎﾟﾘｻﾙﾌｧｲﾄﾞ(2成分形)</v>
          </cell>
          <cell r="E212" t="str">
            <v>PS-2 15×10</v>
          </cell>
          <cell r="G212" t="str">
            <v>ｍ</v>
          </cell>
        </row>
        <row r="213">
          <cell r="B213">
            <v>912</v>
          </cell>
          <cell r="C213" t="str">
            <v>ﾎﾟﾘｻﾙﾌｧｲﾄﾞ(2成分形)</v>
          </cell>
          <cell r="E213" t="str">
            <v>PS-2 20×10</v>
          </cell>
          <cell r="G213" t="str">
            <v>ｍ</v>
          </cell>
        </row>
        <row r="214">
          <cell r="B214">
            <v>913</v>
          </cell>
          <cell r="C214" t="str">
            <v>ﾎﾟﾘｳﾚﾀﾝ(2成分形)</v>
          </cell>
          <cell r="E214" t="str">
            <v>PU-2 10×10</v>
          </cell>
          <cell r="G214" t="str">
            <v>ｍ</v>
          </cell>
        </row>
        <row r="215">
          <cell r="B215">
            <v>914</v>
          </cell>
          <cell r="C215" t="str">
            <v>ﾎﾟﾘｳﾚﾀﾝ(2成分形)</v>
          </cell>
          <cell r="E215" t="str">
            <v>PU-2 15×10</v>
          </cell>
          <cell r="G215" t="str">
            <v>ｍ</v>
          </cell>
        </row>
        <row r="216">
          <cell r="B216">
            <v>915</v>
          </cell>
          <cell r="C216" t="str">
            <v>ﾎﾟﾘｳﾚﾀﾝ(2成分形)</v>
          </cell>
          <cell r="E216" t="str">
            <v>PU-2 20×10</v>
          </cell>
          <cell r="G216" t="str">
            <v>ｍ</v>
          </cell>
        </row>
        <row r="217">
          <cell r="B217">
            <v>916</v>
          </cell>
          <cell r="C217" t="str">
            <v>変性ｼﾘｺｰﾝ(2成分形)</v>
          </cell>
          <cell r="E217" t="str">
            <v>MS-2 10×10</v>
          </cell>
          <cell r="G217" t="str">
            <v>ｍ</v>
          </cell>
        </row>
        <row r="218">
          <cell r="B218">
            <v>917</v>
          </cell>
          <cell r="C218" t="str">
            <v>変性ｼﾘｺｰﾝ(2成分形)</v>
          </cell>
          <cell r="E218" t="str">
            <v>MS-2 15×10</v>
          </cell>
          <cell r="G218" t="str">
            <v>ｍ</v>
          </cell>
        </row>
        <row r="219">
          <cell r="B219">
            <v>918</v>
          </cell>
          <cell r="C219" t="str">
            <v>変性ｼﾘｺｰﾝ(2成分形)</v>
          </cell>
          <cell r="E219" t="str">
            <v>MS-2 20×10</v>
          </cell>
          <cell r="G219" t="str">
            <v>ｍ</v>
          </cell>
        </row>
        <row r="220">
          <cell r="B220">
            <v>919</v>
          </cell>
          <cell r="C220" t="str">
            <v>ｼﾘｺｰﾝ(1成分形)</v>
          </cell>
          <cell r="E220" t="str">
            <v>RS-1 10×10</v>
          </cell>
          <cell r="G220" t="str">
            <v>ｍ</v>
          </cell>
        </row>
        <row r="221">
          <cell r="B221">
            <v>920</v>
          </cell>
          <cell r="C221" t="str">
            <v>ｼﾘｺｰﾝ(1成分形)</v>
          </cell>
          <cell r="E221" t="str">
            <v>RS-1 15×10</v>
          </cell>
          <cell r="G221" t="str">
            <v>ｍ</v>
          </cell>
        </row>
        <row r="222">
          <cell r="B222">
            <v>921</v>
          </cell>
          <cell r="C222" t="str">
            <v>ｼﾘｺｰﾝ(2成分形)</v>
          </cell>
          <cell r="E222" t="str">
            <v>RS-2 10×10</v>
          </cell>
          <cell r="G222" t="str">
            <v>ｍ</v>
          </cell>
        </row>
        <row r="223">
          <cell r="B223">
            <v>922</v>
          </cell>
          <cell r="C223" t="str">
            <v>ｼﾘｺｰﾝ(2成分形)</v>
          </cell>
          <cell r="E223" t="str">
            <v>RS-2 15×10</v>
          </cell>
          <cell r="G223" t="str">
            <v>ｍ</v>
          </cell>
        </row>
        <row r="224">
          <cell r="B224">
            <v>923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B225">
            <v>924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B226">
            <v>1000</v>
          </cell>
          <cell r="C226" t="str">
            <v>薄付け仕上塗材</v>
          </cell>
          <cell r="D226">
            <v>0</v>
          </cell>
          <cell r="E226" t="str">
            <v>外装薄塗材E ｱｸﾘﾙﾘｼﾝ 砂壁状</v>
          </cell>
          <cell r="F226">
            <v>0</v>
          </cell>
          <cell r="G226" t="str">
            <v>㎡</v>
          </cell>
        </row>
        <row r="227">
          <cell r="B227">
            <v>1001</v>
          </cell>
          <cell r="C227" t="str">
            <v>薄付け仕上塗材</v>
          </cell>
          <cell r="D227">
            <v>0</v>
          </cell>
          <cell r="E227" t="str">
            <v>可とう系外装薄塗材E 弾性ﾘｼﾝ 砂壁状</v>
          </cell>
          <cell r="F227">
            <v>0</v>
          </cell>
          <cell r="G227" t="str">
            <v>㎡</v>
          </cell>
        </row>
        <row r="228">
          <cell r="B228">
            <v>1002</v>
          </cell>
          <cell r="C228" t="str">
            <v>薄付け仕上塗材</v>
          </cell>
          <cell r="D228">
            <v>0</v>
          </cell>
          <cell r="E228" t="str">
            <v>防水形外装薄塗材E 単層弾性 凸凹状</v>
          </cell>
          <cell r="F228">
            <v>0</v>
          </cell>
          <cell r="G228" t="str">
            <v>㎡</v>
          </cell>
        </row>
        <row r="229">
          <cell r="B229">
            <v>1003</v>
          </cell>
          <cell r="C229" t="str">
            <v>薄付け仕上塗材</v>
          </cell>
          <cell r="D229">
            <v>0</v>
          </cell>
          <cell r="E229" t="str">
            <v>内装薄塗材E じゅらく 砂壁状</v>
          </cell>
          <cell r="F229">
            <v>0</v>
          </cell>
          <cell r="G229" t="str">
            <v>㎡</v>
          </cell>
        </row>
        <row r="230">
          <cell r="B230">
            <v>1004</v>
          </cell>
          <cell r="C230" t="str">
            <v>複層仕上塗材</v>
          </cell>
          <cell r="D230">
            <v>0</v>
          </cell>
          <cell r="E230" t="str">
            <v>複層塗材E ｱｸﾘﾙﾀｲﾙ 凸凹模様</v>
          </cell>
          <cell r="F230">
            <v>0</v>
          </cell>
          <cell r="G230" t="str">
            <v>㎡</v>
          </cell>
        </row>
        <row r="231">
          <cell r="B231">
            <v>1005</v>
          </cell>
          <cell r="C231" t="str">
            <v>複層仕上塗材</v>
          </cell>
          <cell r="D231">
            <v>0</v>
          </cell>
          <cell r="E231" t="str">
            <v>複層塗材E ｱｸﾘﾙﾀｲﾙ 凸部処理</v>
          </cell>
          <cell r="F231">
            <v>0</v>
          </cell>
          <cell r="G231" t="str">
            <v>㎡</v>
          </cell>
        </row>
        <row r="232">
          <cell r="B232">
            <v>1006</v>
          </cell>
          <cell r="C232" t="str">
            <v>複層仕上塗材</v>
          </cell>
          <cell r="D232">
            <v>0</v>
          </cell>
          <cell r="E232" t="str">
            <v>複層塗材E ｱｸﾘﾙﾀｲﾙ ゆず肌状</v>
          </cell>
          <cell r="F232">
            <v>0</v>
          </cell>
          <cell r="G232" t="str">
            <v>㎡</v>
          </cell>
        </row>
        <row r="233">
          <cell r="B233">
            <v>1007</v>
          </cell>
          <cell r="C233" t="str">
            <v>複層仕上塗材</v>
          </cell>
          <cell r="D233">
            <v>0</v>
          </cell>
          <cell r="E233" t="str">
            <v>複層塗材ER 水系ｴﾎﾟｷｼﾀｲﾙ 凸凹模様</v>
          </cell>
          <cell r="F233">
            <v>0</v>
          </cell>
          <cell r="G233" t="str">
            <v>㎡</v>
          </cell>
        </row>
        <row r="234">
          <cell r="B234">
            <v>1008</v>
          </cell>
          <cell r="C234" t="str">
            <v>複層仕上塗材</v>
          </cell>
          <cell r="D234">
            <v>0</v>
          </cell>
          <cell r="E234" t="str">
            <v>複層塗材ER 水系ｴﾎﾟｷｼﾀｲﾙ 凸部処理</v>
          </cell>
          <cell r="F234">
            <v>0</v>
          </cell>
          <cell r="G234" t="str">
            <v>㎡</v>
          </cell>
        </row>
        <row r="235">
          <cell r="B235">
            <v>1009</v>
          </cell>
          <cell r="C235" t="str">
            <v>複層仕上塗材</v>
          </cell>
          <cell r="D235">
            <v>0</v>
          </cell>
          <cell r="E235" t="str">
            <v>複層塗材ER 水系ｴﾎﾟｷｼﾀｲﾙ ゆず肌状</v>
          </cell>
          <cell r="F235">
            <v>0</v>
          </cell>
          <cell r="G235" t="str">
            <v>㎡</v>
          </cell>
        </row>
        <row r="236">
          <cell r="B236">
            <v>1010</v>
          </cell>
          <cell r="C236" t="str">
            <v>複層仕上塗材</v>
          </cell>
          <cell r="D236">
            <v>0</v>
          </cell>
          <cell r="E236" t="str">
            <v>複層塗材Si ｼﾘｶﾀｲﾙ 凸凹模様</v>
          </cell>
          <cell r="F236">
            <v>0</v>
          </cell>
          <cell r="G236" t="str">
            <v>㎡</v>
          </cell>
        </row>
        <row r="237">
          <cell r="B237">
            <v>1011</v>
          </cell>
          <cell r="C237" t="str">
            <v>複層仕上塗材</v>
          </cell>
          <cell r="D237">
            <v>0</v>
          </cell>
          <cell r="E237" t="str">
            <v>複層塗材Si ｼﾘｶﾀｲﾙ 凸部処理</v>
          </cell>
          <cell r="F237">
            <v>0</v>
          </cell>
          <cell r="G237" t="str">
            <v>㎡</v>
          </cell>
        </row>
        <row r="238">
          <cell r="B238">
            <v>1012</v>
          </cell>
          <cell r="C238" t="str">
            <v>複層仕上塗材</v>
          </cell>
          <cell r="D238">
            <v>0</v>
          </cell>
          <cell r="E238" t="str">
            <v>複層塗材Si ｼﾘｶﾀｲﾙ ゆず肌状</v>
          </cell>
          <cell r="F238">
            <v>0</v>
          </cell>
          <cell r="G238" t="str">
            <v>㎡</v>
          </cell>
        </row>
        <row r="239">
          <cell r="B239">
            <v>1013</v>
          </cell>
          <cell r="C239" t="str">
            <v>複層仕上塗材</v>
          </cell>
          <cell r="D239">
            <v>0</v>
          </cell>
          <cell r="E239" t="str">
            <v>防水形複層塗材E 複層弾性 凸凹模様</v>
          </cell>
          <cell r="F239">
            <v>0</v>
          </cell>
          <cell r="G239" t="str">
            <v>㎡</v>
          </cell>
        </row>
        <row r="240">
          <cell r="B240">
            <v>1014</v>
          </cell>
          <cell r="C240" t="str">
            <v>複層仕上塗材</v>
          </cell>
          <cell r="D240">
            <v>0</v>
          </cell>
          <cell r="E240" t="str">
            <v>防水形複層塗材E 複層弾性 凸部処理</v>
          </cell>
          <cell r="F240">
            <v>0</v>
          </cell>
          <cell r="G240" t="str">
            <v>㎡</v>
          </cell>
        </row>
        <row r="241">
          <cell r="B241">
            <v>1015</v>
          </cell>
          <cell r="C241" t="str">
            <v>複層仕上塗材</v>
          </cell>
          <cell r="D241">
            <v>0</v>
          </cell>
          <cell r="E241" t="str">
            <v>防水形複層塗材E 複層弾性 ゆず肌状</v>
          </cell>
          <cell r="F241">
            <v>0</v>
          </cell>
          <cell r="G241" t="str">
            <v>㎡</v>
          </cell>
        </row>
        <row r="242">
          <cell r="B242">
            <v>1016</v>
          </cell>
          <cell r="C242" t="str">
            <v>下地調整</v>
          </cell>
          <cell r="D242">
            <v>0</v>
          </cell>
          <cell r="E242" t="str">
            <v>ｾﾒﾝﾄ系下地調整塗材　C-1</v>
          </cell>
          <cell r="F242">
            <v>0</v>
          </cell>
          <cell r="G242" t="str">
            <v>㎡</v>
          </cell>
        </row>
        <row r="243">
          <cell r="B243">
            <v>1017</v>
          </cell>
          <cell r="C243" t="str">
            <v>下地調整</v>
          </cell>
          <cell r="D243">
            <v>0</v>
          </cell>
          <cell r="E243" t="str">
            <v>合成樹脂ｴﾏﾙｼｮﾝｸﾘﾔｰ</v>
          </cell>
          <cell r="F243">
            <v>0</v>
          </cell>
          <cell r="G243" t="str">
            <v>㎡</v>
          </cell>
        </row>
        <row r="244">
          <cell r="B244">
            <v>1018</v>
          </cell>
          <cell r="C244" t="str">
            <v>下地調整</v>
          </cell>
          <cell r="D244">
            <v>0</v>
          </cell>
          <cell r="E244" t="str">
            <v>合成樹脂ｴﾏﾙｼｮﾝ系下地調整塗材　E</v>
          </cell>
          <cell r="F244">
            <v>0</v>
          </cell>
          <cell r="G244" t="str">
            <v>㎡</v>
          </cell>
        </row>
        <row r="245">
          <cell r="B245">
            <v>1019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B246">
            <v>1020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B247">
            <v>1021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B248">
            <v>1022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B249">
            <v>1023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B250">
            <v>1024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B251" t="str">
            <v>011-01</v>
          </cell>
          <cell r="C251" t="str">
            <v>ｱﾝｶｰﾎﾞﾙﾄ</v>
          </cell>
          <cell r="D251">
            <v>0</v>
          </cell>
          <cell r="E251" t="str">
            <v>径16 長さ210</v>
          </cell>
          <cell r="F251">
            <v>0</v>
          </cell>
          <cell r="G251" t="str">
            <v>本</v>
          </cell>
        </row>
        <row r="252">
          <cell r="B252" t="str">
            <v>011-02</v>
          </cell>
          <cell r="C252" t="str">
            <v>ｱﾝｶｰﾎﾞﾙﾄ</v>
          </cell>
          <cell r="D252">
            <v>0</v>
          </cell>
          <cell r="E252" t="str">
            <v>径9 長さ210</v>
          </cell>
          <cell r="F252">
            <v>0</v>
          </cell>
          <cell r="G252" t="str">
            <v>本</v>
          </cell>
        </row>
        <row r="253">
          <cell r="B253" t="str">
            <v>011-03</v>
          </cell>
          <cell r="C253" t="str">
            <v>ｱﾝｶｰﾎﾞﾙﾄ</v>
          </cell>
          <cell r="D253">
            <v>0</v>
          </cell>
          <cell r="E253" t="str">
            <v>径9 長さ300</v>
          </cell>
          <cell r="F253">
            <v>0</v>
          </cell>
          <cell r="G253" t="str">
            <v>本</v>
          </cell>
        </row>
        <row r="254">
          <cell r="B254" t="str">
            <v>011-04</v>
          </cell>
          <cell r="C254" t="str">
            <v>ｱﾝｶｰﾎﾞﾙﾄ</v>
          </cell>
          <cell r="D254">
            <v>0</v>
          </cell>
          <cell r="E254" t="str">
            <v>径13 長さ210</v>
          </cell>
          <cell r="F254">
            <v>0</v>
          </cell>
          <cell r="G254" t="str">
            <v>本</v>
          </cell>
        </row>
        <row r="255">
          <cell r="B255" t="str">
            <v>011-05</v>
          </cell>
          <cell r="C255" t="str">
            <v>ﾎﾞｰﾄﾞくぎ</v>
          </cell>
          <cell r="D255">
            <v>0</v>
          </cell>
          <cell r="E255" t="str">
            <v>1.6×25</v>
          </cell>
          <cell r="F255">
            <v>0</v>
          </cell>
          <cell r="G255" t="str">
            <v>kg</v>
          </cell>
        </row>
        <row r="256">
          <cell r="B256" t="str">
            <v>011-06</v>
          </cell>
          <cell r="C256" t="str">
            <v>ｽﾃﾝﾚｽくぎ</v>
          </cell>
          <cell r="D256">
            <v>0</v>
          </cell>
          <cell r="E256" t="str">
            <v>1.6×25</v>
          </cell>
          <cell r="F256">
            <v>0</v>
          </cell>
          <cell r="G256" t="str">
            <v>kg</v>
          </cell>
        </row>
        <row r="257">
          <cell r="B257" t="str">
            <v>011-07</v>
          </cell>
          <cell r="C257" t="str">
            <v>軽量ｺﾝｸﾘｰﾄ</v>
          </cell>
          <cell r="D257">
            <v>0</v>
          </cell>
          <cell r="E257" t="str">
            <v>JIS A 5308 1種 骨材寸法15m/m FC:18N/mm2 S:18</v>
          </cell>
          <cell r="G257" t="str">
            <v>m3</v>
          </cell>
        </row>
        <row r="258">
          <cell r="B258" t="str">
            <v>011-08</v>
          </cell>
          <cell r="C258" t="str">
            <v>軽量ｺﾝｸﾘｰﾄ</v>
          </cell>
          <cell r="D258">
            <v>0</v>
          </cell>
          <cell r="E258" t="str">
            <v>JIS A 5308 1種 骨材寸法15m/m FC:21N/mm2 S:18</v>
          </cell>
          <cell r="G258" t="str">
            <v>m3</v>
          </cell>
        </row>
        <row r="259">
          <cell r="B259" t="str">
            <v>011-09</v>
          </cell>
          <cell r="C259" t="str">
            <v>ポ ゾ リ ス</v>
          </cell>
          <cell r="D259">
            <v>0</v>
          </cell>
          <cell r="E259" t="str">
            <v>NR-1900 ｺﾝｸﾘｰﾄ防錆剤</v>
          </cell>
          <cell r="F259">
            <v>0</v>
          </cell>
          <cell r="G259" t="str">
            <v>Ｌ</v>
          </cell>
        </row>
        <row r="260">
          <cell r="B260" t="str">
            <v>011-10</v>
          </cell>
          <cell r="C260" t="str">
            <v>ベストンＡ</v>
          </cell>
          <cell r="D260">
            <v>0</v>
          </cell>
          <cell r="E260" t="str">
            <v>防水混和剤</v>
          </cell>
          <cell r="F260">
            <v>0</v>
          </cell>
          <cell r="G260" t="str">
            <v>kgf</v>
          </cell>
        </row>
        <row r="261">
          <cell r="B261" t="str">
            <v>011-11</v>
          </cell>
          <cell r="C261" t="str">
            <v>ベストンＢ</v>
          </cell>
          <cell r="D261">
            <v>0</v>
          </cell>
          <cell r="E261" t="str">
            <v>防水混和剤</v>
          </cell>
          <cell r="F261">
            <v>0</v>
          </cell>
          <cell r="G261" t="str">
            <v>kgf</v>
          </cell>
        </row>
        <row r="262">
          <cell r="B262" t="str">
            <v>011-12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B263" t="str">
            <v>011-13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B264" t="str">
            <v>011-14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B265" t="str">
            <v>012-01</v>
          </cell>
          <cell r="C265" t="str">
            <v>小　幅　板</v>
          </cell>
          <cell r="D265">
            <v>0</v>
          </cell>
          <cell r="E265" t="str">
            <v>1 等</v>
          </cell>
          <cell r="F265">
            <v>0</v>
          </cell>
          <cell r="G265" t="str">
            <v>m3</v>
          </cell>
        </row>
        <row r="266">
          <cell r="B266" t="str">
            <v>012-02</v>
          </cell>
          <cell r="C266" t="str">
            <v>さ　ん　木</v>
          </cell>
          <cell r="D266">
            <v>0</v>
          </cell>
          <cell r="E266" t="str">
            <v>杉2等 45×45×4,000</v>
          </cell>
          <cell r="F266">
            <v>0</v>
          </cell>
          <cell r="G266" t="str">
            <v>m3</v>
          </cell>
        </row>
        <row r="267">
          <cell r="B267" t="str">
            <v>012-03</v>
          </cell>
          <cell r="C267" t="str">
            <v>正　角　材</v>
          </cell>
          <cell r="D267">
            <v>0</v>
          </cell>
          <cell r="E267" t="str">
            <v>杉特1等 105×105×4,000</v>
          </cell>
          <cell r="F267">
            <v>0</v>
          </cell>
          <cell r="G267" t="str">
            <v>m3</v>
          </cell>
        </row>
        <row r="268">
          <cell r="B268" t="str">
            <v>012-04</v>
          </cell>
          <cell r="C268" t="str">
            <v>正　角　材</v>
          </cell>
          <cell r="D268">
            <v>0</v>
          </cell>
          <cell r="E268" t="str">
            <v>杉上小節 105×105×4,000</v>
          </cell>
          <cell r="G268" t="str">
            <v>m3</v>
          </cell>
        </row>
        <row r="269">
          <cell r="B269" t="str">
            <v>012-05</v>
          </cell>
          <cell r="C269" t="str">
            <v>正　割　材</v>
          </cell>
          <cell r="D269">
            <v>0</v>
          </cell>
          <cell r="E269" t="str">
            <v>杉特1等 45×45×4,000</v>
          </cell>
          <cell r="F269">
            <v>0</v>
          </cell>
          <cell r="G269" t="str">
            <v>m3</v>
          </cell>
        </row>
        <row r="270">
          <cell r="B270" t="str">
            <v>012-06</v>
          </cell>
          <cell r="C270" t="str">
            <v>平　割　材</v>
          </cell>
          <cell r="D270">
            <v>0</v>
          </cell>
          <cell r="E270" t="str">
            <v>杉特1等 45×90×4,000</v>
          </cell>
          <cell r="F270">
            <v>0</v>
          </cell>
          <cell r="G270" t="str">
            <v>m3</v>
          </cell>
        </row>
        <row r="271">
          <cell r="B271" t="str">
            <v>012-07</v>
          </cell>
          <cell r="C271" t="str">
            <v>杉　　　板</v>
          </cell>
          <cell r="D271">
            <v>0</v>
          </cell>
          <cell r="E271" t="str">
            <v>杉特1等 180×15×4,000</v>
          </cell>
          <cell r="F271">
            <v>0</v>
          </cell>
          <cell r="G271" t="str">
            <v>m3</v>
          </cell>
        </row>
        <row r="272">
          <cell r="B272" t="str">
            <v>012-08</v>
          </cell>
          <cell r="C272" t="str">
            <v>杉　　　板</v>
          </cell>
          <cell r="D272">
            <v>0</v>
          </cell>
          <cell r="E272" t="str">
            <v>杉特1等 180×15×2,000</v>
          </cell>
          <cell r="F272">
            <v>0</v>
          </cell>
          <cell r="G272" t="str">
            <v>m3</v>
          </cell>
        </row>
        <row r="273">
          <cell r="B273" t="str">
            <v>012-09</v>
          </cell>
          <cell r="C273" t="str">
            <v>杉　　　板</v>
          </cell>
          <cell r="D273">
            <v>0</v>
          </cell>
          <cell r="E273" t="str">
            <v>杉特1等 180×18×4,000</v>
          </cell>
          <cell r="F273">
            <v>0</v>
          </cell>
          <cell r="G273" t="str">
            <v>m3</v>
          </cell>
        </row>
        <row r="274">
          <cell r="B274" t="str">
            <v>012-10</v>
          </cell>
          <cell r="C274" t="str">
            <v>杉　　　板</v>
          </cell>
          <cell r="D274">
            <v>0</v>
          </cell>
          <cell r="E274" t="str">
            <v>杉特1等 180×24×4,000</v>
          </cell>
          <cell r="F274">
            <v>0</v>
          </cell>
          <cell r="G274" t="str">
            <v>m3</v>
          </cell>
        </row>
        <row r="275">
          <cell r="B275" t="str">
            <v>012-11</v>
          </cell>
          <cell r="C275" t="str">
            <v>檜 正 角 材</v>
          </cell>
          <cell r="D275">
            <v>0</v>
          </cell>
          <cell r="E275" t="str">
            <v>特1等 105×105×4,000</v>
          </cell>
          <cell r="F275">
            <v>0</v>
          </cell>
          <cell r="G275" t="str">
            <v>m3</v>
          </cell>
        </row>
        <row r="276">
          <cell r="B276" t="str">
            <v>012-12</v>
          </cell>
          <cell r="C276" t="str">
            <v>アピトン角材</v>
          </cell>
          <cell r="D276">
            <v>0</v>
          </cell>
          <cell r="E276" t="str">
            <v>105×105×4,000</v>
          </cell>
          <cell r="F276">
            <v>0</v>
          </cell>
          <cell r="G276" t="str">
            <v>m3</v>
          </cell>
        </row>
        <row r="277">
          <cell r="B277" t="str">
            <v>012-13</v>
          </cell>
          <cell r="C277" t="str">
            <v>アピトン角材</v>
          </cell>
          <cell r="D277">
            <v>0</v>
          </cell>
          <cell r="E277" t="str">
            <v>45×90×4,000</v>
          </cell>
          <cell r="F277">
            <v>0</v>
          </cell>
          <cell r="G277" t="str">
            <v>m3</v>
          </cell>
        </row>
        <row r="278">
          <cell r="B278" t="str">
            <v>012-14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B279" t="str">
            <v>013-01</v>
          </cell>
          <cell r="C279" t="str">
            <v>アピトン角材</v>
          </cell>
          <cell r="D279">
            <v>0</v>
          </cell>
          <cell r="E279" t="str">
            <v>45×45×4,000</v>
          </cell>
          <cell r="F279">
            <v>0</v>
          </cell>
          <cell r="G279" t="str">
            <v>m3</v>
          </cell>
        </row>
        <row r="280">
          <cell r="B280" t="str">
            <v>013-02</v>
          </cell>
          <cell r="C280" t="str">
            <v>建築用 ｺﾝｸﾘｰﾄﾌﾞﾛｯｸ</v>
          </cell>
          <cell r="D280">
            <v>0</v>
          </cell>
          <cell r="E280" t="str">
            <v>空洞ﾌﾞﾛｯｸ16　厚さ100</v>
          </cell>
          <cell r="F280">
            <v>0</v>
          </cell>
          <cell r="G280" t="str">
            <v>個</v>
          </cell>
        </row>
        <row r="281">
          <cell r="B281" t="str">
            <v>013-03</v>
          </cell>
          <cell r="C281" t="str">
            <v>建築用 ｺﾝｸﾘｰﾄﾌﾞﾛｯｸ</v>
          </cell>
          <cell r="D281">
            <v>0</v>
          </cell>
          <cell r="E281" t="str">
            <v>空洞ﾌﾞﾛｯｸ16　厚さ150</v>
          </cell>
          <cell r="F281">
            <v>0</v>
          </cell>
          <cell r="G281" t="str">
            <v>個</v>
          </cell>
        </row>
        <row r="282">
          <cell r="B282" t="str">
            <v>013-04</v>
          </cell>
          <cell r="C282" t="str">
            <v>建築用 ｺﾝｸﾘｰﾄﾌﾞﾛｯｸ</v>
          </cell>
          <cell r="D282">
            <v>0</v>
          </cell>
          <cell r="E282" t="str">
            <v>空洞ﾌﾞﾛｯｸ16　厚さ190</v>
          </cell>
          <cell r="F282">
            <v>0</v>
          </cell>
          <cell r="G282" t="str">
            <v>個</v>
          </cell>
        </row>
        <row r="283">
          <cell r="B283" t="str">
            <v>013-05</v>
          </cell>
          <cell r="C283" t="str">
            <v>建築用 ｺﾝｸﾘｰﾄﾌﾞﾛｯｸ</v>
          </cell>
          <cell r="D283">
            <v>0</v>
          </cell>
          <cell r="E283" t="str">
            <v>空洞ﾌﾞﾛｯｸ16-W  厚さ150</v>
          </cell>
          <cell r="F283">
            <v>0</v>
          </cell>
          <cell r="G283" t="str">
            <v>個</v>
          </cell>
        </row>
        <row r="284">
          <cell r="B284" t="str">
            <v>013-06</v>
          </cell>
          <cell r="C284" t="str">
            <v>建築用 ｺﾝｸﾘｰﾄﾌﾞﾛｯｸ</v>
          </cell>
          <cell r="D284">
            <v>0</v>
          </cell>
          <cell r="E284" t="str">
            <v>空洞ﾌﾞﾛｯｸ16-W　厚さ190</v>
          </cell>
          <cell r="F284">
            <v>0</v>
          </cell>
          <cell r="G284" t="str">
            <v>個</v>
          </cell>
        </row>
        <row r="285">
          <cell r="B285" t="str">
            <v>013-07</v>
          </cell>
          <cell r="C285" t="str">
            <v>障害者用誘導点字ﾀｲﾙ</v>
          </cell>
          <cell r="D285">
            <v>0</v>
          </cell>
          <cell r="E285" t="str">
            <v>点状 磁器質ﾀｲﾙ 300*300</v>
          </cell>
          <cell r="F285">
            <v>0</v>
          </cell>
          <cell r="G285" t="str">
            <v>枚</v>
          </cell>
        </row>
        <row r="286">
          <cell r="B286" t="str">
            <v>013-08</v>
          </cell>
          <cell r="C286" t="str">
            <v>障害者用誘導点字ﾀｲﾙ</v>
          </cell>
          <cell r="D286">
            <v>0</v>
          </cell>
          <cell r="E286" t="str">
            <v>線状 磁器質ﾀｲﾙ 300*300</v>
          </cell>
          <cell r="F286">
            <v>0</v>
          </cell>
          <cell r="G286" t="str">
            <v>枚</v>
          </cell>
        </row>
        <row r="287">
          <cell r="B287" t="str">
            <v>013-09</v>
          </cell>
          <cell r="C287" t="str">
            <v>インサート</v>
          </cell>
          <cell r="D287">
            <v>0</v>
          </cell>
          <cell r="E287" t="str">
            <v>吊りﾎﾞﾙﾄ用</v>
          </cell>
          <cell r="F287">
            <v>0</v>
          </cell>
          <cell r="G287" t="str">
            <v>本</v>
          </cell>
        </row>
        <row r="288">
          <cell r="B288" t="str">
            <v>013-10</v>
          </cell>
          <cell r="C288" t="str">
            <v>インサート</v>
          </cell>
          <cell r="D288">
            <v>0</v>
          </cell>
          <cell r="E288" t="str">
            <v>ﾃﾞｯｷ用</v>
          </cell>
          <cell r="F288">
            <v>0</v>
          </cell>
          <cell r="G288" t="str">
            <v>本</v>
          </cell>
        </row>
        <row r="289">
          <cell r="B289" t="str">
            <v>013-11</v>
          </cell>
          <cell r="C289" t="str">
            <v>ｲﾝｻｰﾄ用ﾅｯﾄ</v>
          </cell>
          <cell r="D289">
            <v>0</v>
          </cell>
          <cell r="E289" t="str">
            <v>W 3/8 (10)</v>
          </cell>
          <cell r="F289">
            <v>0</v>
          </cell>
          <cell r="G289" t="str">
            <v>個</v>
          </cell>
        </row>
        <row r="290">
          <cell r="B290" t="str">
            <v>013-12</v>
          </cell>
        </row>
        <row r="291">
          <cell r="B291" t="str">
            <v>013-13</v>
          </cell>
        </row>
        <row r="292">
          <cell r="B292" t="str">
            <v>013-14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B293" t="str">
            <v>014-01</v>
          </cell>
          <cell r="C293" t="str">
            <v>ｲﾝｻｰﾄ用ﾎﾞﾙﾄ</v>
          </cell>
          <cell r="D293">
            <v>0</v>
          </cell>
          <cell r="E293" t="str">
            <v>300 ﾒｯｷ付き W3/8(10)</v>
          </cell>
          <cell r="F293">
            <v>0</v>
          </cell>
          <cell r="G293" t="str">
            <v>本</v>
          </cell>
        </row>
        <row r="294">
          <cell r="B294" t="str">
            <v>014-02</v>
          </cell>
          <cell r="C294" t="str">
            <v>ｲﾝｻｰﾄ用ﾎﾞﾙﾄ</v>
          </cell>
          <cell r="D294">
            <v>0</v>
          </cell>
          <cell r="E294" t="str">
            <v>400 ﾒｯｷ付き W3/8(10)</v>
          </cell>
          <cell r="F294">
            <v>0</v>
          </cell>
          <cell r="G294" t="str">
            <v>本</v>
          </cell>
        </row>
        <row r="295">
          <cell r="B295" t="str">
            <v>014-03</v>
          </cell>
          <cell r="C295" t="str">
            <v>ｲﾝｻｰﾄ用ﾎﾞﾙﾄ</v>
          </cell>
          <cell r="D295">
            <v>0</v>
          </cell>
          <cell r="E295" t="str">
            <v>500 ﾒｯｷ付き W3/8(10)</v>
          </cell>
          <cell r="F295">
            <v>0</v>
          </cell>
          <cell r="G295" t="str">
            <v>本</v>
          </cell>
        </row>
        <row r="296">
          <cell r="B296" t="str">
            <v>014-04</v>
          </cell>
          <cell r="C296" t="str">
            <v>ｲﾝｻｰﾄ用ﾎﾞﾙﾄ</v>
          </cell>
          <cell r="D296">
            <v>0</v>
          </cell>
          <cell r="E296" t="str">
            <v>600 ﾒｯｷ付き W3/8(10)</v>
          </cell>
          <cell r="F296">
            <v>0</v>
          </cell>
          <cell r="G296" t="str">
            <v>本</v>
          </cell>
        </row>
        <row r="297">
          <cell r="B297" t="str">
            <v>014-05</v>
          </cell>
          <cell r="C297" t="str">
            <v>ｲﾝｻｰﾄ用ﾎﾞﾙﾄ</v>
          </cell>
          <cell r="D297">
            <v>0</v>
          </cell>
          <cell r="E297" t="str">
            <v>700 ﾒｯｷ付き W3/8(10)</v>
          </cell>
          <cell r="F297">
            <v>0</v>
          </cell>
          <cell r="G297" t="str">
            <v>本</v>
          </cell>
        </row>
        <row r="298">
          <cell r="B298" t="str">
            <v>014-06</v>
          </cell>
          <cell r="C298" t="str">
            <v>ｲﾝｻｰﾄ用ﾎﾞﾙﾄ</v>
          </cell>
          <cell r="D298">
            <v>0</v>
          </cell>
          <cell r="E298" t="str">
            <v>800 ﾒｯｷ付き W3/8(10)</v>
          </cell>
          <cell r="F298">
            <v>0</v>
          </cell>
          <cell r="G298" t="str">
            <v>本</v>
          </cell>
        </row>
        <row r="299">
          <cell r="B299" t="str">
            <v>014-07</v>
          </cell>
          <cell r="C299" t="str">
            <v>ｲﾝｻｰﾄ用ﾎﾞﾙﾄ</v>
          </cell>
          <cell r="D299">
            <v>0</v>
          </cell>
          <cell r="E299" t="str">
            <v>900 ﾒｯｷ付き W3/8(10)</v>
          </cell>
          <cell r="F299">
            <v>0</v>
          </cell>
          <cell r="G299" t="str">
            <v>本</v>
          </cell>
        </row>
        <row r="300">
          <cell r="B300" t="str">
            <v>014-08</v>
          </cell>
          <cell r="C300" t="str">
            <v>ｲﾝｻｰﾄ用ﾎﾞﾙﾄ</v>
          </cell>
          <cell r="D300">
            <v>0</v>
          </cell>
          <cell r="E300" t="str">
            <v>1000 ﾒｯｷ付き W3/8(10)</v>
          </cell>
          <cell r="F300">
            <v>0</v>
          </cell>
          <cell r="G300" t="str">
            <v>本</v>
          </cell>
        </row>
        <row r="301">
          <cell r="B301" t="str">
            <v>014-09</v>
          </cell>
          <cell r="C301" t="str">
            <v>屋上点検口</v>
          </cell>
          <cell r="D301">
            <v>0</v>
          </cell>
          <cell r="E301" t="str">
            <v>ｽﾃﾝﾚｽ製 径600</v>
          </cell>
          <cell r="F301">
            <v>0</v>
          </cell>
          <cell r="G301" t="str">
            <v>個</v>
          </cell>
        </row>
        <row r="302">
          <cell r="B302" t="str">
            <v>014-10</v>
          </cell>
          <cell r="C302" t="str">
            <v>タラップ</v>
          </cell>
          <cell r="D302">
            <v>0</v>
          </cell>
          <cell r="E302" t="str">
            <v>φ19 ｽﾃﾝﾚｽ W303×H250</v>
          </cell>
          <cell r="F302">
            <v>0</v>
          </cell>
          <cell r="G302" t="str">
            <v>㎡</v>
          </cell>
        </row>
        <row r="303">
          <cell r="B303" t="str">
            <v>014-11</v>
          </cell>
          <cell r="C303" t="str">
            <v>ｶｰﾃﾝﾚｰﾙ</v>
          </cell>
          <cell r="D303">
            <v>0</v>
          </cell>
          <cell r="E303" t="str">
            <v>L=1,820 ｽﾃﾝﾚｽ 付属品共</v>
          </cell>
          <cell r="F303">
            <v>0</v>
          </cell>
          <cell r="G303" t="str">
            <v>組</v>
          </cell>
        </row>
        <row r="304">
          <cell r="B304" t="str">
            <v>014-12</v>
          </cell>
          <cell r="C304" t="str">
            <v>ｶｰﾃﾝﾚｰﾙ</v>
          </cell>
          <cell r="D304">
            <v>0</v>
          </cell>
          <cell r="E304" t="str">
            <v>L=2,000 ｽﾃﾝﾚｽ 付属品共</v>
          </cell>
          <cell r="F304">
            <v>0</v>
          </cell>
          <cell r="G304" t="str">
            <v>組</v>
          </cell>
        </row>
        <row r="305">
          <cell r="B305" t="str">
            <v>014-13</v>
          </cell>
        </row>
        <row r="306">
          <cell r="B306" t="str">
            <v>014-14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B307" t="str">
            <v>015-01</v>
          </cell>
          <cell r="C307" t="str">
            <v>ｶｰﾃﾝﾚｰﾙ</v>
          </cell>
          <cell r="D307">
            <v>0</v>
          </cell>
          <cell r="E307" t="str">
            <v>L=3,640 ｽﾃﾝﾚｽ 付属品共</v>
          </cell>
          <cell r="F307">
            <v>0</v>
          </cell>
          <cell r="G307" t="str">
            <v>組</v>
          </cell>
        </row>
        <row r="308">
          <cell r="B308" t="str">
            <v>015-02</v>
          </cell>
          <cell r="C308" t="str">
            <v>ｶｰﾃﾝﾚｰﾙ</v>
          </cell>
          <cell r="D308">
            <v>0</v>
          </cell>
          <cell r="E308" t="str">
            <v>L=4,000 ｽﾃﾝﾚｽ 付属品共</v>
          </cell>
          <cell r="F308">
            <v>0</v>
          </cell>
          <cell r="G308" t="str">
            <v>組</v>
          </cell>
        </row>
        <row r="309">
          <cell r="B309" t="str">
            <v>015-03</v>
          </cell>
          <cell r="C309" t="str">
            <v>ブラインド</v>
          </cell>
          <cell r="D309">
            <v>0</v>
          </cell>
          <cell r="E309" t="str">
            <v>ミニソフト(ﾓﾉｺﾑ)</v>
          </cell>
          <cell r="F309">
            <v>0</v>
          </cell>
          <cell r="G309" t="str">
            <v>㎡</v>
          </cell>
        </row>
        <row r="310">
          <cell r="B310" t="str">
            <v>015-04</v>
          </cell>
          <cell r="C310" t="str">
            <v>か す が い</v>
          </cell>
          <cell r="D310">
            <v>0</v>
          </cell>
          <cell r="E310" t="str">
            <v>径9  長さ150</v>
          </cell>
          <cell r="F310">
            <v>0</v>
          </cell>
          <cell r="G310" t="str">
            <v>kg</v>
          </cell>
        </row>
        <row r="311">
          <cell r="B311" t="str">
            <v>015-05</v>
          </cell>
          <cell r="C311" t="str">
            <v>か す が い</v>
          </cell>
          <cell r="D311">
            <v>0</v>
          </cell>
          <cell r="E311" t="str">
            <v>径9  長さ180</v>
          </cell>
          <cell r="F311">
            <v>0</v>
          </cell>
          <cell r="G311" t="str">
            <v>kg</v>
          </cell>
        </row>
        <row r="312">
          <cell r="B312" t="str">
            <v>015-06</v>
          </cell>
          <cell r="C312" t="str">
            <v>ﾎｰﾙｲﾝｱﾝｶｰ</v>
          </cell>
          <cell r="D312">
            <v>0</v>
          </cell>
          <cell r="E312" t="str">
            <v>φ10  L=150mm</v>
          </cell>
          <cell r="F312">
            <v>0</v>
          </cell>
          <cell r="G312" t="str">
            <v>本</v>
          </cell>
        </row>
        <row r="313">
          <cell r="B313" t="str">
            <v>015-07</v>
          </cell>
          <cell r="C313" t="str">
            <v>SK式換気孔</v>
          </cell>
          <cell r="D313">
            <v>0</v>
          </cell>
          <cell r="E313" t="str">
            <v>Ｈ 型</v>
          </cell>
          <cell r="F313">
            <v>0</v>
          </cell>
          <cell r="G313" t="str">
            <v>個</v>
          </cell>
        </row>
        <row r="314">
          <cell r="B314" t="str">
            <v>015-08</v>
          </cell>
          <cell r="C314" t="str">
            <v>SK式換気孔</v>
          </cell>
          <cell r="D314">
            <v>0</v>
          </cell>
          <cell r="E314" t="str">
            <v>ＬＢ型</v>
          </cell>
          <cell r="F314">
            <v>0</v>
          </cell>
          <cell r="G314" t="str">
            <v>個</v>
          </cell>
        </row>
        <row r="315">
          <cell r="B315" t="str">
            <v>015-09</v>
          </cell>
          <cell r="C315" t="str">
            <v>縦樋受金物</v>
          </cell>
          <cell r="D315">
            <v>0</v>
          </cell>
          <cell r="E315" t="str">
            <v>φ100用 ｽﾃﾝﾚｽ(SUS304) ﾊﾞﾝﾄﾞ､足共</v>
          </cell>
          <cell r="G315" t="str">
            <v>個</v>
          </cell>
        </row>
        <row r="316">
          <cell r="B316" t="str">
            <v>015-10</v>
          </cell>
          <cell r="C316" t="str">
            <v>水切りｶﾊﾞｰ</v>
          </cell>
          <cell r="D316">
            <v>0</v>
          </cell>
          <cell r="E316" t="str">
            <v>厚0.7 (SUS304)</v>
          </cell>
          <cell r="F316">
            <v>0</v>
          </cell>
          <cell r="G316" t="str">
            <v>ｍ</v>
          </cell>
        </row>
        <row r="317">
          <cell r="B317" t="str">
            <v>015-11</v>
          </cell>
          <cell r="C317" t="str">
            <v>ｸｰﾗｰｷｬｯﾌﾟ</v>
          </cell>
          <cell r="D317">
            <v>0</v>
          </cell>
          <cell r="E317" t="str">
            <v>φ107用 (内外共)</v>
          </cell>
          <cell r="F317">
            <v>0</v>
          </cell>
          <cell r="G317" t="str">
            <v>個</v>
          </cell>
        </row>
        <row r="318">
          <cell r="B318" t="str">
            <v>015-12</v>
          </cell>
          <cell r="C318" t="str">
            <v>天井換気ﾊﾟｲﾌﾟ</v>
          </cell>
          <cell r="D318">
            <v>0</v>
          </cell>
          <cell r="E318" t="str">
            <v>内径50 外径54 (梁幅420) ﾌﾟﾗｽﾁｯｸ</v>
          </cell>
          <cell r="G318" t="str">
            <v>本</v>
          </cell>
        </row>
        <row r="319">
          <cell r="B319" t="str">
            <v>015-13</v>
          </cell>
          <cell r="C319" t="str">
            <v>ｸｰﾗｰ用ｲﾝｻｰﾄ</v>
          </cell>
          <cell r="D319">
            <v>0</v>
          </cell>
          <cell r="E319">
            <v>0</v>
          </cell>
          <cell r="F319">
            <v>0</v>
          </cell>
          <cell r="G319" t="str">
            <v>個</v>
          </cell>
        </row>
        <row r="320">
          <cell r="B320" t="str">
            <v>015-14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B321" t="str">
            <v>016-01</v>
          </cell>
          <cell r="C321" t="str">
            <v>集水ﾏｽ用ｸﾞﾚｰﾁﾝｸﾞ</v>
          </cell>
          <cell r="D321">
            <v>0</v>
          </cell>
          <cell r="E321" t="str">
            <v>400×100 (福西G9000 縦樋 φ100用 雨水)</v>
          </cell>
          <cell r="G321" t="str">
            <v>枚</v>
          </cell>
        </row>
        <row r="322">
          <cell r="B322" t="str">
            <v>016-02</v>
          </cell>
          <cell r="C322" t="str">
            <v>しっくい</v>
          </cell>
          <cell r="D322">
            <v>0</v>
          </cell>
          <cell r="E322" t="str">
            <v>25kg入り</v>
          </cell>
          <cell r="F322">
            <v>0</v>
          </cell>
          <cell r="G322" t="str">
            <v>袋</v>
          </cell>
        </row>
        <row r="323">
          <cell r="B323" t="str">
            <v>016-03</v>
          </cell>
          <cell r="C323" t="str">
            <v>ねじ締り</v>
          </cell>
          <cell r="D323">
            <v>0</v>
          </cell>
          <cell r="E323" t="str">
            <v>働き 36</v>
          </cell>
          <cell r="F323">
            <v>0</v>
          </cell>
          <cell r="G323" t="str">
            <v>組</v>
          </cell>
        </row>
        <row r="324">
          <cell r="B324" t="str">
            <v>016-04</v>
          </cell>
          <cell r="C324" t="str">
            <v>レール</v>
          </cell>
          <cell r="D324">
            <v>0</v>
          </cell>
          <cell r="E324" t="str">
            <v>埋込み 1,820</v>
          </cell>
          <cell r="F324">
            <v>0</v>
          </cell>
          <cell r="G324" t="str">
            <v>本</v>
          </cell>
        </row>
        <row r="325">
          <cell r="B325" t="str">
            <v>016-05</v>
          </cell>
          <cell r="C325" t="str">
            <v>戸　　車</v>
          </cell>
          <cell r="D325">
            <v>0</v>
          </cell>
          <cell r="E325" t="str">
            <v>外径 30</v>
          </cell>
          <cell r="F325">
            <v>0</v>
          </cell>
          <cell r="G325" t="str">
            <v>個</v>
          </cell>
        </row>
        <row r="326">
          <cell r="B326" t="str">
            <v>016-06</v>
          </cell>
          <cell r="C326" t="str">
            <v>ｽﾃﾝﾚｽ丁番</v>
          </cell>
          <cell r="D326">
            <v>0</v>
          </cell>
          <cell r="E326" t="str">
            <v>1.3×51  SUS304</v>
          </cell>
          <cell r="F326">
            <v>0</v>
          </cell>
          <cell r="G326" t="str">
            <v>枚</v>
          </cell>
        </row>
        <row r="327">
          <cell r="B327" t="str">
            <v>016-07</v>
          </cell>
          <cell r="C327" t="str">
            <v>ｽﾃﾝﾚｽ丁番</v>
          </cell>
          <cell r="D327">
            <v>0</v>
          </cell>
          <cell r="E327" t="str">
            <v>1.3×64  SUS304</v>
          </cell>
          <cell r="F327">
            <v>0</v>
          </cell>
          <cell r="G327" t="str">
            <v>枚</v>
          </cell>
        </row>
        <row r="328">
          <cell r="B328" t="str">
            <v>016-08</v>
          </cell>
          <cell r="C328" t="str">
            <v>ｽﾃﾝﾚｽ丁番</v>
          </cell>
          <cell r="D328">
            <v>0</v>
          </cell>
          <cell r="E328" t="str">
            <v>1.5×76  SUS304</v>
          </cell>
          <cell r="F328">
            <v>0</v>
          </cell>
          <cell r="G328" t="str">
            <v>枚</v>
          </cell>
        </row>
        <row r="329">
          <cell r="B329" t="str">
            <v>016-09</v>
          </cell>
          <cell r="C329" t="str">
            <v>ｽﾃﾝﾚｽ丁番</v>
          </cell>
          <cell r="D329">
            <v>0</v>
          </cell>
          <cell r="E329" t="str">
            <v>1.7×89  SUS304</v>
          </cell>
          <cell r="F329">
            <v>0</v>
          </cell>
          <cell r="G329" t="str">
            <v>枚</v>
          </cell>
        </row>
        <row r="330">
          <cell r="B330" t="str">
            <v>016-10</v>
          </cell>
          <cell r="C330" t="str">
            <v>ｽﾃﾝﾚｽ丁番</v>
          </cell>
          <cell r="D330">
            <v>0</v>
          </cell>
          <cell r="E330" t="str">
            <v>2.0×127  SUS304</v>
          </cell>
          <cell r="F330">
            <v>0</v>
          </cell>
          <cell r="G330" t="str">
            <v>枚</v>
          </cell>
        </row>
        <row r="331">
          <cell r="B331" t="str">
            <v>016-11</v>
          </cell>
          <cell r="C331" t="str">
            <v>義星付丁番</v>
          </cell>
          <cell r="D331">
            <v>0</v>
          </cell>
          <cell r="E331" t="str">
            <v>2.0×102×102 SUS304</v>
          </cell>
          <cell r="F331">
            <v>0</v>
          </cell>
          <cell r="G331" t="str">
            <v>枚</v>
          </cell>
        </row>
        <row r="332">
          <cell r="B332" t="str">
            <v>016-12</v>
          </cell>
          <cell r="C332" t="str">
            <v>義星付丁番</v>
          </cell>
          <cell r="D332">
            <v>0</v>
          </cell>
          <cell r="E332" t="str">
            <v>2.5×102×102 SUS304</v>
          </cell>
          <cell r="F332">
            <v>0</v>
          </cell>
          <cell r="G332" t="str">
            <v>枚</v>
          </cell>
        </row>
        <row r="333">
          <cell r="B333" t="str">
            <v>016-13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016-14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017-01</v>
          </cell>
          <cell r="C335" t="str">
            <v>義星付丁番</v>
          </cell>
          <cell r="D335">
            <v>0</v>
          </cell>
          <cell r="E335" t="str">
            <v>2.5×127×127 SUS304</v>
          </cell>
          <cell r="F335">
            <v>0</v>
          </cell>
          <cell r="G335" t="str">
            <v>枚</v>
          </cell>
        </row>
        <row r="336">
          <cell r="B336" t="str">
            <v>017-02</v>
          </cell>
          <cell r="C336" t="str">
            <v>ﾍﾀﾞﾃ板取合金物</v>
          </cell>
          <cell r="D336">
            <v>0</v>
          </cell>
          <cell r="E336" t="str">
            <v>脚部  ｽﾃﾝ</v>
          </cell>
          <cell r="F336">
            <v>0</v>
          </cell>
          <cell r="G336" t="str">
            <v>組</v>
          </cell>
        </row>
        <row r="337">
          <cell r="B337" t="str">
            <v>017-03</v>
          </cell>
          <cell r="C337" t="str">
            <v>ﾍﾀﾞﾃ板取合金物</v>
          </cell>
          <cell r="D337">
            <v>0</v>
          </cell>
          <cell r="E337" t="str">
            <v>ｶﾍﾞ付  ｽﾃﾝ</v>
          </cell>
          <cell r="F337">
            <v>0</v>
          </cell>
          <cell r="G337" t="str">
            <v>組</v>
          </cell>
        </row>
        <row r="338">
          <cell r="B338" t="str">
            <v>017-04</v>
          </cell>
          <cell r="C338" t="str">
            <v>ﾍﾀﾞﾃ板取合金物</v>
          </cell>
          <cell r="D338">
            <v>0</v>
          </cell>
          <cell r="E338" t="str">
            <v>頭つなぎ ｽﾃﾝ L=4,000mm</v>
          </cell>
          <cell r="F338">
            <v>0</v>
          </cell>
          <cell r="G338" t="str">
            <v>組</v>
          </cell>
        </row>
        <row r="339">
          <cell r="B339" t="str">
            <v>017-05</v>
          </cell>
          <cell r="C339" t="str">
            <v>自 由 丁 番</v>
          </cell>
          <cell r="D339">
            <v>0</v>
          </cell>
          <cell r="E339" t="str">
            <v>127　鋼製</v>
          </cell>
          <cell r="F339">
            <v>0</v>
          </cell>
          <cell r="G339" t="str">
            <v>枚</v>
          </cell>
        </row>
        <row r="340">
          <cell r="B340" t="str">
            <v>017-06</v>
          </cell>
          <cell r="C340" t="str">
            <v>ﾗﾊﾞﾄﾘﾋﾝｼﾞ</v>
          </cell>
          <cell r="D340">
            <v>0</v>
          </cell>
          <cell r="E340" t="str">
            <v>102  SUS304</v>
          </cell>
          <cell r="F340">
            <v>0</v>
          </cell>
          <cell r="G340" t="str">
            <v>枚</v>
          </cell>
        </row>
        <row r="341">
          <cell r="B341" t="str">
            <v>017-07</v>
          </cell>
          <cell r="C341" t="str">
            <v>ﾗﾊﾞﾄﾘｽﾄﾗｲｸ</v>
          </cell>
          <cell r="D341">
            <v>0</v>
          </cell>
          <cell r="E341" t="str">
            <v>木製へだて用 SUS304　外開き用</v>
          </cell>
          <cell r="G341" t="str">
            <v>枚</v>
          </cell>
        </row>
        <row r="342">
          <cell r="B342" t="str">
            <v>017-08</v>
          </cell>
          <cell r="C342" t="str">
            <v>ﾗｯﾁ式表示器</v>
          </cell>
          <cell r="D342">
            <v>0</v>
          </cell>
          <cell r="E342" t="str">
            <v>75m/m  SUS304</v>
          </cell>
          <cell r="F342">
            <v>0</v>
          </cell>
          <cell r="G342" t="str">
            <v>個</v>
          </cell>
        </row>
        <row r="343">
          <cell r="B343" t="str">
            <v>017-09</v>
          </cell>
          <cell r="C343" t="str">
            <v>帽子掛け戸当り</v>
          </cell>
          <cell r="D343">
            <v>0</v>
          </cell>
          <cell r="E343" t="str">
            <v>100m/m  SUS304</v>
          </cell>
          <cell r="F343">
            <v>0</v>
          </cell>
          <cell r="G343" t="str">
            <v>個</v>
          </cell>
        </row>
        <row r="344">
          <cell r="B344" t="str">
            <v>017-10</v>
          </cell>
          <cell r="C344" t="str">
            <v>押　　　板</v>
          </cell>
          <cell r="D344">
            <v>0</v>
          </cell>
          <cell r="E344" t="str">
            <v>240×55  SUS304</v>
          </cell>
          <cell r="F344">
            <v>0</v>
          </cell>
          <cell r="G344" t="str">
            <v>個</v>
          </cell>
        </row>
        <row r="345">
          <cell r="B345" t="str">
            <v>017-11</v>
          </cell>
          <cell r="C345" t="str">
            <v>フランス落し</v>
          </cell>
          <cell r="D345">
            <v>0</v>
          </cell>
          <cell r="E345" t="str">
            <v>300m/m  SUS304</v>
          </cell>
          <cell r="F345">
            <v>0</v>
          </cell>
          <cell r="G345" t="str">
            <v>組</v>
          </cell>
        </row>
        <row r="346">
          <cell r="B346" t="str">
            <v>017-12</v>
          </cell>
          <cell r="C346" t="str">
            <v>引　　　手</v>
          </cell>
          <cell r="D346">
            <v>0</v>
          </cell>
          <cell r="E346" t="str">
            <v>60×15 ｽﾃﾝ</v>
          </cell>
          <cell r="F346">
            <v>0</v>
          </cell>
          <cell r="G346" t="str">
            <v>個</v>
          </cell>
        </row>
        <row r="347">
          <cell r="B347" t="str">
            <v>017-13</v>
          </cell>
          <cell r="C347" t="str">
            <v>ヒ モ 掛 け</v>
          </cell>
          <cell r="D347">
            <v>0</v>
          </cell>
          <cell r="E347">
            <v>0</v>
          </cell>
          <cell r="F347">
            <v>0</v>
          </cell>
          <cell r="G347" t="str">
            <v>個</v>
          </cell>
        </row>
        <row r="348">
          <cell r="B348" t="str">
            <v>017-14</v>
          </cell>
          <cell r="C348" t="str">
            <v>モノロック</v>
          </cell>
          <cell r="D348">
            <v>0</v>
          </cell>
          <cell r="E348" t="str">
            <v>HMD-1 相当品 64mm（合成樹脂）</v>
          </cell>
          <cell r="G348" t="str">
            <v>組</v>
          </cell>
        </row>
        <row r="349">
          <cell r="B349" t="str">
            <v>018-01</v>
          </cell>
          <cell r="C349" t="str">
            <v>モノロック</v>
          </cell>
          <cell r="D349">
            <v>0</v>
          </cell>
          <cell r="E349" t="str">
            <v>HMD-0 相当品 64mm（合成樹脂）</v>
          </cell>
          <cell r="G349" t="str">
            <v>組</v>
          </cell>
        </row>
        <row r="350">
          <cell r="B350" t="str">
            <v>018-02</v>
          </cell>
          <cell r="C350" t="str">
            <v>ガラスブロック</v>
          </cell>
          <cell r="D350">
            <v>0</v>
          </cell>
          <cell r="E350" t="str">
            <v>115×115×80mm 透明 JIS R5212</v>
          </cell>
          <cell r="G350" t="str">
            <v>個</v>
          </cell>
        </row>
        <row r="351">
          <cell r="B351" t="str">
            <v>018-03</v>
          </cell>
          <cell r="C351" t="str">
            <v>ガラスブロック</v>
          </cell>
          <cell r="D351">
            <v>0</v>
          </cell>
          <cell r="E351" t="str">
            <v>115×115×80mm ｶﾗｰ JIS R5212</v>
          </cell>
          <cell r="G351" t="str">
            <v>個</v>
          </cell>
        </row>
        <row r="352">
          <cell r="B352" t="str">
            <v>018-04</v>
          </cell>
          <cell r="C352" t="str">
            <v>ガラスブロック</v>
          </cell>
          <cell r="D352">
            <v>0</v>
          </cell>
          <cell r="E352" t="str">
            <v>145×145×95mm 透明 JIS R5212</v>
          </cell>
          <cell r="G352" t="str">
            <v>個</v>
          </cell>
        </row>
        <row r="353">
          <cell r="B353" t="str">
            <v>018-05</v>
          </cell>
          <cell r="C353" t="str">
            <v>ガラスブロック</v>
          </cell>
          <cell r="D353">
            <v>0</v>
          </cell>
          <cell r="E353" t="str">
            <v>145×145×95mm ｶﾗｰ JIS R5212</v>
          </cell>
          <cell r="G353" t="str">
            <v>個</v>
          </cell>
        </row>
        <row r="354">
          <cell r="B354" t="str">
            <v>018-06</v>
          </cell>
          <cell r="C354" t="str">
            <v>ガラスブロック</v>
          </cell>
          <cell r="D354">
            <v>0</v>
          </cell>
          <cell r="E354" t="str">
            <v>190×190×95mm 透明 JIS R5212</v>
          </cell>
          <cell r="G354" t="str">
            <v>個</v>
          </cell>
        </row>
        <row r="355">
          <cell r="B355" t="str">
            <v>018-07</v>
          </cell>
          <cell r="C355" t="str">
            <v>ガラスブロック</v>
          </cell>
          <cell r="D355">
            <v>0</v>
          </cell>
          <cell r="E355" t="str">
            <v>190×190×95mm ｶﾗｰ JIS R5212</v>
          </cell>
          <cell r="G355" t="str">
            <v>個</v>
          </cell>
        </row>
        <row r="356">
          <cell r="B356" t="str">
            <v>018-08</v>
          </cell>
          <cell r="C356" t="str">
            <v>しな合板</v>
          </cell>
          <cell r="D356">
            <v>0</v>
          </cell>
          <cell r="E356" t="str">
            <v>4.0×910×1,820mm Ⅱ類 F☆☆☆☆</v>
          </cell>
          <cell r="F356">
            <v>0</v>
          </cell>
          <cell r="G356" t="str">
            <v>枚</v>
          </cell>
        </row>
        <row r="357">
          <cell r="B357" t="str">
            <v>018-09</v>
          </cell>
          <cell r="C357" t="str">
            <v>しな合板</v>
          </cell>
          <cell r="D357">
            <v>0</v>
          </cell>
          <cell r="E357" t="str">
            <v>5.5×910×1,820mm Ⅱ類 F☆☆☆☆</v>
          </cell>
          <cell r="F357">
            <v>0</v>
          </cell>
          <cell r="G357" t="str">
            <v>枚</v>
          </cell>
        </row>
        <row r="358">
          <cell r="B358" t="str">
            <v>018-10</v>
          </cell>
          <cell r="C358" t="str">
            <v>ラワン合板</v>
          </cell>
          <cell r="D358">
            <v>0</v>
          </cell>
          <cell r="E358" t="str">
            <v>2.5×910×1,820mm Ⅱ類 F☆☆☆☆</v>
          </cell>
          <cell r="F358">
            <v>0</v>
          </cell>
          <cell r="G358" t="str">
            <v>枚</v>
          </cell>
        </row>
        <row r="359">
          <cell r="B359" t="str">
            <v>018-11</v>
          </cell>
          <cell r="C359" t="str">
            <v>ラワン合板</v>
          </cell>
          <cell r="D359">
            <v>0</v>
          </cell>
          <cell r="E359" t="str">
            <v>4.0×910×1,820mm Ⅱ類 F☆☆☆☆</v>
          </cell>
          <cell r="F359">
            <v>0</v>
          </cell>
          <cell r="G359" t="str">
            <v>枚</v>
          </cell>
        </row>
        <row r="360">
          <cell r="B360" t="str">
            <v>018-12</v>
          </cell>
          <cell r="C360" t="str">
            <v>ラワン合板</v>
          </cell>
          <cell r="D360">
            <v>0</v>
          </cell>
          <cell r="E360" t="str">
            <v>5.5×910×1,820mm Ⅱ類 F☆☆☆☆</v>
          </cell>
          <cell r="F360">
            <v>0</v>
          </cell>
          <cell r="G360" t="str">
            <v>枚</v>
          </cell>
        </row>
        <row r="361">
          <cell r="B361" t="str">
            <v>018-13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018-14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B363" t="str">
            <v>019-01</v>
          </cell>
          <cell r="C363" t="str">
            <v>ラワン合板</v>
          </cell>
          <cell r="D363">
            <v>0</v>
          </cell>
          <cell r="E363" t="str">
            <v>9.0×910×1,820mm Ⅱ類 F☆☆☆☆</v>
          </cell>
          <cell r="F363">
            <v>0</v>
          </cell>
          <cell r="G363" t="str">
            <v>枚</v>
          </cell>
        </row>
        <row r="364">
          <cell r="B364" t="str">
            <v>019-02</v>
          </cell>
          <cell r="C364" t="str">
            <v>ラワン合板</v>
          </cell>
          <cell r="D364">
            <v>0</v>
          </cell>
          <cell r="E364" t="str">
            <v>12.0×910×1,820mm Ⅱ類 F☆☆☆☆</v>
          </cell>
          <cell r="F364">
            <v>0</v>
          </cell>
          <cell r="G364" t="str">
            <v>枚</v>
          </cell>
        </row>
        <row r="365">
          <cell r="B365" t="str">
            <v>019-03</v>
          </cell>
          <cell r="C365" t="str">
            <v>ラワン合板</v>
          </cell>
          <cell r="D365">
            <v>0</v>
          </cell>
          <cell r="E365" t="str">
            <v>15.0×910×1,820mm Ⅱ類 F☆☆☆☆</v>
          </cell>
          <cell r="F365">
            <v>0</v>
          </cell>
          <cell r="G365" t="str">
            <v>枚</v>
          </cell>
        </row>
        <row r="366">
          <cell r="B366" t="str">
            <v>019-04</v>
          </cell>
          <cell r="C366" t="str">
            <v>永大ﾈｵｳｯﾄﾞ(化粧合板)</v>
          </cell>
          <cell r="D366">
            <v>0</v>
          </cell>
          <cell r="E366" t="str">
            <v>4×610×2,430 F☆☆☆☆</v>
          </cell>
          <cell r="F366">
            <v>0</v>
          </cell>
          <cell r="G366" t="str">
            <v>枚</v>
          </cell>
        </row>
        <row r="367">
          <cell r="B367" t="str">
            <v>019-05</v>
          </cell>
          <cell r="C367" t="str">
            <v>在来かわら</v>
          </cell>
          <cell r="D367">
            <v>0</v>
          </cell>
          <cell r="E367" t="str">
            <v>めすがわら 235×235</v>
          </cell>
          <cell r="F367">
            <v>0</v>
          </cell>
          <cell r="G367" t="str">
            <v>枚</v>
          </cell>
        </row>
        <row r="368">
          <cell r="B368" t="str">
            <v>019-06</v>
          </cell>
          <cell r="C368" t="str">
            <v>在来かわら</v>
          </cell>
          <cell r="D368">
            <v>0</v>
          </cell>
          <cell r="E368" t="str">
            <v>おすがわら 300×150</v>
          </cell>
          <cell r="F368">
            <v>0</v>
          </cell>
          <cell r="G368" t="str">
            <v>枚</v>
          </cell>
        </row>
        <row r="369">
          <cell r="B369" t="str">
            <v>019-07</v>
          </cell>
          <cell r="C369" t="str">
            <v>亜 鉛 鉄 板</v>
          </cell>
          <cell r="D369">
            <v>0</v>
          </cell>
          <cell r="E369" t="str">
            <v>0.3×914×1,829 定尺平板</v>
          </cell>
          <cell r="G369" t="str">
            <v>枚</v>
          </cell>
        </row>
        <row r="370">
          <cell r="B370" t="str">
            <v>019-08</v>
          </cell>
          <cell r="C370" t="str">
            <v>ﾌﾛｰﾘﾝｸﾞﾌﾞﾛｯｸ</v>
          </cell>
          <cell r="D370">
            <v>0</v>
          </cell>
          <cell r="E370" t="str">
            <v>15×300×300mm　ﾅﾗ</v>
          </cell>
          <cell r="F370">
            <v>0</v>
          </cell>
          <cell r="G370" t="str">
            <v>枚</v>
          </cell>
        </row>
        <row r="371">
          <cell r="B371" t="str">
            <v>019-09</v>
          </cell>
          <cell r="C371" t="str">
            <v>ﾌﾛｰﾘﾝｸﾞﾌﾞﾛｯｸ</v>
          </cell>
          <cell r="D371">
            <v>0</v>
          </cell>
          <cell r="E371" t="str">
            <v>15×300×300mm　ﾌﾞﾅ</v>
          </cell>
          <cell r="F371">
            <v>0</v>
          </cell>
          <cell r="G371" t="str">
            <v>枚</v>
          </cell>
        </row>
        <row r="372">
          <cell r="B372" t="str">
            <v>019-10</v>
          </cell>
          <cell r="C372" t="str">
            <v>ﾌﾟﾗｲｶﾗｰﾌﾛｱ　ﾅﾗ</v>
          </cell>
          <cell r="D372">
            <v>0</v>
          </cell>
          <cell r="E372" t="str">
            <v>12×303×1,818mm F☆☆☆☆</v>
          </cell>
          <cell r="G372" t="str">
            <v>㎡</v>
          </cell>
        </row>
        <row r="373">
          <cell r="B373" t="str">
            <v>019-11</v>
          </cell>
          <cell r="C373" t="str">
            <v>ﾀﾞｲｹﾝ縁甲板</v>
          </cell>
          <cell r="D373">
            <v>0</v>
          </cell>
          <cell r="E373" t="str">
            <v>WPC縁甲宝檜 15×106×3,940 ﾋﾉｷ F☆☆☆☆</v>
          </cell>
          <cell r="G373" t="str">
            <v>㎡</v>
          </cell>
        </row>
        <row r="374">
          <cell r="B374" t="str">
            <v>019-12</v>
          </cell>
          <cell r="C374" t="str">
            <v>木毛ｾﾒﾝﾄ板</v>
          </cell>
          <cell r="D374">
            <v>0</v>
          </cell>
          <cell r="E374" t="str">
            <v>普通NW　厚15</v>
          </cell>
          <cell r="F374">
            <v>0</v>
          </cell>
          <cell r="G374" t="str">
            <v>㎡</v>
          </cell>
        </row>
        <row r="375">
          <cell r="B375" t="str">
            <v>019-13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B376" t="str">
            <v>019-14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B377" t="str">
            <v>020-01</v>
          </cell>
          <cell r="C377" t="str">
            <v>木毛ｾﾒﾝﾄ板</v>
          </cell>
          <cell r="D377">
            <v>0</v>
          </cell>
          <cell r="E377" t="str">
            <v>普通NW　厚20</v>
          </cell>
          <cell r="F377">
            <v>0</v>
          </cell>
          <cell r="G377" t="str">
            <v>㎡</v>
          </cell>
        </row>
        <row r="378">
          <cell r="B378" t="str">
            <v>020-02</v>
          </cell>
          <cell r="C378" t="str">
            <v>木毛ｾﾒﾝﾄ板</v>
          </cell>
          <cell r="D378">
            <v>0</v>
          </cell>
          <cell r="E378" t="str">
            <v>普通NW　厚25</v>
          </cell>
          <cell r="F378">
            <v>0</v>
          </cell>
          <cell r="G378" t="str">
            <v>㎡</v>
          </cell>
        </row>
        <row r="379">
          <cell r="B379" t="str">
            <v>020-03</v>
          </cell>
          <cell r="C379" t="str">
            <v>木毛ｾﾒﾝﾄ板</v>
          </cell>
          <cell r="D379">
            <v>0</v>
          </cell>
          <cell r="E379" t="str">
            <v>普通NW　厚30</v>
          </cell>
          <cell r="F379">
            <v>0</v>
          </cell>
          <cell r="G379" t="str">
            <v>㎡</v>
          </cell>
        </row>
        <row r="380">
          <cell r="B380" t="str">
            <v>020-04</v>
          </cell>
          <cell r="C380" t="str">
            <v>木毛ｾﾒﾝﾄ板</v>
          </cell>
          <cell r="D380">
            <v>0</v>
          </cell>
          <cell r="E380" t="str">
            <v>普通NW　厚40</v>
          </cell>
          <cell r="F380">
            <v>0</v>
          </cell>
          <cell r="G380" t="str">
            <v>㎡</v>
          </cell>
        </row>
        <row r="381">
          <cell r="B381" t="str">
            <v>020-05</v>
          </cell>
          <cell r="C381" t="str">
            <v>木毛ｾﾒﾝﾄ板</v>
          </cell>
          <cell r="D381">
            <v>0</v>
          </cell>
          <cell r="E381" t="str">
            <v>普通NW　厚50</v>
          </cell>
          <cell r="F381">
            <v>0</v>
          </cell>
          <cell r="G381" t="str">
            <v>㎡</v>
          </cell>
        </row>
        <row r="382">
          <cell r="B382" t="str">
            <v>020-06</v>
          </cell>
          <cell r="C382" t="str">
            <v>ﾊﾟｰﾃｨｸﾙﾎﾞｰﾄﾞ</v>
          </cell>
          <cell r="D382">
            <v>0</v>
          </cell>
          <cell r="E382" t="str">
            <v>M-18ﾀｲﾌﾟ 15×910×1,820mm F☆☆☆☆</v>
          </cell>
          <cell r="G382" t="str">
            <v>枚</v>
          </cell>
        </row>
        <row r="383">
          <cell r="B383" t="str">
            <v>020-07</v>
          </cell>
          <cell r="C383" t="str">
            <v>ﾌｫｰﾑﾎﾟﾘｽﾁﾚﾝ</v>
          </cell>
          <cell r="D383">
            <v>0</v>
          </cell>
          <cell r="E383" t="str">
            <v>厚25 成形板 JIS A 9511 押出し法1種</v>
          </cell>
          <cell r="G383" t="str">
            <v>㎡</v>
          </cell>
        </row>
        <row r="384">
          <cell r="B384" t="str">
            <v>020-08</v>
          </cell>
          <cell r="C384" t="str">
            <v>ﾌｫｰﾑﾎﾟﾘｽﾁﾚﾝ</v>
          </cell>
          <cell r="D384">
            <v>0</v>
          </cell>
          <cell r="E384" t="str">
            <v>厚30 成形板 JIS A 9511 押出し法1種</v>
          </cell>
          <cell r="G384" t="str">
            <v>㎡</v>
          </cell>
        </row>
        <row r="385">
          <cell r="B385" t="str">
            <v>020-09</v>
          </cell>
          <cell r="C385" t="str">
            <v>ﾌｫｰﾑﾎﾟﾘｽﾁﾚﾝ</v>
          </cell>
          <cell r="D385">
            <v>0</v>
          </cell>
          <cell r="E385" t="str">
            <v>厚38 成形板 JIS A 9511 押出し法1種</v>
          </cell>
          <cell r="G385" t="str">
            <v>㎡</v>
          </cell>
        </row>
        <row r="386">
          <cell r="B386" t="str">
            <v>020-10</v>
          </cell>
          <cell r="C386" t="str">
            <v>ﾌｫｰﾑﾎﾟﾘｽﾁﾚﾝ</v>
          </cell>
          <cell r="D386">
            <v>0</v>
          </cell>
          <cell r="E386" t="str">
            <v>厚50 成形板 JIS A 9511 押出し法1種</v>
          </cell>
          <cell r="G386" t="str">
            <v>㎡</v>
          </cell>
        </row>
        <row r="387">
          <cell r="B387" t="str">
            <v>020-11</v>
          </cell>
          <cell r="C387" t="str">
            <v>車止め（固定式）</v>
          </cell>
          <cell r="D387">
            <v>0</v>
          </cell>
          <cell r="E387" t="str">
            <v>φ165前後 くさり内蔵型</v>
          </cell>
          <cell r="F387">
            <v>0</v>
          </cell>
          <cell r="G387" t="str">
            <v>本</v>
          </cell>
        </row>
        <row r="388">
          <cell r="B388" t="str">
            <v>020-12</v>
          </cell>
          <cell r="C388" t="str">
            <v>車止め（固定式）</v>
          </cell>
          <cell r="D388">
            <v>0</v>
          </cell>
          <cell r="E388" t="str">
            <v>φ165前後 端部用</v>
          </cell>
          <cell r="F388">
            <v>0</v>
          </cell>
          <cell r="G388" t="str">
            <v>本</v>
          </cell>
        </row>
        <row r="389">
          <cell r="B389" t="str">
            <v>020-13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B390" t="str">
            <v>020-14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B391" t="str">
            <v>021-01</v>
          </cell>
          <cell r="C391" t="str">
            <v>車止め（可動式）</v>
          </cell>
          <cell r="D391">
            <v>0</v>
          </cell>
          <cell r="E391" t="str">
            <v>φ114前後 くさり内蔵型</v>
          </cell>
          <cell r="F391">
            <v>0</v>
          </cell>
          <cell r="G391" t="str">
            <v>本</v>
          </cell>
        </row>
        <row r="392">
          <cell r="B392" t="str">
            <v>021-02</v>
          </cell>
          <cell r="C392" t="str">
            <v>車止め（可動式）</v>
          </cell>
          <cell r="D392">
            <v>0</v>
          </cell>
          <cell r="E392" t="str">
            <v>φ114前後 端部用</v>
          </cell>
          <cell r="F392">
            <v>0</v>
          </cell>
          <cell r="G392" t="str">
            <v>本</v>
          </cell>
        </row>
        <row r="393">
          <cell r="B393" t="str">
            <v>021-03</v>
          </cell>
          <cell r="C393" t="str">
            <v>車止め（可動式）</v>
          </cell>
          <cell r="D393">
            <v>0</v>
          </cell>
          <cell r="E393" t="str">
            <v>φ165程度</v>
          </cell>
          <cell r="F393">
            <v>0</v>
          </cell>
          <cell r="G393" t="str">
            <v>本</v>
          </cell>
        </row>
        <row r="394">
          <cell r="B394" t="str">
            <v>021-04</v>
          </cell>
          <cell r="C394" t="str">
            <v>車止め（可動式）</v>
          </cell>
          <cell r="D394">
            <v>0</v>
          </cell>
          <cell r="E394" t="str">
            <v>φ114程度</v>
          </cell>
          <cell r="F394">
            <v>0</v>
          </cell>
          <cell r="G394" t="str">
            <v>本</v>
          </cell>
        </row>
        <row r="395">
          <cell r="B395" t="str">
            <v>021-05</v>
          </cell>
          <cell r="C395" t="str">
            <v>流 し 台</v>
          </cell>
          <cell r="D395">
            <v>0</v>
          </cell>
          <cell r="E395" t="str">
            <v>BL型  幅1800</v>
          </cell>
          <cell r="F395">
            <v>0</v>
          </cell>
          <cell r="G395" t="str">
            <v>台</v>
          </cell>
        </row>
        <row r="396">
          <cell r="B396" t="str">
            <v>021-06</v>
          </cell>
          <cell r="C396" t="str">
            <v>吊り戸棚</v>
          </cell>
          <cell r="D396">
            <v>0</v>
          </cell>
          <cell r="E396" t="str">
            <v>T400×W900×H500</v>
          </cell>
          <cell r="F396">
            <v>0</v>
          </cell>
          <cell r="G396" t="str">
            <v>か所</v>
          </cell>
        </row>
        <row r="397">
          <cell r="B397" t="str">
            <v>021-07</v>
          </cell>
          <cell r="C397" t="str">
            <v>水切り棚</v>
          </cell>
          <cell r="D397">
            <v>0</v>
          </cell>
          <cell r="E397" t="str">
            <v>ｽﾃﾝﾚｽ製 1200(1段)</v>
          </cell>
          <cell r="F397">
            <v>0</v>
          </cell>
          <cell r="G397" t="str">
            <v>か所</v>
          </cell>
        </row>
        <row r="398">
          <cell r="B398" t="str">
            <v>021-08</v>
          </cell>
          <cell r="C398" t="str">
            <v>水切り棚</v>
          </cell>
          <cell r="D398">
            <v>0</v>
          </cell>
          <cell r="E398" t="str">
            <v>ｽﾃﾝﾚｽ製 1200(2段)</v>
          </cell>
          <cell r="F398">
            <v>0</v>
          </cell>
          <cell r="G398" t="str">
            <v>か所</v>
          </cell>
        </row>
        <row r="399">
          <cell r="B399" t="str">
            <v>021-09</v>
          </cell>
          <cell r="C399" t="str">
            <v>ﾊﾞﾙｺﾆｰ隔壁</v>
          </cell>
          <cell r="D399">
            <v>0</v>
          </cell>
          <cell r="E399" t="str">
            <v>ｱﾙﾐ枠 930×1,800 ｹｲｶﾙ板 厚5</v>
          </cell>
          <cell r="G399" t="str">
            <v>か所</v>
          </cell>
        </row>
        <row r="400">
          <cell r="B400" t="str">
            <v>021-10</v>
          </cell>
          <cell r="C400" t="str">
            <v>ﾊﾞﾙｺﾆｰ隔壁</v>
          </cell>
          <cell r="D400">
            <v>0</v>
          </cell>
          <cell r="E400" t="str">
            <v>ｱﾙﾐ枠 850×1,800 ｹｲｶﾙ板 厚5</v>
          </cell>
          <cell r="G400" t="str">
            <v>か所</v>
          </cell>
        </row>
        <row r="401">
          <cell r="B401" t="str">
            <v>021-11</v>
          </cell>
          <cell r="C401" t="str">
            <v>ﾊﾞﾙｺﾆｰ隔壁</v>
          </cell>
          <cell r="D401">
            <v>0</v>
          </cell>
          <cell r="E401" t="str">
            <v>ｱﾙﾐ枠 690×1,800 ｹｲｶﾙ板 厚5</v>
          </cell>
          <cell r="G401" t="str">
            <v>か所</v>
          </cell>
        </row>
        <row r="402">
          <cell r="B402" t="str">
            <v>021-12</v>
          </cell>
          <cell r="C402" t="str">
            <v>物干金物</v>
          </cell>
          <cell r="D402">
            <v>0</v>
          </cell>
          <cell r="E402" t="str">
            <v>本体ｱﾙﾐ H=780 (ｲﾝｻｰﾄﾎﾞﾙﾄ､ﾜｯｼｬ共)</v>
          </cell>
          <cell r="G402" t="str">
            <v>個</v>
          </cell>
        </row>
        <row r="403">
          <cell r="B403" t="str">
            <v>021-13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021-14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B405" t="str">
            <v>022-01</v>
          </cell>
          <cell r="C405" t="str">
            <v>物干金物</v>
          </cell>
          <cell r="D405">
            <v>0</v>
          </cell>
          <cell r="E405" t="str">
            <v>本体ｱﾙﾐ H=640 (ｲﾝｻｰﾄﾎﾞﾙﾄ､ﾜｯｼｬ共)</v>
          </cell>
          <cell r="G405" t="str">
            <v>個</v>
          </cell>
        </row>
        <row r="406">
          <cell r="B406" t="str">
            <v>022-02</v>
          </cell>
          <cell r="C406" t="str">
            <v>集合郵便受箱</v>
          </cell>
          <cell r="D406">
            <v>0</v>
          </cell>
          <cell r="E406" t="str">
            <v>6戸用(W972×H514×T140) 厚0.7 SUS304</v>
          </cell>
          <cell r="G406" t="str">
            <v>台</v>
          </cell>
        </row>
        <row r="407">
          <cell r="B407" t="str">
            <v>022-03</v>
          </cell>
          <cell r="C407" t="str">
            <v>集合郵便受箱</v>
          </cell>
          <cell r="D407">
            <v>0</v>
          </cell>
          <cell r="E407" t="str">
            <v>8戸用(W1,290×H514×T140) 厚0.7) SUS304</v>
          </cell>
          <cell r="G407" t="str">
            <v>台</v>
          </cell>
        </row>
        <row r="408">
          <cell r="B408" t="str">
            <v>022-04</v>
          </cell>
          <cell r="C408" t="str">
            <v>集合郵便受箱</v>
          </cell>
          <cell r="D408">
            <v>0</v>
          </cell>
          <cell r="E408" t="str">
            <v>10戸用 厚0.7 SUS304</v>
          </cell>
          <cell r="F408">
            <v>0</v>
          </cell>
          <cell r="G408" t="str">
            <v>台</v>
          </cell>
        </row>
        <row r="409">
          <cell r="B409" t="str">
            <v>022-05</v>
          </cell>
          <cell r="C409" t="str">
            <v>階段連絡板</v>
          </cell>
          <cell r="D409">
            <v>0</v>
          </cell>
          <cell r="E409" t="str">
            <v>6戸用 (W720×H410)</v>
          </cell>
          <cell r="F409">
            <v>0</v>
          </cell>
          <cell r="G409" t="str">
            <v>枚</v>
          </cell>
        </row>
        <row r="410">
          <cell r="B410" t="str">
            <v>022-06</v>
          </cell>
          <cell r="C410" t="str">
            <v>階段連絡板</v>
          </cell>
          <cell r="D410">
            <v>0</v>
          </cell>
          <cell r="E410" t="str">
            <v>8戸用 (W720×H410)</v>
          </cell>
          <cell r="F410">
            <v>0</v>
          </cell>
          <cell r="G410" t="str">
            <v>枚</v>
          </cell>
        </row>
        <row r="411">
          <cell r="B411" t="str">
            <v>022-07</v>
          </cell>
          <cell r="C411" t="str">
            <v>階段表示板</v>
          </cell>
          <cell r="D411">
            <v>0</v>
          </cell>
          <cell r="E411" t="str">
            <v>130×225 (ﾌﾟﾗｽﾁｯｸ)</v>
          </cell>
          <cell r="F411">
            <v>0</v>
          </cell>
          <cell r="G411" t="str">
            <v>枚</v>
          </cell>
        </row>
        <row r="412">
          <cell r="B412" t="str">
            <v>022-08</v>
          </cell>
          <cell r="C412" t="str">
            <v>室　名　板</v>
          </cell>
          <cell r="D412">
            <v>0</v>
          </cell>
          <cell r="E412" t="str">
            <v>270×135 (ﾌﾟﾗｽﾁｯｸ)</v>
          </cell>
          <cell r="F412">
            <v>0</v>
          </cell>
          <cell r="G412" t="str">
            <v>枚</v>
          </cell>
        </row>
        <row r="413">
          <cell r="B413" t="str">
            <v>022-09</v>
          </cell>
          <cell r="C413" t="str">
            <v>トイレブース</v>
          </cell>
          <cell r="D413">
            <v>0</v>
          </cell>
          <cell r="E413" t="str">
            <v>FEPﾊﾟﾈﾙ ｵｰﾌﾟﾝ脚 DW=600 H1900*W1300*1000</v>
          </cell>
          <cell r="G413" t="str">
            <v>体</v>
          </cell>
        </row>
        <row r="414">
          <cell r="B414" t="str">
            <v>022-10</v>
          </cell>
          <cell r="C414" t="str">
            <v>トイレブース</v>
          </cell>
          <cell r="D414">
            <v>0</v>
          </cell>
          <cell r="E414" t="str">
            <v>FEPﾊﾟﾈﾙ ｵｰﾌﾟﾝ脚 DW=600 H1900*W900*1350</v>
          </cell>
          <cell r="G414" t="str">
            <v>体</v>
          </cell>
        </row>
        <row r="415">
          <cell r="B415" t="str">
            <v>022-11</v>
          </cell>
          <cell r="C415" t="str">
            <v>トイレブース</v>
          </cell>
          <cell r="D415">
            <v>0</v>
          </cell>
          <cell r="E415" t="str">
            <v>ﾒﾗﾐﾝ合板 ｵｰﾌﾟﾝ脚 DW=600 H1900*W1300*1000</v>
          </cell>
          <cell r="G415" t="str">
            <v>体</v>
          </cell>
        </row>
        <row r="416">
          <cell r="B416" t="str">
            <v>022-12</v>
          </cell>
          <cell r="C416" t="str">
            <v>トイレブース</v>
          </cell>
          <cell r="D416">
            <v>0</v>
          </cell>
          <cell r="E416" t="str">
            <v>ﾒﾗﾐﾝ合板 ｵｰﾌﾟﾝ脚 DW=600 H1900*W900*1350</v>
          </cell>
          <cell r="G416" t="str">
            <v>体</v>
          </cell>
        </row>
        <row r="417">
          <cell r="B417" t="str">
            <v>022-13</v>
          </cell>
          <cell r="C417" t="str">
            <v>トイレブース</v>
          </cell>
          <cell r="D417">
            <v>0</v>
          </cell>
          <cell r="E417" t="str">
            <v>ﾎﾟﾘｴｽﾃﾙ樹脂 ｵｰﾌﾟﾝ脚 DW=600 H1900*W1300*1000</v>
          </cell>
          <cell r="G417" t="str">
            <v>体</v>
          </cell>
        </row>
        <row r="418">
          <cell r="B418" t="str">
            <v>022-14</v>
          </cell>
          <cell r="C418" t="str">
            <v>トイレブース</v>
          </cell>
          <cell r="D418">
            <v>0</v>
          </cell>
          <cell r="E418" t="str">
            <v>ﾎﾟﾘｴｽﾃﾙ樹脂 ｵｰﾌﾟﾝ脚 DW=600 H1900*W900*1350</v>
          </cell>
          <cell r="G418" t="str">
            <v>体</v>
          </cell>
        </row>
        <row r="419">
          <cell r="B419" t="str">
            <v>023-01</v>
          </cell>
          <cell r="C419" t="str">
            <v>合板ﾌﾗｯｼｭ戸</v>
          </cell>
          <cell r="D419">
            <v>0</v>
          </cell>
          <cell r="E419" t="str">
            <v>厚40 800×1,800程度 両面ﾗﾜﾝⅠﾀｲﾌﾟ 塗装別途 F☆☆☆☆</v>
          </cell>
          <cell r="G419" t="str">
            <v>枚</v>
          </cell>
        </row>
        <row r="420">
          <cell r="B420" t="str">
            <v>023-02</v>
          </cell>
          <cell r="C420" t="str">
            <v>合板ﾌﾗｯｼｭ戸</v>
          </cell>
          <cell r="D420">
            <v>0</v>
          </cell>
          <cell r="E420" t="str">
            <v>厚40 800×1,800程度 両面ｼﾅⅠﾀｲﾌﾟ 塗装別途 F☆☆☆☆</v>
          </cell>
          <cell r="G420" t="str">
            <v>枚</v>
          </cell>
        </row>
        <row r="421">
          <cell r="B421" t="str">
            <v>023-03</v>
          </cell>
          <cell r="C421" t="str">
            <v>合板ﾌﾗｯｼｭ戸</v>
          </cell>
          <cell r="D421">
            <v>0</v>
          </cell>
          <cell r="E421" t="str">
            <v>厚40 800×1,800程度 両面5m/m化粧合板 塗装別途 F☆☆☆☆</v>
          </cell>
          <cell r="G421" t="str">
            <v>枚</v>
          </cell>
        </row>
        <row r="422">
          <cell r="B422" t="str">
            <v>023-04</v>
          </cell>
          <cell r="C422" t="str">
            <v>合板ﾌﾗｯｼｭ戸</v>
          </cell>
          <cell r="D422">
            <v>0</v>
          </cell>
          <cell r="E422" t="str">
            <v>厚40 800×2,000程度 両面ﾗﾜﾝⅠﾀｲﾌﾟ 塗装別途 F☆☆☆☆</v>
          </cell>
          <cell r="G422" t="str">
            <v>枚</v>
          </cell>
        </row>
        <row r="423">
          <cell r="B423" t="str">
            <v>023-05</v>
          </cell>
          <cell r="C423" t="str">
            <v>合板ﾌﾗｯｼｭ戸</v>
          </cell>
          <cell r="D423">
            <v>0</v>
          </cell>
          <cell r="E423" t="str">
            <v>厚40 800×2,000程度 両面ｼﾅⅠﾀｲﾌﾟ 塗装別途 F☆☆☆☆</v>
          </cell>
          <cell r="G423" t="str">
            <v>枚</v>
          </cell>
        </row>
        <row r="424">
          <cell r="B424" t="str">
            <v>023-06</v>
          </cell>
          <cell r="C424" t="str">
            <v>合板ﾌﾗｯｼｭ戸</v>
          </cell>
          <cell r="D424">
            <v>0</v>
          </cell>
          <cell r="E424" t="str">
            <v>厚40 800×2,000程度 両面5m/m化粧合板 塗装別途 F☆☆☆☆</v>
          </cell>
          <cell r="G424" t="str">
            <v>枚</v>
          </cell>
        </row>
        <row r="425">
          <cell r="B425" t="str">
            <v>023-07</v>
          </cell>
          <cell r="C425" t="str">
            <v>7:3開　合板ﾌﾗｯｼｭ戸</v>
          </cell>
          <cell r="D425">
            <v>0</v>
          </cell>
          <cell r="E425" t="str">
            <v>厚40 1,200×1,800 両面ﾗﾜﾝⅠﾀｲﾌﾟ F☆☆☆☆</v>
          </cell>
          <cell r="G425" t="str">
            <v>か所</v>
          </cell>
        </row>
        <row r="426">
          <cell r="B426" t="str">
            <v>023-08</v>
          </cell>
          <cell r="C426" t="str">
            <v>7:3開　合板ﾌﾗｯｼｭ戸</v>
          </cell>
          <cell r="D426">
            <v>0</v>
          </cell>
          <cell r="E426" t="str">
            <v>厚40 1,200×1,800 両面ｼﾅⅡﾀｲﾌﾟ F☆☆☆☆</v>
          </cell>
          <cell r="G426" t="str">
            <v>か所</v>
          </cell>
        </row>
        <row r="427">
          <cell r="B427" t="str">
            <v>023-09</v>
          </cell>
          <cell r="C427" t="str">
            <v>7:3開　合板ﾌﾗｯｼｭ戸</v>
          </cell>
          <cell r="D427">
            <v>0</v>
          </cell>
          <cell r="E427" t="str">
            <v>厚40 1,200×1,800 両面5m/m化粧合板 F☆☆☆☆</v>
          </cell>
          <cell r="G427" t="str">
            <v>か所</v>
          </cell>
        </row>
        <row r="428">
          <cell r="B428" t="str">
            <v>023-10</v>
          </cell>
          <cell r="C428" t="str">
            <v>7:3開　合板ﾌﾗｯｼｭ戸</v>
          </cell>
          <cell r="D428">
            <v>0</v>
          </cell>
          <cell r="E428" t="str">
            <v>厚40 1,200×2,000 両面ﾗﾜﾝⅠﾀｲﾌﾟ F☆☆☆☆</v>
          </cell>
          <cell r="G428" t="str">
            <v>か所</v>
          </cell>
        </row>
        <row r="429">
          <cell r="B429" t="str">
            <v>023-11</v>
          </cell>
          <cell r="C429" t="str">
            <v>7:3開　合板ﾌﾗｯｼｭ戸</v>
          </cell>
          <cell r="D429">
            <v>0</v>
          </cell>
          <cell r="E429" t="str">
            <v>厚40 1,200×2,000 両面ｼﾅⅡﾀｲﾌﾟ F☆☆☆☆</v>
          </cell>
          <cell r="G429" t="str">
            <v>か所</v>
          </cell>
        </row>
        <row r="430">
          <cell r="B430" t="str">
            <v>023-12</v>
          </cell>
          <cell r="C430" t="str">
            <v>7:3開　合板ﾌﾗｯｼｭ戸</v>
          </cell>
          <cell r="D430">
            <v>0</v>
          </cell>
          <cell r="E430" t="str">
            <v>厚40 1,200×2,000 両面5m/m化粧合板 F☆☆☆☆</v>
          </cell>
          <cell r="G430" t="str">
            <v>か所</v>
          </cell>
        </row>
        <row r="431">
          <cell r="B431" t="str">
            <v>023-13</v>
          </cell>
          <cell r="C431" t="str">
            <v>木製ｶﾞﾗﾘ</v>
          </cell>
          <cell r="D431">
            <v>0</v>
          </cell>
          <cell r="E431" t="str">
            <v>ｶﾞﾗﾘ 400×600程度</v>
          </cell>
          <cell r="F431">
            <v>0</v>
          </cell>
          <cell r="G431" t="str">
            <v>か所</v>
          </cell>
        </row>
        <row r="432">
          <cell r="B432" t="str">
            <v>023-14</v>
          </cell>
          <cell r="C432" t="str">
            <v>ガ ラ ス 枠</v>
          </cell>
          <cell r="D432">
            <v>0</v>
          </cell>
          <cell r="E432" t="str">
            <v>ガラス枠入り（木製）</v>
          </cell>
          <cell r="F432">
            <v>0</v>
          </cell>
          <cell r="G432" t="str">
            <v>か所</v>
          </cell>
        </row>
        <row r="433">
          <cell r="B433" t="str">
            <v>024-01</v>
          </cell>
          <cell r="C433" t="str">
            <v>ふ　す　ま</v>
          </cell>
          <cell r="D433">
            <v>0</v>
          </cell>
          <cell r="E433" t="str">
            <v>木枠 900×1,800 両面鳥の子紙貼</v>
          </cell>
          <cell r="G433" t="str">
            <v>枚</v>
          </cell>
        </row>
        <row r="434">
          <cell r="B434" t="str">
            <v>024-02</v>
          </cell>
          <cell r="C434" t="str">
            <v>ふ　す　ま</v>
          </cell>
          <cell r="D434">
            <v>0</v>
          </cell>
          <cell r="E434" t="str">
            <v>木枠 900×1,800 片面雲花紙貼 片面鳥の子紙貼</v>
          </cell>
          <cell r="G434" t="str">
            <v>枚</v>
          </cell>
        </row>
        <row r="435">
          <cell r="B435" t="str">
            <v>024-03</v>
          </cell>
          <cell r="C435" t="str">
            <v>ふ　す　ま</v>
          </cell>
          <cell r="D435">
            <v>0</v>
          </cell>
          <cell r="E435" t="str">
            <v>木枠 900×450 (天袋)</v>
          </cell>
          <cell r="F435">
            <v>0</v>
          </cell>
          <cell r="G435" t="str">
            <v>枚</v>
          </cell>
        </row>
        <row r="436">
          <cell r="B436" t="str">
            <v>024-04</v>
          </cell>
          <cell r="C436" t="str">
            <v>窓ガラス戸</v>
          </cell>
          <cell r="D436">
            <v>0</v>
          </cell>
          <cell r="E436" t="str">
            <v>W900×H450　ﾗﾜﾝ　F☆☆☆☆</v>
          </cell>
          <cell r="F436">
            <v>0</v>
          </cell>
          <cell r="G436" t="str">
            <v>枚</v>
          </cell>
        </row>
        <row r="437">
          <cell r="B437" t="str">
            <v>024-05</v>
          </cell>
          <cell r="C437" t="str">
            <v>窓ガラス戸</v>
          </cell>
          <cell r="D437">
            <v>0</v>
          </cell>
          <cell r="E437" t="str">
            <v>W900×H600　ﾗﾜﾝ　F☆☆☆☆</v>
          </cell>
          <cell r="F437">
            <v>0</v>
          </cell>
          <cell r="G437" t="str">
            <v>枚</v>
          </cell>
        </row>
        <row r="438">
          <cell r="B438" t="str">
            <v>024-06</v>
          </cell>
          <cell r="C438" t="str">
            <v>窓ガラス戸</v>
          </cell>
          <cell r="D438">
            <v>0</v>
          </cell>
          <cell r="E438" t="str">
            <v>W900×H900　ﾗﾜﾝ　F☆☆☆☆</v>
          </cell>
          <cell r="F438">
            <v>0</v>
          </cell>
          <cell r="G438" t="str">
            <v>枚</v>
          </cell>
        </row>
        <row r="439">
          <cell r="B439" t="str">
            <v>024-07</v>
          </cell>
          <cell r="C439" t="str">
            <v>窓ガラス戸</v>
          </cell>
          <cell r="D439">
            <v>0</v>
          </cell>
          <cell r="E439" t="str">
            <v>W900×H1,200　ﾗﾜﾝ　F☆☆☆☆</v>
          </cell>
          <cell r="F439">
            <v>0</v>
          </cell>
          <cell r="G439" t="str">
            <v>枚</v>
          </cell>
        </row>
        <row r="440">
          <cell r="B440" t="str">
            <v>024-08</v>
          </cell>
          <cell r="C440" t="str">
            <v>戸　　　襖</v>
          </cell>
          <cell r="D440">
            <v>0</v>
          </cell>
          <cell r="E440" t="str">
            <v>中級品 900×1,800 片面襖 片面化粧合板張 F☆☆☆☆</v>
          </cell>
          <cell r="G440" t="str">
            <v>枚</v>
          </cell>
        </row>
        <row r="441">
          <cell r="B441" t="str">
            <v>024-09</v>
          </cell>
          <cell r="C441" t="str">
            <v>障　　　子</v>
          </cell>
          <cell r="D441">
            <v>0</v>
          </cell>
          <cell r="E441" t="str">
            <v>W900×H450</v>
          </cell>
          <cell r="F441">
            <v>0</v>
          </cell>
          <cell r="G441" t="str">
            <v>枚</v>
          </cell>
        </row>
        <row r="442">
          <cell r="B442" t="str">
            <v>024-10</v>
          </cell>
          <cell r="C442" t="str">
            <v>障　　　子</v>
          </cell>
          <cell r="D442">
            <v>0</v>
          </cell>
          <cell r="E442" t="str">
            <v>W900×H600</v>
          </cell>
          <cell r="F442">
            <v>0</v>
          </cell>
          <cell r="G442" t="str">
            <v>枚</v>
          </cell>
        </row>
        <row r="443">
          <cell r="B443" t="str">
            <v>024-11</v>
          </cell>
          <cell r="C443" t="str">
            <v>障　　　子</v>
          </cell>
          <cell r="D443">
            <v>0</v>
          </cell>
          <cell r="E443" t="str">
            <v>W900×H900</v>
          </cell>
          <cell r="F443">
            <v>0</v>
          </cell>
          <cell r="G443" t="str">
            <v>枚</v>
          </cell>
        </row>
        <row r="444">
          <cell r="B444" t="str">
            <v>024-12</v>
          </cell>
          <cell r="C444" t="str">
            <v>障　　　子</v>
          </cell>
          <cell r="D444">
            <v>0</v>
          </cell>
          <cell r="E444" t="str">
            <v>W900×H1,200</v>
          </cell>
          <cell r="F444">
            <v>0</v>
          </cell>
          <cell r="G444" t="str">
            <v>枚</v>
          </cell>
        </row>
        <row r="445">
          <cell r="B445" t="str">
            <v>024-13</v>
          </cell>
          <cell r="C445" t="str">
            <v>障　　　子</v>
          </cell>
          <cell r="D445">
            <v>0</v>
          </cell>
          <cell r="E445" t="str">
            <v>W900×H1,800</v>
          </cell>
          <cell r="F445">
            <v>0</v>
          </cell>
          <cell r="G445" t="str">
            <v>枚</v>
          </cell>
        </row>
        <row r="446">
          <cell r="B446" t="str">
            <v>024-14</v>
          </cell>
          <cell r="C446" t="str">
            <v>障　　　子</v>
          </cell>
          <cell r="D446">
            <v>0</v>
          </cell>
          <cell r="E446" t="str">
            <v>全面障子貼ﾀｲﾌﾟ W900×H450</v>
          </cell>
          <cell r="G446" t="str">
            <v>枚</v>
          </cell>
        </row>
        <row r="447">
          <cell r="B447" t="str">
            <v>025-01</v>
          </cell>
          <cell r="C447" t="str">
            <v>障　　　子</v>
          </cell>
          <cell r="D447">
            <v>0</v>
          </cell>
          <cell r="E447" t="str">
            <v>全面障子貼ﾀｲﾌﾟ W900×H600</v>
          </cell>
          <cell r="G447" t="str">
            <v>枚</v>
          </cell>
        </row>
        <row r="448">
          <cell r="B448" t="str">
            <v>025-02</v>
          </cell>
          <cell r="C448" t="str">
            <v>障　　　子</v>
          </cell>
          <cell r="D448">
            <v>0</v>
          </cell>
          <cell r="E448" t="str">
            <v>全面障子貼ﾀｲﾌﾟ W900×H900</v>
          </cell>
          <cell r="G448" t="str">
            <v>枚</v>
          </cell>
        </row>
        <row r="449">
          <cell r="B449" t="str">
            <v>025-03</v>
          </cell>
          <cell r="C449" t="str">
            <v>障　　　子</v>
          </cell>
          <cell r="D449">
            <v>0</v>
          </cell>
          <cell r="E449" t="str">
            <v>全面障子貼ﾀｲﾌﾟ W900×H1,200</v>
          </cell>
          <cell r="G449" t="str">
            <v>枚</v>
          </cell>
        </row>
        <row r="450">
          <cell r="B450" t="str">
            <v>025-04</v>
          </cell>
          <cell r="C450" t="str">
            <v>障　　　子</v>
          </cell>
          <cell r="D450">
            <v>0</v>
          </cell>
          <cell r="E450" t="str">
            <v>全面障子貼ﾀｲﾌﾟ W900×H1,800</v>
          </cell>
          <cell r="G450" t="str">
            <v>枚</v>
          </cell>
        </row>
        <row r="451">
          <cell r="B451" t="str">
            <v>025-05</v>
          </cell>
          <cell r="C451" t="str">
            <v>ルーバー戸</v>
          </cell>
          <cell r="D451">
            <v>0</v>
          </cell>
          <cell r="E451" t="str">
            <v>W900×H1,800　ﾗﾜﾝ  F☆☆☆☆</v>
          </cell>
          <cell r="F451">
            <v>0</v>
          </cell>
          <cell r="G451" t="str">
            <v>枚</v>
          </cell>
        </row>
        <row r="452">
          <cell r="B452" t="str">
            <v>025-06</v>
          </cell>
          <cell r="C452" t="str">
            <v>ルーバー戸</v>
          </cell>
          <cell r="D452">
            <v>0</v>
          </cell>
          <cell r="E452" t="str">
            <v>W900×H2,400　ﾗﾜﾝ　F☆☆☆☆</v>
          </cell>
          <cell r="F452">
            <v>0</v>
          </cell>
          <cell r="G452" t="str">
            <v>枚</v>
          </cell>
        </row>
        <row r="453">
          <cell r="B453" t="str">
            <v>025-07</v>
          </cell>
          <cell r="C453" t="str">
            <v>ルーバー戸</v>
          </cell>
          <cell r="D453">
            <v>0</v>
          </cell>
          <cell r="E453" t="str">
            <v>W900×H1,200　ﾗﾜﾝ　F☆☆☆☆</v>
          </cell>
          <cell r="F453">
            <v>0</v>
          </cell>
          <cell r="G453" t="str">
            <v>枚</v>
          </cell>
        </row>
        <row r="454">
          <cell r="B454" t="str">
            <v>025-08</v>
          </cell>
          <cell r="C454" t="str">
            <v>フラッシュ戸</v>
          </cell>
          <cell r="D454">
            <v>0</v>
          </cell>
          <cell r="E454" t="str">
            <v>W600×H600 片面仕上げﾗﾜﾝⅠﾀｲﾌﾟ F☆☆☆☆</v>
          </cell>
          <cell r="G454" t="str">
            <v>枚</v>
          </cell>
        </row>
        <row r="455">
          <cell r="B455" t="str">
            <v>025-09</v>
          </cell>
          <cell r="C455" t="str">
            <v>フラッシュ戸</v>
          </cell>
          <cell r="D455">
            <v>0</v>
          </cell>
          <cell r="E455" t="str">
            <v>W600×H600 片面仕上げｼﾅⅡﾀｲﾌﾟ F☆☆☆☆</v>
          </cell>
          <cell r="G455" t="str">
            <v>枚</v>
          </cell>
        </row>
        <row r="456">
          <cell r="B456" t="str">
            <v>025-10</v>
          </cell>
          <cell r="C456" t="str">
            <v>フラッシュ戸</v>
          </cell>
          <cell r="D456">
            <v>0</v>
          </cell>
          <cell r="E456" t="str">
            <v>W600×H600 片面仕上げﾃﾞｺﾗ F☆☆☆☆</v>
          </cell>
          <cell r="G456" t="str">
            <v>枚</v>
          </cell>
        </row>
        <row r="457">
          <cell r="B457" t="str">
            <v>025-11</v>
          </cell>
          <cell r="C457" t="str">
            <v>フラッシュ戸</v>
          </cell>
          <cell r="D457">
            <v>0</v>
          </cell>
          <cell r="E457" t="str">
            <v>W600×H600 片面仕上5m/m化粧合板 F☆☆☆☆</v>
          </cell>
          <cell r="G457" t="str">
            <v>枚</v>
          </cell>
        </row>
        <row r="458">
          <cell r="B458" t="str">
            <v>025-12</v>
          </cell>
          <cell r="C458" t="str">
            <v>フラッシュ戸</v>
          </cell>
          <cell r="D458">
            <v>0</v>
          </cell>
          <cell r="E458" t="str">
            <v>W600×H900 片面仕上げﾗﾜﾝⅠﾀｲﾌﾟ F☆☆☆☆</v>
          </cell>
          <cell r="G458" t="str">
            <v>枚</v>
          </cell>
        </row>
        <row r="459">
          <cell r="B459" t="str">
            <v>025-13</v>
          </cell>
          <cell r="C459" t="str">
            <v>フラッシュ戸</v>
          </cell>
          <cell r="D459">
            <v>0</v>
          </cell>
          <cell r="E459" t="str">
            <v>W600×H900 片面仕上げｼﾅⅡﾀｲﾌﾟ F☆☆☆☆</v>
          </cell>
          <cell r="G459" t="str">
            <v>枚</v>
          </cell>
        </row>
        <row r="460">
          <cell r="B460" t="str">
            <v>025-14</v>
          </cell>
          <cell r="C460" t="str">
            <v>フラッシュ戸</v>
          </cell>
          <cell r="D460">
            <v>0</v>
          </cell>
          <cell r="E460" t="str">
            <v>W600×H900 片面仕上げﾃﾞｺﾗ F☆☆☆☆</v>
          </cell>
          <cell r="G460" t="str">
            <v>枚</v>
          </cell>
        </row>
        <row r="461">
          <cell r="B461" t="str">
            <v>026-01</v>
          </cell>
          <cell r="C461" t="str">
            <v>フラッシュ戸</v>
          </cell>
          <cell r="D461">
            <v>0</v>
          </cell>
          <cell r="E461" t="str">
            <v>W600×H900 片面仕上5m/m化粧合板 F☆☆☆☆</v>
          </cell>
          <cell r="G461" t="str">
            <v>枚</v>
          </cell>
        </row>
        <row r="462">
          <cell r="B462" t="str">
            <v>026-02</v>
          </cell>
          <cell r="C462" t="str">
            <v>フラッシュ戸</v>
          </cell>
          <cell r="D462">
            <v>0</v>
          </cell>
          <cell r="E462" t="str">
            <v>W600×H1,200 片面仕上げﾗﾜﾝⅠﾀｲﾌﾟ F☆☆☆☆</v>
          </cell>
          <cell r="G462" t="str">
            <v>枚</v>
          </cell>
        </row>
        <row r="463">
          <cell r="B463" t="str">
            <v>026-03</v>
          </cell>
          <cell r="C463" t="str">
            <v>フラッシュ戸</v>
          </cell>
          <cell r="D463">
            <v>0</v>
          </cell>
          <cell r="E463" t="str">
            <v>W600×H1,200 片面仕上げｼﾅⅡﾀｲﾌﾟ F☆☆☆☆</v>
          </cell>
          <cell r="G463" t="str">
            <v>枚</v>
          </cell>
        </row>
        <row r="464">
          <cell r="B464" t="str">
            <v>026-04</v>
          </cell>
          <cell r="C464" t="str">
            <v>フラッシュ戸</v>
          </cell>
          <cell r="D464">
            <v>0</v>
          </cell>
          <cell r="E464" t="str">
            <v>W600×H1,200 片面仕上げﾃﾞｺﾗ F☆☆☆☆</v>
          </cell>
          <cell r="G464" t="str">
            <v>枚</v>
          </cell>
        </row>
        <row r="465">
          <cell r="B465" t="str">
            <v>026-05</v>
          </cell>
          <cell r="C465" t="str">
            <v>フラッシュ戸</v>
          </cell>
          <cell r="D465">
            <v>0</v>
          </cell>
          <cell r="E465" t="str">
            <v>W600×H1,200 片面仕上5m/m化粧合板 F☆☆☆☆</v>
          </cell>
          <cell r="G465" t="str">
            <v>枚</v>
          </cell>
        </row>
        <row r="466">
          <cell r="B466" t="str">
            <v>026-06</v>
          </cell>
          <cell r="C466" t="str">
            <v>フラッシュ戸</v>
          </cell>
          <cell r="D466">
            <v>0</v>
          </cell>
          <cell r="E466" t="str">
            <v>W450×H600 片面仕上げﾗﾜﾝⅠﾀｲﾌﾟ F☆☆☆☆</v>
          </cell>
          <cell r="G466" t="str">
            <v>枚</v>
          </cell>
        </row>
        <row r="467">
          <cell r="B467" t="str">
            <v>026-07</v>
          </cell>
          <cell r="C467" t="str">
            <v>フラッシュ戸</v>
          </cell>
          <cell r="D467">
            <v>0</v>
          </cell>
          <cell r="E467" t="str">
            <v>W450×H600 片面仕上げｼﾅⅡﾀｲﾌﾟ F☆☆☆☆</v>
          </cell>
          <cell r="G467" t="str">
            <v>枚</v>
          </cell>
        </row>
        <row r="468">
          <cell r="B468" t="str">
            <v>026-08</v>
          </cell>
          <cell r="C468" t="str">
            <v>フラッシュ戸</v>
          </cell>
          <cell r="D468">
            <v>0</v>
          </cell>
          <cell r="E468" t="str">
            <v>W450×H600 片面仕上げﾃﾞｺﾗ F☆☆☆☆</v>
          </cell>
          <cell r="G468" t="str">
            <v>枚</v>
          </cell>
        </row>
        <row r="469">
          <cell r="B469" t="str">
            <v>026-09</v>
          </cell>
          <cell r="C469" t="str">
            <v>フラッシュ戸</v>
          </cell>
          <cell r="D469">
            <v>0</v>
          </cell>
          <cell r="E469" t="str">
            <v>W450×H600 片面仕上5m/m化粧合板 F☆☆☆☆</v>
          </cell>
          <cell r="G469" t="str">
            <v>枚</v>
          </cell>
        </row>
        <row r="470">
          <cell r="B470" t="str">
            <v>026-10</v>
          </cell>
          <cell r="C470" t="str">
            <v>フラッシュ戸</v>
          </cell>
          <cell r="D470">
            <v>0</v>
          </cell>
          <cell r="E470" t="str">
            <v>W450×H500 片面仕上げﾗﾜﾝⅠﾀｲﾌﾟ F☆☆☆☆</v>
          </cell>
          <cell r="G470" t="str">
            <v>枚</v>
          </cell>
        </row>
        <row r="471">
          <cell r="B471" t="str">
            <v>026-11</v>
          </cell>
          <cell r="C471" t="str">
            <v>フラッシュ戸</v>
          </cell>
          <cell r="D471">
            <v>0</v>
          </cell>
          <cell r="E471" t="str">
            <v>W450×H500 片面仕上げｼﾅⅡﾀｲﾌﾟ F☆☆☆☆</v>
          </cell>
          <cell r="G471" t="str">
            <v>枚</v>
          </cell>
        </row>
        <row r="472">
          <cell r="B472" t="str">
            <v>026-12</v>
          </cell>
          <cell r="C472" t="str">
            <v>フラッシュ戸</v>
          </cell>
          <cell r="D472">
            <v>0</v>
          </cell>
          <cell r="E472" t="str">
            <v>W450×H500 片面仕上げﾃﾞｺﾗ F☆☆☆☆</v>
          </cell>
          <cell r="G472" t="str">
            <v>枚</v>
          </cell>
        </row>
        <row r="473">
          <cell r="B473" t="str">
            <v>026-13</v>
          </cell>
          <cell r="C473" t="str">
            <v>フラッシュ戸</v>
          </cell>
          <cell r="D473">
            <v>0</v>
          </cell>
          <cell r="E473" t="str">
            <v>W450×H500 片面仕上5m/m化粧合板 F☆☆☆☆</v>
          </cell>
          <cell r="G473" t="str">
            <v>枚</v>
          </cell>
        </row>
        <row r="474">
          <cell r="B474" t="str">
            <v>026-14</v>
          </cell>
          <cell r="C474" t="str">
            <v>木製パネル</v>
          </cell>
          <cell r="D474">
            <v>0</v>
          </cell>
          <cell r="E474" t="str">
            <v>合板ﾌﾗｯｼｭ ﾗﾜﾝ 大便へだて 両面仕上 F☆☆☆☆</v>
          </cell>
          <cell r="G474" t="str">
            <v>㎡</v>
          </cell>
        </row>
        <row r="475">
          <cell r="B475" t="str">
            <v>027-01</v>
          </cell>
          <cell r="C475" t="str">
            <v>木製パネル</v>
          </cell>
          <cell r="D475">
            <v>0</v>
          </cell>
          <cell r="E475" t="str">
            <v>ﾒﾗﾐﾝﾌﾗｯｼｭ ﾃﾞｺﾗ 大便へだて 両面仕上 F☆☆☆☆</v>
          </cell>
          <cell r="G475" t="str">
            <v>㎡</v>
          </cell>
        </row>
        <row r="476">
          <cell r="B476" t="str">
            <v>027-02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B477" t="str">
            <v>027-03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B478" t="str">
            <v>027-04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027-05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B480" t="str">
            <v>027-06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B481" t="str">
            <v>027-07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B482" t="str">
            <v>027-08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B483" t="str">
            <v>027-09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B484" t="str">
            <v>027-10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B485" t="str">
            <v>027-11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B486" t="str">
            <v>027-12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027-13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B488" t="str">
            <v>027-14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B489" t="str">
            <v>028-01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B490" t="str">
            <v>028-02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B491" t="str">
            <v>028-03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B492" t="str">
            <v>028-04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B493" t="str">
            <v>028-05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B494" t="str">
            <v>028-06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B495" t="str">
            <v>028-07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B496" t="str">
            <v>028-08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028-09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B498" t="str">
            <v>028-10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B499" t="str">
            <v>028-11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B500" t="str">
            <v>028-12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B501" t="str">
            <v>028-13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028-14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B503" t="str">
            <v>029-01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B504" t="str">
            <v>029-02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B505" t="str">
            <v>029-03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B506" t="str">
            <v>029-04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B507" t="str">
            <v>029-05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B508" t="str">
            <v>029-06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B509" t="str">
            <v>029-07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029-08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B511" t="str">
            <v>029-09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B512" t="str">
            <v>029-10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B513" t="str">
            <v>029-11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B514" t="str">
            <v>029-12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B515" t="str">
            <v>029-13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B516" t="str">
            <v>029-14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B517" t="str">
            <v>030-01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B518" t="str">
            <v>030-02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B519" t="str">
            <v>030-03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B520" t="str">
            <v>030-04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030-05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B522" t="str">
            <v>030-06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B523" t="str">
            <v>030-07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B524" t="str">
            <v>030-08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B525" t="str">
            <v>030-09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B526" t="str">
            <v>030-10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B527" t="str">
            <v>030-11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B528" t="str">
            <v>030-12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B529" t="str">
            <v>030-13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B530" t="str">
            <v>030-14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B531" t="str">
            <v>031-01</v>
          </cell>
          <cell r="C531" t="str">
            <v>分解組立（油圧伸縮ｼﾞﾌﾞ型ﾄﾗｯｸｸﾚｰﾝ）</v>
          </cell>
          <cell r="E531" t="str">
            <v>100t吊り 分解部品運搬別途</v>
          </cell>
          <cell r="G531" t="str">
            <v>往復</v>
          </cell>
        </row>
        <row r="532">
          <cell r="B532" t="str">
            <v>031-02</v>
          </cell>
          <cell r="C532" t="str">
            <v>分解組立（油圧伸縮ｼﾞﾌﾞ型ﾄﾗｯｸｸﾚｰﾝ）</v>
          </cell>
          <cell r="E532" t="str">
            <v>120t吊り 分解部品運搬別途</v>
          </cell>
          <cell r="G532" t="str">
            <v>往復</v>
          </cell>
        </row>
        <row r="533">
          <cell r="B533" t="str">
            <v>031-03</v>
          </cell>
          <cell r="C533" t="str">
            <v>分解組立（油圧伸縮ｼﾞﾌﾞ型ﾄﾗｯｸｸﾚｰﾝ）</v>
          </cell>
          <cell r="E533" t="str">
            <v>160t吊り 分解部品運搬別途</v>
          </cell>
          <cell r="G533" t="str">
            <v>往復</v>
          </cell>
        </row>
        <row r="534">
          <cell r="B534" t="str">
            <v>031-04</v>
          </cell>
          <cell r="C534" t="str">
            <v>分解組立（油圧伸縮ｼﾞﾌﾞ型ﾄﾗｯｸｸﾚｰﾝ）</v>
          </cell>
          <cell r="E534" t="str">
            <v>200t吊り 分解部品運搬別途</v>
          </cell>
          <cell r="G534" t="str">
            <v>往復</v>
          </cell>
        </row>
        <row r="535">
          <cell r="B535" t="str">
            <v>031-05</v>
          </cell>
          <cell r="C535" t="str">
            <v>分解部品運搬（油圧伸縮ｼﾞﾌﾞ型ﾄﾗｯｸｸﾚｰﾝ）</v>
          </cell>
          <cell r="E535" t="str">
            <v>100t吊り</v>
          </cell>
          <cell r="G535" t="str">
            <v>往復</v>
          </cell>
        </row>
        <row r="536">
          <cell r="B536" t="str">
            <v>031-06</v>
          </cell>
          <cell r="C536" t="str">
            <v>分解部品運搬（油圧伸縮ｼﾞﾌﾞ型ﾄﾗｯｸｸﾚｰﾝ）</v>
          </cell>
          <cell r="E536" t="str">
            <v>120t吊り</v>
          </cell>
          <cell r="F536">
            <v>0</v>
          </cell>
          <cell r="G536" t="str">
            <v>往復</v>
          </cell>
        </row>
        <row r="537">
          <cell r="B537" t="str">
            <v>031-07</v>
          </cell>
          <cell r="C537" t="str">
            <v>分解部品運搬（油圧伸縮ｼﾞﾌﾞ型ﾄﾗｯｸｸﾚｰﾝ）</v>
          </cell>
          <cell r="E537" t="str">
            <v>160t吊り</v>
          </cell>
          <cell r="F537">
            <v>0</v>
          </cell>
          <cell r="G537" t="str">
            <v>往復</v>
          </cell>
        </row>
        <row r="538">
          <cell r="B538" t="str">
            <v>031-08</v>
          </cell>
          <cell r="C538" t="str">
            <v>分解部品運搬（油圧伸縮ｼﾞﾌﾞ型ﾄﾗｯｸｸﾚｰﾝ）</v>
          </cell>
          <cell r="E538" t="str">
            <v>200t吊り</v>
          </cell>
          <cell r="F538">
            <v>0</v>
          </cell>
          <cell r="G538" t="str">
            <v>往復</v>
          </cell>
        </row>
        <row r="539">
          <cell r="B539" t="str">
            <v>031-09</v>
          </cell>
          <cell r="C539" t="str">
            <v>仮　囲　い</v>
          </cell>
          <cell r="D539">
            <v>0</v>
          </cell>
          <cell r="E539" t="str">
            <v>設置費 仮囲鉄板 H=2.0m</v>
          </cell>
          <cell r="F539">
            <v>0</v>
          </cell>
          <cell r="G539" t="str">
            <v>ｍ</v>
          </cell>
        </row>
        <row r="540">
          <cell r="B540" t="str">
            <v>031-10</v>
          </cell>
          <cell r="C540" t="str">
            <v>仮　囲　い</v>
          </cell>
          <cell r="D540">
            <v>0</v>
          </cell>
          <cell r="E540" t="str">
            <v>設置費 仮囲鉄板 H=3.0m</v>
          </cell>
          <cell r="F540">
            <v>0</v>
          </cell>
          <cell r="G540" t="str">
            <v>ｍ</v>
          </cell>
        </row>
        <row r="541">
          <cell r="B541" t="str">
            <v>031-11</v>
          </cell>
          <cell r="C541" t="str">
            <v>仮　囲　い</v>
          </cell>
          <cell r="D541">
            <v>0</v>
          </cell>
          <cell r="E541" t="str">
            <v>撤去費 仮囲鉄板 H=2.0m</v>
          </cell>
          <cell r="F541">
            <v>0</v>
          </cell>
          <cell r="G541" t="str">
            <v>ｍ</v>
          </cell>
        </row>
        <row r="542">
          <cell r="B542" t="str">
            <v>031-12</v>
          </cell>
          <cell r="C542" t="str">
            <v>仮　囲　い</v>
          </cell>
          <cell r="D542">
            <v>0</v>
          </cell>
          <cell r="E542" t="str">
            <v>撤去費 仮囲鉄板 H=3.0m</v>
          </cell>
          <cell r="G542" t="str">
            <v>ｍ</v>
          </cell>
        </row>
        <row r="543">
          <cell r="B543" t="str">
            <v>031-13</v>
          </cell>
          <cell r="C543" t="str">
            <v>仮　囲　い</v>
          </cell>
          <cell r="D543">
            <v>0</v>
          </cell>
          <cell r="E543" t="str">
            <v>供用1日賃料 修理費含む 仮囲鉄板 H=2.0m t=1.2mm w=500 無塗装</v>
          </cell>
          <cell r="G543" t="str">
            <v>ｍ</v>
          </cell>
        </row>
        <row r="544">
          <cell r="B544" t="str">
            <v>031-14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B545" t="str">
            <v>032-01</v>
          </cell>
          <cell r="C545" t="str">
            <v>仮　囲　い</v>
          </cell>
          <cell r="D545">
            <v>0</v>
          </cell>
          <cell r="E545" t="str">
            <v>供用1日賃料 修理費含む 仮囲鉄板 H=3.0m t=1.2mm w=500 無塗装</v>
          </cell>
          <cell r="G545" t="str">
            <v>ｍ</v>
          </cell>
        </row>
        <row r="546">
          <cell r="B546" t="str">
            <v>032-02</v>
          </cell>
          <cell r="C546" t="str">
            <v>仮　囲　い</v>
          </cell>
          <cell r="D546">
            <v>0</v>
          </cell>
          <cell r="E546" t="str">
            <v>基本料 修理費含む 仮囲鉄板 H=2.0m t=1.2mm w=500 無塗装</v>
          </cell>
          <cell r="G546" t="str">
            <v>ｍ</v>
          </cell>
        </row>
        <row r="547">
          <cell r="B547" t="str">
            <v>032-03</v>
          </cell>
          <cell r="C547" t="str">
            <v>仮　囲　い</v>
          </cell>
          <cell r="D547">
            <v>0</v>
          </cell>
          <cell r="E547" t="str">
            <v>基本料 修理費含む 仮囲鉄板 H=3.0m t=1.2mm w=500 無塗装</v>
          </cell>
          <cell r="G547" t="str">
            <v>ｍ</v>
          </cell>
        </row>
        <row r="548">
          <cell r="B548" t="str">
            <v>032-04</v>
          </cell>
          <cell r="C548" t="str">
            <v>仮囲い運搬</v>
          </cell>
          <cell r="D548">
            <v>0</v>
          </cell>
          <cell r="E548" t="str">
            <v>H=2.0m</v>
          </cell>
          <cell r="F548">
            <v>0</v>
          </cell>
          <cell r="G548" t="str">
            <v>ｍ</v>
          </cell>
        </row>
        <row r="549">
          <cell r="B549" t="str">
            <v>032-05</v>
          </cell>
          <cell r="C549" t="str">
            <v>仮囲い運搬</v>
          </cell>
          <cell r="D549">
            <v>0</v>
          </cell>
          <cell r="E549" t="str">
            <v>H=3.0m</v>
          </cell>
          <cell r="F549">
            <v>0</v>
          </cell>
          <cell r="G549" t="str">
            <v>ｍ</v>
          </cell>
        </row>
        <row r="550">
          <cell r="B550" t="str">
            <v>032-06</v>
          </cell>
          <cell r="C550" t="str">
            <v>仮設鉄板敷</v>
          </cell>
          <cell r="D550">
            <v>0</v>
          </cell>
          <cell r="E550" t="str">
            <v>設置費 敷鉄板 1524×6096×22mm</v>
          </cell>
          <cell r="F550">
            <v>0</v>
          </cell>
          <cell r="G550" t="str">
            <v>㎡</v>
          </cell>
        </row>
        <row r="551">
          <cell r="B551" t="str">
            <v>032-07</v>
          </cell>
          <cell r="C551" t="str">
            <v>仮設鉄板敷</v>
          </cell>
          <cell r="D551">
            <v>0</v>
          </cell>
          <cell r="E551" t="str">
            <v>撤去費 敷鉄板 1524×6096×22mm</v>
          </cell>
          <cell r="F551">
            <v>0</v>
          </cell>
          <cell r="G551" t="str">
            <v>㎡</v>
          </cell>
        </row>
        <row r="552">
          <cell r="B552" t="str">
            <v>032-08</v>
          </cell>
          <cell r="C552" t="str">
            <v>組立式仮設ﾊｳｽ</v>
          </cell>
          <cell r="D552">
            <v>0</v>
          </cell>
          <cell r="E552" t="str">
            <v>10㎡～20㎡ 材工共 但し基礎別途</v>
          </cell>
          <cell r="G552" t="str">
            <v>㎡</v>
          </cell>
        </row>
        <row r="553">
          <cell r="B553" t="str">
            <v>032-09</v>
          </cell>
          <cell r="C553" t="str">
            <v>組立式仮設ﾊｳｽ</v>
          </cell>
          <cell r="D553">
            <v>0</v>
          </cell>
          <cell r="E553" t="str">
            <v>21㎡～30㎡ 材工共 但し基礎別途</v>
          </cell>
          <cell r="G553" t="str">
            <v>㎡</v>
          </cell>
        </row>
        <row r="554">
          <cell r="B554" t="str">
            <v>032-10</v>
          </cell>
          <cell r="C554" t="str">
            <v>組立式仮設ﾊｳｽ</v>
          </cell>
          <cell r="D554">
            <v>0</v>
          </cell>
          <cell r="E554" t="str">
            <v>31㎡～40㎡ 材工共 但し基礎別途</v>
          </cell>
          <cell r="G554" t="str">
            <v>㎡</v>
          </cell>
        </row>
        <row r="555">
          <cell r="B555" t="str">
            <v>032-11</v>
          </cell>
          <cell r="C555" t="str">
            <v>組立式仮設ﾊｳｽ</v>
          </cell>
          <cell r="D555">
            <v>0</v>
          </cell>
          <cell r="E555" t="str">
            <v>41㎡～50㎡ 材工共 但し基礎別途</v>
          </cell>
          <cell r="G555" t="str">
            <v>㎡</v>
          </cell>
        </row>
        <row r="556">
          <cell r="B556" t="str">
            <v>032-12</v>
          </cell>
          <cell r="C556" t="str">
            <v>組立式仮設ﾊｳｽ</v>
          </cell>
          <cell r="D556">
            <v>0</v>
          </cell>
          <cell r="E556" t="str">
            <v>51㎡～60㎡ 材工共 但し基礎別途</v>
          </cell>
          <cell r="G556" t="str">
            <v>㎡</v>
          </cell>
        </row>
        <row r="557">
          <cell r="B557" t="str">
            <v>032-13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B558" t="str">
            <v>032-14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B559" t="str">
            <v>033-01</v>
          </cell>
          <cell r="C559" t="str">
            <v>組立式仮設ﾊｳｽ</v>
          </cell>
          <cell r="D559">
            <v>0</v>
          </cell>
          <cell r="E559" t="str">
            <v>61㎡～70㎡ 材工共 但し基礎別途</v>
          </cell>
          <cell r="G559" t="str">
            <v>㎡</v>
          </cell>
        </row>
        <row r="560">
          <cell r="B560" t="str">
            <v>033-02</v>
          </cell>
          <cell r="C560" t="str">
            <v>組立式仮設ﾊｳｽ</v>
          </cell>
          <cell r="D560">
            <v>0</v>
          </cell>
          <cell r="E560" t="str">
            <v>71㎡～80㎡ 材工共 但し基礎別途</v>
          </cell>
          <cell r="G560" t="str">
            <v>㎡</v>
          </cell>
        </row>
        <row r="561">
          <cell r="B561" t="str">
            <v>033-03</v>
          </cell>
          <cell r="C561" t="str">
            <v>組立式仮設ﾊｳｽ</v>
          </cell>
          <cell r="D561">
            <v>0</v>
          </cell>
          <cell r="E561" t="str">
            <v>81㎡～90㎡ 材工共 但し基礎別途</v>
          </cell>
          <cell r="G561" t="str">
            <v>㎡</v>
          </cell>
        </row>
        <row r="562">
          <cell r="B562" t="str">
            <v>033-04</v>
          </cell>
          <cell r="C562" t="str">
            <v>組立式仮設ﾊｳｽ</v>
          </cell>
          <cell r="D562">
            <v>0</v>
          </cell>
          <cell r="E562" t="str">
            <v>91㎡～100㎡ 材工共 但し基礎別途</v>
          </cell>
          <cell r="G562" t="str">
            <v>㎡</v>
          </cell>
        </row>
        <row r="563">
          <cell r="B563" t="str">
            <v>033-05</v>
          </cell>
          <cell r="C563" t="str">
            <v>組立式仮設ﾊｳｽ</v>
          </cell>
          <cell r="D563">
            <v>0</v>
          </cell>
          <cell r="E563" t="str">
            <v>101㎡以上 材工共 但し基礎別途</v>
          </cell>
          <cell r="G563" t="str">
            <v>㎡</v>
          </cell>
        </row>
        <row r="564">
          <cell r="B564" t="str">
            <v>033-06</v>
          </cell>
          <cell r="C564" t="str">
            <v>遣　り　方</v>
          </cell>
          <cell r="D564">
            <v>0</v>
          </cell>
          <cell r="E564" t="str">
            <v>一　般</v>
          </cell>
          <cell r="F564">
            <v>0</v>
          </cell>
          <cell r="G564" t="str">
            <v>㎡</v>
          </cell>
        </row>
        <row r="565">
          <cell r="B565" t="str">
            <v>033-07</v>
          </cell>
          <cell r="C565" t="str">
            <v>遣　り　方</v>
          </cell>
          <cell r="D565">
            <v>0</v>
          </cell>
          <cell r="E565" t="str">
            <v>複　雑</v>
          </cell>
          <cell r="F565">
            <v>0</v>
          </cell>
          <cell r="G565" t="str">
            <v>㎡</v>
          </cell>
        </row>
        <row r="566">
          <cell r="B566" t="str">
            <v>033-08</v>
          </cell>
          <cell r="C566" t="str">
            <v>遣　り　方</v>
          </cell>
          <cell r="D566">
            <v>0</v>
          </cell>
          <cell r="E566" t="str">
            <v>小規模</v>
          </cell>
          <cell r="F566">
            <v>0</v>
          </cell>
          <cell r="G566" t="str">
            <v>㎡</v>
          </cell>
        </row>
        <row r="567">
          <cell r="B567" t="str">
            <v>033-09</v>
          </cell>
          <cell r="C567" t="str">
            <v>平　遣　方</v>
          </cell>
          <cell r="D567">
            <v>0</v>
          </cell>
          <cell r="E567">
            <v>0</v>
          </cell>
          <cell r="F567">
            <v>0</v>
          </cell>
          <cell r="G567" t="str">
            <v>か所</v>
          </cell>
        </row>
        <row r="568">
          <cell r="B568" t="str">
            <v>033-10</v>
          </cell>
          <cell r="C568" t="str">
            <v>隅　遣　方</v>
          </cell>
          <cell r="G568" t="str">
            <v>か所</v>
          </cell>
        </row>
        <row r="569">
          <cell r="B569" t="str">
            <v>033-11</v>
          </cell>
          <cell r="C569" t="str">
            <v>墨　出　し</v>
          </cell>
          <cell r="E569" t="str">
            <v>一　般</v>
          </cell>
          <cell r="G569" t="str">
            <v>㎡</v>
          </cell>
        </row>
        <row r="570">
          <cell r="B570" t="str">
            <v>033-12</v>
          </cell>
          <cell r="C570" t="str">
            <v>墨　出　し</v>
          </cell>
          <cell r="E570" t="str">
            <v>一般  RC･SRC造  地上階</v>
          </cell>
          <cell r="G570" t="str">
            <v>㎡</v>
          </cell>
        </row>
        <row r="571">
          <cell r="B571" t="str">
            <v>033-13</v>
          </cell>
          <cell r="C571" t="str">
            <v>墨　出　し</v>
          </cell>
          <cell r="E571" t="str">
            <v>一般  RC･SRC造  地下階</v>
          </cell>
          <cell r="G571" t="str">
            <v>㎡</v>
          </cell>
        </row>
        <row r="572">
          <cell r="B572" t="str">
            <v>033-14</v>
          </cell>
        </row>
        <row r="573">
          <cell r="B573" t="str">
            <v>034-01</v>
          </cell>
          <cell r="C573" t="str">
            <v>墨　出　し</v>
          </cell>
          <cell r="E573" t="str">
            <v>一般  RC･SRC造  ﾄﾞﾗｲｴﾘｱ</v>
          </cell>
          <cell r="G573" t="str">
            <v>㎡</v>
          </cell>
        </row>
        <row r="574">
          <cell r="B574" t="str">
            <v>034-02</v>
          </cell>
          <cell r="C574" t="str">
            <v>墨　出　し</v>
          </cell>
          <cell r="E574" t="str">
            <v>一般  RC･SRC造  ﾊﾞﾙｺﾆｰ</v>
          </cell>
          <cell r="G574" t="str">
            <v>㎡</v>
          </cell>
        </row>
        <row r="575">
          <cell r="B575" t="str">
            <v>034-03</v>
          </cell>
          <cell r="C575" t="str">
            <v>墨　出　し</v>
          </cell>
          <cell r="E575" t="str">
            <v>一般  RC･SRC造  外部階段</v>
          </cell>
          <cell r="G575" t="str">
            <v>㎡</v>
          </cell>
        </row>
        <row r="576">
          <cell r="B576" t="str">
            <v>034-04</v>
          </cell>
          <cell r="C576" t="str">
            <v>墨　出　し</v>
          </cell>
          <cell r="E576" t="str">
            <v>一般  RC･SRC造  外部廊下(屋根有り)</v>
          </cell>
          <cell r="G576" t="str">
            <v>㎡</v>
          </cell>
        </row>
        <row r="577">
          <cell r="B577" t="str">
            <v>034-05</v>
          </cell>
          <cell r="C577" t="str">
            <v>墨　出　し</v>
          </cell>
          <cell r="E577" t="str">
            <v>一般  RC･SRC造  ﾋﾟﾛﾃｨｰ</v>
          </cell>
          <cell r="G577" t="str">
            <v>㎡</v>
          </cell>
        </row>
        <row r="578">
          <cell r="B578" t="str">
            <v>034-06</v>
          </cell>
          <cell r="C578" t="str">
            <v>墨　出　し</v>
          </cell>
          <cell r="E578" t="str">
            <v>一般  RC･SRC造  ﾋﾟｯﾄ</v>
          </cell>
          <cell r="G578" t="str">
            <v>㎡</v>
          </cell>
        </row>
        <row r="579">
          <cell r="B579" t="str">
            <v>034-07</v>
          </cell>
          <cell r="C579" t="str">
            <v>墨　出　し</v>
          </cell>
          <cell r="E579" t="str">
            <v>一般  RC･SRC造  大規模ﾋﾟｯﾄ</v>
          </cell>
          <cell r="G579" t="str">
            <v>㎡</v>
          </cell>
        </row>
        <row r="580">
          <cell r="B580" t="str">
            <v>034-08</v>
          </cell>
          <cell r="C580" t="str">
            <v>墨　出　し</v>
          </cell>
          <cell r="E580" t="str">
            <v>一般  RC･SRC造  吹き抜け(柱･梁等有り)</v>
          </cell>
          <cell r="G580" t="str">
            <v>㎡</v>
          </cell>
        </row>
        <row r="581">
          <cell r="B581" t="str">
            <v>034-09</v>
          </cell>
          <cell r="C581" t="str">
            <v>墨　出　し</v>
          </cell>
          <cell r="E581" t="str">
            <v>一般  RC･SRC造  吹き抜け(その他)</v>
          </cell>
          <cell r="G581" t="str">
            <v>㎡</v>
          </cell>
        </row>
        <row r="582">
          <cell r="B582" t="str">
            <v>034-10</v>
          </cell>
          <cell r="C582" t="str">
            <v>墨　出　し</v>
          </cell>
          <cell r="E582" t="str">
            <v>一般  S造  地上階</v>
          </cell>
          <cell r="G582" t="str">
            <v>㎡</v>
          </cell>
        </row>
        <row r="583">
          <cell r="B583" t="str">
            <v>034-11</v>
          </cell>
          <cell r="C583" t="str">
            <v>墨　出　し</v>
          </cell>
          <cell r="E583" t="str">
            <v>一般  S造  ﾊﾞﾙｺﾆｰ</v>
          </cell>
          <cell r="G583" t="str">
            <v>㎡</v>
          </cell>
        </row>
        <row r="584">
          <cell r="B584" t="str">
            <v>034-12</v>
          </cell>
          <cell r="C584" t="str">
            <v>墨　出　し</v>
          </cell>
          <cell r="E584" t="str">
            <v>一般  S造  外部階段</v>
          </cell>
          <cell r="G584" t="str">
            <v>㎡</v>
          </cell>
        </row>
        <row r="585">
          <cell r="B585" t="str">
            <v>034-13</v>
          </cell>
          <cell r="C585" t="str">
            <v>墨　出　し</v>
          </cell>
          <cell r="E585" t="str">
            <v>一般  S造  外部廊下(屋根有り)</v>
          </cell>
          <cell r="G585" t="str">
            <v>㎡</v>
          </cell>
        </row>
        <row r="586">
          <cell r="B586" t="str">
            <v>034-14</v>
          </cell>
          <cell r="C586" t="str">
            <v>墨　出　し</v>
          </cell>
          <cell r="E586" t="str">
            <v>一般  S造  ﾋﾟﾛﾃｨｰ</v>
          </cell>
          <cell r="G586" t="str">
            <v>㎡</v>
          </cell>
        </row>
        <row r="587">
          <cell r="B587" t="str">
            <v>035-01</v>
          </cell>
          <cell r="C587" t="str">
            <v>墨　出　し</v>
          </cell>
          <cell r="E587" t="str">
            <v>一般  S造  吹き抜け(柱･梁等有り)</v>
          </cell>
          <cell r="G587" t="str">
            <v>㎡</v>
          </cell>
        </row>
        <row r="588">
          <cell r="B588" t="str">
            <v>035-02</v>
          </cell>
          <cell r="C588" t="str">
            <v>墨　出　し</v>
          </cell>
          <cell r="E588" t="str">
            <v>一般  S造  吹き抜け(その他)</v>
          </cell>
          <cell r="G588" t="str">
            <v>㎡</v>
          </cell>
        </row>
        <row r="589">
          <cell r="B589" t="str">
            <v>035-03</v>
          </cell>
          <cell r="C589" t="str">
            <v>墨　出　し</v>
          </cell>
          <cell r="E589" t="str">
            <v>複　雑</v>
          </cell>
          <cell r="G589" t="str">
            <v>㎡</v>
          </cell>
        </row>
        <row r="590">
          <cell r="B590" t="str">
            <v>035-04</v>
          </cell>
          <cell r="C590" t="str">
            <v>墨　出　し</v>
          </cell>
          <cell r="E590" t="str">
            <v>複雑  RC･SRC造  地上階</v>
          </cell>
          <cell r="G590" t="str">
            <v>㎡</v>
          </cell>
        </row>
        <row r="591">
          <cell r="B591" t="str">
            <v>035-05</v>
          </cell>
          <cell r="C591" t="str">
            <v>墨　出　し</v>
          </cell>
          <cell r="E591" t="str">
            <v>複雑  RC･SRC造  地下階</v>
          </cell>
          <cell r="G591" t="str">
            <v>㎡</v>
          </cell>
        </row>
        <row r="592">
          <cell r="B592" t="str">
            <v>035-06</v>
          </cell>
          <cell r="C592" t="str">
            <v>墨　出　し</v>
          </cell>
          <cell r="E592" t="str">
            <v>複雑  RC･SRC造  ﾄﾞﾗｲｴﾘｱ</v>
          </cell>
          <cell r="G592" t="str">
            <v>㎡</v>
          </cell>
        </row>
        <row r="593">
          <cell r="B593" t="str">
            <v>035-07</v>
          </cell>
          <cell r="C593" t="str">
            <v>墨　出　し</v>
          </cell>
          <cell r="E593" t="str">
            <v>複雑  RC･SRC造  ﾊﾞﾙｺﾆｰ</v>
          </cell>
          <cell r="G593" t="str">
            <v>㎡</v>
          </cell>
        </row>
        <row r="594">
          <cell r="B594" t="str">
            <v>035-08</v>
          </cell>
          <cell r="C594" t="str">
            <v>墨　出　し</v>
          </cell>
          <cell r="E594" t="str">
            <v>複雑  RC･SRC造  外部階段</v>
          </cell>
          <cell r="G594" t="str">
            <v>㎡</v>
          </cell>
        </row>
        <row r="595">
          <cell r="B595" t="str">
            <v>035-09</v>
          </cell>
          <cell r="C595" t="str">
            <v>墨　出　し</v>
          </cell>
          <cell r="E595" t="str">
            <v>複雑  RC･SRC造  外部廊下(屋根有り)</v>
          </cell>
          <cell r="G595" t="str">
            <v>㎡</v>
          </cell>
        </row>
        <row r="596">
          <cell r="B596" t="str">
            <v>035-10</v>
          </cell>
          <cell r="C596" t="str">
            <v>墨　出　し</v>
          </cell>
          <cell r="E596" t="str">
            <v>複雑  RC･SRC造  ﾋﾟﾛﾃｨｰ</v>
          </cell>
          <cell r="G596" t="str">
            <v>㎡</v>
          </cell>
        </row>
        <row r="597">
          <cell r="B597" t="str">
            <v>035-11</v>
          </cell>
          <cell r="C597" t="str">
            <v>墨　出　し</v>
          </cell>
          <cell r="E597" t="str">
            <v>複雑  RC･SRC造  ﾋﾟｯﾄ</v>
          </cell>
          <cell r="G597" t="str">
            <v>㎡</v>
          </cell>
        </row>
        <row r="598">
          <cell r="B598" t="str">
            <v>035-12</v>
          </cell>
          <cell r="C598" t="str">
            <v>墨　出　し</v>
          </cell>
          <cell r="E598" t="str">
            <v>複雑  RC･SRC造  大規模ﾋﾟｯﾄ</v>
          </cell>
          <cell r="G598" t="str">
            <v>㎡</v>
          </cell>
        </row>
        <row r="599">
          <cell r="B599" t="str">
            <v>035-13</v>
          </cell>
          <cell r="C599" t="str">
            <v>墨　出　し</v>
          </cell>
          <cell r="E599" t="str">
            <v>複雑  RC･SRC造  吹き抜け(柱･梁等有り)</v>
          </cell>
          <cell r="G599" t="str">
            <v>㎡</v>
          </cell>
        </row>
        <row r="600">
          <cell r="B600" t="str">
            <v>035-14</v>
          </cell>
          <cell r="C600" t="str">
            <v>墨　出　し</v>
          </cell>
          <cell r="E600" t="str">
            <v>複雑  RC･SRC造  吹き抜け(その他)</v>
          </cell>
          <cell r="G600" t="str">
            <v>㎡</v>
          </cell>
        </row>
        <row r="601">
          <cell r="B601" t="str">
            <v>036-01</v>
          </cell>
          <cell r="C601" t="str">
            <v>墨　出　し</v>
          </cell>
          <cell r="E601" t="str">
            <v>複雑  S造  地上階</v>
          </cell>
          <cell r="G601" t="str">
            <v>㎡</v>
          </cell>
        </row>
        <row r="602">
          <cell r="B602" t="str">
            <v>036-02</v>
          </cell>
          <cell r="C602" t="str">
            <v>墨　出　し</v>
          </cell>
          <cell r="E602" t="str">
            <v>複雑  S造  ﾊﾞﾙｺﾆｰ</v>
          </cell>
          <cell r="G602" t="str">
            <v>㎡</v>
          </cell>
        </row>
        <row r="603">
          <cell r="B603" t="str">
            <v>036-03</v>
          </cell>
          <cell r="C603" t="str">
            <v>墨　出　し</v>
          </cell>
          <cell r="E603" t="str">
            <v>複雑  S造  外部階段</v>
          </cell>
          <cell r="G603" t="str">
            <v>㎡</v>
          </cell>
        </row>
        <row r="604">
          <cell r="B604" t="str">
            <v>036-04</v>
          </cell>
          <cell r="C604" t="str">
            <v>墨　出　し</v>
          </cell>
          <cell r="E604" t="str">
            <v>複雑  S造  外部廊下(屋根有り)</v>
          </cell>
          <cell r="G604" t="str">
            <v>㎡</v>
          </cell>
        </row>
        <row r="605">
          <cell r="B605" t="str">
            <v>036-05</v>
          </cell>
          <cell r="C605" t="str">
            <v>墨　出　し</v>
          </cell>
          <cell r="E605" t="str">
            <v>複雑  S造  ﾋﾟﾛﾃｨｰ</v>
          </cell>
          <cell r="G605" t="str">
            <v>㎡</v>
          </cell>
        </row>
        <row r="606">
          <cell r="B606" t="str">
            <v>036-06</v>
          </cell>
          <cell r="C606" t="str">
            <v>墨　出　し</v>
          </cell>
          <cell r="E606" t="str">
            <v>複雑  S造  吹き抜け(柱･梁等有り)</v>
          </cell>
          <cell r="G606" t="str">
            <v>㎡</v>
          </cell>
        </row>
        <row r="607">
          <cell r="B607" t="str">
            <v>036-07</v>
          </cell>
          <cell r="C607" t="str">
            <v>墨　出　し</v>
          </cell>
          <cell r="E607" t="str">
            <v>複雑  S造  吹き抜け(その他)</v>
          </cell>
          <cell r="G607" t="str">
            <v>㎡</v>
          </cell>
        </row>
        <row r="608">
          <cell r="B608" t="str">
            <v>036-08</v>
          </cell>
          <cell r="C608" t="str">
            <v>墨　出　し</v>
          </cell>
          <cell r="E608" t="str">
            <v>小規模</v>
          </cell>
          <cell r="G608" t="str">
            <v>㎡</v>
          </cell>
        </row>
        <row r="609">
          <cell r="B609" t="str">
            <v>036-09</v>
          </cell>
          <cell r="C609" t="str">
            <v>墨　出　し</v>
          </cell>
          <cell r="E609" t="str">
            <v>小規模  RC･SRC造  地上階</v>
          </cell>
          <cell r="G609" t="str">
            <v>㎡</v>
          </cell>
        </row>
        <row r="610">
          <cell r="B610" t="str">
            <v>036-10</v>
          </cell>
          <cell r="C610" t="str">
            <v>墨　出　し</v>
          </cell>
          <cell r="E610" t="str">
            <v>小規模  RC･SRC造  地下階</v>
          </cell>
          <cell r="G610" t="str">
            <v>㎡</v>
          </cell>
        </row>
        <row r="611">
          <cell r="B611" t="str">
            <v>036-11</v>
          </cell>
          <cell r="C611" t="str">
            <v>墨　出　し</v>
          </cell>
          <cell r="E611" t="str">
            <v>小規模  RC･SRC造  ﾄﾞﾗｲｴﾘｱ</v>
          </cell>
          <cell r="G611" t="str">
            <v>㎡</v>
          </cell>
        </row>
        <row r="612">
          <cell r="B612" t="str">
            <v>036-12</v>
          </cell>
          <cell r="C612" t="str">
            <v>墨　出　し</v>
          </cell>
          <cell r="E612" t="str">
            <v>小規模  RC･SRC造  ﾊﾞﾙｺﾆｰ</v>
          </cell>
          <cell r="G612" t="str">
            <v>㎡</v>
          </cell>
        </row>
        <row r="613">
          <cell r="B613" t="str">
            <v>036-13</v>
          </cell>
          <cell r="C613" t="str">
            <v>墨　出　し</v>
          </cell>
          <cell r="E613" t="str">
            <v>小規模  RC･SRC造  外部階段</v>
          </cell>
          <cell r="G613" t="str">
            <v>㎡</v>
          </cell>
        </row>
        <row r="614">
          <cell r="B614" t="str">
            <v>036-14</v>
          </cell>
          <cell r="C614" t="str">
            <v>墨　出　し</v>
          </cell>
          <cell r="E614" t="str">
            <v>小規模  RC･SRC造  外部廊下(屋根有り)</v>
          </cell>
          <cell r="G614" t="str">
            <v>㎡</v>
          </cell>
        </row>
        <row r="615">
          <cell r="B615" t="str">
            <v>037-01</v>
          </cell>
          <cell r="C615" t="str">
            <v>墨　出　し</v>
          </cell>
          <cell r="E615" t="str">
            <v>小規模  RC･SRC造  ﾋﾟﾛﾃｨｰ</v>
          </cell>
          <cell r="G615" t="str">
            <v>㎡</v>
          </cell>
        </row>
        <row r="616">
          <cell r="B616" t="str">
            <v>037-02</v>
          </cell>
          <cell r="C616" t="str">
            <v>墨　出　し</v>
          </cell>
          <cell r="E616" t="str">
            <v>小規模  RC･SRC造  ﾋﾟｯﾄ</v>
          </cell>
          <cell r="G616" t="str">
            <v>㎡</v>
          </cell>
        </row>
        <row r="617">
          <cell r="B617" t="str">
            <v>037-03</v>
          </cell>
          <cell r="C617" t="str">
            <v>墨　出　し</v>
          </cell>
          <cell r="E617" t="str">
            <v>小規模  RC･SRC造  吹き抜け(柱･梁等有り)</v>
          </cell>
          <cell r="G617" t="str">
            <v>㎡</v>
          </cell>
        </row>
        <row r="618">
          <cell r="B618" t="str">
            <v>037-04</v>
          </cell>
          <cell r="C618" t="str">
            <v>墨　出　し</v>
          </cell>
          <cell r="E618" t="str">
            <v>小規模  RC･SRC造  吹き抜け(その他)</v>
          </cell>
          <cell r="G618" t="str">
            <v>㎡</v>
          </cell>
        </row>
        <row r="619">
          <cell r="B619" t="str">
            <v>037-05</v>
          </cell>
          <cell r="C619" t="str">
            <v>墨　出　し</v>
          </cell>
          <cell r="E619" t="str">
            <v>小規模  S造  地上階</v>
          </cell>
          <cell r="G619" t="str">
            <v>㎡</v>
          </cell>
        </row>
        <row r="620">
          <cell r="B620" t="str">
            <v>037-06</v>
          </cell>
          <cell r="C620" t="str">
            <v>墨　出　し</v>
          </cell>
          <cell r="E620" t="str">
            <v>小規模  S造  ﾊﾞﾙｺﾆｰ</v>
          </cell>
          <cell r="G620" t="str">
            <v>㎡</v>
          </cell>
        </row>
        <row r="621">
          <cell r="B621" t="str">
            <v>037-07</v>
          </cell>
          <cell r="C621" t="str">
            <v>墨　出　し</v>
          </cell>
          <cell r="E621" t="str">
            <v>小規模  S造  外部階段</v>
          </cell>
          <cell r="G621" t="str">
            <v>㎡</v>
          </cell>
        </row>
        <row r="622">
          <cell r="B622" t="str">
            <v>037-08</v>
          </cell>
          <cell r="C622" t="str">
            <v>墨　出　し</v>
          </cell>
          <cell r="E622" t="str">
            <v>小規模  S造  外部廊下(屋根有り)</v>
          </cell>
          <cell r="G622" t="str">
            <v>㎡</v>
          </cell>
        </row>
        <row r="623">
          <cell r="B623" t="str">
            <v>037-09</v>
          </cell>
          <cell r="C623" t="str">
            <v>墨　出　し</v>
          </cell>
          <cell r="E623" t="str">
            <v>小規模  S造  ﾋﾟﾛﾃｨｰ</v>
          </cell>
          <cell r="G623" t="str">
            <v>㎡</v>
          </cell>
        </row>
        <row r="624">
          <cell r="B624" t="str">
            <v>037-10</v>
          </cell>
          <cell r="C624" t="str">
            <v>墨　出　し</v>
          </cell>
          <cell r="E624" t="str">
            <v>小規模  S造  吹き抜け(柱･梁等有り)</v>
          </cell>
          <cell r="G624" t="str">
            <v>㎡</v>
          </cell>
        </row>
        <row r="625">
          <cell r="B625" t="str">
            <v>037-11</v>
          </cell>
          <cell r="C625" t="str">
            <v>墨　出　し</v>
          </cell>
          <cell r="E625" t="str">
            <v>小規模  S造  吹き抜け(その他)</v>
          </cell>
          <cell r="G625" t="str">
            <v>㎡</v>
          </cell>
        </row>
        <row r="626">
          <cell r="B626" t="str">
            <v>037-12</v>
          </cell>
          <cell r="C626" t="str">
            <v>養　　　生</v>
          </cell>
          <cell r="E626" t="str">
            <v>一　般</v>
          </cell>
          <cell r="G626" t="str">
            <v>㎡</v>
          </cell>
        </row>
        <row r="627">
          <cell r="B627" t="str">
            <v>037-13</v>
          </cell>
          <cell r="C627" t="str">
            <v>養　　　生</v>
          </cell>
          <cell r="E627" t="str">
            <v>一般  RC･SRC造  地上階</v>
          </cell>
          <cell r="G627" t="str">
            <v>㎡</v>
          </cell>
        </row>
        <row r="628">
          <cell r="B628" t="str">
            <v>037-14</v>
          </cell>
          <cell r="C628" t="str">
            <v>養　　　生</v>
          </cell>
          <cell r="E628" t="str">
            <v>一般  RC･SRC造  地下階</v>
          </cell>
          <cell r="G628" t="str">
            <v>㎡</v>
          </cell>
        </row>
        <row r="629">
          <cell r="B629" t="str">
            <v>038-01</v>
          </cell>
          <cell r="C629" t="str">
            <v>養　　　生</v>
          </cell>
          <cell r="E629" t="str">
            <v>一般  RC･SRC造  ﾄﾞﾗｲｴﾘｱ</v>
          </cell>
          <cell r="G629" t="str">
            <v>㎡</v>
          </cell>
        </row>
        <row r="630">
          <cell r="B630" t="str">
            <v>038-02</v>
          </cell>
          <cell r="C630" t="str">
            <v>養　　　生</v>
          </cell>
          <cell r="E630" t="str">
            <v>一般  RC･SRC造  ﾊﾞﾙｺﾆｰ</v>
          </cell>
          <cell r="G630" t="str">
            <v>㎡</v>
          </cell>
        </row>
        <row r="631">
          <cell r="B631" t="str">
            <v>038-03</v>
          </cell>
          <cell r="C631" t="str">
            <v>養　　　生</v>
          </cell>
          <cell r="E631" t="str">
            <v>一般  RC･SRC造  外部階段</v>
          </cell>
          <cell r="G631" t="str">
            <v>㎡</v>
          </cell>
        </row>
        <row r="632">
          <cell r="B632" t="str">
            <v>038-04</v>
          </cell>
          <cell r="C632" t="str">
            <v>養　　　生</v>
          </cell>
          <cell r="E632" t="str">
            <v>一般  RC･SRC造  外部廊下(屋根有り)</v>
          </cell>
          <cell r="G632" t="str">
            <v>㎡</v>
          </cell>
        </row>
        <row r="633">
          <cell r="B633" t="str">
            <v>038-05</v>
          </cell>
          <cell r="C633" t="str">
            <v>養　　　生</v>
          </cell>
          <cell r="E633" t="str">
            <v>一般  RC･SRC造  ﾋﾟﾛﾃｨｰ</v>
          </cell>
          <cell r="G633" t="str">
            <v>㎡</v>
          </cell>
        </row>
        <row r="634">
          <cell r="B634" t="str">
            <v>038-06</v>
          </cell>
          <cell r="C634" t="str">
            <v>養　　　生</v>
          </cell>
          <cell r="E634" t="str">
            <v>一般  RC･SRC造  ﾋﾟｯﾄ</v>
          </cell>
          <cell r="G634" t="str">
            <v>㎡</v>
          </cell>
        </row>
        <row r="635">
          <cell r="B635" t="str">
            <v>038-07</v>
          </cell>
          <cell r="C635" t="str">
            <v>養　　　生</v>
          </cell>
          <cell r="E635" t="str">
            <v>一般  RC･SRC造  大規模ﾋﾟｯﾄ</v>
          </cell>
          <cell r="G635" t="str">
            <v>㎡</v>
          </cell>
        </row>
        <row r="636">
          <cell r="B636" t="str">
            <v>038-08</v>
          </cell>
          <cell r="C636" t="str">
            <v>養　　　生</v>
          </cell>
          <cell r="E636" t="str">
            <v>一般  RC･SRC造  吹き抜け(柱･梁等有り)</v>
          </cell>
          <cell r="G636" t="str">
            <v>㎡</v>
          </cell>
        </row>
        <row r="637">
          <cell r="B637" t="str">
            <v>038-09</v>
          </cell>
          <cell r="C637" t="str">
            <v>養　　　生</v>
          </cell>
          <cell r="E637" t="str">
            <v>一般  RC･SRC造  吹き抜け(その他)</v>
          </cell>
          <cell r="G637" t="str">
            <v>㎡</v>
          </cell>
        </row>
        <row r="638">
          <cell r="B638" t="str">
            <v>038-10</v>
          </cell>
          <cell r="C638" t="str">
            <v>養　　　生</v>
          </cell>
          <cell r="E638" t="str">
            <v>一般  S造  地上階</v>
          </cell>
          <cell r="G638" t="str">
            <v>㎡</v>
          </cell>
        </row>
        <row r="639">
          <cell r="B639" t="str">
            <v>038-11</v>
          </cell>
          <cell r="C639" t="str">
            <v>養　　　生</v>
          </cell>
          <cell r="E639" t="str">
            <v>一般  S造  ﾊﾞﾙｺﾆｰ</v>
          </cell>
          <cell r="G639" t="str">
            <v>㎡</v>
          </cell>
        </row>
        <row r="640">
          <cell r="B640" t="str">
            <v>038-12</v>
          </cell>
          <cell r="C640" t="str">
            <v>養　　　生</v>
          </cell>
          <cell r="E640" t="str">
            <v>一般  S造  外部階段</v>
          </cell>
          <cell r="G640" t="str">
            <v>㎡</v>
          </cell>
        </row>
        <row r="641">
          <cell r="B641" t="str">
            <v>038-13</v>
          </cell>
          <cell r="C641" t="str">
            <v>養　　　生</v>
          </cell>
          <cell r="E641" t="str">
            <v>一般  S造  外部廊下(屋根有り)</v>
          </cell>
          <cell r="G641" t="str">
            <v>㎡</v>
          </cell>
        </row>
        <row r="642">
          <cell r="B642" t="str">
            <v>038-14</v>
          </cell>
          <cell r="C642" t="str">
            <v>養　　　生</v>
          </cell>
          <cell r="E642" t="str">
            <v>一般  S造  ﾋﾟﾛﾃｨｰ</v>
          </cell>
          <cell r="G642" t="str">
            <v>㎡</v>
          </cell>
        </row>
        <row r="643">
          <cell r="B643" t="str">
            <v>039-01</v>
          </cell>
          <cell r="C643" t="str">
            <v>養　　　生</v>
          </cell>
          <cell r="E643" t="str">
            <v>一般  S造  吹き抜け(柱･梁等有り)</v>
          </cell>
          <cell r="G643" t="str">
            <v>㎡</v>
          </cell>
        </row>
        <row r="644">
          <cell r="B644" t="str">
            <v>039-02</v>
          </cell>
          <cell r="C644" t="str">
            <v>養　　　生</v>
          </cell>
          <cell r="E644" t="str">
            <v>一般  S造  吹き抜け(その他)</v>
          </cell>
          <cell r="G644" t="str">
            <v>㎡</v>
          </cell>
        </row>
        <row r="645">
          <cell r="B645" t="str">
            <v>039-03</v>
          </cell>
          <cell r="C645" t="str">
            <v>養　　　生</v>
          </cell>
          <cell r="E645" t="str">
            <v>複　雑</v>
          </cell>
          <cell r="G645" t="str">
            <v>㎡</v>
          </cell>
        </row>
        <row r="646">
          <cell r="B646" t="str">
            <v>039-04</v>
          </cell>
          <cell r="C646" t="str">
            <v>養　　　生</v>
          </cell>
          <cell r="E646" t="str">
            <v>複雑  RC･SRC造  地上階</v>
          </cell>
          <cell r="G646" t="str">
            <v>㎡</v>
          </cell>
        </row>
        <row r="647">
          <cell r="B647" t="str">
            <v>039-05</v>
          </cell>
          <cell r="C647" t="str">
            <v>養　　　生</v>
          </cell>
          <cell r="E647" t="str">
            <v>複雑  RC･SRC造  地下階</v>
          </cell>
          <cell r="G647" t="str">
            <v>㎡</v>
          </cell>
        </row>
        <row r="648">
          <cell r="B648" t="str">
            <v>039-06</v>
          </cell>
          <cell r="C648" t="str">
            <v>養　　　生</v>
          </cell>
          <cell r="E648" t="str">
            <v>複雑  RC･SRC造  ﾄﾞﾗｲｴﾘｱ</v>
          </cell>
          <cell r="G648" t="str">
            <v>㎡</v>
          </cell>
        </row>
        <row r="649">
          <cell r="B649" t="str">
            <v>039-07</v>
          </cell>
          <cell r="C649" t="str">
            <v>養　　　生</v>
          </cell>
          <cell r="E649" t="str">
            <v>複雑  RC･SRC造  ﾊﾞﾙｺﾆｰ</v>
          </cell>
          <cell r="G649" t="str">
            <v>㎡</v>
          </cell>
        </row>
        <row r="650">
          <cell r="B650" t="str">
            <v>039-08</v>
          </cell>
          <cell r="C650" t="str">
            <v>養　　　生</v>
          </cell>
          <cell r="E650" t="str">
            <v>複雑  RC･SRC造  外部階段</v>
          </cell>
          <cell r="G650" t="str">
            <v>㎡</v>
          </cell>
        </row>
        <row r="651">
          <cell r="B651" t="str">
            <v>039-09</v>
          </cell>
          <cell r="C651" t="str">
            <v>養　　　生</v>
          </cell>
          <cell r="E651" t="str">
            <v>複雑  RC･SRC造  外部廊下(屋根有り)</v>
          </cell>
          <cell r="G651" t="str">
            <v>㎡</v>
          </cell>
        </row>
        <row r="652">
          <cell r="B652" t="str">
            <v>039-10</v>
          </cell>
          <cell r="C652" t="str">
            <v>養　　　生</v>
          </cell>
          <cell r="E652" t="str">
            <v>複雑  RC･SRC造  ﾋﾟﾛﾃｨｰ</v>
          </cell>
          <cell r="G652" t="str">
            <v>㎡</v>
          </cell>
        </row>
        <row r="653">
          <cell r="B653" t="str">
            <v>039-11</v>
          </cell>
          <cell r="C653" t="str">
            <v>養　　　生</v>
          </cell>
          <cell r="E653" t="str">
            <v>複雑  RC･SRC造  ﾋﾟｯﾄ</v>
          </cell>
          <cell r="G653" t="str">
            <v>㎡</v>
          </cell>
        </row>
        <row r="654">
          <cell r="B654" t="str">
            <v>039-12</v>
          </cell>
          <cell r="C654" t="str">
            <v>養　　　生</v>
          </cell>
          <cell r="E654" t="str">
            <v>複雑  RC･SRC造  大規模ﾋﾟｯﾄ</v>
          </cell>
          <cell r="G654" t="str">
            <v>㎡</v>
          </cell>
        </row>
        <row r="655">
          <cell r="B655" t="str">
            <v>039-13</v>
          </cell>
          <cell r="C655" t="str">
            <v>養　　　生</v>
          </cell>
          <cell r="E655" t="str">
            <v>複雑  RC･SRC造  吹き抜け(柱･梁等有り)</v>
          </cell>
          <cell r="G655" t="str">
            <v>㎡</v>
          </cell>
        </row>
        <row r="656">
          <cell r="B656" t="str">
            <v>039-14</v>
          </cell>
          <cell r="C656" t="str">
            <v>養　　　生</v>
          </cell>
          <cell r="E656" t="str">
            <v>複雑  RC･SRC造  吹き抜け(その他)</v>
          </cell>
          <cell r="G656" t="str">
            <v>㎡</v>
          </cell>
        </row>
        <row r="657">
          <cell r="B657" t="str">
            <v>040-01</v>
          </cell>
          <cell r="C657" t="str">
            <v>養　　　生</v>
          </cell>
          <cell r="E657" t="str">
            <v>複雑  S造  地上階</v>
          </cell>
          <cell r="G657" t="str">
            <v>㎡</v>
          </cell>
        </row>
        <row r="658">
          <cell r="B658" t="str">
            <v>040-02</v>
          </cell>
          <cell r="C658" t="str">
            <v>養　　　生</v>
          </cell>
          <cell r="E658" t="str">
            <v>複雑  S造  ﾊﾞﾙｺﾆｰ</v>
          </cell>
          <cell r="G658" t="str">
            <v>㎡</v>
          </cell>
        </row>
        <row r="659">
          <cell r="B659" t="str">
            <v>040-03</v>
          </cell>
          <cell r="C659" t="str">
            <v>養　　　生</v>
          </cell>
          <cell r="E659" t="str">
            <v>複雑  S造  外部階段</v>
          </cell>
          <cell r="G659" t="str">
            <v>㎡</v>
          </cell>
        </row>
        <row r="660">
          <cell r="B660" t="str">
            <v>040-04</v>
          </cell>
          <cell r="C660" t="str">
            <v>養　　　生</v>
          </cell>
          <cell r="E660" t="str">
            <v>複雑  S造  外部廊下(屋根有り)</v>
          </cell>
          <cell r="G660" t="str">
            <v>㎡</v>
          </cell>
        </row>
        <row r="661">
          <cell r="B661" t="str">
            <v>040-05</v>
          </cell>
          <cell r="C661" t="str">
            <v>養　　　生</v>
          </cell>
          <cell r="E661" t="str">
            <v>複雑  S造  ﾋﾟﾛﾃｨｰ</v>
          </cell>
          <cell r="G661" t="str">
            <v>㎡</v>
          </cell>
        </row>
        <row r="662">
          <cell r="B662" t="str">
            <v>040-06</v>
          </cell>
          <cell r="C662" t="str">
            <v>養　　　生</v>
          </cell>
          <cell r="E662" t="str">
            <v>複雑  S造  吹き抜け(柱･梁等有り)</v>
          </cell>
          <cell r="G662" t="str">
            <v>㎡</v>
          </cell>
        </row>
        <row r="663">
          <cell r="B663" t="str">
            <v>040-07</v>
          </cell>
          <cell r="C663" t="str">
            <v>養　　　生</v>
          </cell>
          <cell r="E663" t="str">
            <v>複雑  S造  吹き抜け(その他)</v>
          </cell>
          <cell r="G663" t="str">
            <v>㎡</v>
          </cell>
        </row>
        <row r="664">
          <cell r="B664" t="str">
            <v>040-08</v>
          </cell>
          <cell r="C664" t="str">
            <v>養　　　生</v>
          </cell>
          <cell r="E664" t="str">
            <v>小規模</v>
          </cell>
          <cell r="G664" t="str">
            <v>㎡</v>
          </cell>
        </row>
        <row r="665">
          <cell r="B665" t="str">
            <v>040-09</v>
          </cell>
          <cell r="C665" t="str">
            <v>養　　　生</v>
          </cell>
          <cell r="E665" t="str">
            <v>小規模  RC･SRC造  地上階</v>
          </cell>
          <cell r="G665" t="str">
            <v>㎡</v>
          </cell>
        </row>
        <row r="666">
          <cell r="B666" t="str">
            <v>040-10</v>
          </cell>
          <cell r="C666" t="str">
            <v>養　　　生</v>
          </cell>
          <cell r="E666" t="str">
            <v>小規模  RC･SRC造  地下階</v>
          </cell>
          <cell r="G666" t="str">
            <v>㎡</v>
          </cell>
        </row>
        <row r="667">
          <cell r="B667" t="str">
            <v>040-11</v>
          </cell>
          <cell r="C667" t="str">
            <v>養　　　生</v>
          </cell>
          <cell r="E667" t="str">
            <v>小規模  RC･SRC造  ﾄﾞﾗｲｴﾘｱ</v>
          </cell>
          <cell r="G667" t="str">
            <v>㎡</v>
          </cell>
        </row>
        <row r="668">
          <cell r="B668" t="str">
            <v>040-12</v>
          </cell>
          <cell r="C668" t="str">
            <v>養　　　生</v>
          </cell>
          <cell r="E668" t="str">
            <v>小規模  RC･SRC造  ﾊﾞﾙｺﾆｰ</v>
          </cell>
          <cell r="G668" t="str">
            <v>㎡</v>
          </cell>
        </row>
        <row r="669">
          <cell r="B669" t="str">
            <v>040-13</v>
          </cell>
          <cell r="C669" t="str">
            <v>養　　　生</v>
          </cell>
          <cell r="E669" t="str">
            <v>小規模  RC･SRC造  外部階段</v>
          </cell>
          <cell r="G669" t="str">
            <v>㎡</v>
          </cell>
        </row>
        <row r="670">
          <cell r="B670" t="str">
            <v>040-14</v>
          </cell>
          <cell r="C670" t="str">
            <v>養　　　生</v>
          </cell>
          <cell r="E670" t="str">
            <v>小規模  RC･SRC造  外部廊下(屋根有り)</v>
          </cell>
          <cell r="G670" t="str">
            <v>㎡</v>
          </cell>
        </row>
        <row r="671">
          <cell r="B671" t="str">
            <v>041-01</v>
          </cell>
          <cell r="C671" t="str">
            <v>養　　　生</v>
          </cell>
          <cell r="E671" t="str">
            <v>小規模  RC･SRC造  ﾋﾟﾛﾃｨｰ</v>
          </cell>
          <cell r="G671" t="str">
            <v>㎡</v>
          </cell>
        </row>
        <row r="672">
          <cell r="B672" t="str">
            <v>041-02</v>
          </cell>
          <cell r="C672" t="str">
            <v>養　　　生</v>
          </cell>
          <cell r="E672" t="str">
            <v>小規模  RC･SRC造  ﾋﾟｯﾄ</v>
          </cell>
          <cell r="G672" t="str">
            <v>㎡</v>
          </cell>
        </row>
        <row r="673">
          <cell r="B673" t="str">
            <v>041-03</v>
          </cell>
          <cell r="C673" t="str">
            <v>養　　　生</v>
          </cell>
          <cell r="E673" t="str">
            <v>小規模  RC･SRC造  吹き抜け(柱･梁等有り)</v>
          </cell>
          <cell r="G673" t="str">
            <v>㎡</v>
          </cell>
        </row>
        <row r="674">
          <cell r="B674" t="str">
            <v>041-04</v>
          </cell>
          <cell r="C674" t="str">
            <v>養　　　生</v>
          </cell>
          <cell r="E674" t="str">
            <v>小規模  RC･SRC造  吹き抜け(その他)</v>
          </cell>
          <cell r="G674" t="str">
            <v>㎡</v>
          </cell>
        </row>
        <row r="675">
          <cell r="B675" t="str">
            <v>041-05</v>
          </cell>
          <cell r="C675" t="str">
            <v>養　　　生</v>
          </cell>
          <cell r="E675" t="str">
            <v>小規模  S造  地上階</v>
          </cell>
          <cell r="G675" t="str">
            <v>㎡</v>
          </cell>
        </row>
        <row r="676">
          <cell r="B676" t="str">
            <v>041-06</v>
          </cell>
          <cell r="C676" t="str">
            <v>養　　　生</v>
          </cell>
          <cell r="E676" t="str">
            <v>小規模  S造  ﾊﾞﾙｺﾆｰ</v>
          </cell>
          <cell r="G676" t="str">
            <v>㎡</v>
          </cell>
        </row>
        <row r="677">
          <cell r="B677" t="str">
            <v>041-07</v>
          </cell>
          <cell r="C677" t="str">
            <v>養　　　生</v>
          </cell>
          <cell r="E677" t="str">
            <v>小規模  S造  外部階段</v>
          </cell>
          <cell r="G677" t="str">
            <v>㎡</v>
          </cell>
        </row>
        <row r="678">
          <cell r="B678" t="str">
            <v>041-08</v>
          </cell>
          <cell r="C678" t="str">
            <v>養　　　生</v>
          </cell>
          <cell r="E678" t="str">
            <v>小規模  S造  外部廊下(屋根有り)</v>
          </cell>
          <cell r="G678" t="str">
            <v>㎡</v>
          </cell>
        </row>
        <row r="679">
          <cell r="B679" t="str">
            <v>041-09</v>
          </cell>
          <cell r="C679" t="str">
            <v>養　　　生</v>
          </cell>
          <cell r="E679" t="str">
            <v>小規模  S造  ﾋﾟﾛﾃｨｰ</v>
          </cell>
          <cell r="G679" t="str">
            <v>㎡</v>
          </cell>
        </row>
        <row r="680">
          <cell r="B680" t="str">
            <v>041-10</v>
          </cell>
          <cell r="C680" t="str">
            <v>養　　　生</v>
          </cell>
          <cell r="E680" t="str">
            <v>小規模  S造  吹き抜け(柱･梁等有り)</v>
          </cell>
          <cell r="G680" t="str">
            <v>㎡</v>
          </cell>
        </row>
        <row r="681">
          <cell r="B681" t="str">
            <v>041-11</v>
          </cell>
          <cell r="C681" t="str">
            <v>養　　　生</v>
          </cell>
          <cell r="E681" t="str">
            <v>小規模  S造  吹き抜け(その他)</v>
          </cell>
          <cell r="G681" t="str">
            <v>㎡</v>
          </cell>
        </row>
        <row r="682">
          <cell r="B682" t="str">
            <v>041-12</v>
          </cell>
          <cell r="C682" t="str">
            <v>整理清掃・後片付け</v>
          </cell>
          <cell r="E682" t="str">
            <v>一　般</v>
          </cell>
          <cell r="G682" t="str">
            <v>㎡</v>
          </cell>
        </row>
        <row r="683">
          <cell r="B683" t="str">
            <v>041-13</v>
          </cell>
          <cell r="C683" t="str">
            <v>整理清掃・後片付け</v>
          </cell>
          <cell r="E683" t="str">
            <v>一般  RC･SRC造  地上階</v>
          </cell>
          <cell r="G683" t="str">
            <v>㎡</v>
          </cell>
        </row>
        <row r="684">
          <cell r="B684" t="str">
            <v>041-14</v>
          </cell>
          <cell r="C684" t="str">
            <v>整理清掃・後片付け</v>
          </cell>
          <cell r="E684" t="str">
            <v>一般  RC･SRC造  地下階</v>
          </cell>
          <cell r="G684" t="str">
            <v>㎡</v>
          </cell>
        </row>
        <row r="685">
          <cell r="B685" t="str">
            <v>042-01</v>
          </cell>
          <cell r="C685" t="str">
            <v>整理清掃・後片付け</v>
          </cell>
          <cell r="E685" t="str">
            <v>一般  RC･SRC造  ﾄﾞﾗｲｴﾘｱ</v>
          </cell>
          <cell r="G685" t="str">
            <v>㎡</v>
          </cell>
        </row>
        <row r="686">
          <cell r="B686" t="str">
            <v>042-02</v>
          </cell>
          <cell r="C686" t="str">
            <v>整理清掃・後片付け</v>
          </cell>
          <cell r="E686" t="str">
            <v>一般  RC･SRC造  ﾊﾞﾙｺﾆｰ</v>
          </cell>
          <cell r="G686" t="str">
            <v>㎡</v>
          </cell>
        </row>
        <row r="687">
          <cell r="B687" t="str">
            <v>042-03</v>
          </cell>
          <cell r="C687" t="str">
            <v>整理清掃・後片付け</v>
          </cell>
          <cell r="E687" t="str">
            <v>一般  RC･SRC造  外部階段</v>
          </cell>
          <cell r="G687" t="str">
            <v>㎡</v>
          </cell>
        </row>
        <row r="688">
          <cell r="B688" t="str">
            <v>042-04</v>
          </cell>
          <cell r="C688" t="str">
            <v>整理清掃・後片付け</v>
          </cell>
          <cell r="E688" t="str">
            <v>一般  RC･SRC造  外部廊下(屋根有り)</v>
          </cell>
          <cell r="G688" t="str">
            <v>㎡</v>
          </cell>
        </row>
        <row r="689">
          <cell r="B689" t="str">
            <v>042-05</v>
          </cell>
          <cell r="C689" t="str">
            <v>整理清掃・後片付け</v>
          </cell>
          <cell r="E689" t="str">
            <v>一般  RC･SRC造  ﾋﾟﾛﾃｨｰ</v>
          </cell>
          <cell r="G689" t="str">
            <v>㎡</v>
          </cell>
        </row>
        <row r="690">
          <cell r="B690" t="str">
            <v>042-06</v>
          </cell>
          <cell r="C690" t="str">
            <v>整理清掃・後片付け</v>
          </cell>
          <cell r="E690" t="str">
            <v>一般  RC･SRC造  ﾋﾟｯﾄ</v>
          </cell>
          <cell r="G690" t="str">
            <v>㎡</v>
          </cell>
        </row>
        <row r="691">
          <cell r="B691" t="str">
            <v>042-07</v>
          </cell>
          <cell r="C691" t="str">
            <v>整理清掃・後片付け</v>
          </cell>
          <cell r="E691" t="str">
            <v>一般  RC･SRC造  大規模ﾋﾟｯﾄ</v>
          </cell>
          <cell r="G691" t="str">
            <v>㎡</v>
          </cell>
        </row>
        <row r="692">
          <cell r="B692" t="str">
            <v>042-08</v>
          </cell>
          <cell r="C692" t="str">
            <v>整理清掃・後片付け</v>
          </cell>
          <cell r="E692" t="str">
            <v>一般  RC･SRC造  吹き抜け(柱･梁等有り)</v>
          </cell>
          <cell r="G692" t="str">
            <v>㎡</v>
          </cell>
        </row>
        <row r="693">
          <cell r="B693" t="str">
            <v>042-09</v>
          </cell>
          <cell r="C693" t="str">
            <v>整理清掃・後片付け</v>
          </cell>
          <cell r="E693" t="str">
            <v>一般  RC･SRC造  吹き抜け(その他)</v>
          </cell>
          <cell r="G693" t="str">
            <v>㎡</v>
          </cell>
        </row>
        <row r="694">
          <cell r="B694" t="str">
            <v>042-10</v>
          </cell>
          <cell r="C694" t="str">
            <v>整理清掃・後片付け</v>
          </cell>
          <cell r="E694" t="str">
            <v>一般  S造  地上階</v>
          </cell>
          <cell r="G694" t="str">
            <v>㎡</v>
          </cell>
        </row>
        <row r="695">
          <cell r="B695" t="str">
            <v>042-11</v>
          </cell>
          <cell r="C695" t="str">
            <v>整理清掃・後片付け</v>
          </cell>
          <cell r="E695" t="str">
            <v>一般  S造  ﾊﾞﾙｺﾆｰ</v>
          </cell>
          <cell r="G695" t="str">
            <v>㎡</v>
          </cell>
        </row>
        <row r="696">
          <cell r="B696" t="str">
            <v>042-12</v>
          </cell>
          <cell r="C696" t="str">
            <v>整理清掃・後片付け</v>
          </cell>
          <cell r="E696" t="str">
            <v>一般  S造  外部階段</v>
          </cell>
          <cell r="G696" t="str">
            <v>㎡</v>
          </cell>
        </row>
        <row r="697">
          <cell r="B697" t="str">
            <v>042-13</v>
          </cell>
          <cell r="C697" t="str">
            <v>整理清掃・後片付け</v>
          </cell>
          <cell r="E697" t="str">
            <v>一般  S造  外部廊下(屋根有り)</v>
          </cell>
          <cell r="G697" t="str">
            <v>㎡</v>
          </cell>
        </row>
        <row r="698">
          <cell r="B698" t="str">
            <v>042-14</v>
          </cell>
          <cell r="C698" t="str">
            <v>整理清掃・後片付け</v>
          </cell>
          <cell r="E698" t="str">
            <v>一般  S造  ﾋﾟﾛﾃｨｰ</v>
          </cell>
          <cell r="G698" t="str">
            <v>㎡</v>
          </cell>
        </row>
        <row r="699">
          <cell r="B699" t="str">
            <v>043-01</v>
          </cell>
          <cell r="C699" t="str">
            <v>整理清掃・後片付け</v>
          </cell>
          <cell r="E699" t="str">
            <v>一般  S造  吹き抜け(柱･梁等有り)</v>
          </cell>
          <cell r="G699" t="str">
            <v>㎡</v>
          </cell>
        </row>
        <row r="700">
          <cell r="B700" t="str">
            <v>043-02</v>
          </cell>
          <cell r="C700" t="str">
            <v>整理清掃・後片付け</v>
          </cell>
          <cell r="E700" t="str">
            <v>一般  S造  吹き抜け(その他)</v>
          </cell>
          <cell r="G700" t="str">
            <v>㎡</v>
          </cell>
        </row>
        <row r="701">
          <cell r="B701" t="str">
            <v>043-03</v>
          </cell>
          <cell r="C701" t="str">
            <v>整理清掃・後片付け</v>
          </cell>
          <cell r="E701" t="str">
            <v>複　雑</v>
          </cell>
          <cell r="G701" t="str">
            <v>㎡</v>
          </cell>
        </row>
        <row r="702">
          <cell r="B702" t="str">
            <v>043-04</v>
          </cell>
          <cell r="C702" t="str">
            <v>整理清掃・後片付け</v>
          </cell>
          <cell r="E702" t="str">
            <v>複雑  RC･SRC造  地上階</v>
          </cell>
          <cell r="G702" t="str">
            <v>㎡</v>
          </cell>
        </row>
        <row r="703">
          <cell r="B703" t="str">
            <v>043-05</v>
          </cell>
          <cell r="C703" t="str">
            <v>整理清掃・後片付け</v>
          </cell>
          <cell r="E703" t="str">
            <v>複雑  RC･SRC造  地下階</v>
          </cell>
          <cell r="G703" t="str">
            <v>㎡</v>
          </cell>
        </row>
        <row r="704">
          <cell r="B704" t="str">
            <v>043-06</v>
          </cell>
          <cell r="C704" t="str">
            <v>整理清掃・後片付け</v>
          </cell>
          <cell r="E704" t="str">
            <v>複雑  RC･SRC造  ﾄﾞﾗｲｴﾘｱ</v>
          </cell>
          <cell r="G704" t="str">
            <v>㎡</v>
          </cell>
        </row>
        <row r="705">
          <cell r="B705" t="str">
            <v>043-07</v>
          </cell>
          <cell r="C705" t="str">
            <v>整理清掃・後片付け</v>
          </cell>
          <cell r="E705" t="str">
            <v>複雑  RC･SRC造  ﾊﾞﾙｺﾆｰ</v>
          </cell>
          <cell r="G705" t="str">
            <v>㎡</v>
          </cell>
        </row>
        <row r="706">
          <cell r="B706" t="str">
            <v>043-08</v>
          </cell>
          <cell r="C706" t="str">
            <v>整理清掃・後片付け</v>
          </cell>
          <cell r="E706" t="str">
            <v>複雑  RC･SRC造  外部階段</v>
          </cell>
          <cell r="G706" t="str">
            <v>㎡</v>
          </cell>
        </row>
        <row r="707">
          <cell r="B707" t="str">
            <v>043-09</v>
          </cell>
          <cell r="C707" t="str">
            <v>整理清掃・後片付け</v>
          </cell>
          <cell r="E707" t="str">
            <v>複雑  RC･SRC造  外部廊下(屋根有り)</v>
          </cell>
          <cell r="G707" t="str">
            <v>㎡</v>
          </cell>
        </row>
        <row r="708">
          <cell r="B708" t="str">
            <v>043-10</v>
          </cell>
          <cell r="C708" t="str">
            <v>整理清掃・後片付け</v>
          </cell>
          <cell r="E708" t="str">
            <v>複雑  RC･SRC造  ﾋﾟﾛﾃｨｰ</v>
          </cell>
          <cell r="G708" t="str">
            <v>㎡</v>
          </cell>
        </row>
        <row r="709">
          <cell r="B709" t="str">
            <v>043-11</v>
          </cell>
          <cell r="C709" t="str">
            <v>整理清掃・後片付け</v>
          </cell>
          <cell r="E709" t="str">
            <v>複雑  RC･SRC造  ﾋﾟｯﾄ</v>
          </cell>
          <cell r="G709" t="str">
            <v>㎡</v>
          </cell>
        </row>
        <row r="710">
          <cell r="B710" t="str">
            <v>043-12</v>
          </cell>
          <cell r="C710" t="str">
            <v>整理清掃・後片付け</v>
          </cell>
          <cell r="E710" t="str">
            <v>複雑  RC･SRC造  大規模ﾋﾟｯﾄ</v>
          </cell>
          <cell r="G710" t="str">
            <v>㎡</v>
          </cell>
        </row>
        <row r="711">
          <cell r="B711" t="str">
            <v>043-13</v>
          </cell>
          <cell r="C711" t="str">
            <v>整理清掃・後片付け</v>
          </cell>
          <cell r="E711" t="str">
            <v>複雑  RC･SRC造  吹き抜け(柱･梁等有り)</v>
          </cell>
          <cell r="G711" t="str">
            <v>㎡</v>
          </cell>
        </row>
        <row r="712">
          <cell r="B712" t="str">
            <v>043-14</v>
          </cell>
          <cell r="C712" t="str">
            <v>整理清掃・後片付け</v>
          </cell>
          <cell r="E712" t="str">
            <v>複雑  RC･SRC造  吹き抜け(その他)</v>
          </cell>
          <cell r="G712" t="str">
            <v>㎡</v>
          </cell>
        </row>
        <row r="713">
          <cell r="B713" t="str">
            <v>044-01</v>
          </cell>
          <cell r="C713" t="str">
            <v>整理清掃・後片付け</v>
          </cell>
          <cell r="E713" t="str">
            <v>複雑  S造  地上階</v>
          </cell>
          <cell r="G713" t="str">
            <v>㎡</v>
          </cell>
        </row>
        <row r="714">
          <cell r="B714" t="str">
            <v>044-02</v>
          </cell>
          <cell r="C714" t="str">
            <v>整理清掃・後片付け</v>
          </cell>
          <cell r="E714" t="str">
            <v>複雑  S造  ﾊﾞﾙｺﾆｰ</v>
          </cell>
          <cell r="G714" t="str">
            <v>㎡</v>
          </cell>
        </row>
        <row r="715">
          <cell r="B715" t="str">
            <v>044-03</v>
          </cell>
          <cell r="C715" t="str">
            <v>整理清掃・後片付け</v>
          </cell>
          <cell r="E715" t="str">
            <v>複雑  S造  外部階段</v>
          </cell>
          <cell r="G715" t="str">
            <v>㎡</v>
          </cell>
        </row>
        <row r="716">
          <cell r="B716" t="str">
            <v>044-04</v>
          </cell>
          <cell r="C716" t="str">
            <v>整理清掃・後片付け</v>
          </cell>
          <cell r="E716" t="str">
            <v>複雑  S造  外部廊下(屋根有り)</v>
          </cell>
          <cell r="G716" t="str">
            <v>㎡</v>
          </cell>
        </row>
        <row r="717">
          <cell r="B717" t="str">
            <v>044-05</v>
          </cell>
          <cell r="C717" t="str">
            <v>整理清掃・後片付け</v>
          </cell>
          <cell r="E717" t="str">
            <v>複雑  S造  ﾋﾟﾛﾃｨｰ</v>
          </cell>
          <cell r="G717" t="str">
            <v>㎡</v>
          </cell>
        </row>
        <row r="718">
          <cell r="B718" t="str">
            <v>044-06</v>
          </cell>
          <cell r="C718" t="str">
            <v>整理清掃・後片付け</v>
          </cell>
          <cell r="E718" t="str">
            <v>複雑  S造  吹き抜け(柱･梁等有り)</v>
          </cell>
          <cell r="G718" t="str">
            <v>㎡</v>
          </cell>
        </row>
        <row r="719">
          <cell r="B719" t="str">
            <v>044-07</v>
          </cell>
          <cell r="C719" t="str">
            <v>整理清掃・後片付け</v>
          </cell>
          <cell r="E719" t="str">
            <v>複雑  S造  吹き抜け(その他)</v>
          </cell>
          <cell r="G719" t="str">
            <v>㎡</v>
          </cell>
        </row>
        <row r="720">
          <cell r="B720" t="str">
            <v>044-08</v>
          </cell>
          <cell r="C720" t="str">
            <v>整理清掃・後片付け</v>
          </cell>
          <cell r="E720" t="str">
            <v>小規模</v>
          </cell>
          <cell r="G720" t="str">
            <v>㎡</v>
          </cell>
        </row>
        <row r="721">
          <cell r="B721" t="str">
            <v>044-09</v>
          </cell>
          <cell r="C721" t="str">
            <v>整理清掃・後片付け</v>
          </cell>
          <cell r="E721" t="str">
            <v>小規模  RC･SRC造  地上階</v>
          </cell>
          <cell r="G721" t="str">
            <v>㎡</v>
          </cell>
        </row>
        <row r="722">
          <cell r="B722" t="str">
            <v>044-10</v>
          </cell>
          <cell r="C722" t="str">
            <v>整理清掃・後片付け</v>
          </cell>
          <cell r="E722" t="str">
            <v>小規模  RC･SRC造  地下階</v>
          </cell>
          <cell r="G722" t="str">
            <v>㎡</v>
          </cell>
        </row>
        <row r="723">
          <cell r="B723" t="str">
            <v>044-11</v>
          </cell>
          <cell r="C723" t="str">
            <v>整理清掃・後片付け</v>
          </cell>
          <cell r="E723" t="str">
            <v>小規模  RC･SRC造  ﾄﾞﾗｲｴﾘｱ</v>
          </cell>
          <cell r="G723" t="str">
            <v>㎡</v>
          </cell>
        </row>
        <row r="724">
          <cell r="B724" t="str">
            <v>044-12</v>
          </cell>
          <cell r="C724" t="str">
            <v>整理清掃・後片付け</v>
          </cell>
          <cell r="E724" t="str">
            <v>小規模  RC･SRC造  ﾊﾞﾙｺﾆｰ</v>
          </cell>
          <cell r="G724" t="str">
            <v>㎡</v>
          </cell>
        </row>
        <row r="725">
          <cell r="B725" t="str">
            <v>044-13</v>
          </cell>
          <cell r="C725" t="str">
            <v>整理清掃・後片付け</v>
          </cell>
          <cell r="E725" t="str">
            <v>小規模  RC･SRC造  外部階段</v>
          </cell>
          <cell r="G725" t="str">
            <v>㎡</v>
          </cell>
        </row>
        <row r="726">
          <cell r="B726" t="str">
            <v>044-14</v>
          </cell>
          <cell r="C726" t="str">
            <v>整理清掃・後片付け</v>
          </cell>
          <cell r="E726" t="str">
            <v>小規模  RC･SRC造  外部廊下(屋根有り)</v>
          </cell>
          <cell r="G726" t="str">
            <v>㎡</v>
          </cell>
        </row>
        <row r="727">
          <cell r="B727" t="str">
            <v>045-01</v>
          </cell>
          <cell r="C727" t="str">
            <v>整理清掃・後片付け</v>
          </cell>
          <cell r="E727" t="str">
            <v>小規模  RC･SRC造  ﾋﾟﾛﾃｨｰ</v>
          </cell>
          <cell r="G727" t="str">
            <v>㎡</v>
          </cell>
        </row>
        <row r="728">
          <cell r="B728" t="str">
            <v>045-02</v>
          </cell>
          <cell r="C728" t="str">
            <v>整理清掃・後片付け</v>
          </cell>
          <cell r="E728" t="str">
            <v>小規模  RC･SRC造  ﾋﾟｯﾄ</v>
          </cell>
          <cell r="G728" t="str">
            <v>㎡</v>
          </cell>
        </row>
        <row r="729">
          <cell r="B729" t="str">
            <v>045-03</v>
          </cell>
          <cell r="C729" t="str">
            <v>整理清掃・後片付け</v>
          </cell>
          <cell r="E729" t="str">
            <v>小規模  RC･SRC造  吹き抜け(柱･梁等有り)</v>
          </cell>
          <cell r="G729" t="str">
            <v>㎡</v>
          </cell>
        </row>
        <row r="730">
          <cell r="B730" t="str">
            <v>045-04</v>
          </cell>
          <cell r="C730" t="str">
            <v>整理清掃・後片付け</v>
          </cell>
          <cell r="E730" t="str">
            <v>小規模  RC･SRC造  吹き抜け(その他)</v>
          </cell>
          <cell r="G730" t="str">
            <v>㎡</v>
          </cell>
        </row>
        <row r="731">
          <cell r="B731" t="str">
            <v>045-05</v>
          </cell>
          <cell r="C731" t="str">
            <v>整理清掃・後片付け</v>
          </cell>
          <cell r="E731" t="str">
            <v>小規模  S造  地上階</v>
          </cell>
          <cell r="G731" t="str">
            <v>㎡</v>
          </cell>
        </row>
        <row r="732">
          <cell r="B732" t="str">
            <v>045-06</v>
          </cell>
          <cell r="C732" t="str">
            <v>整理清掃・後片付け</v>
          </cell>
          <cell r="E732" t="str">
            <v>小規模  S造  ﾊﾞﾙｺﾆｰ</v>
          </cell>
          <cell r="G732" t="str">
            <v>㎡</v>
          </cell>
        </row>
        <row r="733">
          <cell r="B733" t="str">
            <v>045-07</v>
          </cell>
          <cell r="C733" t="str">
            <v>整理清掃・後片付け</v>
          </cell>
          <cell r="E733" t="str">
            <v>小規模  S造  外部階段</v>
          </cell>
          <cell r="G733" t="str">
            <v>㎡</v>
          </cell>
        </row>
        <row r="734">
          <cell r="B734" t="str">
            <v>045-08</v>
          </cell>
          <cell r="C734" t="str">
            <v>整理清掃・後片付け</v>
          </cell>
          <cell r="E734" t="str">
            <v>小規模  S造  外部廊下(屋根有り)</v>
          </cell>
          <cell r="G734" t="str">
            <v>㎡</v>
          </cell>
        </row>
        <row r="735">
          <cell r="B735" t="str">
            <v>045-09</v>
          </cell>
          <cell r="C735" t="str">
            <v>整理清掃・後片付け</v>
          </cell>
          <cell r="E735" t="str">
            <v>小規模  S造  ﾋﾟﾛﾃｨｰ</v>
          </cell>
          <cell r="G735" t="str">
            <v>㎡</v>
          </cell>
        </row>
        <row r="736">
          <cell r="B736" t="str">
            <v>045-10</v>
          </cell>
          <cell r="C736" t="str">
            <v>整理清掃・後片付け</v>
          </cell>
          <cell r="E736" t="str">
            <v>小規模  S造  吹き抜け(柱･梁等有り)</v>
          </cell>
          <cell r="G736" t="str">
            <v>㎡</v>
          </cell>
        </row>
        <row r="737">
          <cell r="B737" t="str">
            <v>045-11</v>
          </cell>
          <cell r="C737" t="str">
            <v>整理清掃・後片付け</v>
          </cell>
          <cell r="E737" t="str">
            <v>小規模  S造  吹き抜け(その他)</v>
          </cell>
          <cell r="G737" t="str">
            <v>㎡</v>
          </cell>
        </row>
        <row r="738">
          <cell r="B738" t="str">
            <v>045-12</v>
          </cell>
          <cell r="C738" t="str">
            <v>地　足　場</v>
          </cell>
          <cell r="D738">
            <v>0</v>
          </cell>
          <cell r="E738" t="str">
            <v>掛払い手間</v>
          </cell>
          <cell r="F738">
            <v>0</v>
          </cell>
          <cell r="G738" t="str">
            <v>㎡</v>
          </cell>
        </row>
        <row r="739">
          <cell r="B739" t="str">
            <v>045-13</v>
          </cell>
          <cell r="C739" t="str">
            <v>地　足　場</v>
          </cell>
          <cell r="D739">
            <v>0</v>
          </cell>
          <cell r="E739" t="str">
            <v>供用1日賃料 修理費含む</v>
          </cell>
          <cell r="F739">
            <v>0</v>
          </cell>
          <cell r="G739" t="str">
            <v>㎡</v>
          </cell>
        </row>
        <row r="740">
          <cell r="B740" t="str">
            <v>045-14</v>
          </cell>
        </row>
        <row r="741">
          <cell r="B741" t="str">
            <v>046-01</v>
          </cell>
          <cell r="C741" t="str">
            <v>地　足　場</v>
          </cell>
          <cell r="E741" t="str">
            <v>基本料 修理費含む</v>
          </cell>
          <cell r="G741" t="str">
            <v>㎡</v>
          </cell>
        </row>
        <row r="742">
          <cell r="B742" t="str">
            <v>046-02</v>
          </cell>
          <cell r="C742" t="str">
            <v>地　足　場</v>
          </cell>
          <cell r="E742" t="str">
            <v>RC造標準日数 修理費含む</v>
          </cell>
          <cell r="G742" t="str">
            <v>㎡</v>
          </cell>
        </row>
        <row r="743">
          <cell r="B743" t="str">
            <v>046-03</v>
          </cell>
          <cell r="C743" t="str">
            <v>枠組本足場（手すり先行足場）</v>
          </cell>
          <cell r="E743" t="str">
            <v>建枠 600×1700 布枠500×1枚 掛払い手間 12m未満</v>
          </cell>
          <cell r="G743" t="str">
            <v>㎡</v>
          </cell>
        </row>
        <row r="744">
          <cell r="B744" t="str">
            <v>046-04</v>
          </cell>
          <cell r="C744" t="str">
            <v>枠組本足場（手すり先行足場）</v>
          </cell>
          <cell r="E744" t="str">
            <v>建枠 600×1700 布枠500×1枚 供用1日賃料 修理費含む 12m未満</v>
          </cell>
          <cell r="G744" t="str">
            <v>㎡</v>
          </cell>
        </row>
        <row r="745">
          <cell r="B745" t="str">
            <v>046-05</v>
          </cell>
          <cell r="C745" t="str">
            <v>枠組本足場（手すり先行足場）</v>
          </cell>
          <cell r="E745" t="str">
            <v>建枠 600×1700 布枠500×1枚 基本料 修理費含む 12m未満</v>
          </cell>
          <cell r="G745" t="str">
            <v>㎡</v>
          </cell>
        </row>
        <row r="746">
          <cell r="B746" t="str">
            <v>046-06</v>
          </cell>
          <cell r="C746" t="str">
            <v>枠組本足場（手すり先行足場）</v>
          </cell>
          <cell r="E746" t="str">
            <v>建枠 600×1700 布枠500×1枚 RC造標準日数 修理費含む 12m未満 1階建 建築面積 300㎡</v>
          </cell>
          <cell r="G746" t="str">
            <v>㎡</v>
          </cell>
        </row>
        <row r="747">
          <cell r="B747" t="str">
            <v>046-07</v>
          </cell>
          <cell r="C747" t="str">
            <v>枠組本足場（手すり先行足場）</v>
          </cell>
          <cell r="E747" t="str">
            <v>建枠 600×1700 布枠500×1枚 RC造標準日数 修理費含む 12m未満 1階建 建築面積 450㎡</v>
          </cell>
          <cell r="G747" t="str">
            <v>㎡</v>
          </cell>
        </row>
        <row r="748">
          <cell r="B748" t="str">
            <v>046-08</v>
          </cell>
          <cell r="C748" t="str">
            <v>枠組本足場（手すり先行足場）</v>
          </cell>
          <cell r="E748" t="str">
            <v>建枠 600×1700 布枠500×1枚 RC造標準日数 修理費含む 12m未満 1階建 建築面積 750㎡</v>
          </cell>
          <cell r="G748" t="str">
            <v>㎡</v>
          </cell>
        </row>
        <row r="749">
          <cell r="B749" t="str">
            <v>046-09</v>
          </cell>
          <cell r="C749" t="str">
            <v>枠組本足場（手すり先行足場）</v>
          </cell>
          <cell r="E749" t="str">
            <v>建枠 600×1700 布枠500×1枚 RC造標準日数 修理費含む 12m未満 1階建 建築面積 1,000㎡</v>
          </cell>
          <cell r="G749" t="str">
            <v>㎡</v>
          </cell>
        </row>
        <row r="750">
          <cell r="B750" t="str">
            <v>046-10</v>
          </cell>
          <cell r="C750" t="str">
            <v>枠組本足場（手すり先行足場）</v>
          </cell>
          <cell r="E750" t="str">
            <v>建枠 600×1700 布枠500×1枚 RC造標準日数 修理費含む 12m未満 1階建 建築面積 1,500㎡</v>
          </cell>
          <cell r="G750" t="str">
            <v>㎡</v>
          </cell>
        </row>
        <row r="751">
          <cell r="B751" t="str">
            <v>046-11</v>
          </cell>
          <cell r="C751" t="str">
            <v>枠組本足場（手すり先行足場）</v>
          </cell>
          <cell r="E751" t="str">
            <v>建枠 600×1700 布枠500×1枚 RC造標準日数 修理費含む 12m未満 1階建 建築面積 2,000㎡</v>
          </cell>
          <cell r="G751" t="str">
            <v>㎡</v>
          </cell>
        </row>
        <row r="752">
          <cell r="B752" t="str">
            <v>046-12</v>
          </cell>
          <cell r="C752" t="str">
            <v>枠組本足場（手すり先行足場）</v>
          </cell>
          <cell r="E752" t="str">
            <v>建枠 600×1700 布枠500×1枚 RC造標準日数 修理費含む 12m未満 1階建 建築面積 3,000㎡</v>
          </cell>
          <cell r="G752" t="str">
            <v>㎡</v>
          </cell>
        </row>
        <row r="753">
          <cell r="B753" t="str">
            <v>046-13</v>
          </cell>
          <cell r="C753" t="str">
            <v>枠組本足場（手すり先行足場）</v>
          </cell>
          <cell r="E753" t="str">
            <v>建枠 900×1700 布枠500+240 掛払い手間 12m未満</v>
          </cell>
          <cell r="G753" t="str">
            <v>㎡</v>
          </cell>
        </row>
        <row r="754">
          <cell r="B754" t="str">
            <v>046-14</v>
          </cell>
          <cell r="C754" t="str">
            <v>枠組本足場（手すり先行足場）</v>
          </cell>
          <cell r="E754" t="str">
            <v>建枠 900×1700 布枠500+240 掛払い手間 22m未満</v>
          </cell>
          <cell r="G754" t="str">
            <v>㎡</v>
          </cell>
        </row>
        <row r="755">
          <cell r="B755" t="str">
            <v>047-01</v>
          </cell>
          <cell r="C755" t="str">
            <v>枠組本足場（手すり先行足場）</v>
          </cell>
          <cell r="E755" t="str">
            <v>建枠 900×1700 布枠500+240 掛払い手間 22m以上</v>
          </cell>
          <cell r="G755" t="str">
            <v>㎡</v>
          </cell>
        </row>
        <row r="756">
          <cell r="B756" t="str">
            <v>047-02</v>
          </cell>
          <cell r="C756" t="str">
            <v>枠組本足場（手すり先行足場）</v>
          </cell>
          <cell r="E756" t="str">
            <v>建枠 900×1700 布枠500+240 供用1日賃料 修理費含む 12m未満</v>
          </cell>
          <cell r="G756" t="str">
            <v>㎡</v>
          </cell>
        </row>
        <row r="757">
          <cell r="B757" t="str">
            <v>047-03</v>
          </cell>
          <cell r="C757" t="str">
            <v>枠組本足場（手すり先行足場）</v>
          </cell>
          <cell r="E757" t="str">
            <v>建枠 900×1700 布枠500+240 供用1日賃料 修理費含む 22m未満</v>
          </cell>
          <cell r="G757" t="str">
            <v>㎡</v>
          </cell>
        </row>
        <row r="758">
          <cell r="B758" t="str">
            <v>047-04</v>
          </cell>
          <cell r="C758" t="str">
            <v>枠組本足場（手すり先行足場）</v>
          </cell>
          <cell r="E758" t="str">
            <v>建枠 900×1700 布枠500+240 供用1日賃料 修理費含む 22m以上</v>
          </cell>
          <cell r="G758" t="str">
            <v>㎡</v>
          </cell>
        </row>
        <row r="759">
          <cell r="B759" t="str">
            <v>047-05</v>
          </cell>
          <cell r="C759" t="str">
            <v>枠組本足場（手すり先行足場）</v>
          </cell>
          <cell r="E759" t="str">
            <v>建枠 900×1700 布枠500+240 基本料 修理費含む 12m未満</v>
          </cell>
          <cell r="G759" t="str">
            <v>㎡</v>
          </cell>
        </row>
        <row r="760">
          <cell r="B760" t="str">
            <v>047-06</v>
          </cell>
          <cell r="C760" t="str">
            <v>枠組本足場（手すり先行足場）</v>
          </cell>
          <cell r="E760" t="str">
            <v>建枠 900×1700 布枠500+240 基本料 修理費含む 22m未満</v>
          </cell>
          <cell r="G760" t="str">
            <v>㎡</v>
          </cell>
        </row>
        <row r="761">
          <cell r="B761" t="str">
            <v>047-07</v>
          </cell>
          <cell r="C761" t="str">
            <v>枠組本足場（手すり先行足場）</v>
          </cell>
          <cell r="E761" t="str">
            <v>建枠 900×1700 布枠500+240 基本料 修理費含む 22m以上</v>
          </cell>
          <cell r="G761" t="str">
            <v>㎡</v>
          </cell>
        </row>
        <row r="762">
          <cell r="B762" t="str">
            <v>047-08</v>
          </cell>
          <cell r="C762" t="str">
            <v>枠組本足場（手すり先行足場）</v>
          </cell>
          <cell r="E762" t="str">
            <v>建枠 900×1700 布枠500+240 RC造標準日数 修理費含む 12m未満 1階建 建築面積 300㎡</v>
          </cell>
          <cell r="G762" t="str">
            <v>㎡</v>
          </cell>
        </row>
        <row r="763">
          <cell r="B763" t="str">
            <v>047-09</v>
          </cell>
          <cell r="C763" t="str">
            <v>枠組本足場（手すり先行足場）</v>
          </cell>
          <cell r="E763" t="str">
            <v>建枠 900×1700 布枠500+240 RC造標準日数 修理費含む 12m未満 1階建 建築面積 450㎡</v>
          </cell>
          <cell r="G763" t="str">
            <v>㎡</v>
          </cell>
        </row>
        <row r="764">
          <cell r="B764" t="str">
            <v>047-10</v>
          </cell>
          <cell r="C764" t="str">
            <v>枠組本足場（手すり先行足場）</v>
          </cell>
          <cell r="E764" t="str">
            <v>建枠 900×1700 布枠500+240 RC造標準日数 修理費含む 12m未満 1階建 建築面積 750㎡</v>
          </cell>
          <cell r="G764" t="str">
            <v>㎡</v>
          </cell>
        </row>
        <row r="765">
          <cell r="B765" t="str">
            <v>047-11</v>
          </cell>
          <cell r="C765" t="str">
            <v>枠組本足場（手すり先行足場）</v>
          </cell>
          <cell r="E765" t="str">
            <v>建枠 900×1700 布枠500+240 RC造標準日数 修理費含む 12m未満 1階建 建築面積 1,000㎡</v>
          </cell>
          <cell r="G765" t="str">
            <v>㎡</v>
          </cell>
        </row>
        <row r="766">
          <cell r="B766" t="str">
            <v>047-12</v>
          </cell>
          <cell r="C766" t="str">
            <v>枠組本足場（手すり先行足場）</v>
          </cell>
          <cell r="E766" t="str">
            <v>建枠 900×1700 布枠500+240 RC造標準日数 修理費含む 12m未満 1階建 建築面積 1,500㎡</v>
          </cell>
          <cell r="G766" t="str">
            <v>㎡</v>
          </cell>
        </row>
        <row r="767">
          <cell r="B767" t="str">
            <v>047-13</v>
          </cell>
          <cell r="C767" t="str">
            <v>枠組本足場（手すり先行足場）</v>
          </cell>
          <cell r="E767" t="str">
            <v>建枠 900×1700 布枠500+240 RC造標準日数 修理費含む 12m未満 1階建 建築面積 2,000㎡</v>
          </cell>
          <cell r="G767" t="str">
            <v>㎡</v>
          </cell>
        </row>
        <row r="768">
          <cell r="B768" t="str">
            <v>047-14</v>
          </cell>
          <cell r="C768" t="str">
            <v>枠組本足場（手すり先行足場）</v>
          </cell>
          <cell r="E768" t="str">
            <v>建枠 900×1700 布枠500+240 RC造標準日数 修理費含む 12m未満 1階建 建築面積 3,000㎡</v>
          </cell>
          <cell r="G768" t="str">
            <v>㎡</v>
          </cell>
        </row>
        <row r="769">
          <cell r="B769" t="str">
            <v>048-01</v>
          </cell>
          <cell r="C769" t="str">
            <v>枠組本足場（手すり先行足場）</v>
          </cell>
          <cell r="E769" t="str">
            <v>建枠 900×1700 布枠500+240 RC造標準日数 修理費含む 12m未満 2階建 建築面積 300㎡</v>
          </cell>
          <cell r="G769" t="str">
            <v>㎡</v>
          </cell>
        </row>
        <row r="770">
          <cell r="B770" t="str">
            <v>048-02</v>
          </cell>
          <cell r="C770" t="str">
            <v>枠組本足場（手すり先行足場）</v>
          </cell>
          <cell r="E770" t="str">
            <v>建枠 900×1700 布枠500+240 RC造標準日数 修理費含む 12m未満 2階建 建築面積 450㎡</v>
          </cell>
          <cell r="G770" t="str">
            <v>㎡</v>
          </cell>
        </row>
        <row r="771">
          <cell r="B771" t="str">
            <v>048-03</v>
          </cell>
          <cell r="C771" t="str">
            <v>枠組本足場（手すり先行足場）</v>
          </cell>
          <cell r="E771" t="str">
            <v>建枠 900×1700 布枠500+240 RC造標準日数 修理費含む 12m未満 2階建 建築面積 750㎡</v>
          </cell>
          <cell r="G771" t="str">
            <v>㎡</v>
          </cell>
        </row>
        <row r="772">
          <cell r="B772" t="str">
            <v>048-04</v>
          </cell>
          <cell r="C772" t="str">
            <v>枠組本足場（手すり先行足場）</v>
          </cell>
          <cell r="E772" t="str">
            <v>建枠 900×1700 布枠500+240 RC造標準日数 修理費含む 12m未満 2階建 建築面積 1,000㎡</v>
          </cell>
          <cell r="G772" t="str">
            <v>㎡</v>
          </cell>
        </row>
        <row r="773">
          <cell r="B773" t="str">
            <v>048-05</v>
          </cell>
          <cell r="C773" t="str">
            <v>枠組本足場（手すり先行足場）</v>
          </cell>
          <cell r="E773" t="str">
            <v>建枠 900×1700 布枠500+240 RC造標準日数 修理費含む 12m未満 2階建 建築面積 1,500㎡</v>
          </cell>
          <cell r="G773" t="str">
            <v>㎡</v>
          </cell>
        </row>
        <row r="774">
          <cell r="B774" t="str">
            <v>048-06</v>
          </cell>
          <cell r="C774" t="str">
            <v>枠組本足場（手すり先行足場）</v>
          </cell>
          <cell r="E774" t="str">
            <v>建枠 900×1700 布枠500+240 RC造標準日数 修理費含む 12m未満 2階建 建築面積 2,000㎡</v>
          </cell>
          <cell r="G774" t="str">
            <v>㎡</v>
          </cell>
        </row>
        <row r="775">
          <cell r="B775" t="str">
            <v>048-07</v>
          </cell>
          <cell r="C775" t="str">
            <v>枠組本足場（手すり先行足場）</v>
          </cell>
          <cell r="E775" t="str">
            <v>建枠 900×1700 布枠500+240 RC造標準日数 修理費含む 12m未満 2階建 建築面積 3,000㎡</v>
          </cell>
          <cell r="G775" t="str">
            <v>㎡</v>
          </cell>
        </row>
        <row r="776">
          <cell r="B776" t="str">
            <v>048-08</v>
          </cell>
          <cell r="C776" t="str">
            <v>枠組本足場（手すり先行足場）</v>
          </cell>
          <cell r="E776" t="str">
            <v>建枠 900×1700 布枠500+240 RC造標準日数 修理費含む 12m未満 3階建 建築面積 300㎡</v>
          </cell>
          <cell r="G776" t="str">
            <v>㎡</v>
          </cell>
        </row>
        <row r="777">
          <cell r="B777" t="str">
            <v>048-09</v>
          </cell>
          <cell r="C777" t="str">
            <v>枠組本足場（手すり先行足場）</v>
          </cell>
          <cell r="E777" t="str">
            <v>建枠 900×1700 布枠500+240 RC造標準日数 修理費含む 12m未満 3階建 建築面積 450㎡</v>
          </cell>
          <cell r="G777" t="str">
            <v>㎡</v>
          </cell>
        </row>
        <row r="778">
          <cell r="B778" t="str">
            <v>048-10</v>
          </cell>
          <cell r="C778" t="str">
            <v>枠組本足場（手すり先行足場）</v>
          </cell>
          <cell r="E778" t="str">
            <v>建枠 900×1700 布枠500+240 RC造標準日数 修理費含む 12m未満 3階建 建築面積 750㎡</v>
          </cell>
          <cell r="G778" t="str">
            <v>㎡</v>
          </cell>
        </row>
        <row r="779">
          <cell r="B779" t="str">
            <v>048-11</v>
          </cell>
          <cell r="C779" t="str">
            <v>枠組本足場（手すり先行足場）</v>
          </cell>
          <cell r="E779" t="str">
            <v>建枠 900×1700 布枠500+240 RC造標準日数 修理費含む 12m未満 3階建 建築面積 1,000㎡</v>
          </cell>
          <cell r="G779" t="str">
            <v>㎡</v>
          </cell>
        </row>
        <row r="780">
          <cell r="B780" t="str">
            <v>048-12</v>
          </cell>
          <cell r="C780" t="str">
            <v>枠組本足場（手すり先行足場）</v>
          </cell>
          <cell r="E780" t="str">
            <v>建枠 900×1700 布枠500+240 RC造標準日数 修理費含む 12m未満 3階建 建築面積 1,500㎡</v>
          </cell>
          <cell r="G780" t="str">
            <v>㎡</v>
          </cell>
        </row>
        <row r="781">
          <cell r="B781" t="str">
            <v>048-13</v>
          </cell>
          <cell r="C781" t="str">
            <v>枠組本足場（手すり先行足場）</v>
          </cell>
          <cell r="E781" t="str">
            <v>建枠 900×1700 布枠500+240 RC造標準日数 修理費含む 12m未満 3階建 建築面積 2,000㎡</v>
          </cell>
          <cell r="G781" t="str">
            <v>㎡</v>
          </cell>
        </row>
        <row r="782">
          <cell r="B782" t="str">
            <v>048-14</v>
          </cell>
          <cell r="C782" t="str">
            <v>枠組本足場（手すり先行足場）</v>
          </cell>
          <cell r="E782" t="str">
            <v>建枠 900×1700 布枠500+240 RC造標準日数 修理費含む 12m未満 3階建 建築面積 3,000㎡</v>
          </cell>
          <cell r="G782" t="str">
            <v>㎡</v>
          </cell>
        </row>
        <row r="783">
          <cell r="B783" t="str">
            <v>049-01</v>
          </cell>
          <cell r="C783" t="str">
            <v>枠組本足場（手すり先行足場）</v>
          </cell>
          <cell r="E783" t="str">
            <v>建枠 900×1700 布枠500+240 RC造標準日数 修理費含む 22m未満 4階建 建築面積 300㎡</v>
          </cell>
          <cell r="G783" t="str">
            <v>㎡</v>
          </cell>
        </row>
        <row r="784">
          <cell r="B784" t="str">
            <v>049-02</v>
          </cell>
          <cell r="C784" t="str">
            <v>枠組本足場（手すり先行足場）</v>
          </cell>
          <cell r="E784" t="str">
            <v>建枠 900×1700 布枠500+240 RC造標準日数 修理費含む 22m未満 4階建 建築面積 450㎡</v>
          </cell>
          <cell r="G784" t="str">
            <v>㎡</v>
          </cell>
        </row>
        <row r="785">
          <cell r="B785" t="str">
            <v>049-03</v>
          </cell>
          <cell r="C785" t="str">
            <v>枠組本足場（手すり先行足場）</v>
          </cell>
          <cell r="E785" t="str">
            <v>建枠 900×1700 布枠500+240 RC造標準日数 修理費含む 22m未満 4階建 建築面積 750㎡</v>
          </cell>
          <cell r="G785" t="str">
            <v>㎡</v>
          </cell>
        </row>
        <row r="786">
          <cell r="B786" t="str">
            <v>049-04</v>
          </cell>
          <cell r="C786" t="str">
            <v>枠組本足場（手すり先行足場）</v>
          </cell>
          <cell r="E786" t="str">
            <v>建枠 900×1700 布枠500+240 RC造標準日数 修理費含む 22m未満 4階建 建築面積 1,000㎡</v>
          </cell>
          <cell r="G786" t="str">
            <v>㎡</v>
          </cell>
        </row>
        <row r="787">
          <cell r="B787" t="str">
            <v>049-05</v>
          </cell>
          <cell r="C787" t="str">
            <v>枠組本足場（手すり先行足場）</v>
          </cell>
          <cell r="E787" t="str">
            <v>建枠 900×1700 布枠500+240 RC造標準日数 修理費含む 22m未満 4階建 建築面積 1,500㎡</v>
          </cell>
          <cell r="G787" t="str">
            <v>㎡</v>
          </cell>
        </row>
        <row r="788">
          <cell r="B788" t="str">
            <v>049-06</v>
          </cell>
          <cell r="C788" t="str">
            <v>枠組本足場（手すり先行足場）</v>
          </cell>
          <cell r="E788" t="str">
            <v>建枠 900×1700 布枠500+240 RC造標準日数 修理費含む 22m未満 4階建 建築面積 2,000㎡</v>
          </cell>
          <cell r="G788" t="str">
            <v>㎡</v>
          </cell>
        </row>
        <row r="789">
          <cell r="B789" t="str">
            <v>049-07</v>
          </cell>
          <cell r="C789" t="str">
            <v>枠組本足場（手すり先行足場）</v>
          </cell>
          <cell r="E789" t="str">
            <v>建枠 900×1700 布枠500+240 RC造標準日数 修理費含む 22m未満 4階建 建築面積 3,000㎡</v>
          </cell>
          <cell r="G789" t="str">
            <v>㎡</v>
          </cell>
        </row>
        <row r="790">
          <cell r="B790" t="str">
            <v>049-08</v>
          </cell>
          <cell r="C790" t="str">
            <v>枠組本足場（手すり先行足場）</v>
          </cell>
          <cell r="E790" t="str">
            <v>建枠 900×1700 布枠500+240 RC造標準日数 修理費含む 22m未満 5階建 建築面積 300㎡</v>
          </cell>
          <cell r="G790" t="str">
            <v>㎡</v>
          </cell>
        </row>
        <row r="791">
          <cell r="B791" t="str">
            <v>049-09</v>
          </cell>
          <cell r="C791" t="str">
            <v>枠組本足場（手すり先行足場）</v>
          </cell>
          <cell r="E791" t="str">
            <v>建枠 900×1700 布枠500+240 RC造標準日数 修理費含む 22m未満 5階建 建築面積 450㎡</v>
          </cell>
          <cell r="G791" t="str">
            <v>㎡</v>
          </cell>
        </row>
        <row r="792">
          <cell r="B792" t="str">
            <v>049-10</v>
          </cell>
          <cell r="C792" t="str">
            <v>枠組本足場（手すり先行足場）</v>
          </cell>
          <cell r="E792" t="str">
            <v>建枠 900×1700 布枠500+240 RC造標準日数 修理費含む 22m未満 5階建 建築面積 750㎡</v>
          </cell>
          <cell r="G792" t="str">
            <v>㎡</v>
          </cell>
        </row>
        <row r="793">
          <cell r="B793" t="str">
            <v>049-11</v>
          </cell>
          <cell r="C793" t="str">
            <v>枠組本足場（手すり先行足場）</v>
          </cell>
          <cell r="E793" t="str">
            <v>建枠 900×1700 布枠500+240 RC造標準日数 修理費含む 22m未満 5階建 建築面積 1,000㎡</v>
          </cell>
          <cell r="G793" t="str">
            <v>㎡</v>
          </cell>
        </row>
        <row r="794">
          <cell r="B794" t="str">
            <v>049-12</v>
          </cell>
          <cell r="C794" t="str">
            <v>枠組本足場（手すり先行足場）</v>
          </cell>
          <cell r="E794" t="str">
            <v>建枠 900×1700 布枠500+240 RC造標準日数 修理費含む 22m未満 5階建 建築面積 1,500㎡</v>
          </cell>
          <cell r="G794" t="str">
            <v>㎡</v>
          </cell>
        </row>
        <row r="795">
          <cell r="B795" t="str">
            <v>049-13</v>
          </cell>
          <cell r="C795" t="str">
            <v>枠組本足場（手すり先行足場）</v>
          </cell>
          <cell r="E795" t="str">
            <v>建枠 900×1700 布枠500+240 RC造標準日数 修理費含む 22m未満 5階建 建築面積 2,000㎡</v>
          </cell>
          <cell r="G795" t="str">
            <v>㎡</v>
          </cell>
        </row>
        <row r="796">
          <cell r="B796" t="str">
            <v>049-14</v>
          </cell>
          <cell r="C796" t="str">
            <v>枠組本足場（手すり先行足場）</v>
          </cell>
          <cell r="E796" t="str">
            <v>建枠 900×1700 布枠500+240 RC造標準日数 修理費含む 22m未満 5階建 建築面積 3,000㎡</v>
          </cell>
          <cell r="G796" t="str">
            <v>㎡</v>
          </cell>
        </row>
        <row r="797">
          <cell r="B797" t="str">
            <v>050-01</v>
          </cell>
          <cell r="C797" t="str">
            <v>枠組本足場（手すり先行足場）</v>
          </cell>
          <cell r="E797" t="str">
            <v>建枠 1200×1700 布枠500×2枚 掛払い手間 12m未満</v>
          </cell>
          <cell r="G797" t="str">
            <v>㎡</v>
          </cell>
        </row>
        <row r="798">
          <cell r="B798" t="str">
            <v>050-02</v>
          </cell>
          <cell r="C798" t="str">
            <v>枠組本足場（手すり先行足場）</v>
          </cell>
          <cell r="E798" t="str">
            <v>建枠 1200×1700 布枠500×2枚 掛払い手間 22m未満</v>
          </cell>
          <cell r="G798" t="str">
            <v>㎡</v>
          </cell>
        </row>
        <row r="799">
          <cell r="B799" t="str">
            <v>050-03</v>
          </cell>
          <cell r="C799" t="str">
            <v>枠組本足場（手すり先行足場）</v>
          </cell>
          <cell r="E799" t="str">
            <v>建枠 1200×1700 布枠500×2枚 掛払い手間 22m以上</v>
          </cell>
          <cell r="G799" t="str">
            <v>㎡</v>
          </cell>
        </row>
        <row r="800">
          <cell r="B800" t="str">
            <v>050-04</v>
          </cell>
          <cell r="C800" t="str">
            <v>枠組本足場（手すり先行足場）</v>
          </cell>
          <cell r="E800" t="str">
            <v>建枠 1200×1700 布枠500×2枚 供用1日賃料 修理費含む 12m未満</v>
          </cell>
          <cell r="G800" t="str">
            <v>㎡</v>
          </cell>
        </row>
        <row r="801">
          <cell r="B801" t="str">
            <v>050-05</v>
          </cell>
          <cell r="C801" t="str">
            <v>枠組本足場（手すり先行足場）</v>
          </cell>
          <cell r="E801" t="str">
            <v>建枠 1200×1700 布枠500×2枚 供用1日賃料 修理費含む 22m未満</v>
          </cell>
          <cell r="G801" t="str">
            <v>㎡</v>
          </cell>
        </row>
        <row r="802">
          <cell r="B802" t="str">
            <v>050-06</v>
          </cell>
          <cell r="C802" t="str">
            <v>枠組本足場（手すり先行足場）</v>
          </cell>
          <cell r="E802" t="str">
            <v>建枠 1200×1700 布枠500×2枚 供用1日賃料 修理費含む 22m以上</v>
          </cell>
          <cell r="G802" t="str">
            <v>㎡</v>
          </cell>
        </row>
        <row r="803">
          <cell r="B803" t="str">
            <v>050-07</v>
          </cell>
          <cell r="C803" t="str">
            <v>枠組本足場（手すり先行足場）</v>
          </cell>
          <cell r="E803" t="str">
            <v>建枠 1200×1700 布枠500×2枚 基本料 修理費含む 12m未満</v>
          </cell>
          <cell r="G803" t="str">
            <v>㎡</v>
          </cell>
        </row>
        <row r="804">
          <cell r="B804" t="str">
            <v>050-08</v>
          </cell>
          <cell r="C804" t="str">
            <v>枠組本足場（手すり先行足場）</v>
          </cell>
          <cell r="E804" t="str">
            <v>建枠 1200×1700 布枠500×2枚 基本料 修理費含む 22m未満</v>
          </cell>
          <cell r="G804" t="str">
            <v>㎡</v>
          </cell>
        </row>
        <row r="805">
          <cell r="B805" t="str">
            <v>050-09</v>
          </cell>
          <cell r="C805" t="str">
            <v>枠組本足場（手すり先行足場）</v>
          </cell>
          <cell r="E805" t="str">
            <v>建枠 1200×1700 布枠500×2枚 基本料 修理費含む 22m以上</v>
          </cell>
          <cell r="G805" t="str">
            <v>㎡</v>
          </cell>
        </row>
        <row r="806">
          <cell r="B806" t="str">
            <v>050-10</v>
          </cell>
          <cell r="C806" t="str">
            <v>枠組本足場（手すり先行足場）</v>
          </cell>
          <cell r="E806" t="str">
            <v>建枠 1200×1700 布枠500×2枚 RC造標準日数 修理費含む 22m以上 6階建 建築面積 300㎡</v>
          </cell>
          <cell r="G806" t="str">
            <v>㎡</v>
          </cell>
        </row>
        <row r="807">
          <cell r="B807" t="str">
            <v>050-11</v>
          </cell>
          <cell r="C807" t="str">
            <v>枠組本足場（手すり先行足場）</v>
          </cell>
          <cell r="E807" t="str">
            <v>建枠 1200×1700 布枠500×2枚 RC造標準日数 修理費含む 22m以上 6階建 建築面積 450㎡</v>
          </cell>
          <cell r="G807" t="str">
            <v>㎡</v>
          </cell>
        </row>
        <row r="808">
          <cell r="B808" t="str">
            <v>050-12</v>
          </cell>
          <cell r="C808" t="str">
            <v>枠組本足場（手すり先行足場）</v>
          </cell>
          <cell r="E808" t="str">
            <v>建枠 1200×1700 布枠500×2枚 RC造標準日数 修理費含む 22m以上 6階建 建築面積 750㎡</v>
          </cell>
          <cell r="G808" t="str">
            <v>㎡</v>
          </cell>
        </row>
        <row r="809">
          <cell r="B809" t="str">
            <v>050-13</v>
          </cell>
          <cell r="C809" t="str">
            <v>枠組本足場（手すり先行足場）</v>
          </cell>
          <cell r="E809" t="str">
            <v>建枠 1200×1700 布枠500×2枚 RC造標準日数 修理費含む 22m以上 6階建 建築面積 1,000㎡</v>
          </cell>
          <cell r="G809" t="str">
            <v>㎡</v>
          </cell>
        </row>
        <row r="810">
          <cell r="B810" t="str">
            <v>050-14</v>
          </cell>
          <cell r="C810" t="str">
            <v>枠組本足場（手すり先行足場）</v>
          </cell>
          <cell r="E810" t="str">
            <v>建枠 1200×1700 布枠500×2枚 RC造標準日数 修理費含む 22m以上 6階建 建築面積 1,500㎡</v>
          </cell>
          <cell r="G810" t="str">
            <v>㎡</v>
          </cell>
        </row>
        <row r="811">
          <cell r="B811" t="str">
            <v>051-01</v>
          </cell>
          <cell r="C811" t="str">
            <v>枠組本足場（手すり先行足場）</v>
          </cell>
          <cell r="E811" t="str">
            <v>建枠 1200×1700 布枠500×2枚 RC造標準日数 修理費含む 22m以上 6階建 建築面積 2,000㎡</v>
          </cell>
          <cell r="G811" t="str">
            <v>㎡</v>
          </cell>
        </row>
        <row r="812">
          <cell r="B812" t="str">
            <v>051-02</v>
          </cell>
          <cell r="C812" t="str">
            <v>枠組本足場（手すり先行足場）</v>
          </cell>
          <cell r="E812" t="str">
            <v>建枠 1200×1700 布枠500×2枚 RC造標準日数 修理費含む 22m以上 6階建 建築面積 3,000㎡</v>
          </cell>
          <cell r="G812" t="str">
            <v>㎡</v>
          </cell>
        </row>
        <row r="813">
          <cell r="B813" t="str">
            <v>051-03</v>
          </cell>
          <cell r="C813" t="str">
            <v>枠組本足場（手すり先行足場）</v>
          </cell>
          <cell r="E813" t="str">
            <v>建枠 1200×1700 布枠500×2枚 RC造標準日数 修理費含む 22m以上 7階建 建築面積 300㎡</v>
          </cell>
          <cell r="G813" t="str">
            <v>㎡</v>
          </cell>
        </row>
        <row r="814">
          <cell r="B814" t="str">
            <v>051-04</v>
          </cell>
          <cell r="C814" t="str">
            <v>枠組本足場（手すり先行足場）</v>
          </cell>
          <cell r="E814" t="str">
            <v>建枠 1200×1700 布枠500×2枚 RC造標準日数 修理費含む 22m以上 7階建 建築面積 450㎡</v>
          </cell>
          <cell r="G814" t="str">
            <v>㎡</v>
          </cell>
        </row>
        <row r="815">
          <cell r="B815" t="str">
            <v>051-05</v>
          </cell>
          <cell r="C815" t="str">
            <v>枠組本足場（手すり先行足場）</v>
          </cell>
          <cell r="E815" t="str">
            <v>建枠 1200×1700 布枠500×2枚 RC造標準日数 修理費含む 22m以上 7階建 建築面積 750㎡</v>
          </cell>
          <cell r="G815" t="str">
            <v>㎡</v>
          </cell>
        </row>
        <row r="816">
          <cell r="B816" t="str">
            <v>051-06</v>
          </cell>
          <cell r="C816" t="str">
            <v>枠組本足場（手すり先行足場）</v>
          </cell>
          <cell r="E816" t="str">
            <v>建枠 1200×1700 布枠500×2枚 RC造標準日数 修理費含む 22m以上 7階建 建築面積 1,000㎡</v>
          </cell>
          <cell r="G816" t="str">
            <v>㎡</v>
          </cell>
        </row>
        <row r="817">
          <cell r="B817" t="str">
            <v>051-07</v>
          </cell>
          <cell r="C817" t="str">
            <v>枠組本足場（手すり先行足場）</v>
          </cell>
          <cell r="E817" t="str">
            <v>建枠 1200×1700 布枠500×2枚 RC造標準日数 修理費含む 22m以上 7階建 建築面積 1,500㎡</v>
          </cell>
          <cell r="G817" t="str">
            <v>㎡</v>
          </cell>
        </row>
        <row r="818">
          <cell r="B818" t="str">
            <v>051-08</v>
          </cell>
          <cell r="C818" t="str">
            <v>枠組本足場（手すり先行足場）</v>
          </cell>
          <cell r="E818" t="str">
            <v>建枠 1200×1700 布枠500×2枚 RC造標準日数 修理費含む 22m以上 7階建 建築面積 2,000㎡</v>
          </cell>
          <cell r="G818" t="str">
            <v>㎡</v>
          </cell>
        </row>
        <row r="819">
          <cell r="B819" t="str">
            <v>051-09</v>
          </cell>
          <cell r="C819" t="str">
            <v>枠組本足場（手すり先行足場）</v>
          </cell>
          <cell r="E819" t="str">
            <v>建枠 1200×1700 布枠500×2枚 RC造標準日数 修理費含む 22m以上 7階建 建築面積 3,000㎡</v>
          </cell>
          <cell r="G819" t="str">
            <v>㎡</v>
          </cell>
        </row>
        <row r="820">
          <cell r="B820" t="str">
            <v>051-10</v>
          </cell>
          <cell r="C820" t="str">
            <v>枠組本足場（手すり先行足場）</v>
          </cell>
          <cell r="E820" t="str">
            <v>建枠 1200×1700 布枠500×2枚 RC造標準日数 修理費含む 22m以上 8階建 建築面積 300㎡</v>
          </cell>
          <cell r="G820" t="str">
            <v>㎡</v>
          </cell>
        </row>
        <row r="821">
          <cell r="B821" t="str">
            <v>051-11</v>
          </cell>
          <cell r="C821" t="str">
            <v>枠組本足場（手すり先行足場）</v>
          </cell>
          <cell r="E821" t="str">
            <v>建枠 1200×1700 布枠500×2枚 RC造標準日数 修理費含む 22m以上 8階建 建築面積 450㎡</v>
          </cell>
          <cell r="G821" t="str">
            <v>㎡</v>
          </cell>
        </row>
        <row r="822">
          <cell r="B822" t="str">
            <v>051-12</v>
          </cell>
          <cell r="C822" t="str">
            <v>枠組本足場（手すり先行足場）</v>
          </cell>
          <cell r="E822" t="str">
            <v>建枠 1200×1700 布枠500×2枚 RC造標準日数 修理費含む 22m以上 8階建 建築面積 750㎡</v>
          </cell>
          <cell r="G822" t="str">
            <v>㎡</v>
          </cell>
        </row>
        <row r="823">
          <cell r="B823" t="str">
            <v>051-13</v>
          </cell>
          <cell r="C823" t="str">
            <v>枠組本足場（手すり先行足場）</v>
          </cell>
          <cell r="E823" t="str">
            <v>建枠 1200×1700 布枠500×2枚 RC造標準日数 修理費含む 22m以上 8階建 建築面積 1,000㎡</v>
          </cell>
          <cell r="G823" t="str">
            <v>㎡</v>
          </cell>
        </row>
        <row r="824">
          <cell r="B824" t="str">
            <v>051-14</v>
          </cell>
          <cell r="C824" t="str">
            <v>枠組本足場（手すり先行足場）</v>
          </cell>
          <cell r="E824" t="str">
            <v>建枠 1200×1700 布枠500×2枚 RC造標準日数 修理費含む 22m以上 8階建 建築面積 1,500㎡</v>
          </cell>
          <cell r="G824" t="str">
            <v>㎡</v>
          </cell>
        </row>
        <row r="825">
          <cell r="B825" t="str">
            <v>052-01</v>
          </cell>
          <cell r="C825" t="str">
            <v>枠組本足場（手すり先行足場）</v>
          </cell>
          <cell r="E825" t="str">
            <v>建枠 1200×1700 布枠500×2枚 RC造標準日数 修理費含む 22m以上 8階建 建築面積 2,000㎡</v>
          </cell>
          <cell r="G825" t="str">
            <v>㎡</v>
          </cell>
        </row>
        <row r="826">
          <cell r="B826" t="str">
            <v>052-02</v>
          </cell>
          <cell r="C826" t="str">
            <v>枠組本足場（手すり先行足場）</v>
          </cell>
          <cell r="E826" t="str">
            <v>建枠 1200×1700 布枠500×2枚 RC造標準日数 修理費含む 22m以上 8階建 建築面積 3,000㎡</v>
          </cell>
          <cell r="G826" t="str">
            <v>㎡</v>
          </cell>
        </row>
        <row r="827">
          <cell r="B827" t="str">
            <v>052-03</v>
          </cell>
          <cell r="C827" t="str">
            <v>枠組本足場（手すり先行足場）</v>
          </cell>
          <cell r="E827" t="str">
            <v>建枠 1200×1700 布枠500×2枚 RC造標準日数 修理費含む 22m以上 9階建 建築面積 300㎡</v>
          </cell>
          <cell r="G827" t="str">
            <v>㎡</v>
          </cell>
        </row>
        <row r="828">
          <cell r="B828" t="str">
            <v>052-04</v>
          </cell>
          <cell r="C828" t="str">
            <v>枠組本足場（手すり先行足場）</v>
          </cell>
          <cell r="E828" t="str">
            <v>建枠 1200×1700 布枠500×2枚 RC造標準日数 修理費含む 22m以上 9階建 建築面積 450㎡</v>
          </cell>
          <cell r="G828" t="str">
            <v>㎡</v>
          </cell>
        </row>
        <row r="829">
          <cell r="B829" t="str">
            <v>052-05</v>
          </cell>
          <cell r="C829" t="str">
            <v>枠組本足場（手すり先行足場）</v>
          </cell>
          <cell r="E829" t="str">
            <v>建枠 1200×1700 布枠500×2枚 RC造標準日数 修理費含む 22m以上 9階建 建築面積 750㎡</v>
          </cell>
          <cell r="G829" t="str">
            <v>㎡</v>
          </cell>
        </row>
        <row r="830">
          <cell r="B830" t="str">
            <v>052-06</v>
          </cell>
          <cell r="C830" t="str">
            <v>枠組本足場（手すり先行足場）</v>
          </cell>
          <cell r="E830" t="str">
            <v>建枠 1200×1700 布枠500×2枚 RC造標準日数 修理費含む 22m以上 9階建 建築面積 1,000㎡</v>
          </cell>
          <cell r="G830" t="str">
            <v>㎡</v>
          </cell>
        </row>
        <row r="831">
          <cell r="B831" t="str">
            <v>052-07</v>
          </cell>
          <cell r="C831" t="str">
            <v>枠組本足場（手すり先行足場）</v>
          </cell>
          <cell r="E831" t="str">
            <v>建枠 1200×1700 布枠500×2枚 RC造標準日数 修理費含む 22m以上 9階建 建築面積 1,500㎡</v>
          </cell>
          <cell r="G831" t="str">
            <v>㎡</v>
          </cell>
        </row>
        <row r="832">
          <cell r="B832" t="str">
            <v>052-08</v>
          </cell>
          <cell r="C832" t="str">
            <v>枠組本足場（手すり先行足場）</v>
          </cell>
          <cell r="E832" t="str">
            <v>建枠 1200×1700 布枠500×2枚 RC造標準日数 修理費含む 22m以上 9階建 建築面積 2,000㎡</v>
          </cell>
          <cell r="G832" t="str">
            <v>㎡</v>
          </cell>
        </row>
        <row r="833">
          <cell r="B833" t="str">
            <v>052-09</v>
          </cell>
          <cell r="C833" t="str">
            <v>枠組本足場（手すり先行足場）</v>
          </cell>
          <cell r="E833" t="str">
            <v>建枠 1200×1700 布枠500×2枚 RC造標準日数 修理費含む 22m以上 9階建 建築面積 3,000㎡</v>
          </cell>
          <cell r="G833" t="str">
            <v>㎡</v>
          </cell>
        </row>
        <row r="834">
          <cell r="B834" t="str">
            <v>052-10</v>
          </cell>
          <cell r="C834" t="str">
            <v>枠組本足場（手すり先行足場）</v>
          </cell>
          <cell r="E834" t="str">
            <v>建枠 1200×1700 布枠500×2枚 RC造標準日数 修理費含む 22m以上 10階建 建築面積 300㎡</v>
          </cell>
          <cell r="G834" t="str">
            <v>㎡</v>
          </cell>
        </row>
        <row r="835">
          <cell r="B835" t="str">
            <v>052-11</v>
          </cell>
          <cell r="C835" t="str">
            <v>枠組本足場（手すり先行足場）</v>
          </cell>
          <cell r="E835" t="str">
            <v>建枠 1200×1700 布枠500×2枚 RC造標準日数 修理費含む 22m以上 10階建 建築面積 450㎡</v>
          </cell>
          <cell r="G835" t="str">
            <v>㎡</v>
          </cell>
        </row>
        <row r="836">
          <cell r="B836" t="str">
            <v>052-12</v>
          </cell>
          <cell r="C836" t="str">
            <v>枠組本足場（手すり先行足場）</v>
          </cell>
          <cell r="E836" t="str">
            <v>建枠 1200×1700 布枠500×2枚 RC造標準日数 修理費含む 22m以上 10階建 建築面積 750㎡</v>
          </cell>
          <cell r="G836" t="str">
            <v>㎡</v>
          </cell>
        </row>
        <row r="837">
          <cell r="B837" t="str">
            <v>052-13</v>
          </cell>
          <cell r="C837" t="str">
            <v>枠組本足場（手すり先行足場）</v>
          </cell>
          <cell r="E837" t="str">
            <v>建枠 1200×1700 布枠500×2枚 RC造標準日数 修理費含む 22m以上 10階建 建築面積 1,000㎡</v>
          </cell>
          <cell r="G837" t="str">
            <v>㎡</v>
          </cell>
        </row>
        <row r="838">
          <cell r="B838" t="str">
            <v>052-14</v>
          </cell>
          <cell r="C838" t="str">
            <v>枠組本足場（手すり先行足場）</v>
          </cell>
          <cell r="E838" t="str">
            <v>建枠 1200×1700 布枠500×2枚 RC造標準日数 修理費含む 22m以上 10階建 建築面積 1,500㎡</v>
          </cell>
          <cell r="G838" t="str">
            <v>㎡</v>
          </cell>
        </row>
        <row r="839">
          <cell r="B839" t="str">
            <v>053-01</v>
          </cell>
          <cell r="C839" t="str">
            <v>枠組本足場（手すり先行足場）</v>
          </cell>
          <cell r="E839" t="str">
            <v>建枠 1200×1700 布枠500×2枚 RC造標準日数 修理費含む 22m以上 10階建 建築面積 2,000㎡</v>
          </cell>
          <cell r="G839" t="str">
            <v>㎡</v>
          </cell>
        </row>
        <row r="840">
          <cell r="B840" t="str">
            <v>053-02</v>
          </cell>
          <cell r="C840" t="str">
            <v>枠組本足場（手すり先行足場）</v>
          </cell>
          <cell r="E840" t="str">
            <v>建枠 1200×1700 布枠500×2枚 RC造標準日数 修理費含む 22m以上 10階建 建築面積 3,000㎡</v>
          </cell>
          <cell r="G840" t="str">
            <v>㎡</v>
          </cell>
        </row>
        <row r="841">
          <cell r="B841" t="str">
            <v>053-03</v>
          </cell>
          <cell r="C841" t="str">
            <v>単管本足場</v>
          </cell>
          <cell r="D841">
            <v>0</v>
          </cell>
          <cell r="E841" t="str">
            <v>掛払い手間  10m未満</v>
          </cell>
          <cell r="G841" t="str">
            <v>㎡</v>
          </cell>
        </row>
        <row r="842">
          <cell r="B842" t="str">
            <v>053-04</v>
          </cell>
          <cell r="C842" t="str">
            <v>単管本足場</v>
          </cell>
          <cell r="D842">
            <v>0</v>
          </cell>
          <cell r="E842" t="str">
            <v>掛払い手間  20m未満</v>
          </cell>
          <cell r="G842" t="str">
            <v>㎡</v>
          </cell>
        </row>
        <row r="843">
          <cell r="B843" t="str">
            <v>053-05</v>
          </cell>
          <cell r="C843" t="str">
            <v>単管本足場</v>
          </cell>
          <cell r="D843">
            <v>0</v>
          </cell>
          <cell r="E843" t="str">
            <v>掛払い手間  20m以上</v>
          </cell>
          <cell r="G843" t="str">
            <v>㎡</v>
          </cell>
        </row>
        <row r="844">
          <cell r="B844" t="str">
            <v>053-06</v>
          </cell>
          <cell r="C844" t="str">
            <v>単管本足場</v>
          </cell>
          <cell r="D844">
            <v>0</v>
          </cell>
          <cell r="E844" t="str">
            <v>供用1日賃料 修理費含む 10m未満</v>
          </cell>
          <cell r="G844" t="str">
            <v>㎡</v>
          </cell>
        </row>
        <row r="845">
          <cell r="B845" t="str">
            <v>053-07</v>
          </cell>
          <cell r="C845" t="str">
            <v>単管本足場</v>
          </cell>
          <cell r="D845">
            <v>0</v>
          </cell>
          <cell r="E845" t="str">
            <v>供用1日賃料 修理費含む 20m未満</v>
          </cell>
          <cell r="G845" t="str">
            <v>㎡</v>
          </cell>
        </row>
        <row r="846">
          <cell r="B846" t="str">
            <v>053-08</v>
          </cell>
          <cell r="C846" t="str">
            <v>単管本足場</v>
          </cell>
          <cell r="D846">
            <v>0</v>
          </cell>
          <cell r="E846" t="str">
            <v>供用1日賃料 修理費含む 20m以上</v>
          </cell>
          <cell r="G846" t="str">
            <v>㎡</v>
          </cell>
        </row>
        <row r="847">
          <cell r="B847" t="str">
            <v>053-09</v>
          </cell>
          <cell r="C847" t="str">
            <v>単管本足場</v>
          </cell>
          <cell r="D847">
            <v>0</v>
          </cell>
          <cell r="E847" t="str">
            <v>基本料 修理費含む 10m未満</v>
          </cell>
          <cell r="G847" t="str">
            <v>㎡</v>
          </cell>
        </row>
        <row r="848">
          <cell r="B848" t="str">
            <v>053-10</v>
          </cell>
          <cell r="C848" t="str">
            <v>単管本足場</v>
          </cell>
          <cell r="D848">
            <v>0</v>
          </cell>
          <cell r="E848" t="str">
            <v>基本料 修理費含む 20m未満</v>
          </cell>
          <cell r="G848" t="str">
            <v>㎡</v>
          </cell>
        </row>
        <row r="849">
          <cell r="B849" t="str">
            <v>053-11</v>
          </cell>
          <cell r="C849" t="str">
            <v>単管本足場</v>
          </cell>
          <cell r="D849">
            <v>0</v>
          </cell>
          <cell r="E849" t="str">
            <v>基本料 修理費含む 20m以上</v>
          </cell>
          <cell r="G849" t="str">
            <v>㎡</v>
          </cell>
        </row>
        <row r="850">
          <cell r="B850" t="str">
            <v>053-12</v>
          </cell>
          <cell r="C850" t="str">
            <v>単管一本足場</v>
          </cell>
          <cell r="D850">
            <v>0</v>
          </cell>
          <cell r="E850" t="str">
            <v>掛払い手間  10m未満</v>
          </cell>
          <cell r="G850" t="str">
            <v>㎡</v>
          </cell>
        </row>
        <row r="851">
          <cell r="B851" t="str">
            <v>053-13</v>
          </cell>
          <cell r="C851" t="str">
            <v>単管一本足場</v>
          </cell>
          <cell r="D851">
            <v>0</v>
          </cell>
          <cell r="E851" t="str">
            <v>掛払い手間  10～15m未満</v>
          </cell>
          <cell r="G851" t="str">
            <v>㎡</v>
          </cell>
        </row>
        <row r="852">
          <cell r="B852" t="str">
            <v>053-14</v>
          </cell>
          <cell r="C852" t="str">
            <v>単管一本足場</v>
          </cell>
          <cell r="D852">
            <v>0</v>
          </cell>
          <cell r="E852" t="str">
            <v>掛払い手間  15～20m未満</v>
          </cell>
          <cell r="G852" t="str">
            <v>㎡</v>
          </cell>
        </row>
        <row r="853">
          <cell r="B853" t="str">
            <v>054-01</v>
          </cell>
          <cell r="C853" t="str">
            <v>単管一本足場</v>
          </cell>
          <cell r="E853" t="str">
            <v>供用1日賃料 修理費含む 10m未満</v>
          </cell>
          <cell r="G853" t="str">
            <v>㎡</v>
          </cell>
        </row>
        <row r="854">
          <cell r="B854" t="str">
            <v>054-02</v>
          </cell>
          <cell r="C854" t="str">
            <v>単管一本足場</v>
          </cell>
          <cell r="E854" t="str">
            <v>供用1日賃料 修理費含む 10～15m未満</v>
          </cell>
          <cell r="G854" t="str">
            <v>㎡</v>
          </cell>
        </row>
        <row r="855">
          <cell r="B855" t="str">
            <v>054-03</v>
          </cell>
          <cell r="C855" t="str">
            <v>単管一本足場</v>
          </cell>
          <cell r="E855" t="str">
            <v>供用1日賃料 修理費含む 15～20m未満</v>
          </cell>
          <cell r="G855" t="str">
            <v>㎡</v>
          </cell>
        </row>
        <row r="856">
          <cell r="B856" t="str">
            <v>054-04</v>
          </cell>
          <cell r="C856" t="str">
            <v>単管一本足場</v>
          </cell>
          <cell r="E856" t="str">
            <v>基本料 修理費含む 10m未満</v>
          </cell>
          <cell r="G856" t="str">
            <v>㎡</v>
          </cell>
        </row>
        <row r="857">
          <cell r="B857" t="str">
            <v>054-05</v>
          </cell>
          <cell r="C857" t="str">
            <v>単管一本足場</v>
          </cell>
          <cell r="E857" t="str">
            <v>基本料 修理費含む 10～15m未満</v>
          </cell>
          <cell r="G857" t="str">
            <v>㎡</v>
          </cell>
        </row>
        <row r="858">
          <cell r="B858" t="str">
            <v>054-06</v>
          </cell>
          <cell r="C858" t="str">
            <v>単管一本足場</v>
          </cell>
          <cell r="E858" t="str">
            <v>基本料 修理費含む 15～20m未満</v>
          </cell>
          <cell r="G858" t="str">
            <v>㎡</v>
          </cell>
        </row>
        <row r="859">
          <cell r="B859" t="str">
            <v>054-07</v>
          </cell>
          <cell r="C859" t="str">
            <v>単管抱足場</v>
          </cell>
          <cell r="E859" t="str">
            <v>掛払い手間  10m未満</v>
          </cell>
          <cell r="G859" t="str">
            <v>㎡</v>
          </cell>
        </row>
        <row r="860">
          <cell r="B860" t="str">
            <v>054-08</v>
          </cell>
          <cell r="C860" t="str">
            <v>単管抱足場</v>
          </cell>
          <cell r="E860" t="str">
            <v>掛払い手間  10～15m未満</v>
          </cell>
          <cell r="G860" t="str">
            <v>㎡</v>
          </cell>
        </row>
        <row r="861">
          <cell r="B861" t="str">
            <v>054-09</v>
          </cell>
          <cell r="C861" t="str">
            <v>単管抱足場</v>
          </cell>
          <cell r="E861" t="str">
            <v>掛払い手間  15～20m未満</v>
          </cell>
          <cell r="G861" t="str">
            <v>㎡</v>
          </cell>
        </row>
        <row r="862">
          <cell r="B862" t="str">
            <v>054-10</v>
          </cell>
          <cell r="C862" t="str">
            <v>単管抱足場</v>
          </cell>
          <cell r="E862" t="str">
            <v>供用1日賃料 修理費含む 10m未満</v>
          </cell>
          <cell r="G862" t="str">
            <v>㎡</v>
          </cell>
        </row>
        <row r="863">
          <cell r="B863" t="str">
            <v>054-11</v>
          </cell>
          <cell r="C863" t="str">
            <v>単管抱足場</v>
          </cell>
          <cell r="E863" t="str">
            <v>供用1日賃料 修理費含む 10～15m未満</v>
          </cell>
          <cell r="G863" t="str">
            <v>㎡</v>
          </cell>
        </row>
        <row r="864">
          <cell r="B864" t="str">
            <v>054-12</v>
          </cell>
          <cell r="C864" t="str">
            <v>単管抱足場</v>
          </cell>
          <cell r="E864" t="str">
            <v>供用1日賃料 修理費含む 15～20m未満</v>
          </cell>
          <cell r="G864" t="str">
            <v>㎡</v>
          </cell>
        </row>
        <row r="865">
          <cell r="B865" t="str">
            <v>054-13</v>
          </cell>
          <cell r="C865" t="str">
            <v>単管抱足場</v>
          </cell>
          <cell r="E865" t="str">
            <v>基本料 修理費含む 10m未満</v>
          </cell>
          <cell r="G865" t="str">
            <v>㎡</v>
          </cell>
        </row>
        <row r="866">
          <cell r="B866" t="str">
            <v>054-14</v>
          </cell>
          <cell r="C866" t="str">
            <v>単管抱足場</v>
          </cell>
          <cell r="E866" t="str">
            <v>基本料 修理費含む 10～15m未満</v>
          </cell>
          <cell r="G866" t="str">
            <v>㎡</v>
          </cell>
        </row>
        <row r="867">
          <cell r="B867" t="str">
            <v>055-01</v>
          </cell>
          <cell r="C867" t="str">
            <v>単管抱足場</v>
          </cell>
          <cell r="E867" t="str">
            <v>基本料 修理費含む 15～20m未満</v>
          </cell>
          <cell r="G867" t="str">
            <v>㎡</v>
          </cell>
        </row>
        <row r="868">
          <cell r="B868" t="str">
            <v>055-02</v>
          </cell>
          <cell r="C868" t="str">
            <v>安全手すり</v>
          </cell>
          <cell r="E868" t="str">
            <v>単管本足場用 掛払い手間</v>
          </cell>
          <cell r="G868" t="str">
            <v>ｍ</v>
          </cell>
        </row>
        <row r="869">
          <cell r="B869" t="str">
            <v>055-03</v>
          </cell>
          <cell r="C869" t="str">
            <v>安全手すり</v>
          </cell>
          <cell r="E869" t="str">
            <v>単管本足場 供用1日賃料 修理費含む</v>
          </cell>
          <cell r="G869" t="str">
            <v>ｍ</v>
          </cell>
        </row>
        <row r="870">
          <cell r="B870" t="str">
            <v>055-04</v>
          </cell>
          <cell r="C870" t="str">
            <v>安全手すり</v>
          </cell>
          <cell r="E870" t="str">
            <v>単管本足場 基本料 修理費含む</v>
          </cell>
          <cell r="G870" t="str">
            <v>ｍ</v>
          </cell>
        </row>
        <row r="871">
          <cell r="B871" t="str">
            <v>055-05</v>
          </cell>
          <cell r="C871" t="str">
            <v>安全手すり（手すり先行方式）</v>
          </cell>
          <cell r="E871" t="str">
            <v>枠組本足場用 掛払い手間</v>
          </cell>
          <cell r="G871" t="str">
            <v>ｍ</v>
          </cell>
        </row>
        <row r="872">
          <cell r="B872" t="str">
            <v>055-06</v>
          </cell>
          <cell r="C872" t="str">
            <v>安全手すり（手すり先行方式）</v>
          </cell>
          <cell r="E872" t="str">
            <v>枠組本足場用 供用1日賃料 修理費含む</v>
          </cell>
          <cell r="G872" t="str">
            <v>ｍ</v>
          </cell>
        </row>
        <row r="873">
          <cell r="B873" t="str">
            <v>055-07</v>
          </cell>
          <cell r="C873" t="str">
            <v>安全手すり（手すり先行方式）</v>
          </cell>
          <cell r="E873" t="str">
            <v>枠組本足場用 基本料 修理費含む</v>
          </cell>
          <cell r="G873" t="str">
            <v>ｍ</v>
          </cell>
        </row>
        <row r="874">
          <cell r="B874" t="str">
            <v>055-08</v>
          </cell>
          <cell r="C874" t="str">
            <v>安全手すり（手すり先行方式）</v>
          </cell>
          <cell r="E874" t="str">
            <v>枠組本足場用 RC造標準日数 修理費含む 建築面積 300㎡</v>
          </cell>
          <cell r="G874" t="str">
            <v>ｍ</v>
          </cell>
        </row>
        <row r="875">
          <cell r="B875" t="str">
            <v>055-09</v>
          </cell>
          <cell r="C875" t="str">
            <v>安全手すり（手すり先行方式）</v>
          </cell>
          <cell r="E875" t="str">
            <v>枠組本足場用 RC造標準日数 修理費含む 建築面積 450㎡</v>
          </cell>
          <cell r="G875" t="str">
            <v>ｍ</v>
          </cell>
        </row>
        <row r="876">
          <cell r="B876" t="str">
            <v>055-10</v>
          </cell>
          <cell r="C876" t="str">
            <v>安全手すり（手すり先行方式）</v>
          </cell>
          <cell r="E876" t="str">
            <v>枠組本足場用 RC造標準日数 修理費含む 建築面積 750㎡</v>
          </cell>
          <cell r="G876" t="str">
            <v>ｍ</v>
          </cell>
        </row>
        <row r="877">
          <cell r="B877" t="str">
            <v>055-11</v>
          </cell>
          <cell r="C877" t="str">
            <v>安全手すり（手すり先行方式）</v>
          </cell>
          <cell r="E877" t="str">
            <v>枠組本足場用 RC造標準日数 修理費含む 建築面積 1,000㎡</v>
          </cell>
          <cell r="G877" t="str">
            <v>ｍ</v>
          </cell>
        </row>
        <row r="878">
          <cell r="B878" t="str">
            <v>055-12</v>
          </cell>
          <cell r="C878" t="str">
            <v>安全手すり（手すり先行方式）</v>
          </cell>
          <cell r="E878" t="str">
            <v>枠組本足場用 RC造標準日数 修理費含む 建築面積 1,500㎡</v>
          </cell>
          <cell r="G878" t="str">
            <v>ｍ</v>
          </cell>
        </row>
        <row r="879">
          <cell r="B879" t="str">
            <v>055-13</v>
          </cell>
          <cell r="C879" t="str">
            <v>安全手すり（手すり先行方式）</v>
          </cell>
          <cell r="E879" t="str">
            <v>枠組本足場用 RC造標準日数 修理費含む 建築面積 2,000㎡</v>
          </cell>
          <cell r="G879" t="str">
            <v>ｍ</v>
          </cell>
        </row>
        <row r="880">
          <cell r="B880" t="str">
            <v>055-14</v>
          </cell>
          <cell r="C880" t="str">
            <v>安全手すり（手すり先行方式）</v>
          </cell>
          <cell r="E880" t="str">
            <v>枠組本足場用 RC造標準日数 修理費含む 建築面積 3,000㎡</v>
          </cell>
          <cell r="G880" t="str">
            <v>ｍ</v>
          </cell>
        </row>
        <row r="881">
          <cell r="B881" t="str">
            <v>056-01</v>
          </cell>
          <cell r="C881" t="str">
            <v>登 り 桟 橋</v>
          </cell>
          <cell r="D881">
            <v>0</v>
          </cell>
          <cell r="E881" t="str">
            <v>単管本足場用 掛払い手間</v>
          </cell>
          <cell r="F881">
            <v>0</v>
          </cell>
          <cell r="G881" t="str">
            <v>ｍ</v>
          </cell>
        </row>
        <row r="882">
          <cell r="B882" t="str">
            <v>056-02</v>
          </cell>
          <cell r="C882" t="str">
            <v>登 り 桟 橋</v>
          </cell>
          <cell r="D882">
            <v>0</v>
          </cell>
          <cell r="E882" t="str">
            <v>単管本足場用 供用1日賃料 修理費含む</v>
          </cell>
          <cell r="G882" t="str">
            <v>ｍ</v>
          </cell>
        </row>
        <row r="883">
          <cell r="B883" t="str">
            <v>056-03</v>
          </cell>
          <cell r="C883" t="str">
            <v>登 り 桟 橋</v>
          </cell>
          <cell r="D883">
            <v>0</v>
          </cell>
          <cell r="E883" t="str">
            <v>単管本足場用 基本料 修理費含む</v>
          </cell>
          <cell r="G883" t="str">
            <v>ｍ</v>
          </cell>
        </row>
        <row r="884">
          <cell r="B884" t="str">
            <v>056-04</v>
          </cell>
          <cell r="C884" t="str">
            <v>内部躯体足場</v>
          </cell>
          <cell r="D884">
            <v>0</v>
          </cell>
          <cell r="E884" t="str">
            <v>掛払い手間 階高4.0m以下 鉄筋･型枠足場</v>
          </cell>
          <cell r="G884" t="str">
            <v>㎡</v>
          </cell>
        </row>
        <row r="885">
          <cell r="B885" t="str">
            <v>056-05</v>
          </cell>
          <cell r="C885" t="str">
            <v>内部躯体足場</v>
          </cell>
          <cell r="D885">
            <v>0</v>
          </cell>
          <cell r="E885" t="str">
            <v>掛払い手間 階高4.0m超5.0m未満 鉄筋･型枠足場</v>
          </cell>
          <cell r="G885" t="str">
            <v>㎡</v>
          </cell>
        </row>
        <row r="886">
          <cell r="B886" t="str">
            <v>056-06</v>
          </cell>
          <cell r="C886" t="str">
            <v>内部躯体足場</v>
          </cell>
          <cell r="D886">
            <v>0</v>
          </cell>
          <cell r="E886" t="str">
            <v>掛払い手間 階高5.0m以上5.7m未満 躯体支保工</v>
          </cell>
          <cell r="G886" t="str">
            <v>㎡</v>
          </cell>
        </row>
        <row r="887">
          <cell r="B887" t="str">
            <v>056-07</v>
          </cell>
          <cell r="C887" t="str">
            <v>内部躯体足場</v>
          </cell>
          <cell r="D887">
            <v>0</v>
          </cell>
          <cell r="E887" t="str">
            <v>掛払い手間 階高5.7m以上7.4m未満 躯体支保工</v>
          </cell>
          <cell r="G887" t="str">
            <v>㎡</v>
          </cell>
        </row>
        <row r="888">
          <cell r="B888" t="str">
            <v>056-08</v>
          </cell>
          <cell r="C888" t="str">
            <v>内部躯体足場</v>
          </cell>
          <cell r="D888">
            <v>0</v>
          </cell>
          <cell r="E888" t="str">
            <v>掛払い手間 階高7.4m以上9.1m未満 躯体支保工</v>
          </cell>
          <cell r="G888" t="str">
            <v>㎡</v>
          </cell>
        </row>
        <row r="889">
          <cell r="B889" t="str">
            <v>056-09</v>
          </cell>
          <cell r="C889" t="str">
            <v>内部躯体足場</v>
          </cell>
          <cell r="D889">
            <v>0</v>
          </cell>
          <cell r="E889" t="str">
            <v>掛払い手間 階高9.1m以上10.8m未満 躯体支保工</v>
          </cell>
          <cell r="G889" t="str">
            <v>㎡</v>
          </cell>
        </row>
        <row r="890">
          <cell r="B890" t="str">
            <v>056-10</v>
          </cell>
          <cell r="C890" t="str">
            <v>内部躯体足場</v>
          </cell>
          <cell r="D890">
            <v>0</v>
          </cell>
          <cell r="E890" t="str">
            <v>掛払い手間 階高10.8m以上12.5m未満 躯体支保工</v>
          </cell>
          <cell r="G890" t="str">
            <v>㎡</v>
          </cell>
        </row>
        <row r="891">
          <cell r="B891" t="str">
            <v>056-11</v>
          </cell>
          <cell r="C891" t="str">
            <v>内部躯体足場</v>
          </cell>
          <cell r="D891">
            <v>0</v>
          </cell>
          <cell r="E891" t="str">
            <v>供用1日賃料 修理費含む 階高4.0m以下 鉄筋･型枠足場</v>
          </cell>
          <cell r="G891" t="str">
            <v>㎡</v>
          </cell>
        </row>
        <row r="892">
          <cell r="B892" t="str">
            <v>056-12</v>
          </cell>
          <cell r="C892" t="str">
            <v>内部躯体足場</v>
          </cell>
          <cell r="D892">
            <v>0</v>
          </cell>
          <cell r="E892" t="str">
            <v>供用1日賃料 修理費含む 階高4.0m超5.0m未満 鉄筋･型枠足場</v>
          </cell>
          <cell r="G892" t="str">
            <v>㎡</v>
          </cell>
        </row>
        <row r="893">
          <cell r="B893" t="str">
            <v>056-13</v>
          </cell>
          <cell r="C893" t="str">
            <v>内部躯体足場</v>
          </cell>
          <cell r="D893">
            <v>0</v>
          </cell>
          <cell r="E893" t="str">
            <v>供用1日賃料 修理費含む 階高5.0m以上5.7m未満 躯体支保工</v>
          </cell>
          <cell r="G893" t="str">
            <v>㎡</v>
          </cell>
        </row>
        <row r="894">
          <cell r="B894" t="str">
            <v>056-14</v>
          </cell>
          <cell r="C894" t="str">
            <v>内部躯体足場</v>
          </cell>
          <cell r="D894">
            <v>0</v>
          </cell>
          <cell r="E894" t="str">
            <v>供用1日賃料 修理費含む 階高5.7m以上7.4m未満 躯体支保工</v>
          </cell>
          <cell r="G894" t="str">
            <v>㎡</v>
          </cell>
        </row>
        <row r="895">
          <cell r="B895" t="str">
            <v>057-01</v>
          </cell>
          <cell r="C895" t="str">
            <v>内部躯体足場</v>
          </cell>
          <cell r="D895">
            <v>0</v>
          </cell>
          <cell r="E895" t="str">
            <v>供用1日賃料 修理費含む 階高7.4m以上9.1m未満 躯体支保工</v>
          </cell>
          <cell r="G895" t="str">
            <v>㎡</v>
          </cell>
        </row>
        <row r="896">
          <cell r="B896" t="str">
            <v>057-02</v>
          </cell>
          <cell r="C896" t="str">
            <v>内部躯体足場</v>
          </cell>
          <cell r="D896">
            <v>0</v>
          </cell>
          <cell r="E896" t="str">
            <v>供用1日賃料 修理費含む 階高9.1m以上10.8m未満 躯体支保工</v>
          </cell>
          <cell r="G896" t="str">
            <v>㎡</v>
          </cell>
        </row>
        <row r="897">
          <cell r="B897" t="str">
            <v>057-03</v>
          </cell>
          <cell r="C897" t="str">
            <v>内部躯体足場</v>
          </cell>
          <cell r="D897">
            <v>0</v>
          </cell>
          <cell r="E897" t="str">
            <v>供用1日賃料 修理費含む 階高10.8m以上12.5m未満 躯体支保工</v>
          </cell>
          <cell r="G897" t="str">
            <v>㎡</v>
          </cell>
        </row>
        <row r="898">
          <cell r="B898" t="str">
            <v>057-04</v>
          </cell>
          <cell r="C898" t="str">
            <v>内部躯体足場</v>
          </cell>
          <cell r="D898">
            <v>0</v>
          </cell>
          <cell r="E898" t="str">
            <v>基本料 修理費含む 階高4.0m超5.0m未満 鉄筋･型枠足場</v>
          </cell>
          <cell r="G898" t="str">
            <v>㎡</v>
          </cell>
        </row>
        <row r="899">
          <cell r="B899" t="str">
            <v>057-05</v>
          </cell>
          <cell r="C899" t="str">
            <v>内部躯体足場</v>
          </cell>
          <cell r="D899">
            <v>0</v>
          </cell>
          <cell r="E899" t="str">
            <v>基本料 修理費含む 階高4.0m超5.0m未満 鉄筋･型枠足場 転用数1</v>
          </cell>
          <cell r="G899" t="str">
            <v>㎡</v>
          </cell>
        </row>
        <row r="900">
          <cell r="B900" t="str">
            <v>057-06</v>
          </cell>
          <cell r="C900" t="str">
            <v>内部躯体足場</v>
          </cell>
          <cell r="D900">
            <v>0</v>
          </cell>
          <cell r="E900" t="str">
            <v>基本料 修理費含む 階高4.0m超5.0m未満 鉄筋･型枠足場 転用数2</v>
          </cell>
          <cell r="G900" t="str">
            <v>㎡</v>
          </cell>
        </row>
        <row r="901">
          <cell r="B901" t="str">
            <v>057-07</v>
          </cell>
          <cell r="C901" t="str">
            <v>内部躯体足場</v>
          </cell>
          <cell r="D901">
            <v>0</v>
          </cell>
          <cell r="E901" t="str">
            <v>基本料 修理費含む 階高4.0m超5.0m未満 鉄筋･型枠足場 転用数3</v>
          </cell>
          <cell r="G901" t="str">
            <v>㎡</v>
          </cell>
        </row>
        <row r="902">
          <cell r="B902" t="str">
            <v>057-08</v>
          </cell>
          <cell r="C902" t="str">
            <v>内部躯体足場</v>
          </cell>
          <cell r="D902">
            <v>0</v>
          </cell>
          <cell r="E902" t="str">
            <v>基本料 修理費含む 階高4.0m超5.0m未満 鉄筋･型枠足場 転用数4</v>
          </cell>
          <cell r="G902" t="str">
            <v>㎡</v>
          </cell>
        </row>
        <row r="903">
          <cell r="B903" t="str">
            <v>057-09</v>
          </cell>
          <cell r="C903" t="str">
            <v>内部躯体足場</v>
          </cell>
          <cell r="D903">
            <v>0</v>
          </cell>
          <cell r="E903" t="str">
            <v>基本料 修理費含む 階高4.0m超5.0m未満 鉄筋･型枠足場 転用数5</v>
          </cell>
          <cell r="G903" t="str">
            <v>㎡</v>
          </cell>
        </row>
        <row r="904">
          <cell r="B904" t="str">
            <v>057-10</v>
          </cell>
          <cell r="C904" t="str">
            <v>内部躯体足場</v>
          </cell>
          <cell r="D904">
            <v>0</v>
          </cell>
          <cell r="E904" t="str">
            <v>基本料 修理費含む 階高4.0m超5.0m未満 鉄筋･型枠足場 転用数6</v>
          </cell>
          <cell r="G904" t="str">
            <v>㎡</v>
          </cell>
        </row>
        <row r="905">
          <cell r="B905" t="str">
            <v>057-11</v>
          </cell>
          <cell r="C905" t="str">
            <v>内部躯体足場</v>
          </cell>
          <cell r="D905">
            <v>0</v>
          </cell>
          <cell r="E905" t="str">
            <v>基本料 修理費含む 階高4.0m超5.0m未満 鉄筋･型枠足場 転用数7</v>
          </cell>
          <cell r="G905" t="str">
            <v>㎡</v>
          </cell>
        </row>
        <row r="906">
          <cell r="B906" t="str">
            <v>057-12</v>
          </cell>
          <cell r="C906" t="str">
            <v>内部躯体足場</v>
          </cell>
          <cell r="D906">
            <v>0</v>
          </cell>
          <cell r="E906" t="str">
            <v>基本料 修理費含む 階高4.0m超5.0m未満 鉄筋･型枠足場 転用数8</v>
          </cell>
          <cell r="G906" t="str">
            <v>㎡</v>
          </cell>
        </row>
        <row r="907">
          <cell r="B907" t="str">
            <v>057-13</v>
          </cell>
          <cell r="C907" t="str">
            <v>内部躯体足場</v>
          </cell>
          <cell r="D907">
            <v>0</v>
          </cell>
          <cell r="E907" t="str">
            <v>基本料 修理費含む 階高4.0m超5.0m未満 鉄筋･型枠足場 転用数9</v>
          </cell>
          <cell r="G907" t="str">
            <v>㎡</v>
          </cell>
        </row>
        <row r="908">
          <cell r="B908" t="str">
            <v>057-14</v>
          </cell>
          <cell r="C908" t="str">
            <v>内部躯体足場</v>
          </cell>
          <cell r="D908">
            <v>0</v>
          </cell>
          <cell r="E908" t="str">
            <v>基本料 修理費含む 階高4.0m超5.0m未満 鉄筋･型枠足場 転用数10</v>
          </cell>
          <cell r="G908" t="str">
            <v>㎡</v>
          </cell>
        </row>
        <row r="909">
          <cell r="B909" t="str">
            <v>058-01</v>
          </cell>
          <cell r="C909" t="str">
            <v>内部躯体足場</v>
          </cell>
          <cell r="D909">
            <v>0</v>
          </cell>
          <cell r="E909" t="str">
            <v>基本料 修理費含む 階高5.0m以上5.7m未満 躯体支保工</v>
          </cell>
          <cell r="G909" t="str">
            <v>㎡</v>
          </cell>
        </row>
        <row r="910">
          <cell r="B910" t="str">
            <v>058-02</v>
          </cell>
          <cell r="C910" t="str">
            <v>内部躯体足場</v>
          </cell>
          <cell r="D910">
            <v>0</v>
          </cell>
          <cell r="E910" t="str">
            <v>基本料 修理費含む 階高5.0m以上5.7m未満 躯体支保工 転用数1</v>
          </cell>
          <cell r="G910" t="str">
            <v>㎡</v>
          </cell>
        </row>
        <row r="911">
          <cell r="B911" t="str">
            <v>058-03</v>
          </cell>
          <cell r="C911" t="str">
            <v>内部躯体足場</v>
          </cell>
          <cell r="E911" t="str">
            <v>基本料 修理費含む 階高5.7m以上7.4m未満 躯体支保工</v>
          </cell>
          <cell r="G911" t="str">
            <v>㎡</v>
          </cell>
        </row>
        <row r="912">
          <cell r="B912" t="str">
            <v>058-04</v>
          </cell>
          <cell r="C912" t="str">
            <v>内部躯体足場</v>
          </cell>
          <cell r="E912" t="str">
            <v>基本料 修理費含む 階高5.7m以上7.4m未満 躯体支保工 転用数1</v>
          </cell>
          <cell r="G912" t="str">
            <v>㎡</v>
          </cell>
        </row>
        <row r="913">
          <cell r="B913" t="str">
            <v>058-05</v>
          </cell>
          <cell r="C913" t="str">
            <v>内部躯体足場</v>
          </cell>
          <cell r="E913" t="str">
            <v>基本料 修理費含む 階高7.4m以上9.1m未満 躯体支保工</v>
          </cell>
          <cell r="G913" t="str">
            <v>㎡</v>
          </cell>
        </row>
        <row r="914">
          <cell r="B914" t="str">
            <v>058-06</v>
          </cell>
          <cell r="C914" t="str">
            <v>内部躯体足場</v>
          </cell>
          <cell r="E914" t="str">
            <v>基本料 修理費含む 階高7.4m以上9.1m未満 躯体支保工 転用数1</v>
          </cell>
          <cell r="G914" t="str">
            <v>㎡</v>
          </cell>
        </row>
        <row r="915">
          <cell r="B915" t="str">
            <v>058-07</v>
          </cell>
          <cell r="C915" t="str">
            <v>内部躯体足場</v>
          </cell>
          <cell r="E915" t="str">
            <v>基本料 修理費含む 階高9.1m以上10.8m未満 躯体支保工</v>
          </cell>
          <cell r="G915" t="str">
            <v>㎡</v>
          </cell>
        </row>
        <row r="916">
          <cell r="B916" t="str">
            <v>058-08</v>
          </cell>
          <cell r="C916" t="str">
            <v>内部躯体足場</v>
          </cell>
          <cell r="E916" t="str">
            <v>基本料 修理費含む 階高9.1m以上10.8m未満 躯体支保工 転用数1</v>
          </cell>
          <cell r="G916" t="str">
            <v>㎡</v>
          </cell>
        </row>
        <row r="917">
          <cell r="B917" t="str">
            <v>058-09</v>
          </cell>
          <cell r="C917" t="str">
            <v>内部躯体足場</v>
          </cell>
          <cell r="E917" t="str">
            <v>基本料 修理費含む 階高10.8m以上12.5m未満 躯体支保工</v>
          </cell>
          <cell r="G917" t="str">
            <v>㎡</v>
          </cell>
        </row>
        <row r="918">
          <cell r="B918" t="str">
            <v>058-10</v>
          </cell>
          <cell r="C918" t="str">
            <v>内部躯体足場</v>
          </cell>
          <cell r="E918" t="str">
            <v>基本料 修理費含む 階高10.8m以上12.5m未満 躯体支保工 転用数1</v>
          </cell>
          <cell r="G918" t="str">
            <v>㎡</v>
          </cell>
        </row>
        <row r="919">
          <cell r="B919" t="str">
            <v>058-11</v>
          </cell>
          <cell r="C919" t="str">
            <v>内部躯体足場</v>
          </cell>
          <cell r="E919" t="str">
            <v>RC造標準日数 修理費含む 階高4.0m以下 鉄筋･型枠足場</v>
          </cell>
          <cell r="G919" t="str">
            <v>㎡</v>
          </cell>
        </row>
        <row r="920">
          <cell r="B920" t="str">
            <v>058-12</v>
          </cell>
          <cell r="C920" t="str">
            <v>内部躯体足場</v>
          </cell>
          <cell r="E920" t="str">
            <v>RC造標準日数 修理費含む 階高4.0m以下 鉄筋･型枠足場 平屋用</v>
          </cell>
          <cell r="G920" t="str">
            <v>㎡</v>
          </cell>
        </row>
        <row r="921">
          <cell r="B921" t="str">
            <v>058-13</v>
          </cell>
          <cell r="C921" t="str">
            <v>内部躯体足場</v>
          </cell>
          <cell r="E921" t="str">
            <v>RC造標準日数 修理費含む 階高4.0m超5.0m未満 鉄筋･型枠足場 平屋用</v>
          </cell>
          <cell r="G921" t="str">
            <v>㎡</v>
          </cell>
        </row>
        <row r="922">
          <cell r="B922" t="str">
            <v>058-14</v>
          </cell>
          <cell r="C922" t="str">
            <v>内部躯体足場</v>
          </cell>
          <cell r="E922" t="str">
            <v>RC造標準日数 修理費含む 階高4.0m超5.0m未満 鉄筋･型枠足場 転用数1</v>
          </cell>
          <cell r="G922" t="str">
            <v>㎡</v>
          </cell>
        </row>
        <row r="923">
          <cell r="B923" t="str">
            <v>059-01</v>
          </cell>
          <cell r="C923" t="str">
            <v>内部躯体足場</v>
          </cell>
          <cell r="E923" t="str">
            <v>RC造標準日数 修理費含む 階高4.0m超5.0m未満 鉄筋･型枠足場 転用数2</v>
          </cell>
          <cell r="G923" t="str">
            <v>㎡</v>
          </cell>
        </row>
        <row r="924">
          <cell r="B924" t="str">
            <v>059-02</v>
          </cell>
          <cell r="C924" t="str">
            <v>内部躯体足場</v>
          </cell>
          <cell r="E924" t="str">
            <v>RC造標準日数 修理費含む 階高4.0m超5.0m未満 鉄筋･型枠足場 転用数3</v>
          </cell>
          <cell r="G924" t="str">
            <v>㎡</v>
          </cell>
        </row>
        <row r="925">
          <cell r="B925" t="str">
            <v>059-03</v>
          </cell>
          <cell r="C925" t="str">
            <v>内部躯体足場</v>
          </cell>
          <cell r="E925" t="str">
            <v>RC造標準日数 修理費含む 階高4.0m超5.0m未満 鉄筋･型枠足場 転用数4</v>
          </cell>
          <cell r="G925" t="str">
            <v>㎡</v>
          </cell>
        </row>
        <row r="926">
          <cell r="B926" t="str">
            <v>059-04</v>
          </cell>
          <cell r="C926" t="str">
            <v>内部躯体足場</v>
          </cell>
          <cell r="E926" t="str">
            <v>RC造標準日数 修理費含む 階高4.0m超5.0m未満 鉄筋･型枠足場 転用数5</v>
          </cell>
          <cell r="G926" t="str">
            <v>㎡</v>
          </cell>
        </row>
        <row r="927">
          <cell r="B927" t="str">
            <v>059-05</v>
          </cell>
          <cell r="C927" t="str">
            <v>内部躯体足場</v>
          </cell>
          <cell r="E927" t="str">
            <v>RC造標準日数 修理費含む 階高4.0m超5.0m未満 鉄筋･型枠足場 転用数6</v>
          </cell>
          <cell r="G927" t="str">
            <v>㎡</v>
          </cell>
        </row>
        <row r="928">
          <cell r="B928" t="str">
            <v>059-06</v>
          </cell>
          <cell r="C928" t="str">
            <v>内部躯体足場</v>
          </cell>
          <cell r="E928" t="str">
            <v>RC造標準日数 修理費含む 階高4.0m超5.0m未満 鉄筋･型枠足場 転用数7</v>
          </cell>
          <cell r="G928" t="str">
            <v>㎡</v>
          </cell>
        </row>
        <row r="929">
          <cell r="B929" t="str">
            <v>059-07</v>
          </cell>
          <cell r="C929" t="str">
            <v>内部躯体足場</v>
          </cell>
          <cell r="E929" t="str">
            <v>RC造標準日数 修理費含む 階高4.0m超5.0m未満 鉄筋･型枠足場 転用数8</v>
          </cell>
          <cell r="G929" t="str">
            <v>㎡</v>
          </cell>
        </row>
        <row r="930">
          <cell r="B930" t="str">
            <v>059-08</v>
          </cell>
          <cell r="C930" t="str">
            <v>内部躯体足場</v>
          </cell>
          <cell r="E930" t="str">
            <v>RC造標準日数 修理費含む 階高4.0m超5.0m未満 鉄筋･型枠足場 転用数9</v>
          </cell>
          <cell r="G930" t="str">
            <v>㎡</v>
          </cell>
        </row>
        <row r="931">
          <cell r="B931" t="str">
            <v>059-09</v>
          </cell>
          <cell r="C931" t="str">
            <v>内部躯体足場</v>
          </cell>
          <cell r="E931" t="str">
            <v>RC造標準日数 修理費含む 階高4.0m超5.0m未満 鉄筋･型枠足場 転用数10</v>
          </cell>
          <cell r="G931" t="str">
            <v>㎡</v>
          </cell>
        </row>
        <row r="932">
          <cell r="B932" t="str">
            <v>059-10</v>
          </cell>
          <cell r="C932" t="str">
            <v>内部躯体足場</v>
          </cell>
          <cell r="E932" t="str">
            <v>RC造標準日数 修理費含む 階高5.0m以上5.7m未満 躯体支保工 転用数1</v>
          </cell>
          <cell r="G932" t="str">
            <v>㎡</v>
          </cell>
        </row>
        <row r="933">
          <cell r="B933" t="str">
            <v>059-11</v>
          </cell>
          <cell r="C933" t="str">
            <v>内部躯体足場</v>
          </cell>
          <cell r="E933" t="str">
            <v>RC造標準日数 修理費含む 階高5.7m以上7.4m未満 躯体支保工 転用数1</v>
          </cell>
          <cell r="G933" t="str">
            <v>㎡</v>
          </cell>
        </row>
        <row r="934">
          <cell r="B934" t="str">
            <v>059-12</v>
          </cell>
          <cell r="C934" t="str">
            <v>内部躯体足場</v>
          </cell>
          <cell r="E934" t="str">
            <v>RC造標準日数 修理費含む 階高7.4m以上9.1m未満 躯体支保工 転用数1</v>
          </cell>
          <cell r="G934" t="str">
            <v>㎡</v>
          </cell>
        </row>
        <row r="935">
          <cell r="B935" t="str">
            <v>059-13</v>
          </cell>
          <cell r="C935" t="str">
            <v>内部躯体足場</v>
          </cell>
          <cell r="E935" t="str">
            <v>RC造標準日数 修理費含む 階高9.1m以上10.8m未満 躯体支保工 転用数1</v>
          </cell>
          <cell r="G935" t="str">
            <v>㎡</v>
          </cell>
        </row>
        <row r="936">
          <cell r="B936" t="str">
            <v>059-14</v>
          </cell>
          <cell r="C936" t="str">
            <v>内部躯体足場</v>
          </cell>
          <cell r="E936" t="str">
            <v>RC造標準日数 修理費含む 階高10.8m以上12.5m未満 躯体支保工 転用数1</v>
          </cell>
          <cell r="G936" t="str">
            <v>㎡</v>
          </cell>
        </row>
        <row r="937">
          <cell r="B937" t="str">
            <v>060-01</v>
          </cell>
          <cell r="C937" t="str">
            <v>内部躯体足場（手すり先行方式）</v>
          </cell>
          <cell r="E937" t="str">
            <v>掛払い手間 階高4.0m超5.0m未満 鉄筋･型枠足場</v>
          </cell>
          <cell r="G937" t="str">
            <v>㎡</v>
          </cell>
        </row>
        <row r="938">
          <cell r="B938" t="str">
            <v>060-02</v>
          </cell>
          <cell r="C938" t="str">
            <v>内部躯体足場（手すり先行方式）</v>
          </cell>
          <cell r="E938" t="str">
            <v>掛払い手間 階高5.0m以上5.7m未満 躯体支保工</v>
          </cell>
          <cell r="G938" t="str">
            <v>㎡</v>
          </cell>
        </row>
        <row r="939">
          <cell r="B939" t="str">
            <v>060-03</v>
          </cell>
          <cell r="C939" t="str">
            <v>内部躯体足場（手すり先行方式）</v>
          </cell>
          <cell r="E939" t="str">
            <v>掛払い手間 階高5.7m以上7.4m未満 躯体支保工</v>
          </cell>
          <cell r="G939" t="str">
            <v>㎡</v>
          </cell>
        </row>
        <row r="940">
          <cell r="B940" t="str">
            <v>060-04</v>
          </cell>
          <cell r="C940" t="str">
            <v>内部躯体足場（手すり先行方式）</v>
          </cell>
          <cell r="E940" t="str">
            <v>掛払い手間 階高7.4m以上9.1m未満 躯体支保工</v>
          </cell>
          <cell r="G940" t="str">
            <v>㎡</v>
          </cell>
        </row>
        <row r="941">
          <cell r="B941" t="str">
            <v>060-05</v>
          </cell>
          <cell r="C941" t="str">
            <v>内部躯体足場（手すり先行方式）</v>
          </cell>
          <cell r="E941" t="str">
            <v>掛払い手間 階高9.1m以上10.8m未満 躯体支保工</v>
          </cell>
          <cell r="G941" t="str">
            <v>㎡</v>
          </cell>
        </row>
        <row r="942">
          <cell r="B942" t="str">
            <v>060-06</v>
          </cell>
          <cell r="C942" t="str">
            <v>内部躯体足場（手すり先行方式）</v>
          </cell>
          <cell r="E942" t="str">
            <v>掛払い手間 階高10.8m以上12.5m未満 躯体支保工</v>
          </cell>
          <cell r="G942" t="str">
            <v>㎡</v>
          </cell>
        </row>
        <row r="943">
          <cell r="B943" t="str">
            <v>060-07</v>
          </cell>
          <cell r="C943" t="str">
            <v>内部躯体足場（手すり先行方式）</v>
          </cell>
          <cell r="E943" t="str">
            <v>供用1日賃料 修理費含む 階高4.0m超5.0m未満 鉄筋･型枠足場</v>
          </cell>
          <cell r="G943" t="str">
            <v>㎡</v>
          </cell>
        </row>
        <row r="944">
          <cell r="B944" t="str">
            <v>060-08</v>
          </cell>
          <cell r="C944" t="str">
            <v>内部躯体足場（手すり先行方式）</v>
          </cell>
          <cell r="E944" t="str">
            <v>供用1日賃料 修理費含む 階高5.0m以上5.7m未満 躯体支保工</v>
          </cell>
          <cell r="G944" t="str">
            <v>㎡</v>
          </cell>
        </row>
        <row r="945">
          <cell r="B945" t="str">
            <v>060-09</v>
          </cell>
          <cell r="C945" t="str">
            <v>内部躯体足場（手すり先行方式）</v>
          </cell>
          <cell r="E945" t="str">
            <v>供用1日賃料 修理費含む 階高5.7m以上7.4m未満 躯体支保工</v>
          </cell>
          <cell r="G945" t="str">
            <v>㎡</v>
          </cell>
        </row>
        <row r="946">
          <cell r="B946" t="str">
            <v>060-10</v>
          </cell>
          <cell r="C946" t="str">
            <v>内部躯体足場（手すり先行方式）</v>
          </cell>
          <cell r="E946" t="str">
            <v>供用1日賃料 修理費含む 階高7.4m以上9.1m未満 躯体支保工</v>
          </cell>
          <cell r="G946" t="str">
            <v>㎡</v>
          </cell>
        </row>
        <row r="947">
          <cell r="B947" t="str">
            <v>060-11</v>
          </cell>
          <cell r="C947" t="str">
            <v>内部躯体足場（手すり先行方式）</v>
          </cell>
          <cell r="E947" t="str">
            <v>供用1日賃料 修理費含む 階高9.1m以上10.8m未満 躯体支保工</v>
          </cell>
          <cell r="G947" t="str">
            <v>㎡</v>
          </cell>
        </row>
        <row r="948">
          <cell r="B948" t="str">
            <v>060-12</v>
          </cell>
          <cell r="C948" t="str">
            <v>内部躯体足場（手すり先行方式）</v>
          </cell>
          <cell r="E948" t="str">
            <v>供用1日賃料 修理費含む 階高10.8m以上12.5m未満 躯体支保工</v>
          </cell>
          <cell r="G948" t="str">
            <v>㎡</v>
          </cell>
        </row>
        <row r="949">
          <cell r="B949" t="str">
            <v>060-13</v>
          </cell>
          <cell r="C949" t="str">
            <v>内部躯体足場（手すり先行方式）</v>
          </cell>
          <cell r="E949" t="str">
            <v>基本料 修理費含む 階高4.0m超5.0m未満 鉄筋･型枠足場</v>
          </cell>
          <cell r="G949" t="str">
            <v>㎡</v>
          </cell>
        </row>
        <row r="950">
          <cell r="B950" t="str">
            <v>060-14</v>
          </cell>
          <cell r="C950" t="str">
            <v>内部躯体足場（手すり先行方式）</v>
          </cell>
          <cell r="E950" t="str">
            <v>基本料 修理費含む 階高4.0m超5.0m未満 鉄筋･型枠足場 転用数1</v>
          </cell>
          <cell r="G950" t="str">
            <v>㎡</v>
          </cell>
        </row>
        <row r="951">
          <cell r="B951" t="str">
            <v>061-01</v>
          </cell>
          <cell r="C951" t="str">
            <v>内部躯体足場（手すり先行方式）</v>
          </cell>
          <cell r="E951" t="str">
            <v>基本料 修理費含む 階高4.0m超5.0m未満 鉄筋･型枠足場 転用数2</v>
          </cell>
          <cell r="G951" t="str">
            <v>㎡</v>
          </cell>
        </row>
        <row r="952">
          <cell r="B952" t="str">
            <v>061-02</v>
          </cell>
          <cell r="C952" t="str">
            <v>内部躯体足場（手すり先行方式）</v>
          </cell>
          <cell r="E952" t="str">
            <v>基本料 修理費含む 階高4.0m超5.0m未満 鉄筋･型枠足場 転用数3</v>
          </cell>
          <cell r="G952" t="str">
            <v>㎡</v>
          </cell>
        </row>
        <row r="953">
          <cell r="B953" t="str">
            <v>061-03</v>
          </cell>
          <cell r="C953" t="str">
            <v>内部躯体足場（手すり先行方式）</v>
          </cell>
          <cell r="E953" t="str">
            <v>基本料 修理費含む 階高4.0m超5.0m未満 鉄筋･型枠足場 転用数4</v>
          </cell>
          <cell r="G953" t="str">
            <v>㎡</v>
          </cell>
        </row>
        <row r="954">
          <cell r="B954" t="str">
            <v>061-04</v>
          </cell>
          <cell r="C954" t="str">
            <v>内部躯体足場（手すり先行方式）</v>
          </cell>
          <cell r="E954" t="str">
            <v>基本料 修理費含む 階高4.0m超5.0m未満 鉄筋･型枠足場 転用数5</v>
          </cell>
          <cell r="G954" t="str">
            <v>㎡</v>
          </cell>
        </row>
        <row r="955">
          <cell r="B955" t="str">
            <v>061-05</v>
          </cell>
          <cell r="C955" t="str">
            <v>内部躯体足場（手すり先行方式）</v>
          </cell>
          <cell r="E955" t="str">
            <v>基本料 修理費含む 階高4.0m超5.0m未満 鉄筋･型枠足場 転用数6</v>
          </cell>
          <cell r="G955" t="str">
            <v>㎡</v>
          </cell>
        </row>
        <row r="956">
          <cell r="B956" t="str">
            <v>061-06</v>
          </cell>
          <cell r="C956" t="str">
            <v>内部躯体足場（手すり先行方式）</v>
          </cell>
          <cell r="E956" t="str">
            <v>基本料 修理費含む 階高4.0m超5.0m未満 鉄筋･型枠足場 転用数7</v>
          </cell>
          <cell r="G956" t="str">
            <v>㎡</v>
          </cell>
        </row>
        <row r="957">
          <cell r="B957" t="str">
            <v>061-07</v>
          </cell>
          <cell r="C957" t="str">
            <v>内部躯体足場（手すり先行方式）</v>
          </cell>
          <cell r="E957" t="str">
            <v>基本料 修理費含む 階高4.0m超5.0m未満 鉄筋･型枠足場 転用数8</v>
          </cell>
          <cell r="G957" t="str">
            <v>㎡</v>
          </cell>
        </row>
        <row r="958">
          <cell r="B958" t="str">
            <v>061-08</v>
          </cell>
          <cell r="C958" t="str">
            <v>内部躯体足場（手すり先行方式）</v>
          </cell>
          <cell r="E958" t="str">
            <v>基本料 修理費含む 階高4.0m超5.0m未満 鉄筋･型枠足場 転用数9</v>
          </cell>
          <cell r="G958" t="str">
            <v>㎡</v>
          </cell>
        </row>
        <row r="959">
          <cell r="B959" t="str">
            <v>061-09</v>
          </cell>
          <cell r="C959" t="str">
            <v>内部躯体足場（手すり先行方式）</v>
          </cell>
          <cell r="E959" t="str">
            <v>基本料 修理費含む 階高4.0m超5.0m未満 鉄筋･型枠足場 転用数10</v>
          </cell>
          <cell r="G959" t="str">
            <v>㎡</v>
          </cell>
        </row>
        <row r="960">
          <cell r="B960" t="str">
            <v>061-10</v>
          </cell>
          <cell r="C960" t="str">
            <v>内部躯体足場（手すり先行方式）</v>
          </cell>
          <cell r="E960" t="str">
            <v>基本料 修理費含む 階高5.0m以上5.7m未満 躯体支保工</v>
          </cell>
          <cell r="G960" t="str">
            <v>㎡</v>
          </cell>
        </row>
        <row r="961">
          <cell r="B961" t="str">
            <v>061-11</v>
          </cell>
          <cell r="C961" t="str">
            <v>内部躯体足場（手すり先行方式）</v>
          </cell>
          <cell r="E961" t="str">
            <v>基本料 修理費含む 階高5.0m以上5.7m未満 躯体支保工 転用数1</v>
          </cell>
          <cell r="G961" t="str">
            <v>㎡</v>
          </cell>
        </row>
        <row r="962">
          <cell r="B962" t="str">
            <v>061-12</v>
          </cell>
          <cell r="C962" t="str">
            <v>内部躯体足場（手すり先行方式）</v>
          </cell>
          <cell r="E962" t="str">
            <v>基本料 修理費含む 階高5.7m以上7.4m未満 躯体支保工</v>
          </cell>
          <cell r="G962" t="str">
            <v>㎡</v>
          </cell>
        </row>
        <row r="963">
          <cell r="B963" t="str">
            <v>061-13</v>
          </cell>
          <cell r="C963" t="str">
            <v>内部躯体足場（手すり先行方式）</v>
          </cell>
          <cell r="E963" t="str">
            <v>基本料 修理費含む 階高5.7m以上7.4m未満 躯体支保工 転用数1</v>
          </cell>
          <cell r="G963" t="str">
            <v>㎡</v>
          </cell>
        </row>
        <row r="964">
          <cell r="B964" t="str">
            <v>061-14</v>
          </cell>
          <cell r="C964" t="str">
            <v>内部躯体足場（手すり先行方式）</v>
          </cell>
          <cell r="E964" t="str">
            <v>基本料 修理費含む 階高7.4m以上9.1m未満 躯体支保工</v>
          </cell>
          <cell r="G964" t="str">
            <v>㎡</v>
          </cell>
        </row>
        <row r="965">
          <cell r="B965" t="str">
            <v>062-01</v>
          </cell>
          <cell r="C965" t="str">
            <v>内部躯体足場（手すり先行方式）</v>
          </cell>
          <cell r="E965" t="str">
            <v>基本料 修理費含む 階高7.4m以上9.1m未満 躯体支保工 転用数1</v>
          </cell>
          <cell r="G965" t="str">
            <v>㎡</v>
          </cell>
        </row>
        <row r="966">
          <cell r="B966" t="str">
            <v>062-02</v>
          </cell>
          <cell r="C966" t="str">
            <v>内部躯体足場（手すり先行方式）</v>
          </cell>
          <cell r="E966" t="str">
            <v>基本料 修理費含む 階高9.1m以上10.8m未満 躯体支保工</v>
          </cell>
          <cell r="G966" t="str">
            <v>㎡</v>
          </cell>
        </row>
        <row r="967">
          <cell r="B967" t="str">
            <v>062-03</v>
          </cell>
          <cell r="C967" t="str">
            <v>内部躯体足場（手すり先行方式）</v>
          </cell>
          <cell r="E967" t="str">
            <v>基本料 修理費含む 階高9.1m以上10.8m未満 躯体支保工 転用数1</v>
          </cell>
          <cell r="G967" t="str">
            <v>㎡</v>
          </cell>
        </row>
        <row r="968">
          <cell r="B968" t="str">
            <v>062-04</v>
          </cell>
          <cell r="C968" t="str">
            <v>内部躯体足場（手すり先行方式）</v>
          </cell>
          <cell r="E968" t="str">
            <v>基本料 修理費含む 階高10.8m以上12.5m未満 躯体支保工</v>
          </cell>
          <cell r="G968" t="str">
            <v>㎡</v>
          </cell>
        </row>
        <row r="969">
          <cell r="B969" t="str">
            <v>062-05</v>
          </cell>
          <cell r="C969" t="str">
            <v>内部躯体足場（手すり先行方式）</v>
          </cell>
          <cell r="E969" t="str">
            <v>基本料 修理費含む 階高10.8m以上12.5m未満 躯体支保工 転用数1</v>
          </cell>
          <cell r="G969" t="str">
            <v>㎡</v>
          </cell>
        </row>
        <row r="970">
          <cell r="B970" t="str">
            <v>062-06</v>
          </cell>
          <cell r="C970" t="str">
            <v>内部躯体足場（手すり先行方式）</v>
          </cell>
          <cell r="E970" t="str">
            <v>RC造標準日数 修理費含む 階高4.0m超5.0m未満 鉄筋･型枠足場 平屋用</v>
          </cell>
          <cell r="G970" t="str">
            <v>㎡</v>
          </cell>
        </row>
        <row r="971">
          <cell r="B971" t="str">
            <v>062-07</v>
          </cell>
          <cell r="C971" t="str">
            <v>内部躯体足場（手すり先行方式）</v>
          </cell>
          <cell r="E971" t="str">
            <v>RC造標準日数 修理費含む 階高4.0m超5.0m未満 鉄筋･型枠足場 転用数1</v>
          </cell>
          <cell r="G971" t="str">
            <v>㎡</v>
          </cell>
        </row>
        <row r="972">
          <cell r="B972" t="str">
            <v>062-08</v>
          </cell>
          <cell r="C972" t="str">
            <v>内部躯体足場（手すり先行方式）</v>
          </cell>
          <cell r="E972" t="str">
            <v>RC造標準日数 修理費含む 階高4.0m超5.0m未満 鉄筋･型枠足場 転用数2</v>
          </cell>
          <cell r="G972" t="str">
            <v>㎡</v>
          </cell>
        </row>
        <row r="973">
          <cell r="B973" t="str">
            <v>062-09</v>
          </cell>
          <cell r="C973" t="str">
            <v>内部躯体足場（手すり先行方式）</v>
          </cell>
          <cell r="E973" t="str">
            <v>RC造標準日数 修理費含む 階高4.0m超5.0m未満 鉄筋･型枠足場 転用数3</v>
          </cell>
          <cell r="G973" t="str">
            <v>㎡</v>
          </cell>
        </row>
        <row r="974">
          <cell r="B974" t="str">
            <v>062-10</v>
          </cell>
          <cell r="C974" t="str">
            <v>内部躯体足場（手すり先行方式）</v>
          </cell>
          <cell r="E974" t="str">
            <v>RC造標準日数 修理費含む 階高4.0m超5.0m未満 鉄筋･型枠足場 転用数4</v>
          </cell>
          <cell r="G974" t="str">
            <v>㎡</v>
          </cell>
        </row>
        <row r="975">
          <cell r="B975" t="str">
            <v>062-11</v>
          </cell>
          <cell r="C975" t="str">
            <v>内部躯体足場（手すり先行方式）</v>
          </cell>
          <cell r="E975" t="str">
            <v>RC造標準日数 修理費含む 階高4.0m超5.0m未満 鉄筋･型枠足場 転用数5</v>
          </cell>
          <cell r="G975" t="str">
            <v>㎡</v>
          </cell>
        </row>
        <row r="976">
          <cell r="B976" t="str">
            <v>062-12</v>
          </cell>
          <cell r="C976" t="str">
            <v>内部躯体足場（手すり先行方式）</v>
          </cell>
          <cell r="E976" t="str">
            <v>RC造標準日数 修理費含む 階高4.0m超5.0m未満 鉄筋･型枠足場 転用数6</v>
          </cell>
          <cell r="G976" t="str">
            <v>㎡</v>
          </cell>
        </row>
        <row r="977">
          <cell r="B977" t="str">
            <v>062-13</v>
          </cell>
          <cell r="C977" t="str">
            <v>内部躯体足場（手すり先行方式）</v>
          </cell>
          <cell r="E977" t="str">
            <v>RC造標準日数 修理費含む 階高4.0m超5.0m未満 鉄筋･型枠足場 転用数7</v>
          </cell>
          <cell r="G977" t="str">
            <v>㎡</v>
          </cell>
        </row>
        <row r="978">
          <cell r="B978" t="str">
            <v>062-14</v>
          </cell>
          <cell r="C978" t="str">
            <v>内部躯体足場（手すり先行方式）</v>
          </cell>
          <cell r="E978" t="str">
            <v>RC造標準日数 修理費含む 階高4.0m超5.0m未満 鉄筋･型枠足場 転用数8</v>
          </cell>
          <cell r="G978" t="str">
            <v>㎡</v>
          </cell>
        </row>
        <row r="979">
          <cell r="B979" t="str">
            <v>063-01</v>
          </cell>
          <cell r="C979" t="str">
            <v>内部躯体足場（手すり先行方式）</v>
          </cell>
          <cell r="E979" t="str">
            <v>RC造標準日数 修理費含む 階高4.0m超5.0m未満 鉄筋･型枠足場 転用数9</v>
          </cell>
          <cell r="G979" t="str">
            <v>㎡</v>
          </cell>
        </row>
        <row r="980">
          <cell r="B980" t="str">
            <v>063-02</v>
          </cell>
          <cell r="C980" t="str">
            <v>内部躯体足場（手すり先行方式）</v>
          </cell>
          <cell r="E980" t="str">
            <v>RC造標準日数 修理費含む 階高4.0m超5.0m未満 鉄筋･型枠足場 転用数10</v>
          </cell>
          <cell r="G980" t="str">
            <v>㎡</v>
          </cell>
        </row>
        <row r="981">
          <cell r="B981" t="str">
            <v>063-03</v>
          </cell>
          <cell r="C981" t="str">
            <v>内部躯体足場（手すり先行方式）</v>
          </cell>
          <cell r="E981" t="str">
            <v>RC造標準日数 修理費含む 階高5.0m以上5.7m未満 躯体支保工 転用数1</v>
          </cell>
          <cell r="G981" t="str">
            <v>㎡</v>
          </cell>
        </row>
        <row r="982">
          <cell r="B982" t="str">
            <v>063-04</v>
          </cell>
          <cell r="C982" t="str">
            <v>内部躯体足場（手すり先行方式）</v>
          </cell>
          <cell r="E982" t="str">
            <v>RC造標準日数 修理費含む 階高5.7m以上7.4m未満 躯体支保工 転用数1</v>
          </cell>
          <cell r="G982" t="str">
            <v>㎡</v>
          </cell>
        </row>
        <row r="983">
          <cell r="B983" t="str">
            <v>063-05</v>
          </cell>
          <cell r="C983" t="str">
            <v>内部躯体足場（手すり先行方式）</v>
          </cell>
          <cell r="E983" t="str">
            <v>RC造標準日数 修理費含む 階高7.4m以上9.1m未満 躯体支保工 転用数1</v>
          </cell>
          <cell r="G983" t="str">
            <v>㎡</v>
          </cell>
        </row>
        <row r="984">
          <cell r="B984" t="str">
            <v>063-06</v>
          </cell>
          <cell r="C984" t="str">
            <v>内部躯体足場（手すり先行方式）</v>
          </cell>
          <cell r="E984" t="str">
            <v>RC造標準日数 修理費含む 階高9.1m以上10.8m未満 躯体支保工 転用数1</v>
          </cell>
          <cell r="G984" t="str">
            <v>㎡</v>
          </cell>
        </row>
        <row r="985">
          <cell r="B985" t="str">
            <v>063-07</v>
          </cell>
          <cell r="C985" t="str">
            <v>内部躯体足場（手すり先行方式）</v>
          </cell>
          <cell r="E985" t="str">
            <v>RC造標準日数 修理費含む 階高10.8m以上12.5m未満 躯体支保工 転用数1</v>
          </cell>
          <cell r="G985" t="str">
            <v>㎡</v>
          </cell>
        </row>
        <row r="986">
          <cell r="B986" t="str">
            <v>063-08</v>
          </cell>
          <cell r="C986" t="str">
            <v>内部仕上足場</v>
          </cell>
          <cell r="E986" t="str">
            <v>掛払い手間 階高4.0m以下 脚立足場</v>
          </cell>
          <cell r="G986" t="str">
            <v>㎡</v>
          </cell>
        </row>
        <row r="987">
          <cell r="B987" t="str">
            <v>063-09</v>
          </cell>
          <cell r="C987" t="str">
            <v>内部仕上足場</v>
          </cell>
          <cell r="E987" t="str">
            <v>掛払い手間 階高4.0m超5.0m未満 枠組棚足場</v>
          </cell>
          <cell r="G987" t="str">
            <v>㎡</v>
          </cell>
        </row>
        <row r="988">
          <cell r="B988" t="str">
            <v>063-10</v>
          </cell>
          <cell r="C988" t="str">
            <v>内部仕上足場</v>
          </cell>
          <cell r="E988" t="str">
            <v>掛払い手間 階高5.0m以上5.7m未満 枠組棚足場</v>
          </cell>
          <cell r="G988" t="str">
            <v>㎡</v>
          </cell>
        </row>
        <row r="989">
          <cell r="B989" t="str">
            <v>063-11</v>
          </cell>
          <cell r="C989" t="str">
            <v>内部仕上足場</v>
          </cell>
          <cell r="E989" t="str">
            <v>掛払い手間 階高5.7m以上7.4m未満 枠組棚足場</v>
          </cell>
          <cell r="G989" t="str">
            <v>㎡</v>
          </cell>
        </row>
        <row r="990">
          <cell r="B990" t="str">
            <v>063-12</v>
          </cell>
          <cell r="C990" t="str">
            <v>内部仕上足場</v>
          </cell>
          <cell r="E990" t="str">
            <v>掛払い手間 階高7.4m以上9.1m未満 枠組棚足場</v>
          </cell>
          <cell r="G990" t="str">
            <v>㎡</v>
          </cell>
        </row>
        <row r="991">
          <cell r="B991" t="str">
            <v>063-13</v>
          </cell>
          <cell r="C991" t="str">
            <v>内部仕上足場</v>
          </cell>
          <cell r="E991" t="str">
            <v>掛払い手間 階高9.1m以上10.8m未満 枠組棚足場</v>
          </cell>
          <cell r="G991" t="str">
            <v>㎡</v>
          </cell>
        </row>
        <row r="992">
          <cell r="B992" t="str">
            <v>063-14</v>
          </cell>
          <cell r="C992" t="str">
            <v>内部仕上足場</v>
          </cell>
          <cell r="E992" t="str">
            <v>掛払い手間 階高10.8m以上12.5m未満 枠組棚足場</v>
          </cell>
          <cell r="G992" t="str">
            <v>㎡</v>
          </cell>
        </row>
        <row r="993">
          <cell r="B993" t="str">
            <v>064-01</v>
          </cell>
          <cell r="C993" t="str">
            <v>内部仕上足場</v>
          </cell>
          <cell r="E993" t="str">
            <v>供用1日賃料 修理費含む 階高4.0m以下 脚立足場</v>
          </cell>
          <cell r="G993" t="str">
            <v>㎡</v>
          </cell>
        </row>
        <row r="994">
          <cell r="B994" t="str">
            <v>064-02</v>
          </cell>
          <cell r="C994" t="str">
            <v>内部仕上足場</v>
          </cell>
          <cell r="E994" t="str">
            <v>供用1日賃料 修理費含む 階高4.0m超5.0m未満 枠組棚足場</v>
          </cell>
          <cell r="G994" t="str">
            <v>㎡</v>
          </cell>
        </row>
        <row r="995">
          <cell r="B995" t="str">
            <v>064-03</v>
          </cell>
          <cell r="C995" t="str">
            <v>内部仕上足場</v>
          </cell>
          <cell r="E995" t="str">
            <v>供用1日賃料 修理費含む 階高5.0m以上5.7m未満 枠組棚足場</v>
          </cell>
          <cell r="G995" t="str">
            <v>㎡</v>
          </cell>
        </row>
        <row r="996">
          <cell r="B996" t="str">
            <v>064-04</v>
          </cell>
          <cell r="C996" t="str">
            <v>内部仕上足場</v>
          </cell>
          <cell r="E996" t="str">
            <v>供用1日賃料 修理費含む 階高5.7m以上7.4m未満 枠組棚足場</v>
          </cell>
          <cell r="G996" t="str">
            <v>㎡</v>
          </cell>
        </row>
        <row r="997">
          <cell r="B997" t="str">
            <v>064-05</v>
          </cell>
          <cell r="C997" t="str">
            <v>内部仕上足場</v>
          </cell>
          <cell r="E997" t="str">
            <v>供用1日賃料 修理費含む 階高7.4m以上9.1m未満 枠組棚足場</v>
          </cell>
          <cell r="G997" t="str">
            <v>㎡</v>
          </cell>
        </row>
        <row r="998">
          <cell r="B998" t="str">
            <v>064-06</v>
          </cell>
          <cell r="C998" t="str">
            <v>内部仕上足場</v>
          </cell>
          <cell r="E998" t="str">
            <v>供用1日賃料 修理費含む 階高9.1m以上10.8m未満 枠組棚足場</v>
          </cell>
          <cell r="G998" t="str">
            <v>㎡</v>
          </cell>
        </row>
        <row r="999">
          <cell r="B999" t="str">
            <v>064-07</v>
          </cell>
          <cell r="C999" t="str">
            <v>内部仕上足場</v>
          </cell>
          <cell r="E999" t="str">
            <v>供用1日賃料 修理費含む 階高10.8m以上12.5m未満 枠組棚足場</v>
          </cell>
          <cell r="G999" t="str">
            <v>㎡</v>
          </cell>
        </row>
        <row r="1000">
          <cell r="B1000" t="str">
            <v>064-08</v>
          </cell>
          <cell r="C1000" t="str">
            <v>内部仕上足場</v>
          </cell>
          <cell r="E1000" t="str">
            <v>基本料 修理費含む 階高4.0m以下 脚立足場</v>
          </cell>
          <cell r="G1000" t="str">
            <v>㎡</v>
          </cell>
        </row>
        <row r="1001">
          <cell r="B1001" t="str">
            <v>064-09</v>
          </cell>
          <cell r="C1001" t="str">
            <v>内部仕上足場</v>
          </cell>
          <cell r="E1001" t="str">
            <v>基本料 修理費含む 階高4.0m以下 脚立足場 転用数1</v>
          </cell>
          <cell r="G1001" t="str">
            <v>㎡</v>
          </cell>
        </row>
        <row r="1002">
          <cell r="B1002" t="str">
            <v>064-10</v>
          </cell>
          <cell r="C1002" t="str">
            <v>内部仕上足場</v>
          </cell>
          <cell r="E1002" t="str">
            <v>基本料 修理費含む 階高4.0m以下 脚立足場 転用数2</v>
          </cell>
          <cell r="G1002" t="str">
            <v>㎡</v>
          </cell>
        </row>
        <row r="1003">
          <cell r="B1003" t="str">
            <v>064-11</v>
          </cell>
          <cell r="C1003" t="str">
            <v>内部仕上足場</v>
          </cell>
          <cell r="E1003" t="str">
            <v>基本料 修理費含む 階高4.0m以下 脚立足場 転用数3</v>
          </cell>
          <cell r="G1003" t="str">
            <v>㎡</v>
          </cell>
        </row>
        <row r="1004">
          <cell r="B1004" t="str">
            <v>064-12</v>
          </cell>
          <cell r="C1004" t="str">
            <v>内部仕上足場</v>
          </cell>
          <cell r="E1004" t="str">
            <v>基本料 修理費含む 階高4.0m以下 脚立足場 転用数4</v>
          </cell>
          <cell r="G1004" t="str">
            <v>㎡</v>
          </cell>
        </row>
        <row r="1005">
          <cell r="B1005" t="str">
            <v>064-13</v>
          </cell>
          <cell r="C1005" t="str">
            <v>内部仕上足場</v>
          </cell>
          <cell r="E1005" t="str">
            <v>基本料 修理費含む 階高4.0m以下 脚立足場 転用数5</v>
          </cell>
          <cell r="G1005" t="str">
            <v>㎡</v>
          </cell>
        </row>
        <row r="1006">
          <cell r="B1006" t="str">
            <v>064-14</v>
          </cell>
          <cell r="C1006" t="str">
            <v>内部仕上足場</v>
          </cell>
          <cell r="E1006" t="str">
            <v>基本料 修理費含む 階高4.0m以下 脚立足場 転用数6</v>
          </cell>
          <cell r="G1006" t="str">
            <v>㎡</v>
          </cell>
        </row>
        <row r="1007">
          <cell r="B1007" t="str">
            <v>065-01</v>
          </cell>
          <cell r="C1007" t="str">
            <v>内部仕上足場</v>
          </cell>
          <cell r="E1007" t="str">
            <v>基本料 修理費含む 階高4.0m以下 脚立足場 転用数7</v>
          </cell>
          <cell r="G1007" t="str">
            <v>㎡</v>
          </cell>
        </row>
        <row r="1008">
          <cell r="B1008" t="str">
            <v>065-02</v>
          </cell>
          <cell r="C1008" t="str">
            <v>内部仕上足場</v>
          </cell>
          <cell r="E1008" t="str">
            <v>基本料 修理費含む 階高4.0m以下 脚立足場 転用数8</v>
          </cell>
          <cell r="G1008" t="str">
            <v>㎡</v>
          </cell>
        </row>
        <row r="1009">
          <cell r="B1009" t="str">
            <v>065-03</v>
          </cell>
          <cell r="C1009" t="str">
            <v>内部仕上足場</v>
          </cell>
          <cell r="E1009" t="str">
            <v>基本料 修理費含む 階高4.0m以下 脚立足場 転用数9</v>
          </cell>
          <cell r="G1009" t="str">
            <v>㎡</v>
          </cell>
        </row>
        <row r="1010">
          <cell r="B1010" t="str">
            <v>065-04</v>
          </cell>
          <cell r="C1010" t="str">
            <v>内部仕上足場</v>
          </cell>
          <cell r="E1010" t="str">
            <v>基本料 修理費含む 階高4.0m以下 脚立足場 転用数10</v>
          </cell>
          <cell r="G1010" t="str">
            <v>㎡</v>
          </cell>
        </row>
        <row r="1011">
          <cell r="B1011" t="str">
            <v>065-05</v>
          </cell>
          <cell r="C1011" t="str">
            <v>内部仕上足場</v>
          </cell>
          <cell r="E1011" t="str">
            <v>基本料 修理費含む 階高4.0m超5.0m未満 枠組棚足場</v>
          </cell>
          <cell r="G1011" t="str">
            <v>㎡</v>
          </cell>
        </row>
        <row r="1012">
          <cell r="B1012" t="str">
            <v>065-06</v>
          </cell>
          <cell r="C1012" t="str">
            <v>内部仕上足場</v>
          </cell>
          <cell r="E1012" t="str">
            <v>基本料 修理費含む 階高4.0m超5.0m未満 枠組棚足場 転用数1</v>
          </cell>
          <cell r="G1012" t="str">
            <v>㎡</v>
          </cell>
        </row>
        <row r="1013">
          <cell r="B1013" t="str">
            <v>065-07</v>
          </cell>
          <cell r="C1013" t="str">
            <v>内部仕上足場</v>
          </cell>
          <cell r="E1013" t="str">
            <v>基本料 修理費含む 階高4.0m超5.0m未満 枠組棚足場 転用数2</v>
          </cell>
          <cell r="G1013" t="str">
            <v>㎡</v>
          </cell>
        </row>
        <row r="1014">
          <cell r="B1014" t="str">
            <v>065-08</v>
          </cell>
          <cell r="C1014" t="str">
            <v>内部仕上足場</v>
          </cell>
          <cell r="E1014" t="str">
            <v>基本料 修理費含む 階高4.0m超5.0m未満 枠組棚足場 転用数3</v>
          </cell>
          <cell r="G1014" t="str">
            <v>㎡</v>
          </cell>
        </row>
        <row r="1015">
          <cell r="B1015" t="str">
            <v>065-09</v>
          </cell>
          <cell r="C1015" t="str">
            <v>内部仕上足場</v>
          </cell>
          <cell r="E1015" t="str">
            <v>基本料 修理費含む 階高4.0m超5.0m未満 枠組棚足場 転用数4</v>
          </cell>
          <cell r="G1015" t="str">
            <v>㎡</v>
          </cell>
        </row>
        <row r="1016">
          <cell r="B1016" t="str">
            <v>065-10</v>
          </cell>
          <cell r="C1016" t="str">
            <v>内部仕上足場</v>
          </cell>
          <cell r="E1016" t="str">
            <v>基本料 修理費含む 階高4.0m超5.0m未満 枠組棚足場 転用数5</v>
          </cell>
          <cell r="G1016" t="str">
            <v>㎡</v>
          </cell>
        </row>
        <row r="1017">
          <cell r="B1017" t="str">
            <v>065-11</v>
          </cell>
          <cell r="C1017" t="str">
            <v>内部仕上足場</v>
          </cell>
          <cell r="E1017" t="str">
            <v>基本料 修理費含む 階高4.0m超5.0m未満 枠組棚足場 転用数6</v>
          </cell>
          <cell r="G1017" t="str">
            <v>㎡</v>
          </cell>
        </row>
        <row r="1018">
          <cell r="B1018" t="str">
            <v>065-12</v>
          </cell>
          <cell r="C1018" t="str">
            <v>内部仕上足場</v>
          </cell>
          <cell r="E1018" t="str">
            <v>基本料 修理費含む 階高4.0m超5.0m未満 枠組棚足場 転用数7</v>
          </cell>
          <cell r="G1018" t="str">
            <v>㎡</v>
          </cell>
        </row>
        <row r="1019">
          <cell r="B1019" t="str">
            <v>065-13</v>
          </cell>
          <cell r="C1019" t="str">
            <v>内部仕上足場</v>
          </cell>
          <cell r="E1019" t="str">
            <v>基本料 修理費含む 階高4.0m超5.0m未満 枠組棚足場 転用数8</v>
          </cell>
          <cell r="G1019" t="str">
            <v>㎡</v>
          </cell>
        </row>
        <row r="1020">
          <cell r="B1020" t="str">
            <v>065-14</v>
          </cell>
          <cell r="C1020" t="str">
            <v>内部仕上足場</v>
          </cell>
          <cell r="E1020" t="str">
            <v>基本料 修理費含む 階高4.0m超5.0m未満 枠組棚足場 転用数9</v>
          </cell>
          <cell r="G1020" t="str">
            <v>㎡</v>
          </cell>
        </row>
        <row r="1021">
          <cell r="B1021" t="str">
            <v>066-01</v>
          </cell>
          <cell r="C1021" t="str">
            <v>内部仕上足場</v>
          </cell>
          <cell r="E1021" t="str">
            <v>基本料 修理費含む 階高4.0m超5.0m未満 枠組棚足場 転用数10</v>
          </cell>
          <cell r="G1021" t="str">
            <v>㎡</v>
          </cell>
        </row>
        <row r="1022">
          <cell r="B1022" t="str">
            <v>066-02</v>
          </cell>
          <cell r="C1022" t="str">
            <v>内部仕上足場</v>
          </cell>
          <cell r="E1022" t="str">
            <v>基本料 修理費含む 階高5.0m以上5.7m未満 枠組棚足場</v>
          </cell>
          <cell r="G1022" t="str">
            <v>㎡</v>
          </cell>
        </row>
        <row r="1023">
          <cell r="B1023" t="str">
            <v>066-03</v>
          </cell>
          <cell r="C1023" t="str">
            <v>内部仕上足場</v>
          </cell>
          <cell r="E1023" t="str">
            <v>基本料 修理費含む 階高5.0m以上5.7m未満 枠組棚足場 転用数1</v>
          </cell>
          <cell r="G1023" t="str">
            <v>㎡</v>
          </cell>
        </row>
        <row r="1024">
          <cell r="B1024" t="str">
            <v>066-04</v>
          </cell>
          <cell r="C1024" t="str">
            <v>内部仕上足場</v>
          </cell>
          <cell r="E1024" t="str">
            <v>基本料 修理費含む 階高5.7m以上7.4m未満 枠組棚足場</v>
          </cell>
          <cell r="G1024" t="str">
            <v>㎡</v>
          </cell>
        </row>
        <row r="1025">
          <cell r="B1025" t="str">
            <v>066-05</v>
          </cell>
          <cell r="C1025" t="str">
            <v>内部仕上足場</v>
          </cell>
          <cell r="E1025" t="str">
            <v>基本料 修理費含む 階高5.7m以上7.4m未満 枠組棚足場 転用数1</v>
          </cell>
          <cell r="G1025" t="str">
            <v>㎡</v>
          </cell>
        </row>
        <row r="1026">
          <cell r="B1026" t="str">
            <v>066-06</v>
          </cell>
          <cell r="C1026" t="str">
            <v>内部仕上足場</v>
          </cell>
          <cell r="E1026" t="str">
            <v>基本料 修理費含む 階高7.4m以上9.1m未満 枠組棚足場</v>
          </cell>
          <cell r="G1026" t="str">
            <v>㎡</v>
          </cell>
        </row>
        <row r="1027">
          <cell r="B1027" t="str">
            <v>066-07</v>
          </cell>
          <cell r="C1027" t="str">
            <v>内部仕上足場</v>
          </cell>
          <cell r="E1027" t="str">
            <v>基本料 修理費含む 階高7.4m以上9.1m未満 枠組棚足場 転用数1</v>
          </cell>
          <cell r="G1027" t="str">
            <v>㎡</v>
          </cell>
        </row>
        <row r="1028">
          <cell r="B1028" t="str">
            <v>066-08</v>
          </cell>
          <cell r="C1028" t="str">
            <v>内部仕上足場</v>
          </cell>
          <cell r="E1028" t="str">
            <v>基本料 修理費含む 階高9.1m以上10.8m未満 枠組棚足場</v>
          </cell>
          <cell r="G1028" t="str">
            <v>㎡</v>
          </cell>
        </row>
        <row r="1029">
          <cell r="B1029" t="str">
            <v>066-09</v>
          </cell>
          <cell r="C1029" t="str">
            <v>内部仕上足場</v>
          </cell>
          <cell r="E1029" t="str">
            <v>基本料 修理費含む 階高9.1m以上10.8m未満 枠組棚足場 転用数1</v>
          </cell>
          <cell r="G1029" t="str">
            <v>㎡</v>
          </cell>
        </row>
        <row r="1030">
          <cell r="B1030" t="str">
            <v>066-10</v>
          </cell>
          <cell r="C1030" t="str">
            <v>内部仕上足場</v>
          </cell>
          <cell r="E1030" t="str">
            <v>基本料 修理費含む 階高10.8m以上12.5m未満 枠組棚足場</v>
          </cell>
          <cell r="G1030" t="str">
            <v>㎡</v>
          </cell>
        </row>
        <row r="1031">
          <cell r="B1031" t="str">
            <v>066-11</v>
          </cell>
          <cell r="C1031" t="str">
            <v>内部仕上足場</v>
          </cell>
          <cell r="E1031" t="str">
            <v>基本料 修理費含む 階高10.8m以上12.5m未満 枠組棚足場 転用数1</v>
          </cell>
          <cell r="G1031" t="str">
            <v>㎡</v>
          </cell>
        </row>
        <row r="1032">
          <cell r="B1032" t="str">
            <v>066-12</v>
          </cell>
          <cell r="C1032" t="str">
            <v>内部仕上足場</v>
          </cell>
          <cell r="E1032" t="str">
            <v>RC造標準日数 修理費含む 階高4.0m以下 脚立足場 平屋用</v>
          </cell>
          <cell r="G1032" t="str">
            <v>㎡</v>
          </cell>
        </row>
        <row r="1033">
          <cell r="B1033" t="str">
            <v>066-13</v>
          </cell>
          <cell r="C1033" t="str">
            <v>内部仕上足場</v>
          </cell>
          <cell r="E1033" t="str">
            <v>RC造標準日数 修理費含む 階高4.0m以下 脚立足場 転用数1</v>
          </cell>
          <cell r="G1033" t="str">
            <v>㎡</v>
          </cell>
        </row>
        <row r="1034">
          <cell r="B1034" t="str">
            <v>066-14</v>
          </cell>
          <cell r="C1034" t="str">
            <v>内部仕上足場</v>
          </cell>
          <cell r="E1034" t="str">
            <v>RC造標準日数 修理費含む 階高4.0m以下 脚立足場 転用数2</v>
          </cell>
          <cell r="G1034" t="str">
            <v>㎡</v>
          </cell>
        </row>
        <row r="1035">
          <cell r="B1035" t="str">
            <v>067-01</v>
          </cell>
          <cell r="C1035" t="str">
            <v>内部仕上足場</v>
          </cell>
          <cell r="E1035" t="str">
            <v>RC造標準日数 修理費含む 階高4.0m以下 脚立足場 転用数3</v>
          </cell>
          <cell r="G1035" t="str">
            <v>㎡</v>
          </cell>
        </row>
        <row r="1036">
          <cell r="B1036" t="str">
            <v>067-02</v>
          </cell>
          <cell r="C1036" t="str">
            <v>内部仕上足場</v>
          </cell>
          <cell r="E1036" t="str">
            <v>RC造標準日数 修理費含む 階高4.0m以下 脚立足場 転用数4</v>
          </cell>
          <cell r="G1036" t="str">
            <v>㎡</v>
          </cell>
        </row>
        <row r="1037">
          <cell r="B1037" t="str">
            <v>067-03</v>
          </cell>
          <cell r="C1037" t="str">
            <v>内部仕上足場</v>
          </cell>
          <cell r="E1037" t="str">
            <v>RC造標準日数 修理費含む 階高4.0m以下 脚立足場 転用数5</v>
          </cell>
          <cell r="G1037" t="str">
            <v>㎡</v>
          </cell>
        </row>
        <row r="1038">
          <cell r="B1038" t="str">
            <v>067-04</v>
          </cell>
          <cell r="C1038" t="str">
            <v>内部仕上足場</v>
          </cell>
          <cell r="E1038" t="str">
            <v>RC造標準日数 修理費含む 階高4.0m以下 脚立足場 転用数6</v>
          </cell>
          <cell r="G1038" t="str">
            <v>㎡</v>
          </cell>
        </row>
        <row r="1039">
          <cell r="B1039" t="str">
            <v>067-05</v>
          </cell>
          <cell r="C1039" t="str">
            <v>内部仕上足場</v>
          </cell>
          <cell r="E1039" t="str">
            <v>RC造標準日数 修理費含む 階高4.0m以下 脚立足場 転用数7</v>
          </cell>
          <cell r="G1039" t="str">
            <v>㎡</v>
          </cell>
        </row>
        <row r="1040">
          <cell r="B1040" t="str">
            <v>067-06</v>
          </cell>
          <cell r="C1040" t="str">
            <v>内部仕上足場</v>
          </cell>
          <cell r="E1040" t="str">
            <v>RC造標準日数 修理費含む 階高4.0m以下 脚立足場 転用数8</v>
          </cell>
          <cell r="G1040" t="str">
            <v>㎡</v>
          </cell>
        </row>
        <row r="1041">
          <cell r="B1041" t="str">
            <v>067-07</v>
          </cell>
          <cell r="C1041" t="str">
            <v>内部仕上足場</v>
          </cell>
          <cell r="E1041" t="str">
            <v>RC造標準日数 修理費含む 階高4.0m以下 脚立足場 転用数9</v>
          </cell>
          <cell r="G1041" t="str">
            <v>㎡</v>
          </cell>
        </row>
        <row r="1042">
          <cell r="B1042" t="str">
            <v>067-08</v>
          </cell>
          <cell r="C1042" t="str">
            <v>内部仕上足場</v>
          </cell>
          <cell r="E1042" t="str">
            <v>RC造標準日数 修理費含む 階高4.0m以下 脚立足場 転用数10</v>
          </cell>
          <cell r="G1042" t="str">
            <v>㎡</v>
          </cell>
        </row>
        <row r="1043">
          <cell r="B1043" t="str">
            <v>067-09</v>
          </cell>
          <cell r="C1043" t="str">
            <v>内部仕上足場</v>
          </cell>
          <cell r="E1043" t="str">
            <v>RC造標準日数 修理費含む 階高4.0m超5.0m未満 枠組棚足場 平屋用</v>
          </cell>
          <cell r="G1043" t="str">
            <v>㎡</v>
          </cell>
        </row>
        <row r="1044">
          <cell r="B1044" t="str">
            <v>067-10</v>
          </cell>
          <cell r="C1044" t="str">
            <v>内部仕上足場</v>
          </cell>
          <cell r="E1044" t="str">
            <v>RC造標準日数 修理費含む 階高4.0m超5.0m未満 枠組棚足場 転用数1</v>
          </cell>
          <cell r="G1044" t="str">
            <v>㎡</v>
          </cell>
        </row>
        <row r="1045">
          <cell r="B1045" t="str">
            <v>067-11</v>
          </cell>
          <cell r="C1045" t="str">
            <v>内部仕上足場</v>
          </cell>
          <cell r="E1045" t="str">
            <v>RC造標準日数 修理費含む 階高4.0m超5.0m未満 枠組棚足場 転用数2</v>
          </cell>
          <cell r="G1045" t="str">
            <v>㎡</v>
          </cell>
        </row>
        <row r="1046">
          <cell r="B1046" t="str">
            <v>067-12</v>
          </cell>
          <cell r="C1046" t="str">
            <v>内部仕上足場</v>
          </cell>
          <cell r="E1046" t="str">
            <v>RC造標準日数 修理費含む 階高4.0m超5.0m未満 枠組棚足場 転用数3</v>
          </cell>
          <cell r="G1046" t="str">
            <v>㎡</v>
          </cell>
        </row>
        <row r="1047">
          <cell r="B1047" t="str">
            <v>067-13</v>
          </cell>
          <cell r="C1047" t="str">
            <v>内部仕上足場</v>
          </cell>
          <cell r="E1047" t="str">
            <v>RC造標準日数 修理費含む 階高4.0m超5.0m未満 枠組棚足場 転用数4</v>
          </cell>
          <cell r="G1047" t="str">
            <v>㎡</v>
          </cell>
        </row>
        <row r="1048">
          <cell r="B1048" t="str">
            <v>067-14</v>
          </cell>
          <cell r="C1048" t="str">
            <v>内部仕上足場</v>
          </cell>
          <cell r="E1048" t="str">
            <v>RC造標準日数 修理費含む 階高4.0m超5.0m未満 枠組棚足場 転用数5</v>
          </cell>
          <cell r="G1048" t="str">
            <v>㎡</v>
          </cell>
        </row>
        <row r="1049">
          <cell r="B1049" t="str">
            <v>068-01</v>
          </cell>
          <cell r="C1049" t="str">
            <v>内部仕上足場</v>
          </cell>
          <cell r="E1049" t="str">
            <v>RC造標準日数 修理費含む 階高4.0m超5.0m未満 枠組棚足場 転用数6</v>
          </cell>
          <cell r="G1049" t="str">
            <v>㎡</v>
          </cell>
        </row>
        <row r="1050">
          <cell r="B1050" t="str">
            <v>068-02</v>
          </cell>
          <cell r="C1050" t="str">
            <v>内部仕上足場</v>
          </cell>
          <cell r="E1050" t="str">
            <v>RC造標準日数 修理費含む 階高4.0m超5.0m未満 枠組棚足場 転用数7</v>
          </cell>
          <cell r="G1050" t="str">
            <v>㎡</v>
          </cell>
        </row>
        <row r="1051">
          <cell r="B1051" t="str">
            <v>068-03</v>
          </cell>
          <cell r="C1051" t="str">
            <v>内部仕上足場</v>
          </cell>
          <cell r="E1051" t="str">
            <v>RC造標準日数 修理費含む 階高4.0m超5.0m未満 枠組棚足場 転用数8</v>
          </cell>
          <cell r="G1051" t="str">
            <v>㎡</v>
          </cell>
        </row>
        <row r="1052">
          <cell r="B1052" t="str">
            <v>068-04</v>
          </cell>
          <cell r="C1052" t="str">
            <v>内部仕上足場</v>
          </cell>
          <cell r="E1052" t="str">
            <v>RC造標準日数 修理費含む 階高4.0m超5.0m未満 枠組棚足場 転用数9</v>
          </cell>
          <cell r="G1052" t="str">
            <v>㎡</v>
          </cell>
        </row>
        <row r="1053">
          <cell r="B1053" t="str">
            <v>068-05</v>
          </cell>
          <cell r="C1053" t="str">
            <v>内部仕上足場</v>
          </cell>
          <cell r="E1053" t="str">
            <v>RC造標準日数 修理費含む 階高4.0m超5.0m未満 枠組棚足場 転用数10</v>
          </cell>
          <cell r="G1053" t="str">
            <v>㎡</v>
          </cell>
        </row>
        <row r="1054">
          <cell r="B1054" t="str">
            <v>068-06</v>
          </cell>
          <cell r="C1054" t="str">
            <v>内部仕上足場</v>
          </cell>
          <cell r="E1054" t="str">
            <v>RC造標準日数 修理費含む 階高5.0m以上5.7m未満 枠組棚足場 平屋用</v>
          </cell>
          <cell r="G1054" t="str">
            <v>㎡</v>
          </cell>
        </row>
        <row r="1055">
          <cell r="B1055" t="str">
            <v>068-07</v>
          </cell>
          <cell r="C1055" t="str">
            <v>内部仕上足場</v>
          </cell>
          <cell r="E1055" t="str">
            <v>RC造標準日数 修理費含む 階高5.0m以上5.7m未満 枠組棚足場 転用数1</v>
          </cell>
          <cell r="G1055" t="str">
            <v>㎡</v>
          </cell>
        </row>
        <row r="1056">
          <cell r="B1056" t="str">
            <v>068-08</v>
          </cell>
          <cell r="C1056" t="str">
            <v>内部仕上足場</v>
          </cell>
          <cell r="E1056" t="str">
            <v>RC造標準日数 修理費含む 階高5.7m以上7.4m未満 枠組棚足場 平屋用</v>
          </cell>
          <cell r="G1056" t="str">
            <v>㎡</v>
          </cell>
        </row>
        <row r="1057">
          <cell r="B1057" t="str">
            <v>068-09</v>
          </cell>
          <cell r="C1057" t="str">
            <v>内部仕上足場</v>
          </cell>
          <cell r="E1057" t="str">
            <v>RC造標準日数 修理費含む 階高5.7m以上7.4m未満 枠組棚足場 転用数1</v>
          </cell>
          <cell r="G1057" t="str">
            <v>㎡</v>
          </cell>
        </row>
        <row r="1058">
          <cell r="B1058" t="str">
            <v>068-10</v>
          </cell>
          <cell r="C1058" t="str">
            <v>内部仕上足場</v>
          </cell>
          <cell r="E1058" t="str">
            <v>RC造標準日数 修理費含む 階高7.4m以上9.1m未満 枠組棚足場 平屋用</v>
          </cell>
          <cell r="G1058" t="str">
            <v>㎡</v>
          </cell>
        </row>
        <row r="1059">
          <cell r="B1059" t="str">
            <v>068-11</v>
          </cell>
          <cell r="C1059" t="str">
            <v>内部仕上足場</v>
          </cell>
          <cell r="E1059" t="str">
            <v>RC造標準日数 修理費含む 階高7.4m以上9.1m未満 枠組棚足場 転用数1</v>
          </cell>
          <cell r="G1059" t="str">
            <v>㎡</v>
          </cell>
        </row>
        <row r="1060">
          <cell r="B1060" t="str">
            <v>068-12</v>
          </cell>
          <cell r="C1060" t="str">
            <v>内部仕上足場</v>
          </cell>
          <cell r="E1060" t="str">
            <v>RC造標準日数 修理費含む 階高9.1m以上10.8m未満 枠組棚足場 平屋用</v>
          </cell>
          <cell r="G1060" t="str">
            <v>㎡</v>
          </cell>
        </row>
        <row r="1061">
          <cell r="B1061" t="str">
            <v>068-13</v>
          </cell>
          <cell r="C1061" t="str">
            <v>内部仕上足場</v>
          </cell>
          <cell r="E1061" t="str">
            <v>RC造標準日数 修理費含む 階高9.1m以上10.8m未満 枠組棚足場 転用数1</v>
          </cell>
          <cell r="G1061" t="str">
            <v>㎡</v>
          </cell>
        </row>
        <row r="1062">
          <cell r="B1062" t="str">
            <v>068-14</v>
          </cell>
          <cell r="C1062" t="str">
            <v>内部仕上足場</v>
          </cell>
          <cell r="E1062" t="str">
            <v>RC造標準日数 修理費含む 階高10.8m以上12.5m未満 枠組棚足場 平屋用</v>
          </cell>
          <cell r="G1062" t="str">
            <v>㎡</v>
          </cell>
        </row>
        <row r="1063">
          <cell r="B1063" t="str">
            <v>069-01</v>
          </cell>
          <cell r="C1063" t="str">
            <v>内部仕上足場</v>
          </cell>
          <cell r="E1063" t="str">
            <v>RC造標準日数 修理費含む 階高10.8m以上12.5m未満 枠組棚足場 転用数1</v>
          </cell>
          <cell r="G1063" t="str">
            <v>㎡</v>
          </cell>
        </row>
        <row r="1064">
          <cell r="B1064" t="str">
            <v>069-02</v>
          </cell>
          <cell r="C1064" t="str">
            <v>内部仕上足場（手すり先行方式）</v>
          </cell>
          <cell r="E1064" t="str">
            <v>掛払い手間 階高4.0m超5.0m未満 枠組棚足場</v>
          </cell>
          <cell r="G1064" t="str">
            <v>㎡</v>
          </cell>
        </row>
        <row r="1065">
          <cell r="B1065" t="str">
            <v>069-03</v>
          </cell>
          <cell r="C1065" t="str">
            <v>内部仕上足場（手すり先行方式）</v>
          </cell>
          <cell r="E1065" t="str">
            <v>掛払い手間 階高5.0m以上5.7m未満 枠組棚足場</v>
          </cell>
          <cell r="G1065" t="str">
            <v>㎡</v>
          </cell>
        </row>
        <row r="1066">
          <cell r="B1066" t="str">
            <v>069-04</v>
          </cell>
          <cell r="C1066" t="str">
            <v>内部仕上足場（手すり先行方式）</v>
          </cell>
          <cell r="E1066" t="str">
            <v>掛払い手間 階高5.7m以上7.4m未満 枠組棚足場</v>
          </cell>
          <cell r="G1066" t="str">
            <v>㎡</v>
          </cell>
        </row>
        <row r="1067">
          <cell r="B1067" t="str">
            <v>069-05</v>
          </cell>
          <cell r="C1067" t="str">
            <v>内部仕上足場（手すり先行方式）</v>
          </cell>
          <cell r="E1067" t="str">
            <v>掛払い手間 階高7.4m以上9.1m未満 枠組棚足場</v>
          </cell>
          <cell r="G1067" t="str">
            <v>㎡</v>
          </cell>
        </row>
        <row r="1068">
          <cell r="B1068" t="str">
            <v>069-06</v>
          </cell>
          <cell r="C1068" t="str">
            <v>内部仕上足場（手すり先行方式）</v>
          </cell>
          <cell r="E1068" t="str">
            <v>掛払い手間 階高9.1m以上10.8m未満 枠組棚足場</v>
          </cell>
          <cell r="G1068" t="str">
            <v>㎡</v>
          </cell>
        </row>
        <row r="1069">
          <cell r="B1069" t="str">
            <v>069-07</v>
          </cell>
          <cell r="C1069" t="str">
            <v>内部仕上足場（手すり先行方式）</v>
          </cell>
          <cell r="E1069" t="str">
            <v>掛払い手間 階高10.8m以上12.5m未満 枠組棚足場</v>
          </cell>
          <cell r="G1069" t="str">
            <v>㎡</v>
          </cell>
        </row>
        <row r="1070">
          <cell r="B1070" t="str">
            <v>069-08</v>
          </cell>
          <cell r="C1070" t="str">
            <v>内部仕上足場（手すり先行方式）</v>
          </cell>
          <cell r="E1070" t="str">
            <v>供用1日賃料 修理費含む 階高4.0m超5.0m未満 枠組棚足場</v>
          </cell>
          <cell r="G1070" t="str">
            <v>㎡</v>
          </cell>
        </row>
        <row r="1071">
          <cell r="B1071" t="str">
            <v>069-09</v>
          </cell>
          <cell r="C1071" t="str">
            <v>内部仕上足場（手すり先行方式）</v>
          </cell>
          <cell r="E1071" t="str">
            <v>供用1日賃料 修理費含む 階高5.0m以上5.7m未満 枠組棚足場</v>
          </cell>
          <cell r="G1071" t="str">
            <v>㎡</v>
          </cell>
        </row>
        <row r="1072">
          <cell r="B1072" t="str">
            <v>069-10</v>
          </cell>
          <cell r="C1072" t="str">
            <v>内部仕上足場（手すり先行方式）</v>
          </cell>
          <cell r="E1072" t="str">
            <v>供用1日賃料 修理費含む 階高5.7m以上7.4m未満 枠組棚足場</v>
          </cell>
          <cell r="G1072" t="str">
            <v>㎡</v>
          </cell>
        </row>
        <row r="1073">
          <cell r="B1073" t="str">
            <v>069-11</v>
          </cell>
          <cell r="C1073" t="str">
            <v>内部仕上足場（手すり先行方式）</v>
          </cell>
          <cell r="E1073" t="str">
            <v>供用1日賃料 修理費含む 階高7.4m以上9.1m未満 枠組棚足場</v>
          </cell>
          <cell r="G1073" t="str">
            <v>㎡</v>
          </cell>
        </row>
        <row r="1074">
          <cell r="B1074" t="str">
            <v>069-12</v>
          </cell>
          <cell r="C1074" t="str">
            <v>内部仕上足場（手すり先行方式）</v>
          </cell>
          <cell r="E1074" t="str">
            <v>供用1日賃料 修理費含む 階高9.1m以上10.8m未満 枠組棚足場</v>
          </cell>
          <cell r="G1074" t="str">
            <v>㎡</v>
          </cell>
        </row>
        <row r="1075">
          <cell r="B1075" t="str">
            <v>069-13</v>
          </cell>
          <cell r="C1075" t="str">
            <v>内部仕上足場（手すり先行方式）</v>
          </cell>
          <cell r="E1075" t="str">
            <v>供用1日賃料 修理費含む 階高10.8m以上12.5m未満 枠組棚足場</v>
          </cell>
          <cell r="G1075" t="str">
            <v>㎡</v>
          </cell>
        </row>
        <row r="1076">
          <cell r="B1076" t="str">
            <v>069-14</v>
          </cell>
          <cell r="C1076" t="str">
            <v>内部仕上足場（手すり先行方式）</v>
          </cell>
          <cell r="E1076" t="str">
            <v>基本料 修理費含む 階高4.0m超5.0m未満 枠組棚足場</v>
          </cell>
          <cell r="G1076" t="str">
            <v>㎡</v>
          </cell>
        </row>
        <row r="1077">
          <cell r="B1077" t="str">
            <v>070-01</v>
          </cell>
          <cell r="C1077" t="str">
            <v>内部仕上足場（手すり先行方式）</v>
          </cell>
          <cell r="E1077" t="str">
            <v>基本料 修理費含む 階高4.0m超5.0m未満 枠組棚足場 転用数1</v>
          </cell>
          <cell r="G1077" t="str">
            <v>㎡</v>
          </cell>
        </row>
        <row r="1078">
          <cell r="B1078" t="str">
            <v>070-02</v>
          </cell>
          <cell r="C1078" t="str">
            <v>内部仕上足場（手すり先行方式）</v>
          </cell>
          <cell r="E1078" t="str">
            <v>基本料 修理費含む 階高4.0m超5.0m未満 枠組棚足場 転用数2</v>
          </cell>
          <cell r="G1078" t="str">
            <v>㎡</v>
          </cell>
        </row>
        <row r="1079">
          <cell r="B1079" t="str">
            <v>070-03</v>
          </cell>
          <cell r="C1079" t="str">
            <v>内部仕上足場（手すり先行方式）</v>
          </cell>
          <cell r="E1079" t="str">
            <v>基本料 修理費含む 階高4.0m超5.0m未満 枠組棚足場 転用数3</v>
          </cell>
          <cell r="G1079" t="str">
            <v>㎡</v>
          </cell>
        </row>
        <row r="1080">
          <cell r="B1080" t="str">
            <v>070-04</v>
          </cell>
          <cell r="C1080" t="str">
            <v>内部仕上足場（手すり先行方式）</v>
          </cell>
          <cell r="E1080" t="str">
            <v>基本料 修理費含む 階高4.0m超5.0m未満 枠組棚足場 転用数4</v>
          </cell>
          <cell r="G1080" t="str">
            <v>㎡</v>
          </cell>
        </row>
        <row r="1081">
          <cell r="B1081" t="str">
            <v>070-05</v>
          </cell>
          <cell r="C1081" t="str">
            <v>内部仕上足場（手すり先行方式）</v>
          </cell>
          <cell r="E1081" t="str">
            <v>基本料 修理費含む 階高4.0m超5.0m未満 枠組棚足場 転用数5</v>
          </cell>
          <cell r="G1081" t="str">
            <v>㎡</v>
          </cell>
        </row>
        <row r="1082">
          <cell r="B1082" t="str">
            <v>070-06</v>
          </cell>
          <cell r="C1082" t="str">
            <v>内部仕上足場（手すり先行方式）</v>
          </cell>
          <cell r="E1082" t="str">
            <v>基本料 修理費含む 階高4.0m超5.0m未満 枠組棚足場 転用数6</v>
          </cell>
          <cell r="G1082" t="str">
            <v>㎡</v>
          </cell>
        </row>
        <row r="1083">
          <cell r="B1083" t="str">
            <v>070-07</v>
          </cell>
          <cell r="C1083" t="str">
            <v>内部仕上足場（手すり先行方式）</v>
          </cell>
          <cell r="E1083" t="str">
            <v>基本料 修理費含む 階高4.0m超5.0m未満 枠組棚足場 転用数7</v>
          </cell>
          <cell r="G1083" t="str">
            <v>㎡</v>
          </cell>
        </row>
        <row r="1084">
          <cell r="B1084" t="str">
            <v>070-08</v>
          </cell>
          <cell r="C1084" t="str">
            <v>内部仕上足場（手すり先行方式）</v>
          </cell>
          <cell r="E1084" t="str">
            <v>基本料 修理費含む 階高4.0m超5.0m未満 枠組棚足場 転用数8</v>
          </cell>
          <cell r="G1084" t="str">
            <v>㎡</v>
          </cell>
        </row>
        <row r="1085">
          <cell r="B1085" t="str">
            <v>070-09</v>
          </cell>
          <cell r="C1085" t="str">
            <v>内部仕上足場（手すり先行方式）</v>
          </cell>
          <cell r="E1085" t="str">
            <v>基本料 修理費含む 階高4.0m超5.0m未満 枠組棚足場 転用数9</v>
          </cell>
          <cell r="G1085" t="str">
            <v>㎡</v>
          </cell>
        </row>
        <row r="1086">
          <cell r="B1086" t="str">
            <v>070-10</v>
          </cell>
          <cell r="C1086" t="str">
            <v>内部仕上足場（手すり先行方式）</v>
          </cell>
          <cell r="E1086" t="str">
            <v>基本料 修理費含む 階高4.0m超5.0m未満 枠組棚足場 転用数10</v>
          </cell>
          <cell r="G1086" t="str">
            <v>㎡</v>
          </cell>
        </row>
        <row r="1087">
          <cell r="B1087" t="str">
            <v>070-11</v>
          </cell>
          <cell r="C1087" t="str">
            <v>内部仕上足場（手すり先行方式）</v>
          </cell>
          <cell r="E1087" t="str">
            <v>基本料 修理費含む 階高5.0m以上5.7m未満 枠組棚足場</v>
          </cell>
          <cell r="G1087" t="str">
            <v>㎡</v>
          </cell>
        </row>
        <row r="1088">
          <cell r="B1088" t="str">
            <v>070-12</v>
          </cell>
          <cell r="C1088" t="str">
            <v>内部仕上足場（手すり先行方式）</v>
          </cell>
          <cell r="E1088" t="str">
            <v>基本料 修理費含む 階高5.0m以上5.7m未満 枠組棚足場 転用数1</v>
          </cell>
          <cell r="G1088" t="str">
            <v>㎡</v>
          </cell>
        </row>
        <row r="1089">
          <cell r="B1089" t="str">
            <v>070-13</v>
          </cell>
          <cell r="C1089" t="str">
            <v>内部仕上足場（手すり先行方式）</v>
          </cell>
          <cell r="E1089" t="str">
            <v>基本料 修理費含む 階高5.7m以上7.4m未満 枠組棚足場</v>
          </cell>
          <cell r="G1089" t="str">
            <v>㎡</v>
          </cell>
        </row>
        <row r="1090">
          <cell r="B1090" t="str">
            <v>070-14</v>
          </cell>
          <cell r="C1090" t="str">
            <v>内部仕上足場（手すり先行方式）</v>
          </cell>
          <cell r="E1090" t="str">
            <v>基本料 修理費含む 階高5.7m以上7.4m未満 枠組棚足場 転用数1</v>
          </cell>
          <cell r="G1090" t="str">
            <v>㎡</v>
          </cell>
        </row>
        <row r="1091">
          <cell r="B1091" t="str">
            <v>071-01</v>
          </cell>
          <cell r="C1091" t="str">
            <v>内部仕上足場（手すり先行方式）</v>
          </cell>
          <cell r="E1091" t="str">
            <v>基本料 修理費含む 階高7.4m以上9.1m未満 枠組棚足場</v>
          </cell>
          <cell r="G1091" t="str">
            <v>㎡</v>
          </cell>
        </row>
        <row r="1092">
          <cell r="B1092" t="str">
            <v>071-02</v>
          </cell>
          <cell r="C1092" t="str">
            <v>内部仕上足場（手すり先行方式）</v>
          </cell>
          <cell r="E1092" t="str">
            <v>基本料 修理費含む 階高7.4m以上9.1m未満 枠組棚足場 転用数1</v>
          </cell>
          <cell r="G1092" t="str">
            <v>㎡</v>
          </cell>
        </row>
        <row r="1093">
          <cell r="B1093" t="str">
            <v>071-03</v>
          </cell>
          <cell r="C1093" t="str">
            <v>内部仕上足場（手すり先行方式）</v>
          </cell>
          <cell r="E1093" t="str">
            <v>基本料 修理費含む 階高9.1m以上10.8m未満 枠組棚足場</v>
          </cell>
          <cell r="G1093" t="str">
            <v>㎡</v>
          </cell>
        </row>
        <row r="1094">
          <cell r="B1094" t="str">
            <v>071-04</v>
          </cell>
          <cell r="C1094" t="str">
            <v>内部仕上足場（手すり先行方式）</v>
          </cell>
          <cell r="E1094" t="str">
            <v>基本料 修理費含む 階高9.1m以上10.8m未満 枠組棚足場 転用数1</v>
          </cell>
          <cell r="G1094" t="str">
            <v>㎡</v>
          </cell>
        </row>
        <row r="1095">
          <cell r="B1095" t="str">
            <v>071-05</v>
          </cell>
          <cell r="C1095" t="str">
            <v>内部仕上足場（手すり先行方式）</v>
          </cell>
          <cell r="E1095" t="str">
            <v>基本料 修理費含む 階高10.8m以上12.5m未満 枠組棚足場</v>
          </cell>
          <cell r="G1095" t="str">
            <v>㎡</v>
          </cell>
        </row>
        <row r="1096">
          <cell r="B1096" t="str">
            <v>071-06</v>
          </cell>
          <cell r="C1096" t="str">
            <v>内部仕上足場（手すり先行方式）</v>
          </cell>
          <cell r="E1096" t="str">
            <v>基本料 修理費含む 階高10.8m以上12.5m未満 枠組棚足場 転用数1</v>
          </cell>
          <cell r="G1096" t="str">
            <v>㎡</v>
          </cell>
        </row>
        <row r="1097">
          <cell r="B1097" t="str">
            <v>071-07</v>
          </cell>
          <cell r="C1097" t="str">
            <v>内部仕上足場（手すり先行方式）</v>
          </cell>
          <cell r="E1097" t="str">
            <v>RC造標準日数 修理費含む 階高4.0m超5.0m未満 枠組棚足場 平屋用</v>
          </cell>
          <cell r="G1097" t="str">
            <v>㎡</v>
          </cell>
        </row>
        <row r="1098">
          <cell r="B1098" t="str">
            <v>071-08</v>
          </cell>
          <cell r="C1098" t="str">
            <v>内部仕上足場（手すり先行方式）</v>
          </cell>
          <cell r="E1098" t="str">
            <v>RC造標準日数 修理費含む 階高4.0m超5.0m未満 枠組棚足場 転用数1</v>
          </cell>
          <cell r="G1098" t="str">
            <v>㎡</v>
          </cell>
        </row>
        <row r="1099">
          <cell r="B1099" t="str">
            <v>071-09</v>
          </cell>
          <cell r="C1099" t="str">
            <v>内部仕上足場（手すり先行方式）</v>
          </cell>
          <cell r="E1099" t="str">
            <v>RC造標準日数 修理費含む 階高4.0m超5.0m未満 枠組棚足場 転用数2</v>
          </cell>
          <cell r="G1099" t="str">
            <v>㎡</v>
          </cell>
        </row>
        <row r="1100">
          <cell r="B1100" t="str">
            <v>071-10</v>
          </cell>
          <cell r="C1100" t="str">
            <v>内部仕上足場（手すり先行方式）</v>
          </cell>
          <cell r="E1100" t="str">
            <v>RC造標準日数 修理費含む 階高4.0m超5.0m未満 枠組棚足場 転用数3</v>
          </cell>
          <cell r="G1100" t="str">
            <v>㎡</v>
          </cell>
        </row>
        <row r="1101">
          <cell r="B1101" t="str">
            <v>071-11</v>
          </cell>
          <cell r="C1101" t="str">
            <v>内部仕上足場（手すり先行方式）</v>
          </cell>
          <cell r="E1101" t="str">
            <v>RC造標準日数 修理費含む 階高4.0m超5.0m未満 枠組棚足場 転用数4</v>
          </cell>
          <cell r="G1101" t="str">
            <v>㎡</v>
          </cell>
        </row>
        <row r="1102">
          <cell r="B1102" t="str">
            <v>071-12</v>
          </cell>
          <cell r="C1102" t="str">
            <v>内部仕上足場（手すり先行方式）</v>
          </cell>
          <cell r="E1102" t="str">
            <v>RC造標準日数 修理費含む 階高4.0m超5.0m未満 枠組棚足場 転用数5</v>
          </cell>
          <cell r="G1102" t="str">
            <v>㎡</v>
          </cell>
        </row>
        <row r="1103">
          <cell r="B1103" t="str">
            <v>071-13</v>
          </cell>
          <cell r="C1103" t="str">
            <v>内部仕上足場（手すり先行方式）</v>
          </cell>
          <cell r="E1103" t="str">
            <v>RC造標準日数 修理費含む 階高4.0m超5.0m未満 枠組棚足場 転用数6</v>
          </cell>
          <cell r="G1103" t="str">
            <v>㎡</v>
          </cell>
        </row>
        <row r="1104">
          <cell r="B1104" t="str">
            <v>071-14</v>
          </cell>
          <cell r="C1104" t="str">
            <v>内部仕上足場（手すり先行方式）</v>
          </cell>
          <cell r="E1104" t="str">
            <v>RC造標準日数 修理費含む 階高4.0m超5.0m未満 枠組棚足場 転用数7</v>
          </cell>
          <cell r="G1104" t="str">
            <v>㎡</v>
          </cell>
        </row>
        <row r="1105">
          <cell r="B1105" t="str">
            <v>072-01</v>
          </cell>
          <cell r="C1105" t="str">
            <v>内部仕上足場（手すり先行方式）</v>
          </cell>
          <cell r="E1105" t="str">
            <v>RC造標準日数 修理費含む 階高4.0m超5.0m未満 枠組棚足場 転用数8</v>
          </cell>
          <cell r="G1105" t="str">
            <v>㎡</v>
          </cell>
        </row>
        <row r="1106">
          <cell r="B1106" t="str">
            <v>072-02</v>
          </cell>
          <cell r="C1106" t="str">
            <v>内部仕上足場（手すり先行方式）</v>
          </cell>
          <cell r="E1106" t="str">
            <v>RC造標準日数 修理費含む 階高4.0m超5.0m未満 枠組棚足場 転用数9</v>
          </cell>
          <cell r="G1106" t="str">
            <v>㎡</v>
          </cell>
        </row>
        <row r="1107">
          <cell r="B1107" t="str">
            <v>072-03</v>
          </cell>
          <cell r="C1107" t="str">
            <v>内部仕上足場（手すり先行方式）</v>
          </cell>
          <cell r="E1107" t="str">
            <v>RC造標準日数 修理費含む 階高4.0m超5.0m未満 枠組棚足場 転用数10</v>
          </cell>
          <cell r="G1107" t="str">
            <v>㎡</v>
          </cell>
        </row>
        <row r="1108">
          <cell r="B1108" t="str">
            <v>072-04</v>
          </cell>
          <cell r="C1108" t="str">
            <v>内部仕上足場（手すり先行方式）</v>
          </cell>
          <cell r="E1108" t="str">
            <v>RC造標準日数 修理費含む 階高5.0m以上5.7m未満 枠組棚足場 平屋用</v>
          </cell>
          <cell r="G1108" t="str">
            <v>㎡</v>
          </cell>
        </row>
        <row r="1109">
          <cell r="B1109" t="str">
            <v>072-05</v>
          </cell>
          <cell r="C1109" t="str">
            <v>内部仕上足場（手すり先行方式）</v>
          </cell>
          <cell r="E1109" t="str">
            <v>RC造標準日数 修理費含む 階高5.0m以上5.7m未満 枠組棚足場 転用数1</v>
          </cell>
          <cell r="G1109" t="str">
            <v>㎡</v>
          </cell>
        </row>
        <row r="1110">
          <cell r="B1110" t="str">
            <v>072-06</v>
          </cell>
          <cell r="C1110" t="str">
            <v>内部仕上足場（手すり先行方式）</v>
          </cell>
          <cell r="E1110" t="str">
            <v>RC造標準日数 修理費含む 階高5.7m以上7.4m未満 枠組棚足場 平屋用</v>
          </cell>
          <cell r="G1110" t="str">
            <v>㎡</v>
          </cell>
        </row>
        <row r="1111">
          <cell r="B1111" t="str">
            <v>072-07</v>
          </cell>
          <cell r="C1111" t="str">
            <v>内部仕上足場（手すり先行方式）</v>
          </cell>
          <cell r="E1111" t="str">
            <v>RC造標準日数 修理費含む 階高5.7m以上7.4m未満 枠組棚足場 転用数1</v>
          </cell>
          <cell r="G1111" t="str">
            <v>㎡</v>
          </cell>
        </row>
        <row r="1112">
          <cell r="B1112" t="str">
            <v>072-08</v>
          </cell>
          <cell r="C1112" t="str">
            <v>内部仕上足場（手すり先行方式）</v>
          </cell>
          <cell r="E1112" t="str">
            <v>RC造標準日数 修理費含む 階高7.4m以上9.1m未満 枠組棚足場 平屋用</v>
          </cell>
          <cell r="G1112" t="str">
            <v>㎡</v>
          </cell>
        </row>
        <row r="1113">
          <cell r="B1113" t="str">
            <v>072-09</v>
          </cell>
          <cell r="C1113" t="str">
            <v>内部仕上足場（手すり先行方式）</v>
          </cell>
          <cell r="E1113" t="str">
            <v>RC造標準日数 修理費含む 階高7.4m以上9.1m未満 枠組棚足場 転用数1</v>
          </cell>
          <cell r="G1113" t="str">
            <v>㎡</v>
          </cell>
        </row>
        <row r="1114">
          <cell r="B1114" t="str">
            <v>072-10</v>
          </cell>
          <cell r="C1114" t="str">
            <v>内部仕上足場（手すり先行方式）</v>
          </cell>
          <cell r="E1114" t="str">
            <v>RC造標準日数 修理費含む 階高9.1m以上10.8m未満 枠組棚足場 平屋用</v>
          </cell>
          <cell r="G1114" t="str">
            <v>㎡</v>
          </cell>
        </row>
        <row r="1115">
          <cell r="B1115" t="str">
            <v>072-11</v>
          </cell>
          <cell r="C1115" t="str">
            <v>内部仕上足場（手すり先行方式）</v>
          </cell>
          <cell r="E1115" t="str">
            <v>RC造標準日数 修理費含む 階高9.1m以上10.8m未満 枠組棚足場 転用数1</v>
          </cell>
          <cell r="G1115" t="str">
            <v>㎡</v>
          </cell>
        </row>
        <row r="1116">
          <cell r="B1116" t="str">
            <v>072-12</v>
          </cell>
          <cell r="C1116" t="str">
            <v>内部仕上足場（手すり先行方式）</v>
          </cell>
          <cell r="E1116" t="str">
            <v>RC造標準日数 修理費含む 階高10.8m以上12.5m未満 枠組棚足場 平屋用</v>
          </cell>
          <cell r="G1116" t="str">
            <v>㎡</v>
          </cell>
        </row>
        <row r="1117">
          <cell r="B1117" t="str">
            <v>072-13</v>
          </cell>
          <cell r="C1117" t="str">
            <v>内部仕上足場（手すり先行方式）</v>
          </cell>
          <cell r="E1117" t="str">
            <v>RC造標準日数 修理費含む 階高10.8m以上12.5m未満 枠組棚足場 転用数1</v>
          </cell>
          <cell r="G1117" t="str">
            <v>㎡</v>
          </cell>
        </row>
        <row r="1118">
          <cell r="B1118" t="str">
            <v>072-14</v>
          </cell>
          <cell r="C1118" t="str">
            <v>内部階段仕上足場</v>
          </cell>
          <cell r="D1118">
            <v>0</v>
          </cell>
          <cell r="E1118" t="str">
            <v>掛払い手間</v>
          </cell>
          <cell r="F1118">
            <v>0</v>
          </cell>
          <cell r="G1118" t="str">
            <v>㎡</v>
          </cell>
        </row>
        <row r="1119">
          <cell r="B1119" t="str">
            <v>073-01</v>
          </cell>
          <cell r="C1119" t="str">
            <v>内部階段仕上足場</v>
          </cell>
          <cell r="D1119">
            <v>0</v>
          </cell>
          <cell r="E1119" t="str">
            <v>供用1日賃料 修理費含む</v>
          </cell>
          <cell r="F1119">
            <v>0</v>
          </cell>
          <cell r="G1119" t="str">
            <v>㎡</v>
          </cell>
        </row>
        <row r="1120">
          <cell r="B1120" t="str">
            <v>073-02</v>
          </cell>
          <cell r="C1120" t="str">
            <v>内部階段仕上足場</v>
          </cell>
          <cell r="E1120" t="str">
            <v>基本料 修理費含む</v>
          </cell>
          <cell r="G1120" t="str">
            <v>㎡</v>
          </cell>
        </row>
        <row r="1121">
          <cell r="B1121" t="str">
            <v>073-03</v>
          </cell>
          <cell r="C1121" t="str">
            <v>内部階段仕上足場</v>
          </cell>
          <cell r="E1121" t="str">
            <v>RC造標準日数 修理費含む</v>
          </cell>
          <cell r="G1121" t="str">
            <v>㎡</v>
          </cell>
        </row>
        <row r="1122">
          <cell r="B1122" t="str">
            <v>073-04</v>
          </cell>
          <cell r="C1122" t="str">
            <v>シャフト内足場</v>
          </cell>
          <cell r="E1122" t="str">
            <v>掛払い手間</v>
          </cell>
          <cell r="F1122">
            <v>0</v>
          </cell>
          <cell r="G1122" t="str">
            <v>㎡</v>
          </cell>
        </row>
        <row r="1123">
          <cell r="B1123" t="str">
            <v>073-05</v>
          </cell>
          <cell r="C1123" t="str">
            <v>シャフト内足場</v>
          </cell>
          <cell r="E1123" t="str">
            <v>供用1日賃料 修理費含む</v>
          </cell>
          <cell r="F1123">
            <v>0</v>
          </cell>
          <cell r="G1123" t="str">
            <v>㎡</v>
          </cell>
        </row>
        <row r="1124">
          <cell r="B1124" t="str">
            <v>073-06</v>
          </cell>
          <cell r="C1124" t="str">
            <v>シャフト内足場</v>
          </cell>
          <cell r="E1124" t="str">
            <v>基本料 修理費含む</v>
          </cell>
          <cell r="G1124" t="str">
            <v>㎡</v>
          </cell>
        </row>
        <row r="1125">
          <cell r="B1125" t="str">
            <v>073-07</v>
          </cell>
          <cell r="C1125" t="str">
            <v>シャフト内足場</v>
          </cell>
          <cell r="E1125" t="str">
            <v>RC造標準日数 修理費含む</v>
          </cell>
          <cell r="G1125" t="str">
            <v>㎡</v>
          </cell>
        </row>
        <row r="1126">
          <cell r="B1126" t="str">
            <v>073-08</v>
          </cell>
          <cell r="C1126" t="str">
            <v>内部仕上足場（簡易型移動式足場）</v>
          </cell>
          <cell r="E1126" t="str">
            <v>掛払い手間 階高4.0m超5.0m未満</v>
          </cell>
          <cell r="G1126" t="str">
            <v>㎡</v>
          </cell>
        </row>
        <row r="1127">
          <cell r="B1127" t="str">
            <v>073-09</v>
          </cell>
          <cell r="C1127" t="str">
            <v>内部仕上足場（簡易型移動式足場）</v>
          </cell>
          <cell r="E1127" t="str">
            <v>掛払い手間 階高5.0m以上5.7m未満</v>
          </cell>
          <cell r="G1127" t="str">
            <v>㎡</v>
          </cell>
        </row>
        <row r="1128">
          <cell r="B1128" t="str">
            <v>073-10</v>
          </cell>
          <cell r="C1128" t="str">
            <v>内部仕上足場（簡易型移動式足場）</v>
          </cell>
          <cell r="E1128" t="str">
            <v>掛払い手間 階高5.7m以上7.4m未満</v>
          </cell>
          <cell r="G1128" t="str">
            <v>㎡</v>
          </cell>
        </row>
        <row r="1129">
          <cell r="B1129" t="str">
            <v>073-11</v>
          </cell>
          <cell r="C1129" t="str">
            <v>内部仕上足場（簡易型移動式足場）</v>
          </cell>
          <cell r="E1129" t="str">
            <v>掛払い手間 階高7.4m以上9.1m未満</v>
          </cell>
          <cell r="G1129" t="str">
            <v>㎡</v>
          </cell>
        </row>
        <row r="1130">
          <cell r="B1130" t="str">
            <v>073-12</v>
          </cell>
          <cell r="C1130" t="str">
            <v>内部仕上足場（簡易型移動式足場）</v>
          </cell>
          <cell r="E1130" t="str">
            <v>供用1日賃料 修理費含む 階高4.0m超5.0m未満</v>
          </cell>
          <cell r="G1130" t="str">
            <v>㎡</v>
          </cell>
        </row>
        <row r="1131">
          <cell r="B1131" t="str">
            <v>073-13</v>
          </cell>
          <cell r="C1131" t="str">
            <v>内部仕上足場（簡易型移動式足場）</v>
          </cell>
          <cell r="E1131" t="str">
            <v>供用1日賃料 修理費含む 階高5.0m以上5.7m未満</v>
          </cell>
          <cell r="G1131" t="str">
            <v>㎡</v>
          </cell>
        </row>
        <row r="1132">
          <cell r="B1132" t="str">
            <v>073-14</v>
          </cell>
          <cell r="C1132" t="str">
            <v>内部仕上足場（簡易型移動式足場）</v>
          </cell>
          <cell r="E1132" t="str">
            <v>供用1日賃料 修理費含む 階高5.7m以上7.4m未満</v>
          </cell>
          <cell r="G1132" t="str">
            <v>㎡</v>
          </cell>
        </row>
        <row r="1133">
          <cell r="B1133" t="str">
            <v>074-01</v>
          </cell>
          <cell r="C1133" t="str">
            <v>内部仕上足場（簡易型移動式足場）</v>
          </cell>
          <cell r="E1133" t="str">
            <v>供用1日賃料 修理費含む 階高7.4m以上9.1m未満</v>
          </cell>
          <cell r="G1133" t="str">
            <v>㎡</v>
          </cell>
        </row>
        <row r="1134">
          <cell r="B1134" t="str">
            <v>074-02</v>
          </cell>
          <cell r="C1134" t="str">
            <v>内部仕上足場（簡易型移動式足場）</v>
          </cell>
          <cell r="E1134" t="str">
            <v>基本料 修理費含む 階高4.0m超5.0m未満</v>
          </cell>
          <cell r="G1134" t="str">
            <v>㎡</v>
          </cell>
        </row>
        <row r="1135">
          <cell r="B1135" t="str">
            <v>074-03</v>
          </cell>
          <cell r="C1135" t="str">
            <v>内部仕上足場（簡易型移動式足場）</v>
          </cell>
          <cell r="E1135" t="str">
            <v>基本料 修理費含む 階高5.0m以上5.7m未満</v>
          </cell>
          <cell r="G1135" t="str">
            <v>㎡</v>
          </cell>
        </row>
        <row r="1136">
          <cell r="B1136" t="str">
            <v>074-04</v>
          </cell>
          <cell r="C1136" t="str">
            <v>内部仕上足場（簡易型移動式足場）</v>
          </cell>
          <cell r="E1136" t="str">
            <v>基本料 修理費含む 階高5.7m以上7.4m未満</v>
          </cell>
          <cell r="G1136" t="str">
            <v>㎡</v>
          </cell>
        </row>
        <row r="1137">
          <cell r="B1137" t="str">
            <v>074-05</v>
          </cell>
          <cell r="C1137" t="str">
            <v>内部仕上足場（簡易型移動式足場）</v>
          </cell>
          <cell r="E1137" t="str">
            <v>基本料 修理費含む 階高7.4m以上9.1m未満</v>
          </cell>
          <cell r="G1137" t="str">
            <v>㎡</v>
          </cell>
        </row>
        <row r="1138">
          <cell r="B1138" t="str">
            <v>074-06</v>
          </cell>
          <cell r="C1138" t="str">
            <v>内部仕上足場（簡易型移動式足場）</v>
          </cell>
          <cell r="E1138" t="str">
            <v>RC造標準日数 修理費含む 階高4.0m超5.0m未満</v>
          </cell>
          <cell r="G1138" t="str">
            <v>㎡</v>
          </cell>
        </row>
        <row r="1139">
          <cell r="B1139" t="str">
            <v>074-07</v>
          </cell>
          <cell r="C1139" t="str">
            <v>内部仕上足場（簡易型移動式足場）</v>
          </cell>
          <cell r="E1139" t="str">
            <v>RC造標準日数 修理費含む 階高5.0m以上5.7m未満</v>
          </cell>
          <cell r="G1139" t="str">
            <v>㎡</v>
          </cell>
        </row>
        <row r="1140">
          <cell r="B1140" t="str">
            <v>074-08</v>
          </cell>
          <cell r="C1140" t="str">
            <v>内部仕上足場（簡易型移動式足場）</v>
          </cell>
          <cell r="E1140" t="str">
            <v>RC造標準日数 修理費含む 階高5.7m以上7.4m未満</v>
          </cell>
          <cell r="G1140" t="str">
            <v>㎡</v>
          </cell>
        </row>
        <row r="1141">
          <cell r="B1141" t="str">
            <v>074-09</v>
          </cell>
          <cell r="C1141" t="str">
            <v>内部仕上足場（簡易型移動式足場）</v>
          </cell>
          <cell r="E1141" t="str">
            <v>RC造標準日数 修理費含む 階高7.4m以上9.1m未満</v>
          </cell>
          <cell r="G1141" t="str">
            <v>㎡</v>
          </cell>
        </row>
        <row r="1142">
          <cell r="B1142" t="str">
            <v>074-10</v>
          </cell>
          <cell r="C1142" t="str">
            <v>金 網 張 り</v>
          </cell>
          <cell r="D1142">
            <v>0</v>
          </cell>
          <cell r="E1142" t="str">
            <v>掛払い手間</v>
          </cell>
          <cell r="F1142">
            <v>0</v>
          </cell>
          <cell r="G1142" t="str">
            <v>㎡</v>
          </cell>
        </row>
        <row r="1143">
          <cell r="B1143" t="str">
            <v>074-11</v>
          </cell>
          <cell r="C1143" t="str">
            <v>金 網 張 り</v>
          </cell>
          <cell r="D1143">
            <v>0</v>
          </cell>
          <cell r="E1143" t="str">
            <v>供用1日損料</v>
          </cell>
          <cell r="F1143">
            <v>0</v>
          </cell>
          <cell r="G1143" t="str">
            <v>㎡</v>
          </cell>
        </row>
        <row r="1144">
          <cell r="B1144" t="str">
            <v>074-12</v>
          </cell>
          <cell r="C1144" t="str">
            <v>金網張り（水平張り）</v>
          </cell>
          <cell r="D1144">
            <v>0</v>
          </cell>
          <cell r="E1144" t="str">
            <v>掛払い手間</v>
          </cell>
          <cell r="G1144" t="str">
            <v>㎡</v>
          </cell>
        </row>
        <row r="1145">
          <cell r="B1145" t="str">
            <v>074-13</v>
          </cell>
          <cell r="C1145" t="str">
            <v>金網張り（水平張り）</v>
          </cell>
          <cell r="D1145">
            <v>0</v>
          </cell>
          <cell r="E1145" t="str">
            <v>供用1日損料</v>
          </cell>
          <cell r="G1145" t="str">
            <v>㎡</v>
          </cell>
        </row>
        <row r="1146">
          <cell r="B1146" t="str">
            <v>074-14</v>
          </cell>
        </row>
        <row r="1147">
          <cell r="B1147" t="str">
            <v>075-01</v>
          </cell>
          <cell r="C1147" t="str">
            <v>金網式養生枠</v>
          </cell>
          <cell r="D1147">
            <v>0</v>
          </cell>
          <cell r="E1147" t="str">
            <v>掛払い手間</v>
          </cell>
          <cell r="G1147" t="str">
            <v>㎡</v>
          </cell>
        </row>
        <row r="1148">
          <cell r="B1148" t="str">
            <v>075-02</v>
          </cell>
          <cell r="C1148" t="str">
            <v>金網式養生枠</v>
          </cell>
          <cell r="D1148">
            <v>0</v>
          </cell>
          <cell r="E1148" t="str">
            <v>供用1日賃料 修理費含む</v>
          </cell>
          <cell r="G1148" t="str">
            <v>㎡</v>
          </cell>
        </row>
        <row r="1149">
          <cell r="B1149" t="str">
            <v>075-03</v>
          </cell>
          <cell r="C1149" t="str">
            <v>金網式養生枠</v>
          </cell>
          <cell r="E1149" t="str">
            <v>基本料 修理費含む</v>
          </cell>
          <cell r="G1149" t="str">
            <v>㎡</v>
          </cell>
        </row>
        <row r="1150">
          <cell r="B1150" t="str">
            <v>075-04</v>
          </cell>
          <cell r="C1150" t="str">
            <v>安全ﾈｯﾄ水平張り</v>
          </cell>
          <cell r="D1150">
            <v>0</v>
          </cell>
          <cell r="E1150" t="str">
            <v>防炎ﾎﾟﾘｴｽﾃﾙ 掛払い手間</v>
          </cell>
          <cell r="G1150" t="str">
            <v>㎡</v>
          </cell>
        </row>
        <row r="1151">
          <cell r="B1151" t="str">
            <v>075-05</v>
          </cell>
          <cell r="C1151" t="str">
            <v>安全ﾈｯﾄ水平張り</v>
          </cell>
          <cell r="E1151" t="str">
            <v>防炎ﾎﾟﾘｴｽﾃﾙ 供用1日賃料 修理費含む</v>
          </cell>
          <cell r="G1151" t="str">
            <v>㎡</v>
          </cell>
        </row>
        <row r="1152">
          <cell r="B1152" t="str">
            <v>075-06</v>
          </cell>
          <cell r="C1152" t="str">
            <v>安全ﾈｯﾄ水平張り</v>
          </cell>
          <cell r="E1152" t="str">
            <v>防炎ﾎﾟﾘｴｽﾃﾙ 基本料 修理費含む</v>
          </cell>
          <cell r="G1152" t="str">
            <v>㎡</v>
          </cell>
        </row>
        <row r="1153">
          <cell r="B1153" t="str">
            <v>075-07</v>
          </cell>
          <cell r="C1153" t="str">
            <v>養生シート張り</v>
          </cell>
          <cell r="D1153">
            <v>0</v>
          </cell>
          <cell r="E1153" t="str">
            <v>防炎Ⅰ類 掛払い手間</v>
          </cell>
          <cell r="G1153" t="str">
            <v>㎡</v>
          </cell>
        </row>
        <row r="1154">
          <cell r="B1154" t="str">
            <v>075-08</v>
          </cell>
          <cell r="C1154" t="str">
            <v>養生シート張り</v>
          </cell>
          <cell r="D1154">
            <v>0</v>
          </cell>
          <cell r="E1154" t="str">
            <v>防炎Ⅰ類 供用1日賃料 修理費含む</v>
          </cell>
          <cell r="G1154" t="str">
            <v>㎡</v>
          </cell>
        </row>
        <row r="1155">
          <cell r="B1155" t="str">
            <v>075-09</v>
          </cell>
          <cell r="C1155" t="str">
            <v>養生シート張り</v>
          </cell>
          <cell r="D1155">
            <v>0</v>
          </cell>
          <cell r="E1155" t="str">
            <v>防炎Ⅰ類 基本料 修理費含む</v>
          </cell>
          <cell r="G1155" t="str">
            <v>㎡</v>
          </cell>
        </row>
        <row r="1156">
          <cell r="B1156" t="str">
            <v>075-10</v>
          </cell>
          <cell r="C1156" t="str">
            <v>養生シート張り</v>
          </cell>
          <cell r="E1156" t="str">
            <v>防炎Ⅰ類 RC造標準日数 修理費含む 2階建 建築面積 300㎡</v>
          </cell>
          <cell r="G1156" t="str">
            <v>㎡</v>
          </cell>
        </row>
        <row r="1157">
          <cell r="B1157" t="str">
            <v>075-11</v>
          </cell>
          <cell r="C1157" t="str">
            <v>養生シート張り</v>
          </cell>
          <cell r="E1157" t="str">
            <v>防炎Ⅰ類 RC造標準日数 修理費含む 2階建 建築面積 450㎡</v>
          </cell>
          <cell r="G1157" t="str">
            <v>㎡</v>
          </cell>
        </row>
        <row r="1158">
          <cell r="B1158" t="str">
            <v>075-12</v>
          </cell>
          <cell r="C1158" t="str">
            <v>養生シート張り</v>
          </cell>
          <cell r="E1158" t="str">
            <v>防炎Ⅰ類 RC造標準日数 修理費含む 2階建 建築面積 750㎡</v>
          </cell>
          <cell r="G1158" t="str">
            <v>㎡</v>
          </cell>
        </row>
        <row r="1159">
          <cell r="B1159" t="str">
            <v>075-13</v>
          </cell>
          <cell r="C1159" t="str">
            <v>養生シート張り</v>
          </cell>
          <cell r="E1159" t="str">
            <v>防炎Ⅰ類 RC造標準日数 修理費含む 2階建 建築面積 1,000㎡</v>
          </cell>
          <cell r="G1159" t="str">
            <v>㎡</v>
          </cell>
        </row>
        <row r="1160">
          <cell r="B1160" t="str">
            <v>075-14</v>
          </cell>
          <cell r="C1160" t="str">
            <v>養生シート張り</v>
          </cell>
          <cell r="E1160" t="str">
            <v>防炎Ⅰ類 RC造標準日数 修理費含む 2階建 建築面積 1,500㎡</v>
          </cell>
          <cell r="G1160" t="str">
            <v>㎡</v>
          </cell>
        </row>
        <row r="1161">
          <cell r="B1161" t="str">
            <v>076-01</v>
          </cell>
          <cell r="C1161" t="str">
            <v>養生シート張り</v>
          </cell>
          <cell r="E1161" t="str">
            <v>防炎Ⅰ類 RC造標準日数 修理費含む 2階建 建築面積 2,000㎡</v>
          </cell>
          <cell r="G1161" t="str">
            <v>㎡</v>
          </cell>
        </row>
        <row r="1162">
          <cell r="B1162" t="str">
            <v>076-02</v>
          </cell>
          <cell r="C1162" t="str">
            <v>養生シート張り</v>
          </cell>
          <cell r="E1162" t="str">
            <v>防炎Ⅰ類 RC造標準日数 修理費含む 2階建 建築面積 3,000㎡</v>
          </cell>
          <cell r="G1162" t="str">
            <v>㎡</v>
          </cell>
        </row>
        <row r="1163">
          <cell r="B1163" t="str">
            <v>076-03</v>
          </cell>
          <cell r="C1163" t="str">
            <v>養生シート張り</v>
          </cell>
          <cell r="E1163" t="str">
            <v>防炎Ⅰ類 RC造標準日数 修理費含む 3階建 建築面積 300㎡</v>
          </cell>
          <cell r="G1163" t="str">
            <v>㎡</v>
          </cell>
        </row>
        <row r="1164">
          <cell r="B1164" t="str">
            <v>076-04</v>
          </cell>
          <cell r="C1164" t="str">
            <v>養生シート張り</v>
          </cell>
          <cell r="E1164" t="str">
            <v>防炎Ⅰ類 RC造標準日数 修理費含む 3階建 建築面積 450㎡</v>
          </cell>
          <cell r="G1164" t="str">
            <v>㎡</v>
          </cell>
        </row>
        <row r="1165">
          <cell r="B1165" t="str">
            <v>076-05</v>
          </cell>
          <cell r="C1165" t="str">
            <v>養生シート張り</v>
          </cell>
          <cell r="E1165" t="str">
            <v>防炎Ⅰ類 RC造標準日数 修理費含む 3階建 建築面積 750㎡</v>
          </cell>
          <cell r="G1165" t="str">
            <v>㎡</v>
          </cell>
        </row>
        <row r="1166">
          <cell r="B1166" t="str">
            <v>076-06</v>
          </cell>
          <cell r="C1166" t="str">
            <v>養生シート張り</v>
          </cell>
          <cell r="E1166" t="str">
            <v>防炎Ⅰ類 RC造標準日数 修理費含む 3階建 建築面積 1,000㎡</v>
          </cell>
          <cell r="G1166" t="str">
            <v>㎡</v>
          </cell>
        </row>
        <row r="1167">
          <cell r="B1167" t="str">
            <v>076-07</v>
          </cell>
          <cell r="C1167" t="str">
            <v>養生シート張り</v>
          </cell>
          <cell r="E1167" t="str">
            <v>防炎Ⅰ類 RC造標準日数 修理費含む 3階建 建築面積 1,500㎡</v>
          </cell>
          <cell r="G1167" t="str">
            <v>㎡</v>
          </cell>
        </row>
        <row r="1168">
          <cell r="B1168" t="str">
            <v>076-08</v>
          </cell>
          <cell r="C1168" t="str">
            <v>養生シート張り</v>
          </cell>
          <cell r="E1168" t="str">
            <v>防炎Ⅰ類 RC造標準日数 修理費含む 3階建 建築面積 2,000㎡</v>
          </cell>
          <cell r="G1168" t="str">
            <v>㎡</v>
          </cell>
        </row>
        <row r="1169">
          <cell r="B1169" t="str">
            <v>076-09</v>
          </cell>
          <cell r="C1169" t="str">
            <v>養生シート張り</v>
          </cell>
          <cell r="E1169" t="str">
            <v>防炎Ⅰ類 RC造標準日数 修理費含む 3階建 建築面積 3,000㎡</v>
          </cell>
          <cell r="G1169" t="str">
            <v>㎡</v>
          </cell>
        </row>
        <row r="1170">
          <cell r="B1170" t="str">
            <v>076-10</v>
          </cell>
          <cell r="C1170" t="str">
            <v>養生シート張り</v>
          </cell>
          <cell r="E1170" t="str">
            <v>防炎Ⅰ類 RC造標準日数 修理費含む 4階建 建築面積 300㎡</v>
          </cell>
          <cell r="G1170" t="str">
            <v>㎡</v>
          </cell>
        </row>
        <row r="1171">
          <cell r="B1171" t="str">
            <v>076-11</v>
          </cell>
          <cell r="C1171" t="str">
            <v>養生シート張り</v>
          </cell>
          <cell r="E1171" t="str">
            <v>防炎Ⅰ類 RC造標準日数 修理費含む 4階建 建築面積 450㎡</v>
          </cell>
          <cell r="G1171" t="str">
            <v>㎡</v>
          </cell>
        </row>
        <row r="1172">
          <cell r="B1172" t="str">
            <v>076-12</v>
          </cell>
          <cell r="C1172" t="str">
            <v>養生シート張り</v>
          </cell>
          <cell r="E1172" t="str">
            <v>防炎Ⅰ類 RC造標準日数 修理費含む 4階建 建築面積 750㎡</v>
          </cell>
          <cell r="G1172" t="str">
            <v>㎡</v>
          </cell>
        </row>
        <row r="1173">
          <cell r="B1173" t="str">
            <v>076-13</v>
          </cell>
          <cell r="C1173" t="str">
            <v>養生シート張り</v>
          </cell>
          <cell r="E1173" t="str">
            <v>防炎Ⅰ類 RC造標準日数 修理費含む 4階建 建築面積 1,000㎡</v>
          </cell>
          <cell r="G1173" t="str">
            <v>㎡</v>
          </cell>
        </row>
        <row r="1174">
          <cell r="B1174" t="str">
            <v>076-14</v>
          </cell>
          <cell r="C1174" t="str">
            <v>養生シート張り</v>
          </cell>
          <cell r="E1174" t="str">
            <v>防炎Ⅰ類 RC造標準日数 修理費含む 4階建 建築面積 1,500㎡</v>
          </cell>
          <cell r="G1174" t="str">
            <v>㎡</v>
          </cell>
        </row>
        <row r="1175">
          <cell r="B1175" t="str">
            <v>077-01</v>
          </cell>
          <cell r="C1175" t="str">
            <v>養生シート張り</v>
          </cell>
          <cell r="E1175" t="str">
            <v>防炎Ⅰ類 RC造標準日数 修理費含む 4階建 建築面積 2,000㎡</v>
          </cell>
          <cell r="G1175" t="str">
            <v>㎡</v>
          </cell>
        </row>
        <row r="1176">
          <cell r="B1176" t="str">
            <v>077-02</v>
          </cell>
          <cell r="C1176" t="str">
            <v>養生シート張り</v>
          </cell>
          <cell r="E1176" t="str">
            <v>防炎Ⅰ類 RC造標準日数 修理費含む 4階建 建築面積 3,000㎡</v>
          </cell>
          <cell r="G1176" t="str">
            <v>㎡</v>
          </cell>
        </row>
        <row r="1177">
          <cell r="B1177" t="str">
            <v>077-03</v>
          </cell>
          <cell r="C1177" t="str">
            <v>養生シート張り</v>
          </cell>
          <cell r="E1177" t="str">
            <v>防炎Ⅰ類 RC造標準日数 修理費含む 5階建 建築面積 300㎡</v>
          </cell>
          <cell r="G1177" t="str">
            <v>㎡</v>
          </cell>
        </row>
        <row r="1178">
          <cell r="B1178" t="str">
            <v>077-04</v>
          </cell>
          <cell r="C1178" t="str">
            <v>養生シート張り</v>
          </cell>
          <cell r="E1178" t="str">
            <v>防炎Ⅰ類 RC造標準日数 修理費含む 5階建 建築面積 450㎡</v>
          </cell>
          <cell r="G1178" t="str">
            <v>㎡</v>
          </cell>
        </row>
        <row r="1179">
          <cell r="B1179" t="str">
            <v>077-05</v>
          </cell>
          <cell r="C1179" t="str">
            <v>養生シート張り</v>
          </cell>
          <cell r="E1179" t="str">
            <v>防炎Ⅰ類 RC造標準日数 修理費含む 5階建 建築面積 750㎡</v>
          </cell>
          <cell r="G1179" t="str">
            <v>㎡</v>
          </cell>
        </row>
        <row r="1180">
          <cell r="B1180" t="str">
            <v>077-06</v>
          </cell>
          <cell r="C1180" t="str">
            <v>養生シート張り</v>
          </cell>
          <cell r="E1180" t="str">
            <v>防炎Ⅰ類 RC造標準日数 修理費含む 5階建 建築面積 1,000㎡</v>
          </cell>
          <cell r="G1180" t="str">
            <v>㎡</v>
          </cell>
        </row>
        <row r="1181">
          <cell r="B1181" t="str">
            <v>077-07</v>
          </cell>
          <cell r="C1181" t="str">
            <v>養生シート張り</v>
          </cell>
          <cell r="E1181" t="str">
            <v>防炎Ⅰ類 RC造標準日数 修理費含む 5階建 建築面積 1,500㎡</v>
          </cell>
          <cell r="G1181" t="str">
            <v>㎡</v>
          </cell>
        </row>
        <row r="1182">
          <cell r="B1182" t="str">
            <v>077-08</v>
          </cell>
          <cell r="C1182" t="str">
            <v>養生シート張り</v>
          </cell>
          <cell r="E1182" t="str">
            <v>防炎Ⅰ類 RC造標準日数 修理費含む 5階建 建築面積 2,000㎡</v>
          </cell>
          <cell r="G1182" t="str">
            <v>㎡</v>
          </cell>
        </row>
        <row r="1183">
          <cell r="B1183" t="str">
            <v>077-09</v>
          </cell>
          <cell r="C1183" t="str">
            <v>養生シート張り</v>
          </cell>
          <cell r="E1183" t="str">
            <v>防炎Ⅰ類 RC造標準日数 修理費含む 5階建 建築面積 3,000㎡</v>
          </cell>
          <cell r="G1183" t="str">
            <v>㎡</v>
          </cell>
        </row>
        <row r="1184">
          <cell r="B1184" t="str">
            <v>077-10</v>
          </cell>
          <cell r="C1184" t="str">
            <v>養生シート張り</v>
          </cell>
          <cell r="E1184" t="str">
            <v>防炎Ⅰ類 RC造標準日数 修理費含む 6階建 建築面積 300㎡</v>
          </cell>
          <cell r="G1184" t="str">
            <v>㎡</v>
          </cell>
        </row>
        <row r="1185">
          <cell r="B1185" t="str">
            <v>077-11</v>
          </cell>
          <cell r="C1185" t="str">
            <v>養生シート張り</v>
          </cell>
          <cell r="E1185" t="str">
            <v>防炎Ⅰ類 RC造標準日数 修理費含む 6階建 建築面積 450㎡</v>
          </cell>
          <cell r="G1185" t="str">
            <v>㎡</v>
          </cell>
        </row>
        <row r="1186">
          <cell r="B1186" t="str">
            <v>077-12</v>
          </cell>
          <cell r="C1186" t="str">
            <v>養生シート張り</v>
          </cell>
          <cell r="E1186" t="str">
            <v>防炎Ⅰ類 RC造標準日数 修理費含む 6階建 建築面積 750㎡</v>
          </cell>
          <cell r="G1186" t="str">
            <v>㎡</v>
          </cell>
        </row>
        <row r="1187">
          <cell r="B1187" t="str">
            <v>077-13</v>
          </cell>
          <cell r="C1187" t="str">
            <v>養生シート張り</v>
          </cell>
          <cell r="E1187" t="str">
            <v>防炎Ⅰ類 RC造標準日数 修理費含む 6階建 建築面積 1,000㎡</v>
          </cell>
          <cell r="G1187" t="str">
            <v>㎡</v>
          </cell>
        </row>
        <row r="1188">
          <cell r="B1188" t="str">
            <v>077-14</v>
          </cell>
          <cell r="C1188" t="str">
            <v>養生シート張り</v>
          </cell>
          <cell r="E1188" t="str">
            <v>防炎Ⅰ類 RC造標準日数 修理費含む 6階建 建築面積 1,500㎡</v>
          </cell>
          <cell r="G1188" t="str">
            <v>㎡</v>
          </cell>
        </row>
        <row r="1189">
          <cell r="B1189" t="str">
            <v>078-01</v>
          </cell>
          <cell r="C1189" t="str">
            <v>養生シート張り</v>
          </cell>
          <cell r="E1189" t="str">
            <v>防炎Ⅰ類 RC造標準日数 修理費含む 6階建 建築面積 2,000㎡</v>
          </cell>
          <cell r="G1189" t="str">
            <v>㎡</v>
          </cell>
        </row>
        <row r="1190">
          <cell r="B1190" t="str">
            <v>078-02</v>
          </cell>
          <cell r="C1190" t="str">
            <v>養生シート張り</v>
          </cell>
          <cell r="E1190" t="str">
            <v>防炎Ⅰ類 RC造標準日数 修理費含む 6階建 建築面積 3,000㎡</v>
          </cell>
          <cell r="G1190" t="str">
            <v>㎡</v>
          </cell>
        </row>
        <row r="1191">
          <cell r="B1191" t="str">
            <v>078-03</v>
          </cell>
          <cell r="C1191" t="str">
            <v>養生シート張り</v>
          </cell>
          <cell r="E1191" t="str">
            <v>防炎Ⅰ類 RC造標準日数 修理費含む 7階建 建築面積 300㎡</v>
          </cell>
          <cell r="G1191" t="str">
            <v>㎡</v>
          </cell>
        </row>
        <row r="1192">
          <cell r="B1192" t="str">
            <v>078-04</v>
          </cell>
          <cell r="C1192" t="str">
            <v>養生シート張り</v>
          </cell>
          <cell r="E1192" t="str">
            <v>防炎Ⅰ類 RC造標準日数 修理費含む 7階建 建築面積 450㎡</v>
          </cell>
          <cell r="G1192" t="str">
            <v>㎡</v>
          </cell>
        </row>
        <row r="1193">
          <cell r="B1193" t="str">
            <v>078-05</v>
          </cell>
          <cell r="C1193" t="str">
            <v>養生シート張り</v>
          </cell>
          <cell r="E1193" t="str">
            <v>防炎Ⅰ類 RC造標準日数 修理費含む 7階建 建築面積 750㎡</v>
          </cell>
          <cell r="G1193" t="str">
            <v>㎡</v>
          </cell>
        </row>
        <row r="1194">
          <cell r="B1194" t="str">
            <v>078-06</v>
          </cell>
          <cell r="C1194" t="str">
            <v>養生シート張り</v>
          </cell>
          <cell r="E1194" t="str">
            <v>防炎Ⅰ類 RC造標準日数 修理費含む 7階建 建築面積 1,000㎡</v>
          </cell>
          <cell r="G1194" t="str">
            <v>㎡</v>
          </cell>
        </row>
        <row r="1195">
          <cell r="B1195" t="str">
            <v>078-07</v>
          </cell>
          <cell r="C1195" t="str">
            <v>養生シート張り</v>
          </cell>
          <cell r="E1195" t="str">
            <v>防炎Ⅰ類 RC造標準日数 修理費含む 7階建 建築面積 1,500㎡</v>
          </cell>
          <cell r="G1195" t="str">
            <v>㎡</v>
          </cell>
        </row>
        <row r="1196">
          <cell r="B1196" t="str">
            <v>078-08</v>
          </cell>
          <cell r="C1196" t="str">
            <v>養生シート張り</v>
          </cell>
          <cell r="E1196" t="str">
            <v>防炎Ⅰ類 RC造標準日数 修理費含む 7階建 建築面積 2,000㎡</v>
          </cell>
          <cell r="G1196" t="str">
            <v>㎡</v>
          </cell>
        </row>
        <row r="1197">
          <cell r="B1197" t="str">
            <v>078-09</v>
          </cell>
          <cell r="C1197" t="str">
            <v>養生シート張り</v>
          </cell>
          <cell r="E1197" t="str">
            <v>防炎Ⅰ類 RC造標準日数 修理費含む 7階建 建築面積 3,000㎡</v>
          </cell>
          <cell r="G1197" t="str">
            <v>㎡</v>
          </cell>
        </row>
        <row r="1198">
          <cell r="B1198" t="str">
            <v>078-10</v>
          </cell>
          <cell r="C1198" t="str">
            <v>養生シート張り</v>
          </cell>
          <cell r="E1198" t="str">
            <v>防炎Ⅰ類 RC造標準日数 修理費含む 8階建 建築面積 300㎡</v>
          </cell>
          <cell r="G1198" t="str">
            <v>㎡</v>
          </cell>
        </row>
        <row r="1199">
          <cell r="B1199" t="str">
            <v>078-11</v>
          </cell>
          <cell r="C1199" t="str">
            <v>養生シート張り</v>
          </cell>
          <cell r="E1199" t="str">
            <v>防炎Ⅰ類 RC造標準日数 修理費含む 8階建 建築面積 450㎡</v>
          </cell>
          <cell r="G1199" t="str">
            <v>㎡</v>
          </cell>
        </row>
        <row r="1200">
          <cell r="B1200" t="str">
            <v>078-12</v>
          </cell>
          <cell r="C1200" t="str">
            <v>養生シート張り</v>
          </cell>
          <cell r="E1200" t="str">
            <v>防炎Ⅰ類 RC造標準日数 修理費含む 8階建 建築面積 750㎡</v>
          </cell>
          <cell r="G1200" t="str">
            <v>㎡</v>
          </cell>
        </row>
        <row r="1201">
          <cell r="B1201" t="str">
            <v>078-13</v>
          </cell>
          <cell r="C1201" t="str">
            <v>養生シート張り</v>
          </cell>
          <cell r="E1201" t="str">
            <v>防炎Ⅰ類 RC造標準日数 修理費含む 8階建 建築面積 1,000㎡</v>
          </cell>
          <cell r="G1201" t="str">
            <v>㎡</v>
          </cell>
        </row>
        <row r="1202">
          <cell r="B1202" t="str">
            <v>078-14</v>
          </cell>
          <cell r="C1202" t="str">
            <v>養生シート張り</v>
          </cell>
          <cell r="E1202" t="str">
            <v>防炎Ⅰ類 RC造標準日数 修理費含む 8階建 建築面積 1,500㎡</v>
          </cell>
          <cell r="G1202" t="str">
            <v>㎡</v>
          </cell>
        </row>
        <row r="1203">
          <cell r="B1203" t="str">
            <v>079-01</v>
          </cell>
          <cell r="C1203" t="str">
            <v>養生シート張り</v>
          </cell>
          <cell r="E1203" t="str">
            <v>防炎Ⅰ類 RC造標準日数 修理費含む 8階建 建築面積 2,000㎡</v>
          </cell>
          <cell r="G1203" t="str">
            <v>㎡</v>
          </cell>
        </row>
        <row r="1204">
          <cell r="B1204" t="str">
            <v>079-02</v>
          </cell>
          <cell r="C1204" t="str">
            <v>養生シート張り</v>
          </cell>
          <cell r="E1204" t="str">
            <v>防炎Ⅰ類 RC造標準日数 修理費含む 8階建 建築面積 3,000㎡</v>
          </cell>
          <cell r="G1204" t="str">
            <v>㎡</v>
          </cell>
        </row>
        <row r="1205">
          <cell r="B1205" t="str">
            <v>079-03</v>
          </cell>
          <cell r="C1205" t="str">
            <v>養生シート張り</v>
          </cell>
          <cell r="E1205" t="str">
            <v>防炎Ⅰ類 RC造標準日数 修理費含む 9階建 建築面積 300㎡</v>
          </cell>
          <cell r="G1205" t="str">
            <v>㎡</v>
          </cell>
        </row>
        <row r="1206">
          <cell r="B1206" t="str">
            <v>079-04</v>
          </cell>
          <cell r="C1206" t="str">
            <v>養生シート張り</v>
          </cell>
          <cell r="E1206" t="str">
            <v>防炎Ⅰ類 RC造標準日数 修理費含む 9階建 建築面積 450㎡</v>
          </cell>
          <cell r="G1206" t="str">
            <v>㎡</v>
          </cell>
        </row>
        <row r="1207">
          <cell r="B1207" t="str">
            <v>079-05</v>
          </cell>
          <cell r="C1207" t="str">
            <v>養生シート張り</v>
          </cell>
          <cell r="E1207" t="str">
            <v>防炎Ⅰ類 RC造標準日数 修理費含む 9階建 建築面積 750㎡</v>
          </cell>
          <cell r="G1207" t="str">
            <v>㎡</v>
          </cell>
        </row>
        <row r="1208">
          <cell r="B1208" t="str">
            <v>079-06</v>
          </cell>
          <cell r="C1208" t="str">
            <v>養生シート張り</v>
          </cell>
          <cell r="E1208" t="str">
            <v>防炎Ⅰ類 RC造標準日数 修理費含む 9階建 建築面積 1,000㎡</v>
          </cell>
          <cell r="G1208" t="str">
            <v>㎡</v>
          </cell>
        </row>
        <row r="1209">
          <cell r="B1209" t="str">
            <v>079-07</v>
          </cell>
          <cell r="C1209" t="str">
            <v>養生シート張り</v>
          </cell>
          <cell r="E1209" t="str">
            <v>防炎Ⅰ類 RC造標準日数 修理費含む 9階建 建築面積 1,500㎡</v>
          </cell>
          <cell r="G1209" t="str">
            <v>㎡</v>
          </cell>
        </row>
        <row r="1210">
          <cell r="B1210" t="str">
            <v>079-08</v>
          </cell>
          <cell r="C1210" t="str">
            <v>養生シート張り</v>
          </cell>
          <cell r="E1210" t="str">
            <v>防炎Ⅰ類 RC造標準日数 修理費含む 9階建 建築面積 2,000㎡</v>
          </cell>
          <cell r="G1210" t="str">
            <v>㎡</v>
          </cell>
        </row>
        <row r="1211">
          <cell r="B1211" t="str">
            <v>079-09</v>
          </cell>
          <cell r="C1211" t="str">
            <v>養生シート張り</v>
          </cell>
          <cell r="E1211" t="str">
            <v>防炎Ⅰ類 RC造標準日数 修理費含む 9階建 建築面積 3,000㎡</v>
          </cell>
          <cell r="G1211" t="str">
            <v>㎡</v>
          </cell>
        </row>
        <row r="1212">
          <cell r="B1212" t="str">
            <v>079-10</v>
          </cell>
          <cell r="C1212" t="str">
            <v>養生シート張り</v>
          </cell>
          <cell r="E1212" t="str">
            <v>防炎Ⅰ類 RC造標準日数 修理費含む 10階建 建築面積 300㎡</v>
          </cell>
          <cell r="G1212" t="str">
            <v>㎡</v>
          </cell>
        </row>
        <row r="1213">
          <cell r="B1213" t="str">
            <v>079-11</v>
          </cell>
          <cell r="C1213" t="str">
            <v>養生シート張り</v>
          </cell>
          <cell r="E1213" t="str">
            <v>防炎Ⅰ類 RC造標準日数 修理費含む 10階建 建築面積 450㎡</v>
          </cell>
          <cell r="G1213" t="str">
            <v>㎡</v>
          </cell>
        </row>
        <row r="1214">
          <cell r="B1214" t="str">
            <v>079-12</v>
          </cell>
          <cell r="C1214" t="str">
            <v>養生シート張り</v>
          </cell>
          <cell r="E1214" t="str">
            <v>防炎Ⅰ類 RC造標準日数 修理費含む 10階建 建築面積 750㎡</v>
          </cell>
          <cell r="G1214" t="str">
            <v>㎡</v>
          </cell>
        </row>
        <row r="1215">
          <cell r="B1215" t="str">
            <v>079-13</v>
          </cell>
          <cell r="C1215" t="str">
            <v>養生シート張り</v>
          </cell>
          <cell r="E1215" t="str">
            <v>防炎Ⅰ類 RC造標準日数 修理費含む 10階建 建築面積 1,000㎡</v>
          </cell>
          <cell r="G1215" t="str">
            <v>㎡</v>
          </cell>
        </row>
        <row r="1216">
          <cell r="B1216" t="str">
            <v>079-14</v>
          </cell>
          <cell r="C1216" t="str">
            <v>養生シート張り</v>
          </cell>
          <cell r="E1216" t="str">
            <v>防炎Ⅰ類 RC造標準日数 修理費含む 10階建 建築面積 1,500㎡</v>
          </cell>
          <cell r="G1216" t="str">
            <v>㎡</v>
          </cell>
        </row>
        <row r="1217">
          <cell r="B1217" t="str">
            <v>080-01</v>
          </cell>
          <cell r="C1217" t="str">
            <v>養生シート張り</v>
          </cell>
          <cell r="E1217" t="str">
            <v>防炎Ⅰ類 RC造標準日数 修理費含む 10階建 建築面積 2,000㎡</v>
          </cell>
          <cell r="G1217" t="str">
            <v>㎡</v>
          </cell>
        </row>
        <row r="1218">
          <cell r="B1218" t="str">
            <v>080-02</v>
          </cell>
          <cell r="C1218" t="str">
            <v>養生シート張り</v>
          </cell>
          <cell r="E1218" t="str">
            <v>防炎Ⅰ類 RC造標準日数 修理費含む 10階建 建築面積 3,000㎡</v>
          </cell>
          <cell r="G1218" t="str">
            <v>㎡</v>
          </cell>
        </row>
        <row r="1219">
          <cell r="B1219" t="str">
            <v>080-03</v>
          </cell>
          <cell r="C1219" t="str">
            <v>養生シート張り</v>
          </cell>
          <cell r="E1219" t="str">
            <v>防炎Ⅱ類 掛払い手間</v>
          </cell>
          <cell r="G1219" t="str">
            <v>㎡</v>
          </cell>
        </row>
        <row r="1220">
          <cell r="B1220" t="str">
            <v>080-04</v>
          </cell>
          <cell r="C1220" t="str">
            <v>養生シート張り</v>
          </cell>
          <cell r="E1220" t="str">
            <v>防炎Ⅱ類 供用1日賃料 修理費含む</v>
          </cell>
          <cell r="G1220" t="str">
            <v>㎡</v>
          </cell>
        </row>
        <row r="1221">
          <cell r="B1221" t="str">
            <v>080-05</v>
          </cell>
          <cell r="C1221" t="str">
            <v>養生シート張り</v>
          </cell>
          <cell r="E1221" t="str">
            <v>防炎Ⅱ類 基本料 修理費含む</v>
          </cell>
          <cell r="G1221" t="str">
            <v>㎡</v>
          </cell>
        </row>
        <row r="1222">
          <cell r="B1222" t="str">
            <v>080-06</v>
          </cell>
          <cell r="C1222" t="str">
            <v>養生シート張り</v>
          </cell>
          <cell r="E1222" t="str">
            <v>防炎Ⅱ類 RC造標準日数 修理費含む 2階建 建築面積 300㎡</v>
          </cell>
          <cell r="G1222" t="str">
            <v>㎡</v>
          </cell>
        </row>
        <row r="1223">
          <cell r="B1223" t="str">
            <v>080-07</v>
          </cell>
          <cell r="C1223" t="str">
            <v>養生シート張り</v>
          </cell>
          <cell r="E1223" t="str">
            <v>防炎Ⅱ類 RC造標準日数 修理費含む 2階建 建築面積 450㎡</v>
          </cell>
          <cell r="G1223" t="str">
            <v>㎡</v>
          </cell>
        </row>
        <row r="1224">
          <cell r="B1224" t="str">
            <v>080-08</v>
          </cell>
          <cell r="C1224" t="str">
            <v>養生シート張り</v>
          </cell>
          <cell r="E1224" t="str">
            <v>防炎Ⅱ類 RC造標準日数 修理費含む 2階建 建築面積 750㎡</v>
          </cell>
          <cell r="G1224" t="str">
            <v>㎡</v>
          </cell>
        </row>
        <row r="1225">
          <cell r="B1225" t="str">
            <v>080-09</v>
          </cell>
          <cell r="C1225" t="str">
            <v>養生シート張り</v>
          </cell>
          <cell r="E1225" t="str">
            <v>防炎Ⅱ類 RC造標準日数 修理費含む 2階建 建築面積 1,000㎡</v>
          </cell>
          <cell r="G1225" t="str">
            <v>㎡</v>
          </cell>
        </row>
        <row r="1226">
          <cell r="B1226" t="str">
            <v>080-10</v>
          </cell>
          <cell r="C1226" t="str">
            <v>養生シート張り</v>
          </cell>
          <cell r="E1226" t="str">
            <v>防炎Ⅱ類 RC造標準日数 修理費含む 2階建 建築面積 1,500㎡</v>
          </cell>
          <cell r="G1226" t="str">
            <v>㎡</v>
          </cell>
        </row>
        <row r="1227">
          <cell r="B1227" t="str">
            <v>080-11</v>
          </cell>
          <cell r="C1227" t="str">
            <v>養生シート張り</v>
          </cell>
          <cell r="E1227" t="str">
            <v>防炎Ⅱ類 RC造標準日数 修理費含む 2階建 建築面積 2,000㎡</v>
          </cell>
          <cell r="G1227" t="str">
            <v>㎡</v>
          </cell>
        </row>
        <row r="1228">
          <cell r="B1228" t="str">
            <v>080-12</v>
          </cell>
          <cell r="C1228" t="str">
            <v>養生シート張り</v>
          </cell>
          <cell r="E1228" t="str">
            <v>防炎Ⅱ類 RC造標準日数 修理費含む 2階建 建築面積 3,000㎡</v>
          </cell>
          <cell r="G1228" t="str">
            <v>㎡</v>
          </cell>
        </row>
        <row r="1229">
          <cell r="B1229" t="str">
            <v>080-13</v>
          </cell>
          <cell r="C1229" t="str">
            <v>養生シート張り</v>
          </cell>
          <cell r="E1229" t="str">
            <v>防炎Ⅱ類 RC造標準日数 修理費含む 3階建 建築面積 300㎡</v>
          </cell>
          <cell r="G1229" t="str">
            <v>㎡</v>
          </cell>
        </row>
        <row r="1230">
          <cell r="B1230" t="str">
            <v>080-14</v>
          </cell>
          <cell r="C1230" t="str">
            <v>養生シート張り</v>
          </cell>
          <cell r="E1230" t="str">
            <v>防炎Ⅱ類 RC造標準日数 修理費含む 3階建 建築面積 450㎡</v>
          </cell>
          <cell r="G1230" t="str">
            <v>㎡</v>
          </cell>
        </row>
        <row r="1231">
          <cell r="B1231" t="str">
            <v>081-01</v>
          </cell>
          <cell r="C1231" t="str">
            <v>養生シート張り</v>
          </cell>
          <cell r="E1231" t="str">
            <v>防炎Ⅱ類 RC造標準日数 修理費含む 3階建 建築面積 750㎡</v>
          </cell>
          <cell r="G1231" t="str">
            <v>㎡</v>
          </cell>
        </row>
        <row r="1232">
          <cell r="B1232" t="str">
            <v>081-02</v>
          </cell>
          <cell r="C1232" t="str">
            <v>養生シート張り</v>
          </cell>
          <cell r="E1232" t="str">
            <v>防炎Ⅱ類 RC造標準日数 修理費含む 3階建 建築面積 1,000㎡</v>
          </cell>
          <cell r="G1232" t="str">
            <v>㎡</v>
          </cell>
        </row>
        <row r="1233">
          <cell r="B1233" t="str">
            <v>081-03</v>
          </cell>
          <cell r="C1233" t="str">
            <v>養生シート張り</v>
          </cell>
          <cell r="E1233" t="str">
            <v>防炎Ⅱ類 RC造標準日数 修理費含む 3階建 建築面積 1,500㎡</v>
          </cell>
          <cell r="G1233" t="str">
            <v>㎡</v>
          </cell>
        </row>
        <row r="1234">
          <cell r="B1234" t="str">
            <v>081-04</v>
          </cell>
          <cell r="C1234" t="str">
            <v>養生シート張り</v>
          </cell>
          <cell r="E1234" t="str">
            <v>防炎Ⅱ類 RC造標準日数 修理費含む 3階建 建築面積 2,000㎡</v>
          </cell>
          <cell r="G1234" t="str">
            <v>㎡</v>
          </cell>
        </row>
        <row r="1235">
          <cell r="B1235" t="str">
            <v>081-05</v>
          </cell>
          <cell r="C1235" t="str">
            <v>養生シート張り</v>
          </cell>
          <cell r="E1235" t="str">
            <v>防炎Ⅱ類 RC造標準日数 修理費含む 3階建 建築面積 3,000㎡</v>
          </cell>
          <cell r="G1235" t="str">
            <v>㎡</v>
          </cell>
        </row>
        <row r="1236">
          <cell r="B1236" t="str">
            <v>081-06</v>
          </cell>
          <cell r="C1236" t="str">
            <v>養生シート張り</v>
          </cell>
          <cell r="E1236" t="str">
            <v>防炎Ⅱ類 RC造標準日数 修理費含む 4階建 建築面積 300㎡</v>
          </cell>
          <cell r="G1236" t="str">
            <v>㎡</v>
          </cell>
        </row>
        <row r="1237">
          <cell r="B1237" t="str">
            <v>081-07</v>
          </cell>
          <cell r="C1237" t="str">
            <v>養生シート張り</v>
          </cell>
          <cell r="E1237" t="str">
            <v>防炎Ⅱ類 RC造標準日数 修理費含む 4階建 建築面積 450㎡</v>
          </cell>
          <cell r="G1237" t="str">
            <v>㎡</v>
          </cell>
        </row>
        <row r="1238">
          <cell r="B1238" t="str">
            <v>081-08</v>
          </cell>
          <cell r="C1238" t="str">
            <v>養生シート張り</v>
          </cell>
          <cell r="E1238" t="str">
            <v>防炎Ⅱ類 RC造標準日数 修理費含む 4階建 建築面積 750㎡</v>
          </cell>
          <cell r="G1238" t="str">
            <v>㎡</v>
          </cell>
        </row>
        <row r="1239">
          <cell r="B1239" t="str">
            <v>081-09</v>
          </cell>
          <cell r="C1239" t="str">
            <v>養生シート張り</v>
          </cell>
          <cell r="E1239" t="str">
            <v>防炎Ⅱ類 RC造標準日数 修理費含む 4階建 建築面積 1,000㎡</v>
          </cell>
          <cell r="G1239" t="str">
            <v>㎡</v>
          </cell>
        </row>
        <row r="1240">
          <cell r="B1240" t="str">
            <v>081-10</v>
          </cell>
          <cell r="C1240" t="str">
            <v>養生シート張り</v>
          </cell>
          <cell r="E1240" t="str">
            <v>防炎Ⅱ類 RC造標準日数 修理費含む 4階建 建築面積 1,500㎡</v>
          </cell>
          <cell r="G1240" t="str">
            <v>㎡</v>
          </cell>
        </row>
        <row r="1241">
          <cell r="B1241" t="str">
            <v>081-11</v>
          </cell>
          <cell r="C1241" t="str">
            <v>養生シート張り</v>
          </cell>
          <cell r="E1241" t="str">
            <v>防炎Ⅱ類 RC造標準日数 修理費含む 4階建 建築面積 2,000㎡</v>
          </cell>
          <cell r="G1241" t="str">
            <v>㎡</v>
          </cell>
        </row>
        <row r="1242">
          <cell r="B1242" t="str">
            <v>081-12</v>
          </cell>
          <cell r="C1242" t="str">
            <v>養生シート張り</v>
          </cell>
          <cell r="E1242" t="str">
            <v>防炎Ⅱ類 RC造標準日数 修理費含む 4階建 建築面積 3,000㎡</v>
          </cell>
          <cell r="G1242" t="str">
            <v>㎡</v>
          </cell>
        </row>
        <row r="1243">
          <cell r="B1243" t="str">
            <v>081-13</v>
          </cell>
          <cell r="C1243" t="str">
            <v>養生シート張り</v>
          </cell>
          <cell r="E1243" t="str">
            <v>防炎Ⅱ類 RC造標準日数 修理費含む 5階建 建築面積 300㎡</v>
          </cell>
          <cell r="G1243" t="str">
            <v>㎡</v>
          </cell>
        </row>
        <row r="1244">
          <cell r="B1244" t="str">
            <v>081-14</v>
          </cell>
          <cell r="C1244" t="str">
            <v>養生シート張り</v>
          </cell>
          <cell r="E1244" t="str">
            <v>防炎Ⅱ類 RC造標準日数 修理費含む 5階建 建築面積 450㎡</v>
          </cell>
          <cell r="G1244" t="str">
            <v>㎡</v>
          </cell>
        </row>
        <row r="1245">
          <cell r="B1245" t="str">
            <v>082-01</v>
          </cell>
          <cell r="C1245" t="str">
            <v>養生シート張り</v>
          </cell>
          <cell r="E1245" t="str">
            <v>防炎Ⅱ類 RC造標準日数 修理費含む 5階建 建築面積 750㎡</v>
          </cell>
          <cell r="G1245" t="str">
            <v>㎡</v>
          </cell>
        </row>
        <row r="1246">
          <cell r="B1246" t="str">
            <v>082-02</v>
          </cell>
          <cell r="C1246" t="str">
            <v>養生シート張り</v>
          </cell>
          <cell r="E1246" t="str">
            <v>防炎Ⅱ類 RC造標準日数 修理費含む 5階建 建築面積 1,000㎡</v>
          </cell>
          <cell r="G1246" t="str">
            <v>㎡</v>
          </cell>
        </row>
        <row r="1247">
          <cell r="B1247" t="str">
            <v>082-03</v>
          </cell>
          <cell r="C1247" t="str">
            <v>養生シート張り</v>
          </cell>
          <cell r="E1247" t="str">
            <v>防炎Ⅱ類 RC造標準日数 修理費含む 5階建 建築面積 1,500㎡</v>
          </cell>
          <cell r="G1247" t="str">
            <v>㎡</v>
          </cell>
        </row>
        <row r="1248">
          <cell r="B1248" t="str">
            <v>082-04</v>
          </cell>
          <cell r="C1248" t="str">
            <v>養生シート張り</v>
          </cell>
          <cell r="E1248" t="str">
            <v>防炎Ⅱ類 RC造標準日数 修理費含む 5階建 建築面積 2,000㎡</v>
          </cell>
          <cell r="G1248" t="str">
            <v>㎡</v>
          </cell>
        </row>
        <row r="1249">
          <cell r="B1249" t="str">
            <v>082-05</v>
          </cell>
          <cell r="C1249" t="str">
            <v>養生シート張り</v>
          </cell>
          <cell r="E1249" t="str">
            <v>防炎Ⅱ類 RC造標準日数 修理費含む 5階建 建築面積 3,000㎡</v>
          </cell>
          <cell r="G1249" t="str">
            <v>㎡</v>
          </cell>
        </row>
        <row r="1250">
          <cell r="B1250" t="str">
            <v>082-06</v>
          </cell>
          <cell r="C1250" t="str">
            <v>養生シート張り</v>
          </cell>
          <cell r="E1250" t="str">
            <v>防炎Ⅱ類 RC造標準日数 修理費含む 6階建 建築面積 300㎡</v>
          </cell>
          <cell r="G1250" t="str">
            <v>㎡</v>
          </cell>
        </row>
        <row r="1251">
          <cell r="B1251" t="str">
            <v>082-07</v>
          </cell>
          <cell r="C1251" t="str">
            <v>養生シート張り</v>
          </cell>
          <cell r="E1251" t="str">
            <v>防炎Ⅱ類 RC造標準日数 修理費含む 6階建 建築面積 450㎡</v>
          </cell>
          <cell r="G1251" t="str">
            <v>㎡</v>
          </cell>
        </row>
        <row r="1252">
          <cell r="B1252" t="str">
            <v>082-08</v>
          </cell>
          <cell r="C1252" t="str">
            <v>養生シート張り</v>
          </cell>
          <cell r="E1252" t="str">
            <v>防炎Ⅱ類 RC造標準日数 修理費含む 6階建 建築面積 750㎡</v>
          </cell>
          <cell r="G1252" t="str">
            <v>㎡</v>
          </cell>
        </row>
        <row r="1253">
          <cell r="B1253" t="str">
            <v>082-09</v>
          </cell>
          <cell r="C1253" t="str">
            <v>養生シート張り</v>
          </cell>
          <cell r="E1253" t="str">
            <v>防炎Ⅱ類 RC造標準日数 修理費含む 6階建 建築面積 1,000㎡</v>
          </cell>
          <cell r="G1253" t="str">
            <v>㎡</v>
          </cell>
        </row>
        <row r="1254">
          <cell r="B1254" t="str">
            <v>082-10</v>
          </cell>
          <cell r="C1254" t="str">
            <v>養生シート張り</v>
          </cell>
          <cell r="E1254" t="str">
            <v>防炎Ⅱ類 RC造標準日数 修理費含む 6階建 建築面積 1,500㎡</v>
          </cell>
          <cell r="G1254" t="str">
            <v>㎡</v>
          </cell>
        </row>
        <row r="1255">
          <cell r="B1255" t="str">
            <v>082-11</v>
          </cell>
          <cell r="C1255" t="str">
            <v>養生シート張り</v>
          </cell>
          <cell r="E1255" t="str">
            <v>防炎Ⅱ類 RC造標準日数 修理費含む 6階建 建築面積 2,000㎡</v>
          </cell>
          <cell r="G1255" t="str">
            <v>㎡</v>
          </cell>
        </row>
        <row r="1256">
          <cell r="B1256" t="str">
            <v>082-12</v>
          </cell>
          <cell r="C1256" t="str">
            <v>養生シート張り</v>
          </cell>
          <cell r="E1256" t="str">
            <v>防炎Ⅱ類 RC造標準日数 修理費含む 6階建 建築面積 3,000㎡</v>
          </cell>
          <cell r="G1256" t="str">
            <v>㎡</v>
          </cell>
        </row>
        <row r="1257">
          <cell r="B1257" t="str">
            <v>082-13</v>
          </cell>
          <cell r="C1257" t="str">
            <v>養生シート張り</v>
          </cell>
          <cell r="E1257" t="str">
            <v>防炎Ⅱ類 RC造標準日数 修理費含む 7階建 建築面積 300㎡</v>
          </cell>
          <cell r="G1257" t="str">
            <v>㎡</v>
          </cell>
        </row>
        <row r="1258">
          <cell r="B1258" t="str">
            <v>082-14</v>
          </cell>
          <cell r="C1258" t="str">
            <v>養生シート張り</v>
          </cell>
          <cell r="E1258" t="str">
            <v>防炎Ⅱ類 RC造標準日数 修理費含む 7階建 建築面積 450㎡</v>
          </cell>
          <cell r="G1258" t="str">
            <v>㎡</v>
          </cell>
        </row>
        <row r="1259">
          <cell r="B1259" t="str">
            <v>083-01</v>
          </cell>
          <cell r="C1259" t="str">
            <v>養生シート張り</v>
          </cell>
          <cell r="E1259" t="str">
            <v>防炎Ⅱ類 RC造標準日数 修理費含む 7階建 建築面積 750㎡</v>
          </cell>
          <cell r="G1259" t="str">
            <v>㎡</v>
          </cell>
        </row>
        <row r="1260">
          <cell r="B1260" t="str">
            <v>083-02</v>
          </cell>
          <cell r="C1260" t="str">
            <v>養生シート張り</v>
          </cell>
          <cell r="E1260" t="str">
            <v>防炎Ⅱ類 RC造標準日数 修理費含む 7階建 建築面積 1,000㎡</v>
          </cell>
          <cell r="G1260" t="str">
            <v>㎡</v>
          </cell>
        </row>
        <row r="1261">
          <cell r="B1261" t="str">
            <v>083-03</v>
          </cell>
          <cell r="C1261" t="str">
            <v>養生シート張り</v>
          </cell>
          <cell r="E1261" t="str">
            <v>防炎Ⅱ類 RC造標準日数 修理費含む 7階建 建築面積 1,500㎡</v>
          </cell>
          <cell r="G1261" t="str">
            <v>㎡</v>
          </cell>
        </row>
        <row r="1262">
          <cell r="B1262" t="str">
            <v>083-04</v>
          </cell>
          <cell r="C1262" t="str">
            <v>養生シート張り</v>
          </cell>
          <cell r="E1262" t="str">
            <v>防炎Ⅱ類 RC造標準日数 修理費含む 7階建 建築面積 2,000㎡</v>
          </cell>
          <cell r="G1262" t="str">
            <v>㎡</v>
          </cell>
        </row>
        <row r="1263">
          <cell r="B1263" t="str">
            <v>083-05</v>
          </cell>
          <cell r="C1263" t="str">
            <v>養生シート張り</v>
          </cell>
          <cell r="E1263" t="str">
            <v>防炎Ⅱ類 RC造標準日数 修理費含む 7階建 建築面積 3,000㎡</v>
          </cell>
          <cell r="G1263" t="str">
            <v>㎡</v>
          </cell>
        </row>
        <row r="1264">
          <cell r="B1264" t="str">
            <v>083-06</v>
          </cell>
          <cell r="C1264" t="str">
            <v>養生シート張り</v>
          </cell>
          <cell r="E1264" t="str">
            <v>防炎Ⅱ類 RC造標準日数 修理費含む 8階建 建築面積 300㎡</v>
          </cell>
          <cell r="G1264" t="str">
            <v>㎡</v>
          </cell>
        </row>
        <row r="1265">
          <cell r="B1265" t="str">
            <v>083-07</v>
          </cell>
          <cell r="C1265" t="str">
            <v>養生シート張り</v>
          </cell>
          <cell r="E1265" t="str">
            <v>防炎Ⅱ類 RC造標準日数 修理費含む 8階建 建築面積 450㎡</v>
          </cell>
          <cell r="G1265" t="str">
            <v>㎡</v>
          </cell>
        </row>
        <row r="1266">
          <cell r="B1266" t="str">
            <v>083-08</v>
          </cell>
          <cell r="C1266" t="str">
            <v>養生シート張り</v>
          </cell>
          <cell r="E1266" t="str">
            <v>防炎Ⅱ類 RC造標準日数 修理費含む 8階建 建築面積 750㎡</v>
          </cell>
          <cell r="G1266" t="str">
            <v>㎡</v>
          </cell>
        </row>
        <row r="1267">
          <cell r="B1267" t="str">
            <v>083-09</v>
          </cell>
          <cell r="C1267" t="str">
            <v>養生シート張り</v>
          </cell>
          <cell r="E1267" t="str">
            <v>防炎Ⅱ類 RC造標準日数 修理費含む 8階建 建築面積 1,000㎡</v>
          </cell>
          <cell r="G1267" t="str">
            <v>㎡</v>
          </cell>
        </row>
        <row r="1268">
          <cell r="B1268" t="str">
            <v>083-10</v>
          </cell>
          <cell r="C1268" t="str">
            <v>養生シート張り</v>
          </cell>
          <cell r="E1268" t="str">
            <v>防炎Ⅱ類 RC造標準日数 修理費含む 8階建 建築面積 1,500㎡</v>
          </cell>
          <cell r="G1268" t="str">
            <v>㎡</v>
          </cell>
        </row>
        <row r="1269">
          <cell r="B1269" t="str">
            <v>083-11</v>
          </cell>
          <cell r="C1269" t="str">
            <v>養生シート張り</v>
          </cell>
          <cell r="E1269" t="str">
            <v>防炎Ⅱ類 RC造標準日数 修理費含む 8階建 建築面積 2,000㎡</v>
          </cell>
          <cell r="G1269" t="str">
            <v>㎡</v>
          </cell>
        </row>
        <row r="1270">
          <cell r="B1270" t="str">
            <v>083-12</v>
          </cell>
          <cell r="C1270" t="str">
            <v>養生シート張り</v>
          </cell>
          <cell r="E1270" t="str">
            <v>防炎Ⅱ類 RC造標準日数 修理費含む 8階建 建築面積 3,000㎡</v>
          </cell>
          <cell r="G1270" t="str">
            <v>㎡</v>
          </cell>
        </row>
        <row r="1271">
          <cell r="B1271" t="str">
            <v>083-13</v>
          </cell>
          <cell r="C1271" t="str">
            <v>養生シート張り</v>
          </cell>
          <cell r="E1271" t="str">
            <v>防炎Ⅱ類 RC造標準日数 修理費含む 9階建 建築面積 300㎡</v>
          </cell>
          <cell r="G1271" t="str">
            <v>㎡</v>
          </cell>
        </row>
        <row r="1272">
          <cell r="B1272" t="str">
            <v>083-14</v>
          </cell>
          <cell r="C1272" t="str">
            <v>養生シート張り</v>
          </cell>
          <cell r="E1272" t="str">
            <v>防炎Ⅱ類 RC造標準日数 修理費含む 9階建 建築面積 450㎡</v>
          </cell>
          <cell r="G1272" t="str">
            <v>㎡</v>
          </cell>
        </row>
        <row r="1273">
          <cell r="B1273" t="str">
            <v>084-01</v>
          </cell>
          <cell r="C1273" t="str">
            <v>養生シート張り</v>
          </cell>
          <cell r="E1273" t="str">
            <v>防炎Ⅱ類 RC造標準日数 修理費含む 9階建 建築面積 750㎡</v>
          </cell>
          <cell r="G1273" t="str">
            <v>㎡</v>
          </cell>
        </row>
        <row r="1274">
          <cell r="B1274" t="str">
            <v>084-02</v>
          </cell>
          <cell r="C1274" t="str">
            <v>養生シート張り</v>
          </cell>
          <cell r="E1274" t="str">
            <v>防炎Ⅱ類 RC造標準日数 修理費含む 9階建 建築面積 1,000㎡</v>
          </cell>
          <cell r="G1274" t="str">
            <v>㎡</v>
          </cell>
        </row>
        <row r="1275">
          <cell r="B1275" t="str">
            <v>084-03</v>
          </cell>
          <cell r="C1275" t="str">
            <v>養生シート張り</v>
          </cell>
          <cell r="E1275" t="str">
            <v>防炎Ⅱ類 RC造標準日数 修理費含む 9階建 建築面積 1,500㎡</v>
          </cell>
          <cell r="G1275" t="str">
            <v>㎡</v>
          </cell>
        </row>
        <row r="1276">
          <cell r="B1276" t="str">
            <v>084-04</v>
          </cell>
          <cell r="C1276" t="str">
            <v>養生シート張り</v>
          </cell>
          <cell r="E1276" t="str">
            <v>防炎Ⅱ類 RC造標準日数 修理費含む 9階建 建築面積 2,000㎡</v>
          </cell>
          <cell r="G1276" t="str">
            <v>㎡</v>
          </cell>
        </row>
        <row r="1277">
          <cell r="B1277" t="str">
            <v>084-05</v>
          </cell>
          <cell r="C1277" t="str">
            <v>養生シート張り</v>
          </cell>
          <cell r="E1277" t="str">
            <v>防炎Ⅱ類 RC造標準日数 修理費含む 9階建 建築面積 3,000㎡</v>
          </cell>
          <cell r="G1277" t="str">
            <v>㎡</v>
          </cell>
        </row>
        <row r="1278">
          <cell r="B1278" t="str">
            <v>084-06</v>
          </cell>
          <cell r="C1278" t="str">
            <v>養生シート張り</v>
          </cell>
          <cell r="E1278" t="str">
            <v>防炎Ⅱ類 RC造標準日数 修理費含む 10階建 建築面積 300㎡</v>
          </cell>
          <cell r="G1278" t="str">
            <v>㎡</v>
          </cell>
        </row>
        <row r="1279">
          <cell r="B1279" t="str">
            <v>084-07</v>
          </cell>
          <cell r="C1279" t="str">
            <v>養生シート張り</v>
          </cell>
          <cell r="E1279" t="str">
            <v>防炎Ⅱ類 RC造標準日数 修理費含む 10階建 建築面積 450㎡</v>
          </cell>
          <cell r="G1279" t="str">
            <v>㎡</v>
          </cell>
        </row>
        <row r="1280">
          <cell r="B1280" t="str">
            <v>084-08</v>
          </cell>
          <cell r="C1280" t="str">
            <v>養生シート張り</v>
          </cell>
          <cell r="E1280" t="str">
            <v>防炎Ⅱ類 RC造標準日数 修理費含む 10階建 建築面積 750㎡</v>
          </cell>
          <cell r="G1280" t="str">
            <v>㎡</v>
          </cell>
        </row>
        <row r="1281">
          <cell r="B1281" t="str">
            <v>084-09</v>
          </cell>
          <cell r="C1281" t="str">
            <v>養生シート張り</v>
          </cell>
          <cell r="E1281" t="str">
            <v>防炎Ⅱ類 RC造標準日数 修理費含む 10階建 建築面積 1,000㎡</v>
          </cell>
          <cell r="G1281" t="str">
            <v>㎡</v>
          </cell>
        </row>
        <row r="1282">
          <cell r="B1282" t="str">
            <v>084-10</v>
          </cell>
          <cell r="C1282" t="str">
            <v>養生シート張り</v>
          </cell>
          <cell r="E1282" t="str">
            <v>防炎Ⅱ類 RC造標準日数 修理費含む 10階建 建築面積 1,500㎡</v>
          </cell>
          <cell r="G1282" t="str">
            <v>㎡</v>
          </cell>
        </row>
        <row r="1283">
          <cell r="B1283" t="str">
            <v>084-11</v>
          </cell>
          <cell r="C1283" t="str">
            <v>養生シート張り</v>
          </cell>
          <cell r="E1283" t="str">
            <v>防炎Ⅱ類 RC造標準日数 修理費含む 10階建 建築面積 2,000㎡</v>
          </cell>
          <cell r="G1283" t="str">
            <v>㎡</v>
          </cell>
        </row>
        <row r="1284">
          <cell r="B1284" t="str">
            <v>084-12</v>
          </cell>
          <cell r="C1284" t="str">
            <v>養生シート張り</v>
          </cell>
          <cell r="E1284" t="str">
            <v>防炎Ⅱ類 RC造標準日数 修理費含む 10階建 建築面積 3,000㎡</v>
          </cell>
          <cell r="G1284" t="str">
            <v>㎡</v>
          </cell>
        </row>
        <row r="1285">
          <cell r="B1285" t="str">
            <v>084-13</v>
          </cell>
          <cell r="C1285" t="str">
            <v>ﾈｯﾄ状養生ｼｰﾄ張り</v>
          </cell>
          <cell r="D1285">
            <v>0</v>
          </cell>
          <cell r="E1285" t="str">
            <v>防炎Ⅰ類 掛払い手間</v>
          </cell>
          <cell r="F1285">
            <v>0</v>
          </cell>
          <cell r="G1285" t="str">
            <v>㎡</v>
          </cell>
        </row>
        <row r="1286">
          <cell r="B1286" t="str">
            <v>084-14</v>
          </cell>
          <cell r="C1286" t="str">
            <v>ﾈｯﾄ状養生ｼｰﾄ張り</v>
          </cell>
          <cell r="D1286">
            <v>0</v>
          </cell>
          <cell r="E1286" t="str">
            <v>防炎Ⅰ類 供用1日賃料 修理費含む</v>
          </cell>
          <cell r="F1286">
            <v>0</v>
          </cell>
          <cell r="G1286" t="str">
            <v>㎡</v>
          </cell>
        </row>
        <row r="1287">
          <cell r="B1287" t="str">
            <v>085-01</v>
          </cell>
          <cell r="C1287" t="str">
            <v>ﾈｯﾄ状養生ｼｰﾄ張り</v>
          </cell>
          <cell r="D1287">
            <v>0</v>
          </cell>
          <cell r="E1287" t="str">
            <v>防炎Ⅰ類 基本料 修理費含む</v>
          </cell>
          <cell r="F1287">
            <v>0</v>
          </cell>
          <cell r="G1287" t="str">
            <v>㎡</v>
          </cell>
        </row>
        <row r="1288">
          <cell r="B1288" t="str">
            <v>085-02</v>
          </cell>
          <cell r="C1288" t="str">
            <v>ﾈｯﾄ状養生ｼｰﾄ張り</v>
          </cell>
          <cell r="E1288" t="str">
            <v>防炎Ⅰ類 RC造標準日数 修理費含む 2階建 建築面積 300㎡</v>
          </cell>
          <cell r="G1288" t="str">
            <v>㎡</v>
          </cell>
        </row>
        <row r="1289">
          <cell r="B1289" t="str">
            <v>085-03</v>
          </cell>
          <cell r="C1289" t="str">
            <v>ﾈｯﾄ状養生ｼｰﾄ張り</v>
          </cell>
          <cell r="E1289" t="str">
            <v>防炎Ⅰ類 RC造標準日数 修理費含む 2階建 建築面積 450㎡</v>
          </cell>
          <cell r="G1289" t="str">
            <v>㎡</v>
          </cell>
        </row>
        <row r="1290">
          <cell r="B1290" t="str">
            <v>085-04</v>
          </cell>
          <cell r="C1290" t="str">
            <v>ﾈｯﾄ状養生ｼｰﾄ張り</v>
          </cell>
          <cell r="E1290" t="str">
            <v>防炎Ⅰ類 RC造標準日数 修理費含む 2階建 建築面積 750㎡</v>
          </cell>
          <cell r="G1290" t="str">
            <v>㎡</v>
          </cell>
        </row>
        <row r="1291">
          <cell r="B1291" t="str">
            <v>085-05</v>
          </cell>
          <cell r="C1291" t="str">
            <v>ﾈｯﾄ状養生ｼｰﾄ張り</v>
          </cell>
          <cell r="E1291" t="str">
            <v>防炎Ⅰ類 RC造標準日数 修理費含む 2階建 建築面積 1,000㎡</v>
          </cell>
          <cell r="G1291" t="str">
            <v>㎡</v>
          </cell>
        </row>
        <row r="1292">
          <cell r="B1292" t="str">
            <v>085-06</v>
          </cell>
          <cell r="C1292" t="str">
            <v>ﾈｯﾄ状養生ｼｰﾄ張り</v>
          </cell>
          <cell r="E1292" t="str">
            <v>防炎Ⅰ類 RC造標準日数 修理費含む 2階建 建築面積 1,500㎡</v>
          </cell>
          <cell r="G1292" t="str">
            <v>㎡</v>
          </cell>
        </row>
        <row r="1293">
          <cell r="B1293" t="str">
            <v>085-07</v>
          </cell>
          <cell r="C1293" t="str">
            <v>ﾈｯﾄ状養生ｼｰﾄ張り</v>
          </cell>
          <cell r="E1293" t="str">
            <v>防炎Ⅰ類 RC造標準日数 修理費含む 2階建 建築面積 2,000㎡</v>
          </cell>
          <cell r="G1293" t="str">
            <v>㎡</v>
          </cell>
        </row>
        <row r="1294">
          <cell r="B1294" t="str">
            <v>085-08</v>
          </cell>
          <cell r="C1294" t="str">
            <v>ﾈｯﾄ状養生ｼｰﾄ張り</v>
          </cell>
          <cell r="E1294" t="str">
            <v>防炎Ⅰ類 RC造標準日数 修理費含む 2階建 建築面積 3,000㎡</v>
          </cell>
          <cell r="G1294" t="str">
            <v>㎡</v>
          </cell>
        </row>
        <row r="1295">
          <cell r="B1295" t="str">
            <v>085-09</v>
          </cell>
          <cell r="C1295" t="str">
            <v>ﾈｯﾄ状養生ｼｰﾄ張り</v>
          </cell>
          <cell r="E1295" t="str">
            <v>防炎Ⅰ類 RC造標準日数 修理費含む 3階建 建築面積 300㎡</v>
          </cell>
          <cell r="G1295" t="str">
            <v>㎡</v>
          </cell>
        </row>
        <row r="1296">
          <cell r="B1296" t="str">
            <v>085-10</v>
          </cell>
          <cell r="C1296" t="str">
            <v>ﾈｯﾄ状養生ｼｰﾄ張り</v>
          </cell>
          <cell r="E1296" t="str">
            <v>防炎Ⅰ類 RC造標準日数 修理費含む 3階建 建築面積 450㎡</v>
          </cell>
          <cell r="G1296" t="str">
            <v>㎡</v>
          </cell>
        </row>
        <row r="1297">
          <cell r="B1297" t="str">
            <v>085-11</v>
          </cell>
          <cell r="C1297" t="str">
            <v>ﾈｯﾄ状養生ｼｰﾄ張り</v>
          </cell>
          <cell r="E1297" t="str">
            <v>防炎Ⅰ類 RC造標準日数 修理費含む 3階建 建築面積 750㎡</v>
          </cell>
          <cell r="G1297" t="str">
            <v>㎡</v>
          </cell>
        </row>
        <row r="1298">
          <cell r="B1298" t="str">
            <v>085-12</v>
          </cell>
          <cell r="C1298" t="str">
            <v>ﾈｯﾄ状養生ｼｰﾄ張り</v>
          </cell>
          <cell r="E1298" t="str">
            <v>防炎Ⅰ類 RC造標準日数 修理費含む 3階建 建築面積 1,000㎡</v>
          </cell>
          <cell r="G1298" t="str">
            <v>㎡</v>
          </cell>
        </row>
        <row r="1299">
          <cell r="B1299" t="str">
            <v>085-13</v>
          </cell>
          <cell r="C1299" t="str">
            <v>ﾈｯﾄ状養生ｼｰﾄ張り</v>
          </cell>
          <cell r="E1299" t="str">
            <v>防炎Ⅰ類 RC造標準日数 修理費含む 3階建 建築面積 1,500㎡</v>
          </cell>
          <cell r="G1299" t="str">
            <v>㎡</v>
          </cell>
        </row>
        <row r="1300">
          <cell r="B1300" t="str">
            <v>085-14</v>
          </cell>
          <cell r="C1300" t="str">
            <v>ﾈｯﾄ状養生ｼｰﾄ張り</v>
          </cell>
          <cell r="E1300" t="str">
            <v>防炎Ⅰ類 RC造標準日数 修理費含む 3階建 建築面積 2,000㎡</v>
          </cell>
          <cell r="G1300" t="str">
            <v>㎡</v>
          </cell>
        </row>
        <row r="1301">
          <cell r="B1301" t="str">
            <v>086-01</v>
          </cell>
          <cell r="C1301" t="str">
            <v>ﾈｯﾄ状養生ｼｰﾄ張り</v>
          </cell>
          <cell r="E1301" t="str">
            <v>防炎Ⅰ類 RC造標準日数 修理費含む 3階建 建築面積 3,000㎡</v>
          </cell>
          <cell r="G1301" t="str">
            <v>㎡</v>
          </cell>
        </row>
        <row r="1302">
          <cell r="B1302" t="str">
            <v>086-02</v>
          </cell>
          <cell r="C1302" t="str">
            <v>ﾈｯﾄ状養生ｼｰﾄ張り</v>
          </cell>
          <cell r="E1302" t="str">
            <v>防炎Ⅰ類 RC造標準日数 修理費含む 4階建 建築面積 300㎡</v>
          </cell>
          <cell r="G1302" t="str">
            <v>㎡</v>
          </cell>
        </row>
        <row r="1303">
          <cell r="B1303" t="str">
            <v>086-03</v>
          </cell>
          <cell r="C1303" t="str">
            <v>ﾈｯﾄ状養生ｼｰﾄ張り</v>
          </cell>
          <cell r="E1303" t="str">
            <v>防炎Ⅰ類 RC造標準日数 修理費含む 4階建 建築面積 450㎡</v>
          </cell>
          <cell r="G1303" t="str">
            <v>㎡</v>
          </cell>
        </row>
        <row r="1304">
          <cell r="B1304" t="str">
            <v>086-04</v>
          </cell>
          <cell r="C1304" t="str">
            <v>ﾈｯﾄ状養生ｼｰﾄ張り</v>
          </cell>
          <cell r="E1304" t="str">
            <v>防炎Ⅰ類 RC造標準日数 修理費含む 4階建 建築面積 750㎡</v>
          </cell>
          <cell r="G1304" t="str">
            <v>㎡</v>
          </cell>
        </row>
        <row r="1305">
          <cell r="B1305" t="str">
            <v>086-05</v>
          </cell>
          <cell r="C1305" t="str">
            <v>ﾈｯﾄ状養生ｼｰﾄ張り</v>
          </cell>
          <cell r="E1305" t="str">
            <v>防炎Ⅰ類 RC造標準日数 修理費含む 4階建 建築面積 1,000㎡</v>
          </cell>
          <cell r="G1305" t="str">
            <v>㎡</v>
          </cell>
        </row>
        <row r="1306">
          <cell r="B1306" t="str">
            <v>086-06</v>
          </cell>
          <cell r="C1306" t="str">
            <v>ﾈｯﾄ状養生ｼｰﾄ張り</v>
          </cell>
          <cell r="E1306" t="str">
            <v>防炎Ⅰ類 RC造標準日数 修理費含む 4階建 建築面積 1,500㎡</v>
          </cell>
          <cell r="G1306" t="str">
            <v>㎡</v>
          </cell>
        </row>
        <row r="1307">
          <cell r="B1307" t="str">
            <v>086-07</v>
          </cell>
          <cell r="C1307" t="str">
            <v>ﾈｯﾄ状養生ｼｰﾄ張り</v>
          </cell>
          <cell r="E1307" t="str">
            <v>防炎Ⅰ類 RC造標準日数 修理費含む 4階建 建築面積 2,000㎡</v>
          </cell>
          <cell r="G1307" t="str">
            <v>㎡</v>
          </cell>
        </row>
        <row r="1308">
          <cell r="B1308" t="str">
            <v>086-08</v>
          </cell>
          <cell r="C1308" t="str">
            <v>ﾈｯﾄ状養生ｼｰﾄ張り</v>
          </cell>
          <cell r="E1308" t="str">
            <v>防炎Ⅰ類 RC造標準日数 修理費含む 4階建 建築面積 3,000㎡</v>
          </cell>
          <cell r="G1308" t="str">
            <v>㎡</v>
          </cell>
        </row>
        <row r="1309">
          <cell r="B1309" t="str">
            <v>086-09</v>
          </cell>
          <cell r="C1309" t="str">
            <v>ﾈｯﾄ状養生ｼｰﾄ張り</v>
          </cell>
          <cell r="E1309" t="str">
            <v>防炎Ⅰ類 RC造標準日数 修理費含む 5階建 建築面積 300㎡</v>
          </cell>
          <cell r="G1309" t="str">
            <v>㎡</v>
          </cell>
        </row>
        <row r="1310">
          <cell r="B1310" t="str">
            <v>086-10</v>
          </cell>
          <cell r="C1310" t="str">
            <v>ﾈｯﾄ状養生ｼｰﾄ張り</v>
          </cell>
          <cell r="E1310" t="str">
            <v>防炎Ⅰ類 RC造標準日数 修理費含む 5階建 建築面積 450㎡</v>
          </cell>
          <cell r="G1310" t="str">
            <v>㎡</v>
          </cell>
        </row>
        <row r="1311">
          <cell r="B1311" t="str">
            <v>086-11</v>
          </cell>
          <cell r="C1311" t="str">
            <v>ﾈｯﾄ状養生ｼｰﾄ張り</v>
          </cell>
          <cell r="E1311" t="str">
            <v>防炎Ⅰ類 RC造標準日数 修理費含む 5階建 建築面積 750㎡</v>
          </cell>
          <cell r="G1311" t="str">
            <v>㎡</v>
          </cell>
        </row>
        <row r="1312">
          <cell r="B1312" t="str">
            <v>086-12</v>
          </cell>
          <cell r="C1312" t="str">
            <v>ﾈｯﾄ状養生ｼｰﾄ張り</v>
          </cell>
          <cell r="E1312" t="str">
            <v>防炎Ⅰ類 RC造標準日数 修理費含む 5階建 建築面積 1,000㎡</v>
          </cell>
          <cell r="G1312" t="str">
            <v>㎡</v>
          </cell>
        </row>
        <row r="1313">
          <cell r="B1313" t="str">
            <v>086-13</v>
          </cell>
          <cell r="C1313" t="str">
            <v>ﾈｯﾄ状養生ｼｰﾄ張り</v>
          </cell>
          <cell r="E1313" t="str">
            <v>防炎Ⅰ類 RC造標準日数 修理費含む 5階建 建築面積 1,500㎡</v>
          </cell>
          <cell r="G1313" t="str">
            <v>㎡</v>
          </cell>
        </row>
        <row r="1314">
          <cell r="B1314" t="str">
            <v>086-14</v>
          </cell>
          <cell r="C1314" t="str">
            <v>ﾈｯﾄ状養生ｼｰﾄ張り</v>
          </cell>
          <cell r="E1314" t="str">
            <v>防炎Ⅰ類 RC造標準日数 修理費含む 5階建 建築面積 2,000㎡</v>
          </cell>
          <cell r="G1314" t="str">
            <v>㎡</v>
          </cell>
        </row>
        <row r="1315">
          <cell r="B1315" t="str">
            <v>087-01</v>
          </cell>
          <cell r="C1315" t="str">
            <v>ﾈｯﾄ状養生ｼｰﾄ張り</v>
          </cell>
          <cell r="E1315" t="str">
            <v>防炎Ⅰ類 RC造標準日数 修理費含む 5階建 建築面積 3,000㎡</v>
          </cell>
          <cell r="G1315" t="str">
            <v>㎡</v>
          </cell>
        </row>
        <row r="1316">
          <cell r="B1316" t="str">
            <v>087-02</v>
          </cell>
          <cell r="C1316" t="str">
            <v>ﾈｯﾄ状養生ｼｰﾄ張り</v>
          </cell>
          <cell r="E1316" t="str">
            <v>防炎Ⅰ類 RC造標準日数 修理費含む 6階建 建築面積 300㎡</v>
          </cell>
          <cell r="G1316" t="str">
            <v>㎡</v>
          </cell>
        </row>
        <row r="1317">
          <cell r="B1317" t="str">
            <v>087-03</v>
          </cell>
          <cell r="C1317" t="str">
            <v>ﾈｯﾄ状養生ｼｰﾄ張り</v>
          </cell>
          <cell r="E1317" t="str">
            <v>防炎Ⅰ類 RC造標準日数 修理費含む 6階建 建築面積 450㎡</v>
          </cell>
          <cell r="G1317" t="str">
            <v>㎡</v>
          </cell>
        </row>
        <row r="1318">
          <cell r="B1318" t="str">
            <v>087-04</v>
          </cell>
          <cell r="C1318" t="str">
            <v>ﾈｯﾄ状養生ｼｰﾄ張り</v>
          </cell>
          <cell r="E1318" t="str">
            <v>防炎Ⅰ類 RC造標準日数 修理費含む 6階建 建築面積 750㎡</v>
          </cell>
          <cell r="G1318" t="str">
            <v>㎡</v>
          </cell>
        </row>
        <row r="1319">
          <cell r="B1319" t="str">
            <v>087-05</v>
          </cell>
          <cell r="C1319" t="str">
            <v>ﾈｯﾄ状養生ｼｰﾄ張り</v>
          </cell>
          <cell r="E1319" t="str">
            <v>防炎Ⅰ類 RC造標準日数 修理費含む 6階建 建築面積 1,000㎡</v>
          </cell>
          <cell r="G1319" t="str">
            <v>㎡</v>
          </cell>
        </row>
        <row r="1320">
          <cell r="B1320" t="str">
            <v>087-06</v>
          </cell>
          <cell r="C1320" t="str">
            <v>ﾈｯﾄ状養生ｼｰﾄ張り</v>
          </cell>
          <cell r="E1320" t="str">
            <v>防炎Ⅰ類 RC造標準日数 修理費含む 6階建 建築面積 1,500㎡</v>
          </cell>
          <cell r="G1320" t="str">
            <v>㎡</v>
          </cell>
        </row>
        <row r="1321">
          <cell r="B1321" t="str">
            <v>087-07</v>
          </cell>
          <cell r="C1321" t="str">
            <v>ﾈｯﾄ状養生ｼｰﾄ張り</v>
          </cell>
          <cell r="E1321" t="str">
            <v>防炎Ⅰ類 RC造標準日数 修理費含む 6階建 建築面積 2,000㎡</v>
          </cell>
          <cell r="G1321" t="str">
            <v>㎡</v>
          </cell>
        </row>
        <row r="1322">
          <cell r="B1322" t="str">
            <v>087-08</v>
          </cell>
          <cell r="C1322" t="str">
            <v>ﾈｯﾄ状養生ｼｰﾄ張り</v>
          </cell>
          <cell r="E1322" t="str">
            <v>防炎Ⅰ類 RC造標準日数 修理費含む 6階建 建築面積 3,000㎡</v>
          </cell>
          <cell r="G1322" t="str">
            <v>㎡</v>
          </cell>
        </row>
        <row r="1323">
          <cell r="B1323" t="str">
            <v>087-09</v>
          </cell>
          <cell r="C1323" t="str">
            <v>ﾈｯﾄ状養生ｼｰﾄ張り</v>
          </cell>
          <cell r="E1323" t="str">
            <v>防炎Ⅰ類 RC造標準日数 修理費含む 7階建 建築面積 300㎡</v>
          </cell>
          <cell r="G1323" t="str">
            <v>㎡</v>
          </cell>
        </row>
        <row r="1324">
          <cell r="B1324" t="str">
            <v>087-10</v>
          </cell>
          <cell r="C1324" t="str">
            <v>ﾈｯﾄ状養生ｼｰﾄ張り</v>
          </cell>
          <cell r="E1324" t="str">
            <v>防炎Ⅰ類 RC造標準日数 修理費含む 7階建 建築面積 450㎡</v>
          </cell>
          <cell r="G1324" t="str">
            <v>㎡</v>
          </cell>
        </row>
        <row r="1325">
          <cell r="B1325" t="str">
            <v>087-11</v>
          </cell>
          <cell r="C1325" t="str">
            <v>ﾈｯﾄ状養生ｼｰﾄ張り</v>
          </cell>
          <cell r="E1325" t="str">
            <v>防炎Ⅰ類 RC造標準日数 修理費含む 7階建 建築面積 750㎡</v>
          </cell>
          <cell r="G1325" t="str">
            <v>㎡</v>
          </cell>
        </row>
        <row r="1326">
          <cell r="B1326" t="str">
            <v>087-12</v>
          </cell>
          <cell r="C1326" t="str">
            <v>ﾈｯﾄ状養生ｼｰﾄ張り</v>
          </cell>
          <cell r="E1326" t="str">
            <v>防炎Ⅰ類 RC造標準日数 修理費含む 7階建 建築面積 1,000㎡</v>
          </cell>
          <cell r="G1326" t="str">
            <v>㎡</v>
          </cell>
        </row>
        <row r="1327">
          <cell r="B1327" t="str">
            <v>087-13</v>
          </cell>
          <cell r="C1327" t="str">
            <v>ﾈｯﾄ状養生ｼｰﾄ張り</v>
          </cell>
          <cell r="E1327" t="str">
            <v>防炎Ⅰ類 RC造標準日数 修理費含む 7階建 建築面積 1,500㎡</v>
          </cell>
          <cell r="G1327" t="str">
            <v>㎡</v>
          </cell>
        </row>
        <row r="1328">
          <cell r="B1328" t="str">
            <v>087-14</v>
          </cell>
          <cell r="C1328" t="str">
            <v>ﾈｯﾄ状養生ｼｰﾄ張り</v>
          </cell>
          <cell r="E1328" t="str">
            <v>防炎Ⅰ類 RC造標準日数 修理費含む 7階建 建築面積 2,000㎡</v>
          </cell>
          <cell r="G1328" t="str">
            <v>㎡</v>
          </cell>
        </row>
        <row r="1329">
          <cell r="B1329" t="str">
            <v>088-01</v>
          </cell>
          <cell r="C1329" t="str">
            <v>ﾈｯﾄ状養生ｼｰﾄ張り</v>
          </cell>
          <cell r="E1329" t="str">
            <v>防炎Ⅰ類 RC造標準日数 修理費含む 7階建 建築面積 3,000㎡</v>
          </cell>
          <cell r="G1329" t="str">
            <v>㎡</v>
          </cell>
        </row>
        <row r="1330">
          <cell r="B1330" t="str">
            <v>088-02</v>
          </cell>
          <cell r="C1330" t="str">
            <v>ﾈｯﾄ状養生ｼｰﾄ張り</v>
          </cell>
          <cell r="E1330" t="str">
            <v>防炎Ⅰ類 RC造標準日数 修理費含む 8階建 建築面積 300㎡</v>
          </cell>
          <cell r="G1330" t="str">
            <v>㎡</v>
          </cell>
        </row>
        <row r="1331">
          <cell r="B1331" t="str">
            <v>088-03</v>
          </cell>
          <cell r="C1331" t="str">
            <v>ﾈｯﾄ状養生ｼｰﾄ張り</v>
          </cell>
          <cell r="E1331" t="str">
            <v>防炎Ⅰ類 RC造標準日数 修理費含む 8階建 建築面積 450㎡</v>
          </cell>
          <cell r="G1331" t="str">
            <v>㎡</v>
          </cell>
        </row>
        <row r="1332">
          <cell r="B1332" t="str">
            <v>088-04</v>
          </cell>
          <cell r="C1332" t="str">
            <v>ﾈｯﾄ状養生ｼｰﾄ張り</v>
          </cell>
          <cell r="E1332" t="str">
            <v>防炎Ⅰ類 RC造標準日数 修理費含む 8階建 建築面積 750㎡</v>
          </cell>
          <cell r="G1332" t="str">
            <v>㎡</v>
          </cell>
        </row>
        <row r="1333">
          <cell r="B1333" t="str">
            <v>088-05</v>
          </cell>
          <cell r="C1333" t="str">
            <v>ﾈｯﾄ状養生ｼｰﾄ張り</v>
          </cell>
          <cell r="E1333" t="str">
            <v>防炎Ⅰ類 RC造標準日数 修理費含む 8階建 建築面積 1,000㎡</v>
          </cell>
          <cell r="G1333" t="str">
            <v>㎡</v>
          </cell>
        </row>
        <row r="1334">
          <cell r="B1334" t="str">
            <v>088-06</v>
          </cell>
          <cell r="C1334" t="str">
            <v>ﾈｯﾄ状養生ｼｰﾄ張り</v>
          </cell>
          <cell r="E1334" t="str">
            <v>防炎Ⅰ類 RC造標準日数 修理費含む 8階建 建築面積 1,500㎡</v>
          </cell>
          <cell r="G1334" t="str">
            <v>㎡</v>
          </cell>
        </row>
        <row r="1335">
          <cell r="B1335" t="str">
            <v>088-07</v>
          </cell>
          <cell r="C1335" t="str">
            <v>ﾈｯﾄ状養生ｼｰﾄ張り</v>
          </cell>
          <cell r="E1335" t="str">
            <v>防炎Ⅰ類 RC造標準日数 修理費含む 8階建 建築面積 2,000㎡</v>
          </cell>
          <cell r="G1335" t="str">
            <v>㎡</v>
          </cell>
        </row>
        <row r="1336">
          <cell r="B1336" t="str">
            <v>088-08</v>
          </cell>
          <cell r="C1336" t="str">
            <v>ﾈｯﾄ状養生ｼｰﾄ張り</v>
          </cell>
          <cell r="E1336" t="str">
            <v>防炎Ⅰ類 RC造標準日数 修理費含む 8階建 建築面積 3,000㎡</v>
          </cell>
          <cell r="G1336" t="str">
            <v>㎡</v>
          </cell>
        </row>
        <row r="1337">
          <cell r="B1337" t="str">
            <v>088-09</v>
          </cell>
          <cell r="C1337" t="str">
            <v>ﾈｯﾄ状養生ｼｰﾄ張り</v>
          </cell>
          <cell r="E1337" t="str">
            <v>防炎Ⅰ類 RC造標準日数 修理費含む 9階建 建築面積 300㎡</v>
          </cell>
          <cell r="G1337" t="str">
            <v>㎡</v>
          </cell>
        </row>
        <row r="1338">
          <cell r="B1338" t="str">
            <v>088-10</v>
          </cell>
          <cell r="C1338" t="str">
            <v>ﾈｯﾄ状養生ｼｰﾄ張り</v>
          </cell>
          <cell r="E1338" t="str">
            <v>防炎Ⅰ類 RC造標準日数 修理費含む 9階建 建築面積 450㎡</v>
          </cell>
          <cell r="G1338" t="str">
            <v>㎡</v>
          </cell>
        </row>
        <row r="1339">
          <cell r="B1339" t="str">
            <v>088-11</v>
          </cell>
          <cell r="C1339" t="str">
            <v>ﾈｯﾄ状養生ｼｰﾄ張り</v>
          </cell>
          <cell r="E1339" t="str">
            <v>防炎Ⅰ類 RC造標準日数 修理費含む 9階建 建築面積 750㎡</v>
          </cell>
          <cell r="G1339" t="str">
            <v>㎡</v>
          </cell>
        </row>
        <row r="1340">
          <cell r="B1340" t="str">
            <v>088-12</v>
          </cell>
          <cell r="C1340" t="str">
            <v>ﾈｯﾄ状養生ｼｰﾄ張り</v>
          </cell>
          <cell r="E1340" t="str">
            <v>防炎Ⅰ類 RC造標準日数 修理費含む 9階建 建築面積 1,000㎡</v>
          </cell>
          <cell r="G1340" t="str">
            <v>㎡</v>
          </cell>
        </row>
        <row r="1341">
          <cell r="B1341" t="str">
            <v>088-13</v>
          </cell>
          <cell r="C1341" t="str">
            <v>ﾈｯﾄ状養生ｼｰﾄ張り</v>
          </cell>
          <cell r="E1341" t="str">
            <v>防炎Ⅰ類 RC造標準日数 修理費含む 9階建 建築面積 1,500㎡</v>
          </cell>
          <cell r="G1341" t="str">
            <v>㎡</v>
          </cell>
        </row>
        <row r="1342">
          <cell r="B1342" t="str">
            <v>088-14</v>
          </cell>
          <cell r="C1342" t="str">
            <v>ﾈｯﾄ状養生ｼｰﾄ張り</v>
          </cell>
          <cell r="E1342" t="str">
            <v>防炎Ⅰ類 RC造標準日数 修理費含む 9階建 建築面積 2,000㎡</v>
          </cell>
          <cell r="G1342" t="str">
            <v>㎡</v>
          </cell>
        </row>
        <row r="1343">
          <cell r="B1343" t="str">
            <v>089-01</v>
          </cell>
          <cell r="C1343" t="str">
            <v>ﾈｯﾄ状養生ｼｰﾄ張り</v>
          </cell>
          <cell r="E1343" t="str">
            <v>防炎Ⅰ類 RC造標準日数 修理費含む 9階建 建築面積 3,000㎡</v>
          </cell>
          <cell r="G1343" t="str">
            <v>㎡</v>
          </cell>
        </row>
        <row r="1344">
          <cell r="B1344" t="str">
            <v>089-02</v>
          </cell>
          <cell r="C1344" t="str">
            <v>ﾈｯﾄ状養生ｼｰﾄ張り</v>
          </cell>
          <cell r="E1344" t="str">
            <v>防炎Ⅰ類 RC造標準日数 修理費含む 10階建 建築面積 300㎡</v>
          </cell>
          <cell r="G1344" t="str">
            <v>㎡</v>
          </cell>
        </row>
        <row r="1345">
          <cell r="B1345" t="str">
            <v>089-03</v>
          </cell>
          <cell r="C1345" t="str">
            <v>ﾈｯﾄ状養生ｼｰﾄ張り</v>
          </cell>
          <cell r="E1345" t="str">
            <v>防炎Ⅰ類 RC造標準日数 修理費含む 10階建 建築面積 450㎡</v>
          </cell>
          <cell r="G1345" t="str">
            <v>㎡</v>
          </cell>
        </row>
        <row r="1346">
          <cell r="B1346" t="str">
            <v>089-04</v>
          </cell>
          <cell r="C1346" t="str">
            <v>ﾈｯﾄ状養生ｼｰﾄ張り</v>
          </cell>
          <cell r="E1346" t="str">
            <v>防炎Ⅰ類 RC造標準日数 修理費含む 10階建 建築面積 750㎡</v>
          </cell>
          <cell r="G1346" t="str">
            <v>㎡</v>
          </cell>
        </row>
        <row r="1347">
          <cell r="B1347" t="str">
            <v>089-05</v>
          </cell>
          <cell r="C1347" t="str">
            <v>ﾈｯﾄ状養生ｼｰﾄ張り</v>
          </cell>
          <cell r="E1347" t="str">
            <v>防炎Ⅰ類 RC造標準日数 修理費含む 10階建 建築面積 1,000㎡</v>
          </cell>
          <cell r="G1347" t="str">
            <v>㎡</v>
          </cell>
        </row>
        <row r="1348">
          <cell r="B1348" t="str">
            <v>089-06</v>
          </cell>
          <cell r="C1348" t="str">
            <v>ﾈｯﾄ状養生ｼｰﾄ張り</v>
          </cell>
          <cell r="E1348" t="str">
            <v>防炎Ⅰ類 RC造標準日数 修理費含む 10階建 建築面積 1,500㎡</v>
          </cell>
          <cell r="G1348" t="str">
            <v>㎡</v>
          </cell>
        </row>
        <row r="1349">
          <cell r="B1349" t="str">
            <v>089-07</v>
          </cell>
          <cell r="C1349" t="str">
            <v>ﾈｯﾄ状養生ｼｰﾄ張り</v>
          </cell>
          <cell r="E1349" t="str">
            <v>防炎Ⅰ類 RC造標準日数 修理費含む 10階建 建築面積 2,000㎡</v>
          </cell>
          <cell r="G1349" t="str">
            <v>㎡</v>
          </cell>
        </row>
        <row r="1350">
          <cell r="B1350" t="str">
            <v>089-08</v>
          </cell>
          <cell r="C1350" t="str">
            <v>ﾈｯﾄ状養生ｼｰﾄ張り</v>
          </cell>
          <cell r="E1350" t="str">
            <v>防炎Ⅰ類 RC造標準日数 修理費含む 10階建 建築面積 3,000㎡</v>
          </cell>
          <cell r="G1350" t="str">
            <v>㎡</v>
          </cell>
        </row>
        <row r="1351">
          <cell r="B1351" t="str">
            <v>089-09</v>
          </cell>
          <cell r="C1351" t="str">
            <v>ﾈｯﾄ状養生ｼｰﾄ張り</v>
          </cell>
          <cell r="D1351">
            <v>0</v>
          </cell>
          <cell r="E1351" t="str">
            <v>防炎Ⅱ類 掛払い手間</v>
          </cell>
          <cell r="F1351">
            <v>0</v>
          </cell>
          <cell r="G1351" t="str">
            <v>㎡</v>
          </cell>
        </row>
        <row r="1352">
          <cell r="B1352" t="str">
            <v>089-10</v>
          </cell>
          <cell r="C1352" t="str">
            <v>ﾈｯﾄ状養生ｼｰﾄ張り</v>
          </cell>
          <cell r="D1352">
            <v>0</v>
          </cell>
          <cell r="E1352" t="str">
            <v>防炎Ⅱ類 供用1日賃料 修理費含む</v>
          </cell>
          <cell r="F1352">
            <v>0</v>
          </cell>
          <cell r="G1352" t="str">
            <v>㎡</v>
          </cell>
        </row>
        <row r="1353">
          <cell r="B1353" t="str">
            <v>089-11</v>
          </cell>
          <cell r="C1353" t="str">
            <v>ﾈｯﾄ状養生ｼｰﾄ張り</v>
          </cell>
          <cell r="D1353">
            <v>0</v>
          </cell>
          <cell r="E1353" t="str">
            <v>防炎Ⅱ類 基本料 修理費含む</v>
          </cell>
          <cell r="F1353">
            <v>0</v>
          </cell>
          <cell r="G1353" t="str">
            <v>㎡</v>
          </cell>
        </row>
        <row r="1354">
          <cell r="B1354" t="str">
            <v>089-12</v>
          </cell>
          <cell r="C1354" t="str">
            <v>ﾈｯﾄ状養生ｼｰﾄ張り</v>
          </cell>
          <cell r="E1354" t="str">
            <v>防炎Ⅱ類 RC造標準日数 修理費含む 2階建 建築面積 300㎡</v>
          </cell>
          <cell r="G1354" t="str">
            <v>㎡</v>
          </cell>
        </row>
        <row r="1355">
          <cell r="B1355" t="str">
            <v>089-13</v>
          </cell>
          <cell r="C1355" t="str">
            <v>ﾈｯﾄ状養生ｼｰﾄ張り</v>
          </cell>
          <cell r="E1355" t="str">
            <v>防炎Ⅱ類 RC造標準日数 修理費含む 2階建 建築面積 450㎡</v>
          </cell>
          <cell r="G1355" t="str">
            <v>㎡</v>
          </cell>
        </row>
        <row r="1356">
          <cell r="B1356" t="str">
            <v>089-14</v>
          </cell>
          <cell r="C1356" t="str">
            <v>ﾈｯﾄ状養生ｼｰﾄ張り</v>
          </cell>
          <cell r="E1356" t="str">
            <v>防炎Ⅱ類 RC造標準日数 修理費含む 2階建 建築面積 750㎡</v>
          </cell>
          <cell r="G1356" t="str">
            <v>㎡</v>
          </cell>
        </row>
        <row r="1357">
          <cell r="B1357" t="str">
            <v>090-01</v>
          </cell>
          <cell r="C1357" t="str">
            <v>ﾈｯﾄ状養生ｼｰﾄ張り</v>
          </cell>
          <cell r="E1357" t="str">
            <v>防炎Ⅱ類 RC造標準日数 修理費含む 2階建 建築面積 1,000㎡</v>
          </cell>
          <cell r="G1357" t="str">
            <v>㎡</v>
          </cell>
        </row>
        <row r="1358">
          <cell r="B1358" t="str">
            <v>090-02</v>
          </cell>
          <cell r="C1358" t="str">
            <v>ﾈｯﾄ状養生ｼｰﾄ張り</v>
          </cell>
          <cell r="E1358" t="str">
            <v>防炎Ⅱ類 RC造標準日数 修理費含む 2階建 建築面積 1,500㎡</v>
          </cell>
          <cell r="G1358" t="str">
            <v>㎡</v>
          </cell>
        </row>
        <row r="1359">
          <cell r="B1359" t="str">
            <v>090-03</v>
          </cell>
          <cell r="C1359" t="str">
            <v>ﾈｯﾄ状養生ｼｰﾄ張り</v>
          </cell>
          <cell r="E1359" t="str">
            <v>防炎Ⅱ類 RC造標準日数 修理費含む 2階建 建築面積 2,000㎡</v>
          </cell>
          <cell r="G1359" t="str">
            <v>㎡</v>
          </cell>
        </row>
        <row r="1360">
          <cell r="B1360" t="str">
            <v>090-04</v>
          </cell>
          <cell r="C1360" t="str">
            <v>ﾈｯﾄ状養生ｼｰﾄ張り</v>
          </cell>
          <cell r="E1360" t="str">
            <v>防炎Ⅱ類 RC造標準日数 修理費含む 2階建 建築面積 3,000㎡</v>
          </cell>
          <cell r="G1360" t="str">
            <v>㎡</v>
          </cell>
        </row>
        <row r="1361">
          <cell r="B1361" t="str">
            <v>090-05</v>
          </cell>
          <cell r="C1361" t="str">
            <v>ﾈｯﾄ状養生ｼｰﾄ張り</v>
          </cell>
          <cell r="E1361" t="str">
            <v>防炎Ⅱ類 RC造標準日数 修理費含む 3階建 建築面積 300㎡</v>
          </cell>
          <cell r="G1361" t="str">
            <v>㎡</v>
          </cell>
        </row>
        <row r="1362">
          <cell r="B1362" t="str">
            <v>090-06</v>
          </cell>
          <cell r="C1362" t="str">
            <v>ﾈｯﾄ状養生ｼｰﾄ張り</v>
          </cell>
          <cell r="E1362" t="str">
            <v>防炎Ⅱ類 RC造標準日数 修理費含む 3階建 建築面積 450㎡</v>
          </cell>
          <cell r="G1362" t="str">
            <v>㎡</v>
          </cell>
        </row>
        <row r="1363">
          <cell r="B1363" t="str">
            <v>090-07</v>
          </cell>
          <cell r="C1363" t="str">
            <v>ﾈｯﾄ状養生ｼｰﾄ張り</v>
          </cell>
          <cell r="E1363" t="str">
            <v>防炎Ⅱ類 RC造標準日数 修理費含む 3階建 建築面積 750㎡</v>
          </cell>
          <cell r="G1363" t="str">
            <v>㎡</v>
          </cell>
        </row>
        <row r="1364">
          <cell r="B1364" t="str">
            <v>090-08</v>
          </cell>
          <cell r="C1364" t="str">
            <v>ﾈｯﾄ状養生ｼｰﾄ張り</v>
          </cell>
          <cell r="E1364" t="str">
            <v>防炎Ⅱ類 RC造標準日数 修理費含む 3階建 建築面積 1,000㎡</v>
          </cell>
          <cell r="G1364" t="str">
            <v>㎡</v>
          </cell>
        </row>
        <row r="1365">
          <cell r="B1365" t="str">
            <v>090-09</v>
          </cell>
          <cell r="C1365" t="str">
            <v>ﾈｯﾄ状養生ｼｰﾄ張り</v>
          </cell>
          <cell r="E1365" t="str">
            <v>防炎Ⅱ類 RC造標準日数 修理費含む 3階建 建築面積 1,500㎡</v>
          </cell>
          <cell r="G1365" t="str">
            <v>㎡</v>
          </cell>
        </row>
        <row r="1366">
          <cell r="B1366" t="str">
            <v>090-10</v>
          </cell>
          <cell r="C1366" t="str">
            <v>ﾈｯﾄ状養生ｼｰﾄ張り</v>
          </cell>
          <cell r="E1366" t="str">
            <v>防炎Ⅱ類 RC造標準日数 修理費含む 3階建 建築面積 2,000㎡</v>
          </cell>
          <cell r="G1366" t="str">
            <v>㎡</v>
          </cell>
        </row>
        <row r="1367">
          <cell r="B1367" t="str">
            <v>090-11</v>
          </cell>
          <cell r="C1367" t="str">
            <v>ﾈｯﾄ状養生ｼｰﾄ張り</v>
          </cell>
          <cell r="E1367" t="str">
            <v>防炎Ⅱ類 RC造標準日数 修理費含む 3階建 建築面積 3,000㎡</v>
          </cell>
          <cell r="G1367" t="str">
            <v>㎡</v>
          </cell>
        </row>
        <row r="1368">
          <cell r="B1368" t="str">
            <v>090-12</v>
          </cell>
          <cell r="C1368" t="str">
            <v>ﾈｯﾄ状養生ｼｰﾄ張り</v>
          </cell>
          <cell r="E1368" t="str">
            <v>防炎Ⅱ類 RC造標準日数 修理費含む 4階建 建築面積 300㎡</v>
          </cell>
          <cell r="G1368" t="str">
            <v>㎡</v>
          </cell>
        </row>
        <row r="1369">
          <cell r="B1369" t="str">
            <v>090-13</v>
          </cell>
          <cell r="C1369" t="str">
            <v>ﾈｯﾄ状養生ｼｰﾄ張り</v>
          </cell>
          <cell r="E1369" t="str">
            <v>防炎Ⅱ類 RC造標準日数 修理費含む 4階建 建築面積 450㎡</v>
          </cell>
          <cell r="G1369" t="str">
            <v>㎡</v>
          </cell>
        </row>
        <row r="1370">
          <cell r="B1370" t="str">
            <v>090-14</v>
          </cell>
          <cell r="C1370" t="str">
            <v>ﾈｯﾄ状養生ｼｰﾄ張り</v>
          </cell>
          <cell r="E1370" t="str">
            <v>防炎Ⅱ類 RC造標準日数 修理費含む 4階建 建築面積 750㎡</v>
          </cell>
          <cell r="G1370" t="str">
            <v>㎡</v>
          </cell>
        </row>
        <row r="1371">
          <cell r="B1371" t="str">
            <v>091-01</v>
          </cell>
          <cell r="C1371" t="str">
            <v>ﾈｯﾄ状養生ｼｰﾄ張り</v>
          </cell>
          <cell r="E1371" t="str">
            <v>防炎Ⅱ類 RC造標準日数 修理費含む 4階建 建築面積 1,000㎡</v>
          </cell>
          <cell r="G1371" t="str">
            <v>㎡</v>
          </cell>
        </row>
        <row r="1372">
          <cell r="B1372" t="str">
            <v>091-02</v>
          </cell>
          <cell r="C1372" t="str">
            <v>ﾈｯﾄ状養生ｼｰﾄ張り</v>
          </cell>
          <cell r="E1372" t="str">
            <v>防炎Ⅱ類 RC造標準日数 修理費含む 4階建 建築面積 1,500㎡</v>
          </cell>
          <cell r="G1372" t="str">
            <v>㎡</v>
          </cell>
        </row>
        <row r="1373">
          <cell r="B1373" t="str">
            <v>091-03</v>
          </cell>
          <cell r="C1373" t="str">
            <v>ﾈｯﾄ状養生ｼｰﾄ張り</v>
          </cell>
          <cell r="E1373" t="str">
            <v>防炎Ⅱ類 RC造標準日数 修理費含む 4階建 建築面積 2,000㎡</v>
          </cell>
          <cell r="G1373" t="str">
            <v>㎡</v>
          </cell>
        </row>
        <row r="1374">
          <cell r="B1374" t="str">
            <v>091-04</v>
          </cell>
          <cell r="C1374" t="str">
            <v>ﾈｯﾄ状養生ｼｰﾄ張り</v>
          </cell>
          <cell r="E1374" t="str">
            <v>防炎Ⅱ類 RC造標準日数 修理費含む 4階建 建築面積 3,000㎡</v>
          </cell>
          <cell r="G1374" t="str">
            <v>㎡</v>
          </cell>
        </row>
        <row r="1375">
          <cell r="B1375" t="str">
            <v>091-05</v>
          </cell>
          <cell r="C1375" t="str">
            <v>ﾈｯﾄ状養生ｼｰﾄ張り</v>
          </cell>
          <cell r="E1375" t="str">
            <v>防炎Ⅱ類 RC造標準日数 修理費含む 5階建 建築面積 300㎡</v>
          </cell>
          <cell r="G1375" t="str">
            <v>㎡</v>
          </cell>
        </row>
        <row r="1376">
          <cell r="B1376" t="str">
            <v>091-06</v>
          </cell>
          <cell r="C1376" t="str">
            <v>ﾈｯﾄ状養生ｼｰﾄ張り</v>
          </cell>
          <cell r="E1376" t="str">
            <v>防炎Ⅱ類 RC造標準日数 修理費含む 5階建 建築面積 450㎡</v>
          </cell>
          <cell r="G1376" t="str">
            <v>㎡</v>
          </cell>
        </row>
        <row r="1377">
          <cell r="B1377" t="str">
            <v>091-07</v>
          </cell>
          <cell r="C1377" t="str">
            <v>ﾈｯﾄ状養生ｼｰﾄ張り</v>
          </cell>
          <cell r="E1377" t="str">
            <v>防炎Ⅱ類 RC造標準日数 修理費含む 5階建 建築面積 750㎡</v>
          </cell>
          <cell r="G1377" t="str">
            <v>㎡</v>
          </cell>
        </row>
        <row r="1378">
          <cell r="B1378" t="str">
            <v>091-08</v>
          </cell>
          <cell r="C1378" t="str">
            <v>ﾈｯﾄ状養生ｼｰﾄ張り</v>
          </cell>
          <cell r="E1378" t="str">
            <v>防炎Ⅱ類 RC造標準日数 修理費含む 5階建 建築面積 1,000㎡</v>
          </cell>
          <cell r="G1378" t="str">
            <v>㎡</v>
          </cell>
        </row>
        <row r="1379">
          <cell r="B1379" t="str">
            <v>091-09</v>
          </cell>
          <cell r="C1379" t="str">
            <v>ﾈｯﾄ状養生ｼｰﾄ張り</v>
          </cell>
          <cell r="E1379" t="str">
            <v>防炎Ⅱ類 RC造標準日数 修理費含む 5階建 建築面積 1,500㎡</v>
          </cell>
          <cell r="G1379" t="str">
            <v>㎡</v>
          </cell>
        </row>
        <row r="1380">
          <cell r="B1380" t="str">
            <v>091-10</v>
          </cell>
          <cell r="C1380" t="str">
            <v>ﾈｯﾄ状養生ｼｰﾄ張り</v>
          </cell>
          <cell r="E1380" t="str">
            <v>防炎Ⅱ類 RC造標準日数 修理費含む 5階建 建築面積 2,000㎡</v>
          </cell>
          <cell r="G1380" t="str">
            <v>㎡</v>
          </cell>
        </row>
        <row r="1381">
          <cell r="B1381" t="str">
            <v>091-11</v>
          </cell>
          <cell r="C1381" t="str">
            <v>ﾈｯﾄ状養生ｼｰﾄ張り</v>
          </cell>
          <cell r="E1381" t="str">
            <v>防炎Ⅱ類 RC造標準日数 修理費含む 5階建 建築面積 3,000㎡</v>
          </cell>
          <cell r="G1381" t="str">
            <v>㎡</v>
          </cell>
        </row>
        <row r="1382">
          <cell r="B1382" t="str">
            <v>091-12</v>
          </cell>
          <cell r="C1382" t="str">
            <v>ﾈｯﾄ状養生ｼｰﾄ張り</v>
          </cell>
          <cell r="E1382" t="str">
            <v>防炎Ⅱ類 RC造標準日数 修理費含む 6階建 建築面積 300㎡</v>
          </cell>
          <cell r="G1382" t="str">
            <v>㎡</v>
          </cell>
        </row>
        <row r="1383">
          <cell r="B1383" t="str">
            <v>091-13</v>
          </cell>
          <cell r="C1383" t="str">
            <v>ﾈｯﾄ状養生ｼｰﾄ張り</v>
          </cell>
          <cell r="E1383" t="str">
            <v>防炎Ⅱ類 RC造標準日数 修理費含む 6階建 建築面積 450㎡</v>
          </cell>
          <cell r="G1383" t="str">
            <v>㎡</v>
          </cell>
        </row>
        <row r="1384">
          <cell r="B1384" t="str">
            <v>091-14</v>
          </cell>
          <cell r="C1384" t="str">
            <v>ﾈｯﾄ状養生ｼｰﾄ張り</v>
          </cell>
          <cell r="E1384" t="str">
            <v>防炎Ⅱ類 RC造標準日数 修理費含む 6階建 建築面積 750㎡</v>
          </cell>
          <cell r="G1384" t="str">
            <v>㎡</v>
          </cell>
        </row>
        <row r="1385">
          <cell r="B1385" t="str">
            <v>92-01</v>
          </cell>
          <cell r="C1385" t="str">
            <v>ﾈｯﾄ状養生ｼｰﾄ張り</v>
          </cell>
          <cell r="E1385" t="str">
            <v>防炎Ⅱ類 RC造標準日数 修理費含む 6階建 建築面積 1,000㎡</v>
          </cell>
          <cell r="G1385" t="str">
            <v>㎡</v>
          </cell>
        </row>
        <row r="1386">
          <cell r="B1386" t="str">
            <v>92-02</v>
          </cell>
          <cell r="C1386" t="str">
            <v>ﾈｯﾄ状養生ｼｰﾄ張り</v>
          </cell>
          <cell r="E1386" t="str">
            <v>防炎Ⅱ類 RC造標準日数 修理費含む 6階建 建築面積 1,500㎡</v>
          </cell>
          <cell r="G1386" t="str">
            <v>㎡</v>
          </cell>
        </row>
        <row r="1387">
          <cell r="B1387" t="str">
            <v>92-03</v>
          </cell>
          <cell r="C1387" t="str">
            <v>ﾈｯﾄ状養生ｼｰﾄ張り</v>
          </cell>
          <cell r="E1387" t="str">
            <v>防炎Ⅱ類 RC造標準日数 修理費含む 6階建 建築面積 2,000㎡</v>
          </cell>
          <cell r="G1387" t="str">
            <v>㎡</v>
          </cell>
        </row>
        <row r="1388">
          <cell r="B1388" t="str">
            <v>92-04</v>
          </cell>
          <cell r="C1388" t="str">
            <v>ﾈｯﾄ状養生ｼｰﾄ張り</v>
          </cell>
          <cell r="E1388" t="str">
            <v>防炎Ⅱ類 RC造標準日数 修理費含む 6階建 建築面積 3,000㎡</v>
          </cell>
          <cell r="G1388" t="str">
            <v>㎡</v>
          </cell>
        </row>
        <row r="1389">
          <cell r="B1389" t="str">
            <v>92-05</v>
          </cell>
          <cell r="C1389" t="str">
            <v>ﾈｯﾄ状養生ｼｰﾄ張り</v>
          </cell>
          <cell r="E1389" t="str">
            <v>防炎Ⅱ類 RC造標準日数 修理費含む 7階建 建築面積 300㎡</v>
          </cell>
          <cell r="G1389" t="str">
            <v>㎡</v>
          </cell>
        </row>
        <row r="1390">
          <cell r="B1390" t="str">
            <v>92-06</v>
          </cell>
          <cell r="C1390" t="str">
            <v>ﾈｯﾄ状養生ｼｰﾄ張り</v>
          </cell>
          <cell r="E1390" t="str">
            <v>防炎Ⅱ類 RC造標準日数 修理費含む 7階建 建築面積 450㎡</v>
          </cell>
          <cell r="G1390" t="str">
            <v>㎡</v>
          </cell>
        </row>
        <row r="1391">
          <cell r="B1391" t="str">
            <v>92-07</v>
          </cell>
          <cell r="C1391" t="str">
            <v>ﾈｯﾄ状養生ｼｰﾄ張り</v>
          </cell>
          <cell r="E1391" t="str">
            <v>防炎Ⅱ類 RC造標準日数 修理費含む 7階建 建築面積 750㎡</v>
          </cell>
          <cell r="G1391" t="str">
            <v>㎡</v>
          </cell>
        </row>
        <row r="1392">
          <cell r="B1392" t="str">
            <v>92-08</v>
          </cell>
          <cell r="C1392" t="str">
            <v>ﾈｯﾄ状養生ｼｰﾄ張り</v>
          </cell>
          <cell r="E1392" t="str">
            <v>防炎Ⅱ類 RC造標準日数 修理費含む 7階建 建築面積 1,000㎡</v>
          </cell>
          <cell r="G1392" t="str">
            <v>㎡</v>
          </cell>
        </row>
        <row r="1393">
          <cell r="B1393" t="str">
            <v>92-09</v>
          </cell>
          <cell r="C1393" t="str">
            <v>ﾈｯﾄ状養生ｼｰﾄ張り</v>
          </cell>
          <cell r="E1393" t="str">
            <v>防炎Ⅱ類 RC造標準日数 修理費含む 7階建 建築面積 1,500㎡</v>
          </cell>
          <cell r="G1393" t="str">
            <v>㎡</v>
          </cell>
        </row>
        <row r="1394">
          <cell r="B1394" t="str">
            <v>92-10</v>
          </cell>
          <cell r="C1394" t="str">
            <v>ﾈｯﾄ状養生ｼｰﾄ張り</v>
          </cell>
          <cell r="E1394" t="str">
            <v>防炎Ⅱ類 RC造標準日数 修理費含む 7階建 建築面積 2,000㎡</v>
          </cell>
          <cell r="G1394" t="str">
            <v>㎡</v>
          </cell>
        </row>
        <row r="1395">
          <cell r="B1395" t="str">
            <v>92-11</v>
          </cell>
          <cell r="C1395" t="str">
            <v>ﾈｯﾄ状養生ｼｰﾄ張り</v>
          </cell>
          <cell r="E1395" t="str">
            <v>防炎Ⅱ類 RC造標準日数 修理費含む 7階建 建築面積 3,000㎡</v>
          </cell>
          <cell r="G1395" t="str">
            <v>㎡</v>
          </cell>
        </row>
        <row r="1396">
          <cell r="B1396" t="str">
            <v>92-12</v>
          </cell>
          <cell r="C1396" t="str">
            <v>ﾈｯﾄ状養生ｼｰﾄ張り</v>
          </cell>
          <cell r="E1396" t="str">
            <v>防炎Ⅱ類 RC造標準日数 修理費含む 8階建 建築面積 300㎡</v>
          </cell>
          <cell r="G1396" t="str">
            <v>㎡</v>
          </cell>
        </row>
        <row r="1397">
          <cell r="B1397" t="str">
            <v>92-13</v>
          </cell>
          <cell r="C1397" t="str">
            <v>ﾈｯﾄ状養生ｼｰﾄ張り</v>
          </cell>
          <cell r="E1397" t="str">
            <v>防炎Ⅱ類 RC造標準日数 修理費含む 8階建 建築面積 450㎡</v>
          </cell>
          <cell r="G1397" t="str">
            <v>㎡</v>
          </cell>
        </row>
        <row r="1398">
          <cell r="B1398" t="str">
            <v>92-14</v>
          </cell>
          <cell r="C1398" t="str">
            <v>ﾈｯﾄ状養生ｼｰﾄ張り</v>
          </cell>
          <cell r="E1398" t="str">
            <v>防炎Ⅱ類 RC造標準日数 修理費含む 8階建 建築面積 750㎡</v>
          </cell>
          <cell r="G1398" t="str">
            <v>㎡</v>
          </cell>
        </row>
        <row r="1399">
          <cell r="B1399" t="str">
            <v>93-01</v>
          </cell>
          <cell r="C1399" t="str">
            <v>ﾈｯﾄ状養生ｼｰﾄ張り</v>
          </cell>
          <cell r="E1399" t="str">
            <v>防炎Ⅱ類 RC造標準日数 修理費含む 8階建 建築面積 1,000㎡</v>
          </cell>
          <cell r="G1399" t="str">
            <v>㎡</v>
          </cell>
        </row>
        <row r="1400">
          <cell r="B1400" t="str">
            <v>93-02</v>
          </cell>
          <cell r="C1400" t="str">
            <v>ﾈｯﾄ状養生ｼｰﾄ張り</v>
          </cell>
          <cell r="E1400" t="str">
            <v>防炎Ⅱ類 RC造標準日数 修理費含む 8階建 建築面積 1,500㎡</v>
          </cell>
          <cell r="G1400" t="str">
            <v>㎡</v>
          </cell>
        </row>
        <row r="1401">
          <cell r="B1401" t="str">
            <v>93-03</v>
          </cell>
          <cell r="C1401" t="str">
            <v>ﾈｯﾄ状養生ｼｰﾄ張り</v>
          </cell>
          <cell r="E1401" t="str">
            <v>防炎Ⅱ類 RC造標準日数 修理費含む 8階建 建築面積 2,000㎡</v>
          </cell>
          <cell r="G1401" t="str">
            <v>㎡</v>
          </cell>
        </row>
        <row r="1402">
          <cell r="B1402" t="str">
            <v>93-04</v>
          </cell>
          <cell r="C1402" t="str">
            <v>ﾈｯﾄ状養生ｼｰﾄ張り</v>
          </cell>
          <cell r="E1402" t="str">
            <v>防炎Ⅱ類 RC造標準日数 修理費含む 8階建 建築面積 3,000㎡</v>
          </cell>
          <cell r="G1402" t="str">
            <v>㎡</v>
          </cell>
        </row>
        <row r="1403">
          <cell r="B1403" t="str">
            <v>93-05</v>
          </cell>
          <cell r="C1403" t="str">
            <v>ﾈｯﾄ状養生ｼｰﾄ張り</v>
          </cell>
          <cell r="E1403" t="str">
            <v>防炎Ⅱ類 RC造標準日数 修理費含む 9階建 建築面積 300㎡</v>
          </cell>
          <cell r="G1403" t="str">
            <v>㎡</v>
          </cell>
        </row>
        <row r="1404">
          <cell r="B1404" t="str">
            <v>93-06</v>
          </cell>
          <cell r="C1404" t="str">
            <v>ﾈｯﾄ状養生ｼｰﾄ張り</v>
          </cell>
          <cell r="E1404" t="str">
            <v>防炎Ⅱ類 RC造標準日数 修理費含む 9階建 建築面積 450㎡</v>
          </cell>
          <cell r="G1404" t="str">
            <v>㎡</v>
          </cell>
        </row>
        <row r="1405">
          <cell r="B1405" t="str">
            <v>93-07</v>
          </cell>
          <cell r="C1405" t="str">
            <v>ﾈｯﾄ状養生ｼｰﾄ張り</v>
          </cell>
          <cell r="E1405" t="str">
            <v>防炎Ⅱ類 RC造標準日数 修理費含む 9階建 建築面積 750㎡</v>
          </cell>
          <cell r="G1405" t="str">
            <v>㎡</v>
          </cell>
        </row>
        <row r="1406">
          <cell r="B1406" t="str">
            <v>93-08</v>
          </cell>
          <cell r="C1406" t="str">
            <v>ﾈｯﾄ状養生ｼｰﾄ張り</v>
          </cell>
          <cell r="E1406" t="str">
            <v>防炎Ⅱ類 RC造標準日数 修理費含む 9階建 建築面積 1,000㎡</v>
          </cell>
          <cell r="G1406" t="str">
            <v>㎡</v>
          </cell>
        </row>
        <row r="1407">
          <cell r="B1407" t="str">
            <v>93-09</v>
          </cell>
          <cell r="C1407" t="str">
            <v>ﾈｯﾄ状養生ｼｰﾄ張り</v>
          </cell>
          <cell r="E1407" t="str">
            <v>防炎Ⅱ類 RC造標準日数 修理費含む 9階建 建築面積 1,500㎡</v>
          </cell>
          <cell r="G1407" t="str">
            <v>㎡</v>
          </cell>
        </row>
        <row r="1408">
          <cell r="B1408" t="str">
            <v>93-10</v>
          </cell>
          <cell r="C1408" t="str">
            <v>ﾈｯﾄ状養生ｼｰﾄ張り</v>
          </cell>
          <cell r="E1408" t="str">
            <v>防炎Ⅱ類 RC造標準日数 修理費含む 9階建 建築面積 2,000㎡</v>
          </cell>
          <cell r="G1408" t="str">
            <v>㎡</v>
          </cell>
        </row>
        <row r="1409">
          <cell r="B1409" t="str">
            <v>93-11</v>
          </cell>
          <cell r="C1409" t="str">
            <v>ﾈｯﾄ状養生ｼｰﾄ張り</v>
          </cell>
          <cell r="E1409" t="str">
            <v>防炎Ⅱ類 RC造標準日数 修理費含む 9階建 建築面積 3,000㎡</v>
          </cell>
          <cell r="G1409" t="str">
            <v>㎡</v>
          </cell>
        </row>
        <row r="1410">
          <cell r="B1410" t="str">
            <v>93-12</v>
          </cell>
          <cell r="C1410" t="str">
            <v>ﾈｯﾄ状養生ｼｰﾄ張り</v>
          </cell>
          <cell r="E1410" t="str">
            <v>防炎Ⅱ類 RC造標準日数 修理費含む 10階建 建築面積 300㎡</v>
          </cell>
          <cell r="G1410" t="str">
            <v>㎡</v>
          </cell>
        </row>
        <row r="1411">
          <cell r="B1411" t="str">
            <v>93-13</v>
          </cell>
          <cell r="C1411" t="str">
            <v>ﾈｯﾄ状養生ｼｰﾄ張り</v>
          </cell>
          <cell r="E1411" t="str">
            <v>防炎Ⅱ類 RC造標準日数 修理費含む 10階建 建築面積 450㎡</v>
          </cell>
          <cell r="G1411" t="str">
            <v>㎡</v>
          </cell>
        </row>
        <row r="1412">
          <cell r="B1412" t="str">
            <v>93-14</v>
          </cell>
          <cell r="C1412" t="str">
            <v>ﾈｯﾄ状養生ｼｰﾄ張り</v>
          </cell>
          <cell r="E1412" t="str">
            <v>防炎Ⅱ類 RC造標準日数 修理費含む 10階建 建築面積 750㎡</v>
          </cell>
          <cell r="G1412" t="str">
            <v>㎡</v>
          </cell>
        </row>
        <row r="1413">
          <cell r="B1413" t="str">
            <v>94-01</v>
          </cell>
          <cell r="C1413" t="str">
            <v>ﾈｯﾄ状養生ｼｰﾄ張り</v>
          </cell>
          <cell r="E1413" t="str">
            <v>防炎Ⅱ類 RC造標準日数 修理費含む 10階建 建築面積 1,000㎡</v>
          </cell>
          <cell r="G1413" t="str">
            <v>㎡</v>
          </cell>
        </row>
        <row r="1414">
          <cell r="B1414" t="str">
            <v>94-02</v>
          </cell>
          <cell r="C1414" t="str">
            <v>ﾈｯﾄ状養生ｼｰﾄ張り</v>
          </cell>
          <cell r="E1414" t="str">
            <v>防炎Ⅱ類 RC造標準日数 修理費含む 10階建 建築面積 1,500㎡</v>
          </cell>
          <cell r="G1414" t="str">
            <v>㎡</v>
          </cell>
        </row>
        <row r="1415">
          <cell r="B1415" t="str">
            <v>94-03</v>
          </cell>
          <cell r="C1415" t="str">
            <v>ﾈｯﾄ状養生ｼｰﾄ張り</v>
          </cell>
          <cell r="E1415" t="str">
            <v>防炎Ⅱ類 RC造標準日数 修理費含む 10階建 建築面積 2,000㎡</v>
          </cell>
          <cell r="G1415" t="str">
            <v>㎡</v>
          </cell>
        </row>
        <row r="1416">
          <cell r="B1416" t="str">
            <v>94-04</v>
          </cell>
          <cell r="C1416" t="str">
            <v>ﾈｯﾄ状養生ｼｰﾄ張り</v>
          </cell>
          <cell r="E1416" t="str">
            <v>防炎Ⅱ類 RC造標準日数 修理費含む 10階建 建築面積 3,000㎡</v>
          </cell>
          <cell r="G1416" t="str">
            <v>㎡</v>
          </cell>
        </row>
        <row r="1417">
          <cell r="B1417" t="str">
            <v>94-05</v>
          </cell>
          <cell r="C1417" t="str">
            <v>養生防護棚（直線部）</v>
          </cell>
          <cell r="E1417" t="str">
            <v>枠組本足場用 掛払い手間</v>
          </cell>
          <cell r="G1417" t="str">
            <v>ｍ</v>
          </cell>
        </row>
        <row r="1418">
          <cell r="B1418" t="str">
            <v>94-06</v>
          </cell>
          <cell r="C1418" t="str">
            <v>養生防護棚（直線部）</v>
          </cell>
          <cell r="D1418">
            <v>0</v>
          </cell>
          <cell r="E1418" t="str">
            <v>枠組本足場用 供用1日賃料 修理費含む</v>
          </cell>
          <cell r="G1418" t="str">
            <v>ｍ</v>
          </cell>
        </row>
        <row r="1419">
          <cell r="B1419" t="str">
            <v>94-07</v>
          </cell>
          <cell r="C1419" t="str">
            <v>養生防護棚（直線部）</v>
          </cell>
          <cell r="D1419">
            <v>0</v>
          </cell>
          <cell r="E1419" t="str">
            <v>枠組本足場用 基本料 修理費含む</v>
          </cell>
          <cell r="G1419" t="str">
            <v>ｍ</v>
          </cell>
        </row>
        <row r="1420">
          <cell r="B1420" t="str">
            <v>94-08</v>
          </cell>
          <cell r="C1420" t="str">
            <v>養生防護棚（ｺｰﾅｰ部）</v>
          </cell>
          <cell r="E1420" t="str">
            <v>枠組本足場用 掛払い手間</v>
          </cell>
          <cell r="G1420" t="str">
            <v>ヵ所</v>
          </cell>
        </row>
        <row r="1421">
          <cell r="B1421" t="str">
            <v>94-09</v>
          </cell>
          <cell r="C1421" t="str">
            <v>養生防護棚（ｺｰﾅｰ部）</v>
          </cell>
          <cell r="E1421" t="str">
            <v>枠組本足場用 供用1日賃料 修理費含む</v>
          </cell>
          <cell r="G1421" t="str">
            <v>ヵ所</v>
          </cell>
        </row>
        <row r="1422">
          <cell r="B1422" t="str">
            <v>94-10</v>
          </cell>
          <cell r="C1422" t="str">
            <v>養生防護棚（ｺｰﾅｰ部）</v>
          </cell>
          <cell r="E1422" t="str">
            <v>枠組本足場用 基本料 修理費含む</v>
          </cell>
          <cell r="G1422" t="str">
            <v>ヵ所</v>
          </cell>
        </row>
        <row r="1423">
          <cell r="B1423" t="str">
            <v>94-11</v>
          </cell>
          <cell r="C1423" t="str">
            <v>小幅ﾈｯﾄ張り</v>
          </cell>
          <cell r="E1423" t="str">
            <v>防炎ﾎﾟﾘｴｽﾃﾙ 掛払い手間</v>
          </cell>
          <cell r="G1423" t="str">
            <v>ｍ</v>
          </cell>
        </row>
        <row r="1424">
          <cell r="B1424" t="str">
            <v>94-12</v>
          </cell>
          <cell r="C1424" t="str">
            <v>小幅ﾈｯﾄ張り</v>
          </cell>
          <cell r="E1424" t="str">
            <v>防炎ﾎﾟﾘｴｽﾃﾙ 供用1日賃料 修理費含む</v>
          </cell>
          <cell r="G1424" t="str">
            <v>ｍ</v>
          </cell>
        </row>
        <row r="1425">
          <cell r="B1425" t="str">
            <v>94-13</v>
          </cell>
          <cell r="C1425" t="str">
            <v>小幅ﾈｯﾄ張り</v>
          </cell>
          <cell r="E1425" t="str">
            <v>防炎ﾎﾟﾘｴｽﾃﾙ 基本料 修理費含む</v>
          </cell>
          <cell r="G1425" t="str">
            <v>ｍ</v>
          </cell>
        </row>
        <row r="1426">
          <cell r="B1426" t="str">
            <v>94-14</v>
          </cell>
        </row>
        <row r="1427">
          <cell r="B1427" t="str">
            <v>95-01</v>
          </cell>
          <cell r="C1427" t="str">
            <v>仮設材運搬（地足場）</v>
          </cell>
          <cell r="D1427">
            <v>0</v>
          </cell>
          <cell r="E1427">
            <v>0</v>
          </cell>
          <cell r="F1427">
            <v>0</v>
          </cell>
          <cell r="G1427" t="str">
            <v>㎡</v>
          </cell>
        </row>
        <row r="1428">
          <cell r="B1428" t="str">
            <v>95-02</v>
          </cell>
          <cell r="C1428" t="str">
            <v>仮設材運搬（単管本足場）</v>
          </cell>
          <cell r="E1428">
            <v>0</v>
          </cell>
          <cell r="F1428">
            <v>0</v>
          </cell>
          <cell r="G1428" t="str">
            <v>㎡</v>
          </cell>
        </row>
        <row r="1429">
          <cell r="B1429" t="str">
            <v>95-03</v>
          </cell>
          <cell r="C1429" t="str">
            <v>仮設材運搬（単管一本足場）</v>
          </cell>
          <cell r="E1429">
            <v>0</v>
          </cell>
          <cell r="F1429">
            <v>0</v>
          </cell>
          <cell r="G1429" t="str">
            <v>㎡</v>
          </cell>
        </row>
        <row r="1430">
          <cell r="B1430" t="str">
            <v>95-04</v>
          </cell>
          <cell r="C1430" t="str">
            <v>仮設材運搬（単管抱足場）</v>
          </cell>
          <cell r="E1430">
            <v>0</v>
          </cell>
          <cell r="F1430">
            <v>0</v>
          </cell>
          <cell r="G1430" t="str">
            <v>㎡</v>
          </cell>
        </row>
        <row r="1431">
          <cell r="B1431" t="str">
            <v>95-05</v>
          </cell>
          <cell r="C1431" t="str">
            <v>仮設材運搬（安全てすり）</v>
          </cell>
          <cell r="E1431" t="str">
            <v xml:space="preserve">単管本足場用 </v>
          </cell>
          <cell r="F1431">
            <v>0</v>
          </cell>
          <cell r="G1431" t="str">
            <v>ｍ</v>
          </cell>
        </row>
        <row r="1432">
          <cell r="B1432" t="str">
            <v>95-06</v>
          </cell>
          <cell r="C1432" t="str">
            <v>仮設材運搬（安全てすり）</v>
          </cell>
          <cell r="E1432" t="str">
            <v>枠組本足場用（手すり先行方式）</v>
          </cell>
          <cell r="F1432">
            <v>0</v>
          </cell>
          <cell r="G1432" t="str">
            <v>ｍ</v>
          </cell>
        </row>
        <row r="1433">
          <cell r="B1433" t="str">
            <v>95-07</v>
          </cell>
          <cell r="C1433" t="str">
            <v>仮設材運搬（登り桟橋）</v>
          </cell>
          <cell r="D1433">
            <v>0</v>
          </cell>
          <cell r="E1433" t="str">
            <v xml:space="preserve">単管本足場用 </v>
          </cell>
          <cell r="F1433">
            <v>0</v>
          </cell>
          <cell r="G1433" t="str">
            <v>ｍ</v>
          </cell>
        </row>
        <row r="1434">
          <cell r="B1434" t="str">
            <v>95-08</v>
          </cell>
          <cell r="C1434" t="str">
            <v>仮設材運搬（養生防護棚）</v>
          </cell>
          <cell r="E1434" t="str">
            <v>養生防護棚</v>
          </cell>
          <cell r="F1434">
            <v>0</v>
          </cell>
          <cell r="G1434" t="str">
            <v>ｍ</v>
          </cell>
        </row>
        <row r="1435">
          <cell r="B1435" t="str">
            <v>95-09</v>
          </cell>
          <cell r="C1435" t="str">
            <v>仮設材運搬（内部躯体足場）</v>
          </cell>
          <cell r="E1435" t="str">
            <v>4.0m超～5.0m未満</v>
          </cell>
          <cell r="F1435">
            <v>0</v>
          </cell>
          <cell r="G1435" t="str">
            <v>㎡</v>
          </cell>
        </row>
        <row r="1436">
          <cell r="B1436" t="str">
            <v>95-10</v>
          </cell>
          <cell r="C1436" t="str">
            <v>仮設材運搬（内部躯体足場）</v>
          </cell>
          <cell r="E1436" t="str">
            <v>5.0m以上～5.7m未満</v>
          </cell>
          <cell r="F1436">
            <v>0</v>
          </cell>
          <cell r="G1436" t="str">
            <v>㎡</v>
          </cell>
        </row>
        <row r="1437">
          <cell r="B1437" t="str">
            <v>95-11</v>
          </cell>
          <cell r="C1437" t="str">
            <v>仮設材運搬（内部躯体足場）</v>
          </cell>
          <cell r="E1437" t="str">
            <v>5.7m以上～7.4m未満</v>
          </cell>
          <cell r="F1437">
            <v>0</v>
          </cell>
          <cell r="G1437" t="str">
            <v>㎡</v>
          </cell>
        </row>
        <row r="1438">
          <cell r="B1438" t="str">
            <v>95-12</v>
          </cell>
          <cell r="C1438" t="str">
            <v>仮設材運搬（内部躯体足場）</v>
          </cell>
          <cell r="E1438" t="str">
            <v>7.4m以上～9.1m未満</v>
          </cell>
          <cell r="F1438">
            <v>0</v>
          </cell>
          <cell r="G1438" t="str">
            <v>㎡</v>
          </cell>
        </row>
        <row r="1439">
          <cell r="B1439" t="str">
            <v>95-13</v>
          </cell>
          <cell r="C1439" t="str">
            <v>仮設材運搬（内部躯体足場）</v>
          </cell>
          <cell r="E1439" t="str">
            <v>9.1m以上～10.8m未満</v>
          </cell>
          <cell r="F1439">
            <v>0</v>
          </cell>
          <cell r="G1439" t="str">
            <v>㎡</v>
          </cell>
        </row>
        <row r="1440">
          <cell r="B1440" t="str">
            <v>95-14</v>
          </cell>
          <cell r="C1440" t="str">
            <v>仮設材運搬（内部躯体足場）</v>
          </cell>
          <cell r="E1440" t="str">
            <v>10.8m以上～12.5m未満</v>
          </cell>
          <cell r="F1440">
            <v>0</v>
          </cell>
          <cell r="G1440" t="str">
            <v>㎡</v>
          </cell>
        </row>
        <row r="1441">
          <cell r="B1441" t="str">
            <v>96-01</v>
          </cell>
          <cell r="C1441" t="str">
            <v>仮設材運搬(内部仕上足場･枠組棚足場)</v>
          </cell>
          <cell r="E1441" t="str">
            <v>4.0m超～5.0m未満</v>
          </cell>
          <cell r="F1441">
            <v>0</v>
          </cell>
          <cell r="G1441" t="str">
            <v>㎡</v>
          </cell>
        </row>
        <row r="1442">
          <cell r="B1442" t="str">
            <v>96-02</v>
          </cell>
          <cell r="C1442" t="str">
            <v>仮設材運搬(内部仕上足場･枠組棚足場)</v>
          </cell>
          <cell r="E1442" t="str">
            <v>5.0m以上～5.7m未満</v>
          </cell>
          <cell r="F1442">
            <v>0</v>
          </cell>
          <cell r="G1442" t="str">
            <v>㎡</v>
          </cell>
        </row>
        <row r="1443">
          <cell r="B1443" t="str">
            <v>96-03</v>
          </cell>
          <cell r="C1443" t="str">
            <v>仮設材運搬(内部仕上足場･枠組棚足場)</v>
          </cell>
          <cell r="E1443" t="str">
            <v>5.7m以上～7.4m未満</v>
          </cell>
          <cell r="F1443">
            <v>0</v>
          </cell>
          <cell r="G1443" t="str">
            <v>㎡</v>
          </cell>
        </row>
        <row r="1444">
          <cell r="B1444" t="str">
            <v>96-04</v>
          </cell>
          <cell r="C1444" t="str">
            <v>仮設材運搬(内部仕上足場･枠組棚足場)</v>
          </cell>
          <cell r="E1444" t="str">
            <v>7.4m以上～9.1m未満</v>
          </cell>
          <cell r="F1444">
            <v>0</v>
          </cell>
          <cell r="G1444" t="str">
            <v>㎡</v>
          </cell>
        </row>
        <row r="1445">
          <cell r="B1445" t="str">
            <v>96-05</v>
          </cell>
          <cell r="C1445" t="str">
            <v>仮設材運搬(内部仕上足場･枠組棚足場)</v>
          </cell>
          <cell r="E1445" t="str">
            <v>9.1m以上～10.8m未満</v>
          </cell>
          <cell r="F1445">
            <v>0</v>
          </cell>
          <cell r="G1445" t="str">
            <v>㎡</v>
          </cell>
        </row>
        <row r="1446">
          <cell r="B1446" t="str">
            <v>96-06</v>
          </cell>
          <cell r="C1446" t="str">
            <v>仮設材運搬(内部仕上足場･枠組棚足場)</v>
          </cell>
          <cell r="E1446" t="str">
            <v>10.8m以上～12.5m未満</v>
          </cell>
          <cell r="F1446">
            <v>0</v>
          </cell>
          <cell r="G1446" t="str">
            <v>㎡</v>
          </cell>
        </row>
        <row r="1447">
          <cell r="B1447" t="str">
            <v>96-07</v>
          </cell>
          <cell r="C1447" t="str">
            <v>仮設材運搬（内部階段仕上足場）</v>
          </cell>
          <cell r="E1447">
            <v>0</v>
          </cell>
          <cell r="F1447">
            <v>0</v>
          </cell>
          <cell r="G1447" t="str">
            <v>㎡</v>
          </cell>
        </row>
        <row r="1448">
          <cell r="B1448" t="str">
            <v>96-08</v>
          </cell>
          <cell r="C1448" t="str">
            <v>仮設材運搬（ｼｬﾌﾄ内足場）</v>
          </cell>
          <cell r="E1448">
            <v>0</v>
          </cell>
          <cell r="F1448">
            <v>0</v>
          </cell>
          <cell r="G1448" t="str">
            <v>㎡</v>
          </cell>
        </row>
        <row r="1449">
          <cell r="B1449" t="str">
            <v>96-09</v>
          </cell>
          <cell r="C1449" t="str">
            <v>仮設材運搬（金網式養生枠）</v>
          </cell>
          <cell r="E1449">
            <v>0</v>
          </cell>
          <cell r="F1449">
            <v>0</v>
          </cell>
          <cell r="G1449" t="str">
            <v>㎡</v>
          </cell>
        </row>
        <row r="1450">
          <cell r="B1450" t="str">
            <v>96-10</v>
          </cell>
          <cell r="C1450" t="str">
            <v>仮設材運搬（金網類）</v>
          </cell>
          <cell r="D1450">
            <v>0</v>
          </cell>
          <cell r="E1450">
            <v>0</v>
          </cell>
          <cell r="F1450">
            <v>0</v>
          </cell>
          <cell r="G1450" t="str">
            <v>㎡</v>
          </cell>
        </row>
        <row r="1451">
          <cell r="B1451" t="str">
            <v>96-11</v>
          </cell>
          <cell r="C1451" t="str">
            <v>仮設材運搬（ｼｰﾄ・ﾈｯﾄ類）</v>
          </cell>
          <cell r="E1451">
            <v>0</v>
          </cell>
          <cell r="F1451">
            <v>0</v>
          </cell>
          <cell r="G1451" t="str">
            <v>㎡</v>
          </cell>
        </row>
        <row r="1452">
          <cell r="B1452" t="str">
            <v>96-12</v>
          </cell>
          <cell r="C1452" t="str">
            <v>仮設材運搬（小幅ﾈｯﾄ）</v>
          </cell>
          <cell r="D1452">
            <v>0</v>
          </cell>
          <cell r="E1452">
            <v>0</v>
          </cell>
          <cell r="F1452">
            <v>0</v>
          </cell>
          <cell r="G1452" t="str">
            <v>ｍ</v>
          </cell>
        </row>
        <row r="1453">
          <cell r="B1453" t="str">
            <v>96-13</v>
          </cell>
          <cell r="C1453" t="str">
            <v>仮設材運搬（枠組本足場･手すり先行方式）</v>
          </cell>
          <cell r="E1453" t="str">
            <v>建枠幅600</v>
          </cell>
          <cell r="G1453" t="str">
            <v>㎡</v>
          </cell>
        </row>
        <row r="1454">
          <cell r="B1454" t="str">
            <v>96-14</v>
          </cell>
          <cell r="C1454" t="str">
            <v>仮設材運搬（枠組本足場･手すり先行方式）</v>
          </cell>
          <cell r="E1454" t="str">
            <v>建枠幅900（二枚布）</v>
          </cell>
          <cell r="G1454" t="str">
            <v>㎡</v>
          </cell>
        </row>
        <row r="1455">
          <cell r="B1455" t="str">
            <v>97-01</v>
          </cell>
          <cell r="C1455" t="str">
            <v>仮設材運搬（枠組本足場･手すり先行方式）</v>
          </cell>
          <cell r="E1455" t="str">
            <v>建枠幅1200</v>
          </cell>
          <cell r="G1455" t="str">
            <v>㎡</v>
          </cell>
        </row>
        <row r="1456">
          <cell r="B1456" t="str">
            <v>97-02</v>
          </cell>
          <cell r="C1456" t="str">
            <v>仮設材運搬（内部躯体足場･手すり先行方式）</v>
          </cell>
          <cell r="E1456" t="str">
            <v>4.0m超～5.0m未満</v>
          </cell>
          <cell r="G1456" t="str">
            <v>㎡</v>
          </cell>
        </row>
        <row r="1457">
          <cell r="B1457" t="str">
            <v>97-03</v>
          </cell>
          <cell r="C1457" t="str">
            <v>仮設材運搬（内部躯体足場･手すり先行方式）</v>
          </cell>
          <cell r="E1457" t="str">
            <v>5.0m以上～5.7m未満</v>
          </cell>
          <cell r="G1457" t="str">
            <v>㎡</v>
          </cell>
        </row>
        <row r="1458">
          <cell r="B1458" t="str">
            <v>97-04</v>
          </cell>
          <cell r="C1458" t="str">
            <v>仮設材運搬（内部躯体足場･手すり先行方式）</v>
          </cell>
          <cell r="E1458" t="str">
            <v>5.7m以上～7.4m未満</v>
          </cell>
          <cell r="G1458" t="str">
            <v>㎡</v>
          </cell>
        </row>
        <row r="1459">
          <cell r="B1459" t="str">
            <v>97-05</v>
          </cell>
          <cell r="C1459" t="str">
            <v>仮設材運搬（内部躯体足場･手すり先行方式）</v>
          </cell>
          <cell r="E1459" t="str">
            <v>7.4m以上～9.1m未満</v>
          </cell>
          <cell r="G1459" t="str">
            <v>㎡</v>
          </cell>
        </row>
        <row r="1460">
          <cell r="B1460" t="str">
            <v>97-06</v>
          </cell>
          <cell r="C1460" t="str">
            <v>仮設材運搬（内部躯体足場･手すり先行方式）</v>
          </cell>
          <cell r="E1460" t="str">
            <v>9.1m以上～10.8m未満</v>
          </cell>
          <cell r="G1460" t="str">
            <v>㎡</v>
          </cell>
        </row>
        <row r="1461">
          <cell r="B1461" t="str">
            <v>97-07</v>
          </cell>
          <cell r="C1461" t="str">
            <v>仮設材運搬（内部躯体足場･手すり先行方式）</v>
          </cell>
          <cell r="E1461" t="str">
            <v>10.8m以上～12.5m未満</v>
          </cell>
          <cell r="G1461" t="str">
            <v>㎡</v>
          </cell>
        </row>
        <row r="1462">
          <cell r="B1462" t="str">
            <v>97-08</v>
          </cell>
          <cell r="C1462" t="str">
            <v>仮設材運搬(内部仕上足場･脚立足場)</v>
          </cell>
          <cell r="E1462" t="str">
            <v xml:space="preserve">平屋建 </v>
          </cell>
          <cell r="F1462">
            <v>0</v>
          </cell>
          <cell r="G1462" t="str">
            <v>㎡</v>
          </cell>
        </row>
        <row r="1463">
          <cell r="B1463" t="str">
            <v>97-09</v>
          </cell>
          <cell r="C1463" t="str">
            <v>仮設材運搬(内部仕上足場･脚立足場)</v>
          </cell>
          <cell r="E1463" t="str">
            <v xml:space="preserve">2階建 </v>
          </cell>
          <cell r="F1463">
            <v>0</v>
          </cell>
          <cell r="G1463" t="str">
            <v>㎡</v>
          </cell>
        </row>
        <row r="1464">
          <cell r="B1464" t="str">
            <v>97-10</v>
          </cell>
          <cell r="C1464" t="str">
            <v>仮設材運搬(内部仕上足場･脚立足場)</v>
          </cell>
          <cell r="E1464" t="str">
            <v>3階建</v>
          </cell>
          <cell r="F1464">
            <v>0</v>
          </cell>
          <cell r="G1464" t="str">
            <v>㎡</v>
          </cell>
        </row>
        <row r="1465">
          <cell r="B1465" t="str">
            <v>97-11</v>
          </cell>
          <cell r="C1465" t="str">
            <v>仮設材運搬(内部仕上足場･脚立足場)</v>
          </cell>
          <cell r="E1465" t="str">
            <v>4階建</v>
          </cell>
          <cell r="F1465">
            <v>0</v>
          </cell>
          <cell r="G1465" t="str">
            <v>㎡</v>
          </cell>
        </row>
        <row r="1466">
          <cell r="B1466" t="str">
            <v>97-12</v>
          </cell>
          <cell r="C1466" t="str">
            <v>仮設材運搬(内部仕上足場･脚立足場)</v>
          </cell>
          <cell r="E1466" t="str">
            <v>5階建</v>
          </cell>
          <cell r="F1466">
            <v>0</v>
          </cell>
          <cell r="G1466" t="str">
            <v>㎡</v>
          </cell>
        </row>
        <row r="1467">
          <cell r="B1467" t="str">
            <v>97-13</v>
          </cell>
          <cell r="C1467" t="str">
            <v>仮設材運搬(内部仕上足場･脚立足場)</v>
          </cell>
          <cell r="E1467" t="str">
            <v>6階建</v>
          </cell>
          <cell r="F1467">
            <v>0</v>
          </cell>
          <cell r="G1467" t="str">
            <v>㎡</v>
          </cell>
        </row>
        <row r="1468">
          <cell r="B1468" t="str">
            <v>97-14</v>
          </cell>
          <cell r="C1468" t="str">
            <v>仮設材運搬(内部仕上足場･脚立足場)</v>
          </cell>
          <cell r="E1468" t="str">
            <v>7階建</v>
          </cell>
          <cell r="F1468">
            <v>0</v>
          </cell>
          <cell r="G1468" t="str">
            <v>㎡</v>
          </cell>
        </row>
        <row r="1469">
          <cell r="B1469" t="str">
            <v>98-01</v>
          </cell>
          <cell r="C1469" t="str">
            <v>仮設材運搬(内部仕上足場･脚立足場)</v>
          </cell>
          <cell r="E1469" t="str">
            <v>8階建</v>
          </cell>
          <cell r="F1469">
            <v>0</v>
          </cell>
          <cell r="G1469" t="str">
            <v>㎡</v>
          </cell>
        </row>
        <row r="1470">
          <cell r="B1470" t="str">
            <v>98-02</v>
          </cell>
          <cell r="C1470" t="str">
            <v>仮設材運搬(内部仕上足場･脚立足場)</v>
          </cell>
          <cell r="E1470" t="str">
            <v>9階建</v>
          </cell>
          <cell r="F1470">
            <v>0</v>
          </cell>
          <cell r="G1470" t="str">
            <v>㎡</v>
          </cell>
        </row>
        <row r="1471">
          <cell r="B1471" t="str">
            <v>98-03</v>
          </cell>
          <cell r="C1471" t="str">
            <v>仮設材運搬(内部仕上足場･脚立足場)</v>
          </cell>
          <cell r="E1471" t="str">
            <v>10階建</v>
          </cell>
          <cell r="F1471">
            <v>0</v>
          </cell>
          <cell r="G1471" t="str">
            <v>㎡</v>
          </cell>
        </row>
        <row r="1472">
          <cell r="B1472" t="str">
            <v>98-04</v>
          </cell>
          <cell r="C1472" t="str">
            <v>仮設材運搬(内部仕上足場･簡易型移動式)</v>
          </cell>
          <cell r="E1472" t="str">
            <v>4.0m超5.0m未満（2段）</v>
          </cell>
          <cell r="G1472" t="str">
            <v>㎡</v>
          </cell>
        </row>
        <row r="1473">
          <cell r="B1473" t="str">
            <v>98-05</v>
          </cell>
          <cell r="C1473" t="str">
            <v>仮設材運搬(内部仕上足場･簡易型移動式)</v>
          </cell>
          <cell r="E1473" t="str">
            <v>5.0m以上5.7m未満（3段）</v>
          </cell>
          <cell r="G1473" t="str">
            <v>㎡</v>
          </cell>
        </row>
        <row r="1474">
          <cell r="B1474" t="str">
            <v>98-06</v>
          </cell>
          <cell r="C1474" t="str">
            <v>仮設材運搬(内部仕上足場･簡易型移動式)</v>
          </cell>
          <cell r="E1474" t="str">
            <v>5.7m以上7.4m未満（4段）</v>
          </cell>
          <cell r="G1474" t="str">
            <v>㎡</v>
          </cell>
        </row>
        <row r="1475">
          <cell r="B1475" t="str">
            <v>98-07</v>
          </cell>
          <cell r="C1475" t="str">
            <v>仮設材運搬(内部仕上足場･簡易型移動式)</v>
          </cell>
          <cell r="E1475" t="str">
            <v>7.4m以上9.1m未満（5段）</v>
          </cell>
          <cell r="G1475" t="str">
            <v>㎡</v>
          </cell>
        </row>
        <row r="1476">
          <cell r="B1476" t="str">
            <v>98-08</v>
          </cell>
          <cell r="C1476" t="str">
            <v>仮設材運搬(内部仕上足場･棚足場･手すり先行方式)</v>
          </cell>
          <cell r="E1476" t="str">
            <v>4.0m超～5.0m未満</v>
          </cell>
          <cell r="G1476" t="str">
            <v>㎡</v>
          </cell>
        </row>
        <row r="1477">
          <cell r="B1477" t="str">
            <v>98-09</v>
          </cell>
          <cell r="C1477" t="str">
            <v>仮設材運搬(内部仕上足場･棚足場･手すり先行方式)</v>
          </cell>
          <cell r="E1477" t="str">
            <v>5.0m以上～5.7m未満</v>
          </cell>
          <cell r="G1477" t="str">
            <v>㎡</v>
          </cell>
        </row>
        <row r="1478">
          <cell r="B1478" t="str">
            <v>98-10</v>
          </cell>
          <cell r="C1478" t="str">
            <v>仮設材運搬(内部仕上足場･棚足場･手すり先行方式)</v>
          </cell>
          <cell r="E1478" t="str">
            <v>5.7m以上～7.4m未満</v>
          </cell>
          <cell r="G1478" t="str">
            <v>㎡</v>
          </cell>
        </row>
        <row r="1479">
          <cell r="B1479" t="str">
            <v>98-11</v>
          </cell>
          <cell r="C1479" t="str">
            <v>仮設材運搬(内部仕上足場･棚足場･手すり先行方式)</v>
          </cell>
          <cell r="E1479" t="str">
            <v>7.4m以上～9.1m未満</v>
          </cell>
          <cell r="G1479" t="str">
            <v>㎡</v>
          </cell>
        </row>
        <row r="1480">
          <cell r="B1480" t="str">
            <v>98-12</v>
          </cell>
          <cell r="C1480" t="str">
            <v>仮設材運搬(内部仕上足場･棚足場･手すり先行方式)</v>
          </cell>
          <cell r="E1480" t="str">
            <v>9.1m以上～10.8m未満</v>
          </cell>
          <cell r="G1480" t="str">
            <v>㎡</v>
          </cell>
        </row>
        <row r="1481">
          <cell r="B1481" t="str">
            <v>98-13</v>
          </cell>
          <cell r="C1481" t="str">
            <v>仮設材運搬(内部仕上足場･棚足場･手すり先行方式)</v>
          </cell>
          <cell r="E1481" t="str">
            <v>10.8m以上～12.5m未満</v>
          </cell>
          <cell r="G1481" t="str">
            <v>㎡</v>
          </cell>
        </row>
        <row r="1482">
          <cell r="B1482" t="str">
            <v>98-14</v>
          </cell>
          <cell r="C1482" t="str">
            <v>仮設敷鉄板運搬</v>
          </cell>
          <cell r="G1482" t="str">
            <v>㎡</v>
          </cell>
        </row>
        <row r="1483">
          <cell r="B1483" t="str">
            <v>99-01</v>
          </cell>
          <cell r="C1483" t="str">
            <v>運搬機械運転（ﾄﾗｯｸ）</v>
          </cell>
          <cell r="D1483">
            <v>0</v>
          </cell>
          <cell r="E1483" t="str">
            <v>普通用 2t積</v>
          </cell>
          <cell r="F1483">
            <v>0</v>
          </cell>
          <cell r="G1483" t="str">
            <v>運転日</v>
          </cell>
        </row>
        <row r="1484">
          <cell r="B1484" t="str">
            <v>99-02</v>
          </cell>
          <cell r="C1484" t="str">
            <v>運搬機械運転（ﾄﾗｯｸ）</v>
          </cell>
          <cell r="D1484">
            <v>0</v>
          </cell>
          <cell r="E1484" t="str">
            <v>普通用 4t積</v>
          </cell>
          <cell r="F1484">
            <v>0</v>
          </cell>
          <cell r="G1484" t="str">
            <v>運転日</v>
          </cell>
        </row>
        <row r="1485">
          <cell r="B1485" t="str">
            <v>99-03</v>
          </cell>
          <cell r="C1485" t="str">
            <v>運搬機械運転（ﾄﾗｯｸ）</v>
          </cell>
          <cell r="D1485">
            <v>0</v>
          </cell>
          <cell r="E1485" t="str">
            <v>普通用 11t積</v>
          </cell>
          <cell r="F1485">
            <v>0</v>
          </cell>
          <cell r="G1485" t="str">
            <v>運転日</v>
          </cell>
        </row>
        <row r="1486">
          <cell r="B1486" t="str">
            <v>99-04</v>
          </cell>
          <cell r="C1486" t="str">
            <v>根　切　り</v>
          </cell>
          <cell r="D1486">
            <v>0</v>
          </cell>
          <cell r="E1486" t="str">
            <v>人力土工</v>
          </cell>
          <cell r="F1486">
            <v>0</v>
          </cell>
          <cell r="G1486" t="str">
            <v>m3</v>
          </cell>
        </row>
        <row r="1487">
          <cell r="B1487" t="str">
            <v>99-05</v>
          </cell>
          <cell r="C1487" t="str">
            <v>積　込　み</v>
          </cell>
          <cell r="D1487">
            <v>0</v>
          </cell>
          <cell r="E1487" t="str">
            <v>人力土工</v>
          </cell>
          <cell r="F1487">
            <v>0</v>
          </cell>
          <cell r="G1487" t="str">
            <v>m3</v>
          </cell>
        </row>
        <row r="1488">
          <cell r="B1488" t="str">
            <v>99-06</v>
          </cell>
          <cell r="C1488" t="str">
            <v>埋　戻　し</v>
          </cell>
          <cell r="D1488">
            <v>0</v>
          </cell>
          <cell r="E1488" t="str">
            <v>人力土工</v>
          </cell>
          <cell r="F1488">
            <v>0</v>
          </cell>
          <cell r="G1488" t="str">
            <v>m3</v>
          </cell>
        </row>
        <row r="1489">
          <cell r="B1489" t="str">
            <v>99-07</v>
          </cell>
          <cell r="C1489" t="str">
            <v>建設発生土運搬</v>
          </cell>
          <cell r="D1489">
            <v>0</v>
          </cell>
          <cell r="E1489" t="str">
            <v>ﾀﾞﾝﾌﾟﾄﾗｯｸ2t積 ﾊﾞｯｸﾎｳ0.13m3 土砂 DID区間無 0.3km以下</v>
          </cell>
          <cell r="G1489" t="str">
            <v>m3</v>
          </cell>
        </row>
        <row r="1490">
          <cell r="B1490" t="str">
            <v>99-08</v>
          </cell>
          <cell r="C1490" t="str">
            <v>建設発生土運搬</v>
          </cell>
          <cell r="D1490">
            <v>0</v>
          </cell>
          <cell r="E1490" t="str">
            <v>ﾀﾞﾝﾌﾟﾄﾗｯｸ2t積 ﾊﾞｯｸﾎｳ0.13m3 土砂 DID区間無 1.0km以下</v>
          </cell>
          <cell r="G1490" t="str">
            <v>m3</v>
          </cell>
        </row>
        <row r="1491">
          <cell r="B1491" t="str">
            <v>99-09</v>
          </cell>
          <cell r="C1491" t="str">
            <v>建設発生土運搬</v>
          </cell>
          <cell r="D1491">
            <v>0</v>
          </cell>
          <cell r="E1491" t="str">
            <v>ﾀﾞﾝﾌﾟﾄﾗｯｸ2t積 ﾊﾞｯｸﾎｳ0.13m3 土砂 DID区間無 1.5km以下</v>
          </cell>
          <cell r="G1491" t="str">
            <v>m3</v>
          </cell>
        </row>
        <row r="1492">
          <cell r="B1492" t="str">
            <v>99-10</v>
          </cell>
          <cell r="C1492" t="str">
            <v>建設発生土運搬</v>
          </cell>
          <cell r="D1492">
            <v>0</v>
          </cell>
          <cell r="E1492" t="str">
            <v>ﾀﾞﾝﾌﾟﾄﾗｯｸ2t積 ﾊﾞｯｸﾎｳ0.13m3 土砂 DID区間無 2.5km以下</v>
          </cell>
          <cell r="G1492" t="str">
            <v>m3</v>
          </cell>
        </row>
        <row r="1493">
          <cell r="B1493" t="str">
            <v>99-11</v>
          </cell>
          <cell r="C1493" t="str">
            <v>建設発生土運搬</v>
          </cell>
          <cell r="D1493">
            <v>0</v>
          </cell>
          <cell r="E1493" t="str">
            <v>ﾀﾞﾝﾌﾟﾄﾗｯｸ2t積 ﾊﾞｯｸﾎｳ0.13m3 土砂 DID区間無 3.0km以下</v>
          </cell>
          <cell r="G1493" t="str">
            <v>m3</v>
          </cell>
        </row>
        <row r="1494">
          <cell r="B1494" t="str">
            <v>99-12</v>
          </cell>
        </row>
        <row r="1495">
          <cell r="B1495" t="str">
            <v>99-13</v>
          </cell>
        </row>
        <row r="1496">
          <cell r="B1496" t="str">
            <v>99-14</v>
          </cell>
        </row>
        <row r="1497">
          <cell r="B1497" t="str">
            <v>100-01</v>
          </cell>
          <cell r="C1497" t="str">
            <v>建設発生土運搬</v>
          </cell>
          <cell r="D1497">
            <v>0</v>
          </cell>
          <cell r="E1497" t="str">
            <v>ﾀﾞﾝﾌﾟﾄﾗｯｸ2t積 ﾊﾞｯｸﾎｳ0.13m3 土砂 DID区間無 3.5km以下</v>
          </cell>
          <cell r="G1497" t="str">
            <v>m3</v>
          </cell>
        </row>
        <row r="1498">
          <cell r="B1498" t="str">
            <v>100-02</v>
          </cell>
          <cell r="C1498" t="str">
            <v>建設発生土運搬</v>
          </cell>
          <cell r="D1498">
            <v>0</v>
          </cell>
          <cell r="E1498" t="str">
            <v>ﾀﾞﾝﾌﾟﾄﾗｯｸ2t積 ﾊﾞｯｸﾎｳ0.13m3 土砂 DID区間無 4.5km以下</v>
          </cell>
          <cell r="G1498" t="str">
            <v>m3</v>
          </cell>
        </row>
        <row r="1499">
          <cell r="B1499" t="str">
            <v>100-03</v>
          </cell>
          <cell r="C1499" t="str">
            <v>建設発生土運搬</v>
          </cell>
          <cell r="D1499">
            <v>0</v>
          </cell>
          <cell r="E1499" t="str">
            <v>ﾀﾞﾝﾌﾟﾄﾗｯｸ2t積 ﾊﾞｯｸﾎｳ0.13m3 土砂 DID区間無 5.5km以下</v>
          </cell>
          <cell r="G1499" t="str">
            <v>m3</v>
          </cell>
        </row>
        <row r="1500">
          <cell r="B1500" t="str">
            <v>100-04</v>
          </cell>
          <cell r="C1500" t="str">
            <v>建設発生土運搬</v>
          </cell>
          <cell r="D1500">
            <v>0</v>
          </cell>
          <cell r="E1500" t="str">
            <v>ﾀﾞﾝﾌﾟﾄﾗｯｸ2t積 ﾊﾞｯｸﾎｳ0.13m3 土砂 DID区間無 7.0km以下</v>
          </cell>
          <cell r="G1500" t="str">
            <v>m3</v>
          </cell>
        </row>
        <row r="1501">
          <cell r="B1501" t="str">
            <v>100-05</v>
          </cell>
          <cell r="C1501" t="str">
            <v>建設発生土運搬</v>
          </cell>
          <cell r="D1501">
            <v>0</v>
          </cell>
          <cell r="E1501" t="str">
            <v>ﾀﾞﾝﾌﾟﾄﾗｯｸ2t積 ﾊﾞｯｸﾎｳ0.13m3 土砂 DID区間無 9.0km以下</v>
          </cell>
          <cell r="G1501" t="str">
            <v>m3</v>
          </cell>
        </row>
        <row r="1502">
          <cell r="B1502" t="str">
            <v>100-06</v>
          </cell>
          <cell r="C1502" t="str">
            <v>建設発生土運搬</v>
          </cell>
          <cell r="D1502">
            <v>0</v>
          </cell>
          <cell r="E1502" t="str">
            <v>ﾀﾞﾝﾌﾟﾄﾗｯｸ2t積 ﾊﾞｯｸﾎｳ0.13m3 土砂 DID区間無 12.0km以下</v>
          </cell>
          <cell r="G1502" t="str">
            <v>m3</v>
          </cell>
        </row>
        <row r="1503">
          <cell r="B1503" t="str">
            <v>100-07</v>
          </cell>
          <cell r="C1503" t="str">
            <v>建設発生土運搬</v>
          </cell>
          <cell r="D1503">
            <v>0</v>
          </cell>
          <cell r="E1503" t="str">
            <v>ﾀﾞﾝﾌﾟﾄﾗｯｸ2t積 ﾊﾞｯｸﾎｳ0.13m3 土砂 DID区間無 17.0km以下</v>
          </cell>
          <cell r="G1503" t="str">
            <v>m3</v>
          </cell>
        </row>
        <row r="1504">
          <cell r="B1504" t="str">
            <v>100-08</v>
          </cell>
          <cell r="C1504" t="str">
            <v>建設発生土運搬</v>
          </cell>
          <cell r="D1504">
            <v>0</v>
          </cell>
          <cell r="E1504" t="str">
            <v>ﾀﾞﾝﾌﾟﾄﾗｯｸ2t積 ﾊﾞｯｸﾎｳ0.13m3 土砂 DID区間無 28.5km以下</v>
          </cell>
          <cell r="G1504" t="str">
            <v>m3</v>
          </cell>
        </row>
        <row r="1505">
          <cell r="B1505" t="str">
            <v>100-09</v>
          </cell>
          <cell r="C1505" t="str">
            <v>建設発生土運搬</v>
          </cell>
          <cell r="D1505">
            <v>0</v>
          </cell>
          <cell r="E1505" t="str">
            <v>ﾀﾞﾝﾌﾟﾄﾗｯｸ2t積 ﾊﾞｯｸﾎｳ0.13m3 土砂 DID区間無 60.0km以下</v>
          </cell>
          <cell r="G1505" t="str">
            <v>m3</v>
          </cell>
        </row>
        <row r="1506">
          <cell r="B1506" t="str">
            <v>100-10</v>
          </cell>
          <cell r="C1506" t="str">
            <v>建設発生土運搬</v>
          </cell>
          <cell r="D1506">
            <v>0</v>
          </cell>
          <cell r="E1506" t="str">
            <v>ﾀﾞﾝﾌﾟﾄﾗｯｸ2t積 ﾊﾞｯｸﾎｳ0.13m3 土砂 DID区間有 0.3km以下</v>
          </cell>
          <cell r="G1506" t="str">
            <v>m3</v>
          </cell>
        </row>
        <row r="1507">
          <cell r="B1507" t="str">
            <v>100-11</v>
          </cell>
          <cell r="C1507" t="str">
            <v>建設発生土運搬</v>
          </cell>
          <cell r="D1507">
            <v>0</v>
          </cell>
          <cell r="E1507" t="str">
            <v>ﾀﾞﾝﾌﾟﾄﾗｯｸ2t積 ﾊﾞｯｸﾎｳ0.13m3 土砂 DID区間有 1.0km以下</v>
          </cell>
          <cell r="G1507" t="str">
            <v>m3</v>
          </cell>
        </row>
        <row r="1508">
          <cell r="B1508" t="str">
            <v>100-12</v>
          </cell>
          <cell r="C1508" t="str">
            <v>建設発生土運搬</v>
          </cell>
          <cell r="D1508">
            <v>0</v>
          </cell>
          <cell r="E1508" t="str">
            <v>ﾀﾞﾝﾌﾟﾄﾗｯｸ2t積 ﾊﾞｯｸﾎｳ0.13m3 土砂 DID区間有 1.5km以下</v>
          </cell>
          <cell r="G1508" t="str">
            <v>m3</v>
          </cell>
        </row>
        <row r="1509">
          <cell r="B1509" t="str">
            <v>100-13</v>
          </cell>
          <cell r="C1509" t="str">
            <v>建設発生土運搬</v>
          </cell>
          <cell r="D1509">
            <v>0</v>
          </cell>
          <cell r="E1509" t="str">
            <v>ﾀﾞﾝﾌﾟﾄﾗｯｸ2t積 ﾊﾞｯｸﾎｳ0.13m3 土砂 DID区間有 2.5km以下</v>
          </cell>
          <cell r="G1509" t="str">
            <v>m3</v>
          </cell>
        </row>
        <row r="1510">
          <cell r="B1510" t="str">
            <v>100-14</v>
          </cell>
          <cell r="C1510" t="str">
            <v>建設発生土運搬</v>
          </cell>
          <cell r="D1510">
            <v>0</v>
          </cell>
          <cell r="E1510" t="str">
            <v>ﾀﾞﾝﾌﾟﾄﾗｯｸ2t積 ﾊﾞｯｸﾎｳ0.13m3 土砂 DID区間有 3.0km以下</v>
          </cell>
          <cell r="G1510" t="str">
            <v>m3</v>
          </cell>
        </row>
        <row r="1511">
          <cell r="B1511" t="str">
            <v>101-01</v>
          </cell>
          <cell r="C1511" t="str">
            <v>建設発生土運搬</v>
          </cell>
          <cell r="D1511">
            <v>0</v>
          </cell>
          <cell r="E1511" t="str">
            <v>ﾀﾞﾝﾌﾟﾄﾗｯｸ2t積 ﾊﾞｯｸﾎｳ0.13m3 土砂 DID区間有 3.5km以下</v>
          </cell>
          <cell r="G1511" t="str">
            <v>m3</v>
          </cell>
        </row>
        <row r="1512">
          <cell r="B1512" t="str">
            <v>101-02</v>
          </cell>
          <cell r="C1512" t="str">
            <v>建設発生土運搬</v>
          </cell>
          <cell r="D1512">
            <v>0</v>
          </cell>
          <cell r="E1512" t="str">
            <v>ﾀﾞﾝﾌﾟﾄﾗｯｸ2t積 ﾊﾞｯｸﾎｳ0.13m3 土砂 DID区間有 4.5km以下</v>
          </cell>
          <cell r="G1512" t="str">
            <v>m3</v>
          </cell>
        </row>
        <row r="1513">
          <cell r="B1513" t="str">
            <v>101-03</v>
          </cell>
          <cell r="C1513" t="str">
            <v>建設発生土運搬</v>
          </cell>
          <cell r="D1513">
            <v>0</v>
          </cell>
          <cell r="E1513" t="str">
            <v>ﾀﾞﾝﾌﾟﾄﾗｯｸ2t積 ﾊﾞｯｸﾎｳ0.13m3 土砂 DID区間有 5.0km以下</v>
          </cell>
          <cell r="G1513" t="str">
            <v>m3</v>
          </cell>
        </row>
        <row r="1514">
          <cell r="B1514" t="str">
            <v>101-04</v>
          </cell>
          <cell r="C1514" t="str">
            <v>建設発生土運搬</v>
          </cell>
          <cell r="D1514">
            <v>0</v>
          </cell>
          <cell r="E1514" t="str">
            <v>ﾀﾞﾝﾌﾟﾄﾗｯｸ2t積 ﾊﾞｯｸﾎｳ0.13m3 土砂 DID区間有 6.5km以下</v>
          </cell>
          <cell r="G1514" t="str">
            <v>m3</v>
          </cell>
        </row>
        <row r="1515">
          <cell r="B1515" t="str">
            <v>101-05</v>
          </cell>
          <cell r="C1515" t="str">
            <v>建設発生土運搬</v>
          </cell>
          <cell r="D1515">
            <v>0</v>
          </cell>
          <cell r="E1515" t="str">
            <v>ﾀﾞﾝﾌﾟﾄﾗｯｸ2t積 ﾊﾞｯｸﾎｳ0.13m3 土砂 DID区間有 8.0km以下</v>
          </cell>
          <cell r="G1515" t="str">
            <v>m3</v>
          </cell>
        </row>
        <row r="1516">
          <cell r="B1516" t="str">
            <v>101-06</v>
          </cell>
          <cell r="C1516" t="str">
            <v>建設発生土運搬</v>
          </cell>
          <cell r="D1516">
            <v>0</v>
          </cell>
          <cell r="E1516" t="str">
            <v>ﾀﾞﾝﾌﾟﾄﾗｯｸ2t積 ﾊﾞｯｸﾎｳ0.13m3 土砂 DID区間有 11.0km以下</v>
          </cell>
          <cell r="G1516" t="str">
            <v>m3</v>
          </cell>
        </row>
        <row r="1517">
          <cell r="B1517" t="str">
            <v>101-07</v>
          </cell>
          <cell r="C1517" t="str">
            <v>建設発生土運搬</v>
          </cell>
          <cell r="D1517">
            <v>0</v>
          </cell>
          <cell r="E1517" t="str">
            <v>ﾀﾞﾝﾌﾟﾄﾗｯｸ2t積 ﾊﾞｯｸﾎｳ0.13m3 土砂 DID区間有 15.0km以下</v>
          </cell>
          <cell r="G1517" t="str">
            <v>m3</v>
          </cell>
        </row>
        <row r="1518">
          <cell r="B1518" t="str">
            <v>101-08</v>
          </cell>
          <cell r="C1518" t="str">
            <v>建設発生土運搬</v>
          </cell>
          <cell r="D1518">
            <v>0</v>
          </cell>
          <cell r="E1518" t="str">
            <v>ﾀﾞﾝﾌﾟﾄﾗｯｸ2t積 ﾊﾞｯｸﾎｳ0.13m3 土砂 DID区間有 24.0km以下</v>
          </cell>
          <cell r="G1518" t="str">
            <v>m3</v>
          </cell>
        </row>
        <row r="1519">
          <cell r="B1519" t="str">
            <v>101-09</v>
          </cell>
          <cell r="C1519" t="str">
            <v>建設発生土運搬</v>
          </cell>
          <cell r="D1519">
            <v>0</v>
          </cell>
          <cell r="E1519" t="str">
            <v>ﾀﾞﾝﾌﾟﾄﾗｯｸ2t積 ﾊﾞｯｸﾎｳ0.13m3 土砂 DID区間有 60.0km以下</v>
          </cell>
          <cell r="G1519" t="str">
            <v>m3</v>
          </cell>
        </row>
        <row r="1520">
          <cell r="B1520" t="str">
            <v>101-10</v>
          </cell>
          <cell r="C1520" t="str">
            <v>建設発生土運搬</v>
          </cell>
          <cell r="D1520">
            <v>0</v>
          </cell>
          <cell r="E1520" t="str">
            <v>ﾀﾞﾝﾌﾟﾄﾗｯｸ2t積 人力積込 土砂 DID区間無 0.3km以下</v>
          </cell>
          <cell r="G1520" t="str">
            <v>m3</v>
          </cell>
        </row>
        <row r="1521">
          <cell r="B1521" t="str">
            <v>101-11</v>
          </cell>
          <cell r="C1521" t="str">
            <v>建設発生土運搬</v>
          </cell>
          <cell r="D1521">
            <v>0</v>
          </cell>
          <cell r="E1521" t="str">
            <v>ﾀﾞﾝﾌﾟﾄﾗｯｸ2t積 人力積込 土砂 DID区間無 0.5km以下</v>
          </cell>
          <cell r="G1521" t="str">
            <v>m3</v>
          </cell>
        </row>
        <row r="1522">
          <cell r="B1522" t="str">
            <v>101-12</v>
          </cell>
          <cell r="C1522" t="str">
            <v>建設発生土運搬</v>
          </cell>
          <cell r="D1522">
            <v>0</v>
          </cell>
          <cell r="E1522" t="str">
            <v>ﾀﾞﾝﾌﾟﾄﾗｯｸ2t積 人力積込 土砂 DID区間無 1.5km以下</v>
          </cell>
          <cell r="G1522" t="str">
            <v>m3</v>
          </cell>
        </row>
        <row r="1523">
          <cell r="B1523" t="str">
            <v>101-13</v>
          </cell>
          <cell r="C1523" t="str">
            <v>建設発生土運搬</v>
          </cell>
          <cell r="D1523">
            <v>0</v>
          </cell>
          <cell r="E1523" t="str">
            <v>ﾀﾞﾝﾌﾟﾄﾗｯｸ2t積 人力積込 土砂 DID区間無 2.0km以下</v>
          </cell>
          <cell r="G1523" t="str">
            <v>m3</v>
          </cell>
        </row>
        <row r="1524">
          <cell r="B1524" t="str">
            <v>101-14</v>
          </cell>
          <cell r="C1524" t="str">
            <v>建設発生土運搬</v>
          </cell>
          <cell r="D1524">
            <v>0</v>
          </cell>
          <cell r="E1524" t="str">
            <v>ﾀﾞﾝﾌﾟﾄﾗｯｸ2t積 人力積込 土砂 DID区間無 2.5km以下</v>
          </cell>
          <cell r="G1524" t="str">
            <v>m3</v>
          </cell>
        </row>
        <row r="1525">
          <cell r="B1525" t="str">
            <v>102-01</v>
          </cell>
          <cell r="C1525" t="str">
            <v>建設発生土運搬</v>
          </cell>
          <cell r="D1525">
            <v>0</v>
          </cell>
          <cell r="E1525" t="str">
            <v>ﾀﾞﾝﾌﾟﾄﾗｯｸ2t積 人力積込 土砂 DID区間無 3.0km以下</v>
          </cell>
          <cell r="G1525" t="str">
            <v>m3</v>
          </cell>
        </row>
        <row r="1526">
          <cell r="B1526" t="str">
            <v>102-02</v>
          </cell>
          <cell r="C1526" t="str">
            <v>建設発生土運搬</v>
          </cell>
          <cell r="D1526">
            <v>0</v>
          </cell>
          <cell r="E1526" t="str">
            <v>ﾀﾞﾝﾌﾟﾄﾗｯｸ2t積 人力積込 土砂 DID区間無 4.0km以下</v>
          </cell>
          <cell r="G1526" t="str">
            <v>m3</v>
          </cell>
        </row>
        <row r="1527">
          <cell r="B1527" t="str">
            <v>102-03</v>
          </cell>
          <cell r="C1527" t="str">
            <v>建設発生土運搬</v>
          </cell>
          <cell r="D1527">
            <v>0</v>
          </cell>
          <cell r="E1527" t="str">
            <v>ﾀﾞﾝﾌﾟﾄﾗｯｸ2t積 人力積込 土砂 DID区間無 5.0km以下</v>
          </cell>
          <cell r="G1527" t="str">
            <v>m3</v>
          </cell>
        </row>
        <row r="1528">
          <cell r="B1528" t="str">
            <v>102-04</v>
          </cell>
          <cell r="C1528" t="str">
            <v>建設発生土運搬</v>
          </cell>
          <cell r="D1528">
            <v>0</v>
          </cell>
          <cell r="E1528" t="str">
            <v>ﾀﾞﾝﾌﾟﾄﾗｯｸ2t積 人力積込 土砂 DID区間無 6.5km以下</v>
          </cell>
          <cell r="G1528" t="str">
            <v>m3</v>
          </cell>
        </row>
        <row r="1529">
          <cell r="B1529" t="str">
            <v>102-05</v>
          </cell>
          <cell r="C1529" t="str">
            <v>建設発生土運搬</v>
          </cell>
          <cell r="D1529">
            <v>0</v>
          </cell>
          <cell r="E1529" t="str">
            <v>ﾀﾞﾝﾌﾟﾄﾗｯｸ2t積 人力積込 土砂 DID区間無 8.5km以下</v>
          </cell>
          <cell r="G1529" t="str">
            <v>m3</v>
          </cell>
        </row>
        <row r="1530">
          <cell r="B1530" t="str">
            <v>102-06</v>
          </cell>
          <cell r="C1530" t="str">
            <v>建設発生土運搬</v>
          </cell>
          <cell r="D1530">
            <v>0</v>
          </cell>
          <cell r="E1530" t="str">
            <v>ﾀﾞﾝﾌﾟﾄﾗｯｸ2t積 人力積込 土砂 DID区間無 11.0km以下</v>
          </cell>
          <cell r="G1530" t="str">
            <v>m3</v>
          </cell>
        </row>
        <row r="1531">
          <cell r="B1531" t="str">
            <v>102-07</v>
          </cell>
          <cell r="C1531" t="str">
            <v>建設発生土運搬</v>
          </cell>
          <cell r="D1531">
            <v>0</v>
          </cell>
          <cell r="E1531" t="str">
            <v>ﾀﾞﾝﾌﾟﾄﾗｯｸ2t積 人力積込 土砂 DID区間無 16.0km以下</v>
          </cell>
          <cell r="G1531" t="str">
            <v>m3</v>
          </cell>
        </row>
        <row r="1532">
          <cell r="B1532" t="str">
            <v>102-08</v>
          </cell>
          <cell r="C1532" t="str">
            <v>建設発生土運搬</v>
          </cell>
          <cell r="D1532">
            <v>0</v>
          </cell>
          <cell r="E1532" t="str">
            <v>ﾀﾞﾝﾌﾟﾄﾗｯｸ2t積 人力積込 土砂 DID区間無 27.5km以下</v>
          </cell>
          <cell r="G1532" t="str">
            <v>m3</v>
          </cell>
        </row>
        <row r="1533">
          <cell r="B1533" t="str">
            <v>102-09</v>
          </cell>
          <cell r="C1533" t="str">
            <v>建設発生土運搬</v>
          </cell>
          <cell r="D1533">
            <v>0</v>
          </cell>
          <cell r="E1533" t="str">
            <v>ﾀﾞﾝﾌﾟﾄﾗｯｸ2t積 人力積込 土砂 DID区間無 60.0km以下</v>
          </cell>
          <cell r="G1533" t="str">
            <v>m3</v>
          </cell>
        </row>
        <row r="1534">
          <cell r="B1534" t="str">
            <v>102-10</v>
          </cell>
          <cell r="C1534" t="str">
            <v>建設発生土運搬</v>
          </cell>
          <cell r="D1534">
            <v>0</v>
          </cell>
          <cell r="E1534" t="str">
            <v>ﾀﾞﾝﾌﾟﾄﾗｯｸ2t積 人力積込 土砂 DID区間有 0.3km以下</v>
          </cell>
          <cell r="G1534" t="str">
            <v>m3</v>
          </cell>
        </row>
        <row r="1535">
          <cell r="B1535" t="str">
            <v>102-11</v>
          </cell>
          <cell r="C1535" t="str">
            <v>建設発生土運搬</v>
          </cell>
          <cell r="D1535">
            <v>0</v>
          </cell>
          <cell r="E1535" t="str">
            <v>ﾀﾞﾝﾌﾟﾄﾗｯｸ2t積 人力積込 土砂 DID区間有 0.5km以下</v>
          </cell>
          <cell r="G1535" t="str">
            <v>m3</v>
          </cell>
        </row>
        <row r="1536">
          <cell r="B1536" t="str">
            <v>102-12</v>
          </cell>
          <cell r="C1536" t="str">
            <v>建設発生土運搬</v>
          </cell>
          <cell r="D1536">
            <v>0</v>
          </cell>
          <cell r="E1536" t="str">
            <v>ﾀﾞﾝﾌﾟﾄﾗｯｸ2t積 人力積込 土砂 DID区間有 1.0km以下</v>
          </cell>
          <cell r="G1536" t="str">
            <v>m3</v>
          </cell>
        </row>
        <row r="1537">
          <cell r="B1537" t="str">
            <v>102-13</v>
          </cell>
          <cell r="C1537" t="str">
            <v>建設発生土運搬</v>
          </cell>
          <cell r="D1537">
            <v>0</v>
          </cell>
          <cell r="E1537" t="str">
            <v>ﾀﾞﾝﾌﾟﾄﾗｯｸ2t積 人力積込 土砂 DID区間有 1.5km以下</v>
          </cell>
          <cell r="G1537" t="str">
            <v>m3</v>
          </cell>
        </row>
        <row r="1538">
          <cell r="B1538" t="str">
            <v>102-14</v>
          </cell>
          <cell r="C1538" t="str">
            <v>建設発生土運搬</v>
          </cell>
          <cell r="D1538">
            <v>0</v>
          </cell>
          <cell r="E1538" t="str">
            <v>ﾀﾞﾝﾌﾟﾄﾗｯｸ2t積 人力積込 土砂 DID区間有 2.0km以下</v>
          </cell>
          <cell r="G1538" t="str">
            <v>m3</v>
          </cell>
        </row>
        <row r="1539">
          <cell r="B1539" t="str">
            <v>103-01</v>
          </cell>
          <cell r="C1539" t="str">
            <v>建設発生土運搬</v>
          </cell>
          <cell r="D1539">
            <v>0</v>
          </cell>
          <cell r="E1539" t="str">
            <v>ﾀﾞﾝﾌﾟﾄﾗｯｸ2t積 人力積込 土砂 DID区間有 2.5km以下</v>
          </cell>
          <cell r="G1539" t="str">
            <v>m3</v>
          </cell>
        </row>
        <row r="1540">
          <cell r="B1540" t="str">
            <v>103-02</v>
          </cell>
          <cell r="C1540" t="str">
            <v>建設発生土運搬</v>
          </cell>
          <cell r="D1540">
            <v>0</v>
          </cell>
          <cell r="E1540" t="str">
            <v>ﾀﾞﾝﾌﾟﾄﾗｯｸ2t積 人力積込 土砂 DID区間有 3.5km以下</v>
          </cell>
          <cell r="G1540" t="str">
            <v>m3</v>
          </cell>
        </row>
        <row r="1541">
          <cell r="B1541" t="str">
            <v>103-03</v>
          </cell>
          <cell r="C1541" t="str">
            <v>建設発生土運搬</v>
          </cell>
          <cell r="D1541">
            <v>0</v>
          </cell>
          <cell r="E1541" t="str">
            <v>ﾀﾞﾝﾌﾟﾄﾗｯｸ2t積 人力積込 土砂 DID区間有 4.5km以下</v>
          </cell>
          <cell r="G1541" t="str">
            <v>m3</v>
          </cell>
        </row>
        <row r="1542">
          <cell r="B1542" t="str">
            <v>103-04</v>
          </cell>
          <cell r="C1542" t="str">
            <v>建設発生土運搬</v>
          </cell>
          <cell r="D1542">
            <v>0</v>
          </cell>
          <cell r="E1542" t="str">
            <v>ﾀﾞﾝﾌﾟﾄﾗｯｸ2t積 人力積込 土砂 DID区間有 6.0km以下</v>
          </cell>
          <cell r="G1542" t="str">
            <v>m3</v>
          </cell>
        </row>
        <row r="1543">
          <cell r="B1543" t="str">
            <v>103-05</v>
          </cell>
          <cell r="C1543" t="str">
            <v>建設発生土運搬</v>
          </cell>
          <cell r="D1543">
            <v>0</v>
          </cell>
          <cell r="E1543" t="str">
            <v>ﾀﾞﾝﾌﾟﾄﾗｯｸ2t積 人力積込 土砂 DID区間有 8.0km以下</v>
          </cell>
          <cell r="G1543" t="str">
            <v>m3</v>
          </cell>
        </row>
        <row r="1544">
          <cell r="B1544" t="str">
            <v>103-06</v>
          </cell>
          <cell r="C1544" t="str">
            <v>建設発生土運搬</v>
          </cell>
          <cell r="D1544">
            <v>0</v>
          </cell>
          <cell r="E1544" t="str">
            <v>ﾀﾞﾝﾌﾟﾄﾗｯｸ2t積 人力積込 土砂 DID区間有 10.5km以下</v>
          </cell>
          <cell r="G1544" t="str">
            <v>m3</v>
          </cell>
        </row>
        <row r="1545">
          <cell r="B1545" t="str">
            <v>103-07</v>
          </cell>
          <cell r="C1545" t="str">
            <v>建設発生土運搬</v>
          </cell>
          <cell r="D1545">
            <v>0</v>
          </cell>
          <cell r="E1545" t="str">
            <v>ﾀﾞﾝﾌﾟﾄﾗｯｸ2t積 人力積込 土砂 DID区間有 14.5km以下</v>
          </cell>
          <cell r="G1545" t="str">
            <v>m3</v>
          </cell>
        </row>
        <row r="1546">
          <cell r="B1546" t="str">
            <v>103-08</v>
          </cell>
          <cell r="C1546" t="str">
            <v>建設発生土運搬</v>
          </cell>
          <cell r="D1546">
            <v>0</v>
          </cell>
          <cell r="E1546" t="str">
            <v>ﾀﾞﾝﾌﾟﾄﾗｯｸ2t積 人力積込 土砂 DID区間有 23.0km以下</v>
          </cell>
          <cell r="G1546" t="str">
            <v>m3</v>
          </cell>
        </row>
        <row r="1547">
          <cell r="B1547" t="str">
            <v>103-09</v>
          </cell>
          <cell r="C1547" t="str">
            <v>建設発生土運搬</v>
          </cell>
          <cell r="D1547">
            <v>0</v>
          </cell>
          <cell r="E1547" t="str">
            <v>ﾀﾞﾝﾌﾟﾄﾗｯｸ2t積 人力積込 土砂 DID区間有 60.0km以下</v>
          </cell>
          <cell r="G1547" t="str">
            <v>m3</v>
          </cell>
        </row>
        <row r="1548">
          <cell r="B1548" t="str">
            <v>103-10</v>
          </cell>
          <cell r="C1548" t="str">
            <v>建設発生土運搬</v>
          </cell>
          <cell r="D1548">
            <v>0</v>
          </cell>
          <cell r="E1548" t="str">
            <v>ﾀﾞﾝﾌﾟﾄﾗｯｸ4t積 ﾊﾞｯｸﾎｳ0.28m3 土砂 DID区間無 0.2km以下</v>
          </cell>
          <cell r="G1548" t="str">
            <v>m3</v>
          </cell>
        </row>
        <row r="1549">
          <cell r="B1549" t="str">
            <v>103-11</v>
          </cell>
          <cell r="C1549" t="str">
            <v>建設発生土運搬</v>
          </cell>
          <cell r="D1549">
            <v>0</v>
          </cell>
          <cell r="E1549" t="str">
            <v>ﾀﾞﾝﾌﾟﾄﾗｯｸ4t積 ﾊﾞｯｸﾎｳ0.28m3 土砂 DID区間無 1.0km以下</v>
          </cell>
          <cell r="G1549" t="str">
            <v>m3</v>
          </cell>
        </row>
        <row r="1550">
          <cell r="B1550" t="str">
            <v>103-12</v>
          </cell>
          <cell r="C1550" t="str">
            <v>建設発生土運搬</v>
          </cell>
          <cell r="D1550">
            <v>0</v>
          </cell>
          <cell r="E1550" t="str">
            <v>ﾀﾞﾝﾌﾟﾄﾗｯｸ4t積 ﾊﾞｯｸﾎｳ0.28m3 土砂 DID区間無 1.5km以下</v>
          </cell>
          <cell r="G1550" t="str">
            <v>m3</v>
          </cell>
        </row>
        <row r="1551">
          <cell r="B1551" t="str">
            <v>103-13</v>
          </cell>
          <cell r="C1551" t="str">
            <v>建設発生土運搬</v>
          </cell>
          <cell r="D1551">
            <v>0</v>
          </cell>
          <cell r="E1551" t="str">
            <v>ﾀﾞﾝﾌﾟﾄﾗｯｸ4t積 ﾊﾞｯｸﾎｳ0.28m3 土砂 DID区間無 2.5km以下</v>
          </cell>
          <cell r="G1551" t="str">
            <v>m3</v>
          </cell>
        </row>
        <row r="1552">
          <cell r="B1552" t="str">
            <v>103-14</v>
          </cell>
          <cell r="C1552" t="str">
            <v>建設発生土運搬</v>
          </cell>
          <cell r="D1552">
            <v>0</v>
          </cell>
          <cell r="E1552" t="str">
            <v>ﾀﾞﾝﾌﾟﾄﾗｯｸ4t積 ﾊﾞｯｸﾎｳ0.28m3 土砂 DID区間無 3.5km以下</v>
          </cell>
          <cell r="G1552" t="str">
            <v>m3</v>
          </cell>
        </row>
        <row r="1553">
          <cell r="B1553" t="str">
            <v>104-01</v>
          </cell>
          <cell r="C1553" t="str">
            <v>建設発生土運搬</v>
          </cell>
          <cell r="D1553">
            <v>0</v>
          </cell>
          <cell r="E1553" t="str">
            <v>ﾀﾞﾝﾌﾟﾄﾗｯｸ4t積 ﾊﾞｯｸﾎｳ0.28m3 土砂 DID区間無 4.0km以下</v>
          </cell>
          <cell r="G1553" t="str">
            <v>m3</v>
          </cell>
        </row>
        <row r="1554">
          <cell r="B1554" t="str">
            <v>104-02</v>
          </cell>
          <cell r="C1554" t="str">
            <v>建設発生土運搬</v>
          </cell>
          <cell r="D1554">
            <v>0</v>
          </cell>
          <cell r="E1554" t="str">
            <v>ﾀﾞﾝﾌﾟﾄﾗｯｸ4t積 ﾊﾞｯｸﾎｳ0.28m3 土砂 DID区間無 5.0km以下</v>
          </cell>
          <cell r="G1554" t="str">
            <v>m3</v>
          </cell>
        </row>
        <row r="1555">
          <cell r="B1555" t="str">
            <v>104-03</v>
          </cell>
          <cell r="C1555" t="str">
            <v>建設発生土運搬</v>
          </cell>
          <cell r="D1555">
            <v>0</v>
          </cell>
          <cell r="E1555" t="str">
            <v>ﾀﾞﾝﾌﾟﾄﾗｯｸ4t積 ﾊﾞｯｸﾎｳ0.28m3 土砂 DID区間無 6.0km以下</v>
          </cell>
          <cell r="G1555" t="str">
            <v>m3</v>
          </cell>
        </row>
        <row r="1556">
          <cell r="B1556" t="str">
            <v>104-04</v>
          </cell>
          <cell r="C1556" t="str">
            <v>建設発生土運搬</v>
          </cell>
          <cell r="D1556">
            <v>0</v>
          </cell>
          <cell r="E1556" t="str">
            <v>ﾀﾞﾝﾌﾟﾄﾗｯｸ4t積 ﾊﾞｯｸﾎｳ0.28m3 土砂 DID区間無 7.5km以下</v>
          </cell>
          <cell r="G1556" t="str">
            <v>m3</v>
          </cell>
        </row>
        <row r="1557">
          <cell r="B1557" t="str">
            <v>104-05</v>
          </cell>
          <cell r="C1557" t="str">
            <v>建設発生土運搬</v>
          </cell>
          <cell r="D1557">
            <v>0</v>
          </cell>
          <cell r="E1557" t="str">
            <v>ﾀﾞﾝﾌﾟﾄﾗｯｸ4t積 ﾊﾞｯｸﾎｳ0.28m3 土砂 DID区間無 10.0km以下</v>
          </cell>
          <cell r="G1557" t="str">
            <v>m3</v>
          </cell>
        </row>
        <row r="1558">
          <cell r="B1558" t="str">
            <v>104-06</v>
          </cell>
          <cell r="C1558" t="str">
            <v>建設発生土運搬</v>
          </cell>
          <cell r="D1558">
            <v>0</v>
          </cell>
          <cell r="E1558" t="str">
            <v>ﾀﾞﾝﾌﾟﾄﾗｯｸ4t積 ﾊﾞｯｸﾎｳ0.28m3 土砂 DID区間無 13.0km以下</v>
          </cell>
          <cell r="G1558" t="str">
            <v>m3</v>
          </cell>
        </row>
        <row r="1559">
          <cell r="B1559" t="str">
            <v>104-07</v>
          </cell>
          <cell r="C1559" t="str">
            <v>建設発生土運搬</v>
          </cell>
          <cell r="D1559">
            <v>0</v>
          </cell>
          <cell r="E1559" t="str">
            <v>ﾀﾞﾝﾌﾟﾄﾗｯｸ4t積 ﾊﾞｯｸﾎｳ0.28m3 土砂 DID区間無 19.0km以下</v>
          </cell>
          <cell r="G1559" t="str">
            <v>m3</v>
          </cell>
        </row>
        <row r="1560">
          <cell r="B1560" t="str">
            <v>104-08</v>
          </cell>
          <cell r="C1560" t="str">
            <v>建設発生土運搬</v>
          </cell>
          <cell r="D1560">
            <v>0</v>
          </cell>
          <cell r="E1560" t="str">
            <v>ﾀﾞﾝﾌﾟﾄﾗｯｸ4t積 ﾊﾞｯｸﾎｳ0.28m3 土砂 DID区間無 35.0km以下</v>
          </cell>
          <cell r="G1560" t="str">
            <v>m3</v>
          </cell>
        </row>
        <row r="1561">
          <cell r="B1561" t="str">
            <v>104-09</v>
          </cell>
          <cell r="C1561" t="str">
            <v>建設発生土運搬</v>
          </cell>
          <cell r="D1561">
            <v>0</v>
          </cell>
          <cell r="E1561" t="str">
            <v>ﾀﾞﾝﾌﾟﾄﾗｯｸ4t積 ﾊﾞｯｸﾎｳ0.28m3 土砂 DID区間無 60.0km以下</v>
          </cell>
          <cell r="G1561" t="str">
            <v>m3</v>
          </cell>
        </row>
        <row r="1562">
          <cell r="B1562" t="str">
            <v>104-10</v>
          </cell>
          <cell r="C1562" t="str">
            <v>建設発生土運搬</v>
          </cell>
          <cell r="D1562">
            <v>0</v>
          </cell>
          <cell r="E1562" t="str">
            <v>ﾀﾞﾝﾌﾟﾄﾗｯｸ4t積 ﾊﾞｯｸﾎｳ0.28m3 土砂 DID区間有 0.2km以下</v>
          </cell>
          <cell r="G1562" t="str">
            <v>m3</v>
          </cell>
        </row>
        <row r="1563">
          <cell r="B1563" t="str">
            <v>104-11</v>
          </cell>
          <cell r="C1563" t="str">
            <v>建設発生土運搬</v>
          </cell>
          <cell r="D1563">
            <v>0</v>
          </cell>
          <cell r="E1563" t="str">
            <v>ﾀﾞﾝﾌﾟﾄﾗｯｸ4t積 ﾊﾞｯｸﾎｳ0.28m3 土砂 DID区間有 1.0km以下</v>
          </cell>
          <cell r="G1563" t="str">
            <v>m3</v>
          </cell>
        </row>
        <row r="1564">
          <cell r="B1564" t="str">
            <v>104-12</v>
          </cell>
          <cell r="C1564" t="str">
            <v>建設発生土運搬</v>
          </cell>
          <cell r="D1564">
            <v>0</v>
          </cell>
          <cell r="E1564" t="str">
            <v>ﾀﾞﾝﾌﾟﾄﾗｯｸ4t積 ﾊﾞｯｸﾎｳ0.28m3 土砂 DID区間有 1.5km以下</v>
          </cell>
          <cell r="G1564" t="str">
            <v>m3</v>
          </cell>
        </row>
        <row r="1565">
          <cell r="B1565" t="str">
            <v>104-13</v>
          </cell>
          <cell r="C1565" t="str">
            <v>建設発生土運搬</v>
          </cell>
          <cell r="D1565">
            <v>0</v>
          </cell>
          <cell r="E1565" t="str">
            <v>ﾀﾞﾝﾌﾟﾄﾗｯｸ4t積 ﾊﾞｯｸﾎｳ0.28m3 土砂 DID区間有 2.0km以下</v>
          </cell>
          <cell r="G1565" t="str">
            <v>m3</v>
          </cell>
        </row>
        <row r="1566">
          <cell r="B1566" t="str">
            <v>104-14</v>
          </cell>
          <cell r="C1566" t="str">
            <v>建設発生土運搬</v>
          </cell>
          <cell r="D1566">
            <v>0</v>
          </cell>
          <cell r="E1566" t="str">
            <v>ﾀﾞﾝﾌﾟﾄﾗｯｸ4t積 ﾊﾞｯｸﾎｳ0.28m3 土砂 DID区間有 3.0km以下</v>
          </cell>
          <cell r="G1566" t="str">
            <v>m3</v>
          </cell>
        </row>
        <row r="1567">
          <cell r="B1567" t="str">
            <v>105-01</v>
          </cell>
          <cell r="C1567" t="str">
            <v>建設発生土運搬</v>
          </cell>
          <cell r="D1567">
            <v>0</v>
          </cell>
          <cell r="E1567" t="str">
            <v>ﾀﾞﾝﾌﾟﾄﾗｯｸ4t積 ﾊﾞｯｸﾎｳ0.28m3 土砂 DID区間有 3.5km以下</v>
          </cell>
          <cell r="G1567" t="str">
            <v>m3</v>
          </cell>
        </row>
        <row r="1568">
          <cell r="B1568" t="str">
            <v>105-02</v>
          </cell>
          <cell r="C1568" t="str">
            <v>建設発生土運搬</v>
          </cell>
          <cell r="D1568">
            <v>0</v>
          </cell>
          <cell r="E1568" t="str">
            <v>ﾀﾞﾝﾌﾟﾄﾗｯｸ4t積 ﾊﾞｯｸﾎｳ0.28m3 土砂 DID区間有 4.5km以下</v>
          </cell>
          <cell r="G1568" t="str">
            <v>m3</v>
          </cell>
        </row>
        <row r="1569">
          <cell r="B1569" t="str">
            <v>105-03</v>
          </cell>
          <cell r="C1569" t="str">
            <v>建設発生土運搬</v>
          </cell>
          <cell r="D1569">
            <v>0</v>
          </cell>
          <cell r="E1569" t="str">
            <v>ﾀﾞﾝﾌﾟﾄﾗｯｸ4t積 ﾊﾞｯｸﾎｳ0.28m3 土砂 DID区間有 5.5km以下</v>
          </cell>
          <cell r="G1569" t="str">
            <v>m3</v>
          </cell>
        </row>
        <row r="1570">
          <cell r="B1570" t="str">
            <v>105-04</v>
          </cell>
          <cell r="C1570" t="str">
            <v>建設発生土運搬</v>
          </cell>
          <cell r="D1570">
            <v>0</v>
          </cell>
          <cell r="E1570" t="str">
            <v>ﾀﾞﾝﾌﾟﾄﾗｯｸ4t積 ﾊﾞｯｸﾎｳ0.28m3 土砂 DID区間有 7.0km以下</v>
          </cell>
          <cell r="G1570" t="str">
            <v>m3</v>
          </cell>
        </row>
        <row r="1571">
          <cell r="B1571" t="str">
            <v>105-05</v>
          </cell>
          <cell r="C1571" t="str">
            <v>建設発生土運搬</v>
          </cell>
          <cell r="D1571">
            <v>0</v>
          </cell>
          <cell r="E1571" t="str">
            <v>ﾀﾞﾝﾌﾟﾄﾗｯｸ4t積 ﾊﾞｯｸﾎｳ0.28m3 土砂 DID区間有 9.0km以下</v>
          </cell>
          <cell r="G1571" t="str">
            <v>m3</v>
          </cell>
        </row>
        <row r="1572">
          <cell r="B1572" t="str">
            <v>105-06</v>
          </cell>
          <cell r="C1572" t="str">
            <v>建設発生土運搬</v>
          </cell>
          <cell r="D1572">
            <v>0</v>
          </cell>
          <cell r="E1572" t="str">
            <v>ﾀﾞﾝﾌﾟﾄﾗｯｸ4t積 ﾊﾞｯｸﾎｳ0.28m3 土砂 DID区間有 12.0km以下</v>
          </cell>
          <cell r="G1572" t="str">
            <v>m3</v>
          </cell>
        </row>
        <row r="1573">
          <cell r="B1573" t="str">
            <v>105-07</v>
          </cell>
          <cell r="C1573" t="str">
            <v>建設発生土運搬</v>
          </cell>
          <cell r="D1573">
            <v>0</v>
          </cell>
          <cell r="E1573" t="str">
            <v>ﾀﾞﾝﾌﾟﾄﾗｯｸ4t積 ﾊﾞｯｸﾎｳ0.28m3 土砂 DID区間有 17.0km以下</v>
          </cell>
          <cell r="G1573" t="str">
            <v>m3</v>
          </cell>
        </row>
        <row r="1574">
          <cell r="B1574" t="str">
            <v>105-08</v>
          </cell>
          <cell r="C1574" t="str">
            <v>建設発生土運搬</v>
          </cell>
          <cell r="D1574">
            <v>0</v>
          </cell>
          <cell r="E1574" t="str">
            <v>ﾀﾞﾝﾌﾟﾄﾗｯｸ4t積 ﾊﾞｯｸﾎｳ0.28m3 土砂 DID区間有 27.0km以下</v>
          </cell>
          <cell r="G1574" t="str">
            <v>m3</v>
          </cell>
        </row>
        <row r="1575">
          <cell r="B1575" t="str">
            <v>105-09</v>
          </cell>
          <cell r="C1575" t="str">
            <v>建設発生土運搬</v>
          </cell>
          <cell r="D1575">
            <v>0</v>
          </cell>
          <cell r="E1575" t="str">
            <v>ﾀﾞﾝﾌﾟﾄﾗｯｸ4t積 ﾊﾞｯｸﾎｳ0.28m3 土砂 DID区間有 60.0km以下</v>
          </cell>
          <cell r="G1575" t="str">
            <v>m3</v>
          </cell>
        </row>
        <row r="1576">
          <cell r="B1576" t="str">
            <v>105-10</v>
          </cell>
          <cell r="C1576" t="str">
            <v>建設発生土運搬</v>
          </cell>
          <cell r="D1576">
            <v>0</v>
          </cell>
          <cell r="E1576" t="str">
            <v>ﾀﾞﾝﾌﾟﾄﾗｯｸ10t積 ﾊﾞｯｸﾎｳ0.45m3 土砂 DID区間無 0.5km以下</v>
          </cell>
          <cell r="G1576" t="str">
            <v>m3</v>
          </cell>
        </row>
        <row r="1577">
          <cell r="B1577" t="str">
            <v>105-11</v>
          </cell>
          <cell r="C1577" t="str">
            <v>建設発生土運搬</v>
          </cell>
          <cell r="D1577">
            <v>0</v>
          </cell>
          <cell r="E1577" t="str">
            <v>ﾀﾞﾝﾌﾟﾄﾗｯｸ10t積 ﾊﾞｯｸﾎｳ0.45m3 土砂 DID区間無 1.0km以下</v>
          </cell>
          <cell r="G1577" t="str">
            <v>m3</v>
          </cell>
        </row>
        <row r="1578">
          <cell r="B1578" t="str">
            <v>105-12</v>
          </cell>
          <cell r="C1578" t="str">
            <v>建設発生土運搬</v>
          </cell>
          <cell r="D1578">
            <v>0</v>
          </cell>
          <cell r="E1578" t="str">
            <v>ﾀﾞﾝﾌﾟﾄﾗｯｸ10t積 ﾊﾞｯｸﾎｳ0.45m3 土砂 DID区間無 2.0km以下</v>
          </cell>
          <cell r="G1578" t="str">
            <v>m3</v>
          </cell>
        </row>
        <row r="1579">
          <cell r="B1579" t="str">
            <v>105-13</v>
          </cell>
          <cell r="C1579" t="str">
            <v>建設発生土運搬</v>
          </cell>
          <cell r="D1579">
            <v>0</v>
          </cell>
          <cell r="E1579" t="str">
            <v>ﾀﾞﾝﾌﾟﾄﾗｯｸ10t積 ﾊﾞｯｸﾎｳ0.45m3 土砂 DID区間無 2.5km以下</v>
          </cell>
          <cell r="G1579" t="str">
            <v>m3</v>
          </cell>
        </row>
        <row r="1580">
          <cell r="B1580" t="str">
            <v>105-14</v>
          </cell>
          <cell r="C1580" t="str">
            <v>建設発生土運搬</v>
          </cell>
          <cell r="D1580">
            <v>0</v>
          </cell>
          <cell r="E1580" t="str">
            <v>ﾀﾞﾝﾌﾟﾄﾗｯｸ10t積 ﾊﾞｯｸﾎｳ0.45m3 土砂 DID区間無 3.5km以下</v>
          </cell>
          <cell r="G1580" t="str">
            <v>m3</v>
          </cell>
        </row>
        <row r="1581">
          <cell r="B1581" t="str">
            <v>106-01</v>
          </cell>
          <cell r="C1581" t="str">
            <v>建設発生土運搬</v>
          </cell>
          <cell r="D1581">
            <v>0</v>
          </cell>
          <cell r="E1581" t="str">
            <v>ﾀﾞﾝﾌﾟﾄﾗｯｸ10t積 ﾊﾞｯｸﾎｳ0.45m3 土砂 DID区間無 4.5km以下</v>
          </cell>
          <cell r="G1581" t="str">
            <v>m3</v>
          </cell>
        </row>
        <row r="1582">
          <cell r="B1582" t="str">
            <v>106-02</v>
          </cell>
          <cell r="C1582" t="str">
            <v>建設発生土運搬</v>
          </cell>
          <cell r="D1582">
            <v>0</v>
          </cell>
          <cell r="E1582" t="str">
            <v>ﾀﾞﾝﾌﾟﾄﾗｯｸ10t積 ﾊﾞｯｸﾎｳ0.45m3 土砂 DID区間無 6.0km以下</v>
          </cell>
          <cell r="G1582" t="str">
            <v>m3</v>
          </cell>
        </row>
        <row r="1583">
          <cell r="B1583" t="str">
            <v>106-03</v>
          </cell>
          <cell r="C1583" t="str">
            <v>建設発生土運搬</v>
          </cell>
          <cell r="D1583">
            <v>0</v>
          </cell>
          <cell r="E1583" t="str">
            <v>ﾀﾞﾝﾌﾟﾄﾗｯｸ10t積 ﾊﾞｯｸﾎｳ0.45m3 土砂 DID区間無 7.5km以下</v>
          </cell>
          <cell r="G1583" t="str">
            <v>m3</v>
          </cell>
        </row>
        <row r="1584">
          <cell r="B1584" t="str">
            <v>106-04</v>
          </cell>
          <cell r="C1584" t="str">
            <v>建設発生土運搬</v>
          </cell>
          <cell r="D1584">
            <v>0</v>
          </cell>
          <cell r="E1584" t="str">
            <v>ﾀﾞﾝﾌﾟﾄﾗｯｸ10t積 ﾊﾞｯｸﾎｳ0.45m3 土砂 DID区間無 10.0km以下</v>
          </cell>
          <cell r="G1584" t="str">
            <v>m3</v>
          </cell>
        </row>
        <row r="1585">
          <cell r="B1585" t="str">
            <v>106-05</v>
          </cell>
          <cell r="C1585" t="str">
            <v>建設発生土運搬</v>
          </cell>
          <cell r="D1585">
            <v>0</v>
          </cell>
          <cell r="E1585" t="str">
            <v>ﾀﾞﾝﾌﾟﾄﾗｯｸ10t積 ﾊﾞｯｸﾎｳ0.45m3 土砂 DID区間無 13.5km以下</v>
          </cell>
          <cell r="G1585" t="str">
            <v>m3</v>
          </cell>
        </row>
        <row r="1586">
          <cell r="B1586" t="str">
            <v>106-06</v>
          </cell>
          <cell r="C1586" t="str">
            <v>建設発生土運搬</v>
          </cell>
          <cell r="D1586">
            <v>0</v>
          </cell>
          <cell r="E1586" t="str">
            <v>ﾀﾞﾝﾌﾟﾄﾗｯｸ10t積 ﾊﾞｯｸﾎｳ0.45m3 土砂 DID区間無 19.5km以下</v>
          </cell>
          <cell r="G1586" t="str">
            <v>m3</v>
          </cell>
        </row>
        <row r="1587">
          <cell r="B1587" t="str">
            <v>106-07</v>
          </cell>
          <cell r="C1587" t="str">
            <v>建設発生土運搬</v>
          </cell>
          <cell r="D1587">
            <v>0</v>
          </cell>
          <cell r="E1587" t="str">
            <v>ﾀﾞﾝﾌﾟﾄﾗｯｸ10t積 ﾊﾞｯｸﾎｳ0.45m3 土砂 DID区間無 39.0km以下</v>
          </cell>
          <cell r="G1587" t="str">
            <v>m3</v>
          </cell>
        </row>
        <row r="1588">
          <cell r="B1588" t="str">
            <v>106-08</v>
          </cell>
          <cell r="C1588" t="str">
            <v>建設発生土運搬</v>
          </cell>
          <cell r="D1588">
            <v>0</v>
          </cell>
          <cell r="E1588" t="str">
            <v>ﾀﾞﾝﾌﾟﾄﾗｯｸ10t積 ﾊﾞｯｸﾎｳ0.45m3 土砂 DID区間無 60.0km以下</v>
          </cell>
          <cell r="G1588" t="str">
            <v>m3</v>
          </cell>
        </row>
        <row r="1589">
          <cell r="B1589" t="str">
            <v>106-09</v>
          </cell>
          <cell r="C1589" t="str">
            <v>建設発生土運搬</v>
          </cell>
          <cell r="D1589">
            <v>0</v>
          </cell>
          <cell r="E1589" t="str">
            <v>ﾀﾞﾝﾌﾟﾄﾗｯｸ10t積 ﾊﾞｯｸﾎｳ0.45m3 土砂 DID区間有 0.5km以下</v>
          </cell>
          <cell r="G1589" t="str">
            <v>m3</v>
          </cell>
        </row>
        <row r="1590">
          <cell r="B1590" t="str">
            <v>106-10</v>
          </cell>
          <cell r="C1590" t="str">
            <v>建設発生土運搬</v>
          </cell>
          <cell r="D1590">
            <v>0</v>
          </cell>
          <cell r="E1590" t="str">
            <v>ﾀﾞﾝﾌﾟﾄﾗｯｸ10t積 ﾊﾞｯｸﾎｳ0.45m3 土砂 DID区間有 1.0km以下</v>
          </cell>
          <cell r="G1590" t="str">
            <v>m3</v>
          </cell>
        </row>
        <row r="1591">
          <cell r="B1591" t="str">
            <v>106-11</v>
          </cell>
          <cell r="C1591" t="str">
            <v>建設発生土運搬</v>
          </cell>
          <cell r="D1591">
            <v>0</v>
          </cell>
          <cell r="E1591" t="str">
            <v>ﾀﾞﾝﾌﾟﾄﾗｯｸ10t積 ﾊﾞｯｸﾎｳ0.45m3 土砂 DID区間有 1.5km以下</v>
          </cell>
          <cell r="G1591" t="str">
            <v>m3</v>
          </cell>
        </row>
        <row r="1592">
          <cell r="B1592" t="str">
            <v>106-12</v>
          </cell>
          <cell r="C1592" t="str">
            <v>建設発生土運搬</v>
          </cell>
          <cell r="D1592">
            <v>0</v>
          </cell>
          <cell r="E1592" t="str">
            <v>ﾀﾞﾝﾌﾟﾄﾗｯｸ10t積 ﾊﾞｯｸﾎｳ0.45m3 土砂 DID区間有 2.0km以下</v>
          </cell>
          <cell r="G1592" t="str">
            <v>m3</v>
          </cell>
        </row>
        <row r="1593">
          <cell r="B1593" t="str">
            <v>106-13</v>
          </cell>
          <cell r="C1593" t="str">
            <v>建設発生土運搬</v>
          </cell>
          <cell r="D1593">
            <v>0</v>
          </cell>
          <cell r="E1593" t="str">
            <v>ﾀﾞﾝﾌﾟﾄﾗｯｸ10t積 ﾊﾞｯｸﾎｳ0.45m3 土砂 DID区間有 3.0km以下</v>
          </cell>
          <cell r="G1593" t="str">
            <v>m3</v>
          </cell>
        </row>
        <row r="1594">
          <cell r="B1594" t="str">
            <v>106-14</v>
          </cell>
          <cell r="C1594" t="str">
            <v>建設発生土運搬</v>
          </cell>
          <cell r="D1594">
            <v>0</v>
          </cell>
          <cell r="E1594" t="str">
            <v>ﾀﾞﾝﾌﾟﾄﾗｯｸ10t積 ﾊﾞｯｸﾎｳ0.45m3 土砂 DID区間有 4.0km以下</v>
          </cell>
          <cell r="G1594" t="str">
            <v>m3</v>
          </cell>
        </row>
        <row r="1595">
          <cell r="B1595" t="str">
            <v>107-01</v>
          </cell>
          <cell r="C1595" t="str">
            <v>建設発生土運搬</v>
          </cell>
          <cell r="D1595">
            <v>0</v>
          </cell>
          <cell r="E1595" t="str">
            <v>ﾀﾞﾝﾌﾟﾄﾗｯｸ10t積 ﾊﾞｯｸﾎｳ0.45m3 土砂 DID区間有 5.5km以下</v>
          </cell>
          <cell r="G1595" t="str">
            <v>m3</v>
          </cell>
        </row>
        <row r="1596">
          <cell r="B1596" t="str">
            <v>107-02</v>
          </cell>
          <cell r="C1596" t="str">
            <v>建設発生土運搬</v>
          </cell>
          <cell r="D1596">
            <v>0</v>
          </cell>
          <cell r="E1596" t="str">
            <v>ﾀﾞﾝﾌﾟﾄﾗｯｸ10t積 ﾊﾞｯｸﾎｳ0.45m3 土砂 DID区間有 7.0km以下</v>
          </cell>
          <cell r="G1596" t="str">
            <v>m3</v>
          </cell>
        </row>
        <row r="1597">
          <cell r="B1597" t="str">
            <v>107-03</v>
          </cell>
          <cell r="C1597" t="str">
            <v>建設発生土運搬</v>
          </cell>
          <cell r="D1597">
            <v>0</v>
          </cell>
          <cell r="E1597" t="str">
            <v>ﾀﾞﾝﾌﾟﾄﾗｯｸ10t積 ﾊﾞｯｸﾎｳ0.45m3 土砂 DID区間有 9.0km以下</v>
          </cell>
          <cell r="G1597" t="str">
            <v>m3</v>
          </cell>
        </row>
        <row r="1598">
          <cell r="B1598" t="str">
            <v>107-04</v>
          </cell>
          <cell r="C1598" t="str">
            <v>建設発生土運搬</v>
          </cell>
          <cell r="D1598">
            <v>0</v>
          </cell>
          <cell r="E1598" t="str">
            <v>ﾀﾞﾝﾌﾟﾄﾗｯｸ10t積 ﾊﾞｯｸﾎｳ0.45m3 土砂 DID区間有 12.0km以下</v>
          </cell>
          <cell r="G1598" t="str">
            <v>m3</v>
          </cell>
        </row>
        <row r="1599">
          <cell r="B1599" t="str">
            <v>107-05</v>
          </cell>
          <cell r="C1599" t="str">
            <v>建設発生土運搬</v>
          </cell>
          <cell r="D1599">
            <v>0</v>
          </cell>
          <cell r="E1599" t="str">
            <v>ﾀﾞﾝﾌﾟﾄﾗｯｸ10t積 ﾊﾞｯｸﾎｳ0.45m3 土砂 DID区間有 17.5km以下</v>
          </cell>
          <cell r="G1599" t="str">
            <v>m3</v>
          </cell>
        </row>
        <row r="1600">
          <cell r="B1600" t="str">
            <v>107-06</v>
          </cell>
          <cell r="C1600" t="str">
            <v>建設発生土運搬</v>
          </cell>
          <cell r="D1600">
            <v>0</v>
          </cell>
          <cell r="E1600" t="str">
            <v>ﾀﾞﾝﾌﾟﾄﾗｯｸ10t積 ﾊﾞｯｸﾎｳ0.45m3 土砂 DID区間有 28.5km以下</v>
          </cell>
          <cell r="G1600" t="str">
            <v>m3</v>
          </cell>
        </row>
        <row r="1601">
          <cell r="B1601" t="str">
            <v>107-07</v>
          </cell>
          <cell r="C1601" t="str">
            <v>建設発生土運搬</v>
          </cell>
          <cell r="D1601">
            <v>0</v>
          </cell>
          <cell r="E1601" t="str">
            <v>ﾀﾞﾝﾌﾟﾄﾗｯｸ10t積 ﾊﾞｯｸﾎｳ0.45m3 土砂 DID区間有 60.0km以下</v>
          </cell>
          <cell r="G1601" t="str">
            <v>m3</v>
          </cell>
        </row>
        <row r="1602">
          <cell r="B1602" t="str">
            <v>107-08</v>
          </cell>
          <cell r="C1602" t="str">
            <v>建設発生土運搬</v>
          </cell>
          <cell r="D1602">
            <v>0</v>
          </cell>
          <cell r="E1602" t="str">
            <v>ﾀﾞﾝﾌﾟﾄﾗｯｸ10t積 ﾊﾞｯｸﾎｳ0.8m3 土砂 DID区間無 0.3km以下</v>
          </cell>
          <cell r="G1602" t="str">
            <v>m3</v>
          </cell>
        </row>
        <row r="1603">
          <cell r="B1603" t="str">
            <v>107-09</v>
          </cell>
          <cell r="C1603" t="str">
            <v>建設発生土運搬</v>
          </cell>
          <cell r="D1603">
            <v>0</v>
          </cell>
          <cell r="E1603" t="str">
            <v>ﾀﾞﾝﾌﾟﾄﾗｯｸ10t積 ﾊﾞｯｸﾎｳ0.8m3 土砂 DID区間無 0.5km以下</v>
          </cell>
          <cell r="G1603" t="str">
            <v>m3</v>
          </cell>
        </row>
        <row r="1604">
          <cell r="B1604" t="str">
            <v>107-10</v>
          </cell>
          <cell r="C1604" t="str">
            <v>建設発生土運搬</v>
          </cell>
          <cell r="D1604">
            <v>0</v>
          </cell>
          <cell r="E1604" t="str">
            <v>ﾀﾞﾝﾌﾟﾄﾗｯｸ10t積 ﾊﾞｯｸﾎｳ0.8m3 土砂 DID区間無 1.0km以下</v>
          </cell>
          <cell r="G1604" t="str">
            <v>m3</v>
          </cell>
        </row>
        <row r="1605">
          <cell r="B1605" t="str">
            <v>107-11</v>
          </cell>
          <cell r="C1605" t="str">
            <v>建設発生土運搬</v>
          </cell>
          <cell r="D1605">
            <v>0</v>
          </cell>
          <cell r="E1605" t="str">
            <v>ﾀﾞﾝﾌﾟﾄﾗｯｸ10t積 ﾊﾞｯｸﾎｳ0.8m3 土砂 DID区間無 1.5km以下</v>
          </cell>
          <cell r="G1605" t="str">
            <v>m3</v>
          </cell>
        </row>
        <row r="1606">
          <cell r="B1606" t="str">
            <v>107-12</v>
          </cell>
          <cell r="C1606" t="str">
            <v>建設発生土運搬</v>
          </cell>
          <cell r="D1606">
            <v>0</v>
          </cell>
          <cell r="E1606" t="str">
            <v>ﾀﾞﾝﾌﾟﾄﾗｯｸ10t積 ﾊﾞｯｸﾎｳ0.8m3 土砂 DID区間無 2.0km以下</v>
          </cell>
          <cell r="G1606" t="str">
            <v>m3</v>
          </cell>
        </row>
        <row r="1607">
          <cell r="B1607" t="str">
            <v>107-13</v>
          </cell>
          <cell r="C1607" t="str">
            <v>建設発生土運搬</v>
          </cell>
          <cell r="D1607">
            <v>0</v>
          </cell>
          <cell r="E1607" t="str">
            <v>ﾀﾞﾝﾌﾟﾄﾗｯｸ10t積 ﾊﾞｯｸﾎｳ0.8m3 土砂 DID区間無 3.0km以下</v>
          </cell>
          <cell r="G1607" t="str">
            <v>m3</v>
          </cell>
        </row>
        <row r="1608">
          <cell r="B1608" t="str">
            <v>107-14</v>
          </cell>
          <cell r="C1608" t="str">
            <v>建設発生土運搬</v>
          </cell>
          <cell r="D1608">
            <v>0</v>
          </cell>
          <cell r="E1608" t="str">
            <v>ﾀﾞﾝﾌﾟﾄﾗｯｸ10t積 ﾊﾞｯｸﾎｳ0.8m3 土砂 DID区間無 4.0km以下</v>
          </cell>
          <cell r="G1608" t="str">
            <v>m3</v>
          </cell>
        </row>
        <row r="1609">
          <cell r="B1609" t="str">
            <v>108-01</v>
          </cell>
          <cell r="C1609" t="str">
            <v>建設発生土運搬</v>
          </cell>
          <cell r="D1609">
            <v>0</v>
          </cell>
          <cell r="E1609" t="str">
            <v>ﾀﾞﾝﾌﾟﾄﾗｯｸ10t積 ﾊﾞｯｸﾎｳ0.8m3 土砂 DID区間無 5.5km以下</v>
          </cell>
          <cell r="G1609" t="str">
            <v>m3</v>
          </cell>
        </row>
        <row r="1610">
          <cell r="B1610" t="str">
            <v>108-02</v>
          </cell>
          <cell r="C1610" t="str">
            <v>建設発生土運搬</v>
          </cell>
          <cell r="D1610">
            <v>0</v>
          </cell>
          <cell r="E1610" t="str">
            <v>ﾀﾞﾝﾌﾟﾄﾗｯｸ10t積 ﾊﾞｯｸﾎｳ0.8m3 土砂 DID区間無 6.5km以下</v>
          </cell>
          <cell r="G1610" t="str">
            <v>m3</v>
          </cell>
        </row>
        <row r="1611">
          <cell r="B1611" t="str">
            <v>108-03</v>
          </cell>
          <cell r="C1611" t="str">
            <v>建設発生土運搬</v>
          </cell>
          <cell r="D1611">
            <v>0</v>
          </cell>
          <cell r="E1611" t="str">
            <v>ﾀﾞﾝﾌﾟﾄﾗｯｸ10t積 ﾊﾞｯｸﾎｳ0.8m3 土砂 DID区間無 7.5km以下</v>
          </cell>
          <cell r="G1611" t="str">
            <v>m3</v>
          </cell>
        </row>
        <row r="1612">
          <cell r="B1612" t="str">
            <v>108-04</v>
          </cell>
          <cell r="C1612" t="str">
            <v>建設発生土運搬</v>
          </cell>
          <cell r="D1612">
            <v>0</v>
          </cell>
          <cell r="E1612" t="str">
            <v>ﾀﾞﾝﾌﾟﾄﾗｯｸ10t積 ﾊﾞｯｸﾎｳ0.8m3 土砂 DID区間無 9.5km以下</v>
          </cell>
          <cell r="G1612" t="str">
            <v>m3</v>
          </cell>
        </row>
        <row r="1613">
          <cell r="B1613" t="str">
            <v>108-05</v>
          </cell>
          <cell r="C1613" t="str">
            <v>建設発生土運搬</v>
          </cell>
          <cell r="D1613">
            <v>0</v>
          </cell>
          <cell r="E1613" t="str">
            <v>ﾀﾞﾝﾌﾟﾄﾗｯｸ10t積 ﾊﾞｯｸﾎｳ0.8m3 土砂 DID区間無 11.5km以下</v>
          </cell>
          <cell r="G1613" t="str">
            <v>m3</v>
          </cell>
        </row>
        <row r="1614">
          <cell r="B1614" t="str">
            <v>108-06</v>
          </cell>
          <cell r="C1614" t="str">
            <v>建設発生土運搬</v>
          </cell>
          <cell r="D1614">
            <v>0</v>
          </cell>
          <cell r="E1614" t="str">
            <v>ﾀﾞﾝﾌﾟﾄﾗｯｸ10t積 ﾊﾞｯｸﾎｳ0.8m3 土砂 DID区間無 15.5km以下</v>
          </cell>
          <cell r="G1614" t="str">
            <v>m3</v>
          </cell>
        </row>
        <row r="1615">
          <cell r="B1615" t="str">
            <v>108-07</v>
          </cell>
          <cell r="C1615" t="str">
            <v>建設発生土運搬</v>
          </cell>
          <cell r="D1615">
            <v>0</v>
          </cell>
          <cell r="E1615" t="str">
            <v>ﾀﾞﾝﾌﾟﾄﾗｯｸ10t積 ﾊﾞｯｸﾎｳ0.8m3 土砂 DID区間無 22.5km以下</v>
          </cell>
          <cell r="G1615" t="str">
            <v>m3</v>
          </cell>
        </row>
        <row r="1616">
          <cell r="B1616" t="str">
            <v>108-08</v>
          </cell>
          <cell r="C1616" t="str">
            <v>建設発生土運搬</v>
          </cell>
          <cell r="D1616">
            <v>0</v>
          </cell>
          <cell r="E1616" t="str">
            <v>ﾀﾞﾝﾌﾟﾄﾗｯｸ10t積 ﾊﾞｯｸﾎｳ0.8m3 土砂 DID区間無 49.5km以下</v>
          </cell>
          <cell r="G1616" t="str">
            <v>m3</v>
          </cell>
        </row>
        <row r="1617">
          <cell r="B1617" t="str">
            <v>108-09</v>
          </cell>
          <cell r="C1617" t="str">
            <v>建設発生土運搬</v>
          </cell>
          <cell r="D1617">
            <v>0</v>
          </cell>
          <cell r="E1617" t="str">
            <v>ﾀﾞﾝﾌﾟﾄﾗｯｸ10t積 ﾊﾞｯｸﾎｳ0.8m3 土砂 DID区間無 60.0km以下</v>
          </cell>
          <cell r="G1617" t="str">
            <v>m3</v>
          </cell>
        </row>
        <row r="1618">
          <cell r="B1618" t="str">
            <v>108-10</v>
          </cell>
          <cell r="C1618" t="str">
            <v>建設発生土運搬</v>
          </cell>
          <cell r="D1618">
            <v>0</v>
          </cell>
          <cell r="E1618" t="str">
            <v>ﾀﾞﾝﾌﾟﾄﾗｯｸ10t積 ﾊﾞｯｸﾎｳ0.8m3 土砂 DID区間有 0.3km以下</v>
          </cell>
          <cell r="G1618" t="str">
            <v>m3</v>
          </cell>
        </row>
        <row r="1619">
          <cell r="B1619" t="str">
            <v>108-11</v>
          </cell>
          <cell r="C1619" t="str">
            <v>建設発生土運搬</v>
          </cell>
          <cell r="D1619">
            <v>0</v>
          </cell>
          <cell r="E1619" t="str">
            <v>ﾀﾞﾝﾌﾟﾄﾗｯｸ10t積 ﾊﾞｯｸﾎｳ0.8m3 土砂 DID区間有 0.5km以下</v>
          </cell>
          <cell r="G1619" t="str">
            <v>m3</v>
          </cell>
        </row>
        <row r="1620">
          <cell r="B1620" t="str">
            <v>108-12</v>
          </cell>
          <cell r="C1620" t="str">
            <v>建設発生土運搬</v>
          </cell>
          <cell r="D1620">
            <v>0</v>
          </cell>
          <cell r="E1620" t="str">
            <v>ﾀﾞﾝﾌﾟﾄﾗｯｸ10t積 ﾊﾞｯｸﾎｳ0.8m3 土砂 DID区間有 1.0km以下</v>
          </cell>
          <cell r="G1620" t="str">
            <v>m3</v>
          </cell>
        </row>
        <row r="1621">
          <cell r="B1621" t="str">
            <v>108-13</v>
          </cell>
          <cell r="C1621" t="str">
            <v>建設発生土運搬</v>
          </cell>
          <cell r="D1621">
            <v>0</v>
          </cell>
          <cell r="E1621" t="str">
            <v>ﾀﾞﾝﾌﾟﾄﾗｯｸ10t積 ﾊﾞｯｸﾎｳ0.8m3 土砂 DID区間有 1.5km以下</v>
          </cell>
          <cell r="G1621" t="str">
            <v>m3</v>
          </cell>
        </row>
        <row r="1622">
          <cell r="B1622" t="str">
            <v>108-14</v>
          </cell>
          <cell r="C1622" t="str">
            <v>建設発生土運搬</v>
          </cell>
          <cell r="D1622">
            <v>0</v>
          </cell>
          <cell r="E1622" t="str">
            <v>ﾀﾞﾝﾌﾟﾄﾗｯｸ10t積 ﾊﾞｯｸﾎｳ0.8m3 土砂 DID区間有 2.0km以下</v>
          </cell>
          <cell r="G1622" t="str">
            <v>m3</v>
          </cell>
        </row>
        <row r="1623">
          <cell r="B1623" t="str">
            <v>109-01</v>
          </cell>
          <cell r="C1623" t="str">
            <v>建設発生土運搬</v>
          </cell>
          <cell r="D1623">
            <v>0</v>
          </cell>
          <cell r="E1623" t="str">
            <v>ﾀﾞﾝﾌﾟﾄﾗｯｸ10t積 ﾊﾞｯｸﾎｳ0.8m3 土砂 DID区間有 3.0km以下</v>
          </cell>
          <cell r="G1623" t="str">
            <v>m3</v>
          </cell>
        </row>
        <row r="1624">
          <cell r="B1624" t="str">
            <v>109-02</v>
          </cell>
          <cell r="C1624" t="str">
            <v>建設発生土運搬</v>
          </cell>
          <cell r="D1624">
            <v>0</v>
          </cell>
          <cell r="E1624" t="str">
            <v>ﾀﾞﾝﾌﾟﾄﾗｯｸ10t積 ﾊﾞｯｸﾎｳ0.8m3 土砂 DID区間有 3.5km以下</v>
          </cell>
          <cell r="G1624" t="str">
            <v>m3</v>
          </cell>
        </row>
        <row r="1625">
          <cell r="B1625" t="str">
            <v>109-03</v>
          </cell>
          <cell r="C1625" t="str">
            <v>建設発生土運搬</v>
          </cell>
          <cell r="D1625">
            <v>0</v>
          </cell>
          <cell r="E1625" t="str">
            <v>ﾀﾞﾝﾌﾟﾄﾗｯｸ10t積 ﾊﾞｯｸﾎｳ0.8m3 土砂 DID区間有 5.0km以下</v>
          </cell>
          <cell r="G1625" t="str">
            <v>m3</v>
          </cell>
        </row>
        <row r="1626">
          <cell r="B1626" t="str">
            <v>109-04</v>
          </cell>
          <cell r="C1626" t="str">
            <v>建設発生土運搬</v>
          </cell>
          <cell r="D1626">
            <v>0</v>
          </cell>
          <cell r="E1626" t="str">
            <v>ﾀﾞﾝﾌﾟﾄﾗｯｸ10t積 ﾊﾞｯｸﾎｳ0.8m3 土砂 DID区間有 6.0km以下</v>
          </cell>
          <cell r="G1626" t="str">
            <v>m3</v>
          </cell>
        </row>
        <row r="1627">
          <cell r="B1627" t="str">
            <v>109-05</v>
          </cell>
          <cell r="C1627" t="str">
            <v>建設発生土運搬</v>
          </cell>
          <cell r="D1627">
            <v>0</v>
          </cell>
          <cell r="E1627" t="str">
            <v>ﾀﾞﾝﾌﾟﾄﾗｯｸ10t積 ﾊﾞｯｸﾎｳ0.8m3 土砂 DID区間有 7.0km以下</v>
          </cell>
          <cell r="G1627" t="str">
            <v>m3</v>
          </cell>
        </row>
        <row r="1628">
          <cell r="B1628" t="str">
            <v>109-06</v>
          </cell>
          <cell r="C1628" t="str">
            <v>建設発生土運搬</v>
          </cell>
          <cell r="D1628">
            <v>0</v>
          </cell>
          <cell r="E1628" t="str">
            <v>ﾀﾞﾝﾌﾟﾄﾗｯｸ10t積 ﾊﾞｯｸﾎｳ0.8m3 土砂 DID区間有 8.5km以下</v>
          </cell>
          <cell r="G1628" t="str">
            <v>m3</v>
          </cell>
        </row>
        <row r="1629">
          <cell r="B1629" t="str">
            <v>109-07</v>
          </cell>
          <cell r="C1629" t="str">
            <v>建設発生土運搬</v>
          </cell>
          <cell r="D1629">
            <v>0</v>
          </cell>
          <cell r="E1629" t="str">
            <v>ﾀﾞﾝﾌﾟﾄﾗｯｸ10t積 ﾊﾞｯｸﾎｳ0.8m3 土砂 DID区間有 11.0km以下</v>
          </cell>
          <cell r="G1629" t="str">
            <v>m3</v>
          </cell>
        </row>
        <row r="1630">
          <cell r="B1630" t="str">
            <v>109-08</v>
          </cell>
          <cell r="C1630" t="str">
            <v>建設発生土運搬</v>
          </cell>
          <cell r="D1630">
            <v>0</v>
          </cell>
          <cell r="E1630" t="str">
            <v>ﾀﾞﾝﾌﾟﾄﾗｯｸ10t積 ﾊﾞｯｸﾎｳ0.8m3 土砂 DID区間有 14.0km以下</v>
          </cell>
          <cell r="G1630" t="str">
            <v>m3</v>
          </cell>
        </row>
        <row r="1631">
          <cell r="B1631" t="str">
            <v>109-09</v>
          </cell>
          <cell r="C1631" t="str">
            <v>建設発生土運搬</v>
          </cell>
          <cell r="D1631">
            <v>0</v>
          </cell>
          <cell r="E1631" t="str">
            <v>ﾀﾞﾝﾌﾟﾄﾗｯｸ10t積 ﾊﾞｯｸﾎｳ0.8m3 土砂 DID区間有 19.5km以下</v>
          </cell>
          <cell r="G1631" t="str">
            <v>m3</v>
          </cell>
        </row>
        <row r="1632">
          <cell r="B1632" t="str">
            <v>109-10</v>
          </cell>
          <cell r="C1632" t="str">
            <v>建設発生土運搬</v>
          </cell>
          <cell r="D1632">
            <v>0</v>
          </cell>
          <cell r="E1632" t="str">
            <v>ﾀﾞﾝﾌﾟﾄﾗｯｸ10t積 ﾊﾞｯｸﾎｳ0.8m3 土砂 DID区間有 31.5km以下</v>
          </cell>
          <cell r="G1632" t="str">
            <v>m3</v>
          </cell>
        </row>
        <row r="1633">
          <cell r="B1633" t="str">
            <v>109-11</v>
          </cell>
          <cell r="C1633" t="str">
            <v>建設発生土運搬</v>
          </cell>
          <cell r="D1633">
            <v>0</v>
          </cell>
          <cell r="E1633" t="str">
            <v>ﾀﾞﾝﾌﾟﾄﾗｯｸ10t積 ﾊﾞｯｸﾎｳ0.8m3 土砂 DID区間有 60.0km以下</v>
          </cell>
          <cell r="G1633" t="str">
            <v>m3</v>
          </cell>
        </row>
        <row r="1634">
          <cell r="B1634" t="str">
            <v>109-12</v>
          </cell>
          <cell r="C1634" t="str">
            <v>建設発生土運搬</v>
          </cell>
          <cell r="D1634">
            <v>0</v>
          </cell>
          <cell r="E1634" t="str">
            <v>ﾀﾞﾝﾌﾟﾄﾗｯｸ10t積 ﾊﾞｯｸﾎｳ1.4m3 土砂 DID区間無 0.3km以下</v>
          </cell>
          <cell r="G1634" t="str">
            <v>m3</v>
          </cell>
        </row>
        <row r="1635">
          <cell r="B1635" t="str">
            <v>109-13</v>
          </cell>
          <cell r="C1635" t="str">
            <v>建設発生土運搬</v>
          </cell>
          <cell r="D1635">
            <v>0</v>
          </cell>
          <cell r="E1635" t="str">
            <v>ﾀﾞﾝﾌﾟﾄﾗｯｸ10t積 ﾊﾞｯｸﾎｳ1.4m3 土砂 DID区間無 0.5km以下</v>
          </cell>
          <cell r="G1635" t="str">
            <v>m3</v>
          </cell>
        </row>
        <row r="1636">
          <cell r="B1636" t="str">
            <v>109-14</v>
          </cell>
          <cell r="C1636" t="str">
            <v>建設発生土運搬</v>
          </cell>
          <cell r="D1636">
            <v>0</v>
          </cell>
          <cell r="E1636" t="str">
            <v>ﾀﾞﾝﾌﾟﾄﾗｯｸ10t積 ﾊﾞｯｸﾎｳ1.4m3 土砂 DID区間無 1.0km以下</v>
          </cell>
          <cell r="G1636" t="str">
            <v>m3</v>
          </cell>
        </row>
        <row r="1637">
          <cell r="B1637" t="str">
            <v>110-01</v>
          </cell>
          <cell r="C1637" t="str">
            <v>建設発生土運搬</v>
          </cell>
          <cell r="D1637">
            <v>0</v>
          </cell>
          <cell r="E1637" t="str">
            <v>ﾀﾞﾝﾌﾟﾄﾗｯｸ10t積 ﾊﾞｯｸﾎｳ1.4m3 土砂 DID区間無 1.5km以下</v>
          </cell>
          <cell r="G1637" t="str">
            <v>m3</v>
          </cell>
        </row>
        <row r="1638">
          <cell r="B1638" t="str">
            <v>110-02</v>
          </cell>
          <cell r="C1638" t="str">
            <v>建設発生土運搬</v>
          </cell>
          <cell r="D1638">
            <v>0</v>
          </cell>
          <cell r="E1638" t="str">
            <v>ﾀﾞﾝﾌﾟﾄﾗｯｸ10t積 ﾊﾞｯｸﾎｳ1.4m3 土砂 DID区間無 2.0km以下</v>
          </cell>
          <cell r="G1638" t="str">
            <v>m3</v>
          </cell>
        </row>
        <row r="1639">
          <cell r="B1639" t="str">
            <v>110-03</v>
          </cell>
          <cell r="C1639" t="str">
            <v>建設発生土運搬</v>
          </cell>
          <cell r="D1639">
            <v>0</v>
          </cell>
          <cell r="E1639" t="str">
            <v>ﾀﾞﾝﾌﾟﾄﾗｯｸ10t積 ﾊﾞｯｸﾎｳ1.4m3 土砂 DID区間無 2.5km以下</v>
          </cell>
          <cell r="G1639" t="str">
            <v>m3</v>
          </cell>
        </row>
        <row r="1640">
          <cell r="B1640" t="str">
            <v>110-04</v>
          </cell>
          <cell r="C1640" t="str">
            <v>建設発生土運搬</v>
          </cell>
          <cell r="D1640">
            <v>0</v>
          </cell>
          <cell r="E1640" t="str">
            <v>ﾀﾞﾝﾌﾟﾄﾗｯｸ10t積 ﾊﾞｯｸﾎｳ1.4m3 土砂 DID区間無 3.0km以下</v>
          </cell>
          <cell r="G1640" t="str">
            <v>m3</v>
          </cell>
        </row>
        <row r="1641">
          <cell r="B1641" t="str">
            <v>110-05</v>
          </cell>
          <cell r="C1641" t="str">
            <v>建設発生土運搬</v>
          </cell>
          <cell r="D1641">
            <v>0</v>
          </cell>
          <cell r="E1641" t="str">
            <v>ﾀﾞﾝﾌﾟﾄﾗｯｸ10t積 ﾊﾞｯｸﾎｳ1.4m3 土砂 DID区間無 3.5km以下</v>
          </cell>
          <cell r="G1641" t="str">
            <v>m3</v>
          </cell>
        </row>
        <row r="1642">
          <cell r="B1642" t="str">
            <v>110-06</v>
          </cell>
          <cell r="C1642" t="str">
            <v>建設発生土運搬</v>
          </cell>
          <cell r="D1642">
            <v>0</v>
          </cell>
          <cell r="E1642" t="str">
            <v>ﾀﾞﾝﾌﾟﾄﾗｯｸ10t積 ﾊﾞｯｸﾎｳ1.4m3 土砂 DID区間無 4.5km以下</v>
          </cell>
          <cell r="G1642" t="str">
            <v>m3</v>
          </cell>
        </row>
        <row r="1643">
          <cell r="B1643" t="str">
            <v>110-07</v>
          </cell>
          <cell r="C1643" t="str">
            <v>建設発生土運搬</v>
          </cell>
          <cell r="D1643">
            <v>0</v>
          </cell>
          <cell r="E1643" t="str">
            <v>ﾀﾞﾝﾌﾟﾄﾗｯｸ10t積 ﾊﾞｯｸﾎｳ1.4m3 土砂 DID区間無 6.0km以下</v>
          </cell>
          <cell r="G1643" t="str">
            <v>m3</v>
          </cell>
        </row>
        <row r="1644">
          <cell r="B1644" t="str">
            <v>110-08</v>
          </cell>
          <cell r="C1644" t="str">
            <v>建設発生土運搬</v>
          </cell>
          <cell r="D1644">
            <v>0</v>
          </cell>
          <cell r="E1644" t="str">
            <v>ﾀﾞﾝﾌﾟﾄﾗｯｸ10t積 ﾊﾞｯｸﾎｳ1.4m3 土砂 DID区間無 7.0km以下</v>
          </cell>
          <cell r="G1644" t="str">
            <v>m3</v>
          </cell>
        </row>
        <row r="1645">
          <cell r="B1645" t="str">
            <v>110-09</v>
          </cell>
          <cell r="C1645" t="str">
            <v>建設発生土運搬</v>
          </cell>
          <cell r="D1645">
            <v>0</v>
          </cell>
          <cell r="E1645" t="str">
            <v>ﾀﾞﾝﾌﾟﾄﾗｯｸ10t積 ﾊﾞｯｸﾎｳ1.4m3 土砂 DID区間無 8.5km以下</v>
          </cell>
          <cell r="G1645" t="str">
            <v>m3</v>
          </cell>
        </row>
        <row r="1646">
          <cell r="B1646" t="str">
            <v>110-10</v>
          </cell>
          <cell r="C1646" t="str">
            <v>建設発生土運搬</v>
          </cell>
          <cell r="D1646">
            <v>0</v>
          </cell>
          <cell r="E1646" t="str">
            <v>ﾀﾞﾝﾌﾟﾄﾗｯｸ10t積 ﾊﾞｯｸﾎｳ1.4m3 土砂 DID区間無 10.0km以下</v>
          </cell>
          <cell r="G1646" t="str">
            <v>m3</v>
          </cell>
        </row>
        <row r="1647">
          <cell r="B1647" t="str">
            <v>110-11</v>
          </cell>
          <cell r="C1647" t="str">
            <v>建設発生土運搬</v>
          </cell>
          <cell r="D1647">
            <v>0</v>
          </cell>
          <cell r="E1647" t="str">
            <v>ﾀﾞﾝﾌﾟﾄﾗｯｸ10t積 ﾊﾞｯｸﾎｳ1.4m3 土砂 DID区間無 12.5km以下</v>
          </cell>
          <cell r="G1647" t="str">
            <v>m3</v>
          </cell>
        </row>
        <row r="1648">
          <cell r="B1648" t="str">
            <v>110-12</v>
          </cell>
          <cell r="C1648" t="str">
            <v>建設発生土運搬</v>
          </cell>
          <cell r="D1648">
            <v>0</v>
          </cell>
          <cell r="E1648" t="str">
            <v>ﾀﾞﾝﾌﾟﾄﾗｯｸ10t積 ﾊﾞｯｸﾎｳ1.4m3 土砂 DID区間無 16.5km以下</v>
          </cell>
          <cell r="G1648" t="str">
            <v>m3</v>
          </cell>
        </row>
        <row r="1649">
          <cell r="B1649" t="str">
            <v>110-13</v>
          </cell>
          <cell r="C1649" t="str">
            <v>建設発生土運搬</v>
          </cell>
          <cell r="D1649">
            <v>0</v>
          </cell>
          <cell r="E1649" t="str">
            <v>ﾀﾞﾝﾌﾟﾄﾗｯｸ10t積 ﾊﾞｯｸﾎｳ1.4m3 土砂 DID区間無 23.5km以下</v>
          </cell>
          <cell r="G1649" t="str">
            <v>m3</v>
          </cell>
        </row>
        <row r="1650">
          <cell r="B1650" t="str">
            <v>110-14</v>
          </cell>
          <cell r="C1650" t="str">
            <v>建設発生土運搬</v>
          </cell>
          <cell r="D1650">
            <v>0</v>
          </cell>
          <cell r="E1650" t="str">
            <v>ﾀﾞﾝﾌﾟﾄﾗｯｸ10t積 ﾊﾞｯｸﾎｳ1.4m3 土砂 DID区間無 51.5km以下</v>
          </cell>
          <cell r="G1650" t="str">
            <v>m3</v>
          </cell>
        </row>
        <row r="1651">
          <cell r="B1651" t="str">
            <v>111-01</v>
          </cell>
          <cell r="C1651" t="str">
            <v>建設発生土運搬</v>
          </cell>
          <cell r="D1651">
            <v>0</v>
          </cell>
          <cell r="E1651" t="str">
            <v>ﾀﾞﾝﾌﾟﾄﾗｯｸ10t積 ﾊﾞｯｸﾎｳ1.4m3 土砂 DID区間無 60.0km以下</v>
          </cell>
          <cell r="G1651" t="str">
            <v>m3</v>
          </cell>
        </row>
        <row r="1652">
          <cell r="B1652" t="str">
            <v>111-02</v>
          </cell>
          <cell r="C1652" t="str">
            <v>建設発生土運搬</v>
          </cell>
          <cell r="D1652">
            <v>0</v>
          </cell>
          <cell r="E1652" t="str">
            <v>ﾀﾞﾝﾌﾟﾄﾗｯｸ10t積 ﾊﾞｯｸﾎｳ1.4m3 土砂 DID区間有 0.3km以下</v>
          </cell>
          <cell r="G1652" t="str">
            <v>m3</v>
          </cell>
        </row>
        <row r="1653">
          <cell r="B1653" t="str">
            <v>111-03</v>
          </cell>
          <cell r="C1653" t="str">
            <v>建設発生土運搬</v>
          </cell>
          <cell r="D1653">
            <v>0</v>
          </cell>
          <cell r="E1653" t="str">
            <v>ﾀﾞﾝﾌﾟﾄﾗｯｸ10t積 ﾊﾞｯｸﾎｳ1.4m3 土砂 DID区間有 0.5km以下</v>
          </cell>
          <cell r="G1653" t="str">
            <v>m3</v>
          </cell>
        </row>
        <row r="1654">
          <cell r="B1654" t="str">
            <v>111-04</v>
          </cell>
          <cell r="C1654" t="str">
            <v>建設発生土運搬</v>
          </cell>
          <cell r="D1654">
            <v>0</v>
          </cell>
          <cell r="E1654" t="str">
            <v>ﾀﾞﾝﾌﾟﾄﾗｯｸ10t積 ﾊﾞｯｸﾎｳ1.4m3 土砂 DID区間有 1.0km以下</v>
          </cell>
          <cell r="G1654" t="str">
            <v>m3</v>
          </cell>
        </row>
        <row r="1655">
          <cell r="B1655" t="str">
            <v>111-05</v>
          </cell>
          <cell r="C1655" t="str">
            <v>建設発生土運搬</v>
          </cell>
          <cell r="D1655">
            <v>0</v>
          </cell>
          <cell r="E1655" t="str">
            <v>ﾀﾞﾝﾌﾟﾄﾗｯｸ10t積 ﾊﾞｯｸﾎｳ1.4m3 土砂 DID区間有 1.5km以下</v>
          </cell>
          <cell r="G1655" t="str">
            <v>m3</v>
          </cell>
        </row>
        <row r="1656">
          <cell r="B1656" t="str">
            <v>111-06</v>
          </cell>
          <cell r="C1656" t="str">
            <v>建設発生土運搬</v>
          </cell>
          <cell r="D1656">
            <v>0</v>
          </cell>
          <cell r="E1656" t="str">
            <v>ﾀﾞﾝﾌﾟﾄﾗｯｸ10t積 ﾊﾞｯｸﾎｳ1.4m3 土砂 DID区間有 2.0km以下</v>
          </cell>
          <cell r="G1656" t="str">
            <v>m3</v>
          </cell>
        </row>
        <row r="1657">
          <cell r="B1657" t="str">
            <v>111-07</v>
          </cell>
          <cell r="C1657" t="str">
            <v>建設発生土運搬</v>
          </cell>
          <cell r="D1657">
            <v>0</v>
          </cell>
          <cell r="E1657" t="str">
            <v>ﾀﾞﾝﾌﾟﾄﾗｯｸ10t積 ﾊﾞｯｸﾎｳ1.4m3 土砂 DID区間有 2.5km以下</v>
          </cell>
          <cell r="G1657" t="str">
            <v>m3</v>
          </cell>
        </row>
        <row r="1658">
          <cell r="B1658" t="str">
            <v>111-08</v>
          </cell>
          <cell r="C1658" t="str">
            <v>建設発生土運搬</v>
          </cell>
          <cell r="D1658">
            <v>0</v>
          </cell>
          <cell r="E1658" t="str">
            <v>ﾀﾞﾝﾌﾟﾄﾗｯｸ10t積 ﾊﾞｯｸﾎｳ1.4m3 土砂 DID区間有 3.0km以下</v>
          </cell>
          <cell r="G1658" t="str">
            <v>m3</v>
          </cell>
        </row>
        <row r="1659">
          <cell r="B1659" t="str">
            <v>111-09</v>
          </cell>
          <cell r="C1659" t="str">
            <v>建設発生土運搬</v>
          </cell>
          <cell r="D1659">
            <v>0</v>
          </cell>
          <cell r="E1659" t="str">
            <v>ﾀﾞﾝﾌﾟﾄﾗｯｸ10t積 ﾊﾞｯｸﾎｳ1.4m3 土砂 DID区間有 3.5km以下</v>
          </cell>
          <cell r="G1659" t="str">
            <v>m3</v>
          </cell>
        </row>
        <row r="1660">
          <cell r="B1660" t="str">
            <v>111-10</v>
          </cell>
          <cell r="C1660" t="str">
            <v>建設発生土運搬</v>
          </cell>
          <cell r="D1660">
            <v>0</v>
          </cell>
          <cell r="E1660" t="str">
            <v>ﾀﾞﾝﾌﾟﾄﾗｯｸ10t積 ﾊﾞｯｸﾎｳ1.4m3 土砂 DID区間有 4.5km以下</v>
          </cell>
          <cell r="G1660" t="str">
            <v>m3</v>
          </cell>
        </row>
        <row r="1661">
          <cell r="B1661" t="str">
            <v>111-11</v>
          </cell>
          <cell r="C1661" t="str">
            <v>建設発生土運搬</v>
          </cell>
          <cell r="D1661">
            <v>0</v>
          </cell>
          <cell r="E1661" t="str">
            <v>ﾀﾞﾝﾌﾟﾄﾗｯｸ10t積 ﾊﾞｯｸﾎｳ1.4m3 土砂 DID区間有 5.5km以下</v>
          </cell>
          <cell r="G1661" t="str">
            <v>m3</v>
          </cell>
        </row>
        <row r="1662">
          <cell r="B1662" t="str">
            <v>111-12</v>
          </cell>
          <cell r="C1662" t="str">
            <v>建設発生土運搬</v>
          </cell>
          <cell r="D1662">
            <v>0</v>
          </cell>
          <cell r="E1662" t="str">
            <v>ﾀﾞﾝﾌﾟﾄﾗｯｸ10t積 ﾊﾞｯｸﾎｳ1.4m3 土砂 DID区間有 6.5km以下</v>
          </cell>
          <cell r="G1662" t="str">
            <v>m3</v>
          </cell>
        </row>
        <row r="1663">
          <cell r="B1663" t="str">
            <v>111-13</v>
          </cell>
          <cell r="C1663" t="str">
            <v>建設発生土運搬</v>
          </cell>
          <cell r="D1663">
            <v>0</v>
          </cell>
          <cell r="E1663" t="str">
            <v>ﾀﾞﾝﾌﾟﾄﾗｯｸ10t積 ﾊﾞｯｸﾎｳ1.4m3 土砂 DID区間有 8.0km以下</v>
          </cell>
          <cell r="G1663" t="str">
            <v>m3</v>
          </cell>
        </row>
        <row r="1664">
          <cell r="B1664" t="str">
            <v>111-14</v>
          </cell>
          <cell r="C1664" t="str">
            <v>建設発生土運搬</v>
          </cell>
          <cell r="D1664">
            <v>0</v>
          </cell>
          <cell r="E1664" t="str">
            <v>ﾀﾞﾝﾌﾟﾄﾗｯｸ10t積 ﾊﾞｯｸﾎｳ1.4m3 土砂 DID区間有 9.5km以下</v>
          </cell>
          <cell r="G1664" t="str">
            <v>m3</v>
          </cell>
        </row>
        <row r="1665">
          <cell r="B1665" t="str">
            <v>112-01</v>
          </cell>
          <cell r="C1665" t="str">
            <v>建設発生土運搬</v>
          </cell>
          <cell r="D1665">
            <v>0</v>
          </cell>
          <cell r="E1665" t="str">
            <v>ﾀﾞﾝﾌﾟﾄﾗｯｸ10t積 ﾊﾞｯｸﾎｳ1.4m3 土砂 DID区間有 11.5km以下</v>
          </cell>
          <cell r="G1665" t="str">
            <v>m3</v>
          </cell>
        </row>
        <row r="1666">
          <cell r="B1666" t="str">
            <v>112-02</v>
          </cell>
          <cell r="C1666" t="str">
            <v>建設発生土運搬</v>
          </cell>
          <cell r="D1666">
            <v>0</v>
          </cell>
          <cell r="E1666" t="str">
            <v>ﾀﾞﾝﾌﾟﾄﾗｯｸ10t積 ﾊﾞｯｸﾎｳ1.4m3 土砂 DID区間有 15.0km以下</v>
          </cell>
          <cell r="G1666" t="str">
            <v>m3</v>
          </cell>
        </row>
        <row r="1667">
          <cell r="B1667" t="str">
            <v>112-03</v>
          </cell>
          <cell r="C1667" t="str">
            <v>建設発生土運搬</v>
          </cell>
          <cell r="D1667">
            <v>0</v>
          </cell>
          <cell r="E1667" t="str">
            <v>ﾀﾞﾝﾌﾟﾄﾗｯｸ10t積 ﾊﾞｯｸﾎｳ1.4m3 土砂 DID区間有 20.5km以下</v>
          </cell>
          <cell r="G1667" t="str">
            <v>m3</v>
          </cell>
        </row>
        <row r="1668">
          <cell r="B1668" t="str">
            <v>112-04</v>
          </cell>
          <cell r="C1668" t="str">
            <v>建設発生土運搬</v>
          </cell>
          <cell r="D1668">
            <v>0</v>
          </cell>
          <cell r="E1668" t="str">
            <v>ﾀﾞﾝﾌﾟﾄﾗｯｸ10t積 ﾊﾞｯｸﾎｳ1.4m3 土砂 DID区間有 33.0km以下</v>
          </cell>
          <cell r="G1668" t="str">
            <v>m3</v>
          </cell>
        </row>
        <row r="1669">
          <cell r="B1669" t="str">
            <v>112-05</v>
          </cell>
          <cell r="C1669" t="str">
            <v>建設発生土運搬</v>
          </cell>
          <cell r="D1669">
            <v>0</v>
          </cell>
          <cell r="E1669" t="str">
            <v>ﾀﾞﾝﾌﾟﾄﾗｯｸ10t積 ﾊﾞｯｸﾎｳ1.4m3 土砂 DID区間有 60.0km以下</v>
          </cell>
          <cell r="G1669" t="str">
            <v>m3</v>
          </cell>
        </row>
        <row r="1670">
          <cell r="B1670" t="str">
            <v>112-06</v>
          </cell>
          <cell r="C1670" t="str">
            <v>建設発生土運搬</v>
          </cell>
          <cell r="D1670">
            <v>0</v>
          </cell>
          <cell r="E1670" t="str">
            <v>ﾀﾞﾝﾌﾟﾄﾗｯｸ10t積 ｸﾗﾑｼｪﾙ0.6m3 土砂 DID区間無 0.5km以下</v>
          </cell>
          <cell r="G1670" t="str">
            <v>m3</v>
          </cell>
        </row>
        <row r="1671">
          <cell r="B1671" t="str">
            <v>112-07</v>
          </cell>
          <cell r="C1671" t="str">
            <v>建設発生土運搬</v>
          </cell>
          <cell r="D1671">
            <v>0</v>
          </cell>
          <cell r="E1671" t="str">
            <v>ﾀﾞﾝﾌﾟﾄﾗｯｸ10t積 ｸﾗﾑｼｪﾙ0.6m3 土砂 DID区間無 1.0km以下</v>
          </cell>
          <cell r="G1671" t="str">
            <v>m3</v>
          </cell>
        </row>
        <row r="1672">
          <cell r="B1672" t="str">
            <v>112-08</v>
          </cell>
          <cell r="C1672" t="str">
            <v>建設発生土運搬</v>
          </cell>
          <cell r="D1672">
            <v>0</v>
          </cell>
          <cell r="E1672" t="str">
            <v>ﾀﾞﾝﾌﾟﾄﾗｯｸ10t積 ｸﾗﾑｼｪﾙ0.6m3 土砂 DID区間無 2.0km以下</v>
          </cell>
          <cell r="G1672" t="str">
            <v>m3</v>
          </cell>
        </row>
        <row r="1673">
          <cell r="B1673" t="str">
            <v>112-09</v>
          </cell>
          <cell r="C1673" t="str">
            <v>建設発生土運搬</v>
          </cell>
          <cell r="D1673">
            <v>0</v>
          </cell>
          <cell r="E1673" t="str">
            <v>ﾀﾞﾝﾌﾟﾄﾗｯｸ10t積 ｸﾗﾑｼｪﾙ0.6m3 土砂 DID区間無 3.5km以下</v>
          </cell>
          <cell r="G1673" t="str">
            <v>m3</v>
          </cell>
        </row>
        <row r="1674">
          <cell r="B1674" t="str">
            <v>112-10</v>
          </cell>
          <cell r="C1674" t="str">
            <v>建設発生土運搬</v>
          </cell>
          <cell r="D1674">
            <v>0</v>
          </cell>
          <cell r="E1674" t="str">
            <v>ﾀﾞﾝﾌﾟﾄﾗｯｸ10t積 ｸﾗﾑｼｪﾙ0.6m3 土砂 DID区間無 4.5km以下</v>
          </cell>
          <cell r="G1674" t="str">
            <v>m3</v>
          </cell>
        </row>
        <row r="1675">
          <cell r="B1675" t="str">
            <v>112-11</v>
          </cell>
          <cell r="C1675" t="str">
            <v>建設発生土運搬</v>
          </cell>
          <cell r="D1675">
            <v>0</v>
          </cell>
          <cell r="E1675" t="str">
            <v>ﾀﾞﾝﾌﾟﾄﾗｯｸ10t積 ｸﾗﾑｼｪﾙ0.6m3 土砂 DID区間無 5.5km以下</v>
          </cell>
          <cell r="G1675" t="str">
            <v>m3</v>
          </cell>
        </row>
        <row r="1676">
          <cell r="B1676" t="str">
            <v>112-12</v>
          </cell>
          <cell r="C1676" t="str">
            <v>建設発生土運搬</v>
          </cell>
          <cell r="D1676">
            <v>0</v>
          </cell>
          <cell r="E1676" t="str">
            <v>ﾀﾞﾝﾌﾟﾄﾗｯｸ10t積 ｸﾗﾑｼｪﾙ0.6m3 土砂 DID区間無 7.0km以下</v>
          </cell>
          <cell r="G1676" t="str">
            <v>m3</v>
          </cell>
        </row>
        <row r="1677">
          <cell r="B1677" t="str">
            <v>112-13</v>
          </cell>
          <cell r="C1677" t="str">
            <v>建設発生土運搬</v>
          </cell>
          <cell r="D1677">
            <v>0</v>
          </cell>
          <cell r="E1677" t="str">
            <v>ﾀﾞﾝﾌﾟﾄﾗｯｸ10t積 ｸﾗﾑｼｪﾙ0.6m3 土砂 DID区間無 9.5km以下</v>
          </cell>
          <cell r="G1677" t="str">
            <v>m3</v>
          </cell>
        </row>
        <row r="1678">
          <cell r="B1678" t="str">
            <v>112-14</v>
          </cell>
          <cell r="C1678" t="str">
            <v>建設発生土運搬</v>
          </cell>
          <cell r="D1678">
            <v>0</v>
          </cell>
          <cell r="E1678" t="str">
            <v>ﾀﾞﾝﾌﾟﾄﾗｯｸ10t積 ｸﾗﾑｼｪﾙ0.6m3 土砂 DID区間無 13.0km以下</v>
          </cell>
          <cell r="G1678" t="str">
            <v>m3</v>
          </cell>
        </row>
        <row r="1679">
          <cell r="B1679" t="str">
            <v>113-01</v>
          </cell>
          <cell r="C1679" t="str">
            <v>建設発生土運搬</v>
          </cell>
          <cell r="D1679">
            <v>0</v>
          </cell>
          <cell r="E1679" t="str">
            <v>ﾀﾞﾝﾌﾟﾄﾗｯｸ10t積 ｸﾗﾑｼｪﾙ0.6m3 土砂 DID区間無 19.5km以下</v>
          </cell>
          <cell r="G1679" t="str">
            <v>m3</v>
          </cell>
        </row>
        <row r="1680">
          <cell r="B1680" t="str">
            <v>113-02</v>
          </cell>
          <cell r="C1680" t="str">
            <v>建設発生土運搬</v>
          </cell>
          <cell r="D1680">
            <v>0</v>
          </cell>
          <cell r="E1680" t="str">
            <v>ﾀﾞﾝﾌﾟﾄﾗｯｸ10t積 ｸﾗﾑｼｪﾙ0.6m3 土砂 DID区間無 37.5km以下</v>
          </cell>
          <cell r="G1680" t="str">
            <v>m3</v>
          </cell>
        </row>
        <row r="1681">
          <cell r="B1681" t="str">
            <v>113-03</v>
          </cell>
          <cell r="C1681" t="str">
            <v>建設発生土運搬</v>
          </cell>
          <cell r="D1681">
            <v>0</v>
          </cell>
          <cell r="E1681" t="str">
            <v>ﾀﾞﾝﾌﾟﾄﾗｯｸ10t積 ｸﾗﾑｼｪﾙ0.6m3 土砂 DID区間無 60.0km以下</v>
          </cell>
          <cell r="G1681" t="str">
            <v>m3</v>
          </cell>
        </row>
        <row r="1682">
          <cell r="B1682" t="str">
            <v>113-04</v>
          </cell>
          <cell r="C1682" t="str">
            <v>建設発生土運搬</v>
          </cell>
          <cell r="D1682">
            <v>0</v>
          </cell>
          <cell r="E1682" t="str">
            <v>ﾀﾞﾝﾌﾟﾄﾗｯｸ10t積 ｸﾗﾑｼｪﾙ0.6m3 土砂 DID区間有 0.5km以下</v>
          </cell>
          <cell r="G1682" t="str">
            <v>m3</v>
          </cell>
        </row>
        <row r="1683">
          <cell r="B1683" t="str">
            <v>113-05</v>
          </cell>
          <cell r="C1683" t="str">
            <v>建設発生土運搬</v>
          </cell>
          <cell r="D1683">
            <v>0</v>
          </cell>
          <cell r="E1683" t="str">
            <v>ﾀﾞﾝﾌﾟﾄﾗｯｸ10t積 ｸﾗﾑｼｪﾙ0.6m3 土砂 DID区間有 1.0km以下</v>
          </cell>
          <cell r="G1683" t="str">
            <v>m3</v>
          </cell>
        </row>
        <row r="1684">
          <cell r="B1684" t="str">
            <v>113-06</v>
          </cell>
          <cell r="C1684" t="str">
            <v>建設発生土運搬</v>
          </cell>
          <cell r="D1684">
            <v>0</v>
          </cell>
          <cell r="E1684" t="str">
            <v>ﾀﾞﾝﾌﾟﾄﾗｯｸ10t積 ｸﾗﾑｼｪﾙ0.6m3 土砂 DID区間有 2.0km以下</v>
          </cell>
          <cell r="G1684" t="str">
            <v>m3</v>
          </cell>
        </row>
        <row r="1685">
          <cell r="B1685" t="str">
            <v>113-07</v>
          </cell>
          <cell r="C1685" t="str">
            <v>建設発生土運搬</v>
          </cell>
          <cell r="D1685">
            <v>0</v>
          </cell>
          <cell r="E1685" t="str">
            <v>ﾀﾞﾝﾌﾟﾄﾗｯｸ10t積 ｸﾗﾑｼｪﾙ0.6m3 土砂 DID区間有 3.5km以下</v>
          </cell>
          <cell r="G1685" t="str">
            <v>m3</v>
          </cell>
        </row>
        <row r="1686">
          <cell r="B1686" t="str">
            <v>113-08</v>
          </cell>
          <cell r="C1686" t="str">
            <v>建設発生土運搬</v>
          </cell>
          <cell r="D1686">
            <v>0</v>
          </cell>
          <cell r="E1686" t="str">
            <v>ﾀﾞﾝﾌﾟﾄﾗｯｸ10t積 ｸﾗﾑｼｪﾙ0.6m3 土砂 DID区間有 4.0km以下</v>
          </cell>
          <cell r="G1686" t="str">
            <v>m3</v>
          </cell>
        </row>
        <row r="1687">
          <cell r="B1687" t="str">
            <v>113-09</v>
          </cell>
          <cell r="C1687" t="str">
            <v>建設発生土運搬</v>
          </cell>
          <cell r="D1687">
            <v>0</v>
          </cell>
          <cell r="E1687" t="str">
            <v>ﾀﾞﾝﾌﾟﾄﾗｯｸ10t積 ｸﾗﾑｼｪﾙ0.6m3 土砂 DID区間有 5.0km以下</v>
          </cell>
          <cell r="G1687" t="str">
            <v>m3</v>
          </cell>
        </row>
        <row r="1688">
          <cell r="B1688" t="str">
            <v>113-10</v>
          </cell>
          <cell r="C1688" t="str">
            <v>建設発生土運搬</v>
          </cell>
          <cell r="D1688">
            <v>0</v>
          </cell>
          <cell r="E1688" t="str">
            <v>ﾀﾞﾝﾌﾟﾄﾗｯｸ10t積 ｸﾗﾑｼｪﾙ0.6m3 土砂 DID区間有 6.5km以下</v>
          </cell>
          <cell r="G1688" t="str">
            <v>m3</v>
          </cell>
        </row>
        <row r="1689">
          <cell r="B1689" t="str">
            <v>113-11</v>
          </cell>
          <cell r="C1689" t="str">
            <v>建設発生土運搬</v>
          </cell>
          <cell r="D1689">
            <v>0</v>
          </cell>
          <cell r="E1689" t="str">
            <v>ﾀﾞﾝﾌﾟﾄﾗｯｸ10t積 ｸﾗﾑｼｪﾙ0.6m3 土砂 DID区間有 8.5km以下</v>
          </cell>
          <cell r="G1689" t="str">
            <v>m3</v>
          </cell>
        </row>
        <row r="1690">
          <cell r="B1690" t="str">
            <v>113-12</v>
          </cell>
          <cell r="C1690" t="str">
            <v>建設発生土運搬</v>
          </cell>
          <cell r="D1690">
            <v>0</v>
          </cell>
          <cell r="E1690" t="str">
            <v>ﾀﾞﾝﾌﾟﾄﾗｯｸ10t積 ｸﾗﾑｼｪﾙ0.6m3 土砂 DID区間有 12.0km以下</v>
          </cell>
          <cell r="G1690" t="str">
            <v>m3</v>
          </cell>
        </row>
        <row r="1691">
          <cell r="B1691" t="str">
            <v>113-13</v>
          </cell>
          <cell r="C1691" t="str">
            <v>建設発生土運搬</v>
          </cell>
          <cell r="D1691">
            <v>0</v>
          </cell>
          <cell r="E1691" t="str">
            <v>ﾀﾞﾝﾌﾟﾄﾗｯｸ10t積 ｸﾗﾑｼｪﾙ0.6m3 土砂 DID区間有 17.0km以下</v>
          </cell>
          <cell r="G1691" t="str">
            <v>m3</v>
          </cell>
        </row>
        <row r="1692">
          <cell r="B1692" t="str">
            <v>113-14</v>
          </cell>
          <cell r="C1692" t="str">
            <v>建設発生土運搬</v>
          </cell>
          <cell r="D1692">
            <v>0</v>
          </cell>
          <cell r="E1692" t="str">
            <v>ﾀﾞﾝﾌﾟﾄﾗｯｸ10t積 ｸﾗﾑｼｪﾙ0.6m3 土砂 DID区間有 28.0km以下</v>
          </cell>
          <cell r="G1692" t="str">
            <v>m3</v>
          </cell>
        </row>
        <row r="1693">
          <cell r="B1693" t="str">
            <v>114-01</v>
          </cell>
          <cell r="C1693" t="str">
            <v>建設発生土運搬</v>
          </cell>
          <cell r="D1693">
            <v>0</v>
          </cell>
          <cell r="E1693" t="str">
            <v>ﾀﾞﾝﾌﾟﾄﾗｯｸ10t積 ｸﾗﾑｼｪﾙ0.6m3 土砂 DID区間有 60.0km以下</v>
          </cell>
          <cell r="G1693" t="str">
            <v>m3</v>
          </cell>
        </row>
        <row r="1694">
          <cell r="B1694" t="str">
            <v>114-02</v>
          </cell>
          <cell r="C1694" t="str">
            <v>土工機械運転（ﾀﾞﾝﾌﾟﾄﾗｯｸ）</v>
          </cell>
          <cell r="E1694" t="str">
            <v>普通用 ﾃﾞｨｰｾﾞﾙ 2t</v>
          </cell>
          <cell r="F1694">
            <v>0</v>
          </cell>
          <cell r="G1694" t="str">
            <v>運転日</v>
          </cell>
        </row>
        <row r="1695">
          <cell r="B1695" t="str">
            <v>114-03</v>
          </cell>
          <cell r="C1695" t="str">
            <v>土工機械運転（ﾀﾞﾝﾌﾟﾄﾗｯｸ）</v>
          </cell>
          <cell r="E1695" t="str">
            <v>普通用 ﾃﾞｨｰｾﾞﾙ 4t</v>
          </cell>
          <cell r="F1695">
            <v>0</v>
          </cell>
          <cell r="G1695" t="str">
            <v>運転日</v>
          </cell>
        </row>
        <row r="1696">
          <cell r="B1696" t="str">
            <v>114-04</v>
          </cell>
          <cell r="C1696" t="str">
            <v>土工機械運転（ﾀﾞﾝﾌﾟﾄﾗｯｸ）</v>
          </cell>
          <cell r="E1696" t="str">
            <v>普通用 ﾃﾞｨｰｾﾞﾙ 10t</v>
          </cell>
          <cell r="F1696">
            <v>0</v>
          </cell>
          <cell r="G1696" t="str">
            <v>運転日</v>
          </cell>
        </row>
        <row r="1697">
          <cell r="B1697" t="str">
            <v>114-05</v>
          </cell>
          <cell r="C1697" t="str">
            <v>土工機械運転（ﾌﾞﾙﾄﾞｰｻﾞ）</v>
          </cell>
          <cell r="E1697" t="str">
            <v>排出ｶﾞｽ対策型 普通 3t</v>
          </cell>
          <cell r="F1697">
            <v>0</v>
          </cell>
          <cell r="G1697" t="str">
            <v>運転日</v>
          </cell>
        </row>
        <row r="1698">
          <cell r="B1698" t="str">
            <v>114-06</v>
          </cell>
          <cell r="C1698" t="str">
            <v>土工機械運転（ﾌﾞﾙﾄﾞｰｻﾞ）</v>
          </cell>
          <cell r="E1698" t="str">
            <v xml:space="preserve">排出ｶﾞｽ対策型 普通 15t </v>
          </cell>
          <cell r="F1698">
            <v>0</v>
          </cell>
          <cell r="G1698" t="str">
            <v>運転日</v>
          </cell>
        </row>
        <row r="1699">
          <cell r="B1699" t="str">
            <v>114-07</v>
          </cell>
          <cell r="C1699" t="str">
            <v>土工機械運転（ﾀｲﾔﾛｰﾗ）</v>
          </cell>
          <cell r="E1699" t="str">
            <v>排出ｶﾞｽ対策型 8～20t</v>
          </cell>
          <cell r="G1699" t="str">
            <v>運転日</v>
          </cell>
        </row>
        <row r="1700">
          <cell r="B1700" t="str">
            <v>114-08</v>
          </cell>
          <cell r="C1700" t="str">
            <v>土工機械運転（ﾊﾞｯｸﾎｳ）</v>
          </cell>
          <cell r="E1700" t="str">
            <v>排出ｶﾞｽ対策型 油圧式 ｸﾛｰﾗ型0.13m3</v>
          </cell>
          <cell r="G1700" t="str">
            <v>運転日</v>
          </cell>
        </row>
        <row r="1701">
          <cell r="B1701" t="str">
            <v>114-09</v>
          </cell>
          <cell r="C1701" t="str">
            <v>土工機械運転（ﾊﾞｯｸﾎｳ）</v>
          </cell>
          <cell r="E1701" t="str">
            <v>排出ｶﾞｽ対策型 油圧式 ｸﾛｰﾗ型0.28m3</v>
          </cell>
          <cell r="G1701" t="str">
            <v>運転日</v>
          </cell>
        </row>
        <row r="1702">
          <cell r="B1702" t="str">
            <v>114-10</v>
          </cell>
          <cell r="C1702" t="str">
            <v>土工機械運転（ﾊﾞｯｸﾎｳ）</v>
          </cell>
          <cell r="E1702" t="str">
            <v>排出ｶﾞｽ対策型 油圧式 ｸﾛｰﾗ型0.45m3</v>
          </cell>
          <cell r="G1702" t="str">
            <v>運転日</v>
          </cell>
        </row>
        <row r="1703">
          <cell r="B1703" t="str">
            <v>114-11</v>
          </cell>
          <cell r="C1703" t="str">
            <v>土工機械運転（ﾊﾞｯｸﾎｳ）</v>
          </cell>
          <cell r="E1703" t="str">
            <v>排出ｶﾞｽ対策型 油圧式 ｸﾛｰﾗ型0.8m3</v>
          </cell>
          <cell r="G1703" t="str">
            <v>運転日</v>
          </cell>
        </row>
        <row r="1704">
          <cell r="B1704" t="str">
            <v>114-12</v>
          </cell>
          <cell r="C1704" t="str">
            <v>土工機械運転（ﾊﾞｯｸﾎｳ）</v>
          </cell>
          <cell r="E1704" t="str">
            <v>排出ｶﾞｽ対策型 油圧式 ｸﾛｰﾗ型1.4m3</v>
          </cell>
          <cell r="G1704" t="str">
            <v>運転日</v>
          </cell>
        </row>
        <row r="1705">
          <cell r="B1705" t="str">
            <v>114-13</v>
          </cell>
        </row>
        <row r="1706">
          <cell r="B1706" t="str">
            <v>114-14</v>
          </cell>
        </row>
        <row r="1707">
          <cell r="B1707" t="str">
            <v>115-01</v>
          </cell>
          <cell r="C1707" t="str">
            <v>土工機械運転（振動ﾛｰﾗ）</v>
          </cell>
          <cell r="E1707" t="str">
            <v>排出ｶﾞｽ対策型 搭乗式･ﾀﾝﾃﾞﾑ型2.4～2.8t</v>
          </cell>
          <cell r="F1707">
            <v>0</v>
          </cell>
          <cell r="G1707" t="str">
            <v>運転日</v>
          </cell>
        </row>
        <row r="1708">
          <cell r="B1708" t="str">
            <v>115-02</v>
          </cell>
          <cell r="C1708" t="str">
            <v>土工機械運転（振動ﾛｰﾗ）</v>
          </cell>
          <cell r="E1708" t="str">
            <v>ﾊﾝﾄﾞｶﾞｲﾄﾞ式 0.8～1.1t</v>
          </cell>
          <cell r="F1708">
            <v>0</v>
          </cell>
          <cell r="G1708" t="str">
            <v>運転日</v>
          </cell>
        </row>
        <row r="1709">
          <cell r="B1709" t="str">
            <v>115-03</v>
          </cell>
          <cell r="C1709" t="str">
            <v>土工機械運転(ﾀﾝﾊﾟ)</v>
          </cell>
          <cell r="D1709">
            <v>0</v>
          </cell>
          <cell r="E1709" t="str">
            <v>60～100kg</v>
          </cell>
          <cell r="F1709">
            <v>0</v>
          </cell>
          <cell r="G1709" t="str">
            <v>運転日</v>
          </cell>
        </row>
        <row r="1710">
          <cell r="B1710" t="str">
            <v>115-04</v>
          </cell>
          <cell r="C1710" t="str">
            <v>土工機械運転（ｸﾗﾑｾｪﾙ）</v>
          </cell>
          <cell r="E1710" t="str">
            <v>機械ﾛｰﾌﾟ式 ｸﾛｰﾗ型 0.6m3</v>
          </cell>
          <cell r="G1710" t="str">
            <v>運転日</v>
          </cell>
        </row>
        <row r="1711">
          <cell r="B1711" t="str">
            <v>115-05</v>
          </cell>
          <cell r="C1711" t="str">
            <v>土工機械運転（ﾄﾗｯｸ）</v>
          </cell>
          <cell r="E1711" t="str">
            <v>普通用 ﾃﾞｨｰｾﾞﾙ 11t</v>
          </cell>
          <cell r="F1711">
            <v>0</v>
          </cell>
          <cell r="G1711" t="str">
            <v>運転日</v>
          </cell>
        </row>
        <row r="1712">
          <cell r="B1712" t="str">
            <v>115-06</v>
          </cell>
          <cell r="C1712" t="str">
            <v>土工機械分解組立（ﾊﾞｯｸﾎｳ）</v>
          </cell>
          <cell r="E1712" t="str">
            <v>排出ｶﾞｽ対策型 油圧式 ｸﾛｰﾗ型1.4m3</v>
          </cell>
          <cell r="G1712" t="str">
            <v>回</v>
          </cell>
        </row>
        <row r="1713">
          <cell r="B1713" t="str">
            <v>115-07</v>
          </cell>
          <cell r="C1713" t="str">
            <v>土工機械分解組立（ｸﾗﾑｾｪﾙ）</v>
          </cell>
          <cell r="E1713" t="str">
            <v>機械ﾛｰﾌﾟ式 ｸﾛｰﾗ型 0.60m3</v>
          </cell>
          <cell r="G1713" t="str">
            <v>回</v>
          </cell>
        </row>
        <row r="1714">
          <cell r="B1714" t="str">
            <v>115-08</v>
          </cell>
          <cell r="C1714" t="str">
            <v>土工機械運搬（ﾊﾞｯｸﾎｳ）</v>
          </cell>
          <cell r="E1714" t="str">
            <v>排出ｶﾞｽ対策型 油圧式 ｸﾛｰﾗ型0.13m3</v>
          </cell>
          <cell r="G1714" t="str">
            <v>往復</v>
          </cell>
        </row>
        <row r="1715">
          <cell r="B1715" t="str">
            <v>115-09</v>
          </cell>
          <cell r="C1715" t="str">
            <v>土工機械運搬（ﾊﾞｯｸﾎｳ）</v>
          </cell>
          <cell r="E1715" t="str">
            <v>排出ｶﾞｽ対策型 油圧式 ｸﾛｰﾗ型0.28m3</v>
          </cell>
          <cell r="G1715" t="str">
            <v>往復</v>
          </cell>
        </row>
        <row r="1716">
          <cell r="B1716" t="str">
            <v>115-10</v>
          </cell>
          <cell r="C1716" t="str">
            <v>土工機械運搬（ﾊﾞｯｸﾎｳ）</v>
          </cell>
          <cell r="E1716" t="str">
            <v>排出ｶﾞｽ対策型 油圧式 ｸﾛｰﾗ型0.45m3</v>
          </cell>
          <cell r="G1716" t="str">
            <v>往復</v>
          </cell>
        </row>
        <row r="1717">
          <cell r="B1717" t="str">
            <v>115-11</v>
          </cell>
          <cell r="C1717" t="str">
            <v>土工機械運搬（ﾊﾞｯｸﾎｳ）</v>
          </cell>
          <cell r="E1717" t="str">
            <v>排出ｶﾞｽ対策型 油圧式 ｸﾛｰﾗ型0.8m3</v>
          </cell>
          <cell r="G1717" t="str">
            <v>往復</v>
          </cell>
        </row>
        <row r="1718">
          <cell r="B1718" t="str">
            <v>115-12</v>
          </cell>
          <cell r="C1718" t="str">
            <v>土工機械運搬（ﾊﾞｯｸﾎｳ）</v>
          </cell>
          <cell r="E1718" t="str">
            <v>排出ｶﾞｽ対策型 油圧式 ｸﾛｰﾗ型1.4m3</v>
          </cell>
          <cell r="G1718" t="str">
            <v>往復</v>
          </cell>
        </row>
        <row r="1719">
          <cell r="B1719" t="str">
            <v>115-13</v>
          </cell>
        </row>
        <row r="1720">
          <cell r="B1720" t="str">
            <v>115-14</v>
          </cell>
        </row>
        <row r="1721">
          <cell r="B1721" t="str">
            <v>116-01</v>
          </cell>
          <cell r="C1721" t="str">
            <v>土工機械運搬（ｸﾗﾑｾｪﾙ）</v>
          </cell>
          <cell r="E1721" t="str">
            <v>機械ﾛｰﾌﾟ式 ｸﾛｰﾗ型 0.60m3</v>
          </cell>
          <cell r="G1721" t="str">
            <v>往復</v>
          </cell>
        </row>
        <row r="1722">
          <cell r="B1722" t="str">
            <v>116-02</v>
          </cell>
          <cell r="C1722" t="str">
            <v>土工機械運搬（ﾌﾞﾙﾄﾞｰｻﾞ）</v>
          </cell>
          <cell r="E1722" t="str">
            <v>排出ｶﾞｽ対策型 普通 3.0t</v>
          </cell>
          <cell r="F1722">
            <v>0</v>
          </cell>
          <cell r="G1722" t="str">
            <v>往復</v>
          </cell>
        </row>
        <row r="1723">
          <cell r="B1723" t="str">
            <v>116-03</v>
          </cell>
          <cell r="C1723" t="str">
            <v>土工機械運搬（ﾌﾞﾙﾄﾞｰｻﾞ）</v>
          </cell>
          <cell r="E1723" t="str">
            <v xml:space="preserve">排出ｶﾞｽ対策型 普通 15.0t </v>
          </cell>
          <cell r="F1723">
            <v>0</v>
          </cell>
          <cell r="G1723" t="str">
            <v>往復</v>
          </cell>
        </row>
        <row r="1724">
          <cell r="B1724" t="str">
            <v>116-04</v>
          </cell>
          <cell r="C1724" t="str">
            <v>土工機械運搬（ﾀｲﾔﾛｰﾗ）</v>
          </cell>
          <cell r="E1724" t="str">
            <v>排出ｶﾞｽ対策型 8～20t</v>
          </cell>
          <cell r="F1724">
            <v>0</v>
          </cell>
          <cell r="G1724" t="str">
            <v>往復</v>
          </cell>
        </row>
        <row r="1725">
          <cell r="B1725" t="str">
            <v>116-05</v>
          </cell>
          <cell r="C1725" t="str">
            <v>土工機械運搬（振動ﾛｰﾗ）</v>
          </cell>
          <cell r="E1725" t="str">
            <v>排出ｶﾞｽ対策型 搭乗式･ﾀﾝﾃﾞﾑ型2.4～2.8t</v>
          </cell>
          <cell r="G1725" t="str">
            <v>往復</v>
          </cell>
        </row>
        <row r="1726">
          <cell r="B1726" t="str">
            <v>116-06</v>
          </cell>
          <cell r="C1726" t="str">
            <v>砂 利 地 業</v>
          </cell>
          <cell r="D1726">
            <v>0</v>
          </cell>
          <cell r="E1726" t="str">
            <v>切 込 砕 石</v>
          </cell>
          <cell r="F1726">
            <v>0</v>
          </cell>
          <cell r="G1726" t="str">
            <v>m3</v>
          </cell>
        </row>
        <row r="1727">
          <cell r="B1727" t="str">
            <v>116-07</v>
          </cell>
          <cell r="C1727" t="str">
            <v>砂 利 地 業</v>
          </cell>
          <cell r="D1727">
            <v>0</v>
          </cell>
          <cell r="E1727" t="str">
            <v>再生切込砕石</v>
          </cell>
          <cell r="F1727">
            <v>0</v>
          </cell>
          <cell r="G1727" t="str">
            <v>m3</v>
          </cell>
        </row>
        <row r="1728">
          <cell r="B1728" t="str">
            <v>116-08</v>
          </cell>
          <cell r="C1728" t="str">
            <v>砂 利 地 業</v>
          </cell>
          <cell r="D1728">
            <v>0</v>
          </cell>
          <cell r="E1728" t="str">
            <v>再生ｸﾗｯｼｬｰﾗﾝ</v>
          </cell>
          <cell r="F1728">
            <v>0</v>
          </cell>
          <cell r="G1728" t="str">
            <v>m3</v>
          </cell>
        </row>
        <row r="1729">
          <cell r="B1729" t="str">
            <v>116-09</v>
          </cell>
          <cell r="C1729" t="str">
            <v>床下防湿層敷き</v>
          </cell>
          <cell r="D1729">
            <v>0</v>
          </cell>
          <cell r="E1729" t="str">
            <v>ﾎﾟﾘｴﾁﾚﾝﾌｨﾙﾑ 厚0.15</v>
          </cell>
          <cell r="F1729">
            <v>0</v>
          </cell>
          <cell r="G1729" t="str">
            <v>㎡</v>
          </cell>
        </row>
        <row r="1730">
          <cell r="B1730" t="str">
            <v>116-10</v>
          </cell>
          <cell r="C1730" t="str">
            <v>土間下断熱材敷き</v>
          </cell>
          <cell r="D1730">
            <v>0</v>
          </cell>
          <cell r="E1730" t="str">
            <v>B類2種 厚さ25mm</v>
          </cell>
          <cell r="F1730">
            <v>0</v>
          </cell>
          <cell r="G1730" t="str">
            <v>㎡</v>
          </cell>
        </row>
        <row r="1731">
          <cell r="B1731" t="str">
            <v>116-11</v>
          </cell>
          <cell r="C1731" t="str">
            <v>土間下断熱材敷き</v>
          </cell>
          <cell r="D1731">
            <v>0</v>
          </cell>
          <cell r="E1731" t="str">
            <v>B類2種 厚さ50mm</v>
          </cell>
          <cell r="F1731">
            <v>0</v>
          </cell>
          <cell r="G1731" t="str">
            <v>㎡</v>
          </cell>
        </row>
        <row r="1732">
          <cell r="B1732" t="str">
            <v>116-12</v>
          </cell>
          <cell r="C1732" t="str">
            <v>土間下断熱材敷き</v>
          </cell>
          <cell r="D1732">
            <v>0</v>
          </cell>
          <cell r="E1732" t="str">
            <v>B類3種 厚さ25mm</v>
          </cell>
          <cell r="F1732">
            <v>0</v>
          </cell>
          <cell r="G1732" t="str">
            <v>㎡</v>
          </cell>
        </row>
        <row r="1733">
          <cell r="B1733" t="str">
            <v>116-13</v>
          </cell>
          <cell r="C1733" t="str">
            <v>土間下断熱材敷き</v>
          </cell>
          <cell r="D1733">
            <v>0</v>
          </cell>
          <cell r="E1733" t="str">
            <v>B類3種 厚さ50mm</v>
          </cell>
          <cell r="F1733">
            <v>0</v>
          </cell>
          <cell r="G1733" t="str">
            <v>㎡</v>
          </cell>
        </row>
        <row r="1734">
          <cell r="B1734" t="str">
            <v>116-14</v>
          </cell>
        </row>
        <row r="1735">
          <cell r="B1735" t="str">
            <v>117-01</v>
          </cell>
          <cell r="C1735" t="str">
            <v>既製ｺﾝｸﾘｰﾄ杭 杭頭処理</v>
          </cell>
          <cell r="E1735" t="str">
            <v>杭径300</v>
          </cell>
          <cell r="F1735">
            <v>0</v>
          </cell>
          <cell r="G1735" t="str">
            <v>か所</v>
          </cell>
        </row>
        <row r="1736">
          <cell r="B1736" t="str">
            <v>117-02</v>
          </cell>
          <cell r="C1736" t="str">
            <v>既製ｺﾝｸﾘｰﾄ杭 杭頭処理</v>
          </cell>
          <cell r="E1736" t="str">
            <v>杭径350</v>
          </cell>
          <cell r="F1736">
            <v>0</v>
          </cell>
          <cell r="G1736" t="str">
            <v>か所</v>
          </cell>
        </row>
        <row r="1737">
          <cell r="B1737" t="str">
            <v>117-03</v>
          </cell>
          <cell r="C1737" t="str">
            <v>既製ｺﾝｸﾘｰﾄ杭 杭頭処理</v>
          </cell>
          <cell r="E1737" t="str">
            <v>杭径400</v>
          </cell>
          <cell r="F1737">
            <v>0</v>
          </cell>
          <cell r="G1737" t="str">
            <v>か所</v>
          </cell>
        </row>
        <row r="1738">
          <cell r="B1738" t="str">
            <v>117-04</v>
          </cell>
          <cell r="C1738" t="str">
            <v>既製ｺﾝｸﾘｰﾄ杭 杭頭処理</v>
          </cell>
          <cell r="E1738" t="str">
            <v>杭径450</v>
          </cell>
          <cell r="F1738">
            <v>0</v>
          </cell>
          <cell r="G1738" t="str">
            <v>か所</v>
          </cell>
        </row>
        <row r="1739">
          <cell r="B1739" t="str">
            <v>117-05</v>
          </cell>
          <cell r="C1739" t="str">
            <v>既製ｺﾝｸﾘｰﾄ杭 杭頭処理</v>
          </cell>
          <cell r="E1739" t="str">
            <v>杭径500</v>
          </cell>
          <cell r="F1739">
            <v>0</v>
          </cell>
          <cell r="G1739" t="str">
            <v>か所</v>
          </cell>
        </row>
        <row r="1740">
          <cell r="B1740" t="str">
            <v>117-06</v>
          </cell>
          <cell r="C1740" t="str">
            <v>既製ｺﾝｸﾘｰﾄ杭 杭頭処理</v>
          </cell>
          <cell r="E1740" t="str">
            <v>杭径600</v>
          </cell>
          <cell r="F1740">
            <v>0</v>
          </cell>
          <cell r="G1740" t="str">
            <v>か所</v>
          </cell>
        </row>
        <row r="1741">
          <cell r="B1741" t="str">
            <v>117-07</v>
          </cell>
          <cell r="C1741" t="str">
            <v>既製ｺﾝｸﾘｰﾄ杭 杭頭補強</v>
          </cell>
          <cell r="E1741" t="str">
            <v>Ａ形 杭径300</v>
          </cell>
          <cell r="F1741">
            <v>0</v>
          </cell>
          <cell r="G1741" t="str">
            <v>か所</v>
          </cell>
        </row>
        <row r="1742">
          <cell r="B1742" t="str">
            <v>117-08</v>
          </cell>
          <cell r="C1742" t="str">
            <v>既製ｺﾝｸﾘｰﾄ杭 杭頭補強</v>
          </cell>
          <cell r="E1742" t="str">
            <v>Ａ形 杭径350</v>
          </cell>
          <cell r="F1742">
            <v>0</v>
          </cell>
          <cell r="G1742" t="str">
            <v>か所</v>
          </cell>
        </row>
        <row r="1743">
          <cell r="B1743" t="str">
            <v>117-09</v>
          </cell>
          <cell r="C1743" t="str">
            <v>既製ｺﾝｸﾘｰﾄ杭 杭頭補強</v>
          </cell>
          <cell r="E1743" t="str">
            <v>Ａ形 杭径400</v>
          </cell>
          <cell r="F1743">
            <v>0</v>
          </cell>
          <cell r="G1743" t="str">
            <v>か所</v>
          </cell>
        </row>
        <row r="1744">
          <cell r="B1744" t="str">
            <v>117-10</v>
          </cell>
          <cell r="C1744" t="str">
            <v>既製ｺﾝｸﾘｰﾄ杭 杭頭補強</v>
          </cell>
          <cell r="E1744" t="str">
            <v>Ａ形 杭径450</v>
          </cell>
          <cell r="F1744">
            <v>0</v>
          </cell>
          <cell r="G1744" t="str">
            <v>か所</v>
          </cell>
        </row>
        <row r="1745">
          <cell r="B1745" t="str">
            <v>117-11</v>
          </cell>
          <cell r="C1745" t="str">
            <v>既製ｺﾝｸﾘｰﾄ杭 杭頭補強</v>
          </cell>
          <cell r="E1745" t="str">
            <v>Ａ形 杭径500</v>
          </cell>
          <cell r="F1745">
            <v>0</v>
          </cell>
          <cell r="G1745" t="str">
            <v>か所</v>
          </cell>
        </row>
        <row r="1746">
          <cell r="B1746" t="str">
            <v>117-12</v>
          </cell>
          <cell r="C1746" t="str">
            <v>既製ｺﾝｸﾘｰﾄ杭 杭頭補強</v>
          </cell>
          <cell r="E1746" t="str">
            <v>Ａ形 杭径600</v>
          </cell>
          <cell r="F1746">
            <v>0</v>
          </cell>
          <cell r="G1746" t="str">
            <v>か所</v>
          </cell>
        </row>
        <row r="1747">
          <cell r="B1747" t="str">
            <v>117-13</v>
          </cell>
          <cell r="C1747" t="str">
            <v>既製ｺﾝｸﾘｰﾄ杭 杭頭補強</v>
          </cell>
          <cell r="E1747" t="str">
            <v>Ｂ形 杭径300</v>
          </cell>
          <cell r="F1747">
            <v>0</v>
          </cell>
          <cell r="G1747" t="str">
            <v>か所</v>
          </cell>
        </row>
        <row r="1748">
          <cell r="B1748" t="str">
            <v>117-14</v>
          </cell>
          <cell r="C1748" t="str">
            <v>既製ｺﾝｸﾘｰﾄ杭 杭頭補強</v>
          </cell>
          <cell r="E1748" t="str">
            <v>Ｂ形 杭径350</v>
          </cell>
          <cell r="F1748">
            <v>0</v>
          </cell>
          <cell r="G1748" t="str">
            <v>か所</v>
          </cell>
        </row>
        <row r="1749">
          <cell r="B1749" t="str">
            <v>118-01</v>
          </cell>
          <cell r="C1749" t="str">
            <v>既製ｺﾝｸﾘｰﾄ杭 杭頭補強</v>
          </cell>
          <cell r="E1749" t="str">
            <v>Ｂ形 杭径400</v>
          </cell>
          <cell r="F1749">
            <v>0</v>
          </cell>
          <cell r="G1749" t="str">
            <v>か所</v>
          </cell>
        </row>
        <row r="1750">
          <cell r="B1750" t="str">
            <v>118-02</v>
          </cell>
          <cell r="C1750" t="str">
            <v>既製ｺﾝｸﾘｰﾄ杭 杭頭補強</v>
          </cell>
          <cell r="E1750" t="str">
            <v>Ｂ形 杭径450</v>
          </cell>
          <cell r="F1750">
            <v>0</v>
          </cell>
          <cell r="G1750" t="str">
            <v>か所</v>
          </cell>
        </row>
        <row r="1751">
          <cell r="B1751" t="str">
            <v>118-03</v>
          </cell>
          <cell r="C1751" t="str">
            <v>既製ｺﾝｸﾘｰﾄ杭 杭頭補強</v>
          </cell>
          <cell r="E1751" t="str">
            <v>Ｂ形 杭径500</v>
          </cell>
          <cell r="F1751">
            <v>0</v>
          </cell>
          <cell r="G1751" t="str">
            <v>か所</v>
          </cell>
        </row>
        <row r="1752">
          <cell r="B1752" t="str">
            <v>118-04</v>
          </cell>
          <cell r="C1752" t="str">
            <v>既製ｺﾝｸﾘｰﾄ杭 杭頭補強</v>
          </cell>
          <cell r="E1752" t="str">
            <v>Ｂ形 杭径600</v>
          </cell>
          <cell r="F1752">
            <v>0</v>
          </cell>
          <cell r="G1752" t="str">
            <v>か所</v>
          </cell>
        </row>
        <row r="1753">
          <cell r="B1753" t="str">
            <v>118-05</v>
          </cell>
          <cell r="C1753" t="str">
            <v>杭頭処理（現場打杭用）</v>
          </cell>
          <cell r="G1753" t="str">
            <v>m3</v>
          </cell>
        </row>
        <row r="1754">
          <cell r="B1754" t="str">
            <v>118-06</v>
          </cell>
          <cell r="C1754" t="str">
            <v>打放し面補修</v>
          </cell>
          <cell r="D1754">
            <v>0</v>
          </cell>
          <cell r="E1754" t="str">
            <v>A種 ｺｰﾝ処理 目違いばらい無</v>
          </cell>
          <cell r="G1754" t="str">
            <v>㎡</v>
          </cell>
        </row>
        <row r="1755">
          <cell r="B1755" t="str">
            <v>118-07</v>
          </cell>
          <cell r="C1755" t="str">
            <v>打放し面補修</v>
          </cell>
          <cell r="D1755">
            <v>0</v>
          </cell>
          <cell r="E1755" t="str">
            <v>B種 ｺｰﾝ処理 部分目違いばらい</v>
          </cell>
          <cell r="G1755" t="str">
            <v>㎡</v>
          </cell>
        </row>
        <row r="1756">
          <cell r="B1756" t="str">
            <v>118-08</v>
          </cell>
          <cell r="C1756" t="str">
            <v>打放し面補修</v>
          </cell>
          <cell r="D1756">
            <v>0</v>
          </cell>
          <cell r="E1756" t="str">
            <v>B種 ｺｰﾝ処理無 部分目違いばらい</v>
          </cell>
          <cell r="G1756" t="str">
            <v>㎡</v>
          </cell>
        </row>
        <row r="1757">
          <cell r="B1757" t="str">
            <v>118-09</v>
          </cell>
          <cell r="C1757" t="str">
            <v>打放し面補修</v>
          </cell>
          <cell r="D1757">
            <v>0</v>
          </cell>
          <cell r="E1757" t="str">
            <v>C種 ｺｰﾝ処理無 全面目違いばらい</v>
          </cell>
          <cell r="G1757" t="str">
            <v>㎡</v>
          </cell>
        </row>
        <row r="1758">
          <cell r="B1758" t="str">
            <v>118-10</v>
          </cell>
          <cell r="C1758" t="str">
            <v>コーン処理</v>
          </cell>
          <cell r="D1758">
            <v>0</v>
          </cell>
          <cell r="E1758">
            <v>0</v>
          </cell>
          <cell r="F1758">
            <v>0</v>
          </cell>
          <cell r="G1758" t="str">
            <v>㎡</v>
          </cell>
        </row>
        <row r="1759">
          <cell r="B1759" t="str">
            <v>118-11</v>
          </cell>
          <cell r="C1759" t="str">
            <v>型枠目地棒</v>
          </cell>
          <cell r="E1759" t="str">
            <v>手間</v>
          </cell>
          <cell r="G1759" t="str">
            <v>ｍ</v>
          </cell>
        </row>
        <row r="1760">
          <cell r="B1760" t="str">
            <v>118-12</v>
          </cell>
        </row>
        <row r="1761">
          <cell r="B1761" t="str">
            <v>118-13</v>
          </cell>
        </row>
        <row r="1762">
          <cell r="B1762" t="str">
            <v>118-14</v>
          </cell>
        </row>
        <row r="1763">
          <cell r="B1763" t="str">
            <v>119-01</v>
          </cell>
          <cell r="C1763" t="str">
            <v>鉄筋加工組立</v>
          </cell>
          <cell r="D1763">
            <v>0</v>
          </cell>
          <cell r="E1763" t="str">
            <v>梁貫通孔補強　D13以下</v>
          </cell>
          <cell r="F1763">
            <v>0</v>
          </cell>
          <cell r="G1763" t="str">
            <v>ｔ</v>
          </cell>
        </row>
        <row r="1764">
          <cell r="B1764" t="str">
            <v>119-02</v>
          </cell>
          <cell r="C1764" t="str">
            <v>鉄筋加工組立</v>
          </cell>
          <cell r="D1764">
            <v>0</v>
          </cell>
          <cell r="E1764" t="str">
            <v>梁貫通孔補強　D16以上</v>
          </cell>
          <cell r="F1764">
            <v>0</v>
          </cell>
          <cell r="G1764" t="str">
            <v>ｔ</v>
          </cell>
        </row>
        <row r="1765">
          <cell r="B1765" t="str">
            <v>119-03</v>
          </cell>
          <cell r="C1765" t="str">
            <v>鉄筋加工（梁貫通孔補強）</v>
          </cell>
          <cell r="E1765" t="str">
            <v>工場　D13以下</v>
          </cell>
          <cell r="G1765" t="str">
            <v>ｔ</v>
          </cell>
        </row>
        <row r="1766">
          <cell r="B1766" t="str">
            <v>119-04</v>
          </cell>
          <cell r="C1766" t="str">
            <v>鉄筋加工（梁貫通孔補強）</v>
          </cell>
          <cell r="E1766" t="str">
            <v>工場　D16以上</v>
          </cell>
          <cell r="G1766" t="str">
            <v>ｔ</v>
          </cell>
        </row>
        <row r="1767">
          <cell r="B1767" t="str">
            <v>119-05</v>
          </cell>
          <cell r="C1767" t="str">
            <v>鉄筋組立（梁貫通孔補強）</v>
          </cell>
          <cell r="E1767" t="str">
            <v>D13以下</v>
          </cell>
          <cell r="G1767" t="str">
            <v>ｔ</v>
          </cell>
        </row>
        <row r="1768">
          <cell r="B1768" t="str">
            <v>119-06</v>
          </cell>
          <cell r="C1768" t="str">
            <v>鉄筋組立（梁貫通孔補強）</v>
          </cell>
          <cell r="E1768" t="str">
            <v>D16以上</v>
          </cell>
          <cell r="G1768" t="str">
            <v>ｔ</v>
          </cell>
        </row>
        <row r="1769">
          <cell r="B1769" t="str">
            <v>119-07</v>
          </cell>
          <cell r="C1769" t="str">
            <v>鉄 骨 足 場</v>
          </cell>
          <cell r="D1769">
            <v>0</v>
          </cell>
          <cell r="E1769" t="str">
            <v>単管吊り足場</v>
          </cell>
          <cell r="F1769">
            <v>0</v>
          </cell>
          <cell r="G1769" t="str">
            <v>㎡</v>
          </cell>
        </row>
        <row r="1770">
          <cell r="B1770" t="str">
            <v>119-08</v>
          </cell>
          <cell r="C1770" t="str">
            <v>鉄 骨 建 方</v>
          </cell>
          <cell r="D1770">
            <v>0</v>
          </cell>
          <cell r="E1770" t="str">
            <v>低層(標準) 建方機械別途</v>
          </cell>
          <cell r="G1770" t="str">
            <v>ｔ</v>
          </cell>
        </row>
        <row r="1771">
          <cell r="B1771" t="str">
            <v>119-09</v>
          </cell>
          <cell r="C1771" t="str">
            <v>鉄 骨 建 方</v>
          </cell>
          <cell r="D1771">
            <v>0</v>
          </cell>
          <cell r="E1771" t="str">
            <v>中層(標準) 建方機械別途</v>
          </cell>
          <cell r="G1771" t="str">
            <v>ｔ</v>
          </cell>
        </row>
        <row r="1772">
          <cell r="B1772" t="str">
            <v>119-10</v>
          </cell>
          <cell r="C1772" t="str">
            <v>JIS形 高力ﾎﾞﾙﾄ締付</v>
          </cell>
          <cell r="E1772" t="str">
            <v>ﾋﾞﾙ鉄骨 1000本未満 施工手間</v>
          </cell>
          <cell r="G1772" t="str">
            <v>本</v>
          </cell>
        </row>
        <row r="1773">
          <cell r="B1773" t="str">
            <v>119-11</v>
          </cell>
          <cell r="C1773" t="str">
            <v>JIS形 高力ﾎﾞﾙﾄ締付</v>
          </cell>
          <cell r="E1773" t="str">
            <v>ﾋﾞﾙ鉄骨 1000本以上 施工手間</v>
          </cell>
          <cell r="G1773" t="str">
            <v>本</v>
          </cell>
        </row>
        <row r="1774">
          <cell r="B1774" t="str">
            <v>119-12</v>
          </cell>
        </row>
        <row r="1775">
          <cell r="B1775" t="str">
            <v>119-13</v>
          </cell>
        </row>
        <row r="1776">
          <cell r="B1776" t="str">
            <v>119-14</v>
          </cell>
        </row>
        <row r="1777">
          <cell r="B1777" t="str">
            <v>120-01</v>
          </cell>
          <cell r="C1777" t="str">
            <v>JIS形 高力ﾎﾞﾙﾄ締付</v>
          </cell>
          <cell r="E1777" t="str">
            <v>ﾋﾞﾙ鉄骨 2000本以上 施工手間</v>
          </cell>
          <cell r="G1777" t="str">
            <v>本</v>
          </cell>
        </row>
        <row r="1778">
          <cell r="B1778" t="str">
            <v>120-02</v>
          </cell>
          <cell r="C1778" t="str">
            <v>JIS形 高力ﾎﾞﾙﾄ締付</v>
          </cell>
          <cell r="E1778" t="str">
            <v>ﾋﾞﾙ鉄骨 3000本以上 施工手間</v>
          </cell>
          <cell r="G1778" t="str">
            <v>本</v>
          </cell>
        </row>
        <row r="1779">
          <cell r="B1779" t="str">
            <v>120-03</v>
          </cell>
          <cell r="C1779" t="str">
            <v>JIS形 高力ﾎﾞﾙﾄ締付</v>
          </cell>
          <cell r="E1779" t="str">
            <v>ﾋﾞﾙ鉄骨 4000本以上 施工手間</v>
          </cell>
          <cell r="G1779" t="str">
            <v>本</v>
          </cell>
        </row>
        <row r="1780">
          <cell r="B1780" t="str">
            <v>120-04</v>
          </cell>
          <cell r="C1780" t="str">
            <v>JIS形 高力ﾎﾞﾙﾄ締付</v>
          </cell>
          <cell r="E1780" t="str">
            <v>ﾋﾞﾙ鉄骨 5000本以上 施工手間</v>
          </cell>
          <cell r="G1780" t="str">
            <v>本</v>
          </cell>
        </row>
        <row r="1781">
          <cell r="B1781" t="str">
            <v>120-05</v>
          </cell>
          <cell r="C1781" t="str">
            <v>JIS形 高力ﾎﾞﾙﾄ締付</v>
          </cell>
          <cell r="E1781" t="str">
            <v>ﾋﾞﾙ鉄骨 6000本以上 施工手間</v>
          </cell>
          <cell r="G1781" t="str">
            <v>本</v>
          </cell>
        </row>
        <row r="1782">
          <cell r="B1782" t="str">
            <v>120-06</v>
          </cell>
          <cell r="C1782" t="str">
            <v>JIS形 高力ﾎﾞﾙﾄ締付</v>
          </cell>
          <cell r="E1782" t="str">
            <v>ﾋﾞﾙ鉄骨 7000本以上 施工手間</v>
          </cell>
          <cell r="G1782" t="str">
            <v>本</v>
          </cell>
        </row>
        <row r="1783">
          <cell r="B1783" t="str">
            <v>120-07</v>
          </cell>
          <cell r="C1783" t="str">
            <v>JIS形 高力ﾎﾞﾙﾄ締付</v>
          </cell>
          <cell r="E1783" t="str">
            <v>ﾋﾞﾙ鉄骨 8000本以上 施工手間</v>
          </cell>
          <cell r="G1783" t="str">
            <v>本</v>
          </cell>
        </row>
        <row r="1784">
          <cell r="B1784" t="str">
            <v>120-08</v>
          </cell>
          <cell r="C1784" t="str">
            <v>JIS形 高力ﾎﾞﾙﾄ締付</v>
          </cell>
          <cell r="E1784" t="str">
            <v>ﾋﾞﾙ鉄骨 9000本以上 施工手間</v>
          </cell>
          <cell r="G1784" t="str">
            <v>本</v>
          </cell>
        </row>
        <row r="1785">
          <cell r="B1785" t="str">
            <v>120-09</v>
          </cell>
          <cell r="C1785" t="str">
            <v>JIS形 高力ﾎﾞﾙﾄ締付</v>
          </cell>
          <cell r="E1785" t="str">
            <v>ﾋﾞﾙ鉄骨 10000本以上 施工手間</v>
          </cell>
          <cell r="G1785" t="str">
            <v>本</v>
          </cell>
        </row>
        <row r="1786">
          <cell r="B1786" t="str">
            <v>120-10</v>
          </cell>
          <cell r="C1786" t="str">
            <v>JIS形 高力ﾎﾞﾙﾄ締付</v>
          </cell>
          <cell r="E1786" t="str">
            <v>大張間構造 施工手間</v>
          </cell>
          <cell r="G1786" t="str">
            <v>本</v>
          </cell>
        </row>
        <row r="1787">
          <cell r="B1787" t="str">
            <v>120-11</v>
          </cell>
          <cell r="C1787" t="str">
            <v>ﾄﾙｼｱ形 高力ﾎﾞﾙﾄ締付</v>
          </cell>
          <cell r="E1787" t="str">
            <v>ﾋﾞﾙ鉄骨 1000本未満 施工手間</v>
          </cell>
          <cell r="G1787" t="str">
            <v>本</v>
          </cell>
        </row>
        <row r="1788">
          <cell r="B1788" t="str">
            <v>120-12</v>
          </cell>
          <cell r="C1788" t="str">
            <v>ﾄﾙｼｱ形 高力ﾎﾞﾙﾄ締付</v>
          </cell>
          <cell r="E1788" t="str">
            <v>ﾋﾞﾙ鉄骨 1000本以上 施工手間</v>
          </cell>
          <cell r="G1788" t="str">
            <v>本</v>
          </cell>
        </row>
        <row r="1789">
          <cell r="B1789" t="str">
            <v>120-13</v>
          </cell>
          <cell r="C1789" t="str">
            <v>ﾄﾙｼｱ形 高力ﾎﾞﾙﾄ締付</v>
          </cell>
          <cell r="E1789" t="str">
            <v>ﾋﾞﾙ鉄骨 2000本以上 施工手間</v>
          </cell>
          <cell r="G1789" t="str">
            <v>本</v>
          </cell>
        </row>
        <row r="1790">
          <cell r="B1790" t="str">
            <v>120-14</v>
          </cell>
          <cell r="C1790" t="str">
            <v>ﾄﾙｼｱ形 高力ﾎﾞﾙﾄ締付</v>
          </cell>
          <cell r="E1790" t="str">
            <v>ﾋﾞﾙ鉄骨 3000本以上 施工手間</v>
          </cell>
          <cell r="G1790" t="str">
            <v>本</v>
          </cell>
        </row>
        <row r="1791">
          <cell r="B1791" t="str">
            <v>121-01</v>
          </cell>
          <cell r="C1791" t="str">
            <v>ﾄﾙｼｱ形 高力ﾎﾞﾙﾄ締付</v>
          </cell>
          <cell r="E1791" t="str">
            <v>ﾋﾞﾙ鉄骨 4000本以上 施工手間</v>
          </cell>
          <cell r="G1791" t="str">
            <v>本</v>
          </cell>
        </row>
        <row r="1792">
          <cell r="B1792" t="str">
            <v>121-02</v>
          </cell>
          <cell r="C1792" t="str">
            <v>ﾄﾙｼｱ形 高力ﾎﾞﾙﾄ締付</v>
          </cell>
          <cell r="E1792" t="str">
            <v>ﾋﾞﾙ鉄骨 5000本以上 施工手間</v>
          </cell>
          <cell r="G1792" t="str">
            <v>本</v>
          </cell>
        </row>
        <row r="1793">
          <cell r="B1793" t="str">
            <v>121-03</v>
          </cell>
          <cell r="C1793" t="str">
            <v>ﾄﾙｼｱ形 高力ﾎﾞﾙﾄ締付</v>
          </cell>
          <cell r="E1793" t="str">
            <v>ﾋﾞﾙ鉄骨 6000本以上 施工手間</v>
          </cell>
          <cell r="G1793" t="str">
            <v>本</v>
          </cell>
        </row>
        <row r="1794">
          <cell r="B1794" t="str">
            <v>121-04</v>
          </cell>
          <cell r="C1794" t="str">
            <v>ﾄﾙｼｱ形 高力ﾎﾞﾙﾄ締付</v>
          </cell>
          <cell r="E1794" t="str">
            <v>ﾋﾞﾙ鉄骨 7000本以上 施工手間</v>
          </cell>
          <cell r="G1794" t="str">
            <v>本</v>
          </cell>
        </row>
        <row r="1795">
          <cell r="B1795" t="str">
            <v>121-05</v>
          </cell>
          <cell r="C1795" t="str">
            <v>ﾄﾙｼｱ形 高力ﾎﾞﾙﾄ締付</v>
          </cell>
          <cell r="E1795" t="str">
            <v>ﾋﾞﾙ鉄骨 8000本以上 施工手間</v>
          </cell>
          <cell r="G1795" t="str">
            <v>本</v>
          </cell>
        </row>
        <row r="1796">
          <cell r="B1796" t="str">
            <v>121-06</v>
          </cell>
          <cell r="C1796" t="str">
            <v>ﾄﾙｼｱ形 高力ﾎﾞﾙﾄ締付</v>
          </cell>
          <cell r="E1796" t="str">
            <v>ﾋﾞﾙ鉄骨 9000本以上 施工手間</v>
          </cell>
          <cell r="G1796" t="str">
            <v>本</v>
          </cell>
        </row>
        <row r="1797">
          <cell r="B1797" t="str">
            <v>121-07</v>
          </cell>
          <cell r="C1797" t="str">
            <v>ﾄﾙｼｱ形 高力ﾎﾞﾙﾄ締付</v>
          </cell>
          <cell r="E1797" t="str">
            <v>ﾋﾞﾙ鉄骨 10000本以上 施工手間</v>
          </cell>
          <cell r="G1797" t="str">
            <v>本</v>
          </cell>
        </row>
        <row r="1798">
          <cell r="B1798" t="str">
            <v>121-08</v>
          </cell>
          <cell r="C1798" t="str">
            <v>ﾄﾙｼｱ形 高力ﾎﾞﾙﾄ締付</v>
          </cell>
          <cell r="E1798" t="str">
            <v>大張間構造 施工手間</v>
          </cell>
          <cell r="G1798" t="str">
            <v>本</v>
          </cell>
        </row>
        <row r="1799">
          <cell r="B1799" t="str">
            <v>121-09</v>
          </cell>
          <cell r="C1799" t="str">
            <v>柱下均しﾓﾙﾀﾙ</v>
          </cell>
          <cell r="D1799">
            <v>0</v>
          </cell>
          <cell r="E1799" t="str">
            <v>B種 400角</v>
          </cell>
          <cell r="F1799">
            <v>0</v>
          </cell>
          <cell r="G1799" t="str">
            <v>か所</v>
          </cell>
        </row>
        <row r="1800">
          <cell r="B1800" t="str">
            <v>121-10</v>
          </cell>
          <cell r="C1800" t="str">
            <v>柱下均しﾓﾙﾀﾙ</v>
          </cell>
          <cell r="D1800">
            <v>0</v>
          </cell>
          <cell r="E1800" t="str">
            <v>B種 500角</v>
          </cell>
          <cell r="F1800">
            <v>0</v>
          </cell>
          <cell r="G1800" t="str">
            <v>か所</v>
          </cell>
        </row>
        <row r="1801">
          <cell r="B1801" t="str">
            <v>121-11</v>
          </cell>
          <cell r="C1801" t="str">
            <v>柱下均しﾓﾙﾀﾙ</v>
          </cell>
          <cell r="D1801">
            <v>0</v>
          </cell>
          <cell r="E1801" t="str">
            <v>B種 600角</v>
          </cell>
          <cell r="F1801">
            <v>0</v>
          </cell>
          <cell r="G1801" t="str">
            <v>か所</v>
          </cell>
        </row>
        <row r="1802">
          <cell r="B1802" t="str">
            <v>121-12</v>
          </cell>
          <cell r="C1802" t="str">
            <v>柱下均しﾓﾙﾀﾙ</v>
          </cell>
          <cell r="D1802">
            <v>0</v>
          </cell>
          <cell r="E1802" t="str">
            <v>B種 700角</v>
          </cell>
          <cell r="F1802">
            <v>0</v>
          </cell>
          <cell r="G1802" t="str">
            <v>か所</v>
          </cell>
        </row>
        <row r="1803">
          <cell r="B1803" t="str">
            <v>121-13</v>
          </cell>
          <cell r="C1803" t="str">
            <v>鉄骨現場溶接</v>
          </cell>
          <cell r="E1803" t="str">
            <v>半自動（すみ肉6mm換算）</v>
          </cell>
          <cell r="G1803" t="str">
            <v>ｍ</v>
          </cell>
        </row>
        <row r="1804">
          <cell r="B1804" t="str">
            <v>121-14</v>
          </cell>
          <cell r="C1804" t="str">
            <v>軽量鉄骨加工･取付</v>
          </cell>
          <cell r="D1804">
            <v>0</v>
          </cell>
          <cell r="E1804" t="str">
            <v>母屋.胴縁の類 一般 普通ﾎﾞﾙﾄ締共</v>
          </cell>
          <cell r="G1804" t="str">
            <v>ｔ</v>
          </cell>
        </row>
        <row r="1805">
          <cell r="B1805" t="str">
            <v>122-01</v>
          </cell>
          <cell r="C1805" t="str">
            <v>ｱﾝｶｰﾎﾞﾙﾄ埋込み（B種）</v>
          </cell>
          <cell r="D1805">
            <v>0</v>
          </cell>
          <cell r="E1805" t="str">
            <v>径13～16（間柱等）取付手間</v>
          </cell>
          <cell r="G1805" t="str">
            <v>本</v>
          </cell>
        </row>
        <row r="1806">
          <cell r="B1806" t="str">
            <v>122-02</v>
          </cell>
          <cell r="C1806" t="str">
            <v>ｱﾝｶｰﾎﾞﾙﾄ埋込み（B種）</v>
          </cell>
          <cell r="D1806">
            <v>0</v>
          </cell>
          <cell r="E1806" t="str">
            <v>径16～19（主柱）取付手間</v>
          </cell>
          <cell r="G1806" t="str">
            <v>本</v>
          </cell>
        </row>
        <row r="1807">
          <cell r="B1807" t="str">
            <v>122-03</v>
          </cell>
          <cell r="C1807" t="str">
            <v>ｱﾝｶｰﾎﾞﾙﾄ埋込み（B種）</v>
          </cell>
          <cell r="D1807">
            <v>0</v>
          </cell>
          <cell r="E1807" t="str">
            <v>径22～25（主柱）取付手間</v>
          </cell>
          <cell r="G1807" t="str">
            <v>本</v>
          </cell>
        </row>
        <row r="1808">
          <cell r="B1808" t="str">
            <v>122-04</v>
          </cell>
          <cell r="C1808" t="str">
            <v>ｱﾝｶｰﾎﾞﾙﾄ埋込み（B種）</v>
          </cell>
          <cell r="D1808">
            <v>0</v>
          </cell>
          <cell r="E1808" t="str">
            <v>径28以上（主柱）取付手間</v>
          </cell>
          <cell r="G1808" t="str">
            <v>本</v>
          </cell>
        </row>
        <row r="1809">
          <cell r="B1809" t="str">
            <v>122-05</v>
          </cell>
          <cell r="C1809" t="str">
            <v>普通ﾎﾞﾙﾄ締付</v>
          </cell>
          <cell r="D1809">
            <v>0</v>
          </cell>
          <cell r="E1809" t="str">
            <v>径 9～13 施工手間</v>
          </cell>
          <cell r="F1809">
            <v>0</v>
          </cell>
          <cell r="G1809" t="str">
            <v>本</v>
          </cell>
        </row>
        <row r="1810">
          <cell r="B1810" t="str">
            <v>122-06</v>
          </cell>
          <cell r="C1810" t="str">
            <v>普通ﾎﾞﾙﾄ締付</v>
          </cell>
          <cell r="D1810">
            <v>0</v>
          </cell>
          <cell r="E1810" t="str">
            <v>径 16～19 施工手間</v>
          </cell>
          <cell r="F1810">
            <v>0</v>
          </cell>
          <cell r="G1810" t="str">
            <v>本</v>
          </cell>
        </row>
        <row r="1811">
          <cell r="B1811" t="str">
            <v>122-07</v>
          </cell>
          <cell r="C1811" t="str">
            <v>普通ﾎﾞﾙﾄ締付</v>
          </cell>
          <cell r="D1811">
            <v>0</v>
          </cell>
          <cell r="E1811" t="str">
            <v>径 22～25 施工手間</v>
          </cell>
          <cell r="F1811">
            <v>0</v>
          </cell>
          <cell r="G1811" t="str">
            <v>本</v>
          </cell>
        </row>
        <row r="1812">
          <cell r="B1812" t="str">
            <v>122-08</v>
          </cell>
          <cell r="C1812" t="str">
            <v>鉄骨現場錆止め塗料塗り</v>
          </cell>
          <cell r="E1812" t="str">
            <v>一般 30㎡/t程度 鉄鋼面 工種B種 A種ｼｱﾅﾐﾄﾞ鉛2種 1回目別途</v>
          </cell>
          <cell r="G1812" t="str">
            <v>ｔ</v>
          </cell>
        </row>
        <row r="1813">
          <cell r="B1813" t="str">
            <v>122-09</v>
          </cell>
          <cell r="C1813" t="str">
            <v>鉄骨現場錆止め塗料塗り</v>
          </cell>
          <cell r="E1813" t="str">
            <v>ﾗﾁｽ 45㎡/t程度 鉄鋼面 工種B種 A種ｼｱﾅﾐﾄﾞ鉛2種 1回目別途</v>
          </cell>
          <cell r="G1813" t="str">
            <v>ｔ</v>
          </cell>
        </row>
        <row r="1814">
          <cell r="B1814" t="str">
            <v>122-10</v>
          </cell>
          <cell r="C1814" t="str">
            <v>鉄骨現場錆止め塗料塗り</v>
          </cell>
          <cell r="E1814" t="str">
            <v>軽量 60㎡/t程度 鉄鋼面 工種B種 A種ｼｱﾅﾐﾄﾞ鉛2種 1回目別途</v>
          </cell>
          <cell r="G1814" t="str">
            <v>ｔ</v>
          </cell>
        </row>
        <row r="1815">
          <cell r="B1815" t="str">
            <v>122-11</v>
          </cell>
          <cell r="C1815" t="str">
            <v>補強ｺﾝｸﾘｰﾄﾌﾞﾛｯｸ帳壁</v>
          </cell>
          <cell r="D1815">
            <v>0</v>
          </cell>
          <cell r="E1815" t="str">
            <v>空洞ﾌﾞﾛｯｸ16 厚さ100 内壁</v>
          </cell>
          <cell r="G1815" t="str">
            <v>㎡</v>
          </cell>
        </row>
        <row r="1816">
          <cell r="B1816" t="str">
            <v>122-12</v>
          </cell>
          <cell r="C1816" t="str">
            <v>補強ｺﾝｸﾘｰﾄﾌﾞﾛｯｸ帳壁</v>
          </cell>
          <cell r="D1816">
            <v>0</v>
          </cell>
          <cell r="E1816" t="str">
            <v>空洞ﾌﾞﾛｯｸ16 厚さ100 外壁</v>
          </cell>
          <cell r="G1816" t="str">
            <v>㎡</v>
          </cell>
        </row>
        <row r="1817">
          <cell r="B1817" t="str">
            <v>122-13</v>
          </cell>
          <cell r="C1817" t="str">
            <v>補強ｺﾝｸﾘｰﾄﾌﾞﾛｯｸ帳壁</v>
          </cell>
          <cell r="D1817">
            <v>0</v>
          </cell>
          <cell r="E1817" t="str">
            <v>空洞ﾌﾞﾛｯｸ16 厚さ150 内壁</v>
          </cell>
          <cell r="G1817" t="str">
            <v>㎡</v>
          </cell>
        </row>
        <row r="1818">
          <cell r="B1818" t="str">
            <v>122-14</v>
          </cell>
        </row>
        <row r="1819">
          <cell r="B1819" t="str">
            <v>123-01</v>
          </cell>
          <cell r="C1819" t="str">
            <v>補強ｺﾝｸﾘｰﾄﾌﾞﾛｯｸ帳壁</v>
          </cell>
          <cell r="D1819">
            <v>0</v>
          </cell>
          <cell r="E1819" t="str">
            <v>空洞ﾌﾞﾛｯｸ16 厚さ150 外壁</v>
          </cell>
          <cell r="G1819" t="str">
            <v>㎡</v>
          </cell>
        </row>
        <row r="1820">
          <cell r="B1820" t="str">
            <v>123-02</v>
          </cell>
          <cell r="C1820" t="str">
            <v>補強ｺﾝｸﾘｰﾄﾌﾞﾛｯｸ帳壁</v>
          </cell>
          <cell r="D1820">
            <v>0</v>
          </cell>
          <cell r="E1820" t="str">
            <v>空洞ﾌﾞﾛｯｸ16 厚さ190 内壁</v>
          </cell>
          <cell r="G1820" t="str">
            <v>㎡</v>
          </cell>
        </row>
        <row r="1821">
          <cell r="B1821" t="str">
            <v>123-03</v>
          </cell>
          <cell r="C1821" t="str">
            <v>補強ｺﾝｸﾘｰﾄﾌﾞﾛｯｸ帳壁</v>
          </cell>
          <cell r="D1821">
            <v>0</v>
          </cell>
          <cell r="E1821" t="str">
            <v>空洞ﾌﾞﾛｯｸ16 厚さ190 外壁</v>
          </cell>
          <cell r="G1821" t="str">
            <v>㎡</v>
          </cell>
        </row>
        <row r="1822">
          <cell r="B1822" t="str">
            <v>123-04</v>
          </cell>
          <cell r="C1822" t="str">
            <v>補強ｺﾝｸﾘｰﾄﾌﾞﾛｯｸ帳壁</v>
          </cell>
          <cell r="D1822">
            <v>0</v>
          </cell>
          <cell r="E1822" t="str">
            <v>空洞ﾌﾞﾛｯｸ16-W 厚さ150 外壁</v>
          </cell>
          <cell r="G1822" t="str">
            <v>㎡</v>
          </cell>
        </row>
        <row r="1823">
          <cell r="B1823" t="str">
            <v>123-05</v>
          </cell>
          <cell r="C1823" t="str">
            <v>補強ｺﾝｸﾘｰﾄﾌﾞﾛｯｸ帳壁</v>
          </cell>
          <cell r="D1823">
            <v>0</v>
          </cell>
          <cell r="E1823" t="str">
            <v>空洞ﾌﾞﾛｯｸ16-W 厚さ190 外壁</v>
          </cell>
          <cell r="G1823" t="str">
            <v>㎡</v>
          </cell>
        </row>
        <row r="1824">
          <cell r="B1824" t="str">
            <v>123-06</v>
          </cell>
          <cell r="C1824" t="str">
            <v>ｺﾝｸﾘｰﾄﾌﾞﾛｯｸ化粧積み加算</v>
          </cell>
          <cell r="E1824" t="str">
            <v>片面</v>
          </cell>
          <cell r="G1824" t="str">
            <v>㎡</v>
          </cell>
        </row>
        <row r="1825">
          <cell r="B1825" t="str">
            <v>123-07</v>
          </cell>
          <cell r="C1825" t="str">
            <v>ｺﾝｸﾘｰﾄﾌﾞﾛｯｸ化粧積み加算</v>
          </cell>
          <cell r="E1825" t="str">
            <v>両面</v>
          </cell>
          <cell r="G1825" t="str">
            <v>㎡</v>
          </cell>
        </row>
        <row r="1826">
          <cell r="B1826" t="str">
            <v>123-08</v>
          </cell>
          <cell r="C1826" t="str">
            <v>ウレタン塗膜防水</v>
          </cell>
          <cell r="D1826">
            <v>0</v>
          </cell>
          <cell r="E1826" t="str">
            <v>X-2 厚さ3mm(材工共) 平面</v>
          </cell>
          <cell r="F1826">
            <v>0</v>
          </cell>
          <cell r="G1826" t="str">
            <v>㎡</v>
          </cell>
        </row>
        <row r="1827">
          <cell r="B1827" t="str">
            <v>123-09</v>
          </cell>
          <cell r="C1827" t="str">
            <v>ウレタン塗膜防水</v>
          </cell>
          <cell r="D1827">
            <v>0</v>
          </cell>
          <cell r="E1827" t="str">
            <v>X-2 厚さ3mm(材工共) 立上り面</v>
          </cell>
          <cell r="G1827" t="str">
            <v>㎡</v>
          </cell>
        </row>
        <row r="1828">
          <cell r="B1828" t="str">
            <v>123-10</v>
          </cell>
          <cell r="C1828" t="str">
            <v>防水入隅処理</v>
          </cell>
          <cell r="D1828">
            <v>0</v>
          </cell>
          <cell r="E1828" t="str">
            <v>ﾓﾙﾀﾙ</v>
          </cell>
          <cell r="F1828">
            <v>0</v>
          </cell>
          <cell r="G1828" t="str">
            <v>ｍ</v>
          </cell>
        </row>
        <row r="1829">
          <cell r="B1829" t="str">
            <v>123-11</v>
          </cell>
          <cell r="C1829" t="str">
            <v>防水押え金物</v>
          </cell>
          <cell r="D1829">
            <v>0</v>
          </cell>
          <cell r="E1829" t="str">
            <v>ｱﾙﾐ製 ｱｽﾌｧﾙﾄ防水用</v>
          </cell>
          <cell r="F1829">
            <v>0</v>
          </cell>
          <cell r="G1829" t="str">
            <v>ｍ</v>
          </cell>
        </row>
        <row r="1830">
          <cell r="B1830" t="str">
            <v>123-12</v>
          </cell>
          <cell r="C1830" t="str">
            <v>防水押え金物</v>
          </cell>
          <cell r="D1830">
            <v>0</v>
          </cell>
          <cell r="E1830" t="str">
            <v>ｱﾙﾐ製 ｼｰﾄ防水用</v>
          </cell>
          <cell r="F1830">
            <v>0</v>
          </cell>
          <cell r="G1830" t="str">
            <v>ｍ</v>
          </cell>
        </row>
        <row r="1831">
          <cell r="B1831" t="str">
            <v>123-13</v>
          </cell>
        </row>
        <row r="1832">
          <cell r="B1832" t="str">
            <v>123-14</v>
          </cell>
        </row>
        <row r="1833">
          <cell r="B1833" t="str">
            <v>124-01</v>
          </cell>
          <cell r="C1833" t="str">
            <v>シーリング</v>
          </cell>
          <cell r="D1833">
            <v>0</v>
          </cell>
          <cell r="E1833" t="str">
            <v>一般部(ﾜｰｷﾝｸﾞ)ｱｸﾘﾙ系(AC-1) 幅10以下</v>
          </cell>
          <cell r="G1833" t="str">
            <v>ｍ</v>
          </cell>
        </row>
        <row r="1834">
          <cell r="B1834" t="str">
            <v>124-02</v>
          </cell>
          <cell r="C1834" t="str">
            <v>シーリング</v>
          </cell>
          <cell r="D1834">
            <v>0</v>
          </cell>
          <cell r="E1834" t="str">
            <v>一般部(ﾜｰｷﾝｸﾞ)ｱｸﾘﾙ系(AC-1) 幅10-15以下</v>
          </cell>
          <cell r="G1834" t="str">
            <v>ｍ</v>
          </cell>
        </row>
        <row r="1835">
          <cell r="B1835" t="str">
            <v>124-03</v>
          </cell>
          <cell r="C1835" t="str">
            <v>シーリング</v>
          </cell>
          <cell r="D1835">
            <v>0</v>
          </cell>
          <cell r="E1835" t="str">
            <v>少変位部(ﾉﾝﾜｰｷﾝｸﾞ)変成ｼﾘｺ-ﾝ系(MS-2) 幅10以下</v>
          </cell>
          <cell r="G1835" t="str">
            <v>ｍ</v>
          </cell>
        </row>
        <row r="1836">
          <cell r="B1836" t="str">
            <v>124-04</v>
          </cell>
          <cell r="C1836" t="str">
            <v>シーリング</v>
          </cell>
          <cell r="D1836">
            <v>0</v>
          </cell>
          <cell r="E1836" t="str">
            <v>少変位部(ﾉﾝﾜｰｷﾝｸﾞ)変成ｼﾘｺ-ﾝ系(MS-2) 幅10-15以下</v>
          </cell>
          <cell r="G1836" t="str">
            <v>ｍ</v>
          </cell>
        </row>
        <row r="1837">
          <cell r="B1837" t="str">
            <v>124-05</v>
          </cell>
          <cell r="C1837" t="str">
            <v>シーリング</v>
          </cell>
          <cell r="D1837">
            <v>0</v>
          </cell>
          <cell r="E1837" t="str">
            <v>少変位部(ﾉﾝﾜｰｷﾝｸﾞ)変成ｼﾘｺ-ﾝ系(MS-2) 幅15-20以下</v>
          </cell>
          <cell r="G1837" t="str">
            <v>ｍ</v>
          </cell>
        </row>
        <row r="1838">
          <cell r="B1838" t="str">
            <v>124-06</v>
          </cell>
          <cell r="C1838" t="str">
            <v>シーリング</v>
          </cell>
          <cell r="D1838">
            <v>0</v>
          </cell>
          <cell r="E1838" t="str">
            <v>少変位部(ﾉﾝﾜｰｷﾝｸﾞ)変成ｼﾘｺ-ﾝ系(MS-2) 幅20-25以下</v>
          </cell>
          <cell r="G1838" t="str">
            <v>ｍ</v>
          </cell>
        </row>
        <row r="1839">
          <cell r="B1839" t="str">
            <v>124-07</v>
          </cell>
          <cell r="C1839" t="str">
            <v>シーリング</v>
          </cell>
          <cell r="D1839">
            <v>0</v>
          </cell>
          <cell r="E1839" t="str">
            <v>少変位部(ﾉﾝﾜｰｷﾝｸﾞ)変成ｼﾘｺ-ﾝ系(MS-2) 幅25-30以下</v>
          </cell>
          <cell r="G1839" t="str">
            <v>ｍ</v>
          </cell>
        </row>
        <row r="1840">
          <cell r="B1840" t="str">
            <v>124-08</v>
          </cell>
          <cell r="C1840" t="str">
            <v>シーリング</v>
          </cell>
          <cell r="D1840">
            <v>0</v>
          </cell>
          <cell r="E1840" t="str">
            <v>少変位部(ﾉﾝﾜｰｷﾝｸﾞ)ﾎﾟﾘｻﾙﾌｧｲﾄﾞ系(PS-2) 幅10以下</v>
          </cell>
          <cell r="G1840" t="str">
            <v>ｍ</v>
          </cell>
        </row>
        <row r="1841">
          <cell r="B1841" t="str">
            <v>124-09</v>
          </cell>
          <cell r="C1841" t="str">
            <v>シーリング</v>
          </cell>
          <cell r="D1841">
            <v>0</v>
          </cell>
          <cell r="E1841" t="str">
            <v>少変位部(ﾉﾝﾜｰｷﾝｸﾞ)ﾎﾟﾘｻﾙﾌｧｲﾄﾞ系(PS-2) 幅10-15以下</v>
          </cell>
          <cell r="G1841" t="str">
            <v>ｍ</v>
          </cell>
        </row>
        <row r="1842">
          <cell r="B1842" t="str">
            <v>124-10</v>
          </cell>
          <cell r="C1842" t="str">
            <v>シーリング</v>
          </cell>
          <cell r="D1842">
            <v>0</v>
          </cell>
          <cell r="E1842" t="str">
            <v>少変位部(ﾉﾝﾜｰｷﾝｸﾞ)ﾎﾟﾘｻﾙﾌｧｲﾄﾞ系(PS-2) 幅15-20以下</v>
          </cell>
          <cell r="G1842" t="str">
            <v>ｍ</v>
          </cell>
        </row>
        <row r="1843">
          <cell r="B1843" t="str">
            <v>124-11</v>
          </cell>
          <cell r="C1843" t="str">
            <v>シーリング</v>
          </cell>
          <cell r="D1843">
            <v>0</v>
          </cell>
          <cell r="E1843" t="str">
            <v>少変位部(ﾉﾝﾜｰｷﾝｸﾞ)ﾎﾟﾘｻﾙﾌｧｲﾄﾞ系(PS-2) 幅20-25以下</v>
          </cell>
          <cell r="G1843" t="str">
            <v>ｍ</v>
          </cell>
        </row>
        <row r="1844">
          <cell r="B1844" t="str">
            <v>124-12</v>
          </cell>
          <cell r="C1844" t="str">
            <v>シーリング</v>
          </cell>
          <cell r="D1844">
            <v>0</v>
          </cell>
          <cell r="E1844" t="str">
            <v>少変位部(ﾉﾝﾜｰｷﾝｸﾞ)ﾎﾟﾘｻﾙﾌｧｲﾄﾞ系(PS-2) 幅25-30以下</v>
          </cell>
          <cell r="G1844" t="str">
            <v>ｍ</v>
          </cell>
        </row>
        <row r="1845">
          <cell r="B1845" t="str">
            <v>124-13</v>
          </cell>
          <cell r="C1845" t="str">
            <v>シーリング</v>
          </cell>
          <cell r="D1845">
            <v>0</v>
          </cell>
          <cell r="E1845" t="str">
            <v>少変位部(ﾉﾝﾜｰｷﾝｸﾞ)ﾎﾟﾘｳﾚﾀﾝ系(PU-2) 幅10以下</v>
          </cell>
          <cell r="G1845" t="str">
            <v>ｍ</v>
          </cell>
        </row>
        <row r="1846">
          <cell r="B1846" t="str">
            <v>124-14</v>
          </cell>
          <cell r="C1846" t="str">
            <v>シーリング</v>
          </cell>
          <cell r="D1846">
            <v>0</v>
          </cell>
          <cell r="E1846" t="str">
            <v>少変位部(ﾉﾝﾜｰｷﾝｸﾞ)ﾎﾟﾘｳﾚﾀﾝ系(PU-2) 幅10-15以下</v>
          </cell>
          <cell r="G1846" t="str">
            <v>ｍ</v>
          </cell>
        </row>
        <row r="1847">
          <cell r="B1847" t="str">
            <v>125-01</v>
          </cell>
          <cell r="C1847" t="str">
            <v>シーリング</v>
          </cell>
          <cell r="D1847">
            <v>0</v>
          </cell>
          <cell r="E1847" t="str">
            <v>少変位部(ﾉﾝﾜｰｷﾝｸﾞ)ﾎﾟﾘｳﾚﾀﾝ系(PU-2) 幅15-20以下</v>
          </cell>
          <cell r="G1847" t="str">
            <v>ｍ</v>
          </cell>
        </row>
        <row r="1848">
          <cell r="B1848" t="str">
            <v>125-02</v>
          </cell>
          <cell r="C1848" t="str">
            <v>シーリング</v>
          </cell>
          <cell r="D1848">
            <v>0</v>
          </cell>
          <cell r="E1848" t="str">
            <v>少変位部(ﾉﾝﾜｰｷﾝｸﾞ)ﾎﾟﾘｳﾚﾀﾝ系(PU-2) 幅20-25以下</v>
          </cell>
          <cell r="G1848" t="str">
            <v>ｍ</v>
          </cell>
        </row>
        <row r="1849">
          <cell r="B1849" t="str">
            <v>125-03</v>
          </cell>
          <cell r="C1849" t="str">
            <v>シーリング</v>
          </cell>
          <cell r="D1849">
            <v>0</v>
          </cell>
          <cell r="E1849" t="str">
            <v>少変位部(ﾉﾝﾜｰｷﾝｸﾞ)ﾎﾟﾘｳﾚﾀﾝ系(PU-2) 幅25-30以下</v>
          </cell>
          <cell r="G1849" t="str">
            <v>ｍ</v>
          </cell>
        </row>
        <row r="1850">
          <cell r="B1850" t="str">
            <v>125-04</v>
          </cell>
          <cell r="C1850" t="str">
            <v>シーリング</v>
          </cell>
          <cell r="D1850">
            <v>0</v>
          </cell>
          <cell r="E1850" t="str">
            <v>ｺﾝｸﾘｰﾄ目地(ﾉﾝﾜｰｷﾝｸﾞ)ﾎﾟﾘｻﾙﾌｧｲﾄﾞ系(PS-2) 幅10以下</v>
          </cell>
          <cell r="G1850" t="str">
            <v>ｍ</v>
          </cell>
        </row>
        <row r="1851">
          <cell r="B1851" t="str">
            <v>125-05</v>
          </cell>
          <cell r="C1851" t="str">
            <v>シーリング</v>
          </cell>
          <cell r="D1851">
            <v>0</v>
          </cell>
          <cell r="E1851" t="str">
            <v>ｺﾝｸﾘｰﾄ目地(ﾉﾝﾜｰｷﾝｸﾞ)ﾎﾟﾘｻﾙﾌｧｲﾄﾞ系(PS-2) 幅10-15以下</v>
          </cell>
          <cell r="G1851" t="str">
            <v>ｍ</v>
          </cell>
        </row>
        <row r="1852">
          <cell r="B1852" t="str">
            <v>125-06</v>
          </cell>
          <cell r="C1852" t="str">
            <v>シーリング</v>
          </cell>
          <cell r="D1852">
            <v>0</v>
          </cell>
          <cell r="E1852" t="str">
            <v>ｺﾝｸﾘｰﾄ目地(ﾉﾝﾜｰｷﾝｸﾞ)ﾎﾟﾘｻﾙﾌｧｲﾄﾞ系(PS-2) 幅15-20以下</v>
          </cell>
          <cell r="G1852" t="str">
            <v>ｍ</v>
          </cell>
        </row>
        <row r="1853">
          <cell r="B1853" t="str">
            <v>125-07</v>
          </cell>
          <cell r="C1853" t="str">
            <v>シーリング</v>
          </cell>
          <cell r="D1853">
            <v>0</v>
          </cell>
          <cell r="E1853" t="str">
            <v>ｺﾝｸﾘｰﾄ目地(ﾉﾝﾜｰｷﾝｸﾞ)ﾎﾟﾘｻﾙﾌｧｲﾄﾞ系(PS-2) 幅20-25以下</v>
          </cell>
          <cell r="G1853" t="str">
            <v>ｍ</v>
          </cell>
        </row>
        <row r="1854">
          <cell r="B1854" t="str">
            <v>125-08</v>
          </cell>
          <cell r="C1854" t="str">
            <v>シーリング</v>
          </cell>
          <cell r="D1854">
            <v>0</v>
          </cell>
          <cell r="E1854" t="str">
            <v>ｺﾝｸﾘｰﾄ目地(ﾉﾝﾜｰｷﾝｸﾞ)ﾎﾟﾘｻﾙﾌｧｲﾄﾞ系(PS-2) 幅25-30以下</v>
          </cell>
          <cell r="G1854" t="str">
            <v>ｍ</v>
          </cell>
        </row>
        <row r="1855">
          <cell r="B1855" t="str">
            <v>125-09</v>
          </cell>
          <cell r="C1855" t="str">
            <v>シーリング</v>
          </cell>
          <cell r="D1855">
            <v>0</v>
          </cell>
          <cell r="E1855" t="str">
            <v>ｺﾝｸﾘｰﾄ目地(ﾉﾝﾜｰｷﾝｸﾞ)ﾎﾟﾘｳﾚﾀﾝ系(PU-2) 幅10以下</v>
          </cell>
          <cell r="G1855" t="str">
            <v>ｍ</v>
          </cell>
        </row>
        <row r="1856">
          <cell r="B1856" t="str">
            <v>125-10</v>
          </cell>
          <cell r="C1856" t="str">
            <v>シーリング</v>
          </cell>
          <cell r="D1856">
            <v>0</v>
          </cell>
          <cell r="E1856" t="str">
            <v>ｺﾝｸﾘｰﾄ目地(ﾉﾝﾜｰｷﾝｸﾞ)ﾎﾟﾘｳﾚﾀﾝ系(PU-2) 幅10-15以下</v>
          </cell>
          <cell r="G1856" t="str">
            <v>ｍ</v>
          </cell>
        </row>
        <row r="1857">
          <cell r="B1857" t="str">
            <v>125-11</v>
          </cell>
          <cell r="C1857" t="str">
            <v>シーリング</v>
          </cell>
          <cell r="D1857">
            <v>0</v>
          </cell>
          <cell r="E1857" t="str">
            <v>ｺﾝｸﾘｰﾄ目地(ﾉﾝﾜｰｷﾝｸﾞ)ﾎﾟﾘｳﾚﾀﾝ系(PU-2) 幅15-20以下</v>
          </cell>
          <cell r="G1857" t="str">
            <v>ｍ</v>
          </cell>
        </row>
        <row r="1858">
          <cell r="B1858" t="str">
            <v>125-12</v>
          </cell>
          <cell r="C1858" t="str">
            <v>シーリング</v>
          </cell>
          <cell r="D1858">
            <v>0</v>
          </cell>
          <cell r="E1858" t="str">
            <v>ｺﾝｸﾘｰﾄ目地(ﾉﾝﾜｰｷﾝｸﾞ)ﾎﾟﾘｳﾚﾀﾝ系(PU-2) 幅20-25以下</v>
          </cell>
          <cell r="G1858" t="str">
            <v>ｍ</v>
          </cell>
        </row>
        <row r="1859">
          <cell r="B1859" t="str">
            <v>125-13</v>
          </cell>
          <cell r="C1859" t="str">
            <v>シーリング</v>
          </cell>
          <cell r="D1859">
            <v>0</v>
          </cell>
          <cell r="E1859" t="str">
            <v>ｺﾝｸﾘｰﾄ目地(ﾉﾝﾜｰｷﾝｸﾞ)ﾎﾟﾘｳﾚﾀﾝ系(PU-2) 幅25-30以下</v>
          </cell>
          <cell r="G1859" t="str">
            <v>ｍ</v>
          </cell>
        </row>
        <row r="1860">
          <cell r="B1860" t="str">
            <v>125-14</v>
          </cell>
          <cell r="C1860" t="str">
            <v>シーリング</v>
          </cell>
          <cell r="D1860">
            <v>0</v>
          </cell>
          <cell r="E1860" t="str">
            <v>建具枠周囲(ﾉﾝﾜｰｷﾝｸﾞ)変成ｼﾘｺ-ﾝ系(MS-2) 幅10以下</v>
          </cell>
          <cell r="G1860" t="str">
            <v>ｍ</v>
          </cell>
        </row>
        <row r="1861">
          <cell r="B1861" t="str">
            <v>126-01</v>
          </cell>
          <cell r="C1861" t="str">
            <v>シーリング</v>
          </cell>
          <cell r="D1861">
            <v>0</v>
          </cell>
          <cell r="E1861" t="str">
            <v>建具枠周囲(ﾉﾝﾜｰｷﾝｸﾞ)変成ｼﾘｺ-ﾝ系(MS-2) 幅10-15以下</v>
          </cell>
          <cell r="G1861" t="str">
            <v>ｍ</v>
          </cell>
        </row>
        <row r="1862">
          <cell r="B1862" t="str">
            <v>126-02</v>
          </cell>
          <cell r="C1862" t="str">
            <v>シーリング</v>
          </cell>
          <cell r="D1862">
            <v>0</v>
          </cell>
          <cell r="E1862" t="str">
            <v>建具枠周囲(ﾉﾝﾜｰｷﾝｸﾞ)変成ｼﾘｺ-ﾝ系(MS-2) 幅15-20以下</v>
          </cell>
          <cell r="G1862" t="str">
            <v>ｍ</v>
          </cell>
        </row>
        <row r="1863">
          <cell r="B1863" t="str">
            <v>126-03</v>
          </cell>
          <cell r="C1863" t="str">
            <v>シーリング</v>
          </cell>
          <cell r="D1863">
            <v>0</v>
          </cell>
          <cell r="E1863" t="str">
            <v>石目地(ﾉﾝﾜｰｷﾝｸﾞ)ﾎﾟﾘｻﾙﾌｧｲﾄﾞ系(PS-2) 幅10以下</v>
          </cell>
          <cell r="G1863" t="str">
            <v>ｍ</v>
          </cell>
        </row>
        <row r="1864">
          <cell r="B1864" t="str">
            <v>126-04</v>
          </cell>
          <cell r="C1864" t="str">
            <v>シーリング</v>
          </cell>
          <cell r="D1864">
            <v>0</v>
          </cell>
          <cell r="E1864" t="str">
            <v>石目地(ﾉﾝﾜｰｷﾝｸﾞ)ﾎﾟﾘｻﾙﾌｧｲﾄﾞ系(PS-2) 幅10-15以下</v>
          </cell>
          <cell r="G1864" t="str">
            <v>ｍ</v>
          </cell>
        </row>
        <row r="1865">
          <cell r="B1865" t="str">
            <v>126-05</v>
          </cell>
          <cell r="C1865" t="str">
            <v>シーリング</v>
          </cell>
          <cell r="D1865">
            <v>0</v>
          </cell>
          <cell r="E1865" t="str">
            <v>石目地(ﾉﾝﾜｰｷﾝｸﾞ)ﾎﾟﾘｻﾙﾌｧｲﾄﾞ系(PS-2) 幅15-20以下</v>
          </cell>
          <cell r="G1865" t="str">
            <v>ｍ</v>
          </cell>
        </row>
        <row r="1866">
          <cell r="B1866" t="str">
            <v>126-06</v>
          </cell>
          <cell r="C1866" t="str">
            <v>シーリング</v>
          </cell>
          <cell r="D1866">
            <v>0</v>
          </cell>
          <cell r="E1866" t="str">
            <v>ﾀｲﾙ目地(ﾉﾝﾜｰｷﾝｸﾞ)ﾎﾟﾘｻﾙﾌｧｲﾄﾞ系(PS-2) 幅10以下</v>
          </cell>
          <cell r="G1866" t="str">
            <v>ｍ</v>
          </cell>
        </row>
        <row r="1867">
          <cell r="B1867" t="str">
            <v>126-07</v>
          </cell>
          <cell r="C1867" t="str">
            <v>シーリング</v>
          </cell>
          <cell r="D1867">
            <v>0</v>
          </cell>
          <cell r="E1867" t="str">
            <v>ﾀｲﾙ目地(ﾉﾝﾜｰｷﾝｸﾞ)ﾎﾟﾘｻﾙﾌｧｲﾄﾞ系(PS-2) 幅10-15以下</v>
          </cell>
          <cell r="G1867" t="str">
            <v>ｍ</v>
          </cell>
        </row>
        <row r="1868">
          <cell r="B1868" t="str">
            <v>126-08</v>
          </cell>
          <cell r="C1868" t="str">
            <v>シーリング</v>
          </cell>
          <cell r="D1868">
            <v>0</v>
          </cell>
          <cell r="E1868" t="str">
            <v>ﾀｲﾙ目地(ﾉﾝﾜｰｷﾝｸﾞ)ﾎﾟﾘｻﾙﾌｧｲﾄﾞ系(PS-2) 幅15-20以下</v>
          </cell>
          <cell r="G1868" t="str">
            <v>ｍ</v>
          </cell>
        </row>
        <row r="1869">
          <cell r="B1869" t="str">
            <v>126-09</v>
          </cell>
          <cell r="C1869" t="str">
            <v>床タイル張り</v>
          </cell>
          <cell r="D1869">
            <v>0</v>
          </cell>
          <cell r="E1869" t="str">
            <v>一般床ﾀｲﾙ張 施工手間 100mm角 下地ﾓﾙﾀﾙ別途</v>
          </cell>
          <cell r="G1869" t="str">
            <v>㎡</v>
          </cell>
        </row>
        <row r="1870">
          <cell r="B1870" t="str">
            <v>126-10</v>
          </cell>
          <cell r="C1870" t="str">
            <v>床タイル張り</v>
          </cell>
          <cell r="D1870">
            <v>0</v>
          </cell>
          <cell r="E1870" t="str">
            <v>一般床ﾀｲﾙ張 施工手間 150mm角 下地ﾓﾙﾀﾙ別途</v>
          </cell>
          <cell r="G1870" t="str">
            <v>㎡</v>
          </cell>
        </row>
        <row r="1871">
          <cell r="B1871" t="str">
            <v>126-11</v>
          </cell>
          <cell r="C1871" t="str">
            <v>床タイル張り</v>
          </cell>
          <cell r="D1871">
            <v>0</v>
          </cell>
          <cell r="E1871" t="str">
            <v>一般床ﾀｲﾙ張 磁器質 無ゆう 100mm角 下地ﾓﾙﾀﾙ別途</v>
          </cell>
          <cell r="G1871" t="str">
            <v>㎡</v>
          </cell>
        </row>
        <row r="1872">
          <cell r="B1872" t="str">
            <v>126-12</v>
          </cell>
          <cell r="C1872" t="str">
            <v>床タイル張り</v>
          </cell>
          <cell r="D1872">
            <v>0</v>
          </cell>
          <cell r="E1872" t="str">
            <v>一般床ﾀｲﾙ張 磁器質 無ゆう 150mm角 下地ﾓﾙﾀﾙ別途</v>
          </cell>
          <cell r="G1872" t="str">
            <v>㎡</v>
          </cell>
        </row>
        <row r="1873">
          <cell r="B1873" t="str">
            <v>126-13</v>
          </cell>
          <cell r="C1873" t="str">
            <v>床タイル張り</v>
          </cell>
          <cell r="D1873">
            <v>0</v>
          </cell>
          <cell r="E1873" t="str">
            <v>ﾕﾆｯﾄﾀｲﾙ張 施工手間 100mm角 下地ﾓﾙﾀﾙ別途</v>
          </cell>
          <cell r="G1873" t="str">
            <v>㎡</v>
          </cell>
        </row>
        <row r="1874">
          <cell r="B1874" t="str">
            <v>126-14</v>
          </cell>
        </row>
        <row r="1875">
          <cell r="B1875" t="str">
            <v>127-01</v>
          </cell>
          <cell r="C1875" t="str">
            <v>床タイル張り</v>
          </cell>
          <cell r="D1875">
            <v>0</v>
          </cell>
          <cell r="E1875" t="str">
            <v>ﾕﾆｯﾄﾀｲﾙ張 磁器質 無ゆう 100mm角 下地ﾓﾙﾀﾙ別途</v>
          </cell>
          <cell r="G1875" t="str">
            <v>㎡</v>
          </cell>
        </row>
        <row r="1876">
          <cell r="B1876" t="str">
            <v>127-02</v>
          </cell>
          <cell r="C1876" t="str">
            <v>床タイル張り</v>
          </cell>
          <cell r="D1876">
            <v>0</v>
          </cell>
          <cell r="E1876" t="str">
            <v>大型床ﾀｲﾙ張 施工手間 200mm角 敷ﾓﾙﾀﾙ共</v>
          </cell>
          <cell r="G1876" t="str">
            <v>㎡</v>
          </cell>
        </row>
        <row r="1877">
          <cell r="B1877" t="str">
            <v>127-03</v>
          </cell>
          <cell r="C1877" t="str">
            <v>床タイル張り</v>
          </cell>
          <cell r="D1877">
            <v>0</v>
          </cell>
          <cell r="E1877" t="str">
            <v>大型床ﾀｲﾙ張 施工手間 300mm角 敷ﾓﾙﾀﾙ共</v>
          </cell>
          <cell r="G1877" t="str">
            <v>㎡</v>
          </cell>
        </row>
        <row r="1878">
          <cell r="B1878" t="str">
            <v>127-04</v>
          </cell>
          <cell r="C1878" t="str">
            <v>床ﾓｻﾞｲｸﾀｲﾙ張り</v>
          </cell>
          <cell r="D1878">
            <v>0</v>
          </cell>
          <cell r="E1878" t="str">
            <v>ﾕﾆｯﾄﾀｲﾙ張 施工手間 25mm角 下地ﾓﾙﾀﾙ別途</v>
          </cell>
          <cell r="G1878" t="str">
            <v>㎡</v>
          </cell>
        </row>
        <row r="1879">
          <cell r="B1879" t="str">
            <v>127-05</v>
          </cell>
          <cell r="C1879" t="str">
            <v>床ﾓｻﾞｲｸﾀｲﾙ張り</v>
          </cell>
          <cell r="D1879">
            <v>0</v>
          </cell>
          <cell r="E1879" t="str">
            <v>ﾕﾆｯﾄﾀｲﾙ張 施工手間 50mm角 下地ﾓﾙﾀﾙ別途</v>
          </cell>
          <cell r="G1879" t="str">
            <v>㎡</v>
          </cell>
        </row>
        <row r="1880">
          <cell r="B1880" t="str">
            <v>127-06</v>
          </cell>
          <cell r="C1880" t="str">
            <v>床階段用ﾀｲﾙ張り</v>
          </cell>
          <cell r="D1880">
            <v>0</v>
          </cell>
          <cell r="E1880" t="str">
            <v>段鼻 施工手間 100mm角 下地ﾓﾙﾀﾙ別途</v>
          </cell>
          <cell r="G1880" t="str">
            <v>ｍ</v>
          </cell>
        </row>
        <row r="1881">
          <cell r="B1881" t="str">
            <v>127-07</v>
          </cell>
          <cell r="C1881" t="str">
            <v>床階段用ﾀｲﾙ張り</v>
          </cell>
          <cell r="D1881">
            <v>0</v>
          </cell>
          <cell r="E1881" t="str">
            <v>段鼻 施工手間 150mm角 下地ﾓﾙﾀﾙ別途</v>
          </cell>
          <cell r="G1881" t="str">
            <v>ｍ</v>
          </cell>
        </row>
        <row r="1882">
          <cell r="B1882" t="str">
            <v>127-08</v>
          </cell>
          <cell r="C1882" t="str">
            <v>床階段用ﾀｲﾙ張り</v>
          </cell>
          <cell r="D1882">
            <v>0</v>
          </cell>
          <cell r="E1882" t="str">
            <v>段鼻 磁器質 無ゆう 100mm角 下地ﾓﾙﾀﾙ別途</v>
          </cell>
          <cell r="G1882" t="str">
            <v>ｍ</v>
          </cell>
        </row>
        <row r="1883">
          <cell r="B1883" t="str">
            <v>127-09</v>
          </cell>
          <cell r="C1883" t="str">
            <v>床階段用ﾀｲﾙ張り</v>
          </cell>
          <cell r="D1883">
            <v>0</v>
          </cell>
          <cell r="E1883" t="str">
            <v>段鼻 磁器質 無ゆう 150mm角 下地ﾓﾙﾀﾙ別途</v>
          </cell>
          <cell r="G1883" t="str">
            <v>ｍ</v>
          </cell>
        </row>
        <row r="1884">
          <cell r="B1884" t="str">
            <v>127-10</v>
          </cell>
          <cell r="C1884" t="str">
            <v>床階段用ﾀｲﾙ張り</v>
          </cell>
          <cell r="D1884">
            <v>0</v>
          </cell>
          <cell r="E1884" t="str">
            <v>垂付き段鼻 施工手間 100mm角 下地ﾓﾙﾀﾙ別途</v>
          </cell>
          <cell r="G1884" t="str">
            <v>ｍ</v>
          </cell>
        </row>
        <row r="1885">
          <cell r="B1885" t="str">
            <v>127-11</v>
          </cell>
          <cell r="C1885" t="str">
            <v>床階段用ﾀｲﾙ張り</v>
          </cell>
          <cell r="D1885">
            <v>0</v>
          </cell>
          <cell r="E1885" t="str">
            <v>垂付き段鼻 施工手間 150mm角 下地ﾓﾙﾀﾙ別途</v>
          </cell>
          <cell r="G1885" t="str">
            <v>ｍ</v>
          </cell>
        </row>
        <row r="1886">
          <cell r="B1886" t="str">
            <v>127-12</v>
          </cell>
          <cell r="C1886" t="str">
            <v>床階段用ﾀｲﾙ張り</v>
          </cell>
          <cell r="D1886">
            <v>0</v>
          </cell>
          <cell r="E1886" t="str">
            <v>垂付き段鼻 磁器質 無ゆう 100mm角 下地ﾓﾙﾀﾙ別途</v>
          </cell>
          <cell r="G1886" t="str">
            <v>ｍ</v>
          </cell>
        </row>
        <row r="1887">
          <cell r="B1887" t="str">
            <v>127-13</v>
          </cell>
          <cell r="C1887" t="str">
            <v>床階段用ﾀｲﾙ張り</v>
          </cell>
          <cell r="D1887">
            <v>0</v>
          </cell>
          <cell r="E1887" t="str">
            <v>垂付き段鼻 磁器質 無ゆう 150mm角 下地ﾓﾙﾀﾙ別途</v>
          </cell>
          <cell r="G1887" t="str">
            <v>ｍ</v>
          </cell>
        </row>
        <row r="1888">
          <cell r="B1888" t="str">
            <v>127-14</v>
          </cell>
          <cell r="C1888" t="str">
            <v>内装壁ﾓｻﾞｲｸﾀｲﾙ張り</v>
          </cell>
          <cell r="E1888" t="str">
            <v>ﾕﾆｯﾄﾀｲﾙﾏｽｸ張り 施工手間 50角 平 45×45 下地ﾓﾙﾀﾙ別途</v>
          </cell>
          <cell r="G1888" t="str">
            <v>㎡</v>
          </cell>
        </row>
        <row r="1889">
          <cell r="B1889" t="str">
            <v>128-01</v>
          </cell>
          <cell r="C1889" t="str">
            <v>内装壁ﾓｻﾞｲｸﾀｲﾙ張り</v>
          </cell>
          <cell r="E1889" t="str">
            <v>ﾕﾆｯﾄﾀｲﾙﾏｽｸ張り 施工手間 50二丁 平 95×45 下地ﾓﾙﾀﾙ別途</v>
          </cell>
          <cell r="G1889" t="str">
            <v>㎡</v>
          </cell>
        </row>
        <row r="1890">
          <cell r="B1890" t="str">
            <v>128-02</v>
          </cell>
          <cell r="C1890" t="str">
            <v>内装壁ﾓｻﾞｲｸﾀｲﾙ張り</v>
          </cell>
          <cell r="E1890" t="str">
            <v>ﾕﾆｯﾄﾀｲﾙﾏｽｸ張り 磁器質 施ゆう 50角 平 45×45 下地ﾓﾙﾀﾙ別途</v>
          </cell>
          <cell r="G1890" t="str">
            <v>㎡</v>
          </cell>
        </row>
        <row r="1891">
          <cell r="B1891" t="str">
            <v>128-03</v>
          </cell>
          <cell r="C1891" t="str">
            <v>内装壁ﾓｻﾞｲｸﾀｲﾙ張り</v>
          </cell>
          <cell r="E1891" t="str">
            <v>ﾕﾆｯﾄﾀｲﾙﾏｽｸ張り 磁器質 施ゆう 50二丁 平 95×45 下地ﾓﾙﾀﾙ別途</v>
          </cell>
          <cell r="G1891" t="str">
            <v>㎡</v>
          </cell>
        </row>
        <row r="1892">
          <cell r="B1892" t="str">
            <v>128-04</v>
          </cell>
          <cell r="C1892" t="str">
            <v>内装壁ﾓｻﾞｲｸﾀｲﾙ張り</v>
          </cell>
          <cell r="E1892" t="str">
            <v>ﾕﾆｯﾄﾀｲﾙﾓｻﾞｲｸﾀｲﾙ張り 施工手間 25mm角 下地ﾓﾙﾀﾙ別途</v>
          </cell>
          <cell r="G1892" t="str">
            <v>㎡</v>
          </cell>
        </row>
        <row r="1893">
          <cell r="B1893" t="str">
            <v>128-05</v>
          </cell>
          <cell r="C1893" t="str">
            <v>内装壁ﾓｻﾞｲｸﾀｲﾙ張り（役物）</v>
          </cell>
          <cell r="E1893" t="str">
            <v>ﾕﾆｯﾄﾀｲﾙﾏｽｸ張り 施工手間 50角 曲がり(45+45)×45 下地ﾓﾙﾀﾙ別途</v>
          </cell>
          <cell r="G1893" t="str">
            <v>ｍ</v>
          </cell>
        </row>
        <row r="1894">
          <cell r="B1894" t="str">
            <v>128-06</v>
          </cell>
          <cell r="C1894" t="str">
            <v>内装壁ﾓｻﾞｲｸﾀｲﾙ張り（役物）</v>
          </cell>
          <cell r="E1894" t="str">
            <v>ﾕﾆｯﾄﾀｲﾙﾏｽｸ張り 施工手間 50二丁 曲がり(95+45)×45 下地ﾓﾙﾀﾙ別途</v>
          </cell>
          <cell r="G1894" t="str">
            <v>ｍ</v>
          </cell>
        </row>
        <row r="1895">
          <cell r="B1895" t="str">
            <v>128-07</v>
          </cell>
          <cell r="C1895" t="str">
            <v>内装壁ﾓｻﾞｲｸﾀｲﾙ張り（役物）</v>
          </cell>
          <cell r="E1895" t="str">
            <v>ﾕﾆｯﾄﾀｲﾙﾏｽｸ張り 施工手間 50二丁 屏風曲95×(45+45) 下地ﾓﾙﾀﾙ別途</v>
          </cell>
          <cell r="G1895" t="str">
            <v>ｍ</v>
          </cell>
        </row>
        <row r="1896">
          <cell r="B1896" t="str">
            <v>128-08</v>
          </cell>
          <cell r="C1896" t="str">
            <v>内装壁ﾓｻﾞｲｸﾀｲﾙ張り（役物）</v>
          </cell>
          <cell r="E1896" t="str">
            <v>ﾕﾆｯﾄﾀｲﾙﾏｽｸ張り 施工手間 50二丁 屏風曲95×(45+45) 面台 下地ﾓﾙﾀﾙ別途</v>
          </cell>
          <cell r="G1896" t="str">
            <v>ｍ</v>
          </cell>
        </row>
        <row r="1897">
          <cell r="B1897" t="str">
            <v>128-09</v>
          </cell>
          <cell r="C1897" t="str">
            <v>内装壁ﾓｻﾞｲｸﾀｲﾙ張り（役物）</v>
          </cell>
          <cell r="E1897" t="str">
            <v>ﾕﾆｯﾄﾀｲﾙﾏｽｸ張り 磁器質 施ゆう 50角 曲がり(45+45)×45 下地ﾓﾙﾀﾙ別途</v>
          </cell>
          <cell r="G1897" t="str">
            <v>ｍ</v>
          </cell>
        </row>
        <row r="1898">
          <cell r="B1898" t="str">
            <v>128-10</v>
          </cell>
          <cell r="C1898" t="str">
            <v>内装壁ﾓｻﾞｲｸﾀｲﾙ張り（役物）</v>
          </cell>
          <cell r="E1898" t="str">
            <v>ﾕﾆｯﾄﾀｲﾙﾏｽｸ張り 磁器質 施ゆう 50二丁 曲がり(95+45)×45 下地ﾓﾙﾀﾙ別途</v>
          </cell>
          <cell r="G1898" t="str">
            <v>ｍ</v>
          </cell>
        </row>
        <row r="1899">
          <cell r="B1899" t="str">
            <v>128-11</v>
          </cell>
          <cell r="C1899" t="str">
            <v>内装壁ﾓｻﾞｲｸﾀｲﾙ張り（役物）</v>
          </cell>
          <cell r="E1899" t="str">
            <v>ﾕﾆｯﾄﾀｲﾙﾏｽｸ張り 磁器質 施ゆう 50二丁 屏風曲95×(45+45) 下地ﾓﾙﾀﾙ別途</v>
          </cell>
          <cell r="G1899" t="str">
            <v>ｍ</v>
          </cell>
        </row>
        <row r="1900">
          <cell r="B1900" t="str">
            <v>128-12</v>
          </cell>
          <cell r="C1900" t="str">
            <v>内装壁ﾓｻﾞｲｸﾀｲﾙ張り（役物）</v>
          </cell>
          <cell r="E1900" t="str">
            <v>ﾕﾆｯﾄﾀｲﾙﾏｽｸ張り 磁器質 施ゆう 50二丁 屏風曲95×(45+45) 面台 下地ﾓﾙﾀﾙ別途</v>
          </cell>
          <cell r="G1900" t="str">
            <v>ｍ</v>
          </cell>
        </row>
        <row r="1901">
          <cell r="B1901" t="str">
            <v>128-13</v>
          </cell>
          <cell r="C1901" t="str">
            <v>内装壁ﾀｲﾙ張り</v>
          </cell>
          <cell r="E1901" t="str">
            <v>改良積上張り 施工手間 100mm角 下地ﾓﾙﾀﾙ別途</v>
          </cell>
          <cell r="G1901" t="str">
            <v>㎡</v>
          </cell>
        </row>
        <row r="1902">
          <cell r="B1902" t="str">
            <v>128-14</v>
          </cell>
          <cell r="C1902" t="str">
            <v>内装壁ﾀｲﾙ張り</v>
          </cell>
          <cell r="E1902" t="str">
            <v>改良積上張り 陶器質 施ゆう 100mm角 下地ﾓﾙﾀﾙ別途</v>
          </cell>
          <cell r="G1902" t="str">
            <v>㎡</v>
          </cell>
        </row>
        <row r="1903">
          <cell r="B1903" t="str">
            <v>129-01</v>
          </cell>
          <cell r="C1903" t="str">
            <v>内装壁ﾀｲﾙ張り</v>
          </cell>
          <cell r="E1903" t="str">
            <v>ﾕﾆｯﾄﾀｲﾙ接着張り(ﾀｲﾌﾟⅠ) 施工手間 100mm角 ﾓﾙﾀﾙ面</v>
          </cell>
          <cell r="G1903" t="str">
            <v>㎡</v>
          </cell>
        </row>
        <row r="1904">
          <cell r="B1904" t="str">
            <v>129-02</v>
          </cell>
          <cell r="C1904" t="str">
            <v>内装壁ﾀｲﾙ張り</v>
          </cell>
          <cell r="E1904" t="str">
            <v>ﾕﾆｯﾄﾀｲﾙ接着張り(ﾀｲﾌﾟⅠ) 施工手間 100mm角 ﾎﾞｰﾄﾞ面</v>
          </cell>
          <cell r="G1904" t="str">
            <v>㎡</v>
          </cell>
        </row>
        <row r="1905">
          <cell r="B1905" t="str">
            <v>129-03</v>
          </cell>
          <cell r="C1905" t="str">
            <v>内装壁ﾀｲﾙ張り</v>
          </cell>
          <cell r="E1905" t="str">
            <v>ﾕﾆｯﾄﾀｲﾙ接着張り(ﾀｲﾌﾟⅠ) 陶器質 施ゆう 100mm角 ﾓﾙﾀﾙ面</v>
          </cell>
          <cell r="G1905" t="str">
            <v>㎡</v>
          </cell>
        </row>
        <row r="1906">
          <cell r="B1906" t="str">
            <v>129-04</v>
          </cell>
          <cell r="C1906" t="str">
            <v>内装壁ﾀｲﾙ張り</v>
          </cell>
          <cell r="E1906" t="str">
            <v>ﾕﾆｯﾄﾀｲﾙ接着張り(ﾀｲﾌﾟⅠ) 陶器質 施ゆう 100mm角 ﾎﾞｰﾄﾞ面</v>
          </cell>
          <cell r="G1906" t="str">
            <v>㎡</v>
          </cell>
        </row>
        <row r="1907">
          <cell r="B1907" t="str">
            <v>129-05</v>
          </cell>
          <cell r="C1907" t="str">
            <v>内装壁ﾀｲﾙ張り</v>
          </cell>
          <cell r="E1907" t="str">
            <v>ﾕﾆｯﾄﾀｲﾙ接着張り(ﾀｲﾌﾟⅡ) 施工手間 100mm角 ﾓﾙﾀﾙ面</v>
          </cell>
          <cell r="G1907" t="str">
            <v>㎡</v>
          </cell>
        </row>
        <row r="1908">
          <cell r="B1908" t="str">
            <v>129-06</v>
          </cell>
          <cell r="C1908" t="str">
            <v>内装壁ﾀｲﾙ張り</v>
          </cell>
          <cell r="E1908" t="str">
            <v>ﾕﾆｯﾄﾀｲﾙ接着張り(ﾀｲﾌﾟⅡ) 施工手間 100mm角 ﾎﾞｰﾄﾞ面</v>
          </cell>
          <cell r="G1908" t="str">
            <v>㎡</v>
          </cell>
        </row>
        <row r="1909">
          <cell r="B1909" t="str">
            <v>129-07</v>
          </cell>
          <cell r="C1909" t="str">
            <v>内装壁ﾀｲﾙ張り</v>
          </cell>
          <cell r="E1909" t="str">
            <v>ﾕﾆｯﾄﾀｲﾙ接着張り(ﾀｲﾌﾟⅡ) 陶器質 施ゆう 100mm角 ﾓﾙﾀﾙ面</v>
          </cell>
          <cell r="G1909" t="str">
            <v>㎡</v>
          </cell>
        </row>
        <row r="1910">
          <cell r="B1910" t="str">
            <v>129-08</v>
          </cell>
          <cell r="C1910" t="str">
            <v>内装壁ﾀｲﾙ張り</v>
          </cell>
          <cell r="E1910" t="str">
            <v>ﾕﾆｯﾄﾀｲﾙ接着張り(ﾀｲﾌﾟⅡ) 陶器質 施ゆう 100mm角 ﾎﾞｰﾄﾞ面</v>
          </cell>
          <cell r="G1910" t="str">
            <v>㎡</v>
          </cell>
        </row>
        <row r="1911">
          <cell r="B1911" t="str">
            <v>129-09</v>
          </cell>
          <cell r="C1911" t="str">
            <v>洋 小 屋 組</v>
          </cell>
          <cell r="D1911">
            <v>0</v>
          </cell>
          <cell r="E1911" t="str">
            <v>水平面  施工手間</v>
          </cell>
          <cell r="F1911">
            <v>0</v>
          </cell>
          <cell r="G1911" t="str">
            <v>㎡</v>
          </cell>
        </row>
        <row r="1912">
          <cell r="B1912" t="str">
            <v>129-10</v>
          </cell>
          <cell r="C1912" t="str">
            <v>た　る　木</v>
          </cell>
          <cell r="D1912">
            <v>0</v>
          </cell>
          <cell r="E1912" t="str">
            <v>屋根面  施工手間</v>
          </cell>
          <cell r="F1912">
            <v>0</v>
          </cell>
          <cell r="G1912" t="str">
            <v>㎡</v>
          </cell>
        </row>
        <row r="1913">
          <cell r="B1913" t="str">
            <v>129-11</v>
          </cell>
          <cell r="C1913" t="str">
            <v>野　地　板</v>
          </cell>
          <cell r="D1913">
            <v>0</v>
          </cell>
          <cell r="E1913" t="str">
            <v>屋根面  施工手間</v>
          </cell>
          <cell r="F1913">
            <v>0</v>
          </cell>
          <cell r="G1913" t="str">
            <v>㎡</v>
          </cell>
        </row>
        <row r="1914">
          <cell r="B1914" t="str">
            <v>129-12</v>
          </cell>
          <cell r="C1914" t="str">
            <v>かわらざん</v>
          </cell>
          <cell r="D1914">
            <v>0</v>
          </cell>
          <cell r="E1914" t="str">
            <v>屋根面  施工手間</v>
          </cell>
          <cell r="F1914">
            <v>0</v>
          </cell>
          <cell r="G1914" t="str">
            <v>㎡</v>
          </cell>
        </row>
        <row r="1915">
          <cell r="B1915" t="str">
            <v>129-13</v>
          </cell>
          <cell r="C1915" t="str">
            <v>床組（つか立）</v>
          </cell>
          <cell r="D1915">
            <v>0</v>
          </cell>
          <cell r="E1915" t="str">
            <v>施 工 手 間</v>
          </cell>
          <cell r="F1915">
            <v>0</v>
          </cell>
          <cell r="G1915" t="str">
            <v>㎡</v>
          </cell>
        </row>
        <row r="1916">
          <cell r="B1916" t="str">
            <v>129-14</v>
          </cell>
        </row>
        <row r="1917">
          <cell r="B1917" t="str">
            <v>130-01</v>
          </cell>
          <cell r="C1917" t="str">
            <v>床組（ころばし）</v>
          </cell>
          <cell r="D1917">
            <v>0</v>
          </cell>
          <cell r="E1917" t="str">
            <v>施 工 手 間</v>
          </cell>
          <cell r="F1917">
            <v>0</v>
          </cell>
          <cell r="G1917" t="str">
            <v>㎡</v>
          </cell>
        </row>
        <row r="1918">
          <cell r="B1918" t="str">
            <v>130-02</v>
          </cell>
          <cell r="C1918" t="str">
            <v>畳 下 床 板</v>
          </cell>
          <cell r="D1918">
            <v>0</v>
          </cell>
          <cell r="E1918" t="str">
            <v>施 工 手 間</v>
          </cell>
          <cell r="F1918">
            <v>0</v>
          </cell>
          <cell r="G1918" t="str">
            <v>㎡</v>
          </cell>
        </row>
        <row r="1919">
          <cell r="B1919" t="str">
            <v>130-03</v>
          </cell>
          <cell r="C1919" t="str">
            <v>軸組（大壁）</v>
          </cell>
          <cell r="D1919">
            <v>0</v>
          </cell>
          <cell r="E1919" t="str">
            <v>施 工 手 間</v>
          </cell>
          <cell r="F1919">
            <v>0</v>
          </cell>
          <cell r="G1919" t="str">
            <v>㎡</v>
          </cell>
        </row>
        <row r="1920">
          <cell r="B1920" t="str">
            <v>130-04</v>
          </cell>
          <cell r="C1920" t="str">
            <v>間仕切軸組</v>
          </cell>
          <cell r="D1920">
            <v>0</v>
          </cell>
          <cell r="E1920" t="str">
            <v>施 工 手 間</v>
          </cell>
          <cell r="F1920">
            <v>0</v>
          </cell>
          <cell r="G1920" t="str">
            <v>㎡</v>
          </cell>
        </row>
        <row r="1921">
          <cell r="B1921" t="str">
            <v>130-05</v>
          </cell>
          <cell r="C1921" t="str">
            <v>胴　　　縁</v>
          </cell>
          <cell r="D1921">
            <v>0</v>
          </cell>
          <cell r="E1921" t="str">
            <v>施 工 手 間</v>
          </cell>
          <cell r="F1921">
            <v>0</v>
          </cell>
          <cell r="G1921" t="str">
            <v>㎡</v>
          </cell>
        </row>
        <row r="1922">
          <cell r="B1922" t="str">
            <v>130-06</v>
          </cell>
          <cell r="C1922" t="str">
            <v>壁ﾗｽ下地板</v>
          </cell>
          <cell r="D1922">
            <v>0</v>
          </cell>
          <cell r="E1922" t="str">
            <v>施 工 手 間</v>
          </cell>
          <cell r="F1922">
            <v>0</v>
          </cell>
          <cell r="G1922" t="str">
            <v>㎡</v>
          </cell>
        </row>
        <row r="1923">
          <cell r="B1923" t="str">
            <v>130-07</v>
          </cell>
          <cell r="C1923" t="str">
            <v>壁　合　板</v>
          </cell>
          <cell r="D1923">
            <v>0</v>
          </cell>
          <cell r="E1923" t="str">
            <v>施 工 手 間</v>
          </cell>
          <cell r="F1923">
            <v>0</v>
          </cell>
          <cell r="G1923" t="str">
            <v>㎡</v>
          </cell>
        </row>
        <row r="1924">
          <cell r="B1924" t="str">
            <v>130-08</v>
          </cell>
          <cell r="C1924" t="str">
            <v>壁 木 ず り</v>
          </cell>
          <cell r="D1924">
            <v>0</v>
          </cell>
          <cell r="E1924" t="str">
            <v>施 工 手 間</v>
          </cell>
          <cell r="F1924">
            <v>0</v>
          </cell>
          <cell r="G1924" t="str">
            <v>㎡</v>
          </cell>
        </row>
        <row r="1925">
          <cell r="B1925" t="str">
            <v>130-09</v>
          </cell>
          <cell r="C1925" t="str">
            <v>押縁下見板</v>
          </cell>
          <cell r="D1925">
            <v>0</v>
          </cell>
          <cell r="E1925" t="str">
            <v>施 工 手 間</v>
          </cell>
          <cell r="F1925">
            <v>0</v>
          </cell>
          <cell r="G1925" t="str">
            <v>㎡</v>
          </cell>
        </row>
        <row r="1926">
          <cell r="B1926" t="str">
            <v>130-10</v>
          </cell>
          <cell r="C1926" t="str">
            <v>よろい下見板</v>
          </cell>
          <cell r="D1926">
            <v>0</v>
          </cell>
          <cell r="E1926" t="str">
            <v>施 工 手 間</v>
          </cell>
          <cell r="F1926">
            <v>0</v>
          </cell>
          <cell r="G1926" t="str">
            <v>㎡</v>
          </cell>
        </row>
        <row r="1927">
          <cell r="B1927" t="str">
            <v>130-11</v>
          </cell>
          <cell r="C1927" t="str">
            <v>天 井 下 地</v>
          </cell>
          <cell r="D1927">
            <v>0</v>
          </cell>
          <cell r="E1927" t="str">
            <v>施工手間  吊木共</v>
          </cell>
          <cell r="F1927">
            <v>0</v>
          </cell>
          <cell r="G1927" t="str">
            <v>㎡</v>
          </cell>
        </row>
        <row r="1928">
          <cell r="B1928" t="str">
            <v>130-12</v>
          </cell>
          <cell r="C1928" t="str">
            <v>幅　　　木</v>
          </cell>
          <cell r="D1928">
            <v>0</v>
          </cell>
          <cell r="E1928" t="str">
            <v>施 工 手 間</v>
          </cell>
          <cell r="F1928">
            <v>0</v>
          </cell>
          <cell r="G1928" t="str">
            <v>ｍ</v>
          </cell>
        </row>
        <row r="1929">
          <cell r="B1929" t="str">
            <v>130-13</v>
          </cell>
          <cell r="C1929" t="str">
            <v>窓 枠（引違い）</v>
          </cell>
          <cell r="D1929">
            <v>0</v>
          </cell>
          <cell r="E1929" t="str">
            <v>施 工 手 間</v>
          </cell>
          <cell r="F1929">
            <v>0</v>
          </cell>
          <cell r="G1929" t="str">
            <v>か所</v>
          </cell>
        </row>
        <row r="1930">
          <cell r="B1930" t="str">
            <v>130-14</v>
          </cell>
          <cell r="C1930" t="str">
            <v>出入口枠（片開き）</v>
          </cell>
          <cell r="D1930">
            <v>0</v>
          </cell>
          <cell r="E1930" t="str">
            <v>施 工 手 間</v>
          </cell>
          <cell r="F1930">
            <v>0</v>
          </cell>
          <cell r="G1930" t="str">
            <v>か所</v>
          </cell>
        </row>
        <row r="1931">
          <cell r="B1931" t="str">
            <v>131-01</v>
          </cell>
          <cell r="C1931" t="str">
            <v>出入口枠（両開き）</v>
          </cell>
          <cell r="D1931">
            <v>0</v>
          </cell>
          <cell r="E1931" t="str">
            <v>施 工 手 間</v>
          </cell>
          <cell r="F1931">
            <v>0</v>
          </cell>
          <cell r="G1931" t="str">
            <v>か所</v>
          </cell>
        </row>
        <row r="1932">
          <cell r="B1932" t="str">
            <v>131-02</v>
          </cell>
          <cell r="C1932" t="str">
            <v>出入口枠(欄間付片開き)</v>
          </cell>
          <cell r="D1932">
            <v>0</v>
          </cell>
          <cell r="E1932" t="str">
            <v>施 工 手 間</v>
          </cell>
          <cell r="F1932">
            <v>0</v>
          </cell>
          <cell r="G1932" t="str">
            <v>か所</v>
          </cell>
        </row>
        <row r="1933">
          <cell r="B1933" t="str">
            <v>131-03</v>
          </cell>
          <cell r="C1933" t="str">
            <v>出入口枠(欄間両片開き)</v>
          </cell>
          <cell r="D1933">
            <v>0</v>
          </cell>
          <cell r="E1933" t="str">
            <v>施 工 手 間</v>
          </cell>
          <cell r="F1933">
            <v>0</v>
          </cell>
          <cell r="G1933" t="str">
            <v>か所</v>
          </cell>
        </row>
        <row r="1934">
          <cell r="B1934" t="str">
            <v>131-04</v>
          </cell>
          <cell r="C1934" t="str">
            <v>窓 出入口額縁</v>
          </cell>
          <cell r="D1934">
            <v>0</v>
          </cell>
          <cell r="E1934" t="str">
            <v>施 工 手 間</v>
          </cell>
          <cell r="F1934">
            <v>0</v>
          </cell>
          <cell r="G1934" t="str">
            <v>ｍ</v>
          </cell>
        </row>
        <row r="1935">
          <cell r="B1935" t="str">
            <v>131-05</v>
          </cell>
          <cell r="C1935" t="str">
            <v>土 壌 処 理</v>
          </cell>
          <cell r="D1935">
            <v>0</v>
          </cell>
          <cell r="E1935" t="str">
            <v>帯状散布、面状散布</v>
          </cell>
          <cell r="F1935">
            <v>0</v>
          </cell>
          <cell r="G1935" t="str">
            <v>㎡</v>
          </cell>
        </row>
        <row r="1936">
          <cell r="B1936" t="str">
            <v>131-06</v>
          </cell>
          <cell r="C1936" t="str">
            <v>木材防腐・防蟻処理</v>
          </cell>
          <cell r="D1936">
            <v>0</v>
          </cell>
          <cell r="E1936">
            <v>0</v>
          </cell>
          <cell r="F1936">
            <v>0</v>
          </cell>
          <cell r="G1936" t="str">
            <v>㎡</v>
          </cell>
        </row>
        <row r="1937">
          <cell r="B1937" t="str">
            <v>131-07</v>
          </cell>
          <cell r="C1937" t="str">
            <v>製材の防虫・防腐・防蟻処理</v>
          </cell>
          <cell r="E1937" t="str">
            <v>加圧注入処理　K3</v>
          </cell>
          <cell r="F1937">
            <v>0</v>
          </cell>
          <cell r="G1937" t="str">
            <v>m3</v>
          </cell>
        </row>
        <row r="1938">
          <cell r="B1938" t="str">
            <v>131-08</v>
          </cell>
          <cell r="C1938" t="str">
            <v>製材の防虫・防蟻処理</v>
          </cell>
          <cell r="E1938" t="str">
            <v>加圧注入処理　K1＋K3処理</v>
          </cell>
          <cell r="F1938">
            <v>0</v>
          </cell>
          <cell r="G1938" t="str">
            <v>m3</v>
          </cell>
        </row>
        <row r="1939">
          <cell r="B1939" t="str">
            <v>131-09</v>
          </cell>
          <cell r="C1939" t="str">
            <v>ルーフドレン</v>
          </cell>
          <cell r="D1939">
            <v>0</v>
          </cell>
          <cell r="E1939" t="str">
            <v>取付手間　VP50</v>
          </cell>
          <cell r="F1939">
            <v>0</v>
          </cell>
          <cell r="G1939" t="str">
            <v>か所</v>
          </cell>
        </row>
        <row r="1940">
          <cell r="B1940" t="str">
            <v>131-10</v>
          </cell>
          <cell r="C1940" t="str">
            <v>ルーフドレン</v>
          </cell>
          <cell r="D1940">
            <v>0</v>
          </cell>
          <cell r="E1940" t="str">
            <v>取付手間　VP65</v>
          </cell>
          <cell r="F1940">
            <v>0</v>
          </cell>
          <cell r="G1940" t="str">
            <v>か所</v>
          </cell>
        </row>
        <row r="1941">
          <cell r="B1941" t="str">
            <v>131-11</v>
          </cell>
          <cell r="C1941" t="str">
            <v>ルーフドレン</v>
          </cell>
          <cell r="D1941">
            <v>0</v>
          </cell>
          <cell r="E1941" t="str">
            <v>取付手間　VP75</v>
          </cell>
          <cell r="F1941">
            <v>0</v>
          </cell>
          <cell r="G1941" t="str">
            <v>か所</v>
          </cell>
        </row>
        <row r="1942">
          <cell r="B1942" t="str">
            <v>131-12</v>
          </cell>
          <cell r="C1942" t="str">
            <v>ルーフドレン</v>
          </cell>
          <cell r="D1942">
            <v>0</v>
          </cell>
          <cell r="E1942" t="str">
            <v>取付手間　VP100</v>
          </cell>
          <cell r="F1942">
            <v>0</v>
          </cell>
          <cell r="G1942" t="str">
            <v>か所</v>
          </cell>
        </row>
        <row r="1943">
          <cell r="B1943" t="str">
            <v>131-13</v>
          </cell>
          <cell r="C1943" t="str">
            <v>ルーフドレン</v>
          </cell>
          <cell r="D1943">
            <v>0</v>
          </cell>
          <cell r="E1943" t="str">
            <v>取付手間　VP125</v>
          </cell>
          <cell r="F1943">
            <v>0</v>
          </cell>
          <cell r="G1943" t="str">
            <v>か所</v>
          </cell>
        </row>
        <row r="1944">
          <cell r="B1944" t="str">
            <v>131-14</v>
          </cell>
        </row>
        <row r="1945">
          <cell r="B1945" t="str">
            <v>132-01</v>
          </cell>
          <cell r="C1945" t="str">
            <v>ルーフドレン</v>
          </cell>
          <cell r="D1945">
            <v>0</v>
          </cell>
          <cell r="E1945" t="str">
            <v>取付手間　VP150</v>
          </cell>
          <cell r="F1945">
            <v>0</v>
          </cell>
          <cell r="G1945" t="str">
            <v>か所</v>
          </cell>
        </row>
        <row r="1946">
          <cell r="B1946" t="str">
            <v>132-02</v>
          </cell>
          <cell r="C1946" t="str">
            <v>ルーフドレン</v>
          </cell>
          <cell r="D1946">
            <v>0</v>
          </cell>
          <cell r="E1946" t="str">
            <v>取付手間　SGP 50A</v>
          </cell>
          <cell r="F1946">
            <v>0</v>
          </cell>
          <cell r="G1946" t="str">
            <v>か所</v>
          </cell>
        </row>
        <row r="1947">
          <cell r="B1947" t="str">
            <v>132-03</v>
          </cell>
          <cell r="C1947" t="str">
            <v>ルーフドレン</v>
          </cell>
          <cell r="D1947">
            <v>0</v>
          </cell>
          <cell r="E1947" t="str">
            <v>取付手間　SGP 65A</v>
          </cell>
          <cell r="F1947">
            <v>0</v>
          </cell>
          <cell r="G1947" t="str">
            <v>か所</v>
          </cell>
        </row>
        <row r="1948">
          <cell r="B1948" t="str">
            <v>132-04</v>
          </cell>
          <cell r="C1948" t="str">
            <v>ルーフドレン</v>
          </cell>
          <cell r="D1948">
            <v>0</v>
          </cell>
          <cell r="E1948" t="str">
            <v>取付手間　SGP 80A</v>
          </cell>
          <cell r="F1948">
            <v>0</v>
          </cell>
          <cell r="G1948" t="str">
            <v>か所</v>
          </cell>
        </row>
        <row r="1949">
          <cell r="B1949" t="str">
            <v>132-05</v>
          </cell>
          <cell r="C1949" t="str">
            <v>ルーフドレン</v>
          </cell>
          <cell r="D1949">
            <v>0</v>
          </cell>
          <cell r="E1949" t="str">
            <v>取付手間　SGP 100A</v>
          </cell>
          <cell r="F1949">
            <v>0</v>
          </cell>
          <cell r="G1949" t="str">
            <v>か所</v>
          </cell>
        </row>
        <row r="1950">
          <cell r="B1950" t="str">
            <v>132-06</v>
          </cell>
          <cell r="C1950" t="str">
            <v>ルーフドレン</v>
          </cell>
          <cell r="D1950">
            <v>0</v>
          </cell>
          <cell r="E1950" t="str">
            <v>取付手間　SGP 125A</v>
          </cell>
          <cell r="F1950">
            <v>0</v>
          </cell>
          <cell r="G1950" t="str">
            <v>か所</v>
          </cell>
        </row>
        <row r="1951">
          <cell r="B1951" t="str">
            <v>132-07</v>
          </cell>
          <cell r="C1951" t="str">
            <v>ルーフドレン</v>
          </cell>
          <cell r="D1951">
            <v>0</v>
          </cell>
          <cell r="E1951" t="str">
            <v>取付手間　SGP 150A</v>
          </cell>
          <cell r="F1951">
            <v>0</v>
          </cell>
          <cell r="G1951" t="str">
            <v>か所</v>
          </cell>
        </row>
        <row r="1952">
          <cell r="B1952" t="str">
            <v>132-08</v>
          </cell>
          <cell r="C1952" t="str">
            <v>ルーフドレン</v>
          </cell>
          <cell r="D1952">
            <v>0</v>
          </cell>
          <cell r="E1952" t="str">
            <v>縦形ろく屋根用 ｱｽﾌｧﾙﾄ･ｼｰﾄ防水用 VP75</v>
          </cell>
          <cell r="G1952" t="str">
            <v>か所</v>
          </cell>
        </row>
        <row r="1953">
          <cell r="B1953" t="str">
            <v>132-09</v>
          </cell>
          <cell r="C1953" t="str">
            <v>ルーフドレン</v>
          </cell>
          <cell r="D1953">
            <v>0</v>
          </cell>
          <cell r="E1953" t="str">
            <v>縦形ろく屋根用 ｱｽﾌｧﾙﾄ･ｼｰﾄ防水用 VP100</v>
          </cell>
          <cell r="G1953" t="str">
            <v>か所</v>
          </cell>
        </row>
        <row r="1954">
          <cell r="B1954" t="str">
            <v>132-10</v>
          </cell>
          <cell r="C1954" t="str">
            <v>ルーフドレン</v>
          </cell>
          <cell r="D1954">
            <v>0</v>
          </cell>
          <cell r="E1954" t="str">
            <v>縦形ろく屋根用 ｱｽﾌｧﾙﾄ･ｼｰﾄ防水用 VP125</v>
          </cell>
          <cell r="G1954" t="str">
            <v>か所</v>
          </cell>
        </row>
        <row r="1955">
          <cell r="B1955" t="str">
            <v>132-11</v>
          </cell>
          <cell r="C1955" t="str">
            <v>ルーフドレン</v>
          </cell>
          <cell r="D1955">
            <v>0</v>
          </cell>
          <cell r="E1955" t="str">
            <v>縦形ろく屋根用 ｱｽﾌｧﾙﾄ･ｼｰﾄ防水用 SGP80A</v>
          </cell>
          <cell r="G1955" t="str">
            <v>か所</v>
          </cell>
        </row>
        <row r="1956">
          <cell r="B1956" t="str">
            <v>132-12</v>
          </cell>
          <cell r="C1956" t="str">
            <v>ルーフドレン</v>
          </cell>
          <cell r="D1956">
            <v>0</v>
          </cell>
          <cell r="E1956" t="str">
            <v>縦形ろく屋根用 ｱｽﾌｧﾙﾄ･ｼｰﾄ防水用 SGP100A</v>
          </cell>
          <cell r="G1956" t="str">
            <v>か所</v>
          </cell>
        </row>
        <row r="1957">
          <cell r="B1957" t="str">
            <v>132-13</v>
          </cell>
          <cell r="C1957" t="str">
            <v>ルーフドレン</v>
          </cell>
          <cell r="D1957">
            <v>0</v>
          </cell>
          <cell r="E1957" t="str">
            <v>縦形ろく屋根用 ｱｽﾌｧﾙﾄ･ｼｰﾄ防水用 SGP125A</v>
          </cell>
          <cell r="G1957" t="str">
            <v>か所</v>
          </cell>
        </row>
        <row r="1958">
          <cell r="B1958" t="str">
            <v>132-14</v>
          </cell>
          <cell r="C1958" t="str">
            <v>ルーフドレン</v>
          </cell>
          <cell r="D1958">
            <v>0</v>
          </cell>
          <cell r="E1958" t="str">
            <v>縦形ろく屋根用 ｱｽﾌｧﾙﾄ･ｼｰﾄ防水用 SGP150A</v>
          </cell>
          <cell r="G1958" t="str">
            <v>か所</v>
          </cell>
        </row>
        <row r="1959">
          <cell r="B1959" t="str">
            <v>133-01</v>
          </cell>
          <cell r="C1959" t="str">
            <v>ルーフドレン</v>
          </cell>
          <cell r="D1959">
            <v>0</v>
          </cell>
          <cell r="E1959" t="str">
            <v>横形ろく屋根用 ｱｽﾌｧﾙﾄ･ｼｰﾄ防水用 SGP80A</v>
          </cell>
          <cell r="G1959" t="str">
            <v>か所</v>
          </cell>
        </row>
        <row r="1960">
          <cell r="B1960" t="str">
            <v>133-02</v>
          </cell>
          <cell r="C1960" t="str">
            <v>ルーフドレン</v>
          </cell>
          <cell r="D1960">
            <v>0</v>
          </cell>
          <cell r="E1960" t="str">
            <v>横形ろく屋根用 ｱｽﾌｧﾙﾄ･ｼｰﾄ防水用 SGP100A</v>
          </cell>
          <cell r="G1960" t="str">
            <v>か所</v>
          </cell>
        </row>
        <row r="1961">
          <cell r="B1961" t="str">
            <v>133-03</v>
          </cell>
          <cell r="C1961" t="str">
            <v>ルーフドレン</v>
          </cell>
          <cell r="D1961">
            <v>0</v>
          </cell>
          <cell r="E1961" t="str">
            <v>横形ろく屋根用 ｱｽﾌｧﾙﾄ･ｼｰﾄ防水用 SGP125A</v>
          </cell>
          <cell r="G1961" t="str">
            <v>か所</v>
          </cell>
        </row>
        <row r="1962">
          <cell r="B1962" t="str">
            <v>133-04</v>
          </cell>
          <cell r="C1962" t="str">
            <v>ルーフドレン</v>
          </cell>
          <cell r="D1962">
            <v>0</v>
          </cell>
          <cell r="E1962" t="str">
            <v>横形ろく屋根用 ｱｽﾌｧﾙﾄ･ｼｰﾄ防水用 SGP150A</v>
          </cell>
          <cell r="G1962" t="str">
            <v>か所</v>
          </cell>
        </row>
        <row r="1963">
          <cell r="B1963" t="str">
            <v>133-05</v>
          </cell>
          <cell r="C1963" t="str">
            <v>ルーフドレン</v>
          </cell>
          <cell r="D1963">
            <v>0</v>
          </cell>
          <cell r="E1963" t="str">
            <v>ﾊﾞﾙｺﾆｰ中継用 塗膜･ﾓﾙﾀﾙ防水用 VP50</v>
          </cell>
          <cell r="G1963" t="str">
            <v>か所</v>
          </cell>
        </row>
        <row r="1964">
          <cell r="B1964" t="str">
            <v>133-06</v>
          </cell>
          <cell r="C1964" t="str">
            <v>ルーフドレン</v>
          </cell>
          <cell r="D1964">
            <v>0</v>
          </cell>
          <cell r="E1964" t="str">
            <v>ﾊﾞﾙｺﾆｰ中継用 塗膜･ﾓﾙﾀﾙ防水用 VP75</v>
          </cell>
          <cell r="G1964" t="str">
            <v>か所</v>
          </cell>
        </row>
        <row r="1965">
          <cell r="B1965" t="str">
            <v>133-07</v>
          </cell>
          <cell r="C1965" t="str">
            <v>ルーフドレン</v>
          </cell>
          <cell r="D1965">
            <v>0</v>
          </cell>
          <cell r="E1965" t="str">
            <v>ﾊﾞﾙｺﾆｰ中継用 塗膜･ﾓﾙﾀﾙ防水用 VP100</v>
          </cell>
          <cell r="G1965" t="str">
            <v>か所</v>
          </cell>
        </row>
        <row r="1966">
          <cell r="B1966" t="str">
            <v>133-08</v>
          </cell>
          <cell r="C1966" t="str">
            <v>ルーフドレン</v>
          </cell>
          <cell r="D1966">
            <v>0</v>
          </cell>
          <cell r="E1966" t="str">
            <v>ﾊﾞﾙｺﾆｰ中継用 塗膜･ﾓﾙﾀﾙ防水用 SGP 50A</v>
          </cell>
          <cell r="G1966" t="str">
            <v>か所</v>
          </cell>
        </row>
        <row r="1967">
          <cell r="B1967" t="str">
            <v>133-09</v>
          </cell>
          <cell r="C1967" t="str">
            <v>ルーフドレン</v>
          </cell>
          <cell r="D1967">
            <v>0</v>
          </cell>
          <cell r="E1967" t="str">
            <v>ﾊﾞﾙｺﾆｰ中継用 塗膜･ﾓﾙﾀﾙ防水用 SGP 80A</v>
          </cell>
          <cell r="G1967" t="str">
            <v>か所</v>
          </cell>
        </row>
        <row r="1968">
          <cell r="B1968" t="str">
            <v>133-10</v>
          </cell>
          <cell r="C1968" t="str">
            <v>ルーフドレン</v>
          </cell>
          <cell r="D1968">
            <v>0</v>
          </cell>
          <cell r="E1968" t="str">
            <v>ﾊﾞﾙｺﾆｰ中継用 塗膜･ﾓﾙﾀﾙ防水用 SGP 100A</v>
          </cell>
          <cell r="G1968" t="str">
            <v>か所</v>
          </cell>
        </row>
        <row r="1969">
          <cell r="B1969" t="str">
            <v>133-11</v>
          </cell>
          <cell r="C1969" t="str">
            <v>ルーフドレン</v>
          </cell>
          <cell r="D1969">
            <v>0</v>
          </cell>
          <cell r="E1969" t="str">
            <v>ﾊﾞﾙｺﾆｰ用 塗膜･ﾓﾙﾀﾙ防水用 VP50</v>
          </cell>
          <cell r="G1969" t="str">
            <v>か所</v>
          </cell>
        </row>
        <row r="1970">
          <cell r="B1970" t="str">
            <v>133-12</v>
          </cell>
          <cell r="C1970" t="str">
            <v>ルーフドレン</v>
          </cell>
          <cell r="D1970">
            <v>0</v>
          </cell>
          <cell r="E1970" t="str">
            <v>ﾊﾞﾙｺﾆｰ用 塗膜･ﾓﾙﾀﾙ防水用 VP75</v>
          </cell>
          <cell r="G1970" t="str">
            <v>か所</v>
          </cell>
        </row>
        <row r="1971">
          <cell r="B1971" t="str">
            <v>133-13</v>
          </cell>
          <cell r="C1971" t="str">
            <v>ルーフドレン</v>
          </cell>
          <cell r="D1971">
            <v>0</v>
          </cell>
          <cell r="E1971" t="str">
            <v>ﾊﾞﾙｺﾆｰ用 塗膜･ﾓﾙﾀﾙ防水用 VP100</v>
          </cell>
          <cell r="G1971" t="str">
            <v>か所</v>
          </cell>
        </row>
        <row r="1972">
          <cell r="B1972" t="str">
            <v>133-14</v>
          </cell>
          <cell r="C1972" t="str">
            <v>ルーフドレン</v>
          </cell>
          <cell r="D1972">
            <v>0</v>
          </cell>
          <cell r="E1972" t="str">
            <v>ﾊﾞﾙｺﾆｰ用 塗膜･ﾓﾙﾀﾙ防水用 SGP 50A</v>
          </cell>
          <cell r="G1972" t="str">
            <v>か所</v>
          </cell>
        </row>
        <row r="1973">
          <cell r="B1973" t="str">
            <v>134-01</v>
          </cell>
          <cell r="C1973" t="str">
            <v>ルーフドレン</v>
          </cell>
          <cell r="D1973">
            <v>0</v>
          </cell>
          <cell r="E1973" t="str">
            <v>ﾊﾞﾙｺﾆｰ用 塗膜･ﾓﾙﾀﾙ防水用 SGP 80A</v>
          </cell>
          <cell r="G1973" t="str">
            <v>か所</v>
          </cell>
        </row>
        <row r="1974">
          <cell r="B1974" t="str">
            <v>134-02</v>
          </cell>
          <cell r="C1974" t="str">
            <v>ルーフドレン</v>
          </cell>
          <cell r="D1974">
            <v>0</v>
          </cell>
          <cell r="E1974" t="str">
            <v>ﾊﾞﾙｺﾆｰ用 塗膜･ﾓﾙﾀﾙ防水用 SGP 100A</v>
          </cell>
          <cell r="G1974" t="str">
            <v>か所</v>
          </cell>
        </row>
        <row r="1975">
          <cell r="B1975" t="str">
            <v>134-03</v>
          </cell>
          <cell r="C1975" t="str">
            <v>鋼 管 と い</v>
          </cell>
          <cell r="D1975">
            <v>0</v>
          </cell>
          <cell r="E1975" t="str">
            <v>径 50</v>
          </cell>
          <cell r="F1975">
            <v>0</v>
          </cell>
          <cell r="G1975" t="str">
            <v>ｍ</v>
          </cell>
        </row>
        <row r="1976">
          <cell r="B1976" t="str">
            <v>134-04</v>
          </cell>
          <cell r="C1976" t="str">
            <v>鋼 管 と い</v>
          </cell>
          <cell r="D1976">
            <v>0</v>
          </cell>
          <cell r="E1976" t="str">
            <v>径 65</v>
          </cell>
          <cell r="F1976">
            <v>0</v>
          </cell>
          <cell r="G1976" t="str">
            <v>ｍ</v>
          </cell>
        </row>
        <row r="1977">
          <cell r="B1977" t="str">
            <v>134-05</v>
          </cell>
          <cell r="C1977" t="str">
            <v>鋼 管 と い</v>
          </cell>
          <cell r="D1977">
            <v>0</v>
          </cell>
          <cell r="E1977" t="str">
            <v>径 80</v>
          </cell>
          <cell r="F1977">
            <v>0</v>
          </cell>
          <cell r="G1977" t="str">
            <v>ｍ</v>
          </cell>
        </row>
        <row r="1978">
          <cell r="B1978" t="str">
            <v>134-06</v>
          </cell>
          <cell r="C1978" t="str">
            <v>鋼 管 と い</v>
          </cell>
          <cell r="D1978">
            <v>0</v>
          </cell>
          <cell r="E1978" t="str">
            <v>径 100</v>
          </cell>
          <cell r="F1978">
            <v>0</v>
          </cell>
          <cell r="G1978" t="str">
            <v>ｍ</v>
          </cell>
        </row>
        <row r="1979">
          <cell r="B1979" t="str">
            <v>134-07</v>
          </cell>
          <cell r="C1979" t="str">
            <v>鋼 管 と い</v>
          </cell>
          <cell r="D1979">
            <v>0</v>
          </cell>
          <cell r="E1979" t="str">
            <v>径 125</v>
          </cell>
          <cell r="F1979">
            <v>0</v>
          </cell>
          <cell r="G1979" t="str">
            <v>ｍ</v>
          </cell>
        </row>
        <row r="1980">
          <cell r="B1980" t="str">
            <v>134-08</v>
          </cell>
          <cell r="C1980" t="str">
            <v>鋼 管 と い</v>
          </cell>
          <cell r="D1980">
            <v>0</v>
          </cell>
          <cell r="E1980" t="str">
            <v>径 150</v>
          </cell>
          <cell r="F1980">
            <v>0</v>
          </cell>
          <cell r="G1980" t="str">
            <v>ｍ</v>
          </cell>
        </row>
        <row r="1981">
          <cell r="B1981" t="str">
            <v>134-09</v>
          </cell>
          <cell r="C1981" t="str">
            <v>硬質塩化ﾋﾞﾆﾙ管とい</v>
          </cell>
          <cell r="E1981" t="str">
            <v>径 50</v>
          </cell>
          <cell r="F1981">
            <v>0</v>
          </cell>
          <cell r="G1981" t="str">
            <v>ｍ</v>
          </cell>
        </row>
        <row r="1982">
          <cell r="B1982" t="str">
            <v>134-10</v>
          </cell>
          <cell r="C1982" t="str">
            <v>硬質塩化ﾋﾞﾆﾙ管とい</v>
          </cell>
          <cell r="E1982" t="str">
            <v>径 65</v>
          </cell>
          <cell r="F1982">
            <v>0</v>
          </cell>
          <cell r="G1982" t="str">
            <v>ｍ</v>
          </cell>
        </row>
        <row r="1983">
          <cell r="B1983" t="str">
            <v>134-11</v>
          </cell>
          <cell r="C1983" t="str">
            <v>硬質塩化ﾋﾞﾆﾙ管とい</v>
          </cell>
          <cell r="E1983" t="str">
            <v>径 75</v>
          </cell>
          <cell r="F1983">
            <v>0</v>
          </cell>
          <cell r="G1983" t="str">
            <v>ｍ</v>
          </cell>
        </row>
        <row r="1984">
          <cell r="B1984" t="str">
            <v>134-12</v>
          </cell>
          <cell r="C1984" t="str">
            <v>硬質塩化ﾋﾞﾆﾙ管とい</v>
          </cell>
          <cell r="E1984" t="str">
            <v>径 100</v>
          </cell>
          <cell r="F1984">
            <v>0</v>
          </cell>
          <cell r="G1984" t="str">
            <v>ｍ</v>
          </cell>
        </row>
        <row r="1985">
          <cell r="B1985" t="str">
            <v>134-13</v>
          </cell>
          <cell r="C1985" t="str">
            <v>硬質塩化ﾋﾞﾆﾙ管とい</v>
          </cell>
          <cell r="E1985" t="str">
            <v>径 125</v>
          </cell>
          <cell r="F1985">
            <v>0</v>
          </cell>
          <cell r="G1985" t="str">
            <v>ｍ</v>
          </cell>
        </row>
        <row r="1986">
          <cell r="B1986" t="str">
            <v>134-14</v>
          </cell>
          <cell r="C1986" t="str">
            <v>硬質塩化ﾋﾞﾆﾙ管とい</v>
          </cell>
          <cell r="E1986" t="str">
            <v>径 150</v>
          </cell>
          <cell r="F1986">
            <v>0</v>
          </cell>
          <cell r="G1986" t="str">
            <v>ｍ</v>
          </cell>
        </row>
        <row r="1987">
          <cell r="B1987" t="str">
            <v>135-01</v>
          </cell>
          <cell r="C1987" t="str">
            <v>硬質塩化ﾋﾞﾆﾙ管とい（ｶﾗｰ）</v>
          </cell>
          <cell r="E1987" t="str">
            <v>径 50</v>
          </cell>
          <cell r="F1987">
            <v>0</v>
          </cell>
          <cell r="G1987" t="str">
            <v>ｍ</v>
          </cell>
        </row>
        <row r="1988">
          <cell r="B1988" t="str">
            <v>135-02</v>
          </cell>
          <cell r="C1988" t="str">
            <v>硬質塩化ﾋﾞﾆﾙ管とい（ｶﾗｰ）</v>
          </cell>
          <cell r="E1988" t="str">
            <v>径 65</v>
          </cell>
          <cell r="F1988">
            <v>0</v>
          </cell>
          <cell r="G1988" t="str">
            <v>ｍ</v>
          </cell>
        </row>
        <row r="1989">
          <cell r="B1989" t="str">
            <v>135-03</v>
          </cell>
          <cell r="C1989" t="str">
            <v>硬質塩化ﾋﾞﾆﾙ管とい（ｶﾗｰ）</v>
          </cell>
          <cell r="E1989" t="str">
            <v>径 75</v>
          </cell>
          <cell r="F1989">
            <v>0</v>
          </cell>
          <cell r="G1989" t="str">
            <v>ｍ</v>
          </cell>
        </row>
        <row r="1990">
          <cell r="B1990" t="str">
            <v>135-04</v>
          </cell>
          <cell r="C1990" t="str">
            <v>硬質塩化ﾋﾞﾆﾙ管とい（ｶﾗｰ）</v>
          </cell>
          <cell r="E1990" t="str">
            <v>径 100</v>
          </cell>
          <cell r="F1990">
            <v>0</v>
          </cell>
          <cell r="G1990" t="str">
            <v>ｍ</v>
          </cell>
        </row>
        <row r="1991">
          <cell r="B1991" t="str">
            <v>135-05</v>
          </cell>
          <cell r="C1991" t="str">
            <v>硬質塩化ﾋﾞﾆﾙ管とい（ｶﾗｰ）</v>
          </cell>
          <cell r="E1991" t="str">
            <v>径 125</v>
          </cell>
          <cell r="F1991">
            <v>0</v>
          </cell>
          <cell r="G1991" t="str">
            <v>ｍ</v>
          </cell>
        </row>
        <row r="1992">
          <cell r="B1992" t="str">
            <v>135-06</v>
          </cell>
          <cell r="C1992" t="str">
            <v>鋼管とい掃除口</v>
          </cell>
          <cell r="E1992" t="str">
            <v>床下掃除口　径 80</v>
          </cell>
          <cell r="G1992" t="str">
            <v>か所</v>
          </cell>
        </row>
        <row r="1993">
          <cell r="B1993" t="str">
            <v>135-07</v>
          </cell>
          <cell r="C1993" t="str">
            <v>鋼管とい掃除口</v>
          </cell>
          <cell r="E1993" t="str">
            <v>床下掃除口　径 100</v>
          </cell>
          <cell r="G1993" t="str">
            <v>か所</v>
          </cell>
        </row>
        <row r="1994">
          <cell r="B1994" t="str">
            <v>135-08</v>
          </cell>
          <cell r="C1994" t="str">
            <v>鋼管とい掃除口</v>
          </cell>
          <cell r="E1994" t="str">
            <v>床下掃除口　径 125</v>
          </cell>
          <cell r="G1994" t="str">
            <v>か所</v>
          </cell>
        </row>
        <row r="1995">
          <cell r="B1995" t="str">
            <v>135-09</v>
          </cell>
          <cell r="C1995" t="str">
            <v>鋼管とい掃除口</v>
          </cell>
          <cell r="E1995" t="str">
            <v>床下掃除口　径 150</v>
          </cell>
          <cell r="G1995" t="str">
            <v>か所</v>
          </cell>
        </row>
        <row r="1996">
          <cell r="B1996" t="str">
            <v>135-10</v>
          </cell>
          <cell r="C1996" t="str">
            <v>鋼管とい掃除口</v>
          </cell>
          <cell r="E1996" t="str">
            <v>床上掃除口　径 80</v>
          </cell>
          <cell r="G1996" t="str">
            <v>か所</v>
          </cell>
        </row>
        <row r="1997">
          <cell r="B1997" t="str">
            <v>135-11</v>
          </cell>
          <cell r="C1997" t="str">
            <v>鋼管とい掃除口</v>
          </cell>
          <cell r="E1997" t="str">
            <v>床上掃除口　径 100</v>
          </cell>
          <cell r="G1997" t="str">
            <v>か所</v>
          </cell>
        </row>
        <row r="1998">
          <cell r="B1998" t="str">
            <v>135-12</v>
          </cell>
          <cell r="C1998" t="str">
            <v>鋼管とい掃除口</v>
          </cell>
          <cell r="E1998" t="str">
            <v>床上掃除口　径 125</v>
          </cell>
          <cell r="G1998" t="str">
            <v>か所</v>
          </cell>
        </row>
        <row r="1999">
          <cell r="B1999" t="str">
            <v>135-13</v>
          </cell>
          <cell r="C1999" t="str">
            <v>鋼管とい掃除口</v>
          </cell>
          <cell r="E1999" t="str">
            <v>床上掃除口　径 150</v>
          </cell>
          <cell r="G1999" t="str">
            <v>か所</v>
          </cell>
        </row>
        <row r="2000">
          <cell r="B2000" t="str">
            <v>135-14</v>
          </cell>
          <cell r="C2000" t="str">
            <v>鋼管とい防露巻き</v>
          </cell>
          <cell r="E2000" t="str">
            <v>一般の屋内露出部　径50</v>
          </cell>
          <cell r="G2000" t="str">
            <v>ｍ</v>
          </cell>
        </row>
        <row r="2001">
          <cell r="B2001" t="str">
            <v>136-01</v>
          </cell>
          <cell r="C2001" t="str">
            <v>鋼管とい防露巻き</v>
          </cell>
          <cell r="E2001" t="str">
            <v>一般の屋内露出部　径65</v>
          </cell>
          <cell r="G2001" t="str">
            <v>ｍ</v>
          </cell>
        </row>
        <row r="2002">
          <cell r="B2002" t="str">
            <v>136-02</v>
          </cell>
          <cell r="C2002" t="str">
            <v>鋼管とい防露巻き</v>
          </cell>
          <cell r="E2002" t="str">
            <v>一般の屋内露出部　径80</v>
          </cell>
          <cell r="G2002" t="str">
            <v>ｍ</v>
          </cell>
        </row>
        <row r="2003">
          <cell r="B2003" t="str">
            <v>136-03</v>
          </cell>
          <cell r="C2003" t="str">
            <v>鋼管とい防露巻き</v>
          </cell>
          <cell r="E2003" t="str">
            <v>一般の屋内露出部　径100</v>
          </cell>
          <cell r="G2003" t="str">
            <v>ｍ</v>
          </cell>
        </row>
        <row r="2004">
          <cell r="B2004" t="str">
            <v>136-04</v>
          </cell>
          <cell r="C2004" t="str">
            <v>鋼管とい防露巻き</v>
          </cell>
          <cell r="E2004" t="str">
            <v>一般の屋内露出部　径125</v>
          </cell>
          <cell r="G2004" t="str">
            <v>ｍ</v>
          </cell>
        </row>
        <row r="2005">
          <cell r="B2005" t="str">
            <v>136-05</v>
          </cell>
          <cell r="C2005" t="str">
            <v>鋼管とい防露巻き</v>
          </cell>
          <cell r="E2005" t="str">
            <v>一般の屋内露出部　径150</v>
          </cell>
          <cell r="G2005" t="str">
            <v>ｍ</v>
          </cell>
        </row>
        <row r="2006">
          <cell r="B2006" t="str">
            <v>136-06</v>
          </cell>
          <cell r="C2006" t="str">
            <v>鋼管とい防露巻き</v>
          </cell>
          <cell r="E2006" t="str">
            <v>厨房･浴室内等　径50</v>
          </cell>
          <cell r="G2006" t="str">
            <v>ｍ</v>
          </cell>
        </row>
        <row r="2007">
          <cell r="B2007" t="str">
            <v>136-07</v>
          </cell>
          <cell r="C2007" t="str">
            <v>鋼管とい防露巻き</v>
          </cell>
          <cell r="E2007" t="str">
            <v>厨房･浴室内等　径65</v>
          </cell>
          <cell r="G2007" t="str">
            <v>ｍ</v>
          </cell>
        </row>
        <row r="2008">
          <cell r="B2008" t="str">
            <v>136-08</v>
          </cell>
          <cell r="C2008" t="str">
            <v>鋼管とい防露巻き</v>
          </cell>
          <cell r="E2008" t="str">
            <v>厨房･浴室内等　径80</v>
          </cell>
          <cell r="G2008" t="str">
            <v>ｍ</v>
          </cell>
        </row>
        <row r="2009">
          <cell r="B2009" t="str">
            <v>136-09</v>
          </cell>
          <cell r="C2009" t="str">
            <v>鋼管とい防露巻き</v>
          </cell>
          <cell r="E2009" t="str">
            <v>厨房･浴室内等　径100</v>
          </cell>
          <cell r="G2009" t="str">
            <v>ｍ</v>
          </cell>
        </row>
        <row r="2010">
          <cell r="B2010" t="str">
            <v>136-10</v>
          </cell>
          <cell r="C2010" t="str">
            <v>鋼管とい防露巻き</v>
          </cell>
          <cell r="E2010" t="str">
            <v>厨房･浴室内等　径125</v>
          </cell>
          <cell r="G2010" t="str">
            <v>ｍ</v>
          </cell>
        </row>
        <row r="2011">
          <cell r="B2011" t="str">
            <v>136-11</v>
          </cell>
          <cell r="C2011" t="str">
            <v>鋼管とい防露巻き</v>
          </cell>
          <cell r="E2011" t="str">
            <v>厨房･浴室内等　径150</v>
          </cell>
          <cell r="G2011" t="str">
            <v>ｍ</v>
          </cell>
        </row>
        <row r="2012">
          <cell r="B2012" t="str">
            <v>136-12</v>
          </cell>
          <cell r="C2012" t="str">
            <v>鋼管とい防露巻き(一般の屋内露出部塗装なし)</v>
          </cell>
          <cell r="E2012" t="str">
            <v>径 50</v>
          </cell>
          <cell r="G2012" t="str">
            <v>ｍ</v>
          </cell>
        </row>
        <row r="2013">
          <cell r="B2013" t="str">
            <v>136-13</v>
          </cell>
          <cell r="C2013" t="str">
            <v>鋼管とい防露巻き(一般の屋内露出部塗装なし)</v>
          </cell>
          <cell r="E2013" t="str">
            <v>径 65</v>
          </cell>
          <cell r="G2013" t="str">
            <v>ｍ</v>
          </cell>
        </row>
        <row r="2014">
          <cell r="B2014" t="str">
            <v>136-14</v>
          </cell>
          <cell r="C2014" t="str">
            <v>鋼管とい防露巻き(一般の屋内露出部塗装なし)</v>
          </cell>
          <cell r="E2014" t="str">
            <v>径 80</v>
          </cell>
          <cell r="G2014" t="str">
            <v>ｍ</v>
          </cell>
        </row>
        <row r="2015">
          <cell r="B2015" t="str">
            <v>137-01</v>
          </cell>
          <cell r="C2015" t="str">
            <v>鋼管とい防露巻き(一般の屋内露出部塗装なし)</v>
          </cell>
          <cell r="E2015" t="str">
            <v>径 100</v>
          </cell>
          <cell r="G2015" t="str">
            <v>ｍ</v>
          </cell>
        </row>
        <row r="2016">
          <cell r="B2016" t="str">
            <v>137-02</v>
          </cell>
          <cell r="C2016" t="str">
            <v>鋼管とい防露巻き(一般の屋内露出部塗装なし)</v>
          </cell>
          <cell r="E2016" t="str">
            <v>径 125</v>
          </cell>
          <cell r="G2016" t="str">
            <v>ｍ</v>
          </cell>
        </row>
        <row r="2017">
          <cell r="B2017" t="str">
            <v>137-03</v>
          </cell>
          <cell r="C2017" t="str">
            <v>鋼管とい防露巻き(一般の屋内露出部塗装なし)</v>
          </cell>
          <cell r="E2017" t="str">
            <v>径 150</v>
          </cell>
          <cell r="G2017" t="str">
            <v>ｍ</v>
          </cell>
        </row>
        <row r="2018">
          <cell r="B2018" t="str">
            <v>137-04</v>
          </cell>
          <cell r="C2018" t="str">
            <v>鋼管とい防露巻き(一般の屋内露出部)</v>
          </cell>
          <cell r="E2018" t="str">
            <v>径 50</v>
          </cell>
          <cell r="G2018" t="str">
            <v>ｍ</v>
          </cell>
        </row>
        <row r="2019">
          <cell r="B2019" t="str">
            <v>137-05</v>
          </cell>
          <cell r="C2019" t="str">
            <v>鋼管とい防露巻き(一般の屋内露出部)</v>
          </cell>
          <cell r="E2019" t="str">
            <v>径 65</v>
          </cell>
          <cell r="G2019" t="str">
            <v>ｍ</v>
          </cell>
        </row>
        <row r="2020">
          <cell r="B2020" t="str">
            <v>137-06</v>
          </cell>
          <cell r="C2020" t="str">
            <v>鋼管とい防露巻き(一般の屋内露出部)</v>
          </cell>
          <cell r="E2020" t="str">
            <v>径 80</v>
          </cell>
          <cell r="G2020" t="str">
            <v>ｍ</v>
          </cell>
        </row>
        <row r="2021">
          <cell r="B2021" t="str">
            <v>137-07</v>
          </cell>
          <cell r="C2021" t="str">
            <v>鋼管とい防露巻き(一般の屋内露出部)</v>
          </cell>
          <cell r="E2021" t="str">
            <v>径 100</v>
          </cell>
          <cell r="G2021" t="str">
            <v>ｍ</v>
          </cell>
        </row>
        <row r="2022">
          <cell r="B2022" t="str">
            <v>137-08</v>
          </cell>
          <cell r="C2022" t="str">
            <v>鋼管とい防露巻き(一般の屋内露出部)</v>
          </cell>
          <cell r="E2022" t="str">
            <v>径 125</v>
          </cell>
          <cell r="G2022" t="str">
            <v>ｍ</v>
          </cell>
        </row>
        <row r="2023">
          <cell r="B2023" t="str">
            <v>137-09</v>
          </cell>
          <cell r="C2023" t="str">
            <v>鋼管とい防露巻き(一般の屋内露出部)</v>
          </cell>
          <cell r="E2023" t="str">
            <v>径 150</v>
          </cell>
          <cell r="G2023" t="str">
            <v>ｍ</v>
          </cell>
        </row>
        <row r="2024">
          <cell r="B2024" t="str">
            <v>137-10</v>
          </cell>
          <cell r="C2024" t="str">
            <v>鋼管とい塗装</v>
          </cell>
          <cell r="D2024">
            <v>0</v>
          </cell>
          <cell r="E2024" t="str">
            <v>径 50</v>
          </cell>
          <cell r="F2024">
            <v>0</v>
          </cell>
          <cell r="G2024" t="str">
            <v>ｍ</v>
          </cell>
        </row>
        <row r="2025">
          <cell r="B2025" t="str">
            <v>137-11</v>
          </cell>
          <cell r="C2025" t="str">
            <v>鋼管とい塗装</v>
          </cell>
          <cell r="D2025">
            <v>0</v>
          </cell>
          <cell r="E2025" t="str">
            <v>径 65</v>
          </cell>
          <cell r="F2025">
            <v>0</v>
          </cell>
          <cell r="G2025" t="str">
            <v>ｍ</v>
          </cell>
        </row>
        <row r="2026">
          <cell r="B2026" t="str">
            <v>137-12</v>
          </cell>
          <cell r="C2026" t="str">
            <v>鋼管とい塗装</v>
          </cell>
          <cell r="D2026">
            <v>0</v>
          </cell>
          <cell r="E2026" t="str">
            <v>径 80</v>
          </cell>
          <cell r="F2026">
            <v>0</v>
          </cell>
          <cell r="G2026" t="str">
            <v>ｍ</v>
          </cell>
        </row>
        <row r="2027">
          <cell r="B2027" t="str">
            <v>137-13</v>
          </cell>
          <cell r="C2027" t="str">
            <v>鋼管とい塗装</v>
          </cell>
          <cell r="D2027">
            <v>0</v>
          </cell>
          <cell r="E2027" t="str">
            <v>径 100</v>
          </cell>
          <cell r="F2027">
            <v>0</v>
          </cell>
          <cell r="G2027" t="str">
            <v>ｍ</v>
          </cell>
        </row>
        <row r="2028">
          <cell r="B2028" t="str">
            <v>137-14</v>
          </cell>
          <cell r="C2028" t="str">
            <v>鋼管とい塗装</v>
          </cell>
          <cell r="D2028">
            <v>0</v>
          </cell>
          <cell r="E2028" t="str">
            <v>径 125</v>
          </cell>
          <cell r="F2028">
            <v>0</v>
          </cell>
          <cell r="G2028" t="str">
            <v>ｍ</v>
          </cell>
        </row>
        <row r="2029">
          <cell r="B2029" t="str">
            <v>138-01</v>
          </cell>
          <cell r="C2029" t="str">
            <v>鋼管とい塗装</v>
          </cell>
          <cell r="D2029">
            <v>0</v>
          </cell>
          <cell r="E2029" t="str">
            <v>径 150</v>
          </cell>
          <cell r="F2029">
            <v>0</v>
          </cell>
          <cell r="G2029" t="str">
            <v>ｍ</v>
          </cell>
        </row>
        <row r="2030">
          <cell r="B2030" t="str">
            <v>138-02</v>
          </cell>
          <cell r="C2030" t="str">
            <v>県産赤瓦</v>
          </cell>
          <cell r="D2030">
            <v>0</v>
          </cell>
          <cell r="E2030" t="str">
            <v>Ｓ型瓦</v>
          </cell>
          <cell r="F2030">
            <v>0</v>
          </cell>
          <cell r="G2030" t="str">
            <v>㎡</v>
          </cell>
        </row>
        <row r="2031">
          <cell r="B2031" t="str">
            <v>138-03</v>
          </cell>
          <cell r="C2031" t="str">
            <v>県産赤瓦</v>
          </cell>
          <cell r="D2031">
            <v>0</v>
          </cell>
          <cell r="E2031" t="str">
            <v>断熱瓦</v>
          </cell>
          <cell r="F2031">
            <v>0</v>
          </cell>
          <cell r="G2031" t="str">
            <v>㎡</v>
          </cell>
        </row>
        <row r="2032">
          <cell r="B2032" t="str">
            <v>138-04</v>
          </cell>
          <cell r="C2032" t="str">
            <v>県産赤瓦</v>
          </cell>
          <cell r="D2032">
            <v>0</v>
          </cell>
          <cell r="E2032" t="str">
            <v>在来瓦</v>
          </cell>
          <cell r="F2032">
            <v>0</v>
          </cell>
          <cell r="G2032" t="str">
            <v>㎡</v>
          </cell>
        </row>
        <row r="2033">
          <cell r="B2033" t="str">
            <v>138-05</v>
          </cell>
          <cell r="C2033" t="str">
            <v>階段手すり</v>
          </cell>
          <cell r="E2033" t="str">
            <v>φ40 樹脂製 壁付</v>
          </cell>
          <cell r="G2033" t="str">
            <v>ｍ</v>
          </cell>
        </row>
        <row r="2034">
          <cell r="B2034" t="str">
            <v>138-06</v>
          </cell>
          <cell r="C2034" t="str">
            <v>階段手すり</v>
          </cell>
          <cell r="E2034" t="str">
            <v>φ40 溶融亜鉛ﾒｯｷ仕上げ 壁付</v>
          </cell>
          <cell r="G2034" t="str">
            <v>ｍ</v>
          </cell>
        </row>
        <row r="2035">
          <cell r="B2035" t="str">
            <v>138-07</v>
          </cell>
          <cell r="C2035" t="str">
            <v>階段手すり</v>
          </cell>
          <cell r="E2035" t="str">
            <v>φ40 ｽﾃﾝﾚｽ製 壁付</v>
          </cell>
          <cell r="G2035" t="str">
            <v>ｍ</v>
          </cell>
        </row>
        <row r="2036">
          <cell r="B2036" t="str">
            <v>138-08</v>
          </cell>
          <cell r="C2036" t="str">
            <v>階段手すり</v>
          </cell>
          <cell r="E2036" t="str">
            <v>φ40 ｱﾙﾐ製 壁付</v>
          </cell>
          <cell r="G2036" t="str">
            <v>ｍ</v>
          </cell>
        </row>
        <row r="2037">
          <cell r="B2037" t="str">
            <v>138-09</v>
          </cell>
          <cell r="C2037" t="str">
            <v>天井ｲﾝｻｰﾄ取り付け</v>
          </cell>
          <cell r="E2037" t="str">
            <v>一般用</v>
          </cell>
          <cell r="G2037" t="str">
            <v>㎡</v>
          </cell>
        </row>
        <row r="2038">
          <cell r="B2038" t="str">
            <v>138-10</v>
          </cell>
          <cell r="C2038" t="str">
            <v>天井ｲﾝｻｰﾄ取り付け</v>
          </cell>
          <cell r="E2038" t="str">
            <v>ﾃﾞｯｷ用</v>
          </cell>
          <cell r="G2038" t="str">
            <v>㎡</v>
          </cell>
        </row>
        <row r="2039">
          <cell r="B2039" t="str">
            <v>138-11</v>
          </cell>
          <cell r="C2039" t="str">
            <v>マンホールふた</v>
          </cell>
          <cell r="D2039">
            <v>0</v>
          </cell>
          <cell r="E2039" t="str">
            <v>取付手間 内径400</v>
          </cell>
          <cell r="F2039">
            <v>0</v>
          </cell>
          <cell r="G2039" t="str">
            <v>か所</v>
          </cell>
        </row>
        <row r="2040">
          <cell r="B2040" t="str">
            <v>138-12</v>
          </cell>
        </row>
        <row r="2041">
          <cell r="B2041" t="str">
            <v>138-13</v>
          </cell>
        </row>
        <row r="2042">
          <cell r="B2042" t="str">
            <v>138-14</v>
          </cell>
        </row>
        <row r="2043">
          <cell r="B2043" t="str">
            <v>139-01</v>
          </cell>
          <cell r="C2043" t="str">
            <v>マンホールふた</v>
          </cell>
          <cell r="D2043">
            <v>0</v>
          </cell>
          <cell r="E2043" t="str">
            <v>取付手間 内径450</v>
          </cell>
          <cell r="F2043">
            <v>0</v>
          </cell>
          <cell r="G2043" t="str">
            <v>か所</v>
          </cell>
        </row>
        <row r="2044">
          <cell r="B2044" t="str">
            <v>139-02</v>
          </cell>
          <cell r="C2044" t="str">
            <v>マンホールふた</v>
          </cell>
          <cell r="D2044">
            <v>0</v>
          </cell>
          <cell r="E2044" t="str">
            <v>取付手間 内径500</v>
          </cell>
          <cell r="F2044">
            <v>0</v>
          </cell>
          <cell r="G2044" t="str">
            <v>か所</v>
          </cell>
        </row>
        <row r="2045">
          <cell r="B2045" t="str">
            <v>139-03</v>
          </cell>
          <cell r="C2045" t="str">
            <v>マンホールふた</v>
          </cell>
          <cell r="D2045">
            <v>0</v>
          </cell>
          <cell r="E2045" t="str">
            <v>取付手間 内径600</v>
          </cell>
          <cell r="F2045">
            <v>0</v>
          </cell>
          <cell r="G2045" t="str">
            <v>か所</v>
          </cell>
        </row>
        <row r="2046">
          <cell r="B2046" t="str">
            <v>139-04</v>
          </cell>
          <cell r="C2046" t="str">
            <v>マンホールふた</v>
          </cell>
          <cell r="E2046" t="str">
            <v>水封形 50KN（T-20） 内径400</v>
          </cell>
          <cell r="G2046" t="str">
            <v>か所</v>
          </cell>
        </row>
        <row r="2047">
          <cell r="B2047" t="str">
            <v>139-05</v>
          </cell>
          <cell r="C2047" t="str">
            <v>マンホールふた</v>
          </cell>
          <cell r="E2047" t="str">
            <v>水封形 50KN（T-20） 内径450</v>
          </cell>
          <cell r="G2047" t="str">
            <v>か所</v>
          </cell>
        </row>
        <row r="2048">
          <cell r="B2048" t="str">
            <v>139-06</v>
          </cell>
          <cell r="C2048" t="str">
            <v>マンホールふた</v>
          </cell>
          <cell r="E2048" t="str">
            <v>水封形 50KN（T-20） 内径500</v>
          </cell>
          <cell r="G2048" t="str">
            <v>か所</v>
          </cell>
        </row>
        <row r="2049">
          <cell r="B2049" t="str">
            <v>139-07</v>
          </cell>
          <cell r="C2049" t="str">
            <v>マンホールふた</v>
          </cell>
          <cell r="E2049" t="str">
            <v>水封形 50KN（T-20） 内径600</v>
          </cell>
          <cell r="G2049" t="str">
            <v>か所</v>
          </cell>
        </row>
        <row r="2050">
          <cell r="B2050" t="str">
            <v>139-08</v>
          </cell>
          <cell r="C2050" t="str">
            <v>マンホールふた</v>
          </cell>
          <cell r="E2050" t="str">
            <v>水封形 15KN（T-6） 内径400</v>
          </cell>
          <cell r="G2050" t="str">
            <v>か所</v>
          </cell>
        </row>
        <row r="2051">
          <cell r="B2051" t="str">
            <v>139-09</v>
          </cell>
          <cell r="C2051" t="str">
            <v>マンホールふた</v>
          </cell>
          <cell r="E2051" t="str">
            <v>水封形 15KN（T-6） 内径450</v>
          </cell>
          <cell r="G2051" t="str">
            <v>か所</v>
          </cell>
        </row>
        <row r="2052">
          <cell r="B2052" t="str">
            <v>139-10</v>
          </cell>
          <cell r="C2052" t="str">
            <v>マンホールふた</v>
          </cell>
          <cell r="E2052" t="str">
            <v>水封形 15KN（T-6） 内径500</v>
          </cell>
          <cell r="G2052" t="str">
            <v>か所</v>
          </cell>
        </row>
        <row r="2053">
          <cell r="B2053" t="str">
            <v>139-11</v>
          </cell>
          <cell r="C2053" t="str">
            <v>マンホールふた</v>
          </cell>
          <cell r="E2053" t="str">
            <v>水封形 15KN（T-6） 内径600</v>
          </cell>
          <cell r="G2053" t="str">
            <v>か所</v>
          </cell>
        </row>
        <row r="2054">
          <cell r="B2054" t="str">
            <v>139-12</v>
          </cell>
          <cell r="C2054" t="str">
            <v>マンホールふた</v>
          </cell>
          <cell r="E2054" t="str">
            <v>水封形 5KN（T-2） 内径400</v>
          </cell>
          <cell r="G2054" t="str">
            <v>か所</v>
          </cell>
        </row>
        <row r="2055">
          <cell r="B2055" t="str">
            <v>139-13</v>
          </cell>
          <cell r="C2055" t="str">
            <v>マンホールふた</v>
          </cell>
          <cell r="E2055" t="str">
            <v>水封形 5KN（T-2） 内径450</v>
          </cell>
          <cell r="G2055" t="str">
            <v>か所</v>
          </cell>
        </row>
        <row r="2056">
          <cell r="B2056" t="str">
            <v>139-14</v>
          </cell>
          <cell r="C2056" t="str">
            <v>マンホールふた</v>
          </cell>
          <cell r="E2056" t="str">
            <v>水封形 5KN（T-2） 内径500</v>
          </cell>
          <cell r="G2056" t="str">
            <v>か所</v>
          </cell>
        </row>
        <row r="2057">
          <cell r="B2057" t="str">
            <v>140-01</v>
          </cell>
          <cell r="C2057" t="str">
            <v>マンホールふた</v>
          </cell>
          <cell r="E2057" t="str">
            <v>水封形 5KN（T-2） 内径600</v>
          </cell>
          <cell r="G2057" t="str">
            <v>か所</v>
          </cell>
        </row>
        <row r="2058">
          <cell r="B2058" t="str">
            <v>140-02</v>
          </cell>
          <cell r="C2058" t="str">
            <v>マンホールふた</v>
          </cell>
          <cell r="E2058" t="str">
            <v>簡易密閉形(ﾊﾟｯｷﾝ式) 50KN（T-20） 内径400</v>
          </cell>
          <cell r="G2058" t="str">
            <v>か所</v>
          </cell>
        </row>
        <row r="2059">
          <cell r="B2059" t="str">
            <v>140-03</v>
          </cell>
          <cell r="C2059" t="str">
            <v>マンホールふた</v>
          </cell>
          <cell r="E2059" t="str">
            <v>簡易密閉形(ﾊﾟｯｷﾝ式) 50KN（T-20） 内径450</v>
          </cell>
          <cell r="G2059" t="str">
            <v>か所</v>
          </cell>
        </row>
        <row r="2060">
          <cell r="B2060" t="str">
            <v>140-04</v>
          </cell>
          <cell r="C2060" t="str">
            <v>マンホールふた</v>
          </cell>
          <cell r="E2060" t="str">
            <v>簡易密閉形(ﾊﾟｯｷﾝ式) 50KN（T-20） 内径500</v>
          </cell>
          <cell r="G2060" t="str">
            <v>か所</v>
          </cell>
        </row>
        <row r="2061">
          <cell r="B2061" t="str">
            <v>140-05</v>
          </cell>
          <cell r="C2061" t="str">
            <v>マンホールふた</v>
          </cell>
          <cell r="E2061" t="str">
            <v>簡易密閉形(ﾊﾟｯｷﾝ式) 50KN（T-20） 内径600</v>
          </cell>
          <cell r="G2061" t="str">
            <v>か所</v>
          </cell>
        </row>
        <row r="2062">
          <cell r="B2062" t="str">
            <v>140-06</v>
          </cell>
          <cell r="C2062" t="str">
            <v>マンホールふた</v>
          </cell>
          <cell r="E2062" t="str">
            <v>簡易密閉形(ﾊﾟｯｷﾝ式) 15KN（T-6） 内径400</v>
          </cell>
          <cell r="G2062" t="str">
            <v>か所</v>
          </cell>
        </row>
        <row r="2063">
          <cell r="B2063" t="str">
            <v>140-07</v>
          </cell>
          <cell r="C2063" t="str">
            <v>マンホールふた</v>
          </cell>
          <cell r="E2063" t="str">
            <v>簡易密閉形(ﾊﾟｯｷﾝ式) 15KN（T-6） 内径450</v>
          </cell>
          <cell r="G2063" t="str">
            <v>か所</v>
          </cell>
        </row>
        <row r="2064">
          <cell r="B2064" t="str">
            <v>140-08</v>
          </cell>
          <cell r="C2064" t="str">
            <v>マンホールふた</v>
          </cell>
          <cell r="E2064" t="str">
            <v>簡易密閉形(ﾊﾟｯｷﾝ式) 15KN（T-6） 内径500</v>
          </cell>
          <cell r="G2064" t="str">
            <v>か所</v>
          </cell>
        </row>
        <row r="2065">
          <cell r="B2065" t="str">
            <v>140-09</v>
          </cell>
          <cell r="C2065" t="str">
            <v>マンホールふた</v>
          </cell>
          <cell r="E2065" t="str">
            <v>簡易密閉形(ﾊﾟｯｷﾝ式) 15KN（T-6） 内径600</v>
          </cell>
          <cell r="G2065" t="str">
            <v>か所</v>
          </cell>
        </row>
        <row r="2066">
          <cell r="B2066" t="str">
            <v>140-10</v>
          </cell>
          <cell r="C2066" t="str">
            <v>マンホールふた</v>
          </cell>
          <cell r="E2066" t="str">
            <v>簡易密閉形(ﾊﾟｯｷﾝ式) 5KN（T-2） 内径400</v>
          </cell>
          <cell r="G2066" t="str">
            <v>か所</v>
          </cell>
        </row>
        <row r="2067">
          <cell r="B2067" t="str">
            <v>140-11</v>
          </cell>
          <cell r="C2067" t="str">
            <v>マンホールふた</v>
          </cell>
          <cell r="E2067" t="str">
            <v>簡易密閉形(ﾊﾟｯｷﾝ式) 5KN（T-2） 内径450</v>
          </cell>
          <cell r="G2067" t="str">
            <v>か所</v>
          </cell>
        </row>
        <row r="2068">
          <cell r="B2068" t="str">
            <v>140-12</v>
          </cell>
          <cell r="C2068" t="str">
            <v>マンホールふた</v>
          </cell>
          <cell r="E2068" t="str">
            <v>簡易密閉形(ﾊﾟｯｷﾝ式) 5KN（T-2） 内径500</v>
          </cell>
          <cell r="G2068" t="str">
            <v>か所</v>
          </cell>
        </row>
        <row r="2069">
          <cell r="B2069" t="str">
            <v>140-13</v>
          </cell>
          <cell r="C2069" t="str">
            <v>マンホールふた</v>
          </cell>
          <cell r="E2069" t="str">
            <v>簡易密閉形(ﾊﾟｯｷﾝ式) 5KN（T-2） 内径600</v>
          </cell>
          <cell r="G2069" t="str">
            <v>か所</v>
          </cell>
        </row>
        <row r="2070">
          <cell r="B2070" t="str">
            <v>140-14</v>
          </cell>
          <cell r="C2070" t="str">
            <v>マンホールふた</v>
          </cell>
          <cell r="E2070" t="str">
            <v>密閉形(ﾃ-ﾊﾟｰﾊﾟｯｷﾝ式) 50KN（T-20） 内径450</v>
          </cell>
          <cell r="G2070" t="str">
            <v>か所</v>
          </cell>
        </row>
        <row r="2071">
          <cell r="B2071" t="str">
            <v>141-01</v>
          </cell>
          <cell r="C2071" t="str">
            <v>マンホールふた</v>
          </cell>
          <cell r="E2071" t="str">
            <v>密閉形(ﾃ-ﾊﾟｰﾊﾟｯｷﾝ式) 50KN（T-20） 内径500</v>
          </cell>
          <cell r="G2071" t="str">
            <v>か所</v>
          </cell>
        </row>
        <row r="2072">
          <cell r="B2072" t="str">
            <v>141-02</v>
          </cell>
          <cell r="C2072" t="str">
            <v>マンホールふた</v>
          </cell>
          <cell r="E2072" t="str">
            <v>密閉形(ﾃ-ﾊﾟｰﾊﾟｯｷﾝ式) 50KN（T-20） 内径600</v>
          </cell>
          <cell r="G2072" t="str">
            <v>か所</v>
          </cell>
        </row>
        <row r="2073">
          <cell r="B2073" t="str">
            <v>141-03</v>
          </cell>
          <cell r="C2073" t="str">
            <v>マンホールふた</v>
          </cell>
          <cell r="E2073" t="str">
            <v>密閉形(ﾃ-ﾊﾟｰﾊﾟｯｷﾝ式) 15KN（T-6） 内径450</v>
          </cell>
          <cell r="G2073" t="str">
            <v>か所</v>
          </cell>
        </row>
        <row r="2074">
          <cell r="B2074" t="str">
            <v>141-04</v>
          </cell>
          <cell r="C2074" t="str">
            <v>マンホールふた</v>
          </cell>
          <cell r="E2074" t="str">
            <v>密閉形(ﾃ-ﾊﾟｰﾊﾟｯｷﾝ式) 15KN（T-6） 内径500</v>
          </cell>
          <cell r="G2074" t="str">
            <v>か所</v>
          </cell>
        </row>
        <row r="2075">
          <cell r="B2075" t="str">
            <v>141-05</v>
          </cell>
          <cell r="C2075" t="str">
            <v>マンホールふた</v>
          </cell>
          <cell r="E2075" t="str">
            <v>密閉形(ﾃ-ﾊﾟｰﾊﾟｯｷﾝ式) 15KN（T-6） 内径600</v>
          </cell>
          <cell r="G2075" t="str">
            <v>か所</v>
          </cell>
        </row>
        <row r="2076">
          <cell r="B2076" t="str">
            <v>141-06</v>
          </cell>
          <cell r="C2076" t="str">
            <v>マンホールふた</v>
          </cell>
          <cell r="E2076" t="str">
            <v>密閉形(ﾃ-ﾊﾟｰﾊﾟｯｷﾝ式) 5KN（T-2） 内径450</v>
          </cell>
          <cell r="G2076" t="str">
            <v>か所</v>
          </cell>
        </row>
        <row r="2077">
          <cell r="B2077" t="str">
            <v>141-07</v>
          </cell>
          <cell r="C2077" t="str">
            <v>マンホールふた</v>
          </cell>
          <cell r="E2077" t="str">
            <v>密閉形(ﾃ-ﾊﾟｰﾊﾟｯｷﾝ式) 5KN（T-2） 内径500</v>
          </cell>
          <cell r="G2077" t="str">
            <v>か所</v>
          </cell>
        </row>
        <row r="2078">
          <cell r="B2078" t="str">
            <v>141-08</v>
          </cell>
          <cell r="C2078" t="str">
            <v>マンホールふた</v>
          </cell>
          <cell r="E2078" t="str">
            <v>密閉形(ﾃ-ﾊﾟｰﾊﾟｯｷﾝ式) 5KN（T-2） 内径600</v>
          </cell>
          <cell r="G2078" t="str">
            <v>か所</v>
          </cell>
        </row>
        <row r="2079">
          <cell r="B2079" t="str">
            <v>141-09</v>
          </cell>
          <cell r="C2079" t="str">
            <v>鋼製ｸﾞﾚｰﾁﾝｸﾞますふた</v>
          </cell>
          <cell r="D2079">
            <v>0</v>
          </cell>
          <cell r="E2079" t="str">
            <v>取付手間 ます幅300</v>
          </cell>
          <cell r="F2079">
            <v>0</v>
          </cell>
          <cell r="G2079" t="str">
            <v>か所</v>
          </cell>
        </row>
        <row r="2080">
          <cell r="B2080" t="str">
            <v>141-10</v>
          </cell>
          <cell r="C2080" t="str">
            <v>鋼製ｸﾞﾚｰﾁﾝｸﾞますふた</v>
          </cell>
          <cell r="D2080">
            <v>0</v>
          </cell>
          <cell r="E2080" t="str">
            <v>取付手間 ます幅350</v>
          </cell>
          <cell r="F2080">
            <v>0</v>
          </cell>
          <cell r="G2080" t="str">
            <v>か所</v>
          </cell>
        </row>
        <row r="2081">
          <cell r="B2081" t="str">
            <v>141-11</v>
          </cell>
          <cell r="C2081" t="str">
            <v>鋼製ｸﾞﾚｰﾁﾝｸﾞますふた</v>
          </cell>
          <cell r="D2081">
            <v>0</v>
          </cell>
          <cell r="E2081" t="str">
            <v>取付手間 ます幅400</v>
          </cell>
          <cell r="F2081">
            <v>0</v>
          </cell>
          <cell r="G2081" t="str">
            <v>か所</v>
          </cell>
        </row>
        <row r="2082">
          <cell r="B2082" t="str">
            <v>141-12</v>
          </cell>
          <cell r="C2082" t="str">
            <v>鋼製ｸﾞﾚｰﾁﾝｸﾞますふた</v>
          </cell>
          <cell r="D2082">
            <v>0</v>
          </cell>
          <cell r="E2082" t="str">
            <v>取付手間 ます幅450</v>
          </cell>
          <cell r="F2082">
            <v>0</v>
          </cell>
          <cell r="G2082" t="str">
            <v>か所</v>
          </cell>
        </row>
        <row r="2083">
          <cell r="B2083" t="str">
            <v>141-13</v>
          </cell>
          <cell r="C2083" t="str">
            <v>鋼製ｸﾞﾚｰﾁﾝｸﾞますふた</v>
          </cell>
          <cell r="D2083">
            <v>0</v>
          </cell>
          <cell r="E2083" t="str">
            <v>取付手間 ます幅500</v>
          </cell>
          <cell r="F2083">
            <v>0</v>
          </cell>
          <cell r="G2083" t="str">
            <v>か所</v>
          </cell>
        </row>
        <row r="2084">
          <cell r="B2084" t="str">
            <v>141-14</v>
          </cell>
          <cell r="C2084" t="str">
            <v>鋼製ｸﾞﾚｰﾁﾝｸﾞますふた</v>
          </cell>
          <cell r="D2084">
            <v>0</v>
          </cell>
          <cell r="E2084" t="str">
            <v>取付手間 ます幅550</v>
          </cell>
          <cell r="F2084">
            <v>0</v>
          </cell>
          <cell r="G2084" t="str">
            <v>か所</v>
          </cell>
        </row>
        <row r="2085">
          <cell r="B2085" t="str">
            <v>142-01</v>
          </cell>
          <cell r="C2085" t="str">
            <v>鋼製ｸﾞﾚｰﾁﾝｸﾞますふた</v>
          </cell>
          <cell r="D2085">
            <v>0</v>
          </cell>
          <cell r="E2085" t="str">
            <v>取付手間 ます幅600</v>
          </cell>
          <cell r="F2085">
            <v>0</v>
          </cell>
          <cell r="G2085" t="str">
            <v>か所</v>
          </cell>
        </row>
        <row r="2086">
          <cell r="B2086" t="str">
            <v>142-02</v>
          </cell>
          <cell r="C2086" t="str">
            <v>鋼製ｸﾞﾚｰﾁﾝｸﾞますふた</v>
          </cell>
          <cell r="E2086" t="str">
            <v>枠付 普通目 平型 T-2 ます幅300</v>
          </cell>
          <cell r="G2086" t="str">
            <v>か所</v>
          </cell>
        </row>
        <row r="2087">
          <cell r="B2087" t="str">
            <v>142-03</v>
          </cell>
          <cell r="C2087" t="str">
            <v>鋼製ｸﾞﾚｰﾁﾝｸﾞますふた</v>
          </cell>
          <cell r="E2087" t="str">
            <v>枠付 普通目 平型 T-2 ます幅350</v>
          </cell>
          <cell r="G2087" t="str">
            <v>か所</v>
          </cell>
        </row>
        <row r="2088">
          <cell r="B2088" t="str">
            <v>142-04</v>
          </cell>
          <cell r="C2088" t="str">
            <v>鋼製ｸﾞﾚｰﾁﾝｸﾞますふた</v>
          </cell>
          <cell r="E2088" t="str">
            <v>枠付 普通目 平型 T-2 ます幅400</v>
          </cell>
          <cell r="G2088" t="str">
            <v>か所</v>
          </cell>
        </row>
        <row r="2089">
          <cell r="B2089" t="str">
            <v>142-05</v>
          </cell>
          <cell r="C2089" t="str">
            <v>鋼製ｸﾞﾚｰﾁﾝｸﾞますふた</v>
          </cell>
          <cell r="E2089" t="str">
            <v>枠付 普通目 平型 T-2 ます幅450</v>
          </cell>
          <cell r="G2089" t="str">
            <v>か所</v>
          </cell>
        </row>
        <row r="2090">
          <cell r="B2090" t="str">
            <v>142-06</v>
          </cell>
          <cell r="C2090" t="str">
            <v>鋼製ｸﾞﾚｰﾁﾝｸﾞますふた</v>
          </cell>
          <cell r="E2090" t="str">
            <v>枠付 普通目 平型 T-2 ます幅500</v>
          </cell>
          <cell r="G2090" t="str">
            <v>か所</v>
          </cell>
        </row>
        <row r="2091">
          <cell r="B2091" t="str">
            <v>142-07</v>
          </cell>
          <cell r="C2091" t="str">
            <v>鋼製ｸﾞﾚｰﾁﾝｸﾞますふた</v>
          </cell>
          <cell r="E2091" t="str">
            <v>枠付 普通目 平型 T-2 ます幅550</v>
          </cell>
          <cell r="G2091" t="str">
            <v>か所</v>
          </cell>
        </row>
        <row r="2092">
          <cell r="B2092" t="str">
            <v>142-08</v>
          </cell>
          <cell r="C2092" t="str">
            <v>鋼製ｸﾞﾚｰﾁﾝｸﾞますふた</v>
          </cell>
          <cell r="E2092" t="str">
            <v>枠付 普通目 平型 T-2 ます幅600</v>
          </cell>
          <cell r="G2092" t="str">
            <v>か所</v>
          </cell>
        </row>
        <row r="2093">
          <cell r="B2093" t="str">
            <v>142-09</v>
          </cell>
          <cell r="C2093" t="str">
            <v>鋼製ｸﾞﾚｰﾁﾝｸﾞますふた</v>
          </cell>
          <cell r="E2093" t="str">
            <v>枠付 普通目 平型 T-6 ます幅300</v>
          </cell>
          <cell r="G2093" t="str">
            <v>か所</v>
          </cell>
        </row>
        <row r="2094">
          <cell r="B2094" t="str">
            <v>142-10</v>
          </cell>
          <cell r="C2094" t="str">
            <v>鋼製ｸﾞﾚｰﾁﾝｸﾞますふた</v>
          </cell>
          <cell r="E2094" t="str">
            <v>枠付 普通目 平型 T-6 ます幅350</v>
          </cell>
          <cell r="G2094" t="str">
            <v>か所</v>
          </cell>
        </row>
        <row r="2095">
          <cell r="B2095" t="str">
            <v>142-11</v>
          </cell>
          <cell r="C2095" t="str">
            <v>鋼製ｸﾞﾚｰﾁﾝｸﾞますふた</v>
          </cell>
          <cell r="E2095" t="str">
            <v>枠付 普通目 平型 T-6 ます幅400</v>
          </cell>
          <cell r="G2095" t="str">
            <v>か所</v>
          </cell>
        </row>
        <row r="2096">
          <cell r="B2096" t="str">
            <v>142-12</v>
          </cell>
          <cell r="C2096" t="str">
            <v>鋼製ｸﾞﾚｰﾁﾝｸﾞますふた</v>
          </cell>
          <cell r="E2096" t="str">
            <v>枠付 普通目 平型 T-6 ます幅450</v>
          </cell>
          <cell r="G2096" t="str">
            <v>か所</v>
          </cell>
        </row>
        <row r="2097">
          <cell r="B2097" t="str">
            <v>142-13</v>
          </cell>
          <cell r="C2097" t="str">
            <v>鋼製ｸﾞﾚｰﾁﾝｸﾞますふた</v>
          </cell>
          <cell r="E2097" t="str">
            <v>枠付 普通目 平型 T-6 ます幅500</v>
          </cell>
          <cell r="G2097" t="str">
            <v>か所</v>
          </cell>
        </row>
        <row r="2098">
          <cell r="B2098" t="str">
            <v>142-14</v>
          </cell>
          <cell r="C2098" t="str">
            <v>鋼製ｸﾞﾚｰﾁﾝｸﾞますふた</v>
          </cell>
          <cell r="E2098" t="str">
            <v>枠付 普通目 平型 T-6 ます幅550</v>
          </cell>
          <cell r="G2098" t="str">
            <v>か所</v>
          </cell>
        </row>
        <row r="2099">
          <cell r="B2099" t="str">
            <v>143-01</v>
          </cell>
          <cell r="C2099" t="str">
            <v>鋼製ｸﾞﾚｰﾁﾝｸﾞますふた</v>
          </cell>
          <cell r="E2099" t="str">
            <v>枠付 普通目 平型 T-6 ます幅600</v>
          </cell>
          <cell r="G2099" t="str">
            <v>か所</v>
          </cell>
        </row>
        <row r="2100">
          <cell r="B2100" t="str">
            <v>143-02</v>
          </cell>
          <cell r="C2100" t="str">
            <v>鋼製ｸﾞﾚｰﾁﾝｸﾞますふた</v>
          </cell>
          <cell r="E2100" t="str">
            <v>枠付 普通目 平型 T-14 ます幅300</v>
          </cell>
          <cell r="G2100" t="str">
            <v>か所</v>
          </cell>
        </row>
        <row r="2101">
          <cell r="B2101" t="str">
            <v>143-03</v>
          </cell>
          <cell r="C2101" t="str">
            <v>鋼製ｸﾞﾚｰﾁﾝｸﾞますふた</v>
          </cell>
          <cell r="E2101" t="str">
            <v>枠付 普通目 平型 T-14 ます幅350</v>
          </cell>
          <cell r="G2101" t="str">
            <v>か所</v>
          </cell>
        </row>
        <row r="2102">
          <cell r="B2102" t="str">
            <v>143-04</v>
          </cell>
          <cell r="C2102" t="str">
            <v>鋼製ｸﾞﾚｰﾁﾝｸﾞますふた</v>
          </cell>
          <cell r="E2102" t="str">
            <v>枠付 普通目 平型 T-14 ます幅400</v>
          </cell>
          <cell r="G2102" t="str">
            <v>か所</v>
          </cell>
        </row>
        <row r="2103">
          <cell r="B2103" t="str">
            <v>143-05</v>
          </cell>
          <cell r="C2103" t="str">
            <v>鋼製ｸﾞﾚｰﾁﾝｸﾞますふた</v>
          </cell>
          <cell r="E2103" t="str">
            <v>枠付 普通目 平型 T-14 ます幅450</v>
          </cell>
          <cell r="G2103" t="str">
            <v>か所</v>
          </cell>
        </row>
        <row r="2104">
          <cell r="B2104" t="str">
            <v>143-06</v>
          </cell>
          <cell r="C2104" t="str">
            <v>鋼製ｸﾞﾚｰﾁﾝｸﾞますふた</v>
          </cell>
          <cell r="E2104" t="str">
            <v>枠付 普通目 平型 T-14 ます幅500</v>
          </cell>
          <cell r="G2104" t="str">
            <v>か所</v>
          </cell>
        </row>
        <row r="2105">
          <cell r="B2105" t="str">
            <v>143-07</v>
          </cell>
          <cell r="C2105" t="str">
            <v>鋼製ｸﾞﾚｰﾁﾝｸﾞますふた</v>
          </cell>
          <cell r="E2105" t="str">
            <v>枠付 普通目 平型 T-14 ます幅550</v>
          </cell>
          <cell r="G2105" t="str">
            <v>か所</v>
          </cell>
        </row>
        <row r="2106">
          <cell r="B2106" t="str">
            <v>143-08</v>
          </cell>
          <cell r="C2106" t="str">
            <v>鋼製ｸﾞﾚｰﾁﾝｸﾞますふた</v>
          </cell>
          <cell r="E2106" t="str">
            <v>枠付 普通目 平型 T-14 ます幅600</v>
          </cell>
          <cell r="G2106" t="str">
            <v>か所</v>
          </cell>
        </row>
        <row r="2107">
          <cell r="B2107" t="str">
            <v>143-09</v>
          </cell>
          <cell r="C2107" t="str">
            <v>鋼製ｸﾞﾚｰﾁﾝｸﾞますふた</v>
          </cell>
          <cell r="E2107" t="str">
            <v>枠付 普通目 平型 T-20 ます幅300</v>
          </cell>
          <cell r="G2107" t="str">
            <v>か所</v>
          </cell>
        </row>
        <row r="2108">
          <cell r="B2108" t="str">
            <v>143-10</v>
          </cell>
          <cell r="C2108" t="str">
            <v>鋼製ｸﾞﾚｰﾁﾝｸﾞますふた</v>
          </cell>
          <cell r="E2108" t="str">
            <v>枠付 普通目 平型 T-20 ます幅350</v>
          </cell>
          <cell r="G2108" t="str">
            <v>か所</v>
          </cell>
        </row>
        <row r="2109">
          <cell r="B2109" t="str">
            <v>143-11</v>
          </cell>
          <cell r="C2109" t="str">
            <v>鋼製ｸﾞﾚｰﾁﾝｸﾞますふた</v>
          </cell>
          <cell r="E2109" t="str">
            <v>枠付 普通目 平型 T-20 ます幅400</v>
          </cell>
          <cell r="G2109" t="str">
            <v>か所</v>
          </cell>
        </row>
        <row r="2110">
          <cell r="B2110" t="str">
            <v>143-12</v>
          </cell>
          <cell r="C2110" t="str">
            <v>鋼製ｸﾞﾚｰﾁﾝｸﾞますふた</v>
          </cell>
          <cell r="E2110" t="str">
            <v>枠付 普通目 平型 T-20 ます幅450</v>
          </cell>
          <cell r="G2110" t="str">
            <v>か所</v>
          </cell>
        </row>
        <row r="2111">
          <cell r="B2111" t="str">
            <v>143-13</v>
          </cell>
          <cell r="C2111" t="str">
            <v>鋼製ｸﾞﾚｰﾁﾝｸﾞますふた</v>
          </cell>
          <cell r="E2111" t="str">
            <v>枠付 普通目 平型 T-20 ます幅500</v>
          </cell>
          <cell r="G2111" t="str">
            <v>か所</v>
          </cell>
        </row>
        <row r="2112">
          <cell r="B2112" t="str">
            <v>143-14</v>
          </cell>
          <cell r="C2112" t="str">
            <v>鋼製ｸﾞﾚｰﾁﾝｸﾞますふた</v>
          </cell>
          <cell r="E2112" t="str">
            <v>枠付 普通目 平型 T-20 ます幅550</v>
          </cell>
          <cell r="G2112" t="str">
            <v>か所</v>
          </cell>
        </row>
        <row r="2113">
          <cell r="B2113" t="str">
            <v>144-01</v>
          </cell>
          <cell r="C2113" t="str">
            <v>鋼製ｸﾞﾚｰﾁﾝｸﾞますふた</v>
          </cell>
          <cell r="E2113" t="str">
            <v>枠付 普通目 平型 T-20 ます幅600</v>
          </cell>
          <cell r="G2113" t="str">
            <v>か所</v>
          </cell>
        </row>
        <row r="2114">
          <cell r="B2114" t="str">
            <v>144-02</v>
          </cell>
          <cell r="C2114" t="str">
            <v>鋳鉄製ますふた</v>
          </cell>
          <cell r="D2114">
            <v>0</v>
          </cell>
          <cell r="E2114" t="str">
            <v>取付手間 ます幅300</v>
          </cell>
          <cell r="F2114">
            <v>0</v>
          </cell>
          <cell r="G2114" t="str">
            <v>か所</v>
          </cell>
        </row>
        <row r="2115">
          <cell r="B2115" t="str">
            <v>144-03</v>
          </cell>
          <cell r="C2115" t="str">
            <v>鋳鉄製ますふた</v>
          </cell>
          <cell r="D2115">
            <v>0</v>
          </cell>
          <cell r="E2115" t="str">
            <v>取付手間 ます幅350</v>
          </cell>
          <cell r="F2115">
            <v>0</v>
          </cell>
          <cell r="G2115" t="str">
            <v>か所</v>
          </cell>
        </row>
        <row r="2116">
          <cell r="B2116" t="str">
            <v>144-04</v>
          </cell>
          <cell r="C2116" t="str">
            <v>鋳鉄製ますふた</v>
          </cell>
          <cell r="D2116">
            <v>0</v>
          </cell>
          <cell r="E2116" t="str">
            <v>取付手間 ます幅400</v>
          </cell>
          <cell r="F2116">
            <v>0</v>
          </cell>
          <cell r="G2116" t="str">
            <v>か所</v>
          </cell>
        </row>
        <row r="2117">
          <cell r="B2117" t="str">
            <v>144-05</v>
          </cell>
          <cell r="C2117" t="str">
            <v>鋳鉄製ますふた</v>
          </cell>
          <cell r="D2117">
            <v>0</v>
          </cell>
          <cell r="E2117" t="str">
            <v>取付手間 ます幅450</v>
          </cell>
          <cell r="F2117">
            <v>0</v>
          </cell>
          <cell r="G2117" t="str">
            <v>か所</v>
          </cell>
        </row>
        <row r="2118">
          <cell r="B2118" t="str">
            <v>144-06</v>
          </cell>
          <cell r="C2118" t="str">
            <v>鋳鉄製ますふた</v>
          </cell>
          <cell r="E2118" t="str">
            <v>取付手間 ます幅500</v>
          </cell>
          <cell r="G2118" t="str">
            <v>か所</v>
          </cell>
        </row>
        <row r="2119">
          <cell r="B2119" t="str">
            <v>144-07</v>
          </cell>
          <cell r="C2119" t="str">
            <v>鋳鉄製ますふた</v>
          </cell>
          <cell r="E2119" t="str">
            <v>取付手間 ます幅600</v>
          </cell>
          <cell r="G2119" t="str">
            <v>か所</v>
          </cell>
        </row>
        <row r="2120">
          <cell r="B2120" t="str">
            <v>144-08</v>
          </cell>
          <cell r="C2120" t="str">
            <v>鋳鉄製ますふた</v>
          </cell>
          <cell r="E2120" t="str">
            <v>枠付 格子型 T-2（5KN） ます幅300</v>
          </cell>
          <cell r="G2120" t="str">
            <v>か所</v>
          </cell>
        </row>
        <row r="2121">
          <cell r="B2121" t="str">
            <v>144-09</v>
          </cell>
          <cell r="C2121" t="str">
            <v>鋳鉄製ますふた</v>
          </cell>
          <cell r="E2121" t="str">
            <v>枠付 格子型 T-2（5KN） ます幅350</v>
          </cell>
          <cell r="G2121" t="str">
            <v>か所</v>
          </cell>
        </row>
        <row r="2122">
          <cell r="B2122" t="str">
            <v>144-10</v>
          </cell>
          <cell r="C2122" t="str">
            <v>鋳鉄製ますふた</v>
          </cell>
          <cell r="E2122" t="str">
            <v>枠付 格子型 T-2（5KN） ます幅400</v>
          </cell>
          <cell r="G2122" t="str">
            <v>か所</v>
          </cell>
        </row>
        <row r="2123">
          <cell r="B2123" t="str">
            <v>144-11</v>
          </cell>
          <cell r="C2123" t="str">
            <v>鋳鉄製ますふた</v>
          </cell>
          <cell r="E2123" t="str">
            <v>枠付 格子型 T-2（5KN） ます幅450</v>
          </cell>
          <cell r="G2123" t="str">
            <v>か所</v>
          </cell>
        </row>
        <row r="2124">
          <cell r="B2124" t="str">
            <v>144-12</v>
          </cell>
          <cell r="C2124" t="str">
            <v>鋳鉄製ますふた</v>
          </cell>
          <cell r="E2124" t="str">
            <v>枠付 格子型 T-2（5KN） ます幅500</v>
          </cell>
          <cell r="G2124" t="str">
            <v>か所</v>
          </cell>
        </row>
        <row r="2125">
          <cell r="B2125" t="str">
            <v>144-13</v>
          </cell>
          <cell r="C2125" t="str">
            <v>鋳鉄製ますふた</v>
          </cell>
          <cell r="E2125" t="str">
            <v>枠付 格子型 T-2（5KN） ます幅600</v>
          </cell>
          <cell r="G2125" t="str">
            <v>か所</v>
          </cell>
        </row>
        <row r="2126">
          <cell r="B2126" t="str">
            <v>144-14</v>
          </cell>
          <cell r="C2126" t="str">
            <v>鋳鉄製ますふた</v>
          </cell>
          <cell r="E2126" t="str">
            <v>枠付 格子型 T-6（15KN） ます幅300</v>
          </cell>
          <cell r="G2126" t="str">
            <v>か所</v>
          </cell>
        </row>
        <row r="2127">
          <cell r="B2127" t="str">
            <v>145-01</v>
          </cell>
          <cell r="C2127" t="str">
            <v>鋳鉄製ますふた</v>
          </cell>
          <cell r="E2127" t="str">
            <v>枠付 格子型 T-6（15KN） ます幅350</v>
          </cell>
          <cell r="G2127" t="str">
            <v>か所</v>
          </cell>
        </row>
        <row r="2128">
          <cell r="B2128" t="str">
            <v>145-02</v>
          </cell>
          <cell r="C2128" t="str">
            <v>鋳鉄製ますふた</v>
          </cell>
          <cell r="E2128" t="str">
            <v>枠付 格子型 T-6（15KN） ます幅400</v>
          </cell>
          <cell r="G2128" t="str">
            <v>か所</v>
          </cell>
        </row>
        <row r="2129">
          <cell r="B2129" t="str">
            <v>145-03</v>
          </cell>
          <cell r="C2129" t="str">
            <v>鋳鉄製ますふた</v>
          </cell>
          <cell r="E2129" t="str">
            <v>枠付 格子型 T-6（15KN） ます幅450</v>
          </cell>
          <cell r="G2129" t="str">
            <v>か所</v>
          </cell>
        </row>
        <row r="2130">
          <cell r="B2130" t="str">
            <v>145-04</v>
          </cell>
          <cell r="C2130" t="str">
            <v>鋳鉄製ますふた</v>
          </cell>
          <cell r="E2130" t="str">
            <v>枠付 格子型 T-6（15KN） ます幅500</v>
          </cell>
          <cell r="G2130" t="str">
            <v>か所</v>
          </cell>
        </row>
        <row r="2131">
          <cell r="B2131" t="str">
            <v>145-05</v>
          </cell>
          <cell r="C2131" t="str">
            <v>鋳鉄製ますふた</v>
          </cell>
          <cell r="E2131" t="str">
            <v>枠付 格子型 T-6（15KN） ます幅600</v>
          </cell>
          <cell r="G2131" t="str">
            <v>か所</v>
          </cell>
        </row>
        <row r="2132">
          <cell r="B2132" t="str">
            <v>145-06</v>
          </cell>
          <cell r="C2132" t="str">
            <v>鋳鉄製ますふた</v>
          </cell>
          <cell r="E2132" t="str">
            <v>枠付 格子型 T-20（50KN） ます幅300</v>
          </cell>
          <cell r="G2132" t="str">
            <v>か所</v>
          </cell>
        </row>
        <row r="2133">
          <cell r="B2133" t="str">
            <v>145-07</v>
          </cell>
          <cell r="C2133" t="str">
            <v>鋳鉄製ますふた</v>
          </cell>
          <cell r="E2133" t="str">
            <v>枠付 格子型 T-20（50KN） ます幅350</v>
          </cell>
          <cell r="G2133" t="str">
            <v>か所</v>
          </cell>
        </row>
        <row r="2134">
          <cell r="B2134" t="str">
            <v>145-08</v>
          </cell>
          <cell r="C2134" t="str">
            <v>鋳鉄製ますふた</v>
          </cell>
          <cell r="E2134" t="str">
            <v>枠付 格子型 T-20（50KN） ます幅400</v>
          </cell>
          <cell r="G2134" t="str">
            <v>か所</v>
          </cell>
        </row>
        <row r="2135">
          <cell r="B2135" t="str">
            <v>145-09</v>
          </cell>
          <cell r="C2135" t="str">
            <v>鋳鉄製ますふた</v>
          </cell>
          <cell r="E2135" t="str">
            <v>枠付 格子型 T-20（50KN） ます幅450</v>
          </cell>
          <cell r="G2135" t="str">
            <v>か所</v>
          </cell>
        </row>
        <row r="2136">
          <cell r="B2136" t="str">
            <v>145-10</v>
          </cell>
          <cell r="C2136" t="str">
            <v>鋳鉄製ますふた</v>
          </cell>
          <cell r="E2136" t="str">
            <v>枠付 格子型 T-20（50KN） ます幅500</v>
          </cell>
          <cell r="G2136" t="str">
            <v>か所</v>
          </cell>
        </row>
        <row r="2137">
          <cell r="B2137" t="str">
            <v>145-11</v>
          </cell>
          <cell r="C2137" t="str">
            <v>鋳鉄製ますふた</v>
          </cell>
          <cell r="E2137" t="str">
            <v>枠付 格子型 T-20（50KN） ます幅600</v>
          </cell>
          <cell r="G2137" t="str">
            <v>か所</v>
          </cell>
        </row>
        <row r="2138">
          <cell r="B2138" t="str">
            <v>145-12</v>
          </cell>
          <cell r="C2138" t="str">
            <v>ｽﾃﾝﾚｽ製ｸﾞﾚｰﾁﾝｸﾞ ますふた</v>
          </cell>
          <cell r="E2138" t="str">
            <v>取付手間 ます幅300</v>
          </cell>
          <cell r="G2138" t="str">
            <v>か所</v>
          </cell>
        </row>
        <row r="2139">
          <cell r="B2139" t="str">
            <v>145-13</v>
          </cell>
          <cell r="C2139" t="str">
            <v>ｽﾃﾝﾚｽ製ｸﾞﾚｰﾁﾝｸﾞ ますふた</v>
          </cell>
          <cell r="E2139" t="str">
            <v>取付手間 ます幅350</v>
          </cell>
          <cell r="G2139" t="str">
            <v>か所</v>
          </cell>
        </row>
        <row r="2140">
          <cell r="B2140" t="str">
            <v>145-14</v>
          </cell>
          <cell r="C2140" t="str">
            <v>ｽﾃﾝﾚｽ製ｸﾞﾚｰﾁﾝｸﾞ ますふた</v>
          </cell>
          <cell r="E2140" t="str">
            <v>取付手間 ます幅400</v>
          </cell>
          <cell r="G2140" t="str">
            <v>か所</v>
          </cell>
        </row>
        <row r="2141">
          <cell r="B2141" t="str">
            <v>146-01</v>
          </cell>
          <cell r="C2141" t="str">
            <v>ｽﾃﾝﾚｽ製ｸﾞﾚｰﾁﾝｸﾞ ますふた</v>
          </cell>
          <cell r="E2141" t="str">
            <v>取付手間 ます幅450</v>
          </cell>
          <cell r="G2141" t="str">
            <v>か所</v>
          </cell>
        </row>
        <row r="2142">
          <cell r="B2142" t="str">
            <v>146-02</v>
          </cell>
          <cell r="C2142" t="str">
            <v>ｽﾃﾝﾚｽ製ｸﾞﾚｰﾁﾝｸﾞ ますふた</v>
          </cell>
          <cell r="E2142" t="str">
            <v>取付手間 ます幅500</v>
          </cell>
          <cell r="G2142" t="str">
            <v>か所</v>
          </cell>
        </row>
        <row r="2143">
          <cell r="B2143" t="str">
            <v>146-03</v>
          </cell>
          <cell r="C2143" t="str">
            <v>ｽﾃﾝﾚｽ製ｸﾞﾚｰﾁﾝｸﾞ ますふた</v>
          </cell>
          <cell r="E2143" t="str">
            <v>取付手間 ます幅550</v>
          </cell>
          <cell r="G2143" t="str">
            <v>か所</v>
          </cell>
        </row>
        <row r="2144">
          <cell r="B2144" t="str">
            <v>146-04</v>
          </cell>
          <cell r="C2144" t="str">
            <v>ｽﾃﾝﾚｽ製ｸﾞﾚｰﾁﾝｸﾞ ますふた</v>
          </cell>
          <cell r="E2144" t="str">
            <v>取付手間 ます幅600</v>
          </cell>
          <cell r="G2144" t="str">
            <v>か所</v>
          </cell>
        </row>
        <row r="2145">
          <cell r="B2145" t="str">
            <v>146-05</v>
          </cell>
          <cell r="C2145" t="str">
            <v>鋼製ｸﾞﾚｰﾁﾝｸﾞ 溝ふた</v>
          </cell>
          <cell r="D2145">
            <v>0</v>
          </cell>
          <cell r="E2145" t="str">
            <v>枠無取付手間 ﾎﾞﾙﾄ固定無 溝幅200</v>
          </cell>
          <cell r="G2145" t="str">
            <v>ｍ</v>
          </cell>
        </row>
        <row r="2146">
          <cell r="B2146" t="str">
            <v>146-06</v>
          </cell>
          <cell r="C2146" t="str">
            <v>鋼製ｸﾞﾚｰﾁﾝｸﾞ 溝ふた</v>
          </cell>
          <cell r="D2146">
            <v>0</v>
          </cell>
          <cell r="E2146" t="str">
            <v>枠無取付手間 ﾎﾞﾙﾄ固定無 溝幅250</v>
          </cell>
          <cell r="G2146" t="str">
            <v>ｍ</v>
          </cell>
        </row>
        <row r="2147">
          <cell r="B2147" t="str">
            <v>146-07</v>
          </cell>
          <cell r="C2147" t="str">
            <v>鋼製ｸﾞﾚｰﾁﾝｸﾞ 溝ふた</v>
          </cell>
          <cell r="D2147">
            <v>0</v>
          </cell>
          <cell r="E2147" t="str">
            <v>枠無取付手間 ﾎﾞﾙﾄ固定無 溝幅300</v>
          </cell>
          <cell r="G2147" t="str">
            <v>ｍ</v>
          </cell>
        </row>
        <row r="2148">
          <cell r="B2148" t="str">
            <v>146-08</v>
          </cell>
          <cell r="C2148" t="str">
            <v>鋼製ｸﾞﾚｰﾁﾝｸﾞ 溝ふた</v>
          </cell>
          <cell r="D2148">
            <v>0</v>
          </cell>
          <cell r="E2148" t="str">
            <v>枠無取付手間 ﾎﾞﾙﾄ固定無 溝幅350</v>
          </cell>
          <cell r="G2148" t="str">
            <v>ｍ</v>
          </cell>
        </row>
        <row r="2149">
          <cell r="B2149" t="str">
            <v>146-09</v>
          </cell>
          <cell r="C2149" t="str">
            <v>鋼製ｸﾞﾚｰﾁﾝｸﾞ 溝ふた</v>
          </cell>
          <cell r="D2149">
            <v>0</v>
          </cell>
          <cell r="E2149" t="str">
            <v>枠無取付手間 ﾎﾞﾙﾄ固定無 溝幅400</v>
          </cell>
          <cell r="G2149" t="str">
            <v>ｍ</v>
          </cell>
        </row>
        <row r="2150">
          <cell r="B2150" t="str">
            <v>146-10</v>
          </cell>
          <cell r="C2150" t="str">
            <v>鋼製ｸﾞﾚｰﾁﾝｸﾞ 溝ふた</v>
          </cell>
          <cell r="D2150">
            <v>0</v>
          </cell>
          <cell r="E2150" t="str">
            <v>枠無取付手間 ﾎﾞﾙﾄ固定無 溝幅450</v>
          </cell>
          <cell r="G2150" t="str">
            <v>ｍ</v>
          </cell>
        </row>
        <row r="2151">
          <cell r="B2151" t="str">
            <v>146-11</v>
          </cell>
          <cell r="C2151" t="str">
            <v>鋼製ｸﾞﾚｰﾁﾝｸﾞ 溝ふた</v>
          </cell>
          <cell r="D2151">
            <v>0</v>
          </cell>
          <cell r="E2151" t="str">
            <v>枠のみ取付手間</v>
          </cell>
          <cell r="F2151">
            <v>0</v>
          </cell>
          <cell r="G2151" t="str">
            <v>ｍ</v>
          </cell>
        </row>
        <row r="2152">
          <cell r="B2152" t="str">
            <v>146-12</v>
          </cell>
          <cell r="C2152" t="str">
            <v>鋼製ｸﾞﾚｰﾁﾝｸﾞ 溝ふた</v>
          </cell>
          <cell r="E2152" t="str">
            <v>側溝用(枠付) 普通目 平型 歩行用 ﾎﾞﾙﾄ固定無 溝幅200</v>
          </cell>
          <cell r="G2152" t="str">
            <v>ｍ</v>
          </cell>
        </row>
        <row r="2153">
          <cell r="B2153" t="str">
            <v>146-13</v>
          </cell>
          <cell r="C2153" t="str">
            <v>鋼製ｸﾞﾚｰﾁﾝｸﾞ 溝ふた</v>
          </cell>
          <cell r="E2153" t="str">
            <v>側溝用(枠付) 普通目 平型 歩行用 ﾎﾞﾙﾄ固定無 溝幅250</v>
          </cell>
          <cell r="G2153" t="str">
            <v>ｍ</v>
          </cell>
        </row>
        <row r="2154">
          <cell r="B2154" t="str">
            <v>146-14</v>
          </cell>
          <cell r="C2154" t="str">
            <v>鋼製ｸﾞﾚｰﾁﾝｸﾞ 溝ふた</v>
          </cell>
          <cell r="E2154" t="str">
            <v>側溝用(枠付) 普通目 平型 歩行用 ﾎﾞﾙﾄ固定無 溝幅300</v>
          </cell>
          <cell r="G2154" t="str">
            <v>ｍ</v>
          </cell>
        </row>
        <row r="2155">
          <cell r="B2155" t="str">
            <v>147-01</v>
          </cell>
          <cell r="C2155" t="str">
            <v>鋼製ｸﾞﾚｰﾁﾝｸﾞ 溝ふた</v>
          </cell>
          <cell r="E2155" t="str">
            <v>側溝用(枠付) 普通目 平型 歩行用 ﾎﾞﾙﾄ固定無 溝幅350</v>
          </cell>
          <cell r="G2155" t="str">
            <v>ｍ</v>
          </cell>
        </row>
        <row r="2156">
          <cell r="B2156" t="str">
            <v>147-02</v>
          </cell>
          <cell r="C2156" t="str">
            <v>鋼製ｸﾞﾚｰﾁﾝｸﾞ 溝ふた</v>
          </cell>
          <cell r="E2156" t="str">
            <v>側溝用(枠付) 普通目 平型 歩行用 ﾎﾞﾙﾄ固定無 溝幅400</v>
          </cell>
          <cell r="G2156" t="str">
            <v>ｍ</v>
          </cell>
        </row>
        <row r="2157">
          <cell r="B2157" t="str">
            <v>147-03</v>
          </cell>
          <cell r="C2157" t="str">
            <v>鋼製ｸﾞﾚｰﾁﾝｸﾞ 溝ふた</v>
          </cell>
          <cell r="E2157" t="str">
            <v>側溝用(枠付) 普通目 平型 歩行用 ﾎﾞﾙﾄ固定無 溝幅450</v>
          </cell>
          <cell r="G2157" t="str">
            <v>ｍ</v>
          </cell>
        </row>
        <row r="2158">
          <cell r="B2158" t="str">
            <v>147-04</v>
          </cell>
          <cell r="C2158" t="str">
            <v>鋼製ｸﾞﾚｰﾁﾝｸﾞ 溝ふた</v>
          </cell>
          <cell r="E2158" t="str">
            <v>側溝用(枠付) 普通目 平型 T-2 ﾎﾞﾙﾄ固定無 溝幅200</v>
          </cell>
          <cell r="G2158" t="str">
            <v>ｍ</v>
          </cell>
        </row>
        <row r="2159">
          <cell r="B2159" t="str">
            <v>147-05</v>
          </cell>
          <cell r="C2159" t="str">
            <v>鋼製ｸﾞﾚｰﾁﾝｸﾞ 溝ふた</v>
          </cell>
          <cell r="E2159" t="str">
            <v>側溝用(枠付) 普通目 平型 T-2 ﾎﾞﾙﾄ固定無 溝幅250</v>
          </cell>
          <cell r="G2159" t="str">
            <v>ｍ</v>
          </cell>
        </row>
        <row r="2160">
          <cell r="B2160" t="str">
            <v>147-06</v>
          </cell>
          <cell r="C2160" t="str">
            <v>鋼製ｸﾞﾚｰﾁﾝｸﾞ 溝ふた</v>
          </cell>
          <cell r="E2160" t="str">
            <v>側溝用(枠付) 普通目 平型 T-2 ﾎﾞﾙﾄ固定無 溝幅300</v>
          </cell>
          <cell r="G2160" t="str">
            <v>ｍ</v>
          </cell>
        </row>
        <row r="2161">
          <cell r="B2161" t="str">
            <v>147-07</v>
          </cell>
          <cell r="C2161" t="str">
            <v>鋼製ｸﾞﾚｰﾁﾝｸﾞ 溝ふた</v>
          </cell>
          <cell r="E2161" t="str">
            <v>側溝用(枠付) 普通目 平型 T-2 ﾎﾞﾙﾄ固定無 溝幅350</v>
          </cell>
          <cell r="G2161" t="str">
            <v>ｍ</v>
          </cell>
        </row>
        <row r="2162">
          <cell r="B2162" t="str">
            <v>147-08</v>
          </cell>
          <cell r="C2162" t="str">
            <v>鋼製ｸﾞﾚｰﾁﾝｸﾞ 溝ふた</v>
          </cell>
          <cell r="E2162" t="str">
            <v>側溝用(枠付) 普通目 平型 T-2 ﾎﾞﾙﾄ固定無 溝幅400</v>
          </cell>
          <cell r="G2162" t="str">
            <v>ｍ</v>
          </cell>
        </row>
        <row r="2163">
          <cell r="B2163" t="str">
            <v>147-09</v>
          </cell>
          <cell r="C2163" t="str">
            <v>鋼製ｸﾞﾚｰﾁﾝｸﾞ 溝ふた</v>
          </cell>
          <cell r="E2163" t="str">
            <v>側溝用(枠付) 普通目 平型 T-2 ﾎﾞﾙﾄ固定無 溝幅450</v>
          </cell>
          <cell r="G2163" t="str">
            <v>ｍ</v>
          </cell>
        </row>
        <row r="2164">
          <cell r="B2164" t="str">
            <v>147-10</v>
          </cell>
          <cell r="C2164" t="str">
            <v>鋼製ｸﾞﾚｰﾁﾝｸﾞ 溝ふた</v>
          </cell>
          <cell r="E2164" t="str">
            <v>側溝用(枠付) 普通目 平型 T-6 ﾎﾞﾙﾄ固定無 溝幅200</v>
          </cell>
          <cell r="G2164" t="str">
            <v>ｍ</v>
          </cell>
        </row>
        <row r="2165">
          <cell r="B2165" t="str">
            <v>147-11</v>
          </cell>
          <cell r="C2165" t="str">
            <v>鋼製ｸﾞﾚｰﾁﾝｸﾞ 溝ふた</v>
          </cell>
          <cell r="E2165" t="str">
            <v>側溝用(枠付) 普通目 平型 T-6 ﾎﾞﾙﾄ固定無 溝幅250</v>
          </cell>
          <cell r="G2165" t="str">
            <v>ｍ</v>
          </cell>
        </row>
        <row r="2166">
          <cell r="B2166" t="str">
            <v>147-12</v>
          </cell>
          <cell r="C2166" t="str">
            <v>鋼製ｸﾞﾚｰﾁﾝｸﾞ 溝ふた</v>
          </cell>
          <cell r="E2166" t="str">
            <v>側溝用(枠付) 普通目 平型 T-6 ﾎﾞﾙﾄ固定無 溝幅300</v>
          </cell>
          <cell r="G2166" t="str">
            <v>ｍ</v>
          </cell>
        </row>
        <row r="2167">
          <cell r="B2167" t="str">
            <v>147-13</v>
          </cell>
          <cell r="C2167" t="str">
            <v>鋼製ｸﾞﾚｰﾁﾝｸﾞ 溝ふた</v>
          </cell>
          <cell r="E2167" t="str">
            <v>側溝用(枠付) 普通目 平型 T-6 ﾎﾞﾙﾄ固定無 溝幅350</v>
          </cell>
          <cell r="G2167" t="str">
            <v>ｍ</v>
          </cell>
        </row>
        <row r="2168">
          <cell r="B2168" t="str">
            <v>147-14</v>
          </cell>
          <cell r="C2168" t="str">
            <v>鋼製ｸﾞﾚｰﾁﾝｸﾞ 溝ふた</v>
          </cell>
          <cell r="E2168" t="str">
            <v>側溝用(枠付) 普通目 平型 T-6 ﾎﾞﾙﾄ固定無 溝幅400</v>
          </cell>
          <cell r="G2168" t="str">
            <v>ｍ</v>
          </cell>
        </row>
        <row r="2169">
          <cell r="B2169" t="str">
            <v>148-01</v>
          </cell>
          <cell r="C2169" t="str">
            <v>鋼製ｸﾞﾚｰﾁﾝｸﾞ 溝ふた</v>
          </cell>
          <cell r="E2169" t="str">
            <v>側溝用(枠付) 普通目 平型 T-6 ﾎﾞﾙﾄ固定無 溝幅450</v>
          </cell>
          <cell r="G2169" t="str">
            <v>ｍ</v>
          </cell>
        </row>
        <row r="2170">
          <cell r="B2170" t="str">
            <v>148-02</v>
          </cell>
          <cell r="C2170" t="str">
            <v>鋼製ｸﾞﾚｰﾁﾝｸﾞ 溝ふた</v>
          </cell>
          <cell r="E2170" t="str">
            <v>側溝用(枠付) 普通目 平型 T-14 ﾎﾞﾙﾄ固定無 溝幅200</v>
          </cell>
          <cell r="G2170" t="str">
            <v>ｍ</v>
          </cell>
        </row>
        <row r="2171">
          <cell r="B2171" t="str">
            <v>148-03</v>
          </cell>
          <cell r="C2171" t="str">
            <v>鋼製ｸﾞﾚｰﾁﾝｸﾞ 溝ふた</v>
          </cell>
          <cell r="E2171" t="str">
            <v>側溝用(枠付) 普通目 平型 T-14 ﾎﾞﾙﾄ固定無 溝幅250</v>
          </cell>
          <cell r="G2171" t="str">
            <v>ｍ</v>
          </cell>
        </row>
        <row r="2172">
          <cell r="B2172" t="str">
            <v>148-04</v>
          </cell>
          <cell r="C2172" t="str">
            <v>鋼製ｸﾞﾚｰﾁﾝｸﾞ 溝ふた</v>
          </cell>
          <cell r="E2172" t="str">
            <v>側溝用(枠付) 普通目 平型 T-14 ﾎﾞﾙﾄ固定無 溝幅300</v>
          </cell>
          <cell r="G2172" t="str">
            <v>ｍ</v>
          </cell>
        </row>
        <row r="2173">
          <cell r="B2173" t="str">
            <v>148-05</v>
          </cell>
          <cell r="C2173" t="str">
            <v>鋼製ｸﾞﾚｰﾁﾝｸﾞ 溝ふた</v>
          </cell>
          <cell r="E2173" t="str">
            <v>側溝用(枠付) 普通目 平型 T-14 ﾎﾞﾙﾄ固定無 溝幅350</v>
          </cell>
          <cell r="G2173" t="str">
            <v>ｍ</v>
          </cell>
        </row>
        <row r="2174">
          <cell r="B2174" t="str">
            <v>148-06</v>
          </cell>
          <cell r="C2174" t="str">
            <v>鋼製ｸﾞﾚｰﾁﾝｸﾞ 溝ふた</v>
          </cell>
          <cell r="E2174" t="str">
            <v>側溝用(枠付) 普通目 平型 T-14 ﾎﾞﾙﾄ固定無 溝幅400</v>
          </cell>
          <cell r="G2174" t="str">
            <v>ｍ</v>
          </cell>
        </row>
        <row r="2175">
          <cell r="B2175" t="str">
            <v>148-07</v>
          </cell>
          <cell r="C2175" t="str">
            <v>鋼製ｸﾞﾚｰﾁﾝｸﾞ 溝ふた</v>
          </cell>
          <cell r="E2175" t="str">
            <v>側溝用(枠付) 普通目 平型 T-14 ﾎﾞﾙﾄ固定無 溝幅450</v>
          </cell>
          <cell r="G2175" t="str">
            <v>ｍ</v>
          </cell>
        </row>
        <row r="2176">
          <cell r="B2176" t="str">
            <v>148-08</v>
          </cell>
          <cell r="C2176" t="str">
            <v>鋼製ｸﾞﾚｰﾁﾝｸﾞ 溝ふた</v>
          </cell>
          <cell r="E2176" t="str">
            <v>側溝用(枠付) 普通目 平型 T-20 ﾎﾞﾙﾄ固定無 溝幅200</v>
          </cell>
          <cell r="G2176" t="str">
            <v>ｍ</v>
          </cell>
        </row>
        <row r="2177">
          <cell r="B2177" t="str">
            <v>148-09</v>
          </cell>
          <cell r="C2177" t="str">
            <v>鋼製ｸﾞﾚｰﾁﾝｸﾞ 溝ふた</v>
          </cell>
          <cell r="E2177" t="str">
            <v>側溝用(枠付) 普通目 平型 T-20 ﾎﾞﾙﾄ固定無 溝幅250</v>
          </cell>
          <cell r="G2177" t="str">
            <v>ｍ</v>
          </cell>
        </row>
        <row r="2178">
          <cell r="B2178" t="str">
            <v>148-10</v>
          </cell>
          <cell r="C2178" t="str">
            <v>鋼製ｸﾞﾚｰﾁﾝｸﾞ 溝ふた</v>
          </cell>
          <cell r="E2178" t="str">
            <v>側溝用(枠付) 普通目 平型 T-20 ﾎﾞﾙﾄ固定無 溝幅300</v>
          </cell>
          <cell r="G2178" t="str">
            <v>ｍ</v>
          </cell>
        </row>
        <row r="2179">
          <cell r="B2179" t="str">
            <v>148-11</v>
          </cell>
          <cell r="C2179" t="str">
            <v>鋼製ｸﾞﾚｰﾁﾝｸﾞ 溝ふた</v>
          </cell>
          <cell r="E2179" t="str">
            <v>側溝用(枠付) 普通目 平型 T-20 ﾎﾞﾙﾄ固定無 溝幅350</v>
          </cell>
          <cell r="G2179" t="str">
            <v>ｍ</v>
          </cell>
        </row>
        <row r="2180">
          <cell r="B2180" t="str">
            <v>148-12</v>
          </cell>
          <cell r="C2180" t="str">
            <v>鋼製ｸﾞﾚｰﾁﾝｸﾞ 溝ふた</v>
          </cell>
          <cell r="E2180" t="str">
            <v>側溝用(枠付) 普通目 平型 T-20 ﾎﾞﾙﾄ固定無 溝幅400</v>
          </cell>
          <cell r="G2180" t="str">
            <v>ｍ</v>
          </cell>
        </row>
        <row r="2181">
          <cell r="B2181" t="str">
            <v>148-13</v>
          </cell>
          <cell r="C2181" t="str">
            <v>鋼製ｸﾞﾚｰﾁﾝｸﾞ 溝ふた</v>
          </cell>
          <cell r="E2181" t="str">
            <v>側溝用(枠付) 普通目 平型 T-20 ﾎﾞﾙﾄ固定無 溝幅450</v>
          </cell>
          <cell r="G2181" t="str">
            <v>ｍ</v>
          </cell>
        </row>
        <row r="2182">
          <cell r="B2182" t="str">
            <v>148-14</v>
          </cell>
          <cell r="C2182" t="str">
            <v>鋼製ｸﾞﾚｰﾁﾝｸﾞ 溝ふた</v>
          </cell>
          <cell r="E2182" t="str">
            <v>横断用(枠付) 普通目 平型 歩行用 ﾎﾞﾙﾄ固定無 溝幅200</v>
          </cell>
          <cell r="G2182" t="str">
            <v>ｍ</v>
          </cell>
        </row>
        <row r="2183">
          <cell r="B2183" t="str">
            <v>149-01</v>
          </cell>
          <cell r="C2183" t="str">
            <v>鋼製ｸﾞﾚｰﾁﾝｸﾞ 溝ふた</v>
          </cell>
          <cell r="E2183" t="str">
            <v>横断用(枠付) 普通目 平型 歩行用 ﾎﾞﾙﾄ固定無 溝幅250</v>
          </cell>
          <cell r="G2183" t="str">
            <v>ｍ</v>
          </cell>
        </row>
        <row r="2184">
          <cell r="B2184" t="str">
            <v>149-02</v>
          </cell>
          <cell r="C2184" t="str">
            <v>鋼製ｸﾞﾚｰﾁﾝｸﾞ 溝ふた</v>
          </cell>
          <cell r="E2184" t="str">
            <v>横断用(枠付) 普通目 平型 歩行用 ﾎﾞﾙﾄ固定無 溝幅300</v>
          </cell>
          <cell r="G2184" t="str">
            <v>ｍ</v>
          </cell>
        </row>
        <row r="2185">
          <cell r="B2185" t="str">
            <v>149-03</v>
          </cell>
          <cell r="C2185" t="str">
            <v>鋼製ｸﾞﾚｰﾁﾝｸﾞ 溝ふた</v>
          </cell>
          <cell r="E2185" t="str">
            <v>横断用(枠付) 普通目 平型 歩行用 ﾎﾞﾙﾄ固定無 溝幅350</v>
          </cell>
          <cell r="G2185" t="str">
            <v>ｍ</v>
          </cell>
        </row>
        <row r="2186">
          <cell r="B2186" t="str">
            <v>149-04</v>
          </cell>
          <cell r="C2186" t="str">
            <v>鋼製ｸﾞﾚｰﾁﾝｸﾞ 溝ふた</v>
          </cell>
          <cell r="E2186" t="str">
            <v>横断用(枠付) 普通目 平型 歩行用 ﾎﾞﾙﾄ固定無 溝幅400</v>
          </cell>
          <cell r="G2186" t="str">
            <v>ｍ</v>
          </cell>
        </row>
        <row r="2187">
          <cell r="B2187" t="str">
            <v>149-05</v>
          </cell>
          <cell r="C2187" t="str">
            <v>鋼製ｸﾞﾚｰﾁﾝｸﾞ 溝ふた</v>
          </cell>
          <cell r="E2187" t="str">
            <v>横断用(枠付) 普通目 平型 歩行用 ﾎﾞﾙﾄ固定無 溝幅450</v>
          </cell>
          <cell r="G2187" t="str">
            <v>ｍ</v>
          </cell>
        </row>
        <row r="2188">
          <cell r="B2188" t="str">
            <v>149-06</v>
          </cell>
          <cell r="C2188" t="str">
            <v>鋼製ｸﾞﾚｰﾁﾝｸﾞ 溝ふた</v>
          </cell>
          <cell r="E2188" t="str">
            <v>横断用(枠付) 普通目 平型 T-2 ﾎﾞﾙﾄ固定無 溝幅200</v>
          </cell>
          <cell r="G2188" t="str">
            <v>ｍ</v>
          </cell>
        </row>
        <row r="2189">
          <cell r="B2189" t="str">
            <v>149-07</v>
          </cell>
          <cell r="C2189" t="str">
            <v>鋼製ｸﾞﾚｰﾁﾝｸﾞ 溝ふた</v>
          </cell>
          <cell r="E2189" t="str">
            <v>横断用(枠付) 普通目 平型 T-2 ﾎﾞﾙﾄ固定無 溝幅250</v>
          </cell>
          <cell r="G2189" t="str">
            <v>ｍ</v>
          </cell>
        </row>
        <row r="2190">
          <cell r="B2190" t="str">
            <v>149-08</v>
          </cell>
          <cell r="C2190" t="str">
            <v>鋼製ｸﾞﾚｰﾁﾝｸﾞ 溝ふた</v>
          </cell>
          <cell r="E2190" t="str">
            <v>横断用(枠付) 普通目 平型 T-2 ﾎﾞﾙﾄ固定無 溝幅300</v>
          </cell>
          <cell r="G2190" t="str">
            <v>ｍ</v>
          </cell>
        </row>
        <row r="2191">
          <cell r="B2191" t="str">
            <v>149-09</v>
          </cell>
          <cell r="C2191" t="str">
            <v>鋼製ｸﾞﾚｰﾁﾝｸﾞ 溝ふた</v>
          </cell>
          <cell r="E2191" t="str">
            <v>横断用(枠付) 普通目 平型 T-2 ﾎﾞﾙﾄ固定無 溝幅350</v>
          </cell>
          <cell r="G2191" t="str">
            <v>ｍ</v>
          </cell>
        </row>
        <row r="2192">
          <cell r="B2192" t="str">
            <v>149-10</v>
          </cell>
          <cell r="C2192" t="str">
            <v>鋼製ｸﾞﾚｰﾁﾝｸﾞ 溝ふた</v>
          </cell>
          <cell r="E2192" t="str">
            <v>横断用(枠付) 普通目 平型 T-2 ﾎﾞﾙﾄ固定無 溝幅400</v>
          </cell>
          <cell r="G2192" t="str">
            <v>ｍ</v>
          </cell>
        </row>
        <row r="2193">
          <cell r="B2193" t="str">
            <v>149-11</v>
          </cell>
          <cell r="C2193" t="str">
            <v>鋼製ｸﾞﾚｰﾁﾝｸﾞ 溝ふた</v>
          </cell>
          <cell r="E2193" t="str">
            <v>横断用(枠付) 普通目 平型 T-2 ﾎﾞﾙﾄ固定無 溝幅450</v>
          </cell>
          <cell r="G2193" t="str">
            <v>ｍ</v>
          </cell>
        </row>
        <row r="2194">
          <cell r="B2194" t="str">
            <v>149-12</v>
          </cell>
          <cell r="C2194" t="str">
            <v>鋼製ｸﾞﾚｰﾁﾝｸﾞ 溝ふた</v>
          </cell>
          <cell r="E2194" t="str">
            <v>横断用(枠付) 普通目 平型 T-6 ﾎﾞﾙﾄ固定無 溝幅200</v>
          </cell>
          <cell r="G2194" t="str">
            <v>ｍ</v>
          </cell>
        </row>
        <row r="2195">
          <cell r="B2195" t="str">
            <v>149-13</v>
          </cell>
          <cell r="C2195" t="str">
            <v>鋼製ｸﾞﾚｰﾁﾝｸﾞ 溝ふた</v>
          </cell>
          <cell r="E2195" t="str">
            <v>横断用(枠付) 普通目 平型 T-6 ﾎﾞﾙﾄ固定無 溝幅250</v>
          </cell>
          <cell r="G2195" t="str">
            <v>ｍ</v>
          </cell>
        </row>
        <row r="2196">
          <cell r="B2196" t="str">
            <v>149-14</v>
          </cell>
          <cell r="C2196" t="str">
            <v>鋼製ｸﾞﾚｰﾁﾝｸﾞ 溝ふた</v>
          </cell>
          <cell r="E2196" t="str">
            <v>横断用(枠付) 普通目 平型 T-6 ﾎﾞﾙﾄ固定無 溝幅300</v>
          </cell>
          <cell r="G2196" t="str">
            <v>ｍ</v>
          </cell>
        </row>
        <row r="2197">
          <cell r="B2197" t="str">
            <v>150-01</v>
          </cell>
          <cell r="C2197" t="str">
            <v>鋼製ｸﾞﾚｰﾁﾝｸﾞ 溝ふた</v>
          </cell>
          <cell r="E2197" t="str">
            <v>横断用(枠付) 普通目 平型 T-6 ﾎﾞﾙﾄ固定無 溝幅350</v>
          </cell>
          <cell r="G2197" t="str">
            <v>ｍ</v>
          </cell>
        </row>
        <row r="2198">
          <cell r="B2198" t="str">
            <v>150-02</v>
          </cell>
          <cell r="C2198" t="str">
            <v>鋼製ｸﾞﾚｰﾁﾝｸﾞ 溝ふた</v>
          </cell>
          <cell r="E2198" t="str">
            <v>横断用(枠付) 普通目 平型 T-6 ﾎﾞﾙﾄ固定無 溝幅400</v>
          </cell>
          <cell r="G2198" t="str">
            <v>ｍ</v>
          </cell>
        </row>
        <row r="2199">
          <cell r="B2199" t="str">
            <v>150-03</v>
          </cell>
          <cell r="C2199" t="str">
            <v>鋼製ｸﾞﾚｰﾁﾝｸﾞ 溝ふた</v>
          </cell>
          <cell r="E2199" t="str">
            <v>横断用(枠付) 普通目 平型 T-6 ﾎﾞﾙﾄ固定無 溝幅450</v>
          </cell>
          <cell r="G2199" t="str">
            <v>ｍ</v>
          </cell>
        </row>
        <row r="2200">
          <cell r="B2200" t="str">
            <v>150-04</v>
          </cell>
          <cell r="C2200" t="str">
            <v>鋼製ｸﾞﾚｰﾁﾝｸﾞ 溝ふた</v>
          </cell>
          <cell r="E2200" t="str">
            <v>横断用(枠付) 普通目 平型 T-14 ﾎﾞﾙﾄ固定無 溝幅200</v>
          </cell>
          <cell r="G2200" t="str">
            <v>ｍ</v>
          </cell>
        </row>
        <row r="2201">
          <cell r="B2201" t="str">
            <v>150-05</v>
          </cell>
          <cell r="C2201" t="str">
            <v>鋼製ｸﾞﾚｰﾁﾝｸﾞ 溝ふた</v>
          </cell>
          <cell r="E2201" t="str">
            <v>横断用(枠付) 普通目 平型 T-14 ﾎﾞﾙﾄ固定無 溝幅250</v>
          </cell>
          <cell r="G2201" t="str">
            <v>ｍ</v>
          </cell>
        </row>
        <row r="2202">
          <cell r="B2202" t="str">
            <v>150-06</v>
          </cell>
          <cell r="C2202" t="str">
            <v>鋼製ｸﾞﾚｰﾁﾝｸﾞ 溝ふた</v>
          </cell>
          <cell r="E2202" t="str">
            <v>横断用(枠付) 普通目 平型 T-14 ﾎﾞﾙﾄ固定無 溝幅300</v>
          </cell>
          <cell r="G2202" t="str">
            <v>ｍ</v>
          </cell>
        </row>
        <row r="2203">
          <cell r="B2203" t="str">
            <v>150-07</v>
          </cell>
          <cell r="C2203" t="str">
            <v>鋼製ｸﾞﾚｰﾁﾝｸﾞ 溝ふた</v>
          </cell>
          <cell r="E2203" t="str">
            <v>横断用(枠付) 普通目 平型 T-14 ﾎﾞﾙﾄ固定無 溝幅350</v>
          </cell>
          <cell r="G2203" t="str">
            <v>ｍ</v>
          </cell>
        </row>
        <row r="2204">
          <cell r="B2204" t="str">
            <v>150-08</v>
          </cell>
          <cell r="C2204" t="str">
            <v>鋼製ｸﾞﾚｰﾁﾝｸﾞ 溝ふた</v>
          </cell>
          <cell r="E2204" t="str">
            <v>横断用(枠付) 普通目 平型 T-14 ﾎﾞﾙﾄ固定無 溝幅400</v>
          </cell>
          <cell r="G2204" t="str">
            <v>ｍ</v>
          </cell>
        </row>
        <row r="2205">
          <cell r="B2205" t="str">
            <v>150-09</v>
          </cell>
          <cell r="C2205" t="str">
            <v>鋼製ｸﾞﾚｰﾁﾝｸﾞ 溝ふた</v>
          </cell>
          <cell r="E2205" t="str">
            <v>横断用(枠付) 普通目 平型 T-14 ﾎﾞﾙﾄ固定無 溝幅450</v>
          </cell>
          <cell r="G2205" t="str">
            <v>ｍ</v>
          </cell>
        </row>
        <row r="2206">
          <cell r="B2206" t="str">
            <v>150-10</v>
          </cell>
          <cell r="C2206" t="str">
            <v>鋼製ｸﾞﾚｰﾁﾝｸﾞ 溝ふた</v>
          </cell>
          <cell r="E2206" t="str">
            <v>横断用(枠付) 普通目 平型 T-20 ﾎﾞﾙﾄ固定無 溝幅200</v>
          </cell>
          <cell r="G2206" t="str">
            <v>ｍ</v>
          </cell>
        </row>
        <row r="2207">
          <cell r="B2207" t="str">
            <v>150-11</v>
          </cell>
          <cell r="C2207" t="str">
            <v>鋼製ｸﾞﾚｰﾁﾝｸﾞ 溝ふた</v>
          </cell>
          <cell r="E2207" t="str">
            <v>横断用(枠付) 普通目 平型 T-20 ﾎﾞﾙﾄ固定無 溝幅250</v>
          </cell>
          <cell r="G2207" t="str">
            <v>ｍ</v>
          </cell>
        </row>
        <row r="2208">
          <cell r="B2208" t="str">
            <v>150-12</v>
          </cell>
          <cell r="C2208" t="str">
            <v>鋼製ｸﾞﾚｰﾁﾝｸﾞ 溝ふた</v>
          </cell>
          <cell r="E2208" t="str">
            <v>横断用(枠付) 普通目 平型 T-20 ﾎﾞﾙﾄ固定無 溝幅300</v>
          </cell>
          <cell r="G2208" t="str">
            <v>ｍ</v>
          </cell>
        </row>
        <row r="2209">
          <cell r="B2209" t="str">
            <v>150-13</v>
          </cell>
          <cell r="C2209" t="str">
            <v>鋼製ｸﾞﾚｰﾁﾝｸﾞ 溝ふた</v>
          </cell>
          <cell r="E2209" t="str">
            <v>横断用(枠付) 普通目 平型 T-20 ﾎﾞﾙﾄ固定無 溝幅350</v>
          </cell>
          <cell r="G2209" t="str">
            <v>ｍ</v>
          </cell>
        </row>
        <row r="2210">
          <cell r="B2210" t="str">
            <v>150-14</v>
          </cell>
          <cell r="C2210" t="str">
            <v>鋼製ｸﾞﾚｰﾁﾝｸﾞ 溝ふた</v>
          </cell>
          <cell r="E2210" t="str">
            <v>横断用(枠付) 普通目 平型 T-20 ﾎﾞﾙﾄ固定無 溝幅400</v>
          </cell>
          <cell r="G2210" t="str">
            <v>ｍ</v>
          </cell>
        </row>
        <row r="2211">
          <cell r="B2211" t="str">
            <v>151-01</v>
          </cell>
          <cell r="C2211" t="str">
            <v>鋼製ｸﾞﾚｰﾁﾝｸﾞ 溝ふた</v>
          </cell>
          <cell r="E2211" t="str">
            <v>横断用(枠付) 普通目 平型 T-20 ﾎﾞﾙﾄ固定無 溝幅450</v>
          </cell>
          <cell r="G2211" t="str">
            <v>ｍ</v>
          </cell>
        </row>
        <row r="2212">
          <cell r="B2212" t="str">
            <v>151-02</v>
          </cell>
          <cell r="C2212" t="str">
            <v>鋼製ｸﾞﾚｰﾁﾝｸﾞ 溝ふた</v>
          </cell>
          <cell r="E2212" t="str">
            <v>U字溝用 普通目 平型 歩行用 ﾎﾞﾙﾄ固定無 180用</v>
          </cell>
          <cell r="G2212" t="str">
            <v>ｍ</v>
          </cell>
        </row>
        <row r="2213">
          <cell r="B2213" t="str">
            <v>151-03</v>
          </cell>
          <cell r="C2213" t="str">
            <v>鋼製ｸﾞﾚｰﾁﾝｸﾞ 溝ふた</v>
          </cell>
          <cell r="E2213" t="str">
            <v>U字溝用 普通目 平型 歩行用 ﾎﾞﾙﾄ固定無 300用</v>
          </cell>
          <cell r="G2213" t="str">
            <v>ｍ</v>
          </cell>
        </row>
        <row r="2214">
          <cell r="B2214" t="str">
            <v>151-04</v>
          </cell>
          <cell r="C2214" t="str">
            <v>鋼製ｸﾞﾚｰﾁﾝｸﾞ 溝ふた</v>
          </cell>
          <cell r="E2214" t="str">
            <v>U字溝用 普通目 平型 歩行用 ﾎﾞﾙﾄ固定無 450用</v>
          </cell>
          <cell r="G2214" t="str">
            <v>ｍ</v>
          </cell>
        </row>
        <row r="2215">
          <cell r="B2215" t="str">
            <v>151-05</v>
          </cell>
          <cell r="C2215" t="str">
            <v>鋼製ｸﾞﾚｰﾁﾝｸﾞ 溝ふた</v>
          </cell>
          <cell r="E2215" t="str">
            <v>U字溝用 普通目 平型 T-2 ﾎﾞﾙﾄ固定無 180用</v>
          </cell>
          <cell r="G2215" t="str">
            <v>ｍ</v>
          </cell>
        </row>
        <row r="2216">
          <cell r="B2216" t="str">
            <v>151-06</v>
          </cell>
          <cell r="C2216" t="str">
            <v>鋼製ｸﾞﾚｰﾁﾝｸﾞ 溝ふた</v>
          </cell>
          <cell r="E2216" t="str">
            <v>U字溝用 普通目 平型 T-2 ﾎﾞﾙﾄ固定無 300用</v>
          </cell>
          <cell r="G2216" t="str">
            <v>ｍ</v>
          </cell>
        </row>
        <row r="2217">
          <cell r="B2217" t="str">
            <v>151-07</v>
          </cell>
          <cell r="C2217" t="str">
            <v>鋼製ｸﾞﾚｰﾁﾝｸﾞ 溝ふた</v>
          </cell>
          <cell r="E2217" t="str">
            <v>U字溝用 普通目 平型 T-2 ﾎﾞﾙﾄ固定無 450用</v>
          </cell>
          <cell r="G2217" t="str">
            <v>ｍ</v>
          </cell>
        </row>
        <row r="2218">
          <cell r="B2218" t="str">
            <v>151-08</v>
          </cell>
          <cell r="C2218" t="str">
            <v>鋼製ｸﾞﾚｰﾁﾝｸﾞ 溝ふた</v>
          </cell>
          <cell r="E2218" t="str">
            <v>U字溝用 普通目 平型 T-6 ﾎﾞﾙﾄ固定無 180用</v>
          </cell>
          <cell r="G2218" t="str">
            <v>ｍ</v>
          </cell>
        </row>
        <row r="2219">
          <cell r="B2219" t="str">
            <v>151-09</v>
          </cell>
          <cell r="C2219" t="str">
            <v>鋼製ｸﾞﾚｰﾁﾝｸﾞ 溝ふた</v>
          </cell>
          <cell r="E2219" t="str">
            <v>U字溝用 普通目 平型 T-6 ﾎﾞﾙﾄ固定無 300用</v>
          </cell>
          <cell r="G2219" t="str">
            <v>ｍ</v>
          </cell>
        </row>
        <row r="2220">
          <cell r="B2220" t="str">
            <v>151-10</v>
          </cell>
          <cell r="C2220" t="str">
            <v>鋼製ｸﾞﾚｰﾁﾝｸﾞ 溝ふた</v>
          </cell>
          <cell r="E2220" t="str">
            <v>U字溝用 普通目 平型 T-6 ﾎﾞﾙﾄ固定無 450用</v>
          </cell>
          <cell r="G2220" t="str">
            <v>ｍ</v>
          </cell>
        </row>
        <row r="2221">
          <cell r="B2221" t="str">
            <v>151-11</v>
          </cell>
          <cell r="C2221" t="str">
            <v>鋼製ｸﾞﾚｰﾁﾝｸﾞ 溝ふた</v>
          </cell>
          <cell r="E2221" t="str">
            <v>U字溝用 普通目 平型 T-14 ﾎﾞﾙﾄ固定無 180用</v>
          </cell>
          <cell r="G2221" t="str">
            <v>ｍ</v>
          </cell>
        </row>
        <row r="2222">
          <cell r="B2222" t="str">
            <v>151-12</v>
          </cell>
          <cell r="C2222" t="str">
            <v>鋼製ｸﾞﾚｰﾁﾝｸﾞ 溝ふた</v>
          </cell>
          <cell r="E2222" t="str">
            <v>U字溝用 普通目 平型 T-14 ﾎﾞﾙﾄ固定無 300用</v>
          </cell>
          <cell r="G2222" t="str">
            <v>ｍ</v>
          </cell>
        </row>
        <row r="2223">
          <cell r="B2223" t="str">
            <v>151-13</v>
          </cell>
          <cell r="C2223" t="str">
            <v>鋼製ｸﾞﾚｰﾁﾝｸﾞ 溝ふた</v>
          </cell>
          <cell r="E2223" t="str">
            <v>U字溝用 普通目 平型 T-14 ﾎﾞﾙﾄ固定無 450用</v>
          </cell>
          <cell r="G2223" t="str">
            <v>ｍ</v>
          </cell>
        </row>
        <row r="2224">
          <cell r="B2224" t="str">
            <v>151-14</v>
          </cell>
          <cell r="C2224" t="str">
            <v>鋼製ｸﾞﾚｰﾁﾝｸﾞ 溝ふた</v>
          </cell>
          <cell r="E2224" t="str">
            <v>かさあげ用 普通目 平型 T-2 ﾎﾞﾙﾄ固定無 300用</v>
          </cell>
          <cell r="G2224" t="str">
            <v>ｍ</v>
          </cell>
        </row>
        <row r="2225">
          <cell r="B2225" t="str">
            <v>152-01</v>
          </cell>
          <cell r="C2225" t="str">
            <v>鋼製ｸﾞﾚｰﾁﾝｸﾞ 溝ふた</v>
          </cell>
          <cell r="E2225" t="str">
            <v>かさあげ用 普通目 平型 T-2 ﾎﾞﾙﾄ固定無 400用</v>
          </cell>
          <cell r="G2225" t="str">
            <v>ｍ</v>
          </cell>
        </row>
        <row r="2226">
          <cell r="B2226" t="str">
            <v>152-02</v>
          </cell>
          <cell r="C2226" t="str">
            <v>鋼製ｸﾞﾚｰﾁﾝｸﾞ 溝ふた</v>
          </cell>
          <cell r="E2226" t="str">
            <v>かさあげ用 普通目 平型 T-6 ﾎﾞﾙﾄ固定無 300用</v>
          </cell>
          <cell r="G2226" t="str">
            <v>ｍ</v>
          </cell>
        </row>
        <row r="2227">
          <cell r="B2227" t="str">
            <v>152-03</v>
          </cell>
          <cell r="C2227" t="str">
            <v>鋼製ｸﾞﾚｰﾁﾝｸﾞ 溝ふた</v>
          </cell>
          <cell r="E2227" t="str">
            <v>かさあげ用 普通目 平型 T-6 ﾎﾞﾙﾄ固定無 400用</v>
          </cell>
          <cell r="G2227" t="str">
            <v>ｍ</v>
          </cell>
        </row>
        <row r="2228">
          <cell r="B2228" t="str">
            <v>152-04</v>
          </cell>
          <cell r="C2228" t="str">
            <v>鋼製ｸﾞﾚｰﾁﾝｸﾞ 溝ふた</v>
          </cell>
          <cell r="E2228" t="str">
            <v>かさあげ用 普通目 平型 T-14 ﾎﾞﾙﾄ固定無 300用</v>
          </cell>
          <cell r="G2228" t="str">
            <v>ｍ</v>
          </cell>
        </row>
        <row r="2229">
          <cell r="B2229" t="str">
            <v>152-05</v>
          </cell>
          <cell r="C2229" t="str">
            <v>鋼製ｸﾞﾚｰﾁﾝｸﾞ 溝ふた</v>
          </cell>
          <cell r="E2229" t="str">
            <v>かさあげ用 普通目 平型 T-14 ﾎﾞﾙﾄ固定無 400用</v>
          </cell>
          <cell r="G2229" t="str">
            <v>ｍ</v>
          </cell>
        </row>
        <row r="2230">
          <cell r="B2230" t="str">
            <v>152-06</v>
          </cell>
          <cell r="C2230" t="str">
            <v>鋼製ｸﾞﾚｰﾁﾝｸﾞ 溝ふた</v>
          </cell>
          <cell r="E2230" t="str">
            <v>かさあげ用 普通目 平型 T-20 ﾎﾞﾙﾄ固定無 300用</v>
          </cell>
          <cell r="G2230" t="str">
            <v>ｍ</v>
          </cell>
        </row>
        <row r="2231">
          <cell r="B2231" t="str">
            <v>152-07</v>
          </cell>
          <cell r="C2231" t="str">
            <v>鋼製ｸﾞﾚｰﾁﾝｸﾞ 溝ふた</v>
          </cell>
          <cell r="E2231" t="str">
            <v>かさあげ用 普通目 平型 T-20 ﾎﾞﾙﾄ固定無 400用</v>
          </cell>
          <cell r="G2231" t="str">
            <v>ｍ</v>
          </cell>
        </row>
        <row r="2232">
          <cell r="B2232" t="str">
            <v>152-08</v>
          </cell>
          <cell r="C2232" t="str">
            <v>ｽﾃﾝﾚｽ製ｸﾞﾚｰﾁﾝｸﾞ 溝ふた</v>
          </cell>
          <cell r="E2232" t="str">
            <v>枠無取付手間 ﾎﾞﾙﾄ固定無 溝幅200</v>
          </cell>
          <cell r="G2232" t="str">
            <v>ｍ</v>
          </cell>
        </row>
        <row r="2233">
          <cell r="B2233" t="str">
            <v>152-09</v>
          </cell>
          <cell r="C2233" t="str">
            <v>ｽﾃﾝﾚｽ製ｸﾞﾚｰﾁﾝｸﾞ 溝ふた</v>
          </cell>
          <cell r="E2233" t="str">
            <v>枠無取付手間 ﾎﾞﾙﾄ固定無 溝幅250</v>
          </cell>
          <cell r="G2233" t="str">
            <v>ｍ</v>
          </cell>
        </row>
        <row r="2234">
          <cell r="B2234" t="str">
            <v>152-10</v>
          </cell>
          <cell r="C2234" t="str">
            <v>ｽﾃﾝﾚｽ製ｸﾞﾚｰﾁﾝｸﾞ 溝ふた</v>
          </cell>
          <cell r="E2234" t="str">
            <v>枠無取付手間 ﾎﾞﾙﾄ固定無 溝幅300</v>
          </cell>
          <cell r="G2234" t="str">
            <v>ｍ</v>
          </cell>
        </row>
        <row r="2235">
          <cell r="B2235" t="str">
            <v>152-11</v>
          </cell>
          <cell r="C2235" t="str">
            <v>ｽﾃﾝﾚｽ製ｸﾞﾚｰﾁﾝｸﾞ 溝ふた</v>
          </cell>
          <cell r="E2235" t="str">
            <v>枠無取付手間 ﾎﾞﾙﾄ固定無 溝幅350</v>
          </cell>
          <cell r="G2235" t="str">
            <v>ｍ</v>
          </cell>
        </row>
        <row r="2236">
          <cell r="B2236" t="str">
            <v>152-12</v>
          </cell>
          <cell r="C2236" t="str">
            <v>ｽﾃﾝﾚｽ製ｸﾞﾚｰﾁﾝｸﾞ 溝ふた</v>
          </cell>
          <cell r="E2236" t="str">
            <v>枠無取付手間 ﾎﾞﾙﾄ固定無 溝幅400</v>
          </cell>
          <cell r="G2236" t="str">
            <v>ｍ</v>
          </cell>
        </row>
        <row r="2237">
          <cell r="B2237" t="str">
            <v>152-13</v>
          </cell>
          <cell r="C2237" t="str">
            <v>ｽﾃﾝﾚｽ製ｸﾞﾚｰﾁﾝｸﾞ 溝ふた</v>
          </cell>
          <cell r="E2237" t="str">
            <v>枠無取付手間 ﾎﾞﾙﾄ固定無 溝幅450</v>
          </cell>
          <cell r="G2237" t="str">
            <v>ｍ</v>
          </cell>
        </row>
        <row r="2238">
          <cell r="B2238" t="str">
            <v>152-14</v>
          </cell>
          <cell r="C2238" t="str">
            <v>ｽﾃﾝﾚｽ製ｸﾞﾚｰﾁﾝｸﾞ 溝ふた</v>
          </cell>
          <cell r="E2238" t="str">
            <v>枠のみ取付手間</v>
          </cell>
          <cell r="G2238" t="str">
            <v>ｍ</v>
          </cell>
        </row>
        <row r="2239">
          <cell r="B2239" t="str">
            <v>153-01</v>
          </cell>
          <cell r="C2239" t="str">
            <v>床 点 検 口</v>
          </cell>
          <cell r="D2239">
            <v>0</v>
          </cell>
          <cell r="E2239" t="str">
            <v>取付手間　450角</v>
          </cell>
          <cell r="F2239">
            <v>0</v>
          </cell>
          <cell r="G2239" t="str">
            <v>か所</v>
          </cell>
        </row>
        <row r="2240">
          <cell r="B2240" t="str">
            <v>153-02</v>
          </cell>
          <cell r="C2240" t="str">
            <v>床 点 検 口</v>
          </cell>
          <cell r="D2240">
            <v>0</v>
          </cell>
          <cell r="E2240" t="str">
            <v>取付手間　600角</v>
          </cell>
          <cell r="F2240">
            <v>0</v>
          </cell>
          <cell r="G2240" t="str">
            <v>か所</v>
          </cell>
        </row>
        <row r="2241">
          <cell r="B2241" t="str">
            <v>153-03</v>
          </cell>
          <cell r="C2241" t="str">
            <v>床 点 検 口</v>
          </cell>
          <cell r="D2241">
            <v>0</v>
          </cell>
          <cell r="E2241" t="str">
            <v>屋内用 一般型貼物用 ｱﾙﾐ製枠 ｱﾙﾐ目地 鍵無 450角</v>
          </cell>
          <cell r="G2241" t="str">
            <v>か所</v>
          </cell>
        </row>
        <row r="2242">
          <cell r="B2242" t="str">
            <v>153-04</v>
          </cell>
          <cell r="C2242" t="str">
            <v>床 点 検 口</v>
          </cell>
          <cell r="D2242">
            <v>0</v>
          </cell>
          <cell r="E2242" t="str">
            <v>屋内用 一般型貼物用 ｱﾙﾐ製枠 ｱﾙﾐ目地 鍵無 600角</v>
          </cell>
          <cell r="G2242" t="str">
            <v>か所</v>
          </cell>
        </row>
        <row r="2243">
          <cell r="B2243" t="str">
            <v>153-05</v>
          </cell>
          <cell r="C2243" t="str">
            <v>床 点 検 口</v>
          </cell>
          <cell r="D2243">
            <v>0</v>
          </cell>
          <cell r="E2243" t="str">
            <v>屋内用 一般型貼物用 ｱﾙﾐ製枠 ｽﾃﾝﾚｽ目地 鍵無 450角</v>
          </cell>
          <cell r="G2243" t="str">
            <v>か所</v>
          </cell>
        </row>
        <row r="2244">
          <cell r="B2244" t="str">
            <v>153-06</v>
          </cell>
          <cell r="C2244" t="str">
            <v>床 点 検 口</v>
          </cell>
          <cell r="D2244">
            <v>0</v>
          </cell>
          <cell r="E2244" t="str">
            <v>屋内用 一般型貼物用 ｱﾙﾐ製枠 ｽﾃﾝﾚｽ目地 鍵無 600角</v>
          </cell>
          <cell r="G2244" t="str">
            <v>か所</v>
          </cell>
        </row>
        <row r="2245">
          <cell r="B2245" t="str">
            <v>153-07</v>
          </cell>
          <cell r="C2245" t="str">
            <v>床 点 検 口</v>
          </cell>
          <cell r="D2245">
            <v>0</v>
          </cell>
          <cell r="E2245" t="str">
            <v>屋内用 一般型貼物用 ｱﾙﾐ製枠 黄銅目地 鍵無 450角</v>
          </cell>
          <cell r="G2245" t="str">
            <v>か所</v>
          </cell>
        </row>
        <row r="2246">
          <cell r="B2246" t="str">
            <v>153-08</v>
          </cell>
          <cell r="C2246" t="str">
            <v>床 点 検 口</v>
          </cell>
          <cell r="D2246">
            <v>0</v>
          </cell>
          <cell r="E2246" t="str">
            <v>屋内用 一般型貼物用 ｱﾙﾐ製枠 黄銅目地 鍵無 600角</v>
          </cell>
          <cell r="G2246" t="str">
            <v>か所</v>
          </cell>
        </row>
        <row r="2247">
          <cell r="B2247" t="str">
            <v>153-09</v>
          </cell>
          <cell r="C2247" t="str">
            <v>床 点 検 口</v>
          </cell>
          <cell r="D2247">
            <v>0</v>
          </cell>
          <cell r="E2247" t="str">
            <v>屋内用 一般型充填用 ｱﾙﾐ製枠 ｱﾙﾐ目地 鍵無 450角</v>
          </cell>
          <cell r="G2247" t="str">
            <v>か所</v>
          </cell>
        </row>
        <row r="2248">
          <cell r="B2248" t="str">
            <v>153-10</v>
          </cell>
          <cell r="C2248" t="str">
            <v>床 点 検 口</v>
          </cell>
          <cell r="D2248">
            <v>0</v>
          </cell>
          <cell r="E2248" t="str">
            <v>屋内用 一般型充填用 ｱﾙﾐ製枠 ｱﾙﾐ目地 鍵無 600角</v>
          </cell>
          <cell r="G2248" t="str">
            <v>か所</v>
          </cell>
        </row>
        <row r="2249">
          <cell r="B2249" t="str">
            <v>153-11</v>
          </cell>
          <cell r="C2249" t="str">
            <v>床 点 検 口</v>
          </cell>
          <cell r="D2249">
            <v>0</v>
          </cell>
          <cell r="E2249" t="str">
            <v>屋内用 一般型充填用 ｱﾙﾐ製枠 ｽﾃﾝﾚｽ目地 鍵無 450角</v>
          </cell>
          <cell r="G2249" t="str">
            <v>か所</v>
          </cell>
        </row>
        <row r="2250">
          <cell r="B2250" t="str">
            <v>153-12</v>
          </cell>
          <cell r="C2250" t="str">
            <v>床 点 検 口</v>
          </cell>
          <cell r="D2250">
            <v>0</v>
          </cell>
          <cell r="E2250" t="str">
            <v>屋内用 一般型充填用 ｱﾙﾐ製枠 ｽﾃﾝﾚｽ目地 鍵無 600角</v>
          </cell>
          <cell r="G2250" t="str">
            <v>か所</v>
          </cell>
        </row>
        <row r="2251">
          <cell r="B2251" t="str">
            <v>153-13</v>
          </cell>
          <cell r="C2251" t="str">
            <v>床 点 検 口</v>
          </cell>
          <cell r="D2251">
            <v>0</v>
          </cell>
          <cell r="E2251" t="str">
            <v>屋内用 一般型充填用 ｱﾙﾐ製枠 黄銅目地 鍵無 450角</v>
          </cell>
          <cell r="G2251" t="str">
            <v>か所</v>
          </cell>
        </row>
        <row r="2252">
          <cell r="B2252" t="str">
            <v>153-14</v>
          </cell>
          <cell r="C2252" t="str">
            <v>床 点 検 口</v>
          </cell>
          <cell r="D2252">
            <v>0</v>
          </cell>
          <cell r="E2252" t="str">
            <v>屋内用 一般型充填用 ｱﾙﾐ製枠 黄銅目地 鍵無 600角</v>
          </cell>
          <cell r="G2252" t="str">
            <v>か所</v>
          </cell>
        </row>
        <row r="2253">
          <cell r="B2253" t="str">
            <v>154-01</v>
          </cell>
          <cell r="C2253" t="str">
            <v>屋上点検口</v>
          </cell>
          <cell r="D2253">
            <v>0</v>
          </cell>
          <cell r="E2253" t="str">
            <v>ｽﾃﾝﾚｽ製　径550</v>
          </cell>
          <cell r="F2253">
            <v>0</v>
          </cell>
          <cell r="G2253" t="str">
            <v>か所</v>
          </cell>
        </row>
        <row r="2254">
          <cell r="B2254" t="str">
            <v>154-02</v>
          </cell>
          <cell r="C2254" t="str">
            <v>屋上点検口</v>
          </cell>
          <cell r="D2254">
            <v>0</v>
          </cell>
          <cell r="E2254" t="str">
            <v>ｽﾃﾝﾚｽ製　径600</v>
          </cell>
          <cell r="F2254">
            <v>0</v>
          </cell>
          <cell r="G2254" t="str">
            <v>か所</v>
          </cell>
        </row>
        <row r="2255">
          <cell r="B2255" t="str">
            <v>154-03</v>
          </cell>
          <cell r="C2255" t="str">
            <v>屋上点検口</v>
          </cell>
          <cell r="D2255">
            <v>0</v>
          </cell>
          <cell r="E2255" t="str">
            <v>ｽﾃﾝﾚｽ製　500角</v>
          </cell>
          <cell r="F2255">
            <v>0</v>
          </cell>
          <cell r="G2255" t="str">
            <v>か所</v>
          </cell>
        </row>
        <row r="2256">
          <cell r="B2256" t="str">
            <v>154-04</v>
          </cell>
          <cell r="C2256" t="str">
            <v>屋上点検口</v>
          </cell>
          <cell r="D2256">
            <v>0</v>
          </cell>
          <cell r="E2256" t="str">
            <v>綱 製　径550</v>
          </cell>
          <cell r="F2256">
            <v>0</v>
          </cell>
          <cell r="G2256" t="str">
            <v>か所</v>
          </cell>
        </row>
        <row r="2257">
          <cell r="B2257" t="str">
            <v>154-05</v>
          </cell>
          <cell r="C2257" t="str">
            <v>屋上点検口</v>
          </cell>
          <cell r="D2257">
            <v>0</v>
          </cell>
          <cell r="E2257" t="str">
            <v>綱 製　500角</v>
          </cell>
          <cell r="F2257">
            <v>0</v>
          </cell>
          <cell r="G2257" t="str">
            <v>か所</v>
          </cell>
        </row>
        <row r="2258">
          <cell r="B2258" t="str">
            <v>154-06</v>
          </cell>
          <cell r="C2258" t="str">
            <v>天井点検口</v>
          </cell>
          <cell r="D2258">
            <v>0</v>
          </cell>
          <cell r="E2258" t="str">
            <v>取付手間　450角</v>
          </cell>
          <cell r="F2258">
            <v>0</v>
          </cell>
          <cell r="G2258" t="str">
            <v>か所</v>
          </cell>
        </row>
        <row r="2259">
          <cell r="B2259" t="str">
            <v>154-07</v>
          </cell>
          <cell r="C2259" t="str">
            <v>天井点検口</v>
          </cell>
          <cell r="D2259">
            <v>0</v>
          </cell>
          <cell r="E2259" t="str">
            <v>取付手間　600角</v>
          </cell>
          <cell r="F2259">
            <v>0</v>
          </cell>
          <cell r="G2259" t="str">
            <v>か所</v>
          </cell>
        </row>
        <row r="2260">
          <cell r="B2260" t="str">
            <v>154-08</v>
          </cell>
          <cell r="C2260" t="str">
            <v>天井点検口</v>
          </cell>
          <cell r="D2260">
            <v>0</v>
          </cell>
          <cell r="E2260" t="str">
            <v>一般ﾀｲﾌﾟ ｱﾙﾐ製 内外枠共額縁 450角</v>
          </cell>
          <cell r="G2260" t="str">
            <v>か所</v>
          </cell>
        </row>
        <row r="2261">
          <cell r="B2261" t="str">
            <v>154-09</v>
          </cell>
          <cell r="C2261" t="str">
            <v>天井点検口</v>
          </cell>
          <cell r="D2261">
            <v>0</v>
          </cell>
          <cell r="E2261" t="str">
            <v>一般ﾀｲﾌﾟ ｱﾙﾐ製 内外枠共額縁 600角</v>
          </cell>
          <cell r="G2261" t="str">
            <v>か所</v>
          </cell>
        </row>
        <row r="2262">
          <cell r="B2262" t="str">
            <v>154-10</v>
          </cell>
          <cell r="C2262" t="str">
            <v>天井点検口</v>
          </cell>
          <cell r="D2262">
            <v>0</v>
          </cell>
          <cell r="E2262" t="str">
            <v>一般ﾀｲﾌﾟ ｱﾙﾐ製 内外枠共目地 450角</v>
          </cell>
          <cell r="G2262" t="str">
            <v>か所</v>
          </cell>
        </row>
        <row r="2263">
          <cell r="B2263" t="str">
            <v>154-11</v>
          </cell>
          <cell r="C2263" t="str">
            <v>天井点検口</v>
          </cell>
          <cell r="D2263">
            <v>0</v>
          </cell>
          <cell r="E2263" t="str">
            <v>一般ﾀｲﾌﾟ ｱﾙﾐ製 内外枠共目地 600角</v>
          </cell>
          <cell r="G2263" t="str">
            <v>か所</v>
          </cell>
        </row>
        <row r="2264">
          <cell r="B2264" t="str">
            <v>154-12</v>
          </cell>
          <cell r="C2264" t="str">
            <v>ｴｷｽﾊﾟﾝｼｮﾝ･ｼﾞｮｲﾝﾄｶﾊﾞｰ</v>
          </cell>
          <cell r="E2264" t="str">
            <v>ｸﾘｱﾗﾝｽ100 内部用 アルミ製 床と床</v>
          </cell>
          <cell r="G2264" t="str">
            <v>ｍ</v>
          </cell>
        </row>
        <row r="2265">
          <cell r="B2265" t="str">
            <v>154-13</v>
          </cell>
          <cell r="C2265" t="str">
            <v>ｴｷｽﾊﾟﾝｼｮﾝ･ｼﾞｮｲﾝﾄｶﾊﾞｰ</v>
          </cell>
          <cell r="E2265" t="str">
            <v>ｸﾘｱﾗﾝｽ100 内部用 アルミ製 床と内壁</v>
          </cell>
          <cell r="G2265" t="str">
            <v>ｍ</v>
          </cell>
        </row>
        <row r="2266">
          <cell r="B2266" t="str">
            <v>154-14</v>
          </cell>
        </row>
        <row r="2267">
          <cell r="B2267" t="str">
            <v>155-01</v>
          </cell>
          <cell r="C2267" t="str">
            <v>ｴｷｽﾊﾟﾝｼｮﾝ･ｼﾞｮｲﾝﾄｶﾊﾞｰ</v>
          </cell>
          <cell r="E2267" t="str">
            <v>ｸﾘｱﾗﾝｽ100 内部用 アルミ製 内壁と内壁 天井と天井</v>
          </cell>
          <cell r="G2267" t="str">
            <v>ｍ</v>
          </cell>
        </row>
        <row r="2268">
          <cell r="B2268" t="str">
            <v>155-02</v>
          </cell>
          <cell r="C2268" t="str">
            <v>ｴｷｽﾊﾟﾝｼｮﾝ･ｼﾞｮｲﾝﾄｶﾊﾞｰ</v>
          </cell>
          <cell r="E2268" t="str">
            <v>ｸﾘｱﾗﾝｽ100 内部用 アルミ製 内壁ｺｰﾅｰ、天井ｺｰﾅｰ</v>
          </cell>
          <cell r="G2268" t="str">
            <v>ｍ</v>
          </cell>
        </row>
        <row r="2269">
          <cell r="B2269" t="str">
            <v>155-03</v>
          </cell>
          <cell r="C2269" t="str">
            <v>ｴｷｽﾊﾟﾝｼｮﾝ･ｼﾞｮｲﾝﾄｶﾊﾞｰ</v>
          </cell>
          <cell r="E2269" t="str">
            <v>ｸﾘｱﾗﾝｽ100 外部用 アルミ製 外壁と外壁</v>
          </cell>
          <cell r="G2269" t="str">
            <v>ｍ</v>
          </cell>
        </row>
        <row r="2270">
          <cell r="B2270" t="str">
            <v>155-04</v>
          </cell>
          <cell r="C2270" t="str">
            <v>ｴｷｽﾊﾟﾝｼｮﾝ･ｼﾞｮｲﾝﾄｶﾊﾞｰ</v>
          </cell>
          <cell r="E2270" t="str">
            <v>ｸﾘｱﾗﾝｽ100 外部用 アルミ製 外壁ｺｰﾅｰ</v>
          </cell>
          <cell r="G2270" t="str">
            <v>ｍ</v>
          </cell>
        </row>
        <row r="2271">
          <cell r="B2271" t="str">
            <v>155-05</v>
          </cell>
          <cell r="C2271" t="str">
            <v>く つ ず り</v>
          </cell>
          <cell r="D2271">
            <v>0</v>
          </cell>
          <cell r="E2271" t="str">
            <v>ｽﾃﾝﾚｽ製 厚さ2.0 幅40</v>
          </cell>
          <cell r="G2271" t="str">
            <v>ｍ</v>
          </cell>
        </row>
        <row r="2272">
          <cell r="B2272" t="str">
            <v>155-06</v>
          </cell>
          <cell r="C2272" t="str">
            <v>目地ｼﾞｮｲﾅｰ</v>
          </cell>
          <cell r="D2272">
            <v>0</v>
          </cell>
          <cell r="E2272" t="str">
            <v>塩ビ製　ﾎﾞｰﾄﾞ用</v>
          </cell>
          <cell r="F2272">
            <v>0</v>
          </cell>
          <cell r="G2272" t="str">
            <v>ｍ</v>
          </cell>
        </row>
        <row r="2273">
          <cell r="B2273" t="str">
            <v>155-07</v>
          </cell>
          <cell r="C2273" t="str">
            <v>天 井 廻 縁</v>
          </cell>
          <cell r="D2273">
            <v>0</v>
          </cell>
          <cell r="E2273" t="str">
            <v>ｱﾙﾐ製</v>
          </cell>
          <cell r="F2273">
            <v>0</v>
          </cell>
          <cell r="G2273" t="str">
            <v>ｍ</v>
          </cell>
        </row>
        <row r="2274">
          <cell r="B2274" t="str">
            <v>155-08</v>
          </cell>
          <cell r="C2274" t="str">
            <v>天 井 廻 縁</v>
          </cell>
          <cell r="D2274">
            <v>0</v>
          </cell>
          <cell r="E2274" t="str">
            <v>塩化ﾋﾞﾆﾙ製</v>
          </cell>
          <cell r="F2274">
            <v>0</v>
          </cell>
          <cell r="G2274" t="str">
            <v>ｍ</v>
          </cell>
        </row>
        <row r="2275">
          <cell r="B2275" t="str">
            <v>155-09</v>
          </cell>
          <cell r="C2275" t="str">
            <v>下り壁見切縁</v>
          </cell>
          <cell r="D2275">
            <v>0</v>
          </cell>
          <cell r="E2275" t="str">
            <v>ｱﾙﾐ製</v>
          </cell>
          <cell r="F2275">
            <v>0</v>
          </cell>
          <cell r="G2275" t="str">
            <v>ｍ</v>
          </cell>
        </row>
        <row r="2276">
          <cell r="B2276" t="str">
            <v>155-10</v>
          </cell>
          <cell r="C2276" t="str">
            <v>下り壁見切縁</v>
          </cell>
          <cell r="D2276">
            <v>0</v>
          </cell>
          <cell r="E2276" t="str">
            <v>塩化ﾋﾞﾆﾙ製</v>
          </cell>
          <cell r="F2276">
            <v>0</v>
          </cell>
          <cell r="G2276" t="str">
            <v>ｍ</v>
          </cell>
        </row>
        <row r="2277">
          <cell r="B2277" t="str">
            <v>155-11</v>
          </cell>
          <cell r="C2277" t="str">
            <v>薄付け仕上げ塗材</v>
          </cell>
          <cell r="E2277" t="str">
            <v>外装 ｴﾏﾙｼﾞｮﾝ系吹付け(E)</v>
          </cell>
          <cell r="G2277" t="str">
            <v>㎡</v>
          </cell>
        </row>
        <row r="2278">
          <cell r="B2278" t="str">
            <v>155-12</v>
          </cell>
          <cell r="C2278" t="str">
            <v>薄付け仕上げ塗材</v>
          </cell>
          <cell r="E2278" t="str">
            <v>内装 ｴﾏﾙｼﾞｮﾝ系吹付け(E)</v>
          </cell>
          <cell r="G2278" t="str">
            <v>㎡</v>
          </cell>
        </row>
        <row r="2279">
          <cell r="B2279" t="str">
            <v>155-13</v>
          </cell>
        </row>
        <row r="2280">
          <cell r="B2280" t="str">
            <v>155-14</v>
          </cell>
        </row>
        <row r="2281">
          <cell r="B2281" t="str">
            <v>156-01</v>
          </cell>
          <cell r="C2281" t="str">
            <v>厚付け仕上げ塗材</v>
          </cell>
          <cell r="E2281" t="str">
            <v>外装 ｾﾒﾝﾄ系吹付け(C)</v>
          </cell>
          <cell r="G2281" t="str">
            <v>㎡</v>
          </cell>
        </row>
        <row r="2282">
          <cell r="B2282" t="str">
            <v>156-02</v>
          </cell>
          <cell r="C2282" t="str">
            <v>厚付け仕上げ塗材</v>
          </cell>
          <cell r="E2282" t="str">
            <v>外装 ｴﾏﾙｼﾞｮﾝ系吹付け(E)</v>
          </cell>
          <cell r="G2282" t="str">
            <v>㎡</v>
          </cell>
        </row>
        <row r="2283">
          <cell r="B2283" t="str">
            <v>156-03</v>
          </cell>
          <cell r="C2283" t="str">
            <v>厚付け仕上げ塗材</v>
          </cell>
          <cell r="E2283" t="str">
            <v>内装 ｾﾒﾝﾄ系吹付け(C)</v>
          </cell>
          <cell r="G2283" t="str">
            <v>㎡</v>
          </cell>
        </row>
        <row r="2284">
          <cell r="B2284" t="str">
            <v>156-04</v>
          </cell>
          <cell r="C2284" t="str">
            <v>厚付け仕上げ塗材</v>
          </cell>
          <cell r="E2284" t="str">
            <v>内装 ｴﾏﾙｼﾞｮﾝ系吹付け(E)</v>
          </cell>
          <cell r="G2284" t="str">
            <v>㎡</v>
          </cell>
        </row>
        <row r="2285">
          <cell r="B2285" t="str">
            <v>156-05</v>
          </cell>
          <cell r="C2285" t="str">
            <v>複層仕上げ塗材</v>
          </cell>
          <cell r="E2285" t="str">
            <v>ポリマーセメント系(CE) 耐候形3種</v>
          </cell>
          <cell r="G2285" t="str">
            <v>㎡</v>
          </cell>
        </row>
        <row r="2286">
          <cell r="B2286" t="str">
            <v>156-06</v>
          </cell>
          <cell r="C2286" t="str">
            <v>複層仕上げ塗材</v>
          </cell>
          <cell r="E2286" t="str">
            <v>合成樹脂溶液系(RS) 耐候形3種</v>
          </cell>
          <cell r="G2286" t="str">
            <v>㎡</v>
          </cell>
        </row>
        <row r="2287">
          <cell r="B2287" t="str">
            <v>156-07</v>
          </cell>
          <cell r="C2287" t="str">
            <v>軽量骨材吹付材</v>
          </cell>
          <cell r="E2287" t="str">
            <v>パーライト　厚さ5mm</v>
          </cell>
          <cell r="G2287" t="str">
            <v>㎡</v>
          </cell>
        </row>
        <row r="2288">
          <cell r="B2288" t="str">
            <v>156-08</v>
          </cell>
          <cell r="C2288" t="str">
            <v>軽量骨材吹付材</v>
          </cell>
          <cell r="E2288" t="str">
            <v>パーライト　厚さ10mm</v>
          </cell>
          <cell r="G2288" t="str">
            <v>㎡</v>
          </cell>
        </row>
        <row r="2289">
          <cell r="B2289" t="str">
            <v>156-09</v>
          </cell>
          <cell r="C2289" t="str">
            <v>軽量骨材吹付材</v>
          </cell>
          <cell r="E2289" t="str">
            <v>ひる石（合成樹脂系）　厚さ5mm</v>
          </cell>
          <cell r="G2289" t="str">
            <v>㎡</v>
          </cell>
        </row>
        <row r="2290">
          <cell r="B2290" t="str">
            <v>156-10</v>
          </cell>
          <cell r="C2290" t="str">
            <v>軽量骨材吹付材</v>
          </cell>
          <cell r="E2290" t="str">
            <v>ひる石（合成樹脂系）　厚さ10mm</v>
          </cell>
          <cell r="G2290" t="str">
            <v>㎡</v>
          </cell>
        </row>
        <row r="2291">
          <cell r="B2291" t="str">
            <v>156-11</v>
          </cell>
          <cell r="C2291" t="str">
            <v>軽量骨材吹付材</v>
          </cell>
          <cell r="E2291" t="str">
            <v>ひる石（合成樹脂系）　厚さ12mm</v>
          </cell>
          <cell r="G2291" t="str">
            <v>㎡</v>
          </cell>
        </row>
        <row r="2292">
          <cell r="B2292" t="str">
            <v>156-12</v>
          </cell>
          <cell r="C2292" t="str">
            <v>ロックウール吹付材（乾式）</v>
          </cell>
          <cell r="D2292">
            <v>0</v>
          </cell>
          <cell r="E2292" t="str">
            <v>着色　厚さ10mm</v>
          </cell>
          <cell r="F2292">
            <v>0</v>
          </cell>
          <cell r="G2292" t="str">
            <v>㎡</v>
          </cell>
        </row>
        <row r="2293">
          <cell r="B2293" t="str">
            <v>156-13</v>
          </cell>
          <cell r="C2293" t="str">
            <v>ロックウール吹付材（乾式）</v>
          </cell>
          <cell r="D2293">
            <v>0</v>
          </cell>
          <cell r="E2293" t="str">
            <v>着色　厚さ15mm</v>
          </cell>
          <cell r="F2293">
            <v>0</v>
          </cell>
          <cell r="G2293" t="str">
            <v>㎡</v>
          </cell>
        </row>
        <row r="2294">
          <cell r="B2294" t="str">
            <v>156-14</v>
          </cell>
          <cell r="C2294" t="str">
            <v>ロックウール吹付材（乾式）</v>
          </cell>
          <cell r="D2294">
            <v>0</v>
          </cell>
          <cell r="E2294" t="str">
            <v>着色　厚さ20mm</v>
          </cell>
          <cell r="F2294">
            <v>0</v>
          </cell>
          <cell r="G2294" t="str">
            <v>㎡</v>
          </cell>
        </row>
        <row r="2295">
          <cell r="B2295" t="str">
            <v>157-01</v>
          </cell>
          <cell r="C2295" t="str">
            <v>ロックウール吹付材（乾式）</v>
          </cell>
          <cell r="D2295">
            <v>0</v>
          </cell>
          <cell r="E2295" t="str">
            <v>原色　厚さ10mm</v>
          </cell>
          <cell r="F2295">
            <v>0</v>
          </cell>
          <cell r="G2295" t="str">
            <v>㎡</v>
          </cell>
        </row>
        <row r="2296">
          <cell r="B2296" t="str">
            <v>157-02</v>
          </cell>
          <cell r="C2296" t="str">
            <v>ロックウール吹付材（乾式）</v>
          </cell>
          <cell r="D2296">
            <v>0</v>
          </cell>
          <cell r="E2296" t="str">
            <v>原色　厚さ15mm</v>
          </cell>
          <cell r="F2296">
            <v>0</v>
          </cell>
          <cell r="G2296" t="str">
            <v>㎡</v>
          </cell>
        </row>
        <row r="2297">
          <cell r="B2297" t="str">
            <v>157-03</v>
          </cell>
          <cell r="C2297" t="str">
            <v>ロックウール吹付材（乾式）</v>
          </cell>
          <cell r="D2297">
            <v>0</v>
          </cell>
          <cell r="E2297" t="str">
            <v>原色　厚さ20mm</v>
          </cell>
          <cell r="F2297">
            <v>0</v>
          </cell>
          <cell r="G2297" t="str">
            <v>㎡</v>
          </cell>
        </row>
        <row r="2298">
          <cell r="B2298" t="str">
            <v>157-04</v>
          </cell>
          <cell r="C2298" t="str">
            <v>二重皿板取付</v>
          </cell>
          <cell r="D2298">
            <v>0</v>
          </cell>
          <cell r="E2298" t="str">
            <v>取 付 手 間</v>
          </cell>
          <cell r="F2298">
            <v>0</v>
          </cell>
          <cell r="G2298" t="str">
            <v>ｍ</v>
          </cell>
        </row>
        <row r="2299">
          <cell r="B2299" t="str">
            <v>157-05</v>
          </cell>
          <cell r="C2299" t="str">
            <v>膳 板 取 付</v>
          </cell>
          <cell r="D2299">
            <v>0</v>
          </cell>
          <cell r="E2299" t="str">
            <v>取 付 手 間</v>
          </cell>
          <cell r="F2299">
            <v>0</v>
          </cell>
          <cell r="G2299" t="str">
            <v>ｍ</v>
          </cell>
        </row>
        <row r="2300">
          <cell r="B2300" t="str">
            <v>157-06</v>
          </cell>
          <cell r="C2300" t="str">
            <v>額 縁 取 付</v>
          </cell>
          <cell r="D2300">
            <v>0</v>
          </cell>
          <cell r="E2300" t="str">
            <v>取 付 手 間</v>
          </cell>
          <cell r="F2300">
            <v>0</v>
          </cell>
          <cell r="G2300" t="str">
            <v>ｍ</v>
          </cell>
        </row>
        <row r="2301">
          <cell r="B2301" t="str">
            <v>157-07</v>
          </cell>
          <cell r="C2301" t="str">
            <v>ｱﾝｸﾞﾙ取付</v>
          </cell>
          <cell r="D2301">
            <v>0</v>
          </cell>
          <cell r="E2301" t="str">
            <v>取 付 手 間</v>
          </cell>
          <cell r="F2301">
            <v>0</v>
          </cell>
          <cell r="G2301" t="str">
            <v>ｍ</v>
          </cell>
        </row>
        <row r="2302">
          <cell r="B2302" t="str">
            <v>157-08</v>
          </cell>
          <cell r="C2302" t="str">
            <v>方 立 取 付</v>
          </cell>
          <cell r="D2302">
            <v>0</v>
          </cell>
          <cell r="E2302" t="str">
            <v>取 付 手 間</v>
          </cell>
          <cell r="F2302">
            <v>0</v>
          </cell>
          <cell r="G2302" t="str">
            <v>本</v>
          </cell>
        </row>
        <row r="2303">
          <cell r="B2303" t="str">
            <v>157-09</v>
          </cell>
          <cell r="C2303" t="str">
            <v>ｱﾙﾐｻｯｼ 引違い窓</v>
          </cell>
          <cell r="E2303" t="str">
            <v>W1,900×H1,800程度 中桟付き</v>
          </cell>
          <cell r="G2303" t="str">
            <v>箇所</v>
          </cell>
        </row>
        <row r="2304">
          <cell r="B2304" t="str">
            <v>157-10</v>
          </cell>
          <cell r="C2304" t="str">
            <v>ﾄﾞｱｸﾛｰｻﾞ取付</v>
          </cell>
          <cell r="D2304">
            <v>0</v>
          </cell>
          <cell r="E2304" t="str">
            <v>取 付 手 間</v>
          </cell>
          <cell r="F2304">
            <v>0</v>
          </cell>
          <cell r="G2304" t="str">
            <v>か所</v>
          </cell>
        </row>
        <row r="2305">
          <cell r="B2305" t="str">
            <v>157-11</v>
          </cell>
          <cell r="C2305" t="str">
            <v>ﾌﾛｱﾋﾝｼﾞ取付</v>
          </cell>
          <cell r="D2305">
            <v>0</v>
          </cell>
          <cell r="E2305" t="str">
            <v>取 付 手 間</v>
          </cell>
          <cell r="F2305">
            <v>0</v>
          </cell>
          <cell r="G2305" t="str">
            <v>か所</v>
          </cell>
        </row>
        <row r="2306">
          <cell r="B2306" t="str">
            <v>157-12</v>
          </cell>
          <cell r="C2306" t="str">
            <v>押 板 取 付</v>
          </cell>
          <cell r="D2306">
            <v>0</v>
          </cell>
          <cell r="E2306" t="str">
            <v>取 付 手 間</v>
          </cell>
          <cell r="F2306">
            <v>0</v>
          </cell>
          <cell r="G2306" t="str">
            <v>組</v>
          </cell>
        </row>
        <row r="2307">
          <cell r="B2307" t="str">
            <v>157-13</v>
          </cell>
        </row>
        <row r="2308">
          <cell r="B2308" t="str">
            <v>157-14</v>
          </cell>
        </row>
        <row r="2309">
          <cell r="B2309" t="str">
            <v>158-01</v>
          </cell>
          <cell r="C2309" t="str">
            <v>ｶﾞﾗｽ清掃</v>
          </cell>
          <cell r="D2309">
            <v>0</v>
          </cell>
          <cell r="E2309">
            <v>0</v>
          </cell>
          <cell r="G2309" t="str">
            <v>㎡</v>
          </cell>
        </row>
        <row r="2310">
          <cell r="B2310" t="str">
            <v>158-02</v>
          </cell>
          <cell r="C2310" t="str">
            <v>ｶﾞﾗｽとめ（ｶﾞｽｹｯﾄ）</v>
          </cell>
          <cell r="D2310">
            <v>0</v>
          </cell>
          <cell r="E2310">
            <v>0</v>
          </cell>
          <cell r="G2310" t="str">
            <v>ｍ</v>
          </cell>
        </row>
        <row r="2311">
          <cell r="B2311" t="str">
            <v>158-03</v>
          </cell>
          <cell r="C2311" t="str">
            <v>織じゅうたん</v>
          </cell>
          <cell r="D2311">
            <v>0</v>
          </cell>
          <cell r="E2311" t="str">
            <v>C種 ｸﾞﾘｯﾊﾟ工法 敷き手間</v>
          </cell>
          <cell r="G2311" t="str">
            <v>㎡</v>
          </cell>
        </row>
        <row r="2312">
          <cell r="B2312" t="str">
            <v>158-04</v>
          </cell>
          <cell r="C2312" t="str">
            <v>織じゅうたん</v>
          </cell>
          <cell r="D2312">
            <v>0</v>
          </cell>
          <cell r="E2312" t="str">
            <v>A､B種 ｸﾞﾘｯﾊﾟ工法 敷き手間</v>
          </cell>
          <cell r="G2312" t="str">
            <v>㎡</v>
          </cell>
        </row>
        <row r="2313">
          <cell r="B2313" t="str">
            <v>158-05</v>
          </cell>
          <cell r="C2313" t="str">
            <v>ﾀﾌﾃｯﾄﾞｶｰﾍﾟｯﾄ</v>
          </cell>
          <cell r="D2313">
            <v>0</v>
          </cell>
          <cell r="E2313" t="str">
            <v>A種 全面接着工法 敷き手間</v>
          </cell>
          <cell r="G2313" t="str">
            <v>㎡</v>
          </cell>
        </row>
        <row r="2314">
          <cell r="B2314" t="str">
            <v>158-06</v>
          </cell>
          <cell r="C2314" t="str">
            <v>ﾆｰﾄﾞﾙﾊﾟﾝﾁｶｰﾍﾟｯﾄ</v>
          </cell>
          <cell r="D2314">
            <v>0</v>
          </cell>
          <cell r="E2314" t="str">
            <v>厚さ6　敷き手間</v>
          </cell>
          <cell r="F2314">
            <v>0</v>
          </cell>
          <cell r="G2314" t="str">
            <v>㎡</v>
          </cell>
        </row>
        <row r="2315">
          <cell r="B2315" t="str">
            <v>158-07</v>
          </cell>
          <cell r="C2315" t="str">
            <v>下地ﾌｪﾙﾄ</v>
          </cell>
          <cell r="D2315">
            <v>0</v>
          </cell>
          <cell r="E2315">
            <v>0</v>
          </cell>
          <cell r="F2315">
            <v>0</v>
          </cell>
          <cell r="G2315" t="str">
            <v>㎡</v>
          </cell>
        </row>
        <row r="2316">
          <cell r="B2316" t="str">
            <v>158-08</v>
          </cell>
          <cell r="C2316" t="str">
            <v>畳　敷　き</v>
          </cell>
          <cell r="D2316">
            <v>0</v>
          </cell>
          <cell r="E2316" t="str">
            <v>敷き手間　一畳</v>
          </cell>
          <cell r="F2316">
            <v>0</v>
          </cell>
          <cell r="G2316" t="str">
            <v>枚</v>
          </cell>
        </row>
        <row r="2317">
          <cell r="B2317" t="str">
            <v>158-09</v>
          </cell>
          <cell r="C2317" t="str">
            <v>畳　敷　き</v>
          </cell>
          <cell r="D2317">
            <v>0</v>
          </cell>
          <cell r="E2317" t="str">
            <v>敷き手間　半畳</v>
          </cell>
          <cell r="F2317">
            <v>0</v>
          </cell>
          <cell r="G2317" t="str">
            <v>枚</v>
          </cell>
        </row>
        <row r="2318">
          <cell r="B2318" t="str">
            <v>158-10</v>
          </cell>
          <cell r="C2318" t="str">
            <v>畳　敷　き</v>
          </cell>
          <cell r="D2318">
            <v>0</v>
          </cell>
          <cell r="E2318" t="str">
            <v>共仕D種 畳表C2 柄へりHt 畳床KT-Ⅲ 一畳</v>
          </cell>
          <cell r="G2318" t="str">
            <v>枚</v>
          </cell>
        </row>
        <row r="2319">
          <cell r="B2319" t="str">
            <v>158-11</v>
          </cell>
          <cell r="C2319" t="str">
            <v>畳　敷　き</v>
          </cell>
          <cell r="D2319">
            <v>0</v>
          </cell>
          <cell r="E2319" t="str">
            <v>共仕D種 畳表C2 柄へりHt 畳床KT-Ⅲ 半畳</v>
          </cell>
          <cell r="G2319" t="str">
            <v>枚</v>
          </cell>
        </row>
        <row r="2320">
          <cell r="B2320" t="str">
            <v>158-12</v>
          </cell>
        </row>
        <row r="2321">
          <cell r="B2321" t="str">
            <v>158-13</v>
          </cell>
        </row>
        <row r="2322">
          <cell r="B2322" t="str">
            <v>158-14</v>
          </cell>
        </row>
        <row r="2323">
          <cell r="B2323" t="str">
            <v>159-01</v>
          </cell>
          <cell r="C2323" t="str">
            <v>畳　敷　き</v>
          </cell>
          <cell r="E2323" t="str">
            <v>共仕D種 畳表C2 綿･PへりHt 畳床KT-Ⅱ 一畳</v>
          </cell>
          <cell r="G2323" t="str">
            <v>枚</v>
          </cell>
        </row>
        <row r="2324">
          <cell r="B2324" t="str">
            <v>159-02</v>
          </cell>
          <cell r="C2324" t="str">
            <v>畳　敷　き</v>
          </cell>
          <cell r="E2324" t="str">
            <v>共仕D種 畳表C2 綿･PへりHt 畳床KT-Ⅱ 半畳</v>
          </cell>
          <cell r="G2324" t="str">
            <v>枚</v>
          </cell>
        </row>
        <row r="2325">
          <cell r="B2325" t="str">
            <v>159-03</v>
          </cell>
          <cell r="C2325" t="str">
            <v>畳　敷　き</v>
          </cell>
          <cell r="E2325" t="str">
            <v>共仕D種 畳表C2 P･PへりHt 畳床KT-Ⅱ 一畳</v>
          </cell>
          <cell r="G2325" t="str">
            <v>枚</v>
          </cell>
        </row>
        <row r="2326">
          <cell r="B2326" t="str">
            <v>159-04</v>
          </cell>
          <cell r="C2326" t="str">
            <v>畳　敷　き</v>
          </cell>
          <cell r="E2326" t="str">
            <v>共仕D種 畳表C2 P･PへりHt 畳床KT-Ⅱ 半畳</v>
          </cell>
          <cell r="G2326" t="str">
            <v>枚</v>
          </cell>
        </row>
        <row r="2327">
          <cell r="B2327" t="str">
            <v>159-05</v>
          </cell>
          <cell r="C2327" t="str">
            <v>ﾌﾛｰﾘﾝｸﾞﾎﾞｰﾄﾞ</v>
          </cell>
          <cell r="D2327">
            <v>0</v>
          </cell>
          <cell r="E2327" t="str">
            <v>1等 なら 厚さ15</v>
          </cell>
          <cell r="F2327">
            <v>0</v>
          </cell>
          <cell r="G2327" t="str">
            <v>㎡</v>
          </cell>
        </row>
        <row r="2328">
          <cell r="B2328" t="str">
            <v>159-06</v>
          </cell>
          <cell r="C2328" t="str">
            <v>天然木化粧複合ﾌﾛｰﾘﾝｸﾞ</v>
          </cell>
          <cell r="D2328">
            <v>0</v>
          </cell>
          <cell r="E2328" t="str">
            <v>A種下張必要 厚14.5 さくら</v>
          </cell>
          <cell r="G2328" t="str">
            <v>㎡</v>
          </cell>
        </row>
        <row r="2329">
          <cell r="B2329" t="str">
            <v>159-07</v>
          </cell>
          <cell r="C2329" t="str">
            <v>天然木化粧複合ﾌﾛｰﾘﾝｸﾞ</v>
          </cell>
          <cell r="D2329">
            <v>0</v>
          </cell>
          <cell r="E2329" t="str">
            <v>A種下張必要 厚14.5 なら</v>
          </cell>
          <cell r="G2329" t="str">
            <v>㎡</v>
          </cell>
        </row>
        <row r="2330">
          <cell r="B2330" t="str">
            <v>159-08</v>
          </cell>
          <cell r="C2330" t="str">
            <v>天然木化粧複合ﾌﾛｰﾘﾝｸﾞ</v>
          </cell>
          <cell r="D2330">
            <v>0</v>
          </cell>
          <cell r="E2330" t="str">
            <v>B種下張必要 厚12 さくら</v>
          </cell>
          <cell r="G2330" t="str">
            <v>㎡</v>
          </cell>
        </row>
        <row r="2331">
          <cell r="B2331" t="str">
            <v>159-09</v>
          </cell>
          <cell r="C2331" t="str">
            <v>天然木化粧複合ﾌﾛｰﾘﾝｸﾞ</v>
          </cell>
          <cell r="D2331">
            <v>0</v>
          </cell>
          <cell r="E2331" t="str">
            <v>B種下張必要 厚12 なら</v>
          </cell>
          <cell r="G2331" t="str">
            <v>㎡</v>
          </cell>
        </row>
        <row r="2332">
          <cell r="B2332" t="str">
            <v>159-10</v>
          </cell>
          <cell r="C2332" t="str">
            <v>天然木化粧複合ﾌﾛｰﾘﾝｸﾞ</v>
          </cell>
          <cell r="D2332">
            <v>0</v>
          </cell>
          <cell r="E2332" t="str">
            <v>C種下張り無 厚12 さくら</v>
          </cell>
          <cell r="G2332" t="str">
            <v>㎡</v>
          </cell>
        </row>
        <row r="2333">
          <cell r="B2333" t="str">
            <v>159-11</v>
          </cell>
          <cell r="C2333" t="str">
            <v>天然木化粧複合ﾌﾛｰﾘﾝｸﾞ</v>
          </cell>
          <cell r="D2333">
            <v>0</v>
          </cell>
          <cell r="E2333" t="str">
            <v>C種下張り無 厚12 なら</v>
          </cell>
          <cell r="G2333" t="str">
            <v>㎡</v>
          </cell>
        </row>
        <row r="2334">
          <cell r="B2334" t="str">
            <v>159-12</v>
          </cell>
          <cell r="C2334" t="str">
            <v>弾性ウレタン塗床材</v>
          </cell>
          <cell r="E2334" t="str">
            <v>平滑仕上げ 厚さ2mm</v>
          </cell>
          <cell r="G2334" t="str">
            <v>㎡</v>
          </cell>
        </row>
        <row r="2335">
          <cell r="B2335" t="str">
            <v>159-13</v>
          </cell>
          <cell r="C2335" t="str">
            <v>エポキシ樹脂塗床材</v>
          </cell>
          <cell r="E2335" t="str">
            <v>防滑仕上げ 厚さ2mm</v>
          </cell>
          <cell r="G2335" t="str">
            <v>㎡</v>
          </cell>
        </row>
        <row r="2336">
          <cell r="B2336" t="str">
            <v>159-14</v>
          </cell>
        </row>
        <row r="2337">
          <cell r="B2337" t="str">
            <v>160-01</v>
          </cell>
          <cell r="C2337" t="str">
            <v>壁紙素地ごしらえ</v>
          </cell>
          <cell r="E2337" t="str">
            <v>ﾓﾙﾀﾙ面 工程B種</v>
          </cell>
          <cell r="G2337" t="str">
            <v>㎡</v>
          </cell>
        </row>
        <row r="2338">
          <cell r="B2338" t="str">
            <v>160-02</v>
          </cell>
          <cell r="C2338" t="str">
            <v>壁紙素地ごしらえ</v>
          </cell>
          <cell r="E2338" t="str">
            <v>ｺﾝｸﾘｰﾄ面 工程B種 一般部</v>
          </cell>
          <cell r="G2338" t="str">
            <v>㎡</v>
          </cell>
        </row>
        <row r="2339">
          <cell r="B2339" t="str">
            <v>160-03</v>
          </cell>
          <cell r="C2339" t="str">
            <v>壁紙素地ごしらえ</v>
          </cell>
          <cell r="E2339" t="str">
            <v>ﾎﾞｰﾄﾞ面 工程B種</v>
          </cell>
          <cell r="G2339" t="str">
            <v>㎡</v>
          </cell>
        </row>
        <row r="2340">
          <cell r="B2340" t="str">
            <v>160-04</v>
          </cell>
          <cell r="C2340" t="str">
            <v>壁紙素地ごしらえ</v>
          </cell>
          <cell r="E2340" t="str">
            <v>けいｶﾙ板面 工程B種</v>
          </cell>
          <cell r="G2340" t="str">
            <v>㎡</v>
          </cell>
        </row>
        <row r="2341">
          <cell r="B2341" t="str">
            <v>160-05</v>
          </cell>
          <cell r="C2341" t="str">
            <v>壁紙張り手間</v>
          </cell>
          <cell r="E2341" t="str">
            <v>壁 織物、紙程度 素地別途 一般部</v>
          </cell>
          <cell r="G2341" t="str">
            <v>㎡</v>
          </cell>
        </row>
        <row r="2342">
          <cell r="B2342" t="str">
            <v>160-06</v>
          </cell>
          <cell r="C2342" t="str">
            <v>壁紙張り手間</v>
          </cell>
          <cell r="E2342" t="str">
            <v>壁 織物、紙程度 素地別途 多湿部</v>
          </cell>
          <cell r="G2342" t="str">
            <v>㎡</v>
          </cell>
        </row>
        <row r="2343">
          <cell r="B2343" t="str">
            <v>160-07</v>
          </cell>
          <cell r="C2343" t="str">
            <v>壁紙張り手間</v>
          </cell>
          <cell r="E2343" t="str">
            <v>壁 織物、紙程度 ﾓﾙﾀﾙ面 素地B種 一般部</v>
          </cell>
          <cell r="G2343" t="str">
            <v>㎡</v>
          </cell>
        </row>
        <row r="2344">
          <cell r="B2344" t="str">
            <v>160-08</v>
          </cell>
          <cell r="C2344" t="str">
            <v>壁紙張り手間</v>
          </cell>
          <cell r="E2344" t="str">
            <v>壁 織物、紙程度 ﾓﾙﾀﾙ面 素地B種 多湿部</v>
          </cell>
          <cell r="G2344" t="str">
            <v>㎡</v>
          </cell>
        </row>
        <row r="2345">
          <cell r="B2345" t="str">
            <v>160-09</v>
          </cell>
          <cell r="C2345" t="str">
            <v>壁紙張り手間</v>
          </cell>
          <cell r="E2345" t="str">
            <v>壁 織物、紙程度 ｺﾝｸﾘｰﾄ面 素地B種 一般部</v>
          </cell>
          <cell r="G2345" t="str">
            <v>㎡</v>
          </cell>
        </row>
        <row r="2346">
          <cell r="B2346" t="str">
            <v>160-10</v>
          </cell>
          <cell r="C2346" t="str">
            <v>壁紙張り手間</v>
          </cell>
          <cell r="E2346" t="str">
            <v>壁 織物、紙程度 ﾎﾞｰﾄﾞ面 素地B種 一般部</v>
          </cell>
          <cell r="G2346" t="str">
            <v>㎡</v>
          </cell>
        </row>
        <row r="2347">
          <cell r="B2347" t="str">
            <v>160-11</v>
          </cell>
          <cell r="C2347" t="str">
            <v>壁紙張り手間</v>
          </cell>
          <cell r="E2347" t="str">
            <v>壁 織物、紙程度 ﾎﾞｰﾄﾞ面 素地B種 多湿部</v>
          </cell>
          <cell r="G2347" t="str">
            <v>㎡</v>
          </cell>
        </row>
        <row r="2348">
          <cell r="B2348" t="str">
            <v>160-12</v>
          </cell>
          <cell r="C2348" t="str">
            <v>壁紙張り手間</v>
          </cell>
          <cell r="E2348" t="str">
            <v>壁 織物、紙程度 けいｶﾙ板面 素地B種 一般部</v>
          </cell>
          <cell r="G2348" t="str">
            <v>㎡</v>
          </cell>
        </row>
        <row r="2349">
          <cell r="B2349" t="str">
            <v>160-13</v>
          </cell>
          <cell r="C2349" t="str">
            <v>壁紙張り手間</v>
          </cell>
          <cell r="E2349" t="str">
            <v>壁 織物、紙程度 けいｶﾙ板面 素地B種 多湿部</v>
          </cell>
          <cell r="G2349" t="str">
            <v>㎡</v>
          </cell>
        </row>
        <row r="2350">
          <cell r="B2350" t="str">
            <v>160-14</v>
          </cell>
          <cell r="C2350" t="str">
            <v>壁紙張り手間</v>
          </cell>
          <cell r="E2350" t="str">
            <v>壁 ﾌﾟﾗｽﾁｯｸ程度 素地別途 一般部</v>
          </cell>
          <cell r="G2350" t="str">
            <v>㎡</v>
          </cell>
        </row>
        <row r="2351">
          <cell r="B2351" t="str">
            <v>161-01</v>
          </cell>
          <cell r="C2351" t="str">
            <v>壁紙張り手間</v>
          </cell>
          <cell r="E2351" t="str">
            <v>壁 ﾌﾟﾗｽﾁｯｸ程度 素地別途 多湿部</v>
          </cell>
          <cell r="G2351" t="str">
            <v>㎡</v>
          </cell>
        </row>
        <row r="2352">
          <cell r="B2352" t="str">
            <v>161-02</v>
          </cell>
          <cell r="C2352" t="str">
            <v>壁紙張り手間</v>
          </cell>
          <cell r="E2352" t="str">
            <v>壁 ﾌﾟﾗｽﾁｯｸ程度 ﾓﾙﾀﾙ面 素地B種 一般部</v>
          </cell>
          <cell r="G2352" t="str">
            <v>㎡</v>
          </cell>
        </row>
        <row r="2353">
          <cell r="B2353" t="str">
            <v>161-03</v>
          </cell>
          <cell r="C2353" t="str">
            <v>壁紙張り手間</v>
          </cell>
          <cell r="E2353" t="str">
            <v>壁 ﾌﾟﾗｽﾁｯｸ程度 ﾓﾙﾀﾙ面 素地B種 多湿部</v>
          </cell>
          <cell r="G2353" t="str">
            <v>㎡</v>
          </cell>
        </row>
        <row r="2354">
          <cell r="B2354" t="str">
            <v>161-04</v>
          </cell>
          <cell r="C2354" t="str">
            <v>壁紙張り手間</v>
          </cell>
          <cell r="E2354" t="str">
            <v>壁 ﾌﾟﾗｽﾁｯｸ程度 ｺﾝｸﾘｰﾄ面 素地B種 一般部</v>
          </cell>
          <cell r="G2354" t="str">
            <v>㎡</v>
          </cell>
        </row>
        <row r="2355">
          <cell r="B2355" t="str">
            <v>161-05</v>
          </cell>
          <cell r="C2355" t="str">
            <v>壁紙張り手間</v>
          </cell>
          <cell r="E2355" t="str">
            <v>壁 ﾌﾟﾗｽﾁｯｸ程度 ﾎﾞｰﾄﾞ面 素地B種 一般部</v>
          </cell>
          <cell r="G2355" t="str">
            <v>㎡</v>
          </cell>
        </row>
        <row r="2356">
          <cell r="B2356" t="str">
            <v>161-06</v>
          </cell>
          <cell r="C2356" t="str">
            <v>壁紙張り手間</v>
          </cell>
          <cell r="E2356" t="str">
            <v>壁 ﾌﾟﾗｽﾁｯｸ程度 ﾎﾞｰﾄﾞ面 素地B種 多湿部</v>
          </cell>
          <cell r="G2356" t="str">
            <v>㎡</v>
          </cell>
        </row>
        <row r="2357">
          <cell r="B2357" t="str">
            <v>161-07</v>
          </cell>
          <cell r="C2357" t="str">
            <v>壁紙張り手間</v>
          </cell>
          <cell r="E2357" t="str">
            <v>壁 ﾌﾟﾗｽﾁｯｸ程度 けいｶﾙ板面 素地B種 一般部</v>
          </cell>
          <cell r="G2357" t="str">
            <v>㎡</v>
          </cell>
        </row>
        <row r="2358">
          <cell r="B2358" t="str">
            <v>161-08</v>
          </cell>
          <cell r="C2358" t="str">
            <v>壁紙張り手間</v>
          </cell>
          <cell r="E2358" t="str">
            <v>壁 ﾌﾟﾗｽﾁｯｸ程度 けいｶﾙ板面 素地B種 多湿部</v>
          </cell>
          <cell r="G2358" t="str">
            <v>㎡</v>
          </cell>
        </row>
        <row r="2359">
          <cell r="B2359" t="str">
            <v>161-09</v>
          </cell>
          <cell r="C2359" t="str">
            <v>壁紙張り手間</v>
          </cell>
          <cell r="E2359" t="str">
            <v>天井 織物、紙程度 素地別途 一般部</v>
          </cell>
          <cell r="G2359" t="str">
            <v>㎡</v>
          </cell>
        </row>
        <row r="2360">
          <cell r="B2360" t="str">
            <v>161-10</v>
          </cell>
          <cell r="C2360" t="str">
            <v>壁紙張り手間</v>
          </cell>
          <cell r="E2360" t="str">
            <v>天井 織物、紙程度 素地別途 多湿部</v>
          </cell>
          <cell r="G2360" t="str">
            <v>㎡</v>
          </cell>
        </row>
        <row r="2361">
          <cell r="B2361" t="str">
            <v>161-11</v>
          </cell>
          <cell r="C2361" t="str">
            <v>壁紙張り手間</v>
          </cell>
          <cell r="E2361" t="str">
            <v>天井 織物、紙程度 ﾓﾙﾀﾙ面 素地B種 一般部</v>
          </cell>
          <cell r="G2361" t="str">
            <v>㎡</v>
          </cell>
        </row>
        <row r="2362">
          <cell r="B2362" t="str">
            <v>161-12</v>
          </cell>
          <cell r="C2362" t="str">
            <v>壁紙張り手間</v>
          </cell>
          <cell r="E2362" t="str">
            <v>天井 織物、紙程度 ﾓﾙﾀﾙ面 素地B種 多湿部</v>
          </cell>
          <cell r="G2362" t="str">
            <v>㎡</v>
          </cell>
        </row>
        <row r="2363">
          <cell r="B2363" t="str">
            <v>161-13</v>
          </cell>
          <cell r="C2363" t="str">
            <v>壁紙張り手間</v>
          </cell>
          <cell r="E2363" t="str">
            <v>天井 織物、紙程度 ｺﾝｸﾘｰﾄ面 素地B種 一般部</v>
          </cell>
          <cell r="G2363" t="str">
            <v>㎡</v>
          </cell>
        </row>
        <row r="2364">
          <cell r="B2364" t="str">
            <v>161-14</v>
          </cell>
          <cell r="C2364" t="str">
            <v>壁紙張り手間</v>
          </cell>
          <cell r="E2364" t="str">
            <v>天井 織物、紙程度 ﾎﾞｰﾄﾞ面 素地B種 一般部</v>
          </cell>
          <cell r="G2364" t="str">
            <v>㎡</v>
          </cell>
        </row>
        <row r="2365">
          <cell r="B2365" t="str">
            <v>162-01</v>
          </cell>
          <cell r="C2365" t="str">
            <v>壁紙張り手間</v>
          </cell>
          <cell r="E2365" t="str">
            <v>天井 織物、紙程度 ﾎﾞｰﾄﾞ面 素地B種 多湿部</v>
          </cell>
          <cell r="G2365" t="str">
            <v>㎡</v>
          </cell>
        </row>
        <row r="2366">
          <cell r="B2366" t="str">
            <v>162-02</v>
          </cell>
          <cell r="C2366" t="str">
            <v>壁紙張り手間</v>
          </cell>
          <cell r="E2366" t="str">
            <v>天井 織物、紙程度 けいｶﾙ板面 素地B種 一般部</v>
          </cell>
          <cell r="G2366" t="str">
            <v>㎡</v>
          </cell>
        </row>
        <row r="2367">
          <cell r="B2367" t="str">
            <v>162-03</v>
          </cell>
          <cell r="C2367" t="str">
            <v>壁紙張り手間</v>
          </cell>
          <cell r="E2367" t="str">
            <v>天井 織物、紙程度 けいｶﾙ板面 素地B種 多湿部</v>
          </cell>
          <cell r="G2367" t="str">
            <v>㎡</v>
          </cell>
        </row>
        <row r="2368">
          <cell r="B2368" t="str">
            <v>162-04</v>
          </cell>
          <cell r="C2368" t="str">
            <v>壁紙張り手間</v>
          </cell>
          <cell r="E2368" t="str">
            <v>天井 ﾌﾟﾗｽﾁｯｸ程度 素地別途 一般部</v>
          </cell>
          <cell r="G2368" t="str">
            <v>㎡</v>
          </cell>
        </row>
        <row r="2369">
          <cell r="B2369" t="str">
            <v>162-05</v>
          </cell>
          <cell r="C2369" t="str">
            <v>壁紙張り手間</v>
          </cell>
          <cell r="E2369" t="str">
            <v>天井 ﾌﾟﾗｽﾁｯｸ程度 素地別途 多湿部</v>
          </cell>
          <cell r="G2369" t="str">
            <v>㎡</v>
          </cell>
        </row>
        <row r="2370">
          <cell r="B2370" t="str">
            <v>162-06</v>
          </cell>
          <cell r="C2370" t="str">
            <v>壁紙張り手間</v>
          </cell>
          <cell r="E2370" t="str">
            <v>天井 ﾌﾟﾗｽﾁｯｸ程度 ﾓﾙﾀﾙ面 素地B種 一般部</v>
          </cell>
          <cell r="G2370" t="str">
            <v>㎡</v>
          </cell>
        </row>
        <row r="2371">
          <cell r="B2371" t="str">
            <v>162-07</v>
          </cell>
          <cell r="C2371" t="str">
            <v>壁紙張り手間</v>
          </cell>
          <cell r="E2371" t="str">
            <v>天井 ﾌﾟﾗｽﾁｯｸ程度 ﾓﾙﾀﾙ面 素地B種 多湿部</v>
          </cell>
          <cell r="G2371" t="str">
            <v>㎡</v>
          </cell>
        </row>
        <row r="2372">
          <cell r="B2372" t="str">
            <v>162-08</v>
          </cell>
          <cell r="C2372" t="str">
            <v>壁紙張り手間</v>
          </cell>
          <cell r="E2372" t="str">
            <v>天井 ﾌﾟﾗｽﾁｯｸ程度 ｺﾝｸﾘｰﾄ面 素地B種 一般部</v>
          </cell>
          <cell r="G2372" t="str">
            <v>㎡</v>
          </cell>
        </row>
        <row r="2373">
          <cell r="B2373" t="str">
            <v>162-09</v>
          </cell>
          <cell r="C2373" t="str">
            <v>壁紙張り手間</v>
          </cell>
          <cell r="E2373" t="str">
            <v>天井 ﾌﾟﾗｽﾁｯｸ程度 ﾎﾞｰﾄﾞ面 素地B種 一般部</v>
          </cell>
          <cell r="G2373" t="str">
            <v>㎡</v>
          </cell>
        </row>
        <row r="2374">
          <cell r="B2374" t="str">
            <v>162-10</v>
          </cell>
          <cell r="C2374" t="str">
            <v>壁紙張り手間</v>
          </cell>
          <cell r="E2374" t="str">
            <v>天井 ﾌﾟﾗｽﾁｯｸ程度 ﾎﾞｰﾄﾞ面 素地B種 多湿部</v>
          </cell>
          <cell r="G2374" t="str">
            <v>㎡</v>
          </cell>
        </row>
        <row r="2375">
          <cell r="B2375" t="str">
            <v>162-11</v>
          </cell>
          <cell r="C2375" t="str">
            <v>壁紙張り手間</v>
          </cell>
          <cell r="E2375" t="str">
            <v>天井 ﾌﾟﾗｽﾁｯｸ程度 けいｶﾙ板面 素地B種 一般部</v>
          </cell>
          <cell r="G2375" t="str">
            <v>㎡</v>
          </cell>
        </row>
        <row r="2376">
          <cell r="B2376" t="str">
            <v>162-12</v>
          </cell>
          <cell r="C2376" t="str">
            <v>壁紙張り手間</v>
          </cell>
          <cell r="E2376" t="str">
            <v>天井 ﾌﾟﾗｽﾁｯｸ程度 けいｶﾙ板面 素地B種 多湿部</v>
          </cell>
          <cell r="G2376" t="str">
            <v>㎡</v>
          </cell>
        </row>
        <row r="2377">
          <cell r="B2377" t="str">
            <v>162-13</v>
          </cell>
          <cell r="C2377" t="str">
            <v>天井ﾎﾞｰﾄﾞ切込み</v>
          </cell>
          <cell r="D2377">
            <v>0</v>
          </cell>
          <cell r="E2377" t="str">
            <v>150角、150φ以下</v>
          </cell>
          <cell r="F2377">
            <v>0</v>
          </cell>
          <cell r="G2377" t="str">
            <v>か所</v>
          </cell>
        </row>
        <row r="2378">
          <cell r="B2378" t="str">
            <v>162-14</v>
          </cell>
        </row>
        <row r="2379">
          <cell r="B2379" t="str">
            <v>163-01</v>
          </cell>
          <cell r="C2379" t="str">
            <v>天井ﾎﾞｰﾄﾞ切込み</v>
          </cell>
          <cell r="D2379">
            <v>0</v>
          </cell>
          <cell r="E2379" t="str">
            <v>300角、300φ以下</v>
          </cell>
          <cell r="F2379">
            <v>0</v>
          </cell>
          <cell r="G2379" t="str">
            <v>か所</v>
          </cell>
        </row>
        <row r="2380">
          <cell r="B2380" t="str">
            <v>163-02</v>
          </cell>
          <cell r="C2380" t="str">
            <v>天井ﾎﾞｰﾄﾞ切込み</v>
          </cell>
          <cell r="D2380">
            <v>0</v>
          </cell>
          <cell r="E2380" t="str">
            <v>450角、450φ以下</v>
          </cell>
          <cell r="F2380">
            <v>0</v>
          </cell>
          <cell r="G2380" t="str">
            <v>か所</v>
          </cell>
        </row>
        <row r="2381">
          <cell r="B2381" t="str">
            <v>163-03</v>
          </cell>
          <cell r="C2381" t="str">
            <v>天井ﾎﾞｰﾄﾞ切込み</v>
          </cell>
          <cell r="D2381">
            <v>0</v>
          </cell>
          <cell r="E2381" t="str">
            <v>650角、650φ以下</v>
          </cell>
          <cell r="F2381">
            <v>0</v>
          </cell>
          <cell r="G2381" t="str">
            <v>か所</v>
          </cell>
        </row>
        <row r="2382">
          <cell r="B2382" t="str">
            <v>163-04</v>
          </cell>
          <cell r="C2382" t="str">
            <v>天井ﾎﾞｰﾄﾞ切込み</v>
          </cell>
          <cell r="D2382">
            <v>0</v>
          </cell>
          <cell r="E2382" t="str">
            <v>900角、900φ以下</v>
          </cell>
          <cell r="F2382">
            <v>0</v>
          </cell>
          <cell r="G2382" t="str">
            <v>か所</v>
          </cell>
        </row>
        <row r="2383">
          <cell r="B2383" t="str">
            <v>163-05</v>
          </cell>
          <cell r="C2383" t="str">
            <v>天井ﾎﾞｰﾄﾞ切込み</v>
          </cell>
          <cell r="D2383">
            <v>0</v>
          </cell>
          <cell r="E2383" t="str">
            <v>1300角、1300φ以下</v>
          </cell>
          <cell r="F2383">
            <v>0</v>
          </cell>
          <cell r="G2383" t="str">
            <v>か所</v>
          </cell>
        </row>
        <row r="2384">
          <cell r="B2384" t="str">
            <v>163-06</v>
          </cell>
          <cell r="C2384" t="str">
            <v>天井ﾎﾞｰﾄﾞ切込み</v>
          </cell>
          <cell r="D2384">
            <v>0</v>
          </cell>
          <cell r="E2384" t="str">
            <v>300×1300以下</v>
          </cell>
          <cell r="F2384">
            <v>0</v>
          </cell>
          <cell r="G2384" t="str">
            <v>か所</v>
          </cell>
        </row>
        <row r="2385">
          <cell r="B2385" t="str">
            <v>163-07</v>
          </cell>
          <cell r="C2385" t="str">
            <v>天井ﾎﾞｰﾄﾞ切込み</v>
          </cell>
          <cell r="D2385">
            <v>0</v>
          </cell>
          <cell r="E2385" t="str">
            <v>300×2500以下</v>
          </cell>
          <cell r="F2385">
            <v>0</v>
          </cell>
          <cell r="G2385" t="str">
            <v>か所</v>
          </cell>
        </row>
        <row r="2386">
          <cell r="B2386" t="str">
            <v>163-08</v>
          </cell>
          <cell r="C2386" t="str">
            <v>天井ﾎﾞｰﾄﾞ切込み</v>
          </cell>
          <cell r="D2386">
            <v>0</v>
          </cell>
          <cell r="E2386" t="str">
            <v>300×3700以下</v>
          </cell>
          <cell r="F2386">
            <v>0</v>
          </cell>
          <cell r="G2386" t="str">
            <v>か所</v>
          </cell>
        </row>
        <row r="2387">
          <cell r="B2387" t="str">
            <v>163-09</v>
          </cell>
          <cell r="C2387" t="str">
            <v>天井 木毛ｾﾒﾝﾄ板打込み</v>
          </cell>
          <cell r="D2387">
            <v>0</v>
          </cell>
          <cell r="E2387" t="str">
            <v>普通NW 厚15</v>
          </cell>
          <cell r="F2387">
            <v>0</v>
          </cell>
          <cell r="G2387" t="str">
            <v>㎡</v>
          </cell>
        </row>
        <row r="2388">
          <cell r="B2388" t="str">
            <v>163-10</v>
          </cell>
          <cell r="C2388" t="str">
            <v>天井 木毛ｾﾒﾝﾄ板打込み</v>
          </cell>
          <cell r="D2388">
            <v>0</v>
          </cell>
          <cell r="E2388" t="str">
            <v>普通NW 厚20</v>
          </cell>
          <cell r="F2388">
            <v>0</v>
          </cell>
          <cell r="G2388" t="str">
            <v>㎡</v>
          </cell>
        </row>
        <row r="2389">
          <cell r="B2389" t="str">
            <v>163-11</v>
          </cell>
          <cell r="C2389" t="str">
            <v>天井 木毛ｾﾒﾝﾄ板打込み</v>
          </cell>
          <cell r="D2389">
            <v>0</v>
          </cell>
          <cell r="E2389" t="str">
            <v>普通NW 厚25</v>
          </cell>
          <cell r="F2389">
            <v>0</v>
          </cell>
          <cell r="G2389" t="str">
            <v>㎡</v>
          </cell>
        </row>
        <row r="2390">
          <cell r="B2390" t="str">
            <v>163-12</v>
          </cell>
          <cell r="C2390" t="str">
            <v>天井 木毛ｾﾒﾝﾄ板打込み</v>
          </cell>
          <cell r="D2390">
            <v>0</v>
          </cell>
          <cell r="E2390" t="str">
            <v>普通NW 厚30</v>
          </cell>
          <cell r="F2390">
            <v>0</v>
          </cell>
          <cell r="G2390" t="str">
            <v>㎡</v>
          </cell>
        </row>
        <row r="2391">
          <cell r="B2391" t="str">
            <v>163-13</v>
          </cell>
          <cell r="C2391" t="str">
            <v>天井 木毛ｾﾒﾝﾄ板打込み</v>
          </cell>
          <cell r="D2391">
            <v>0</v>
          </cell>
          <cell r="E2391" t="str">
            <v>普通NW 厚40</v>
          </cell>
          <cell r="F2391">
            <v>0</v>
          </cell>
          <cell r="G2391" t="str">
            <v>㎡</v>
          </cell>
        </row>
        <row r="2392">
          <cell r="B2392" t="str">
            <v>163-14</v>
          </cell>
          <cell r="C2392" t="str">
            <v>天井 木毛ｾﾒﾝﾄ板打込み</v>
          </cell>
          <cell r="D2392">
            <v>0</v>
          </cell>
          <cell r="E2392" t="str">
            <v>普通NW 厚50</v>
          </cell>
          <cell r="F2392">
            <v>0</v>
          </cell>
          <cell r="G2392" t="str">
            <v>㎡</v>
          </cell>
        </row>
        <row r="2393">
          <cell r="B2393" t="str">
            <v>164-01</v>
          </cell>
          <cell r="C2393" t="str">
            <v>天井 木毛ｾﾒﾝﾄ板打込み</v>
          </cell>
          <cell r="E2393" t="str">
            <v>張り手間</v>
          </cell>
          <cell r="G2393" t="str">
            <v>㎡</v>
          </cell>
        </row>
        <row r="2394">
          <cell r="B2394" t="str">
            <v>164-02</v>
          </cell>
          <cell r="C2394" t="str">
            <v>壁 ﾎﾟﾘｽﾁﾚﾝﾌｫｰﾑ板</v>
          </cell>
          <cell r="D2394">
            <v>0</v>
          </cell>
          <cell r="E2394" t="str">
            <v>厚さ25 打込み</v>
          </cell>
          <cell r="F2394">
            <v>0</v>
          </cell>
          <cell r="G2394" t="str">
            <v>㎡</v>
          </cell>
        </row>
        <row r="2395">
          <cell r="B2395" t="str">
            <v>164-03</v>
          </cell>
          <cell r="C2395" t="str">
            <v>壁 ﾎﾟﾘｽﾁﾚﾝﾌｫｰﾑ板</v>
          </cell>
          <cell r="D2395">
            <v>0</v>
          </cell>
          <cell r="E2395" t="str">
            <v>厚さ30 打込み</v>
          </cell>
          <cell r="F2395">
            <v>0</v>
          </cell>
          <cell r="G2395" t="str">
            <v>㎡</v>
          </cell>
        </row>
        <row r="2396">
          <cell r="B2396" t="str">
            <v>164-04</v>
          </cell>
          <cell r="C2396" t="str">
            <v>壁 ﾎﾟﾘｽﾁﾚﾝﾌｫｰﾑ板</v>
          </cell>
          <cell r="D2396">
            <v>0</v>
          </cell>
          <cell r="E2396" t="str">
            <v>厚さ40 打込み</v>
          </cell>
          <cell r="F2396">
            <v>0</v>
          </cell>
          <cell r="G2396" t="str">
            <v>㎡</v>
          </cell>
        </row>
        <row r="2397">
          <cell r="B2397" t="str">
            <v>164-05</v>
          </cell>
          <cell r="C2397" t="str">
            <v>壁 ﾎﾟﾘｽﾁﾚﾝﾌｫｰﾑ板</v>
          </cell>
          <cell r="D2397">
            <v>0</v>
          </cell>
          <cell r="E2397" t="str">
            <v>厚さ50 打込み</v>
          </cell>
          <cell r="F2397">
            <v>0</v>
          </cell>
          <cell r="G2397" t="str">
            <v>㎡</v>
          </cell>
        </row>
        <row r="2398">
          <cell r="B2398" t="str">
            <v>164-06</v>
          </cell>
          <cell r="C2398" t="str">
            <v>天井 ﾎﾟﾘｽﾁﾚﾝﾌｫｰﾑ板</v>
          </cell>
          <cell r="D2398">
            <v>0</v>
          </cell>
          <cell r="E2398" t="str">
            <v>厚さ25 打込み</v>
          </cell>
          <cell r="F2398">
            <v>0</v>
          </cell>
          <cell r="G2398" t="str">
            <v>㎡</v>
          </cell>
        </row>
        <row r="2399">
          <cell r="B2399" t="str">
            <v>164-07</v>
          </cell>
          <cell r="C2399" t="str">
            <v>天井 ﾎﾟﾘｽﾁﾚﾝﾌｫｰﾑ板</v>
          </cell>
          <cell r="D2399">
            <v>0</v>
          </cell>
          <cell r="E2399" t="str">
            <v>厚さ30 打込み</v>
          </cell>
          <cell r="F2399">
            <v>0</v>
          </cell>
          <cell r="G2399" t="str">
            <v>㎡</v>
          </cell>
        </row>
        <row r="2400">
          <cell r="B2400" t="str">
            <v>164-08</v>
          </cell>
          <cell r="C2400" t="str">
            <v>天井 ﾎﾟﾘｽﾁﾚﾝﾌｫｰﾑ板</v>
          </cell>
          <cell r="D2400">
            <v>0</v>
          </cell>
          <cell r="E2400" t="str">
            <v>厚さ40 打込み</v>
          </cell>
          <cell r="F2400">
            <v>0</v>
          </cell>
          <cell r="G2400" t="str">
            <v>㎡</v>
          </cell>
        </row>
        <row r="2401">
          <cell r="B2401" t="str">
            <v>164-09</v>
          </cell>
          <cell r="C2401" t="str">
            <v>天井 ﾎﾟﾘｽﾁﾚﾝﾌｫｰﾑ板</v>
          </cell>
          <cell r="D2401">
            <v>0</v>
          </cell>
          <cell r="E2401" t="str">
            <v>厚さ50 打込み</v>
          </cell>
          <cell r="F2401">
            <v>0</v>
          </cell>
          <cell r="G2401" t="str">
            <v>㎡</v>
          </cell>
        </row>
        <row r="2402">
          <cell r="B2402" t="str">
            <v>164-10</v>
          </cell>
          <cell r="C2402" t="str">
            <v xml:space="preserve">ﾋﾞﾆﾙ床ｼｰﾄ </v>
          </cell>
          <cell r="E2402" t="str">
            <v>熱溶接</v>
          </cell>
          <cell r="G2402" t="str">
            <v>㎡</v>
          </cell>
        </row>
        <row r="2403">
          <cell r="B2403" t="str">
            <v>164-11</v>
          </cell>
          <cell r="C2403" t="str">
            <v>ALCパネル用特殊プラスター</v>
          </cell>
          <cell r="D2403">
            <v>0</v>
          </cell>
          <cell r="E2403" t="str">
            <v>合成樹脂ｴﾏﾙｼﾞｮﾝﾌﾟﾗｽﾀｰ 厚さ3mm</v>
          </cell>
          <cell r="G2403" t="str">
            <v>㎡</v>
          </cell>
        </row>
        <row r="2404">
          <cell r="B2404" t="str">
            <v>164-12</v>
          </cell>
        </row>
        <row r="2405">
          <cell r="B2405" t="str">
            <v>164-13</v>
          </cell>
        </row>
        <row r="2406">
          <cell r="B2406" t="str">
            <v>164-14</v>
          </cell>
        </row>
        <row r="2407">
          <cell r="B2407" t="str">
            <v>165-01</v>
          </cell>
          <cell r="C2407" t="str">
            <v>ALCパネル用特殊プラスター</v>
          </cell>
          <cell r="D2407">
            <v>0</v>
          </cell>
          <cell r="E2407" t="str">
            <v>ALC用骨材入石膏ﾌﾟﾗｽﾀｰ 厚さ5mm</v>
          </cell>
          <cell r="G2407" t="str">
            <v>㎡</v>
          </cell>
        </row>
        <row r="2408">
          <cell r="B2408" t="str">
            <v>165-02</v>
          </cell>
          <cell r="C2408" t="str">
            <v>ALCパネル用特殊プラスター</v>
          </cell>
          <cell r="D2408">
            <v>0</v>
          </cell>
          <cell r="E2408" t="str">
            <v>ALC用骨材入石膏ﾌﾟﾗｽﾀｰ 厚さ7mm</v>
          </cell>
          <cell r="G2408" t="str">
            <v>㎡</v>
          </cell>
        </row>
        <row r="2409">
          <cell r="B2409" t="str">
            <v>165-03</v>
          </cell>
          <cell r="C2409" t="str">
            <v>床目地棒</v>
          </cell>
          <cell r="D2409">
            <v>0</v>
          </cell>
          <cell r="E2409" t="str">
            <v>ｽﾃﾝﾚｽ製 3×9</v>
          </cell>
          <cell r="F2409">
            <v>0</v>
          </cell>
          <cell r="G2409" t="str">
            <v>ｍ</v>
          </cell>
        </row>
        <row r="2410">
          <cell r="B2410" t="str">
            <v>165-04</v>
          </cell>
          <cell r="C2410" t="str">
            <v>床目地棒</v>
          </cell>
          <cell r="D2410">
            <v>0</v>
          </cell>
          <cell r="E2410" t="str">
            <v>ｽﾃﾝﾚｽ製 3×12</v>
          </cell>
          <cell r="F2410">
            <v>0</v>
          </cell>
          <cell r="G2410" t="str">
            <v>ｍ</v>
          </cell>
        </row>
        <row r="2411">
          <cell r="B2411" t="str">
            <v>165-05</v>
          </cell>
          <cell r="C2411" t="str">
            <v>床目地棒</v>
          </cell>
          <cell r="D2411">
            <v>0</v>
          </cell>
          <cell r="E2411" t="str">
            <v>ｽﾃﾝﾚｽ製 4×12</v>
          </cell>
          <cell r="F2411">
            <v>0</v>
          </cell>
          <cell r="G2411" t="str">
            <v>ｍ</v>
          </cell>
        </row>
        <row r="2412">
          <cell r="B2412" t="str">
            <v>165-06</v>
          </cell>
          <cell r="C2412" t="str">
            <v>床目地棒</v>
          </cell>
          <cell r="D2412">
            <v>0</v>
          </cell>
          <cell r="E2412" t="str">
            <v>ｽﾃﾝﾚｽ製 5×12</v>
          </cell>
          <cell r="F2412">
            <v>0</v>
          </cell>
          <cell r="G2412" t="str">
            <v>ｍ</v>
          </cell>
        </row>
        <row r="2413">
          <cell r="B2413" t="str">
            <v>165-07</v>
          </cell>
          <cell r="C2413" t="str">
            <v>床目地棒</v>
          </cell>
          <cell r="D2413">
            <v>0</v>
          </cell>
          <cell r="E2413" t="str">
            <v>ｽﾃﾝﾚｽ製 6×15</v>
          </cell>
          <cell r="F2413">
            <v>0</v>
          </cell>
          <cell r="G2413" t="str">
            <v>ｍ</v>
          </cell>
        </row>
        <row r="2414">
          <cell r="B2414" t="str">
            <v>165-08</v>
          </cell>
          <cell r="C2414" t="str">
            <v>階段滑り止め</v>
          </cell>
          <cell r="D2414">
            <v>0</v>
          </cell>
          <cell r="E2414" t="str">
            <v>ｽﾃﾝﾚｽ製 ｴﾝﾄﾞ無し 幅30</v>
          </cell>
          <cell r="F2414">
            <v>0</v>
          </cell>
          <cell r="G2414" t="str">
            <v>ｍ</v>
          </cell>
        </row>
        <row r="2415">
          <cell r="B2415" t="str">
            <v>165-09</v>
          </cell>
          <cell r="C2415" t="str">
            <v>階段滑り止め</v>
          </cell>
          <cell r="D2415">
            <v>0</v>
          </cell>
          <cell r="E2415" t="str">
            <v>ｽﾃﾝﾚｽ製 ｴﾝﾄﾞ無し 幅35</v>
          </cell>
          <cell r="F2415">
            <v>0</v>
          </cell>
          <cell r="G2415" t="str">
            <v>ｍ</v>
          </cell>
        </row>
        <row r="2416">
          <cell r="B2416" t="str">
            <v>165-10</v>
          </cell>
          <cell r="C2416" t="str">
            <v>階段滑り止め</v>
          </cell>
          <cell r="D2416">
            <v>0</v>
          </cell>
          <cell r="E2416" t="str">
            <v>ｽﾃﾝﾚｽ製 ｴﾝﾄﾞ無し 幅40</v>
          </cell>
          <cell r="F2416">
            <v>0</v>
          </cell>
          <cell r="G2416" t="str">
            <v>ｍ</v>
          </cell>
        </row>
        <row r="2417">
          <cell r="B2417" t="str">
            <v>165-11</v>
          </cell>
          <cell r="C2417" t="str">
            <v>流　し　台</v>
          </cell>
          <cell r="D2417">
            <v>0</v>
          </cell>
          <cell r="E2417" t="str">
            <v>BL型 幅1200</v>
          </cell>
          <cell r="F2417">
            <v>0</v>
          </cell>
          <cell r="G2417" t="str">
            <v>か所</v>
          </cell>
        </row>
        <row r="2418">
          <cell r="B2418" t="str">
            <v>165-12</v>
          </cell>
          <cell r="C2418" t="str">
            <v>流　し　台</v>
          </cell>
          <cell r="D2418">
            <v>0</v>
          </cell>
          <cell r="E2418" t="str">
            <v>BL型 幅1500</v>
          </cell>
          <cell r="F2418">
            <v>0</v>
          </cell>
          <cell r="G2418" t="str">
            <v>か所</v>
          </cell>
        </row>
        <row r="2419">
          <cell r="B2419" t="str">
            <v>165-13</v>
          </cell>
        </row>
        <row r="2420">
          <cell r="B2420" t="str">
            <v>165-14</v>
          </cell>
        </row>
        <row r="2421">
          <cell r="B2421" t="str">
            <v>166-01</v>
          </cell>
          <cell r="C2421" t="str">
            <v>流　し　台</v>
          </cell>
          <cell r="D2421">
            <v>0</v>
          </cell>
          <cell r="E2421" t="str">
            <v>BL型 幅1800</v>
          </cell>
          <cell r="F2421">
            <v>0</v>
          </cell>
          <cell r="G2421" t="str">
            <v>か所</v>
          </cell>
        </row>
        <row r="2422">
          <cell r="B2422" t="str">
            <v>166-02</v>
          </cell>
          <cell r="C2422" t="str">
            <v>コ ン ロ 台</v>
          </cell>
          <cell r="D2422">
            <v>0</v>
          </cell>
          <cell r="E2422" t="str">
            <v>BL型 幅600</v>
          </cell>
          <cell r="F2422">
            <v>0</v>
          </cell>
          <cell r="G2422" t="str">
            <v>か所</v>
          </cell>
        </row>
        <row r="2423">
          <cell r="B2423" t="str">
            <v>166-03</v>
          </cell>
          <cell r="C2423" t="str">
            <v>コ ン ロ 台</v>
          </cell>
          <cell r="D2423">
            <v>0</v>
          </cell>
          <cell r="E2423" t="str">
            <v>BL型 幅700</v>
          </cell>
          <cell r="F2423">
            <v>0</v>
          </cell>
          <cell r="G2423" t="str">
            <v>か所</v>
          </cell>
        </row>
        <row r="2424">
          <cell r="B2424" t="str">
            <v>166-04</v>
          </cell>
          <cell r="C2424" t="str">
            <v>つ り 戸 棚</v>
          </cell>
          <cell r="D2424">
            <v>0</v>
          </cell>
          <cell r="E2424" t="str">
            <v>幅 900</v>
          </cell>
          <cell r="F2424">
            <v>0</v>
          </cell>
          <cell r="G2424" t="str">
            <v>か所</v>
          </cell>
        </row>
        <row r="2425">
          <cell r="B2425" t="str">
            <v>166-05</v>
          </cell>
          <cell r="C2425" t="str">
            <v>つ り 戸 棚</v>
          </cell>
          <cell r="D2425">
            <v>0</v>
          </cell>
          <cell r="E2425" t="str">
            <v>幅 1200</v>
          </cell>
          <cell r="F2425">
            <v>0</v>
          </cell>
          <cell r="G2425" t="str">
            <v>か所</v>
          </cell>
        </row>
        <row r="2426">
          <cell r="B2426" t="str">
            <v>166-06</v>
          </cell>
          <cell r="C2426" t="str">
            <v>水 切 り 棚</v>
          </cell>
          <cell r="D2426">
            <v>0</v>
          </cell>
          <cell r="E2426" t="str">
            <v>ｽﾃﾝﾚｽ製 1200(1段)</v>
          </cell>
          <cell r="F2426">
            <v>0</v>
          </cell>
          <cell r="G2426" t="str">
            <v>か所</v>
          </cell>
        </row>
        <row r="2427">
          <cell r="B2427" t="str">
            <v>166-07</v>
          </cell>
          <cell r="C2427" t="str">
            <v>水 切 り 棚</v>
          </cell>
          <cell r="D2427">
            <v>0</v>
          </cell>
          <cell r="E2427" t="str">
            <v>ｽﾃﾝﾚｽ製 1200(2段)</v>
          </cell>
          <cell r="F2427">
            <v>0</v>
          </cell>
          <cell r="G2427" t="str">
            <v>か所</v>
          </cell>
        </row>
        <row r="2428">
          <cell r="B2428" t="str">
            <v>166-08</v>
          </cell>
          <cell r="C2428" t="str">
            <v>室名札（教室用）</v>
          </cell>
          <cell r="D2428">
            <v>0</v>
          </cell>
          <cell r="E2428" t="str">
            <v>265×80 平付型</v>
          </cell>
          <cell r="F2428">
            <v>0</v>
          </cell>
          <cell r="G2428" t="str">
            <v>個</v>
          </cell>
        </row>
        <row r="2429">
          <cell r="B2429" t="str">
            <v>166-09</v>
          </cell>
          <cell r="C2429" t="str">
            <v>室名札（教室用）</v>
          </cell>
          <cell r="D2429">
            <v>0</v>
          </cell>
          <cell r="E2429" t="str">
            <v>265×80 突出型</v>
          </cell>
          <cell r="F2429">
            <v>0</v>
          </cell>
          <cell r="G2429" t="str">
            <v>個</v>
          </cell>
        </row>
        <row r="2430">
          <cell r="B2430" t="str">
            <v>166-10</v>
          </cell>
          <cell r="C2430" t="str">
            <v>ﾌﾞﾗｲﾝﾄﾞ取付手間</v>
          </cell>
          <cell r="D2430">
            <v>0</v>
          </cell>
          <cell r="E2430" t="str">
            <v>よこ型 25-35mm</v>
          </cell>
          <cell r="F2430">
            <v>0</v>
          </cell>
          <cell r="G2430" t="str">
            <v>㎡</v>
          </cell>
        </row>
        <row r="2431">
          <cell r="B2431" t="str">
            <v>166-11</v>
          </cell>
          <cell r="C2431" t="str">
            <v>ﾌﾞﾗｲﾝﾄﾞ取付手間</v>
          </cell>
          <cell r="D2431">
            <v>0</v>
          </cell>
          <cell r="E2431" t="str">
            <v>よこ型 80-100mm</v>
          </cell>
          <cell r="F2431">
            <v>0</v>
          </cell>
          <cell r="G2431" t="str">
            <v>㎡</v>
          </cell>
        </row>
        <row r="2432">
          <cell r="B2432" t="str">
            <v>166-12</v>
          </cell>
        </row>
        <row r="2433">
          <cell r="B2433" t="str">
            <v>166-13</v>
          </cell>
        </row>
        <row r="2434">
          <cell r="B2434" t="str">
            <v>166-14</v>
          </cell>
        </row>
        <row r="2435">
          <cell r="B2435" t="str">
            <v>167-01</v>
          </cell>
          <cell r="C2435" t="str">
            <v>黒　　板</v>
          </cell>
          <cell r="D2435">
            <v>0</v>
          </cell>
          <cell r="E2435" t="str">
            <v>3,600×1,200 平面 ｸﾘｰﾅｰ有</v>
          </cell>
          <cell r="F2435">
            <v>0</v>
          </cell>
          <cell r="G2435" t="str">
            <v>個</v>
          </cell>
        </row>
        <row r="2436">
          <cell r="B2436" t="str">
            <v>167-02</v>
          </cell>
          <cell r="C2436" t="str">
            <v>黒　　板</v>
          </cell>
          <cell r="E2436" t="str">
            <v>3,600×1,200 平面 ｸﾘｰﾅｰ無</v>
          </cell>
          <cell r="G2436" t="str">
            <v>個</v>
          </cell>
        </row>
        <row r="2437">
          <cell r="B2437" t="str">
            <v>167-03</v>
          </cell>
          <cell r="C2437" t="str">
            <v>黒　　板</v>
          </cell>
          <cell r="E2437" t="str">
            <v>3,600×1,200 曲面 ｸﾘｰﾅｰ有</v>
          </cell>
          <cell r="G2437" t="str">
            <v>個</v>
          </cell>
        </row>
        <row r="2438">
          <cell r="B2438" t="str">
            <v>167-04</v>
          </cell>
          <cell r="C2438" t="str">
            <v>黒　　板</v>
          </cell>
          <cell r="E2438" t="str">
            <v>3,600×1,200 曲面 ｸﾘｰﾅｰ無</v>
          </cell>
          <cell r="G2438" t="str">
            <v>個</v>
          </cell>
        </row>
        <row r="2439">
          <cell r="B2439" t="str">
            <v>167-05</v>
          </cell>
          <cell r="C2439" t="str">
            <v>黒　　板</v>
          </cell>
          <cell r="E2439" t="str">
            <v>1,800×900 平面 ｸﾘｰﾅｰ無</v>
          </cell>
          <cell r="G2439" t="str">
            <v>個</v>
          </cell>
        </row>
        <row r="2440">
          <cell r="B2440" t="str">
            <v>167-06</v>
          </cell>
          <cell r="C2440" t="str">
            <v>行事用黒板（月毎）</v>
          </cell>
          <cell r="D2440">
            <v>0</v>
          </cell>
          <cell r="E2440" t="str">
            <v>3,600×1,200 ｸﾘｰﾅｰ有</v>
          </cell>
          <cell r="F2440">
            <v>0</v>
          </cell>
          <cell r="G2440" t="str">
            <v>個</v>
          </cell>
        </row>
        <row r="2441">
          <cell r="B2441" t="str">
            <v>167-07</v>
          </cell>
          <cell r="C2441" t="str">
            <v>行事用黒板（月毎）</v>
          </cell>
          <cell r="D2441">
            <v>0</v>
          </cell>
          <cell r="E2441" t="str">
            <v>3,600×1,200 ｸﾘｰﾅｰ無</v>
          </cell>
          <cell r="F2441">
            <v>0</v>
          </cell>
          <cell r="G2441" t="str">
            <v>個</v>
          </cell>
        </row>
        <row r="2442">
          <cell r="B2442" t="str">
            <v>167-08</v>
          </cell>
          <cell r="C2442" t="str">
            <v>掲 示 板</v>
          </cell>
          <cell r="D2442">
            <v>0</v>
          </cell>
          <cell r="E2442" t="str">
            <v>1,200×1,500</v>
          </cell>
          <cell r="F2442">
            <v>0</v>
          </cell>
          <cell r="G2442" t="str">
            <v>個</v>
          </cell>
        </row>
        <row r="2443">
          <cell r="B2443" t="str">
            <v>167-09</v>
          </cell>
          <cell r="C2443" t="str">
            <v>ｱｽﾌｧﾙﾄ舗装</v>
          </cell>
          <cell r="E2443" t="str">
            <v>A-5-10 再生密粒 再生ｸﾗｯｼｬﾗﾝ 特に狭い場合 人力</v>
          </cell>
          <cell r="G2443" t="str">
            <v>㎡</v>
          </cell>
        </row>
        <row r="2444">
          <cell r="B2444" t="str">
            <v>167-10</v>
          </cell>
          <cell r="C2444" t="str">
            <v>ｱｽﾌｧﾙﾄ舗装</v>
          </cell>
          <cell r="E2444" t="str">
            <v>A-5-10 再生密粒 再生ｸﾗｯｼｬﾗﾝ 500㎡未満</v>
          </cell>
          <cell r="G2444" t="str">
            <v>㎡</v>
          </cell>
        </row>
        <row r="2445">
          <cell r="B2445" t="str">
            <v>167-11</v>
          </cell>
          <cell r="C2445" t="str">
            <v>ｱｽﾌｧﾙﾄ舗装</v>
          </cell>
          <cell r="E2445" t="str">
            <v>A-5-10 再生密粒 再生ｸﾗｯｼｬﾗﾝ 500-1000㎡未満</v>
          </cell>
          <cell r="G2445" t="str">
            <v>㎡</v>
          </cell>
        </row>
        <row r="2446">
          <cell r="B2446" t="str">
            <v>167-12</v>
          </cell>
          <cell r="C2446" t="str">
            <v>ｱｽﾌｧﾙﾄ舗装</v>
          </cell>
          <cell r="E2446" t="str">
            <v>A-5-10 再生密粒 再生ｸﾗｯｼｬﾗﾝ 1000-2500㎡未満</v>
          </cell>
          <cell r="G2446" t="str">
            <v>㎡</v>
          </cell>
        </row>
        <row r="2447">
          <cell r="B2447" t="str">
            <v>167-13</v>
          </cell>
          <cell r="C2447" t="str">
            <v>ｱｽﾌｧﾙﾄ舗装</v>
          </cell>
          <cell r="E2447" t="str">
            <v>A-5-10 再生細粒 再生ｸﾗｯｼｬﾗﾝ 特に狭い場合 人力</v>
          </cell>
          <cell r="G2447" t="str">
            <v>㎡</v>
          </cell>
        </row>
        <row r="2448">
          <cell r="B2448" t="str">
            <v>167-14</v>
          </cell>
        </row>
        <row r="2449">
          <cell r="B2449" t="str">
            <v>168-01</v>
          </cell>
          <cell r="C2449" t="str">
            <v>ｱｽﾌｧﾙﾄ舗装</v>
          </cell>
          <cell r="E2449" t="str">
            <v>A-5-10 再生細粒 再生ｸﾗｯｼｬﾗﾝ 500㎡未満</v>
          </cell>
          <cell r="G2449" t="str">
            <v>㎡</v>
          </cell>
        </row>
        <row r="2450">
          <cell r="B2450" t="str">
            <v>168-02</v>
          </cell>
          <cell r="C2450" t="str">
            <v>ｱｽﾌｧﾙﾄ舗装</v>
          </cell>
          <cell r="E2450" t="str">
            <v>A-5-10 再生細粒 再生ｸﾗｯｼｬﾗﾝ 500-1000㎡未満</v>
          </cell>
          <cell r="G2450" t="str">
            <v>㎡</v>
          </cell>
        </row>
        <row r="2451">
          <cell r="B2451" t="str">
            <v>168-03</v>
          </cell>
          <cell r="C2451" t="str">
            <v>ｱｽﾌｧﾙﾄ舗装</v>
          </cell>
          <cell r="E2451" t="str">
            <v>A-5-10 再生細粒 再生ｸﾗｯｼｬﾗﾝ 1000-2500㎡未満</v>
          </cell>
          <cell r="G2451" t="str">
            <v>㎡</v>
          </cell>
        </row>
        <row r="2452">
          <cell r="B2452" t="str">
            <v>168-04</v>
          </cell>
          <cell r="C2452" t="str">
            <v>ｱｽﾌｧﾙﾄ舗装</v>
          </cell>
          <cell r="E2452" t="str">
            <v>A-5-15 再生密粒 再生ｸﾗｯｼｬﾗﾝ 特に狭い場合 人力</v>
          </cell>
          <cell r="G2452" t="str">
            <v>㎡</v>
          </cell>
        </row>
        <row r="2453">
          <cell r="B2453" t="str">
            <v>168-05</v>
          </cell>
          <cell r="C2453" t="str">
            <v>ｱｽﾌｧﾙﾄ舗装</v>
          </cell>
          <cell r="E2453" t="str">
            <v>A-5-15 再生密粒 再生ｸﾗｯｼｬﾗﾝ 500㎡未満</v>
          </cell>
          <cell r="G2453" t="str">
            <v>㎡</v>
          </cell>
        </row>
        <row r="2454">
          <cell r="B2454" t="str">
            <v>168-06</v>
          </cell>
          <cell r="C2454" t="str">
            <v>ｱｽﾌｧﾙﾄ舗装</v>
          </cell>
          <cell r="E2454" t="str">
            <v>A-5-15 再生密粒 再生ｸﾗｯｼｬﾗﾝ 500-1000㎡未満</v>
          </cell>
          <cell r="G2454" t="str">
            <v>㎡</v>
          </cell>
        </row>
        <row r="2455">
          <cell r="B2455" t="str">
            <v>168-07</v>
          </cell>
          <cell r="C2455" t="str">
            <v>ｱｽﾌｧﾙﾄ舗装</v>
          </cell>
          <cell r="E2455" t="str">
            <v>A-5-15 再生密粒 再生ｸﾗｯｼｬﾗﾝ 1000-2500㎡未満</v>
          </cell>
          <cell r="G2455" t="str">
            <v>㎡</v>
          </cell>
        </row>
        <row r="2456">
          <cell r="B2456" t="str">
            <v>168-08</v>
          </cell>
          <cell r="C2456" t="str">
            <v>ｱｽﾌｧﾙﾄ舗装</v>
          </cell>
          <cell r="E2456" t="str">
            <v>A-5-15 再生細粒 再生ｸﾗｯｼｬﾗﾝ 特に狭い場合 人力</v>
          </cell>
          <cell r="G2456" t="str">
            <v>㎡</v>
          </cell>
        </row>
        <row r="2457">
          <cell r="B2457" t="str">
            <v>168-09</v>
          </cell>
          <cell r="C2457" t="str">
            <v>ｱｽﾌｧﾙﾄ舗装</v>
          </cell>
          <cell r="E2457" t="str">
            <v>A-5-15 再生細粒 再生ｸﾗｯｼｬﾗﾝ 500㎡未満</v>
          </cell>
          <cell r="G2457" t="str">
            <v>㎡</v>
          </cell>
        </row>
        <row r="2458">
          <cell r="B2458" t="str">
            <v>168-10</v>
          </cell>
          <cell r="C2458" t="str">
            <v>ｱｽﾌｧﾙﾄ舗装</v>
          </cell>
          <cell r="E2458" t="str">
            <v>A-5-15 再生細粒 再生ｸﾗｯｼｬﾗﾝ 500-1000㎡未満</v>
          </cell>
          <cell r="G2458" t="str">
            <v>㎡</v>
          </cell>
        </row>
        <row r="2459">
          <cell r="B2459" t="str">
            <v>168-11</v>
          </cell>
          <cell r="C2459" t="str">
            <v>ｱｽﾌｧﾙﾄ舗装</v>
          </cell>
          <cell r="E2459" t="str">
            <v>A-5-15 再生細粒 再生ｸﾗｯｼｬﾗﾝ 1000-2500㎡未満</v>
          </cell>
          <cell r="G2459" t="str">
            <v>㎡</v>
          </cell>
        </row>
        <row r="2460">
          <cell r="B2460" t="str">
            <v>168-12</v>
          </cell>
          <cell r="C2460" t="str">
            <v>ｱｽﾌｧﾙﾄ舗装</v>
          </cell>
          <cell r="E2460" t="str">
            <v>A-5-25 再生密粒 再生ｸﾗｯｼｬﾗﾝ 特に狭い場合 人力</v>
          </cell>
          <cell r="G2460" t="str">
            <v>㎡</v>
          </cell>
        </row>
        <row r="2461">
          <cell r="B2461" t="str">
            <v>168-13</v>
          </cell>
          <cell r="C2461" t="str">
            <v>ｱｽﾌｧﾙﾄ舗装</v>
          </cell>
          <cell r="E2461" t="str">
            <v>A-5-25 再生密粒 再生ｸﾗｯｼｬﾗﾝ 500㎡未満</v>
          </cell>
          <cell r="G2461" t="str">
            <v>㎡</v>
          </cell>
        </row>
        <row r="2462">
          <cell r="B2462" t="str">
            <v>168-14</v>
          </cell>
          <cell r="C2462" t="str">
            <v>ｱｽﾌｧﾙﾄ舗装</v>
          </cell>
          <cell r="E2462" t="str">
            <v>A-5-25 再生密粒 再生ｸﾗｯｼｬﾗﾝ 500-1000㎡未満</v>
          </cell>
          <cell r="G2462" t="str">
            <v>㎡</v>
          </cell>
        </row>
        <row r="2463">
          <cell r="B2463" t="str">
            <v>169-01</v>
          </cell>
          <cell r="C2463" t="str">
            <v>ｱｽﾌｧﾙﾄ舗装</v>
          </cell>
          <cell r="E2463" t="str">
            <v>A-5-25 再生密粒 再生ｸﾗｯｼｬﾗﾝ 1000-2500㎡未満</v>
          </cell>
          <cell r="G2463" t="str">
            <v>㎡</v>
          </cell>
        </row>
        <row r="2464">
          <cell r="B2464" t="str">
            <v>169-02</v>
          </cell>
          <cell r="C2464" t="str">
            <v>ｱｽﾌｧﾙﾄ舗装</v>
          </cell>
          <cell r="E2464" t="str">
            <v>A-5-25 再生細粒 再生ｸﾗｯｼｬﾗﾝ 特に狭い場合 人力</v>
          </cell>
          <cell r="G2464" t="str">
            <v>㎡</v>
          </cell>
        </row>
        <row r="2465">
          <cell r="B2465" t="str">
            <v>169-03</v>
          </cell>
          <cell r="C2465" t="str">
            <v>ｱｽﾌｧﾙﾄ舗装</v>
          </cell>
          <cell r="E2465" t="str">
            <v>A-5-25 再生細粒 再生ｸﾗｯｼｬﾗﾝ 500㎡未満</v>
          </cell>
          <cell r="G2465" t="str">
            <v>㎡</v>
          </cell>
        </row>
        <row r="2466">
          <cell r="B2466" t="str">
            <v>169-04</v>
          </cell>
          <cell r="C2466" t="str">
            <v>ｱｽﾌｧﾙﾄ舗装</v>
          </cell>
          <cell r="E2466" t="str">
            <v>A-5-25 再生細粒 再生ｸﾗｯｼｬﾗﾝ 500-1000㎡未満</v>
          </cell>
          <cell r="G2466" t="str">
            <v>㎡</v>
          </cell>
        </row>
        <row r="2467">
          <cell r="B2467" t="str">
            <v>169-05</v>
          </cell>
          <cell r="C2467" t="str">
            <v>ｱｽﾌｧﾙﾄ舗装</v>
          </cell>
          <cell r="E2467" t="str">
            <v>A-5-25 再生細粒 再生ｸﾗｯｼｬﾗﾝ 1000-2500㎡未満</v>
          </cell>
          <cell r="G2467" t="str">
            <v>㎡</v>
          </cell>
        </row>
        <row r="2468">
          <cell r="B2468" t="str">
            <v>169-06</v>
          </cell>
          <cell r="C2468" t="str">
            <v>ｱｽﾌｧﾙﾄ舗装</v>
          </cell>
          <cell r="E2468" t="str">
            <v>A-5-35 再生密粒 再生ｸﾗｯｼｬﾗﾝ 特に狭い場合 人力</v>
          </cell>
          <cell r="G2468" t="str">
            <v>㎡</v>
          </cell>
        </row>
        <row r="2469">
          <cell r="B2469" t="str">
            <v>169-07</v>
          </cell>
          <cell r="C2469" t="str">
            <v>ｱｽﾌｧﾙﾄ舗装</v>
          </cell>
          <cell r="E2469" t="str">
            <v>A-5-35 再生密粒 再生ｸﾗｯｼｬﾗﾝ 500㎡未満</v>
          </cell>
          <cell r="G2469" t="str">
            <v>㎡</v>
          </cell>
        </row>
        <row r="2470">
          <cell r="B2470" t="str">
            <v>169-08</v>
          </cell>
          <cell r="C2470" t="str">
            <v>ｱｽﾌｧﾙﾄ舗装</v>
          </cell>
          <cell r="E2470" t="str">
            <v>A-5-35 再生密粒 再生ｸﾗｯｼｬﾗﾝ 500-1000㎡未満</v>
          </cell>
          <cell r="G2470" t="str">
            <v>㎡</v>
          </cell>
        </row>
        <row r="2471">
          <cell r="B2471" t="str">
            <v>169-09</v>
          </cell>
          <cell r="C2471" t="str">
            <v>ｱｽﾌｧﾙﾄ舗装</v>
          </cell>
          <cell r="E2471" t="str">
            <v>A-5-35 再生密粒 再生ｸﾗｯｼｬﾗﾝ 1000-2500㎡未満</v>
          </cell>
          <cell r="G2471" t="str">
            <v>㎡</v>
          </cell>
        </row>
        <row r="2472">
          <cell r="B2472" t="str">
            <v>169-10</v>
          </cell>
          <cell r="C2472" t="str">
            <v>ｱｽﾌｧﾙﾄ舗装</v>
          </cell>
          <cell r="E2472" t="str">
            <v>A-5-35 再生細粒 再生ｸﾗｯｼｬﾗﾝ 特に狭い場合 人力</v>
          </cell>
          <cell r="G2472" t="str">
            <v>㎡</v>
          </cell>
        </row>
        <row r="2473">
          <cell r="B2473" t="str">
            <v>169-11</v>
          </cell>
          <cell r="C2473" t="str">
            <v>ｱｽﾌｧﾙﾄ舗装</v>
          </cell>
          <cell r="E2473" t="str">
            <v>A-5-35 再生細粒 再生ｸﾗｯｼｬﾗﾝ 500㎡未満</v>
          </cell>
          <cell r="G2473" t="str">
            <v>㎡</v>
          </cell>
        </row>
        <row r="2474">
          <cell r="B2474" t="str">
            <v>169-12</v>
          </cell>
          <cell r="C2474" t="str">
            <v>ｱｽﾌｧﾙﾄ舗装</v>
          </cell>
          <cell r="E2474" t="str">
            <v>A-5-35 再生細粒 再生ｸﾗｯｼｬﾗﾝ 500-1000㎡未満</v>
          </cell>
          <cell r="G2474" t="str">
            <v>㎡</v>
          </cell>
        </row>
        <row r="2475">
          <cell r="B2475" t="str">
            <v>169-13</v>
          </cell>
          <cell r="C2475" t="str">
            <v>ｱｽﾌｧﾙﾄ舗装</v>
          </cell>
          <cell r="E2475" t="str">
            <v>A-5-35 再生細粒 再生ｸﾗｯｼｬﾗﾝ 1000-2500㎡未満</v>
          </cell>
          <cell r="G2475" t="str">
            <v>㎡</v>
          </cell>
        </row>
        <row r="2476">
          <cell r="B2476" t="str">
            <v>169-14</v>
          </cell>
          <cell r="C2476" t="str">
            <v>ｱｽﾌｧﾙﾄ舗装</v>
          </cell>
          <cell r="E2476" t="str">
            <v>A-8-10 再生密粒 再生ｸﾗｯｼｬﾗﾝ 特に狭い場合 人力</v>
          </cell>
          <cell r="G2476" t="str">
            <v>㎡</v>
          </cell>
        </row>
        <row r="2477">
          <cell r="B2477" t="str">
            <v>170-01</v>
          </cell>
          <cell r="C2477" t="str">
            <v>ｱｽﾌｧﾙﾄ舗装</v>
          </cell>
          <cell r="E2477" t="str">
            <v>A-8-10 再生密粒 再生ｸﾗｯｼｬﾗﾝ 500㎡未満</v>
          </cell>
          <cell r="G2477" t="str">
            <v>㎡</v>
          </cell>
        </row>
        <row r="2478">
          <cell r="B2478" t="str">
            <v>170-02</v>
          </cell>
          <cell r="C2478" t="str">
            <v>ｱｽﾌｧﾙﾄ舗装</v>
          </cell>
          <cell r="E2478" t="str">
            <v>A-8-10 再生密粒 再生ｸﾗｯｼｬﾗﾝ 500-1000㎡未満</v>
          </cell>
          <cell r="G2478" t="str">
            <v>㎡</v>
          </cell>
        </row>
        <row r="2479">
          <cell r="B2479" t="str">
            <v>170-03</v>
          </cell>
          <cell r="C2479" t="str">
            <v>ｱｽﾌｧﾙﾄ舗装</v>
          </cell>
          <cell r="E2479" t="str">
            <v>A-8-10 再生密粒 再生ｸﾗｯｼｬﾗﾝ 1000-2500㎡未満</v>
          </cell>
          <cell r="G2479" t="str">
            <v>㎡</v>
          </cell>
        </row>
        <row r="2480">
          <cell r="B2480" t="str">
            <v>170-04</v>
          </cell>
          <cell r="C2480" t="str">
            <v>ｱｽﾌｧﾙﾄ舗装</v>
          </cell>
          <cell r="E2480" t="str">
            <v>A-8-10 再生細粒 再生ｸﾗｯｼｬﾗﾝ 特に狭い場合 人力</v>
          </cell>
          <cell r="G2480" t="str">
            <v>㎡</v>
          </cell>
        </row>
        <row r="2481">
          <cell r="B2481" t="str">
            <v>170-05</v>
          </cell>
          <cell r="C2481" t="str">
            <v>ｱｽﾌｧﾙﾄ舗装</v>
          </cell>
          <cell r="E2481" t="str">
            <v>A-8-10 再生細粒 再生ｸﾗｯｼｬﾗﾝ 500㎡未満</v>
          </cell>
          <cell r="G2481" t="str">
            <v>㎡</v>
          </cell>
        </row>
        <row r="2482">
          <cell r="B2482" t="str">
            <v>170-06</v>
          </cell>
          <cell r="C2482" t="str">
            <v>ｱｽﾌｧﾙﾄ舗装</v>
          </cell>
          <cell r="E2482" t="str">
            <v>A-8-10 再生細粒 再生ｸﾗｯｼｬﾗﾝ 500-1000㎡未満</v>
          </cell>
          <cell r="G2482" t="str">
            <v>㎡</v>
          </cell>
        </row>
        <row r="2483">
          <cell r="B2483" t="str">
            <v>170-07</v>
          </cell>
          <cell r="C2483" t="str">
            <v>ｱｽﾌｧﾙﾄ舗装</v>
          </cell>
          <cell r="E2483" t="str">
            <v>A-8-10 再生細粒 再生ｸﾗｯｼｬﾗﾝ 1000-2500㎡未満</v>
          </cell>
          <cell r="G2483" t="str">
            <v>㎡</v>
          </cell>
        </row>
        <row r="2484">
          <cell r="B2484" t="str">
            <v>170-08</v>
          </cell>
          <cell r="C2484" t="str">
            <v>ｱｽﾌｧﾙﾄ舗装</v>
          </cell>
          <cell r="E2484" t="str">
            <v>A-8-15 再生密粒 再生ｸﾗｯｼｬﾗﾝ 特に狭い場合 人力</v>
          </cell>
          <cell r="G2484" t="str">
            <v>㎡</v>
          </cell>
        </row>
        <row r="2485">
          <cell r="B2485" t="str">
            <v>170-09</v>
          </cell>
          <cell r="C2485" t="str">
            <v>ｱｽﾌｧﾙﾄ舗装</v>
          </cell>
          <cell r="E2485" t="str">
            <v>A-8-15 再生密粒 再生ｸﾗｯｼｬﾗﾝ 500㎡未満</v>
          </cell>
          <cell r="G2485" t="str">
            <v>㎡</v>
          </cell>
        </row>
        <row r="2486">
          <cell r="B2486" t="str">
            <v>170-10</v>
          </cell>
          <cell r="C2486" t="str">
            <v>ｱｽﾌｧﾙﾄ舗装</v>
          </cell>
          <cell r="E2486" t="str">
            <v>A-8-15 再生密粒 再生ｸﾗｯｼｬﾗﾝ 500-1000㎡未満</v>
          </cell>
          <cell r="G2486" t="str">
            <v>㎡</v>
          </cell>
        </row>
        <row r="2487">
          <cell r="B2487" t="str">
            <v>170-11</v>
          </cell>
          <cell r="C2487" t="str">
            <v>ｱｽﾌｧﾙﾄ舗装</v>
          </cell>
          <cell r="E2487" t="str">
            <v>A-8-15 再生密粒 再生ｸﾗｯｼｬﾗﾝ 1000-2500㎡未満</v>
          </cell>
          <cell r="G2487" t="str">
            <v>㎡</v>
          </cell>
        </row>
        <row r="2488">
          <cell r="B2488" t="str">
            <v>170-12</v>
          </cell>
          <cell r="C2488" t="str">
            <v>ｱｽﾌｧﾙﾄ舗装</v>
          </cell>
          <cell r="E2488" t="str">
            <v>A-8-15 再生細粒 再生ｸﾗｯｼｬﾗﾝ 特に狭い場合 人力</v>
          </cell>
          <cell r="G2488" t="str">
            <v>㎡</v>
          </cell>
        </row>
        <row r="2489">
          <cell r="B2489" t="str">
            <v>170-13</v>
          </cell>
          <cell r="C2489" t="str">
            <v>ｱｽﾌｧﾙﾄ舗装</v>
          </cell>
          <cell r="E2489" t="str">
            <v>A-8-15 再生細粒 再生ｸﾗｯｼｬﾗﾝ 500㎡未満</v>
          </cell>
          <cell r="G2489" t="str">
            <v>㎡</v>
          </cell>
        </row>
        <row r="2490">
          <cell r="B2490" t="str">
            <v>170-14</v>
          </cell>
          <cell r="C2490" t="str">
            <v>ｱｽﾌｧﾙﾄ舗装</v>
          </cell>
          <cell r="E2490" t="str">
            <v>A-8-15 再生細粒 再生ｸﾗｯｼｬﾗﾝ 500-1000㎡未満</v>
          </cell>
          <cell r="G2490" t="str">
            <v>㎡</v>
          </cell>
        </row>
        <row r="2491">
          <cell r="B2491" t="str">
            <v>171-01</v>
          </cell>
          <cell r="C2491" t="str">
            <v>ｱｽﾌｧﾙﾄ舗装</v>
          </cell>
          <cell r="E2491" t="str">
            <v>A-8-15 再生細粒 再生ｸﾗｯｼｬﾗﾝ 1000-2500㎡未満</v>
          </cell>
          <cell r="G2491" t="str">
            <v>㎡</v>
          </cell>
        </row>
        <row r="2492">
          <cell r="B2492" t="str">
            <v>171-02</v>
          </cell>
          <cell r="C2492" t="str">
            <v>ｱｽﾌｧﾙﾄ舗装</v>
          </cell>
          <cell r="E2492" t="str">
            <v>A-8-25 再生密粒 再生ｸﾗｯｼｬﾗﾝ 特に狭い場合 人力</v>
          </cell>
          <cell r="G2492" t="str">
            <v>㎡</v>
          </cell>
        </row>
        <row r="2493">
          <cell r="B2493" t="str">
            <v>171-03</v>
          </cell>
          <cell r="C2493" t="str">
            <v>ｱｽﾌｧﾙﾄ舗装</v>
          </cell>
          <cell r="E2493" t="str">
            <v>A-8-25 再生密粒 再生ｸﾗｯｼｬﾗﾝ 500㎡未満</v>
          </cell>
          <cell r="G2493" t="str">
            <v>㎡</v>
          </cell>
        </row>
        <row r="2494">
          <cell r="B2494" t="str">
            <v>171-04</v>
          </cell>
          <cell r="C2494" t="str">
            <v>ｱｽﾌｧﾙﾄ舗装</v>
          </cell>
          <cell r="E2494" t="str">
            <v>A-8-25 再生密粒 再生ｸﾗｯｼｬﾗﾝ 500-1000㎡未満</v>
          </cell>
          <cell r="G2494" t="str">
            <v>㎡</v>
          </cell>
        </row>
        <row r="2495">
          <cell r="B2495" t="str">
            <v>171-05</v>
          </cell>
          <cell r="C2495" t="str">
            <v>ｱｽﾌｧﾙﾄ舗装</v>
          </cell>
          <cell r="E2495" t="str">
            <v>A-8-25 再生密粒 再生ｸﾗｯｼｬﾗﾝ 1000-2500㎡未満</v>
          </cell>
          <cell r="G2495" t="str">
            <v>㎡</v>
          </cell>
        </row>
        <row r="2496">
          <cell r="B2496" t="str">
            <v>171-06</v>
          </cell>
          <cell r="C2496" t="str">
            <v>ｱｽﾌｧﾙﾄ舗装</v>
          </cell>
          <cell r="E2496" t="str">
            <v>A-8-25 再生細粒 再生ｸﾗｯｼｬﾗﾝ 特に狭い場合 人力</v>
          </cell>
          <cell r="G2496" t="str">
            <v>㎡</v>
          </cell>
        </row>
        <row r="2497">
          <cell r="B2497" t="str">
            <v>171-07</v>
          </cell>
          <cell r="C2497" t="str">
            <v>ｱｽﾌｧﾙﾄ舗装</v>
          </cell>
          <cell r="E2497" t="str">
            <v>A-8-25 再生細粒 再生ｸﾗｯｼｬﾗﾝ 500㎡未満</v>
          </cell>
          <cell r="G2497" t="str">
            <v>㎡</v>
          </cell>
        </row>
        <row r="2498">
          <cell r="B2498" t="str">
            <v>171-08</v>
          </cell>
          <cell r="C2498" t="str">
            <v>ｱｽﾌｧﾙﾄ舗装</v>
          </cell>
          <cell r="E2498" t="str">
            <v>A-8-25 再生細粒 再生ｸﾗｯｼｬﾗﾝ 500-1000㎡未満</v>
          </cell>
          <cell r="G2498" t="str">
            <v>㎡</v>
          </cell>
        </row>
        <row r="2499">
          <cell r="B2499" t="str">
            <v>171-09</v>
          </cell>
          <cell r="C2499" t="str">
            <v>ｱｽﾌｧﾙﾄ舗装</v>
          </cell>
          <cell r="E2499" t="str">
            <v>A-8-25 再生細粒 再生ｸﾗｯｼｬﾗﾝ 1000-2500㎡未満</v>
          </cell>
          <cell r="G2499" t="str">
            <v>㎡</v>
          </cell>
        </row>
        <row r="2500">
          <cell r="B2500" t="str">
            <v>171-10</v>
          </cell>
          <cell r="C2500" t="str">
            <v>ｱｽﾌｧﾙﾄ舗装</v>
          </cell>
          <cell r="E2500" t="str">
            <v>A-8-35 再生密粒 再生ｸﾗｯｼｬﾗﾝ 特に狭い場合 人力</v>
          </cell>
          <cell r="G2500" t="str">
            <v>㎡</v>
          </cell>
        </row>
        <row r="2501">
          <cell r="B2501" t="str">
            <v>171-11</v>
          </cell>
          <cell r="C2501" t="str">
            <v>ｱｽﾌｧﾙﾄ舗装</v>
          </cell>
          <cell r="E2501" t="str">
            <v>A-8-35 再生密粒 再生ｸﾗｯｼｬﾗﾝ 500㎡未満</v>
          </cell>
          <cell r="G2501" t="str">
            <v>㎡</v>
          </cell>
        </row>
        <row r="2502">
          <cell r="B2502" t="str">
            <v>171-12</v>
          </cell>
          <cell r="C2502" t="str">
            <v>ｱｽﾌｧﾙﾄ舗装</v>
          </cell>
          <cell r="E2502" t="str">
            <v>A-8-35 再生密粒 再生ｸﾗｯｼｬﾗﾝ 500-1000㎡未満</v>
          </cell>
          <cell r="G2502" t="str">
            <v>㎡</v>
          </cell>
        </row>
        <row r="2503">
          <cell r="B2503" t="str">
            <v>171-13</v>
          </cell>
          <cell r="C2503" t="str">
            <v>ｱｽﾌｧﾙﾄ舗装</v>
          </cell>
          <cell r="E2503" t="str">
            <v>A-8-35 再生密粒 再生ｸﾗｯｼｬﾗﾝ 1000-2500㎡未満</v>
          </cell>
          <cell r="G2503" t="str">
            <v>㎡</v>
          </cell>
        </row>
        <row r="2504">
          <cell r="B2504" t="str">
            <v>171-14</v>
          </cell>
          <cell r="C2504" t="str">
            <v>ｱｽﾌｧﾙﾄ舗装</v>
          </cell>
          <cell r="E2504" t="str">
            <v>A-8-35 再生細粒 再生ｸﾗｯｼｬﾗﾝ 特に狭い場合 人力</v>
          </cell>
          <cell r="G2504" t="str">
            <v>㎡</v>
          </cell>
        </row>
        <row r="2505">
          <cell r="B2505" t="str">
            <v>172-01</v>
          </cell>
          <cell r="C2505" t="str">
            <v>ｱｽﾌｧﾙﾄ舗装</v>
          </cell>
          <cell r="E2505" t="str">
            <v>A-8-35 再生細粒 再生ｸﾗｯｼｬﾗﾝ 500㎡未満</v>
          </cell>
          <cell r="G2505" t="str">
            <v>㎡</v>
          </cell>
        </row>
        <row r="2506">
          <cell r="B2506" t="str">
            <v>172-02</v>
          </cell>
          <cell r="C2506" t="str">
            <v>ｱｽﾌｧﾙﾄ舗装</v>
          </cell>
          <cell r="E2506" t="str">
            <v>A-8-35 再生細粒 再生ｸﾗｯｼｬﾗﾝ 500-1000㎡未満</v>
          </cell>
          <cell r="G2506" t="str">
            <v>㎡</v>
          </cell>
        </row>
        <row r="2507">
          <cell r="B2507" t="str">
            <v>172-03</v>
          </cell>
          <cell r="C2507" t="str">
            <v>ｱｽﾌｧﾙﾄ舗装</v>
          </cell>
          <cell r="E2507" t="str">
            <v>A-8-35 再生細粒 再生ｸﾗｯｼｬﾗﾝ 1000-2500㎡未満</v>
          </cell>
          <cell r="G2507" t="str">
            <v>㎡</v>
          </cell>
        </row>
        <row r="2508">
          <cell r="B2508" t="str">
            <v>172-04</v>
          </cell>
          <cell r="C2508" t="str">
            <v>ｱｽﾌｧﾙﾄ舗装　歩道</v>
          </cell>
          <cell r="E2508" t="str">
            <v>A-3-10 再生密粒 再生ｸﾗｯｼｬﾗﾝ 人力</v>
          </cell>
          <cell r="G2508" t="str">
            <v>㎡</v>
          </cell>
        </row>
        <row r="2509">
          <cell r="B2509" t="str">
            <v>172-05</v>
          </cell>
          <cell r="C2509" t="str">
            <v>ｱｽﾌｧﾙﾄ舗装　歩道</v>
          </cell>
          <cell r="E2509" t="str">
            <v>A-3-10 再生細粒 再生ｸﾗｯｼｬﾗﾝ 人力</v>
          </cell>
          <cell r="G2509" t="str">
            <v>㎡</v>
          </cell>
        </row>
        <row r="2510">
          <cell r="B2510" t="str">
            <v>172-06</v>
          </cell>
          <cell r="C2510" t="str">
            <v>舗装敷きならし</v>
          </cell>
          <cell r="D2510">
            <v>0</v>
          </cell>
          <cell r="E2510">
            <v>0</v>
          </cell>
          <cell r="F2510">
            <v>0</v>
          </cell>
          <cell r="G2510" t="str">
            <v>m3</v>
          </cell>
        </row>
        <row r="2511">
          <cell r="B2511" t="str">
            <v>172-07</v>
          </cell>
          <cell r="C2511" t="str">
            <v>舗装砂利地業</v>
          </cell>
          <cell r="D2511">
            <v>0</v>
          </cell>
          <cell r="E2511" t="str">
            <v>再生ｸﾗｯｼｬｰﾗﾝ</v>
          </cell>
          <cell r="F2511">
            <v>0</v>
          </cell>
          <cell r="G2511" t="str">
            <v>m3</v>
          </cell>
        </row>
        <row r="2512">
          <cell r="B2512" t="str">
            <v>172-08</v>
          </cell>
          <cell r="C2512" t="str">
            <v>舗装ﾓﾙﾀﾙ</v>
          </cell>
          <cell r="D2512">
            <v>0</v>
          </cell>
          <cell r="E2512" t="str">
            <v>調合1:2</v>
          </cell>
          <cell r="F2512">
            <v>0</v>
          </cell>
          <cell r="G2512" t="str">
            <v>m3</v>
          </cell>
        </row>
        <row r="2513">
          <cell r="B2513" t="str">
            <v>172-09</v>
          </cell>
          <cell r="C2513" t="str">
            <v>舗装無筋ｺﾝｸﾘｰﾄ</v>
          </cell>
          <cell r="D2513">
            <v>0</v>
          </cell>
          <cell r="E2513" t="str">
            <v>基礎ｺﾝｸﾘｰﾄ</v>
          </cell>
          <cell r="F2513">
            <v>0</v>
          </cell>
          <cell r="G2513" t="str">
            <v>m3</v>
          </cell>
        </row>
        <row r="2514">
          <cell r="B2514" t="str">
            <v>172-10</v>
          </cell>
          <cell r="C2514" t="str">
            <v>舗装ｺﾝｸﾘｰﾄ</v>
          </cell>
          <cell r="D2514">
            <v>0</v>
          </cell>
          <cell r="E2514" t="str">
            <v>こて押え</v>
          </cell>
          <cell r="F2514">
            <v>0</v>
          </cell>
          <cell r="G2514" t="str">
            <v>㎡</v>
          </cell>
        </row>
        <row r="2515">
          <cell r="B2515" t="str">
            <v>172-11</v>
          </cell>
          <cell r="C2515" t="str">
            <v>舗 装 鉄 筋</v>
          </cell>
          <cell r="D2515">
            <v>0</v>
          </cell>
          <cell r="E2515" t="str">
            <v>SD295 D10</v>
          </cell>
          <cell r="F2515">
            <v>0</v>
          </cell>
          <cell r="G2515" t="str">
            <v>ｔ</v>
          </cell>
        </row>
        <row r="2516">
          <cell r="B2516" t="str">
            <v>172-12</v>
          </cell>
          <cell r="C2516" t="str">
            <v>舗装普通ｺﾝｸﾘｰﾄ</v>
          </cell>
          <cell r="D2516">
            <v>0</v>
          </cell>
          <cell r="E2516">
            <v>0</v>
          </cell>
          <cell r="F2516">
            <v>0</v>
          </cell>
          <cell r="G2516" t="str">
            <v>m3</v>
          </cell>
        </row>
        <row r="2517">
          <cell r="B2517" t="str">
            <v>172-13</v>
          </cell>
          <cell r="C2517" t="str">
            <v>ｸﾗｯｼｬｰﾗﾝ</v>
          </cell>
          <cell r="D2517">
            <v>0</v>
          </cell>
          <cell r="E2517" t="str">
            <v>厚さ10cm 車道用 再生材</v>
          </cell>
          <cell r="F2517">
            <v>0</v>
          </cell>
          <cell r="G2517" t="str">
            <v>㎡</v>
          </cell>
        </row>
        <row r="2518">
          <cell r="B2518" t="str">
            <v>172-14</v>
          </cell>
          <cell r="C2518" t="str">
            <v>ｸﾗｯｼｬｰﾗﾝ</v>
          </cell>
          <cell r="D2518">
            <v>0</v>
          </cell>
          <cell r="E2518" t="str">
            <v>厚さ10cm 歩道用 再生材</v>
          </cell>
          <cell r="F2518">
            <v>0</v>
          </cell>
          <cell r="G2518" t="str">
            <v>㎡</v>
          </cell>
        </row>
        <row r="2519">
          <cell r="B2519" t="str">
            <v>173-01</v>
          </cell>
          <cell r="C2519" t="str">
            <v>ｸﾗｯｼｬｰﾗﾝ</v>
          </cell>
          <cell r="D2519">
            <v>0</v>
          </cell>
          <cell r="E2519" t="str">
            <v>厚さ15cm 車道用 再生材</v>
          </cell>
          <cell r="F2519">
            <v>0</v>
          </cell>
          <cell r="G2519" t="str">
            <v>㎡</v>
          </cell>
        </row>
        <row r="2520">
          <cell r="B2520" t="str">
            <v>173-02</v>
          </cell>
          <cell r="C2520" t="str">
            <v>ｸﾗｯｼｬｰﾗﾝ</v>
          </cell>
          <cell r="D2520">
            <v>0</v>
          </cell>
          <cell r="E2520" t="str">
            <v>厚さ15cm 歩道用 再生材</v>
          </cell>
          <cell r="F2520">
            <v>0</v>
          </cell>
          <cell r="G2520" t="str">
            <v>㎡</v>
          </cell>
        </row>
        <row r="2521">
          <cell r="B2521" t="str">
            <v>173-03</v>
          </cell>
          <cell r="C2521" t="str">
            <v>ｸﾗｯｼｬｰﾗﾝ</v>
          </cell>
          <cell r="D2521">
            <v>0</v>
          </cell>
          <cell r="E2521" t="str">
            <v>厚さ20cm 車道用 再生材</v>
          </cell>
          <cell r="F2521">
            <v>0</v>
          </cell>
          <cell r="G2521" t="str">
            <v>㎡</v>
          </cell>
        </row>
        <row r="2522">
          <cell r="B2522" t="str">
            <v>173-04</v>
          </cell>
          <cell r="C2522" t="str">
            <v>路 床 整 正</v>
          </cell>
          <cell r="D2522">
            <v>0</v>
          </cell>
          <cell r="E2522" t="str">
            <v>特に狭い場合 人力</v>
          </cell>
          <cell r="F2522">
            <v>0</v>
          </cell>
          <cell r="G2522" t="str">
            <v>㎡</v>
          </cell>
        </row>
        <row r="2523">
          <cell r="B2523" t="str">
            <v>173-05</v>
          </cell>
          <cell r="C2523" t="str">
            <v>路 床 整 正</v>
          </cell>
          <cell r="E2523" t="str">
            <v>500㎡未満</v>
          </cell>
          <cell r="G2523" t="str">
            <v>㎡</v>
          </cell>
        </row>
        <row r="2524">
          <cell r="B2524" t="str">
            <v>173-06</v>
          </cell>
          <cell r="C2524" t="str">
            <v>路 床 整 正</v>
          </cell>
          <cell r="E2524" t="str">
            <v>500～1000㎡未満</v>
          </cell>
          <cell r="G2524" t="str">
            <v>㎡</v>
          </cell>
        </row>
        <row r="2525">
          <cell r="B2525" t="str">
            <v>173-07</v>
          </cell>
          <cell r="C2525" t="str">
            <v>路 床 整 正</v>
          </cell>
          <cell r="E2525" t="str">
            <v>1000～2500㎡未満</v>
          </cell>
          <cell r="G2525" t="str">
            <v>㎡</v>
          </cell>
        </row>
        <row r="2526">
          <cell r="B2526" t="str">
            <v>173-08</v>
          </cell>
          <cell r="C2526" t="str">
            <v>路盤材敷きならし</v>
          </cell>
          <cell r="D2526">
            <v>0</v>
          </cell>
          <cell r="E2526" t="str">
            <v>厚さ10cm 特に狭い場合 人力</v>
          </cell>
          <cell r="G2526" t="str">
            <v>㎡</v>
          </cell>
        </row>
        <row r="2527">
          <cell r="B2527" t="str">
            <v>173-09</v>
          </cell>
          <cell r="C2527" t="str">
            <v>路盤材敷きならし</v>
          </cell>
          <cell r="E2527" t="str">
            <v>厚さ10cm 500㎡未満</v>
          </cell>
          <cell r="G2527" t="str">
            <v>㎡</v>
          </cell>
        </row>
        <row r="2528">
          <cell r="B2528" t="str">
            <v>173-10</v>
          </cell>
          <cell r="C2528" t="str">
            <v>路盤材敷きならし</v>
          </cell>
          <cell r="E2528" t="str">
            <v>厚さ10cm 500～1000㎡未満</v>
          </cell>
          <cell r="G2528" t="str">
            <v>㎡</v>
          </cell>
        </row>
        <row r="2529">
          <cell r="B2529" t="str">
            <v>173-11</v>
          </cell>
          <cell r="C2529" t="str">
            <v>路盤材敷きならし</v>
          </cell>
          <cell r="E2529" t="str">
            <v>厚さ10cm 1000～2500㎡未満</v>
          </cell>
          <cell r="G2529" t="str">
            <v>㎡</v>
          </cell>
        </row>
        <row r="2530">
          <cell r="B2530" t="str">
            <v>173-12</v>
          </cell>
          <cell r="C2530" t="str">
            <v>路盤材敷きならし</v>
          </cell>
          <cell r="D2530">
            <v>0</v>
          </cell>
          <cell r="E2530" t="str">
            <v>厚さ15cm 特に狭い場合 人力</v>
          </cell>
          <cell r="G2530" t="str">
            <v>㎡</v>
          </cell>
        </row>
        <row r="2531">
          <cell r="B2531" t="str">
            <v>173-13</v>
          </cell>
          <cell r="C2531" t="str">
            <v>路盤材敷きならし</v>
          </cell>
          <cell r="E2531" t="str">
            <v>厚さ15cm 500㎡未満</v>
          </cell>
          <cell r="G2531" t="str">
            <v>㎡</v>
          </cell>
        </row>
        <row r="2532">
          <cell r="B2532" t="str">
            <v>173-14</v>
          </cell>
        </row>
        <row r="2533">
          <cell r="B2533" t="str">
            <v>174-01</v>
          </cell>
          <cell r="C2533" t="str">
            <v>路盤材敷きならし</v>
          </cell>
          <cell r="E2533" t="str">
            <v>厚さ15cm 500～1000㎡未満</v>
          </cell>
          <cell r="G2533" t="str">
            <v>㎡</v>
          </cell>
        </row>
        <row r="2534">
          <cell r="B2534" t="str">
            <v>174-02</v>
          </cell>
          <cell r="C2534" t="str">
            <v>路盤材敷きならし</v>
          </cell>
          <cell r="E2534" t="str">
            <v>厚さ15cm 1000～2500㎡未満</v>
          </cell>
          <cell r="G2534" t="str">
            <v>㎡</v>
          </cell>
        </row>
        <row r="2535">
          <cell r="B2535" t="str">
            <v>174-03</v>
          </cell>
          <cell r="C2535" t="str">
            <v>路盤材敷きならし</v>
          </cell>
          <cell r="D2535">
            <v>0</v>
          </cell>
          <cell r="E2535" t="str">
            <v>厚さ20cm 特に狭い場合 人力</v>
          </cell>
          <cell r="G2535" t="str">
            <v>㎡</v>
          </cell>
        </row>
        <row r="2536">
          <cell r="B2536" t="str">
            <v>174-04</v>
          </cell>
          <cell r="C2536" t="str">
            <v>路盤材敷きならし</v>
          </cell>
          <cell r="E2536" t="str">
            <v>厚さ20cm 500㎡未満</v>
          </cell>
          <cell r="G2536" t="str">
            <v>㎡</v>
          </cell>
        </row>
        <row r="2537">
          <cell r="B2537" t="str">
            <v>174-05</v>
          </cell>
          <cell r="C2537" t="str">
            <v>路盤材敷きならし</v>
          </cell>
          <cell r="E2537" t="str">
            <v>厚さ20cm 500～1000㎡未満</v>
          </cell>
          <cell r="G2537" t="str">
            <v>㎡</v>
          </cell>
        </row>
        <row r="2538">
          <cell r="B2538" t="str">
            <v>174-06</v>
          </cell>
          <cell r="C2538" t="str">
            <v>路盤材敷きならし</v>
          </cell>
          <cell r="E2538" t="str">
            <v>厚さ20cm 1000～2500㎡未満</v>
          </cell>
          <cell r="G2538" t="str">
            <v>㎡</v>
          </cell>
        </row>
        <row r="2539">
          <cell r="B2539" t="str">
            <v>174-07</v>
          </cell>
          <cell r="C2539" t="str">
            <v>路盤材締固め</v>
          </cell>
          <cell r="E2539" t="str">
            <v>厚さ10cm 特に狭い場合 人力</v>
          </cell>
          <cell r="G2539" t="str">
            <v>㎡</v>
          </cell>
        </row>
        <row r="2540">
          <cell r="B2540" t="str">
            <v>174-08</v>
          </cell>
          <cell r="C2540" t="str">
            <v>路盤材締固め</v>
          </cell>
          <cell r="E2540" t="str">
            <v>厚さ10cm 500㎡未満</v>
          </cell>
          <cell r="G2540" t="str">
            <v>㎡</v>
          </cell>
        </row>
        <row r="2541">
          <cell r="B2541" t="str">
            <v>174-09</v>
          </cell>
          <cell r="C2541" t="str">
            <v>路盤材締固め</v>
          </cell>
          <cell r="E2541" t="str">
            <v>厚さ10cm 500～1000㎡未満</v>
          </cell>
          <cell r="G2541" t="str">
            <v>㎡</v>
          </cell>
        </row>
        <row r="2542">
          <cell r="B2542" t="str">
            <v>174-10</v>
          </cell>
          <cell r="C2542" t="str">
            <v>路盤材締固め</v>
          </cell>
          <cell r="E2542" t="str">
            <v>厚さ10cm 1000～2500㎡未満</v>
          </cell>
          <cell r="G2542" t="str">
            <v>㎡</v>
          </cell>
        </row>
        <row r="2543">
          <cell r="B2543" t="str">
            <v>174-11</v>
          </cell>
          <cell r="C2543" t="str">
            <v>路盤材締固め</v>
          </cell>
          <cell r="E2543" t="str">
            <v>厚さ15cm 特に狭い場合 人力</v>
          </cell>
          <cell r="G2543" t="str">
            <v>㎡</v>
          </cell>
        </row>
        <row r="2544">
          <cell r="B2544" t="str">
            <v>174-12</v>
          </cell>
          <cell r="C2544" t="str">
            <v>路盤材締固め</v>
          </cell>
          <cell r="E2544" t="str">
            <v>厚さ15cm 500㎡未満</v>
          </cell>
          <cell r="G2544" t="str">
            <v>㎡</v>
          </cell>
        </row>
        <row r="2545">
          <cell r="B2545" t="str">
            <v>174-13</v>
          </cell>
          <cell r="C2545" t="str">
            <v>路盤材締固め</v>
          </cell>
          <cell r="E2545" t="str">
            <v>厚さ15cm 500～1000㎡未満</v>
          </cell>
          <cell r="G2545" t="str">
            <v>㎡</v>
          </cell>
        </row>
        <row r="2546">
          <cell r="B2546" t="str">
            <v>174-14</v>
          </cell>
          <cell r="C2546" t="str">
            <v>路盤材締固め</v>
          </cell>
          <cell r="E2546" t="str">
            <v>厚さ15cm 1000～2500㎡未満</v>
          </cell>
          <cell r="G2546" t="str">
            <v>㎡</v>
          </cell>
        </row>
        <row r="2547">
          <cell r="B2547" t="str">
            <v>175-01</v>
          </cell>
          <cell r="C2547" t="str">
            <v>路盤材締固め</v>
          </cell>
          <cell r="E2547" t="str">
            <v>厚さ20cm 特に狭い場合 人力</v>
          </cell>
          <cell r="G2547" t="str">
            <v>㎡</v>
          </cell>
        </row>
        <row r="2548">
          <cell r="B2548" t="str">
            <v>175-02</v>
          </cell>
          <cell r="C2548" t="str">
            <v>路盤材締固め</v>
          </cell>
          <cell r="E2548" t="str">
            <v>厚さ20cm 500㎡未満</v>
          </cell>
          <cell r="G2548" t="str">
            <v>㎡</v>
          </cell>
        </row>
        <row r="2549">
          <cell r="B2549" t="str">
            <v>175-03</v>
          </cell>
          <cell r="C2549" t="str">
            <v>路盤材締固め</v>
          </cell>
          <cell r="E2549" t="str">
            <v>厚さ20cm 500～1000㎡未満</v>
          </cell>
          <cell r="G2549" t="str">
            <v>㎡</v>
          </cell>
        </row>
        <row r="2550">
          <cell r="B2550" t="str">
            <v>175-04</v>
          </cell>
          <cell r="C2550" t="str">
            <v>路盤材締固め</v>
          </cell>
          <cell r="E2550" t="str">
            <v>厚さ20cm 1000～2500㎡未満</v>
          </cell>
          <cell r="G2550" t="str">
            <v>㎡</v>
          </cell>
        </row>
        <row r="2551">
          <cell r="B2551" t="str">
            <v>175-05</v>
          </cell>
          <cell r="C2551" t="str">
            <v>ｱｽﾌｧﾙﾄ混合物敷きならし</v>
          </cell>
          <cell r="D2551">
            <v>0</v>
          </cell>
          <cell r="E2551" t="str">
            <v>厚さ3cm 特に狭い場合 人力</v>
          </cell>
          <cell r="G2551" t="str">
            <v>㎡</v>
          </cell>
        </row>
        <row r="2552">
          <cell r="B2552" t="str">
            <v>175-06</v>
          </cell>
          <cell r="C2552" t="str">
            <v>ｱｽﾌｧﾙﾄ混合物敷きならし</v>
          </cell>
          <cell r="E2552" t="str">
            <v>厚さ3cm 500㎡未満</v>
          </cell>
          <cell r="G2552" t="str">
            <v>㎡</v>
          </cell>
        </row>
        <row r="2553">
          <cell r="B2553" t="str">
            <v>175-07</v>
          </cell>
          <cell r="C2553" t="str">
            <v>ｱｽﾌｧﾙﾄ混合物敷きならし</v>
          </cell>
          <cell r="E2553" t="str">
            <v>厚さ3cm 500～1000㎡未満</v>
          </cell>
          <cell r="G2553" t="str">
            <v>㎡</v>
          </cell>
        </row>
        <row r="2554">
          <cell r="B2554" t="str">
            <v>175-08</v>
          </cell>
          <cell r="C2554" t="str">
            <v>ｱｽﾌｧﾙﾄ混合物敷きならし</v>
          </cell>
          <cell r="E2554" t="str">
            <v>厚さ3cm 1000～2500㎡未満</v>
          </cell>
          <cell r="G2554" t="str">
            <v>㎡</v>
          </cell>
        </row>
        <row r="2555">
          <cell r="B2555" t="str">
            <v>175-09</v>
          </cell>
          <cell r="C2555" t="str">
            <v>ｱｽﾌｧﾙﾄ混合物敷きならし</v>
          </cell>
          <cell r="E2555" t="str">
            <v>厚さ5cm 特に狭い場合 人力</v>
          </cell>
          <cell r="G2555" t="str">
            <v>㎡</v>
          </cell>
        </row>
        <row r="2556">
          <cell r="B2556" t="str">
            <v>175-10</v>
          </cell>
          <cell r="C2556" t="str">
            <v>ｱｽﾌｧﾙﾄ混合物敷きならし</v>
          </cell>
          <cell r="E2556" t="str">
            <v>厚さ5cm 500㎡未満</v>
          </cell>
          <cell r="G2556" t="str">
            <v>㎡</v>
          </cell>
        </row>
        <row r="2557">
          <cell r="B2557" t="str">
            <v>175-11</v>
          </cell>
          <cell r="C2557" t="str">
            <v>ｱｽﾌｧﾙﾄ混合物敷きならし</v>
          </cell>
          <cell r="E2557" t="str">
            <v>厚さ5cm 500～1000㎡未満</v>
          </cell>
          <cell r="G2557" t="str">
            <v>㎡</v>
          </cell>
        </row>
        <row r="2558">
          <cell r="B2558" t="str">
            <v>175-12</v>
          </cell>
          <cell r="C2558" t="str">
            <v>ｱｽﾌｧﾙﾄ混合物敷きならし</v>
          </cell>
          <cell r="E2558" t="str">
            <v>厚さ5cm 1000～2500㎡未満</v>
          </cell>
          <cell r="G2558" t="str">
            <v>㎡</v>
          </cell>
        </row>
        <row r="2559">
          <cell r="B2559" t="str">
            <v>175-13</v>
          </cell>
          <cell r="C2559" t="str">
            <v>ｱｽﾌｧﾙﾄ混合物締固め</v>
          </cell>
          <cell r="E2559" t="str">
            <v>特に狭い場合 人力</v>
          </cell>
          <cell r="F2559">
            <v>0</v>
          </cell>
          <cell r="G2559" t="str">
            <v>㎡</v>
          </cell>
        </row>
        <row r="2560">
          <cell r="B2560" t="str">
            <v>175-14</v>
          </cell>
          <cell r="C2560" t="str">
            <v>ｱｽﾌｧﾙﾄ混合物締固め</v>
          </cell>
          <cell r="E2560" t="str">
            <v>500㎡未満</v>
          </cell>
          <cell r="G2560" t="str">
            <v>㎡</v>
          </cell>
        </row>
        <row r="2561">
          <cell r="B2561" t="str">
            <v>176-01</v>
          </cell>
          <cell r="C2561" t="str">
            <v>ｱｽﾌｧﾙﾄ混合物締固め</v>
          </cell>
          <cell r="E2561" t="str">
            <v>500～1000㎡未満</v>
          </cell>
          <cell r="G2561" t="str">
            <v>㎡</v>
          </cell>
        </row>
        <row r="2562">
          <cell r="B2562" t="str">
            <v>176-02</v>
          </cell>
          <cell r="C2562" t="str">
            <v>ｱｽﾌｧﾙﾄ混合物締固め</v>
          </cell>
          <cell r="E2562" t="str">
            <v>1000～2500㎡未満</v>
          </cell>
          <cell r="G2562" t="str">
            <v>㎡</v>
          </cell>
        </row>
        <row r="2563">
          <cell r="B2563" t="str">
            <v>176-03</v>
          </cell>
          <cell r="C2563" t="str">
            <v>ﾌﾟﾗｲﾑｺｰﾄ散布</v>
          </cell>
          <cell r="E2563" t="str">
            <v>手間のみ</v>
          </cell>
          <cell r="G2563" t="str">
            <v>㎡</v>
          </cell>
        </row>
        <row r="2564">
          <cell r="B2564" t="str">
            <v>176-04</v>
          </cell>
          <cell r="C2564" t="str">
            <v>ﾀｯｸｺｰﾄ散布</v>
          </cell>
          <cell r="E2564" t="str">
            <v>手間のみ</v>
          </cell>
          <cell r="G2564" t="str">
            <v>㎡</v>
          </cell>
        </row>
        <row r="2565">
          <cell r="B2565" t="str">
            <v>176-05</v>
          </cell>
          <cell r="C2565" t="str">
            <v>舗装機械運転 (ﾀﾝﾊﾟ)</v>
          </cell>
          <cell r="E2565" t="str">
            <v>60～100kg</v>
          </cell>
          <cell r="G2565" t="str">
            <v>運転日</v>
          </cell>
        </row>
        <row r="2566">
          <cell r="B2566" t="str">
            <v>176-06</v>
          </cell>
          <cell r="C2566" t="str">
            <v>舗装機械運転 (ｴﾝｼﾞﾝｽﾌﾟﾚｰﾔ)</v>
          </cell>
          <cell r="E2566" t="str">
            <v>25L/min</v>
          </cell>
          <cell r="G2566" t="str">
            <v>運転日</v>
          </cell>
        </row>
        <row r="2567">
          <cell r="B2567" t="str">
            <v>176-07</v>
          </cell>
          <cell r="C2567" t="str">
            <v>舗装機械運転 (ﾓｰﾀｸﾞﾚｰﾀﾞ)</v>
          </cell>
          <cell r="E2567" t="str">
            <v>油圧式・3.1m級</v>
          </cell>
          <cell r="G2567" t="str">
            <v>運転日</v>
          </cell>
        </row>
        <row r="2568">
          <cell r="B2568" t="str">
            <v>176-08</v>
          </cell>
          <cell r="C2568" t="str">
            <v>舗装機械運転 (ﾛｰﾄﾞﾛｰﾗ)</v>
          </cell>
          <cell r="E2568" t="str">
            <v>排出ｶﾞｽ対策型 ﾏｶﾀﾞﾑ10t</v>
          </cell>
          <cell r="G2568" t="str">
            <v>運転日</v>
          </cell>
        </row>
        <row r="2569">
          <cell r="B2569" t="str">
            <v>176-09</v>
          </cell>
          <cell r="C2569" t="str">
            <v>舗装機械運転 (ﾀｲﾔﾛｰﾗ)</v>
          </cell>
          <cell r="E2569" t="str">
            <v xml:space="preserve">排出ｶﾞｽ対策型 8～20t </v>
          </cell>
          <cell r="G2569" t="str">
            <v>運転日</v>
          </cell>
        </row>
        <row r="2570">
          <cell r="B2570" t="str">
            <v>176-10</v>
          </cell>
          <cell r="C2570" t="str">
            <v>舗装機械運転 (振動ﾛｰﾗ)</v>
          </cell>
          <cell r="E2570" t="str">
            <v xml:space="preserve">排出ｶﾞｽ対策型 2.4～2.8t 搭乗式・ﾀﾝﾃﾞﾑ型 </v>
          </cell>
          <cell r="G2570" t="str">
            <v>運転日</v>
          </cell>
        </row>
        <row r="2571">
          <cell r="B2571" t="str">
            <v>176-11</v>
          </cell>
          <cell r="C2571" t="str">
            <v>舗装機械運転 (ｱｽﾌｧﾙﾄﾌｨﾆｯｼｬ)</v>
          </cell>
          <cell r="E2571" t="str">
            <v>2.4～4.5m</v>
          </cell>
          <cell r="G2571" t="str">
            <v>運転日</v>
          </cell>
        </row>
        <row r="2572">
          <cell r="B2572" t="str">
            <v>176-12</v>
          </cell>
          <cell r="C2572" t="str">
            <v>舗装機械運転 (ﾄﾗｯｸ)</v>
          </cell>
          <cell r="E2572" t="str">
            <v>普通用 11t積</v>
          </cell>
          <cell r="G2572" t="str">
            <v>運転日</v>
          </cell>
        </row>
        <row r="2573">
          <cell r="B2573" t="str">
            <v>176-13</v>
          </cell>
        </row>
        <row r="2574">
          <cell r="B2574" t="str">
            <v>176-14</v>
          </cell>
        </row>
        <row r="2575">
          <cell r="B2575" t="str">
            <v>177-01</v>
          </cell>
          <cell r="C2575" t="str">
            <v>舗装機械運搬 (ﾓｰﾀｸﾞﾚｰﾀﾞ)</v>
          </cell>
          <cell r="G2575" t="str">
            <v>往復</v>
          </cell>
        </row>
        <row r="2576">
          <cell r="B2576" t="str">
            <v>177-02</v>
          </cell>
          <cell r="C2576" t="str">
            <v>舗装機械運搬 (ﾛｰﾄﾞﾛｰﾗ)</v>
          </cell>
          <cell r="G2576" t="str">
            <v>往復</v>
          </cell>
        </row>
        <row r="2577">
          <cell r="B2577" t="str">
            <v>177-03</v>
          </cell>
          <cell r="C2577" t="str">
            <v>舗装機械運搬 (ﾀｲﾔﾛｰﾗ)</v>
          </cell>
          <cell r="G2577" t="str">
            <v>往復</v>
          </cell>
        </row>
        <row r="2578">
          <cell r="B2578" t="str">
            <v>177-04</v>
          </cell>
          <cell r="C2578" t="str">
            <v>舗装機械運搬 (振動ﾛｰﾗ)</v>
          </cell>
          <cell r="G2578" t="str">
            <v>往復</v>
          </cell>
        </row>
        <row r="2579">
          <cell r="B2579" t="str">
            <v>177-05</v>
          </cell>
          <cell r="C2579" t="str">
            <v>舗装機械運搬 (ｱｽﾌｧﾙﾄﾌｨﾆｯｼｬ)</v>
          </cell>
          <cell r="G2579" t="str">
            <v>往復</v>
          </cell>
        </row>
        <row r="2580">
          <cell r="B2580" t="str">
            <v>177-06</v>
          </cell>
          <cell r="C2580" t="str">
            <v>植付け（地被類）</v>
          </cell>
          <cell r="E2580" t="str">
            <v>りゅうのひげ類</v>
          </cell>
          <cell r="G2580" t="str">
            <v>㎡</v>
          </cell>
        </row>
        <row r="2581">
          <cell r="B2581" t="str">
            <v>177-07</v>
          </cell>
          <cell r="C2581" t="str">
            <v>植付け（地被類）</v>
          </cell>
          <cell r="E2581" t="str">
            <v>笹類</v>
          </cell>
          <cell r="G2581" t="str">
            <v>㎡</v>
          </cell>
        </row>
        <row r="2582">
          <cell r="B2582" t="str">
            <v>177-08</v>
          </cell>
          <cell r="C2582" t="str">
            <v>植付け（中低木）</v>
          </cell>
          <cell r="E2582" t="str">
            <v>樹高 50cm未満</v>
          </cell>
          <cell r="G2582" t="str">
            <v>本</v>
          </cell>
        </row>
        <row r="2583">
          <cell r="B2583" t="str">
            <v>177-09</v>
          </cell>
          <cell r="C2583" t="str">
            <v>植付け（中低木）</v>
          </cell>
          <cell r="E2583" t="str">
            <v>樹高 50～100cm未満</v>
          </cell>
          <cell r="G2583" t="str">
            <v>本</v>
          </cell>
        </row>
        <row r="2584">
          <cell r="B2584" t="str">
            <v>177-10</v>
          </cell>
          <cell r="C2584" t="str">
            <v>植付け（中低木）</v>
          </cell>
          <cell r="E2584" t="str">
            <v>樹高 100～200cm未満</v>
          </cell>
          <cell r="G2584" t="str">
            <v>本</v>
          </cell>
        </row>
        <row r="2585">
          <cell r="B2585" t="str">
            <v>177-11</v>
          </cell>
          <cell r="C2585" t="str">
            <v>植付け（中低木）</v>
          </cell>
          <cell r="E2585" t="str">
            <v>樹高 200～300cm未満</v>
          </cell>
          <cell r="G2585" t="str">
            <v>本</v>
          </cell>
        </row>
        <row r="2586">
          <cell r="B2586" t="str">
            <v>177-12</v>
          </cell>
          <cell r="C2586" t="str">
            <v>植付け（高木）</v>
          </cell>
          <cell r="E2586" t="str">
            <v>幹周 15cm未満</v>
          </cell>
          <cell r="G2586" t="str">
            <v>本</v>
          </cell>
        </row>
        <row r="2587">
          <cell r="B2587" t="str">
            <v>177-13</v>
          </cell>
          <cell r="C2587" t="str">
            <v>植付け（高木）</v>
          </cell>
          <cell r="E2587" t="str">
            <v>幹周 15～25cm未満</v>
          </cell>
          <cell r="G2587" t="str">
            <v>本</v>
          </cell>
        </row>
        <row r="2588">
          <cell r="B2588" t="str">
            <v>177-14</v>
          </cell>
        </row>
        <row r="2589">
          <cell r="B2589" t="str">
            <v>178-01</v>
          </cell>
          <cell r="C2589" t="str">
            <v>植付け（高木）</v>
          </cell>
          <cell r="E2589" t="str">
            <v>幹周 25～40cm未満</v>
          </cell>
          <cell r="G2589" t="str">
            <v>本</v>
          </cell>
        </row>
        <row r="2590">
          <cell r="B2590" t="str">
            <v>178-02</v>
          </cell>
          <cell r="C2590" t="str">
            <v>植付け（高木）</v>
          </cell>
          <cell r="E2590" t="str">
            <v>幹周 40～60cm未満</v>
          </cell>
          <cell r="G2590" t="str">
            <v>本</v>
          </cell>
        </row>
        <row r="2591">
          <cell r="B2591" t="str">
            <v>178-03</v>
          </cell>
          <cell r="C2591" t="str">
            <v>植付け（高木）</v>
          </cell>
          <cell r="E2591" t="str">
            <v>幹周 60～90cm未満</v>
          </cell>
          <cell r="G2591" t="str">
            <v>本</v>
          </cell>
        </row>
        <row r="2592">
          <cell r="B2592" t="str">
            <v>178-04</v>
          </cell>
          <cell r="C2592" t="str">
            <v>堀取り（中低木）</v>
          </cell>
          <cell r="E2592" t="str">
            <v>樹高 50cm未満　根巻き有り</v>
          </cell>
          <cell r="G2592" t="str">
            <v>本</v>
          </cell>
        </row>
        <row r="2593">
          <cell r="B2593" t="str">
            <v>178-05</v>
          </cell>
          <cell r="C2593" t="str">
            <v>堀取り（中低木）</v>
          </cell>
          <cell r="E2593" t="str">
            <v>樹高 50cm未満　根巻き無し</v>
          </cell>
          <cell r="G2593" t="str">
            <v>本</v>
          </cell>
        </row>
        <row r="2594">
          <cell r="B2594" t="str">
            <v>178-06</v>
          </cell>
          <cell r="C2594" t="str">
            <v>堀取り（中低木）</v>
          </cell>
          <cell r="E2594" t="str">
            <v>樹高 50～100cm未満　根巻き有り</v>
          </cell>
          <cell r="G2594" t="str">
            <v>本</v>
          </cell>
        </row>
        <row r="2595">
          <cell r="B2595" t="str">
            <v>178-07</v>
          </cell>
          <cell r="C2595" t="str">
            <v>堀取り（中低木）</v>
          </cell>
          <cell r="E2595" t="str">
            <v>樹高 50～100cm未満　根巻き無し</v>
          </cell>
          <cell r="G2595" t="str">
            <v>本</v>
          </cell>
        </row>
        <row r="2596">
          <cell r="B2596" t="str">
            <v>178-08</v>
          </cell>
          <cell r="C2596" t="str">
            <v>堀取り（中低木）</v>
          </cell>
          <cell r="E2596" t="str">
            <v>樹高 100～200cm未満　根巻き有り</v>
          </cell>
          <cell r="G2596" t="str">
            <v>本</v>
          </cell>
        </row>
        <row r="2597">
          <cell r="B2597" t="str">
            <v>178-09</v>
          </cell>
          <cell r="C2597" t="str">
            <v>堀取り（中低木）</v>
          </cell>
          <cell r="E2597" t="str">
            <v>樹高 100～200cm未満　根巻き無し</v>
          </cell>
          <cell r="G2597" t="str">
            <v>本</v>
          </cell>
        </row>
        <row r="2598">
          <cell r="B2598" t="str">
            <v>178-10</v>
          </cell>
          <cell r="C2598" t="str">
            <v>堀取り（中低木）</v>
          </cell>
          <cell r="E2598" t="str">
            <v>樹高 200～300cm未満　根巻き有り</v>
          </cell>
          <cell r="G2598" t="str">
            <v>本</v>
          </cell>
        </row>
        <row r="2599">
          <cell r="B2599" t="str">
            <v>178-11</v>
          </cell>
          <cell r="C2599" t="str">
            <v>堀取り（中低木）</v>
          </cell>
          <cell r="E2599" t="str">
            <v>樹高 200～300cm未満　根巻き無し</v>
          </cell>
          <cell r="G2599" t="str">
            <v>本</v>
          </cell>
        </row>
        <row r="2600">
          <cell r="B2600" t="str">
            <v>178-12</v>
          </cell>
          <cell r="C2600" t="str">
            <v>堀取り（高木）</v>
          </cell>
          <cell r="E2600" t="str">
            <v>幹周 15cm未満　根巻き有り</v>
          </cell>
          <cell r="G2600" t="str">
            <v>本</v>
          </cell>
        </row>
        <row r="2601">
          <cell r="B2601" t="str">
            <v>178-13</v>
          </cell>
          <cell r="C2601" t="str">
            <v>堀取り（高木）</v>
          </cell>
          <cell r="E2601" t="str">
            <v>幹周 15cm未満　根巻き無し</v>
          </cell>
          <cell r="G2601" t="str">
            <v>本</v>
          </cell>
        </row>
        <row r="2602">
          <cell r="B2602" t="str">
            <v>178-14</v>
          </cell>
          <cell r="C2602" t="str">
            <v>堀取り（高木）</v>
          </cell>
          <cell r="E2602" t="str">
            <v>幹周 15～25cm未満　根巻き有り</v>
          </cell>
          <cell r="G2602" t="str">
            <v>本</v>
          </cell>
        </row>
        <row r="2603">
          <cell r="B2603" t="str">
            <v>179-01</v>
          </cell>
          <cell r="C2603" t="str">
            <v>堀取り（高木）</v>
          </cell>
          <cell r="E2603" t="str">
            <v>幹周 15～25cm未満　根巻き無し</v>
          </cell>
          <cell r="G2603" t="str">
            <v>本</v>
          </cell>
        </row>
        <row r="2604">
          <cell r="B2604" t="str">
            <v>179-02</v>
          </cell>
          <cell r="C2604" t="str">
            <v>堀取り（高木）</v>
          </cell>
          <cell r="E2604" t="str">
            <v>幹周 25～40cm未満　根巻き有り</v>
          </cell>
          <cell r="G2604" t="str">
            <v>本</v>
          </cell>
        </row>
        <row r="2605">
          <cell r="B2605" t="str">
            <v>179-03</v>
          </cell>
          <cell r="C2605" t="str">
            <v>堀取り（高木）</v>
          </cell>
          <cell r="E2605" t="str">
            <v>幹周 25～40cm未満　根巻き無し</v>
          </cell>
          <cell r="G2605" t="str">
            <v>本</v>
          </cell>
        </row>
        <row r="2606">
          <cell r="B2606" t="str">
            <v>179-04</v>
          </cell>
          <cell r="C2606" t="str">
            <v>堀取り（高木）</v>
          </cell>
          <cell r="E2606" t="str">
            <v>幹周 40～60cm未満　根巻き有り</v>
          </cell>
          <cell r="G2606" t="str">
            <v>本</v>
          </cell>
        </row>
        <row r="2607">
          <cell r="B2607" t="str">
            <v>179-05</v>
          </cell>
          <cell r="C2607" t="str">
            <v>堀取り（高木）</v>
          </cell>
          <cell r="E2607" t="str">
            <v>幹周 40～60cm未満　根巻き無し</v>
          </cell>
          <cell r="G2607" t="str">
            <v>本</v>
          </cell>
        </row>
        <row r="2608">
          <cell r="B2608" t="str">
            <v>179-06</v>
          </cell>
          <cell r="C2608" t="str">
            <v>堀取り（高木）</v>
          </cell>
          <cell r="E2608" t="str">
            <v>幹周 60～90cm未満　根巻き有り</v>
          </cell>
          <cell r="G2608" t="str">
            <v>本</v>
          </cell>
        </row>
        <row r="2609">
          <cell r="B2609" t="str">
            <v>179-07</v>
          </cell>
          <cell r="C2609" t="str">
            <v>堀取り（高木）</v>
          </cell>
          <cell r="E2609" t="str">
            <v>幹周 60～90cm未満　根巻き無し</v>
          </cell>
          <cell r="G2609" t="str">
            <v>本</v>
          </cell>
        </row>
        <row r="2610">
          <cell r="B2610" t="str">
            <v>179-08</v>
          </cell>
          <cell r="C2610" t="str">
            <v>幹巻き（高木）</v>
          </cell>
          <cell r="E2610" t="str">
            <v>幹周 25～40cm未満</v>
          </cell>
          <cell r="G2610" t="str">
            <v>本</v>
          </cell>
        </row>
        <row r="2611">
          <cell r="B2611" t="str">
            <v>179-09</v>
          </cell>
          <cell r="C2611" t="str">
            <v>幹巻き（高木）</v>
          </cell>
          <cell r="E2611" t="str">
            <v>幹周 40～60cm未満</v>
          </cell>
          <cell r="G2611" t="str">
            <v>本</v>
          </cell>
        </row>
        <row r="2612">
          <cell r="B2612" t="str">
            <v>179-10</v>
          </cell>
          <cell r="C2612" t="str">
            <v>幹巻き（高木）</v>
          </cell>
          <cell r="E2612" t="str">
            <v>幹周 60～90cm未満</v>
          </cell>
          <cell r="G2612" t="str">
            <v>本</v>
          </cell>
        </row>
        <row r="2613">
          <cell r="B2613" t="str">
            <v>179-11</v>
          </cell>
          <cell r="C2613" t="str">
            <v>支　　柱</v>
          </cell>
          <cell r="E2613" t="str">
            <v>二脚鳥居（添木付）</v>
          </cell>
          <cell r="G2613" t="str">
            <v>本</v>
          </cell>
        </row>
        <row r="2614">
          <cell r="B2614" t="str">
            <v>179-12</v>
          </cell>
          <cell r="C2614" t="str">
            <v>支　　柱</v>
          </cell>
          <cell r="E2614" t="str">
            <v>二脚鳥居（添木無）</v>
          </cell>
          <cell r="G2614" t="str">
            <v>本</v>
          </cell>
        </row>
        <row r="2615">
          <cell r="B2615" t="str">
            <v>179-13</v>
          </cell>
          <cell r="C2615" t="str">
            <v>支　　柱</v>
          </cell>
          <cell r="E2615" t="str">
            <v>三脚鳥居</v>
          </cell>
          <cell r="G2615" t="str">
            <v>本</v>
          </cell>
        </row>
        <row r="2616">
          <cell r="B2616" t="str">
            <v>179-14</v>
          </cell>
          <cell r="C2616" t="str">
            <v>支　　柱</v>
          </cell>
          <cell r="E2616" t="str">
            <v>十字鳥居</v>
          </cell>
          <cell r="G2616" t="str">
            <v>本</v>
          </cell>
        </row>
        <row r="2617">
          <cell r="B2617" t="str">
            <v>180-01</v>
          </cell>
          <cell r="C2617" t="str">
            <v>支　　柱</v>
          </cell>
          <cell r="E2617" t="str">
            <v>二脚鳥居組合せ</v>
          </cell>
          <cell r="G2617" t="str">
            <v>本</v>
          </cell>
        </row>
        <row r="2618">
          <cell r="B2618" t="str">
            <v>180-02</v>
          </cell>
          <cell r="C2618" t="str">
            <v>支　　柱</v>
          </cell>
          <cell r="E2618" t="str">
            <v>八つ掛け 丸太L=4m</v>
          </cell>
          <cell r="G2618" t="str">
            <v>本</v>
          </cell>
        </row>
        <row r="2619">
          <cell r="B2619" t="str">
            <v>180-03</v>
          </cell>
          <cell r="C2619" t="str">
            <v>支　　柱</v>
          </cell>
          <cell r="E2619" t="str">
            <v>八つ掛け 丸太L=6～7m</v>
          </cell>
          <cell r="G2619" t="str">
            <v>本</v>
          </cell>
        </row>
        <row r="2620">
          <cell r="B2620" t="str">
            <v>180-04</v>
          </cell>
          <cell r="C2620" t="str">
            <v>植栽機械運転(ﾊﾞｯｸﾎｳ)</v>
          </cell>
          <cell r="E2620" t="str">
            <v>排出ｶﾞｽ対策型 油圧式 ｸﾛｰﾗ型0.13m3</v>
          </cell>
          <cell r="G2620" t="str">
            <v>運転日</v>
          </cell>
        </row>
        <row r="2621">
          <cell r="B2621" t="str">
            <v>180-05</v>
          </cell>
          <cell r="C2621" t="str">
            <v>植栽機械運転(ﾄﾗｯｸ)</v>
          </cell>
          <cell r="E2621" t="str">
            <v>ｸﾚｰﾝ装置付 4t積 2.9t吊</v>
          </cell>
          <cell r="G2621" t="str">
            <v>運転日</v>
          </cell>
        </row>
        <row r="2622">
          <cell r="B2622" t="str">
            <v>180-06</v>
          </cell>
          <cell r="C2622" t="str">
            <v>舗装機械運転 (ﾄﾗｯｸ)</v>
          </cell>
          <cell r="E2622" t="str">
            <v>普通用 11t積</v>
          </cell>
          <cell r="G2622" t="str">
            <v>運転日</v>
          </cell>
        </row>
        <row r="2623">
          <cell r="B2623" t="str">
            <v>180-07</v>
          </cell>
          <cell r="C2623" t="str">
            <v>植栽機械運搬 (ﾊﾞｯｸﾎｳ)</v>
          </cell>
          <cell r="D2623">
            <v>0</v>
          </cell>
          <cell r="E2623" t="str">
            <v>排出ｶﾞｽ対策型 油圧式 ｸﾛｰﾗ型0.13m3</v>
          </cell>
          <cell r="G2623" t="str">
            <v>往復</v>
          </cell>
        </row>
        <row r="2624">
          <cell r="B2624" t="str">
            <v>180-08</v>
          </cell>
          <cell r="C2624" t="str">
            <v>とりこわし機械運転（ﾍﾞｰｽﾏｼﾝ）</v>
          </cell>
          <cell r="E2624" t="str">
            <v>ﾊﾞｯｸﾎｳ 排出ｶﾞｽ対策型 油圧式ｸﾛｰﾗ型 0.5m3</v>
          </cell>
          <cell r="G2624" t="str">
            <v>運転日</v>
          </cell>
        </row>
        <row r="2625">
          <cell r="B2625" t="str">
            <v>180-09</v>
          </cell>
          <cell r="C2625" t="str">
            <v>とりこわし機械運転（ﾍﾞｰｽﾏｼﾝ）</v>
          </cell>
          <cell r="E2625" t="str">
            <v>ﾊﾞｯｸﾎｳ 排出ｶﾞｽ対策型 油圧式ｸﾛｰﾗ型 0.8m3</v>
          </cell>
          <cell r="G2625" t="str">
            <v>運転日</v>
          </cell>
        </row>
        <row r="2626">
          <cell r="B2626" t="str">
            <v>180-10</v>
          </cell>
          <cell r="C2626" t="str">
            <v>とりこわし機械運転（ﾊﾞｯｸﾎｳ）</v>
          </cell>
          <cell r="E2626" t="str">
            <v>排出ｶﾞｽ対策型 油圧式ｸﾛｰﾗ型 0.8m3</v>
          </cell>
          <cell r="G2626" t="str">
            <v>運転日</v>
          </cell>
        </row>
        <row r="2627">
          <cell r="B2627" t="str">
            <v>180-11</v>
          </cell>
          <cell r="C2627" t="str">
            <v>とりこわし機械運転（ﾀﾞﾝﾌﾟﾄﾗｯｸ）</v>
          </cell>
          <cell r="E2627" t="str">
            <v>普通用 ﾃﾞｨｰｾﾞﾙ 2t</v>
          </cell>
          <cell r="F2627">
            <v>0</v>
          </cell>
          <cell r="G2627" t="str">
            <v>運転日</v>
          </cell>
        </row>
        <row r="2628">
          <cell r="B2628" t="str">
            <v>180-12</v>
          </cell>
        </row>
        <row r="2629">
          <cell r="B2629" t="str">
            <v>180-13</v>
          </cell>
        </row>
        <row r="2630">
          <cell r="B2630" t="str">
            <v>180-14</v>
          </cell>
        </row>
        <row r="2631">
          <cell r="B2631" t="str">
            <v>181-01</v>
          </cell>
          <cell r="C2631" t="str">
            <v>とりこわし機械運転（ﾀﾞﾝﾌﾟﾄﾗｯｸ）</v>
          </cell>
          <cell r="E2631" t="str">
            <v>普通用 ﾃﾞｨｰｾﾞﾙ 4t</v>
          </cell>
          <cell r="F2631">
            <v>0</v>
          </cell>
          <cell r="G2631" t="str">
            <v>運転日</v>
          </cell>
        </row>
        <row r="2632">
          <cell r="B2632" t="str">
            <v>181-02</v>
          </cell>
          <cell r="C2632" t="str">
            <v>とりこわし機械運転（ﾀﾞﾝﾌﾟﾄﾗｯｸ）</v>
          </cell>
          <cell r="E2632" t="str">
            <v>普通用 ﾃﾞｨｰｾﾞﾙ 10t</v>
          </cell>
          <cell r="F2632">
            <v>0</v>
          </cell>
          <cell r="G2632" t="str">
            <v>運転日</v>
          </cell>
        </row>
        <row r="2633">
          <cell r="B2633" t="str">
            <v>181-03</v>
          </cell>
          <cell r="C2633" t="str">
            <v>墨出し(屋上防水改修)</v>
          </cell>
          <cell r="D2633">
            <v>0</v>
          </cell>
          <cell r="E2633">
            <v>0</v>
          </cell>
          <cell r="F2633">
            <v>0</v>
          </cell>
          <cell r="G2633" t="str">
            <v>㎡</v>
          </cell>
        </row>
        <row r="2634">
          <cell r="B2634" t="str">
            <v>181-04</v>
          </cell>
          <cell r="C2634" t="str">
            <v>養生(屋上防水改修)</v>
          </cell>
          <cell r="D2634">
            <v>0</v>
          </cell>
          <cell r="E2634" t="str">
            <v>ｱｽﾌｧﾙﾄ防水（防水保護層共）</v>
          </cell>
          <cell r="G2634" t="str">
            <v>㎡</v>
          </cell>
        </row>
        <row r="2635">
          <cell r="B2635" t="str">
            <v>181-05</v>
          </cell>
          <cell r="C2635" t="str">
            <v>養生(屋上防水改修)</v>
          </cell>
          <cell r="D2635">
            <v>0</v>
          </cell>
          <cell r="E2635" t="str">
            <v>露出防水･簡易防水（塗膜・ｼｰﾄ）</v>
          </cell>
          <cell r="G2635" t="str">
            <v>㎡</v>
          </cell>
        </row>
        <row r="2636">
          <cell r="B2636" t="str">
            <v>181-06</v>
          </cell>
          <cell r="C2636" t="str">
            <v>整理清掃後片付け（屋上防水改修）</v>
          </cell>
          <cell r="E2636" t="str">
            <v>ｱｽﾌｧﾙﾄ防水（防水保護層共）</v>
          </cell>
          <cell r="G2636" t="str">
            <v>㎡</v>
          </cell>
        </row>
        <row r="2637">
          <cell r="B2637" t="str">
            <v>181-07</v>
          </cell>
          <cell r="C2637" t="str">
            <v>整理清掃後片付け（屋上防水改修）</v>
          </cell>
          <cell r="E2637" t="str">
            <v>露出防水･簡易防水（塗膜・ｼｰﾄ）</v>
          </cell>
          <cell r="G2637" t="str">
            <v>㎡</v>
          </cell>
        </row>
        <row r="2638">
          <cell r="B2638" t="str">
            <v>181-08</v>
          </cell>
          <cell r="C2638" t="str">
            <v>墨出し(外壁改修)</v>
          </cell>
          <cell r="D2638">
            <v>0</v>
          </cell>
          <cell r="E2638" t="str">
            <v>ﾀｲﾙ･ﾓﾙﾀﾙ塗替等 一般</v>
          </cell>
          <cell r="F2638">
            <v>0</v>
          </cell>
          <cell r="G2638" t="str">
            <v>㎡</v>
          </cell>
        </row>
        <row r="2639">
          <cell r="B2639" t="str">
            <v>181-09</v>
          </cell>
          <cell r="C2639" t="str">
            <v>養生(外壁改修)</v>
          </cell>
          <cell r="D2639">
            <v>0</v>
          </cell>
          <cell r="E2639">
            <v>0</v>
          </cell>
          <cell r="F2639">
            <v>0</v>
          </cell>
          <cell r="G2639" t="str">
            <v>㎡</v>
          </cell>
        </row>
        <row r="2640">
          <cell r="B2640" t="str">
            <v>181-10</v>
          </cell>
          <cell r="C2640" t="str">
            <v>整理清掃後片付け（外壁改修）</v>
          </cell>
          <cell r="E2640">
            <v>0</v>
          </cell>
          <cell r="F2640">
            <v>0</v>
          </cell>
          <cell r="G2640" t="str">
            <v>㎡</v>
          </cell>
        </row>
        <row r="2641">
          <cell r="B2641" t="str">
            <v>181-11</v>
          </cell>
          <cell r="C2641" t="str">
            <v>墨出し(内部改修)</v>
          </cell>
          <cell r="D2641">
            <v>0</v>
          </cell>
          <cell r="E2641" t="str">
            <v>個 別 改 修</v>
          </cell>
          <cell r="F2641">
            <v>0</v>
          </cell>
          <cell r="G2641" t="str">
            <v>㎡</v>
          </cell>
        </row>
        <row r="2642">
          <cell r="B2642" t="str">
            <v>181-12</v>
          </cell>
        </row>
        <row r="2643">
          <cell r="B2643" t="str">
            <v>181-13</v>
          </cell>
        </row>
        <row r="2644">
          <cell r="B2644" t="str">
            <v>181-14</v>
          </cell>
        </row>
        <row r="2645">
          <cell r="B2645" t="str">
            <v>182-01</v>
          </cell>
          <cell r="C2645" t="str">
            <v>墨出し(内部改修)</v>
          </cell>
          <cell r="D2645">
            <v>0</v>
          </cell>
          <cell r="E2645" t="str">
            <v>複 合 改 修</v>
          </cell>
          <cell r="F2645">
            <v>0</v>
          </cell>
          <cell r="G2645" t="str">
            <v>㎡</v>
          </cell>
        </row>
        <row r="2646">
          <cell r="B2646" t="str">
            <v>182-02</v>
          </cell>
          <cell r="C2646" t="str">
            <v>養生(内部改修)</v>
          </cell>
          <cell r="D2646">
            <v>0</v>
          </cell>
          <cell r="E2646" t="str">
            <v>個 別 改 修</v>
          </cell>
          <cell r="F2646">
            <v>0</v>
          </cell>
          <cell r="G2646" t="str">
            <v>㎡</v>
          </cell>
        </row>
        <row r="2647">
          <cell r="B2647" t="str">
            <v>182-03</v>
          </cell>
          <cell r="C2647" t="str">
            <v>養生(内部改修)</v>
          </cell>
          <cell r="D2647">
            <v>0</v>
          </cell>
          <cell r="E2647" t="str">
            <v>複 合 改 修</v>
          </cell>
          <cell r="F2647">
            <v>0</v>
          </cell>
          <cell r="G2647" t="str">
            <v>㎡</v>
          </cell>
        </row>
        <row r="2648">
          <cell r="B2648" t="str">
            <v>182-04</v>
          </cell>
          <cell r="C2648" t="str">
            <v>養生(内部改修)</v>
          </cell>
          <cell r="D2648">
            <v>0</v>
          </cell>
          <cell r="E2648" t="str">
            <v>塗装塗替え程度</v>
          </cell>
          <cell r="F2648">
            <v>0</v>
          </cell>
          <cell r="G2648" t="str">
            <v>㎡</v>
          </cell>
        </row>
        <row r="2649">
          <cell r="B2649" t="str">
            <v>182-05</v>
          </cell>
          <cell r="C2649" t="str">
            <v>養生(内部改修)</v>
          </cell>
          <cell r="D2649">
            <v>0</v>
          </cell>
          <cell r="E2649" t="str">
            <v>搬出入路部分</v>
          </cell>
          <cell r="F2649">
            <v>0</v>
          </cell>
          <cell r="G2649" t="str">
            <v>㎡</v>
          </cell>
        </row>
        <row r="2650">
          <cell r="B2650" t="str">
            <v>182-06</v>
          </cell>
          <cell r="C2650" t="str">
            <v>整理清掃後片付け（内部改修）</v>
          </cell>
          <cell r="E2650" t="str">
            <v>個 別 改 修</v>
          </cell>
          <cell r="F2650">
            <v>0</v>
          </cell>
          <cell r="G2650" t="str">
            <v>㎡</v>
          </cell>
        </row>
        <row r="2651">
          <cell r="B2651" t="str">
            <v>182-07</v>
          </cell>
          <cell r="C2651" t="str">
            <v>整理清掃後片付け（内部改修）</v>
          </cell>
          <cell r="E2651" t="str">
            <v>複 合 改 修</v>
          </cell>
          <cell r="F2651">
            <v>0</v>
          </cell>
          <cell r="G2651" t="str">
            <v>㎡</v>
          </cell>
        </row>
        <row r="2652">
          <cell r="B2652" t="str">
            <v>182-08</v>
          </cell>
          <cell r="C2652" t="str">
            <v>整理清掃後片付け（内部改修）</v>
          </cell>
          <cell r="E2652" t="str">
            <v>塗装塗替え程度</v>
          </cell>
          <cell r="F2652">
            <v>0</v>
          </cell>
          <cell r="G2652" t="str">
            <v>㎡</v>
          </cell>
        </row>
        <row r="2653">
          <cell r="B2653" t="str">
            <v>182-09</v>
          </cell>
          <cell r="C2653" t="str">
            <v>整理清掃後片付け（内部改修）</v>
          </cell>
          <cell r="E2653" t="str">
            <v>搬出入路部分</v>
          </cell>
          <cell r="F2653">
            <v>0</v>
          </cell>
          <cell r="G2653" t="str">
            <v>㎡</v>
          </cell>
        </row>
        <row r="2654">
          <cell r="B2654" t="str">
            <v>182-10</v>
          </cell>
          <cell r="C2654" t="str">
            <v>内部仕上足場（改修）</v>
          </cell>
          <cell r="E2654" t="str">
            <v>階高4.0m以下 脚立足場 一般</v>
          </cell>
          <cell r="G2654" t="str">
            <v>㎡</v>
          </cell>
        </row>
        <row r="2655">
          <cell r="B2655" t="str">
            <v>182-11</v>
          </cell>
          <cell r="C2655" t="str">
            <v>内部仕上足場（改修）</v>
          </cell>
          <cell r="E2655" t="str">
            <v>階高4.0m以下 脚立足場 塗装塗り替え程度 既存塗膜の除去有り</v>
          </cell>
          <cell r="G2655" t="str">
            <v>㎡</v>
          </cell>
        </row>
        <row r="2656">
          <cell r="B2656" t="str">
            <v>182-12</v>
          </cell>
          <cell r="C2656" t="str">
            <v>内部仕上足場（改修）</v>
          </cell>
          <cell r="E2656" t="str">
            <v>階高4.0m以下 脚立足場 塗装塗り替え程度 既存塗膜の除去無し</v>
          </cell>
          <cell r="G2656" t="str">
            <v>㎡</v>
          </cell>
        </row>
        <row r="2657">
          <cell r="B2657" t="str">
            <v>182-13</v>
          </cell>
          <cell r="C2657" t="str">
            <v>仮設間仕切り下地</v>
          </cell>
          <cell r="D2657">
            <v>0</v>
          </cell>
          <cell r="E2657" t="str">
            <v>A種 軽鉄下地</v>
          </cell>
          <cell r="F2657">
            <v>0</v>
          </cell>
          <cell r="G2657" t="str">
            <v>㎡</v>
          </cell>
        </row>
        <row r="2658">
          <cell r="B2658" t="str">
            <v>182-14</v>
          </cell>
          <cell r="C2658" t="str">
            <v>仮設間仕切り下地</v>
          </cell>
          <cell r="D2658">
            <v>0</v>
          </cell>
          <cell r="E2658" t="str">
            <v>B種 軽鉄下地</v>
          </cell>
          <cell r="F2658">
            <v>0</v>
          </cell>
          <cell r="G2658" t="str">
            <v>㎡</v>
          </cell>
        </row>
        <row r="2659">
          <cell r="B2659" t="str">
            <v>183-01</v>
          </cell>
          <cell r="C2659" t="str">
            <v>仮設間仕切り仕上材</v>
          </cell>
          <cell r="D2659">
            <v>0</v>
          </cell>
          <cell r="E2659" t="str">
            <v>B種(片面)合板</v>
          </cell>
          <cell r="F2659">
            <v>0</v>
          </cell>
          <cell r="G2659" t="str">
            <v>㎡</v>
          </cell>
        </row>
        <row r="2660">
          <cell r="B2660" t="str">
            <v>183-02</v>
          </cell>
          <cell r="C2660" t="str">
            <v>仮設間仕切り仕上材</v>
          </cell>
          <cell r="D2660">
            <v>0</v>
          </cell>
          <cell r="E2660" t="str">
            <v>B種(片面)石こうﾎﾞｰﾄﾞ</v>
          </cell>
          <cell r="F2660">
            <v>0</v>
          </cell>
          <cell r="G2660" t="str">
            <v>㎡</v>
          </cell>
        </row>
        <row r="2661">
          <cell r="B2661" t="str">
            <v>183-03</v>
          </cell>
          <cell r="C2661" t="str">
            <v>仮設間仕切り</v>
          </cell>
          <cell r="D2661">
            <v>0</v>
          </cell>
          <cell r="E2661" t="str">
            <v>C種 単管下地</v>
          </cell>
          <cell r="F2661">
            <v>0</v>
          </cell>
          <cell r="G2661" t="str">
            <v>㎡</v>
          </cell>
        </row>
        <row r="2662">
          <cell r="B2662" t="str">
            <v>183-04</v>
          </cell>
          <cell r="C2662" t="str">
            <v>ｺﾝｸﾘｰﾄ撤去</v>
          </cell>
          <cell r="D2662">
            <v>0</v>
          </cell>
          <cell r="E2662" t="str">
            <v>鉄筋切断共 人力　集積共</v>
          </cell>
          <cell r="F2662">
            <v>0</v>
          </cell>
          <cell r="G2662" t="str">
            <v>m3</v>
          </cell>
        </row>
        <row r="2663">
          <cell r="B2663" t="str">
            <v>183-05</v>
          </cell>
          <cell r="C2663" t="str">
            <v>ｺﾝｸﾘｰﾄ撤去</v>
          </cell>
          <cell r="D2663">
            <v>0</v>
          </cell>
          <cell r="E2663" t="str">
            <v>鉄筋切断共 ｺﾝｸﾘｰﾄﾌﾞﾚｰｶ　集積共</v>
          </cell>
          <cell r="F2663">
            <v>0</v>
          </cell>
          <cell r="G2663" t="str">
            <v>m3</v>
          </cell>
        </row>
        <row r="2664">
          <cell r="B2664" t="str">
            <v>183-06</v>
          </cell>
          <cell r="C2664" t="str">
            <v>ｺﾝｸﾘｰﾄ撤去</v>
          </cell>
          <cell r="D2664">
            <v>0</v>
          </cell>
          <cell r="E2664" t="str">
            <v>無筋　人力　集積共</v>
          </cell>
          <cell r="F2664">
            <v>0</v>
          </cell>
          <cell r="G2664" t="str">
            <v>m3</v>
          </cell>
        </row>
        <row r="2665">
          <cell r="B2665" t="str">
            <v>183-07</v>
          </cell>
          <cell r="C2665" t="str">
            <v>ｺﾝｸﾘｰﾄ撤去</v>
          </cell>
          <cell r="E2665" t="str">
            <v>無筋 ｺﾝｸﾘｰﾄﾌﾞﾚｰｶ　集積共</v>
          </cell>
          <cell r="F2665">
            <v>0</v>
          </cell>
          <cell r="G2665" t="str">
            <v>m3</v>
          </cell>
        </row>
        <row r="2666">
          <cell r="B2666" t="str">
            <v>183-08</v>
          </cell>
          <cell r="C2666" t="str">
            <v>れんが撤去</v>
          </cell>
          <cell r="D2666">
            <v>0</v>
          </cell>
          <cell r="E2666" t="str">
            <v>人力　集積共</v>
          </cell>
          <cell r="F2666">
            <v>0</v>
          </cell>
          <cell r="G2666" t="str">
            <v>m3</v>
          </cell>
        </row>
        <row r="2667">
          <cell r="B2667" t="str">
            <v>183-09</v>
          </cell>
          <cell r="C2667" t="str">
            <v>れんが撤去</v>
          </cell>
          <cell r="E2667" t="str">
            <v>ｺﾝｸﾘｰﾄﾌﾞﾚｰｶ　集積共</v>
          </cell>
          <cell r="F2667">
            <v>0</v>
          </cell>
          <cell r="G2667" t="str">
            <v>m3</v>
          </cell>
        </row>
        <row r="2668">
          <cell r="B2668" t="str">
            <v>183-10</v>
          </cell>
          <cell r="C2668" t="str">
            <v>Ｃ Ｂ 撤 去</v>
          </cell>
          <cell r="E2668" t="str">
            <v>人力　集積共</v>
          </cell>
          <cell r="F2668">
            <v>0</v>
          </cell>
          <cell r="G2668" t="str">
            <v>m3</v>
          </cell>
        </row>
        <row r="2669">
          <cell r="B2669" t="str">
            <v>183-11</v>
          </cell>
          <cell r="C2669" t="str">
            <v>Ｃ Ｂ 撤 去</v>
          </cell>
          <cell r="E2669" t="str">
            <v>ｺﾝｸﾘｰﾄﾌﾞﾚｰｶ　集積共</v>
          </cell>
          <cell r="F2669">
            <v>0</v>
          </cell>
          <cell r="G2669" t="str">
            <v>m3</v>
          </cell>
        </row>
        <row r="2670">
          <cell r="B2670" t="str">
            <v>183-12</v>
          </cell>
          <cell r="C2670" t="str">
            <v>ｺﾝｸﾘｰﾄはつり</v>
          </cell>
          <cell r="E2670" t="str">
            <v>床　厚30mm　集積共</v>
          </cell>
          <cell r="G2670" t="str">
            <v>㎡</v>
          </cell>
        </row>
        <row r="2671">
          <cell r="B2671" t="str">
            <v>183-13</v>
          </cell>
          <cell r="C2671" t="str">
            <v>ｺﾝｸﾘｰﾄはつり</v>
          </cell>
          <cell r="E2671" t="str">
            <v>壁　厚30mm　集積共</v>
          </cell>
          <cell r="G2671" t="str">
            <v>㎡</v>
          </cell>
        </row>
        <row r="2672">
          <cell r="B2672" t="str">
            <v>183-14</v>
          </cell>
        </row>
        <row r="2673">
          <cell r="B2673" t="str">
            <v>184-01</v>
          </cell>
          <cell r="C2673" t="str">
            <v>目 あ ら し</v>
          </cell>
          <cell r="E2673" t="str">
            <v>ｺﾝｸﾘｰﾄ面　床</v>
          </cell>
          <cell r="G2673" t="str">
            <v>㎡</v>
          </cell>
        </row>
        <row r="2674">
          <cell r="B2674" t="str">
            <v>184-02</v>
          </cell>
          <cell r="C2674" t="str">
            <v>目 あ ら し</v>
          </cell>
          <cell r="E2674" t="str">
            <v>ｺﾝｸﾘｰﾄ面　壁</v>
          </cell>
          <cell r="G2674" t="str">
            <v>㎡</v>
          </cell>
        </row>
        <row r="2675">
          <cell r="B2675" t="str">
            <v>184-03</v>
          </cell>
          <cell r="C2675" t="str">
            <v>ケ　レ　ン</v>
          </cell>
          <cell r="D2675">
            <v>0</v>
          </cell>
          <cell r="E2675" t="str">
            <v>床</v>
          </cell>
          <cell r="F2675">
            <v>0</v>
          </cell>
          <cell r="G2675" t="str">
            <v>㎡</v>
          </cell>
        </row>
        <row r="2676">
          <cell r="B2676" t="str">
            <v>184-04</v>
          </cell>
          <cell r="C2676" t="str">
            <v>ケ　レ　ン</v>
          </cell>
          <cell r="D2676">
            <v>0</v>
          </cell>
          <cell r="E2676" t="str">
            <v>壁</v>
          </cell>
          <cell r="F2676">
            <v>0</v>
          </cell>
          <cell r="G2676" t="str">
            <v>㎡</v>
          </cell>
        </row>
        <row r="2677">
          <cell r="B2677" t="str">
            <v>184-05</v>
          </cell>
          <cell r="C2677" t="str">
            <v>床　清　掃</v>
          </cell>
          <cell r="D2677">
            <v>0</v>
          </cell>
          <cell r="E2677">
            <v>0</v>
          </cell>
          <cell r="F2677">
            <v>0</v>
          </cell>
          <cell r="G2677" t="str">
            <v>㎡</v>
          </cell>
        </row>
        <row r="2678">
          <cell r="B2678" t="str">
            <v>184-06</v>
          </cell>
          <cell r="C2678" t="str">
            <v>壁　清　掃</v>
          </cell>
          <cell r="D2678">
            <v>0</v>
          </cell>
          <cell r="E2678">
            <v>0</v>
          </cell>
          <cell r="F2678">
            <v>0</v>
          </cell>
          <cell r="G2678" t="str">
            <v>㎡</v>
          </cell>
        </row>
        <row r="2679">
          <cell r="B2679" t="str">
            <v>184-07</v>
          </cell>
          <cell r="C2679" t="str">
            <v>カッター入れ</v>
          </cell>
          <cell r="D2679">
            <v>0</v>
          </cell>
          <cell r="E2679" t="str">
            <v>ﾓﾙﾀﾙ面 厚さ20～30mm</v>
          </cell>
          <cell r="F2679">
            <v>0</v>
          </cell>
          <cell r="G2679" t="str">
            <v>ｍ</v>
          </cell>
        </row>
        <row r="2680">
          <cell r="B2680" t="str">
            <v>184-08</v>
          </cell>
          <cell r="C2680" t="str">
            <v>カッター入れ</v>
          </cell>
          <cell r="D2680">
            <v>0</v>
          </cell>
          <cell r="E2680" t="str">
            <v>ｺﾝｸﾘｰﾄ面 厚さ20～30mm</v>
          </cell>
          <cell r="F2680">
            <v>0</v>
          </cell>
          <cell r="G2680" t="str">
            <v>ｍ</v>
          </cell>
        </row>
        <row r="2681">
          <cell r="B2681" t="str">
            <v>184-09</v>
          </cell>
          <cell r="C2681" t="str">
            <v>床ﾀｲﾙ撤去</v>
          </cell>
          <cell r="E2681" t="str">
            <v>下地ﾓﾙﾀﾙ共　集積共</v>
          </cell>
          <cell r="G2681" t="str">
            <v>㎡</v>
          </cell>
        </row>
        <row r="2682">
          <cell r="B2682" t="str">
            <v>184-10</v>
          </cell>
          <cell r="C2682" t="str">
            <v>床ﾀｲﾙ・床人研ぎ撤去</v>
          </cell>
          <cell r="E2682" t="str">
            <v>集積共</v>
          </cell>
          <cell r="G2682" t="str">
            <v>㎡</v>
          </cell>
        </row>
        <row r="2683">
          <cell r="B2683" t="str">
            <v>184-11</v>
          </cell>
          <cell r="C2683" t="str">
            <v>ﾋﾞﾆﾙ床ｼｰﾄ撤去</v>
          </cell>
          <cell r="D2683">
            <v>0</v>
          </cell>
          <cell r="E2683" t="str">
            <v>集積共</v>
          </cell>
          <cell r="F2683">
            <v>0</v>
          </cell>
          <cell r="G2683" t="str">
            <v>㎡</v>
          </cell>
        </row>
        <row r="2684">
          <cell r="B2684" t="str">
            <v>184-12</v>
          </cell>
          <cell r="C2684" t="str">
            <v>ﾋﾞﾆﾙ床ﾀｲﾙ撤去</v>
          </cell>
          <cell r="D2684">
            <v>0</v>
          </cell>
          <cell r="E2684" t="str">
            <v>一般　集積共</v>
          </cell>
          <cell r="F2684">
            <v>0</v>
          </cell>
          <cell r="G2684" t="str">
            <v>㎡</v>
          </cell>
        </row>
        <row r="2685">
          <cell r="B2685" t="str">
            <v>184-13</v>
          </cell>
          <cell r="C2685" t="str">
            <v>ﾋﾞﾆﾙ床ﾀｲﾙ撤去</v>
          </cell>
          <cell r="D2685">
            <v>0</v>
          </cell>
          <cell r="E2685" t="str">
            <v>ｱｽﾍﾞｽﾄ含有　集積共</v>
          </cell>
          <cell r="F2685">
            <v>0</v>
          </cell>
          <cell r="G2685" t="str">
            <v>㎡</v>
          </cell>
        </row>
        <row r="2686">
          <cell r="B2686" t="str">
            <v>184-14</v>
          </cell>
          <cell r="C2686" t="str">
            <v>ｶｰﾍﾟｯﾄ撤去</v>
          </cell>
          <cell r="D2686">
            <v>0</v>
          </cell>
          <cell r="E2686" t="str">
            <v>集積共</v>
          </cell>
          <cell r="F2686">
            <v>0</v>
          </cell>
          <cell r="G2686" t="str">
            <v>㎡</v>
          </cell>
        </row>
        <row r="2687">
          <cell r="B2687" t="str">
            <v>185-01</v>
          </cell>
          <cell r="C2687" t="str">
            <v>ﾀｲﾙｶｰﾍﾟｯﾄ撤去</v>
          </cell>
          <cell r="D2687">
            <v>0</v>
          </cell>
          <cell r="E2687" t="str">
            <v>集積共</v>
          </cell>
          <cell r="F2687">
            <v>0</v>
          </cell>
          <cell r="G2687" t="str">
            <v>㎡</v>
          </cell>
        </row>
        <row r="2688">
          <cell r="B2688" t="str">
            <v>185-02</v>
          </cell>
          <cell r="C2688" t="str">
            <v>土 台 撤 去</v>
          </cell>
          <cell r="D2688">
            <v>0</v>
          </cell>
          <cell r="E2688" t="str">
            <v>集積共</v>
          </cell>
          <cell r="F2688">
            <v>0</v>
          </cell>
          <cell r="G2688" t="str">
            <v>ｍ</v>
          </cell>
        </row>
        <row r="2689">
          <cell r="B2689" t="str">
            <v>185-03</v>
          </cell>
          <cell r="C2689" t="str">
            <v>床 組 撤 去</v>
          </cell>
          <cell r="D2689">
            <v>0</v>
          </cell>
          <cell r="E2689" t="str">
            <v>つか立て　集積共</v>
          </cell>
          <cell r="F2689">
            <v>0</v>
          </cell>
          <cell r="G2689" t="str">
            <v>㎡</v>
          </cell>
        </row>
        <row r="2690">
          <cell r="B2690" t="str">
            <v>185-04</v>
          </cell>
          <cell r="C2690" t="str">
            <v>床 組 撤 去</v>
          </cell>
          <cell r="D2690">
            <v>0</v>
          </cell>
          <cell r="E2690" t="str">
            <v>ころばし　集積共</v>
          </cell>
          <cell r="F2690">
            <v>0</v>
          </cell>
          <cell r="G2690" t="str">
            <v>㎡</v>
          </cell>
        </row>
        <row r="2691">
          <cell r="B2691" t="str">
            <v>185-05</v>
          </cell>
          <cell r="C2691" t="str">
            <v>床･縁甲板ﾌﾛｰﾘﾝｸﾞ撤去</v>
          </cell>
          <cell r="D2691">
            <v>0</v>
          </cell>
          <cell r="E2691" t="str">
            <v>集積共</v>
          </cell>
          <cell r="F2691">
            <v>0</v>
          </cell>
          <cell r="G2691" t="str">
            <v>㎡</v>
          </cell>
        </row>
        <row r="2692">
          <cell r="B2692" t="str">
            <v>185-06</v>
          </cell>
          <cell r="C2692" t="str">
            <v>床下地板撤去</v>
          </cell>
          <cell r="D2692">
            <v>0</v>
          </cell>
          <cell r="E2692" t="str">
            <v>集積共</v>
          </cell>
          <cell r="F2692">
            <v>0</v>
          </cell>
          <cell r="G2692" t="str">
            <v>㎡</v>
          </cell>
        </row>
        <row r="2693">
          <cell r="B2693" t="str">
            <v>185-07</v>
          </cell>
          <cell r="C2693" t="str">
            <v>敷 居 撤 去</v>
          </cell>
          <cell r="D2693">
            <v>0</v>
          </cell>
          <cell r="E2693" t="str">
            <v>集積共</v>
          </cell>
          <cell r="F2693">
            <v>0</v>
          </cell>
          <cell r="G2693" t="str">
            <v>本</v>
          </cell>
        </row>
        <row r="2694">
          <cell r="B2694" t="str">
            <v>185-08</v>
          </cell>
          <cell r="C2694" t="str">
            <v>鴨 居 撤 去</v>
          </cell>
          <cell r="D2694">
            <v>0</v>
          </cell>
          <cell r="E2694" t="str">
            <v>集積共</v>
          </cell>
          <cell r="F2694">
            <v>0</v>
          </cell>
          <cell r="G2694" t="str">
            <v>本</v>
          </cell>
        </row>
        <row r="2695">
          <cell r="B2695" t="str">
            <v>185-09</v>
          </cell>
          <cell r="C2695" t="str">
            <v>畳　撤　去</v>
          </cell>
          <cell r="D2695">
            <v>0</v>
          </cell>
          <cell r="E2695" t="str">
            <v>一畳　集積共</v>
          </cell>
          <cell r="F2695">
            <v>0</v>
          </cell>
          <cell r="G2695" t="str">
            <v>枚</v>
          </cell>
        </row>
        <row r="2696">
          <cell r="B2696" t="str">
            <v>185-10</v>
          </cell>
          <cell r="C2696" t="str">
            <v>畳　撤　去</v>
          </cell>
          <cell r="D2696">
            <v>0</v>
          </cell>
          <cell r="E2696" t="str">
            <v>半畳　集積共</v>
          </cell>
          <cell r="F2696">
            <v>0</v>
          </cell>
          <cell r="G2696" t="str">
            <v>枚</v>
          </cell>
        </row>
        <row r="2697">
          <cell r="B2697" t="str">
            <v>185-11</v>
          </cell>
          <cell r="C2697" t="str">
            <v>柱　撤　去</v>
          </cell>
          <cell r="D2697">
            <v>0</v>
          </cell>
          <cell r="E2697" t="str">
            <v>集積共</v>
          </cell>
          <cell r="F2697">
            <v>0</v>
          </cell>
          <cell r="G2697" t="str">
            <v>本</v>
          </cell>
        </row>
        <row r="2698">
          <cell r="B2698" t="str">
            <v>185-12</v>
          </cell>
          <cell r="C2698" t="str">
            <v>頭押さえ撤去</v>
          </cell>
          <cell r="D2698">
            <v>0</v>
          </cell>
          <cell r="E2698" t="str">
            <v>集積共</v>
          </cell>
          <cell r="F2698">
            <v>0</v>
          </cell>
          <cell r="G2698" t="str">
            <v>ｍ</v>
          </cell>
        </row>
        <row r="2699">
          <cell r="B2699" t="str">
            <v>185-13</v>
          </cell>
          <cell r="C2699" t="str">
            <v>木製幅木撤去</v>
          </cell>
          <cell r="D2699">
            <v>0</v>
          </cell>
          <cell r="E2699" t="str">
            <v>集積共</v>
          </cell>
          <cell r="F2699">
            <v>0</v>
          </cell>
          <cell r="G2699" t="str">
            <v>ｍ</v>
          </cell>
        </row>
        <row r="2700">
          <cell r="B2700" t="str">
            <v>185-14</v>
          </cell>
          <cell r="C2700" t="str">
            <v>ﾋﾞﾆﾙ幅木撤去</v>
          </cell>
          <cell r="D2700">
            <v>0</v>
          </cell>
          <cell r="E2700" t="str">
            <v>集積共</v>
          </cell>
          <cell r="F2700">
            <v>0</v>
          </cell>
          <cell r="G2700" t="str">
            <v>ｍ</v>
          </cell>
        </row>
        <row r="2701">
          <cell r="B2701" t="str">
            <v>186-01</v>
          </cell>
          <cell r="C2701" t="str">
            <v>壁ﾀｲﾙ撤去</v>
          </cell>
          <cell r="E2701" t="str">
            <v>下地ﾓﾙﾀﾙ共　集積共</v>
          </cell>
          <cell r="G2701" t="str">
            <v>㎡</v>
          </cell>
        </row>
        <row r="2702">
          <cell r="B2702" t="str">
            <v>186-02</v>
          </cell>
          <cell r="C2702" t="str">
            <v>壁ﾓﾙﾀﾙ・ﾌﾟﾗｽﾀｰ撤去</v>
          </cell>
          <cell r="E2702" t="str">
            <v>集積共</v>
          </cell>
          <cell r="G2702" t="str">
            <v>㎡</v>
          </cell>
        </row>
        <row r="2703">
          <cell r="B2703" t="str">
            <v>186-03</v>
          </cell>
          <cell r="C2703" t="str">
            <v>壁合板･ﾎﾞｰﾄﾞ撤去</v>
          </cell>
          <cell r="D2703">
            <v>0</v>
          </cell>
          <cell r="E2703" t="str">
            <v>一重張り 一般 集積共</v>
          </cell>
          <cell r="F2703">
            <v>0</v>
          </cell>
          <cell r="G2703" t="str">
            <v>㎡</v>
          </cell>
        </row>
        <row r="2704">
          <cell r="B2704" t="str">
            <v>186-04</v>
          </cell>
          <cell r="C2704" t="str">
            <v>壁合板･ﾎﾞｰﾄﾞ撤去</v>
          </cell>
          <cell r="D2704">
            <v>0</v>
          </cell>
          <cell r="E2704" t="str">
            <v>一重張り ｱｽﾍﾞｽﾄ含有 集積共</v>
          </cell>
          <cell r="F2704">
            <v>0</v>
          </cell>
          <cell r="G2704" t="str">
            <v>㎡</v>
          </cell>
        </row>
        <row r="2705">
          <cell r="B2705" t="str">
            <v>186-05</v>
          </cell>
          <cell r="C2705" t="str">
            <v>壁合板･ﾎﾞｰﾄﾞ撤去</v>
          </cell>
          <cell r="D2705">
            <v>0</v>
          </cell>
          <cell r="E2705" t="str">
            <v>二重張り 一般　集積共</v>
          </cell>
          <cell r="F2705">
            <v>0</v>
          </cell>
          <cell r="G2705" t="str">
            <v>㎡</v>
          </cell>
        </row>
        <row r="2706">
          <cell r="B2706" t="str">
            <v>186-06</v>
          </cell>
          <cell r="C2706" t="str">
            <v>壁合板･ﾎﾞｰﾄﾞ撤去</v>
          </cell>
          <cell r="D2706">
            <v>0</v>
          </cell>
          <cell r="E2706" t="str">
            <v>二重張り ｱｽﾍﾞｽﾄ含有　集積共</v>
          </cell>
          <cell r="F2706">
            <v>0</v>
          </cell>
          <cell r="G2706" t="str">
            <v>㎡</v>
          </cell>
        </row>
        <row r="2707">
          <cell r="B2707" t="str">
            <v>186-07</v>
          </cell>
          <cell r="C2707" t="str">
            <v>壁下地撤去</v>
          </cell>
          <cell r="D2707">
            <v>0</v>
          </cell>
          <cell r="E2707" t="str">
            <v>集積共</v>
          </cell>
          <cell r="F2707">
            <v>0</v>
          </cell>
          <cell r="G2707" t="str">
            <v>㎡</v>
          </cell>
        </row>
        <row r="2708">
          <cell r="B2708" t="str">
            <v>186-08</v>
          </cell>
          <cell r="C2708" t="str">
            <v>壁ｸﾛｽ撤去</v>
          </cell>
          <cell r="D2708">
            <v>0</v>
          </cell>
          <cell r="E2708" t="str">
            <v>集積共</v>
          </cell>
          <cell r="F2708">
            <v>0</v>
          </cell>
          <cell r="G2708" t="str">
            <v>㎡</v>
          </cell>
        </row>
        <row r="2709">
          <cell r="B2709" t="str">
            <v>186-09</v>
          </cell>
          <cell r="C2709" t="str">
            <v>天井ﾌﾟﾗｽﾀｰ撤去</v>
          </cell>
          <cell r="E2709" t="str">
            <v>集積共</v>
          </cell>
          <cell r="G2709" t="str">
            <v>㎡</v>
          </cell>
        </row>
        <row r="2710">
          <cell r="B2710" t="str">
            <v>186-10</v>
          </cell>
          <cell r="C2710" t="str">
            <v>天井合板･ﾎﾞｰﾄﾞ撤去</v>
          </cell>
          <cell r="D2710">
            <v>0</v>
          </cell>
          <cell r="E2710" t="str">
            <v>一重張り 一般　集積共</v>
          </cell>
          <cell r="F2710">
            <v>0</v>
          </cell>
          <cell r="G2710" t="str">
            <v>㎡</v>
          </cell>
        </row>
        <row r="2711">
          <cell r="B2711" t="str">
            <v>186-11</v>
          </cell>
          <cell r="C2711" t="str">
            <v>天井合板･ﾎﾞｰﾄﾞ撤去</v>
          </cell>
          <cell r="D2711">
            <v>0</v>
          </cell>
          <cell r="E2711" t="str">
            <v>一重張り ｱｽﾍﾞｽﾄ含有　集積共</v>
          </cell>
          <cell r="F2711">
            <v>0</v>
          </cell>
          <cell r="G2711" t="str">
            <v>㎡</v>
          </cell>
        </row>
        <row r="2712">
          <cell r="B2712" t="str">
            <v>186-12</v>
          </cell>
          <cell r="C2712" t="str">
            <v>天井合板･ﾎﾞｰﾄﾞ撤去</v>
          </cell>
          <cell r="D2712">
            <v>0</v>
          </cell>
          <cell r="E2712" t="str">
            <v>二重張り 一般　集積共</v>
          </cell>
          <cell r="F2712">
            <v>0</v>
          </cell>
          <cell r="G2712" t="str">
            <v>㎡</v>
          </cell>
        </row>
        <row r="2713">
          <cell r="B2713" t="str">
            <v>186-13</v>
          </cell>
          <cell r="C2713" t="str">
            <v>天井合板･ﾎﾞｰﾄﾞ撤去</v>
          </cell>
          <cell r="D2713">
            <v>0</v>
          </cell>
          <cell r="E2713" t="str">
            <v>二重張り ｱｽﾍﾞｽﾄ含有　集積共</v>
          </cell>
          <cell r="F2713">
            <v>0</v>
          </cell>
          <cell r="G2713" t="str">
            <v>㎡</v>
          </cell>
        </row>
        <row r="2714">
          <cell r="B2714" t="str">
            <v>186-14</v>
          </cell>
          <cell r="C2714" t="str">
            <v>天井下地撤去</v>
          </cell>
          <cell r="D2714">
            <v>0</v>
          </cell>
          <cell r="E2714" t="str">
            <v>集積共</v>
          </cell>
          <cell r="F2714">
            <v>0</v>
          </cell>
          <cell r="G2714" t="str">
            <v>㎡</v>
          </cell>
        </row>
        <row r="2715">
          <cell r="B2715" t="str">
            <v>187-01</v>
          </cell>
          <cell r="C2715" t="str">
            <v>天井ｸﾛｽ撤去</v>
          </cell>
          <cell r="D2715">
            <v>0</v>
          </cell>
          <cell r="E2715" t="str">
            <v>集積共</v>
          </cell>
          <cell r="F2715">
            <v>0</v>
          </cell>
          <cell r="G2715" t="str">
            <v>㎡</v>
          </cell>
        </row>
        <row r="2716">
          <cell r="B2716" t="str">
            <v>187-02</v>
          </cell>
          <cell r="C2716" t="str">
            <v>木製戸撤去</v>
          </cell>
          <cell r="D2716">
            <v>0</v>
          </cell>
          <cell r="E2716" t="str">
            <v>片開き戸 枠共　集積共</v>
          </cell>
          <cell r="F2716">
            <v>0</v>
          </cell>
          <cell r="G2716" t="str">
            <v>㎡</v>
          </cell>
        </row>
        <row r="2717">
          <cell r="B2717" t="str">
            <v>187-03</v>
          </cell>
          <cell r="C2717" t="str">
            <v>木製戸撤去</v>
          </cell>
          <cell r="D2717">
            <v>0</v>
          </cell>
          <cell r="E2717" t="str">
            <v>片開き戸 扉のみ　集積共</v>
          </cell>
          <cell r="F2717">
            <v>0</v>
          </cell>
          <cell r="G2717" t="str">
            <v>㎡</v>
          </cell>
        </row>
        <row r="2718">
          <cell r="B2718" t="str">
            <v>187-04</v>
          </cell>
          <cell r="C2718" t="str">
            <v>木製戸撤去</v>
          </cell>
          <cell r="D2718">
            <v>0</v>
          </cell>
          <cell r="E2718" t="str">
            <v>両開き戸 枠共　集積共</v>
          </cell>
          <cell r="F2718">
            <v>0</v>
          </cell>
          <cell r="G2718" t="str">
            <v>㎡</v>
          </cell>
        </row>
        <row r="2719">
          <cell r="B2719" t="str">
            <v>187-05</v>
          </cell>
          <cell r="C2719" t="str">
            <v>木製戸撤去</v>
          </cell>
          <cell r="D2719">
            <v>0</v>
          </cell>
          <cell r="E2719" t="str">
            <v>両開き戸 扉のみ　集積共</v>
          </cell>
          <cell r="F2719">
            <v>0</v>
          </cell>
          <cell r="G2719" t="str">
            <v>㎡</v>
          </cell>
        </row>
        <row r="2720">
          <cell r="B2720" t="str">
            <v>187-06</v>
          </cell>
          <cell r="C2720" t="str">
            <v>綱製戸撤去</v>
          </cell>
          <cell r="D2720">
            <v>0</v>
          </cell>
          <cell r="E2720" t="str">
            <v>片開き戸 枠共　集積共</v>
          </cell>
          <cell r="F2720">
            <v>0</v>
          </cell>
          <cell r="G2720" t="str">
            <v>㎡</v>
          </cell>
        </row>
        <row r="2721">
          <cell r="B2721" t="str">
            <v>187-07</v>
          </cell>
          <cell r="C2721" t="str">
            <v>綱製戸撤去</v>
          </cell>
          <cell r="D2721">
            <v>0</v>
          </cell>
          <cell r="E2721" t="str">
            <v>片開き戸 扉のみ　集積共</v>
          </cell>
          <cell r="F2721">
            <v>0</v>
          </cell>
          <cell r="G2721" t="str">
            <v>㎡</v>
          </cell>
        </row>
        <row r="2722">
          <cell r="B2722" t="str">
            <v>187-08</v>
          </cell>
          <cell r="C2722" t="str">
            <v>綱製戸撤去</v>
          </cell>
          <cell r="D2722">
            <v>0</v>
          </cell>
          <cell r="E2722" t="str">
            <v>両開き戸 枠共　集積共</v>
          </cell>
          <cell r="F2722">
            <v>0</v>
          </cell>
          <cell r="G2722" t="str">
            <v>㎡</v>
          </cell>
        </row>
        <row r="2723">
          <cell r="B2723" t="str">
            <v>187-09</v>
          </cell>
          <cell r="C2723" t="str">
            <v>綱製戸撤去</v>
          </cell>
          <cell r="D2723">
            <v>0</v>
          </cell>
          <cell r="E2723" t="str">
            <v>両開き戸 扉のみ　集積共</v>
          </cell>
          <cell r="F2723">
            <v>0</v>
          </cell>
          <cell r="G2723" t="str">
            <v>㎡</v>
          </cell>
        </row>
        <row r="2724">
          <cell r="B2724" t="str">
            <v>187-10</v>
          </cell>
          <cell r="C2724" t="str">
            <v>建具周囲はつり</v>
          </cell>
          <cell r="E2724" t="str">
            <v>RC 15cm　集積共</v>
          </cell>
          <cell r="G2724" t="str">
            <v>ｍ</v>
          </cell>
        </row>
        <row r="2725">
          <cell r="B2725" t="str">
            <v>187-11</v>
          </cell>
          <cell r="C2725" t="str">
            <v>建具周囲はつり</v>
          </cell>
          <cell r="E2725" t="str">
            <v>RC 20cm　集積共</v>
          </cell>
          <cell r="G2725" t="str">
            <v>ｍ</v>
          </cell>
        </row>
        <row r="2726">
          <cell r="B2726" t="str">
            <v>187-12</v>
          </cell>
          <cell r="C2726" t="str">
            <v>ｶﾞﾗｽ撤去</v>
          </cell>
          <cell r="D2726">
            <v>0</v>
          </cell>
          <cell r="E2726" t="str">
            <v>集積共</v>
          </cell>
          <cell r="F2726">
            <v>0</v>
          </cell>
          <cell r="G2726" t="str">
            <v>㎡</v>
          </cell>
        </row>
        <row r="2727">
          <cell r="B2727" t="str">
            <v>187-13</v>
          </cell>
          <cell r="C2727" t="str">
            <v>床ﾏﾝﾎｰﾙ･点検口撤去</v>
          </cell>
          <cell r="D2727">
            <v>0</v>
          </cell>
          <cell r="E2727" t="str">
            <v>集積共</v>
          </cell>
          <cell r="F2727">
            <v>0</v>
          </cell>
          <cell r="G2727" t="str">
            <v>か所</v>
          </cell>
        </row>
        <row r="2728">
          <cell r="B2728" t="str">
            <v>187-14</v>
          </cell>
          <cell r="C2728" t="str">
            <v>天井点検口撤去</v>
          </cell>
          <cell r="D2728">
            <v>0</v>
          </cell>
          <cell r="E2728" t="str">
            <v>集積共</v>
          </cell>
          <cell r="F2728">
            <v>0</v>
          </cell>
          <cell r="G2728" t="str">
            <v>か所</v>
          </cell>
        </row>
        <row r="2729">
          <cell r="B2729" t="str">
            <v>188-01</v>
          </cell>
          <cell r="C2729" t="str">
            <v>たてどい撤去</v>
          </cell>
          <cell r="D2729">
            <v>0</v>
          </cell>
          <cell r="E2729" t="str">
            <v>鋼管　集積共</v>
          </cell>
          <cell r="F2729">
            <v>0</v>
          </cell>
          <cell r="G2729" t="str">
            <v>ｍ</v>
          </cell>
        </row>
        <row r="2730">
          <cell r="B2730" t="str">
            <v>188-02</v>
          </cell>
          <cell r="C2730" t="str">
            <v>たてどい撤去</v>
          </cell>
          <cell r="D2730">
            <v>0</v>
          </cell>
          <cell r="E2730" t="str">
            <v>VP管　集積共</v>
          </cell>
          <cell r="F2730">
            <v>0</v>
          </cell>
          <cell r="G2730" t="str">
            <v>ｍ</v>
          </cell>
        </row>
        <row r="2731">
          <cell r="B2731" t="str">
            <v>188-03</v>
          </cell>
          <cell r="C2731" t="str">
            <v>発生材積込み</v>
          </cell>
          <cell r="D2731">
            <v>0</v>
          </cell>
          <cell r="E2731" t="str">
            <v>ｺﾝｸﾘｰﾄ類 人力</v>
          </cell>
          <cell r="F2731">
            <v>0</v>
          </cell>
          <cell r="G2731" t="str">
            <v>m3</v>
          </cell>
        </row>
        <row r="2732">
          <cell r="B2732" t="str">
            <v>188-04</v>
          </cell>
          <cell r="C2732" t="str">
            <v>発生材積込み</v>
          </cell>
          <cell r="D2732">
            <v>0</v>
          </cell>
          <cell r="E2732" t="str">
            <v>ﾎﾞｰﾄﾞ･木材類 人力</v>
          </cell>
          <cell r="F2732">
            <v>0</v>
          </cell>
          <cell r="G2732" t="str">
            <v>m3</v>
          </cell>
        </row>
        <row r="2733">
          <cell r="B2733" t="str">
            <v>188-05</v>
          </cell>
          <cell r="C2733" t="str">
            <v>既存塗膜除去</v>
          </cell>
          <cell r="D2733">
            <v>0</v>
          </cell>
          <cell r="E2733" t="str">
            <v>鉄面･亜鉛ﾒｯｷ面 工程RA種</v>
          </cell>
          <cell r="F2733">
            <v>0</v>
          </cell>
          <cell r="G2733" t="str">
            <v>㎡</v>
          </cell>
        </row>
        <row r="2734">
          <cell r="B2734" t="str">
            <v>188-06</v>
          </cell>
          <cell r="C2734" t="str">
            <v>既存塗膜除去</v>
          </cell>
          <cell r="D2734">
            <v>0</v>
          </cell>
          <cell r="E2734" t="str">
            <v>鉄面･亜鉛ﾒｯｷ面 工程RB種</v>
          </cell>
          <cell r="F2734">
            <v>0</v>
          </cell>
          <cell r="G2734" t="str">
            <v>㎡</v>
          </cell>
        </row>
        <row r="2735">
          <cell r="B2735" t="str">
            <v>188-07</v>
          </cell>
          <cell r="C2735" t="str">
            <v>既存塗膜除去</v>
          </cell>
          <cell r="D2735">
            <v>0</v>
          </cell>
          <cell r="E2735" t="str">
            <v>ｺﾝｸﾘｰﾄ･ﾓﾙﾀﾙ面 工程RA種</v>
          </cell>
          <cell r="F2735">
            <v>0</v>
          </cell>
          <cell r="G2735" t="str">
            <v>㎡</v>
          </cell>
        </row>
        <row r="2736">
          <cell r="B2736" t="str">
            <v>188-08</v>
          </cell>
          <cell r="C2736" t="str">
            <v>既存塗膜除去</v>
          </cell>
          <cell r="D2736">
            <v>0</v>
          </cell>
          <cell r="E2736" t="str">
            <v>ｺﾝｸﾘｰﾄ･ﾓﾙﾀﾙ面 工程RB種</v>
          </cell>
          <cell r="F2736">
            <v>0</v>
          </cell>
          <cell r="G2736" t="str">
            <v>㎡</v>
          </cell>
        </row>
        <row r="2737">
          <cell r="B2737" t="str">
            <v>188-09</v>
          </cell>
          <cell r="C2737" t="str">
            <v>既存塗膜除去</v>
          </cell>
          <cell r="D2737">
            <v>0</v>
          </cell>
          <cell r="E2737" t="str">
            <v>木部･ﾎﾞｰﾄﾞ面 工程RA種</v>
          </cell>
          <cell r="F2737">
            <v>0</v>
          </cell>
          <cell r="G2737" t="str">
            <v>㎡</v>
          </cell>
        </row>
        <row r="2738">
          <cell r="B2738" t="str">
            <v>188-10</v>
          </cell>
          <cell r="C2738" t="str">
            <v>既存塗膜除去</v>
          </cell>
          <cell r="D2738">
            <v>0</v>
          </cell>
          <cell r="E2738" t="str">
            <v>木部･ﾎﾞｰﾄﾞ面 工程RB種</v>
          </cell>
          <cell r="F2738">
            <v>0</v>
          </cell>
          <cell r="G2738" t="str">
            <v>㎡</v>
          </cell>
        </row>
        <row r="2739">
          <cell r="B2739" t="str">
            <v>188-11</v>
          </cell>
          <cell r="C2739" t="str">
            <v>既存防水層撤去</v>
          </cell>
          <cell r="D2739">
            <v>0</v>
          </cell>
          <cell r="E2739" t="str">
            <v>屋上防水層 ｱｽﾌｧﾙﾄ防水層 集積共</v>
          </cell>
          <cell r="F2739">
            <v>0</v>
          </cell>
          <cell r="G2739" t="str">
            <v>㎡</v>
          </cell>
        </row>
        <row r="2740">
          <cell r="B2740" t="str">
            <v>188-12</v>
          </cell>
          <cell r="C2740" t="str">
            <v>既存防水層撤去</v>
          </cell>
          <cell r="D2740">
            <v>0</v>
          </cell>
          <cell r="E2740" t="str">
            <v>屋上防水層 ｼｰﾄ防水層 集積共</v>
          </cell>
          <cell r="F2740">
            <v>0</v>
          </cell>
          <cell r="G2740" t="str">
            <v>㎡</v>
          </cell>
        </row>
        <row r="2741">
          <cell r="B2741" t="str">
            <v>188-13</v>
          </cell>
          <cell r="C2741" t="str">
            <v>既存防水層撤去</v>
          </cell>
          <cell r="D2741">
            <v>0</v>
          </cell>
          <cell r="E2741" t="str">
            <v>屋内防水層 ｱｽﾌｧﾙﾄ防水層 集積共</v>
          </cell>
          <cell r="F2741">
            <v>0</v>
          </cell>
          <cell r="G2741" t="str">
            <v>㎡</v>
          </cell>
        </row>
        <row r="2742">
          <cell r="B2742" t="str">
            <v>188-14</v>
          </cell>
          <cell r="C2742" t="str">
            <v>ｼｰﾘﾝｸﾞ撤去</v>
          </cell>
          <cell r="D2742">
            <v>0</v>
          </cell>
          <cell r="E2742" t="str">
            <v>集積共</v>
          </cell>
          <cell r="F2742">
            <v>0</v>
          </cell>
          <cell r="G2742" t="str">
            <v>ｍ</v>
          </cell>
        </row>
        <row r="2743">
          <cell r="B2743" t="str">
            <v>189-01</v>
          </cell>
          <cell r="C2743" t="str">
            <v>空気圧縮機運転</v>
          </cell>
          <cell r="E2743" t="str">
            <v>可搬式、ｽｸﾘｭｰ、ｴﾝｼﾞﾝ掛5.0m3</v>
          </cell>
          <cell r="G2743" t="str">
            <v>運転日</v>
          </cell>
        </row>
        <row r="2744">
          <cell r="B2744" t="str">
            <v>189-02</v>
          </cell>
          <cell r="C2744" t="str">
            <v>空気圧縮機運転</v>
          </cell>
          <cell r="E2744" t="str">
            <v>可搬式、ｽｸﾘｭｰ、ｴﾝｼﾞﾝ掛7.5～7.8m3</v>
          </cell>
          <cell r="G2744" t="str">
            <v>運転日</v>
          </cell>
        </row>
        <row r="2745">
          <cell r="B2745" t="str">
            <v>189-03</v>
          </cell>
          <cell r="C2745" t="str">
            <v>ﾍﾞﾙﾄｺﾝﾍﾞﾔ運転</v>
          </cell>
          <cell r="D2745">
            <v>0</v>
          </cell>
          <cell r="E2745" t="str">
            <v>ｴﾝｼﾞﾝ駆動 機長7m ﾍﾞﾙﾄ幅350mm</v>
          </cell>
          <cell r="G2745" t="str">
            <v>運転日</v>
          </cell>
        </row>
        <row r="2746">
          <cell r="B2746" t="str">
            <v>189-04</v>
          </cell>
          <cell r="C2746" t="str">
            <v>ｺﾝｸﾘｰﾄｶｯﾀ運転(手動式)</v>
          </cell>
          <cell r="D2746">
            <v>0</v>
          </cell>
          <cell r="E2746" t="str">
            <v>ﾌﾞﾚｰﾄﾞ 径20cm</v>
          </cell>
          <cell r="F2746">
            <v>0</v>
          </cell>
          <cell r="G2746" t="str">
            <v>運転日</v>
          </cell>
        </row>
        <row r="2747">
          <cell r="B2747" t="str">
            <v>189-05</v>
          </cell>
          <cell r="C2747" t="str">
            <v>施工数量調査(外壁改修)</v>
          </cell>
          <cell r="D2747">
            <v>0</v>
          </cell>
          <cell r="E2747" t="str">
            <v>ﾀｲﾙ･ﾓﾙﾀﾙ塗替改修</v>
          </cell>
          <cell r="F2747">
            <v>0</v>
          </cell>
          <cell r="G2747" t="str">
            <v>㎡</v>
          </cell>
        </row>
        <row r="2748">
          <cell r="B2748" t="str">
            <v>189-06</v>
          </cell>
          <cell r="C2748" t="str">
            <v>施工数量調査(外壁改修)</v>
          </cell>
          <cell r="D2748">
            <v>0</v>
          </cell>
          <cell r="E2748" t="str">
            <v>打放し面･仕上塗材改修</v>
          </cell>
          <cell r="F2748">
            <v>0</v>
          </cell>
          <cell r="G2748" t="str">
            <v>㎡</v>
          </cell>
        </row>
        <row r="2749">
          <cell r="B2749" t="str">
            <v>189-07</v>
          </cell>
        </row>
        <row r="2750">
          <cell r="B2750" t="str">
            <v>189-08</v>
          </cell>
        </row>
        <row r="2751">
          <cell r="B2751" t="str">
            <v>189-09</v>
          </cell>
        </row>
        <row r="2752">
          <cell r="B2752" t="str">
            <v>189-10</v>
          </cell>
        </row>
        <row r="2753">
          <cell r="B2753" t="str">
            <v>189-11</v>
          </cell>
        </row>
        <row r="2754">
          <cell r="B2754" t="str">
            <v>189-12</v>
          </cell>
        </row>
        <row r="2755">
          <cell r="B2755" t="str">
            <v>189-13</v>
          </cell>
        </row>
        <row r="2756">
          <cell r="B2756" t="str">
            <v>189-14</v>
          </cell>
        </row>
        <row r="2757">
          <cell r="B2757" t="str">
            <v>190-01</v>
          </cell>
        </row>
        <row r="2758">
          <cell r="B2758" t="str">
            <v>190-02</v>
          </cell>
        </row>
        <row r="2759">
          <cell r="B2759" t="str">
            <v>190-03</v>
          </cell>
        </row>
        <row r="2760">
          <cell r="B2760" t="str">
            <v>190-04</v>
          </cell>
        </row>
        <row r="2761">
          <cell r="B2761" t="str">
            <v>190-05</v>
          </cell>
        </row>
        <row r="2762">
          <cell r="B2762" t="str">
            <v>190-06</v>
          </cell>
        </row>
        <row r="2763">
          <cell r="B2763" t="str">
            <v>190-07</v>
          </cell>
        </row>
        <row r="2764">
          <cell r="B2764" t="str">
            <v>190-08</v>
          </cell>
        </row>
        <row r="2765">
          <cell r="B2765" t="str">
            <v>190-09</v>
          </cell>
        </row>
        <row r="2766">
          <cell r="B2766" t="str">
            <v>190-10</v>
          </cell>
        </row>
        <row r="2767">
          <cell r="B2767" t="str">
            <v>190-11</v>
          </cell>
        </row>
        <row r="2768">
          <cell r="B2768" t="str">
            <v>190-12</v>
          </cell>
        </row>
        <row r="2769">
          <cell r="B2769" t="str">
            <v>190-13</v>
          </cell>
        </row>
        <row r="2770">
          <cell r="B2770" t="str">
            <v>190-14</v>
          </cell>
        </row>
        <row r="2771">
          <cell r="B2771" t="str">
            <v>191-01</v>
          </cell>
        </row>
        <row r="2772">
          <cell r="B2772" t="str">
            <v>191-02</v>
          </cell>
        </row>
        <row r="2773">
          <cell r="B2773" t="str">
            <v>191-03</v>
          </cell>
        </row>
        <row r="2774">
          <cell r="B2774" t="str">
            <v>191-04</v>
          </cell>
        </row>
        <row r="2775">
          <cell r="B2775" t="str">
            <v>191-05</v>
          </cell>
        </row>
        <row r="2776">
          <cell r="B2776" t="str">
            <v>191-06</v>
          </cell>
        </row>
        <row r="2777">
          <cell r="B2777" t="str">
            <v>191-07</v>
          </cell>
        </row>
        <row r="2778">
          <cell r="B2778" t="str">
            <v>191-08</v>
          </cell>
        </row>
        <row r="2779">
          <cell r="B2779" t="str">
            <v>191-09</v>
          </cell>
        </row>
        <row r="2780">
          <cell r="B2780" t="str">
            <v>191-10</v>
          </cell>
        </row>
        <row r="2781">
          <cell r="B2781" t="str">
            <v>191-11</v>
          </cell>
        </row>
        <row r="2782">
          <cell r="B2782" t="str">
            <v>191-12</v>
          </cell>
        </row>
        <row r="2783">
          <cell r="B2783" t="str">
            <v>191-13</v>
          </cell>
        </row>
        <row r="2784">
          <cell r="B2784" t="str">
            <v>191-14</v>
          </cell>
        </row>
        <row r="2785">
          <cell r="B2785" t="str">
            <v>192-01</v>
          </cell>
        </row>
        <row r="2786">
          <cell r="B2786" t="str">
            <v>192-02</v>
          </cell>
        </row>
        <row r="2787">
          <cell r="B2787" t="str">
            <v>192-03</v>
          </cell>
        </row>
        <row r="2788">
          <cell r="B2788" t="str">
            <v>192-04</v>
          </cell>
        </row>
        <row r="2789">
          <cell r="B2789" t="str">
            <v>192-05</v>
          </cell>
        </row>
        <row r="2790">
          <cell r="B2790" t="str">
            <v>192-06</v>
          </cell>
        </row>
        <row r="2791">
          <cell r="B2791" t="str">
            <v>192-07</v>
          </cell>
        </row>
        <row r="2792">
          <cell r="B2792" t="str">
            <v>192-08</v>
          </cell>
        </row>
        <row r="2793">
          <cell r="B2793" t="str">
            <v>192-09</v>
          </cell>
        </row>
        <row r="2794">
          <cell r="B2794" t="str">
            <v>192-10</v>
          </cell>
        </row>
        <row r="2795">
          <cell r="B2795" t="str">
            <v>192-11</v>
          </cell>
        </row>
        <row r="2796">
          <cell r="B2796" t="str">
            <v>192-12</v>
          </cell>
        </row>
        <row r="2797">
          <cell r="B2797" t="str">
            <v>192-13</v>
          </cell>
        </row>
        <row r="2798">
          <cell r="B2798" t="str">
            <v>192-14</v>
          </cell>
        </row>
        <row r="2799">
          <cell r="B2799" t="str">
            <v>193-01</v>
          </cell>
          <cell r="C2799" t="str">
            <v>床ｺﾝｸﾘｰﾄ面直均し仕上</v>
          </cell>
          <cell r="D2799">
            <v>0</v>
          </cell>
          <cell r="E2799" t="str">
            <v>金ごて 直均し仕上げ 薄張物下地 手間のみ</v>
          </cell>
          <cell r="G2799" t="str">
            <v>㎡</v>
          </cell>
        </row>
        <row r="2800">
          <cell r="B2800" t="str">
            <v>193-02</v>
          </cell>
          <cell r="C2800" t="str">
            <v>床ｺﾝｸﾘｰﾄ面直均し仕上</v>
          </cell>
          <cell r="D2800">
            <v>0</v>
          </cell>
          <cell r="E2800" t="str">
            <v>金ごて 防水下地 厚張物下地 手間のみ</v>
          </cell>
          <cell r="G2800" t="str">
            <v>㎡</v>
          </cell>
        </row>
        <row r="2801">
          <cell r="B2801" t="str">
            <v>193-03</v>
          </cell>
          <cell r="C2801" t="str">
            <v>床モルタル塗り</v>
          </cell>
          <cell r="D2801">
            <v>0</v>
          </cell>
          <cell r="E2801" t="str">
            <v>金ごて 厚28 張物下地</v>
          </cell>
          <cell r="F2801">
            <v>0</v>
          </cell>
          <cell r="G2801" t="str">
            <v>㎡</v>
          </cell>
        </row>
        <row r="2802">
          <cell r="B2802" t="str">
            <v>193-04</v>
          </cell>
          <cell r="C2802" t="str">
            <v>床モルタル塗り</v>
          </cell>
          <cell r="D2802">
            <v>0</v>
          </cell>
          <cell r="E2802" t="str">
            <v>木ごて 厚37 一般ﾀｲﾙ下地</v>
          </cell>
          <cell r="F2802">
            <v>0</v>
          </cell>
          <cell r="G2802" t="str">
            <v>㎡</v>
          </cell>
        </row>
        <row r="2803">
          <cell r="B2803" t="str">
            <v>193-05</v>
          </cell>
          <cell r="C2803" t="str">
            <v>床モルタル塗り</v>
          </cell>
          <cell r="D2803">
            <v>0</v>
          </cell>
          <cell r="E2803" t="str">
            <v>金ごて 厚15 防水下地</v>
          </cell>
          <cell r="F2803">
            <v>0</v>
          </cell>
          <cell r="G2803" t="str">
            <v>㎡</v>
          </cell>
        </row>
        <row r="2804">
          <cell r="B2804" t="str">
            <v>193-06</v>
          </cell>
          <cell r="C2804" t="str">
            <v>階段ﾓﾙﾀﾙ塗り</v>
          </cell>
          <cell r="D2804">
            <v>0</v>
          </cell>
          <cell r="E2804" t="str">
            <v>金ごて 厚28 張物下地</v>
          </cell>
          <cell r="F2804">
            <v>0</v>
          </cell>
          <cell r="G2804" t="str">
            <v>㎡</v>
          </cell>
        </row>
        <row r="2805">
          <cell r="B2805" t="str">
            <v>193-07</v>
          </cell>
          <cell r="C2805" t="str">
            <v>幅木ﾓﾙﾀﾙ塗り</v>
          </cell>
          <cell r="D2805">
            <v>0</v>
          </cell>
          <cell r="E2805" t="str">
            <v>金ごて H100 出幅木</v>
          </cell>
          <cell r="F2805">
            <v>0</v>
          </cell>
          <cell r="G2805" t="str">
            <v>ｍ</v>
          </cell>
        </row>
        <row r="2806">
          <cell r="B2806" t="str">
            <v>193-08</v>
          </cell>
          <cell r="C2806" t="str">
            <v>幅木ﾓﾙﾀﾙ塗り</v>
          </cell>
          <cell r="D2806">
            <v>0</v>
          </cell>
          <cell r="E2806" t="str">
            <v>金ごて H100 目地用 ｼﾞｮｲﾅｰ共</v>
          </cell>
          <cell r="G2806" t="str">
            <v>ｍ</v>
          </cell>
        </row>
        <row r="2807">
          <cell r="B2807" t="str">
            <v>193-09</v>
          </cell>
          <cell r="C2807" t="str">
            <v>ささら幅木ﾓﾙﾀﾙ塗り</v>
          </cell>
          <cell r="D2807">
            <v>0</v>
          </cell>
          <cell r="E2807" t="str">
            <v>金ごて H150 出幅木</v>
          </cell>
          <cell r="F2807">
            <v>0</v>
          </cell>
          <cell r="G2807" t="str">
            <v>ｍ</v>
          </cell>
        </row>
        <row r="2808">
          <cell r="B2808" t="str">
            <v>193-10</v>
          </cell>
          <cell r="C2808" t="str">
            <v>壁モルタル塗り</v>
          </cell>
          <cell r="D2808">
            <v>0</v>
          </cell>
          <cell r="E2808" t="str">
            <v>金ごて 厚20 内壁 3回塗り</v>
          </cell>
          <cell r="F2808">
            <v>0</v>
          </cell>
          <cell r="G2808" t="str">
            <v>㎡</v>
          </cell>
        </row>
        <row r="2809">
          <cell r="B2809" t="str">
            <v>193-11</v>
          </cell>
          <cell r="C2809" t="str">
            <v>柱型ﾓﾙﾀﾙ塗り</v>
          </cell>
          <cell r="D2809">
            <v>0</v>
          </cell>
          <cell r="E2809" t="str">
            <v>金ごて 厚20 3回塗り</v>
          </cell>
          <cell r="F2809">
            <v>0</v>
          </cell>
          <cell r="G2809" t="str">
            <v>㎡</v>
          </cell>
        </row>
        <row r="2810">
          <cell r="B2810" t="str">
            <v>193-12</v>
          </cell>
          <cell r="C2810" t="str">
            <v>はり型ﾓﾙﾀﾙ塗り</v>
          </cell>
          <cell r="D2810">
            <v>0</v>
          </cell>
          <cell r="E2810" t="str">
            <v>金ごて 厚20 3回塗り</v>
          </cell>
          <cell r="F2810">
            <v>0</v>
          </cell>
          <cell r="G2810" t="str">
            <v>㎡</v>
          </cell>
        </row>
        <row r="2811">
          <cell r="B2811" t="str">
            <v>193-13</v>
          </cell>
          <cell r="C2811" t="str">
            <v>壁ﾓﾙﾀﾙ塗り</v>
          </cell>
          <cell r="D2811">
            <v>0</v>
          </cell>
          <cell r="E2811" t="str">
            <v>木ごて 厚16 外壁小口ﾀｲﾙ下地 2回塗り</v>
          </cell>
          <cell r="G2811" t="str">
            <v>㎡</v>
          </cell>
        </row>
        <row r="2812">
          <cell r="B2812" t="str">
            <v>193-14</v>
          </cell>
          <cell r="C2812" t="str">
            <v>壁ﾓﾙﾀﾙ塗り</v>
          </cell>
          <cell r="D2812">
            <v>0</v>
          </cell>
          <cell r="E2812" t="str">
            <v>木ごて 厚20 外壁ﾕﾆｯﾄﾀｲﾙ下地 2回塗り</v>
          </cell>
          <cell r="G2812" t="str">
            <v>㎡</v>
          </cell>
        </row>
        <row r="2813">
          <cell r="B2813" t="str">
            <v>193-15</v>
          </cell>
          <cell r="C2813" t="str">
            <v>壁ﾓﾙﾀﾙ塗り</v>
          </cell>
          <cell r="D2813">
            <v>0</v>
          </cell>
          <cell r="E2813" t="str">
            <v>木ごて 厚11 内壁小口ﾀｲﾙ下地 2回塗り</v>
          </cell>
          <cell r="G2813" t="str">
            <v>㎡</v>
          </cell>
        </row>
        <row r="2814">
          <cell r="B2814" t="str">
            <v>193-16</v>
          </cell>
          <cell r="C2814" t="str">
            <v>壁ﾓﾙﾀﾙ塗り</v>
          </cell>
          <cell r="D2814">
            <v>0</v>
          </cell>
          <cell r="E2814" t="str">
            <v>木ごて 厚15 内壁ﾕﾆｯﾄﾀｲﾙ下地 2回塗り</v>
          </cell>
          <cell r="G2814" t="str">
            <v>㎡</v>
          </cell>
        </row>
        <row r="2815">
          <cell r="B2815" t="str">
            <v>193-17</v>
          </cell>
          <cell r="C2815" t="str">
            <v>壁薄塗モルタル</v>
          </cell>
          <cell r="D2815">
            <v>0</v>
          </cell>
          <cell r="E2815" t="str">
            <v>金ごて 厚5 既調合品</v>
          </cell>
          <cell r="F2815">
            <v>0</v>
          </cell>
          <cell r="G2815" t="str">
            <v>㎡</v>
          </cell>
        </row>
        <row r="2816">
          <cell r="B2816" t="str">
            <v>193-18</v>
          </cell>
          <cell r="C2816" t="str">
            <v>柱薄塗モルタル</v>
          </cell>
          <cell r="D2816">
            <v>0</v>
          </cell>
          <cell r="E2816" t="str">
            <v>金ごて 厚5 既調合品</v>
          </cell>
          <cell r="F2816">
            <v>0</v>
          </cell>
          <cell r="G2816" t="str">
            <v>㎡</v>
          </cell>
        </row>
        <row r="2817">
          <cell r="B2817" t="str">
            <v>193-19</v>
          </cell>
          <cell r="C2817" t="str">
            <v>はり薄塗モルタル</v>
          </cell>
          <cell r="D2817">
            <v>0</v>
          </cell>
          <cell r="E2817" t="str">
            <v>金ごて 厚5 既調合品</v>
          </cell>
          <cell r="F2817">
            <v>0</v>
          </cell>
          <cell r="G2817" t="str">
            <v>㎡</v>
          </cell>
        </row>
        <row r="2818">
          <cell r="B2818" t="str">
            <v>193-20</v>
          </cell>
          <cell r="C2818" t="str">
            <v>笠置天端ｺﾝｸﾘｰﾄ直均し仕上げ</v>
          </cell>
          <cell r="D2818">
            <v>0</v>
          </cell>
          <cell r="E2818" t="str">
            <v>金ごて 幅300 手間のみ</v>
          </cell>
          <cell r="F2818">
            <v>0</v>
          </cell>
          <cell r="G2818" t="str">
            <v>ｍ</v>
          </cell>
        </row>
        <row r="2819">
          <cell r="B2819" t="str">
            <v>193-21</v>
          </cell>
          <cell r="C2819" t="str">
            <v>水切りﾓﾙﾀﾙ塗り</v>
          </cell>
          <cell r="D2819">
            <v>0</v>
          </cell>
          <cell r="E2819" t="str">
            <v>金ごて 糸幅200 厚30</v>
          </cell>
          <cell r="F2819">
            <v>0</v>
          </cell>
          <cell r="G2819" t="str">
            <v>ｍ</v>
          </cell>
        </row>
        <row r="2820">
          <cell r="B2820" t="str">
            <v>193-22</v>
          </cell>
          <cell r="C2820" t="str">
            <v>手摺笠木ﾓﾙﾀﾙ塗り</v>
          </cell>
          <cell r="D2820">
            <v>0</v>
          </cell>
          <cell r="E2820" t="str">
            <v>金ごて 糸幅200 厚30</v>
          </cell>
          <cell r="F2820">
            <v>0</v>
          </cell>
          <cell r="G2820" t="str">
            <v>ｍ</v>
          </cell>
        </row>
        <row r="2821">
          <cell r="B2821" t="str">
            <v>193-23</v>
          </cell>
          <cell r="C2821" t="str">
            <v>側溝ﾓﾙﾀﾙ塗り</v>
          </cell>
          <cell r="D2821">
            <v>0</v>
          </cell>
          <cell r="E2821" t="str">
            <v>金ごて 糸幅200 厚30</v>
          </cell>
          <cell r="F2821">
            <v>0</v>
          </cell>
          <cell r="G2821" t="str">
            <v>ｍ</v>
          </cell>
        </row>
        <row r="2822">
          <cell r="B2822" t="str">
            <v>193-24</v>
          </cell>
          <cell r="C2822" t="str">
            <v>建具周囲ﾓﾙﾀﾙ充填</v>
          </cell>
          <cell r="D2822">
            <v>0</v>
          </cell>
          <cell r="E2822" t="str">
            <v>内 部 建 具</v>
          </cell>
          <cell r="F2822">
            <v>0</v>
          </cell>
          <cell r="G2822" t="str">
            <v>ｍ</v>
          </cell>
        </row>
        <row r="2823">
          <cell r="B2823" t="str">
            <v>193-25</v>
          </cell>
          <cell r="C2823" t="str">
            <v>建具周囲防水ﾓﾙﾀﾙ充填</v>
          </cell>
          <cell r="D2823">
            <v>0</v>
          </cell>
          <cell r="E2823" t="str">
            <v>外 部 建 具</v>
          </cell>
          <cell r="F2823">
            <v>0</v>
          </cell>
          <cell r="G2823" t="str">
            <v>ｍ</v>
          </cell>
        </row>
        <row r="2824">
          <cell r="B2824" t="str">
            <v>193-26</v>
          </cell>
          <cell r="C2824" t="str">
            <v>床ﾓﾙﾀﾙ塗り</v>
          </cell>
          <cell r="D2824">
            <v>0</v>
          </cell>
          <cell r="E2824" t="str">
            <v>金ごて 厚30 ﾓﾙﾀﾙ仕上げ</v>
          </cell>
          <cell r="F2824">
            <v>0</v>
          </cell>
          <cell r="G2824" t="str">
            <v>㎡</v>
          </cell>
        </row>
        <row r="2825">
          <cell r="B2825" t="str">
            <v>193-27</v>
          </cell>
          <cell r="C2825" t="str">
            <v>床ﾓﾙﾀﾙ塗り</v>
          </cell>
          <cell r="D2825">
            <v>0</v>
          </cell>
          <cell r="E2825" t="str">
            <v>金ごて 厚30 塗り仕上げ下地</v>
          </cell>
          <cell r="F2825">
            <v>0</v>
          </cell>
          <cell r="G2825" t="str">
            <v>㎡</v>
          </cell>
        </row>
        <row r="2826">
          <cell r="B2826" t="str">
            <v>193-28</v>
          </cell>
          <cell r="C2826" t="str">
            <v>床ﾓﾙﾀﾙ塗り</v>
          </cell>
          <cell r="D2826">
            <v>0</v>
          </cell>
          <cell r="E2826" t="str">
            <v>木ごて 厚22 ﾓｻﾞｲｸﾀｲﾙ下地</v>
          </cell>
          <cell r="F2826">
            <v>0</v>
          </cell>
          <cell r="G2826" t="str">
            <v>㎡</v>
          </cell>
        </row>
        <row r="2827">
          <cell r="B2827" t="str">
            <v>193-29</v>
          </cell>
          <cell r="C2827" t="str">
            <v>階段ﾓﾙﾀﾙ塗り</v>
          </cell>
          <cell r="D2827">
            <v>0</v>
          </cell>
          <cell r="E2827" t="str">
            <v>金ごて 厚30 ﾓﾙﾀﾙ仕上げ</v>
          </cell>
          <cell r="F2827">
            <v>0</v>
          </cell>
          <cell r="G2827" t="str">
            <v>㎡</v>
          </cell>
        </row>
        <row r="2828">
          <cell r="B2828" t="str">
            <v>193-30</v>
          </cell>
          <cell r="C2828" t="str">
            <v>階段ﾓﾙﾀﾙ塗り</v>
          </cell>
          <cell r="D2828">
            <v>0</v>
          </cell>
          <cell r="E2828" t="str">
            <v>金ごて 厚30 塗り仕上げ下地</v>
          </cell>
          <cell r="F2828">
            <v>0</v>
          </cell>
          <cell r="G2828" t="str">
            <v>㎡</v>
          </cell>
        </row>
        <row r="2829">
          <cell r="B2829" t="str">
            <v>193-31</v>
          </cell>
          <cell r="C2829" t="str">
            <v>幅木ﾓﾙﾀﾙ塗り</v>
          </cell>
          <cell r="D2829">
            <v>0</v>
          </cell>
          <cell r="E2829" t="str">
            <v>金ごて H300 出幅木</v>
          </cell>
          <cell r="F2829">
            <v>0</v>
          </cell>
          <cell r="G2829" t="str">
            <v>ｍ</v>
          </cell>
        </row>
        <row r="2830">
          <cell r="B2830" t="str">
            <v>193-32</v>
          </cell>
          <cell r="C2830" t="str">
            <v>くつずりﾓﾙﾀﾙ塗り</v>
          </cell>
          <cell r="D2830">
            <v>0</v>
          </cell>
          <cell r="E2830" t="str">
            <v>金ごて 幅100 戸当たり無し</v>
          </cell>
          <cell r="F2830">
            <v>0</v>
          </cell>
          <cell r="G2830" t="str">
            <v>ｍ</v>
          </cell>
        </row>
        <row r="2831">
          <cell r="B2831" t="str">
            <v>193-33</v>
          </cell>
          <cell r="C2831" t="str">
            <v>くつずりﾓﾙﾀﾙ塗り</v>
          </cell>
          <cell r="D2831">
            <v>0</v>
          </cell>
          <cell r="E2831" t="str">
            <v>金ごて 幅100 戸当たり有り</v>
          </cell>
          <cell r="F2831">
            <v>0</v>
          </cell>
          <cell r="G2831" t="str">
            <v>ｍ</v>
          </cell>
        </row>
        <row r="2832">
          <cell r="B2832" t="str">
            <v>193-34</v>
          </cell>
          <cell r="C2832" t="str">
            <v>ﾎﾞｰﾀﾞｰﾓﾙﾀﾙ塗り</v>
          </cell>
          <cell r="D2832">
            <v>0</v>
          </cell>
          <cell r="E2832" t="str">
            <v xml:space="preserve">金ごて 幅150 平部 </v>
          </cell>
          <cell r="F2832">
            <v>0</v>
          </cell>
          <cell r="G2832" t="str">
            <v>ｍ</v>
          </cell>
        </row>
        <row r="2833">
          <cell r="B2833" t="str">
            <v>193-35</v>
          </cell>
          <cell r="C2833" t="str">
            <v>ﾎﾞｰﾀﾞｰﾓﾙﾀﾙ塗り</v>
          </cell>
          <cell r="D2833">
            <v>0</v>
          </cell>
          <cell r="E2833" t="str">
            <v xml:space="preserve">金ごて 幅150 階段部 </v>
          </cell>
          <cell r="F2833">
            <v>0</v>
          </cell>
          <cell r="G2833" t="str">
            <v>ｍ</v>
          </cell>
        </row>
        <row r="2834">
          <cell r="B2834" t="str">
            <v>193-36</v>
          </cell>
          <cell r="C2834" t="str">
            <v>壁ﾓﾙﾀﾙ塗り</v>
          </cell>
          <cell r="D2834">
            <v>0</v>
          </cell>
          <cell r="E2834" t="str">
            <v xml:space="preserve">金ごて 厚25 外壁3回塗り </v>
          </cell>
          <cell r="F2834">
            <v>0</v>
          </cell>
          <cell r="G2834" t="str">
            <v>㎡</v>
          </cell>
        </row>
        <row r="2835">
          <cell r="B2835" t="str">
            <v>193-37</v>
          </cell>
          <cell r="C2835" t="str">
            <v>壁ﾓﾙﾀﾙ塗り</v>
          </cell>
          <cell r="D2835">
            <v>0</v>
          </cell>
          <cell r="E2835" t="str">
            <v>金ごて 内装ﾀｲﾙ接着張り下地</v>
          </cell>
          <cell r="F2835">
            <v>0</v>
          </cell>
          <cell r="G2835" t="str">
            <v>㎡</v>
          </cell>
        </row>
        <row r="2836">
          <cell r="B2836" t="str">
            <v>193-38</v>
          </cell>
          <cell r="C2836" t="str">
            <v>壁ﾓﾙﾀﾙ塗り</v>
          </cell>
          <cell r="D2836">
            <v>0</v>
          </cell>
          <cell r="E2836" t="str">
            <v>木ごて 内装ﾀｲﾙ改良積上張り下地</v>
          </cell>
          <cell r="F2836">
            <v>0</v>
          </cell>
          <cell r="G2836" t="str">
            <v>㎡</v>
          </cell>
        </row>
        <row r="2837">
          <cell r="B2837" t="str">
            <v>193-39</v>
          </cell>
          <cell r="C2837" t="str">
            <v>壁ﾓﾙﾀﾙ塗り</v>
          </cell>
          <cell r="D2837">
            <v>0</v>
          </cell>
          <cell r="E2837" t="str">
            <v>刷毛引き 厚20 内壁</v>
          </cell>
          <cell r="F2837">
            <v>0</v>
          </cell>
          <cell r="G2837" t="str">
            <v>㎡</v>
          </cell>
        </row>
        <row r="2838">
          <cell r="B2838" t="str">
            <v>193-40</v>
          </cell>
          <cell r="C2838" t="str">
            <v>壁ﾓﾙﾀﾙ塗り</v>
          </cell>
          <cell r="D2838">
            <v>0</v>
          </cell>
          <cell r="E2838" t="str">
            <v>刷毛引き 厚25 内壁</v>
          </cell>
          <cell r="F2838">
            <v>0</v>
          </cell>
          <cell r="G2838" t="str">
            <v>㎡</v>
          </cell>
        </row>
        <row r="2839">
          <cell r="B2839" t="str">
            <v>193-41</v>
          </cell>
          <cell r="C2839" t="str">
            <v>笠木ﾓﾙﾀﾙ塗り</v>
          </cell>
          <cell r="D2839">
            <v>0</v>
          </cell>
          <cell r="E2839" t="str">
            <v>ﾊﾟﾗﾍﾟｯﾄ 金ごて 糸幅500程度</v>
          </cell>
          <cell r="F2839">
            <v>0</v>
          </cell>
          <cell r="G2839" t="str">
            <v>ｍ</v>
          </cell>
        </row>
        <row r="2840">
          <cell r="B2840" t="str">
            <v>193-42</v>
          </cell>
          <cell r="C2840" t="str">
            <v>笠木ﾓﾙﾀﾙ塗り</v>
          </cell>
          <cell r="D2840">
            <v>0</v>
          </cell>
          <cell r="E2840" t="str">
            <v>金ごて 糸幅340程度</v>
          </cell>
          <cell r="F2840">
            <v>0</v>
          </cell>
          <cell r="G2840" t="str">
            <v>ｍ</v>
          </cell>
        </row>
        <row r="2841">
          <cell r="B2841" t="str">
            <v>193-43</v>
          </cell>
          <cell r="C2841" t="str">
            <v>窓台ﾓﾙﾀﾙ塗り</v>
          </cell>
          <cell r="D2841">
            <v>0</v>
          </cell>
          <cell r="E2841" t="str">
            <v>金ごて 糸幅150程度</v>
          </cell>
          <cell r="F2841">
            <v>0</v>
          </cell>
          <cell r="G2841" t="str">
            <v>ｍ</v>
          </cell>
        </row>
        <row r="2842">
          <cell r="B2842" t="str">
            <v>193-44</v>
          </cell>
          <cell r="C2842" t="str">
            <v>膳板ﾓﾙﾀﾙ塗り</v>
          </cell>
          <cell r="E2842" t="str">
            <v>金ごて 糸幅150程度</v>
          </cell>
          <cell r="G2842" t="str">
            <v>ｍ</v>
          </cell>
        </row>
        <row r="2843">
          <cell r="B2843" t="str">
            <v>193-45</v>
          </cell>
        </row>
        <row r="2844">
          <cell r="B2844" t="str">
            <v>193-46</v>
          </cell>
        </row>
        <row r="2845">
          <cell r="B2845" t="str">
            <v>193-47</v>
          </cell>
        </row>
        <row r="2846">
          <cell r="B2846" t="str">
            <v>193-48</v>
          </cell>
        </row>
        <row r="2847">
          <cell r="B2847" t="str">
            <v>193-49</v>
          </cell>
        </row>
        <row r="2848">
          <cell r="B2848" t="str">
            <v>193-50</v>
          </cell>
        </row>
        <row r="2849">
          <cell r="B2849" t="str">
            <v>194-01</v>
          </cell>
          <cell r="C2849" t="str">
            <v>型板ｶﾞﾗｽ</v>
          </cell>
          <cell r="E2849" t="str">
            <v>厚4mm 特寸2.18㎡以下</v>
          </cell>
          <cell r="G2849" t="str">
            <v>㎡</v>
          </cell>
        </row>
        <row r="2850">
          <cell r="B2850" t="str">
            <v>194-02</v>
          </cell>
          <cell r="C2850" t="str">
            <v>網入り型板ｶﾞﾗｽ</v>
          </cell>
          <cell r="E2850" t="str">
            <v>厚6.8mm 特寸2.18㎡以下</v>
          </cell>
          <cell r="G2850" t="str">
            <v>㎡</v>
          </cell>
        </row>
        <row r="2851">
          <cell r="B2851" t="str">
            <v>194-03</v>
          </cell>
          <cell r="C2851" t="str">
            <v>ﾌﾛｰﾄ板ｶﾞﾗｽ</v>
          </cell>
          <cell r="E2851" t="str">
            <v>厚5mm 特寸2.18㎡以下</v>
          </cell>
          <cell r="G2851" t="str">
            <v>㎡</v>
          </cell>
        </row>
        <row r="2852">
          <cell r="B2852" t="str">
            <v>194-04</v>
          </cell>
          <cell r="C2852" t="str">
            <v>ﾌﾛｰﾄ板ｶﾞﾗｽ</v>
          </cell>
          <cell r="E2852" t="str">
            <v>厚5mm 特寸4.45㎡以下</v>
          </cell>
          <cell r="G2852" t="str">
            <v>㎡</v>
          </cell>
        </row>
        <row r="2853">
          <cell r="B2853" t="str">
            <v>194-05</v>
          </cell>
          <cell r="C2853" t="str">
            <v>ﾌﾛｰﾄ板ｶﾞﾗｽ</v>
          </cell>
          <cell r="E2853" t="str">
            <v>厚6mm 特寸2.18㎡以下</v>
          </cell>
          <cell r="G2853" t="str">
            <v>㎡</v>
          </cell>
        </row>
        <row r="2854">
          <cell r="B2854" t="str">
            <v>194-06</v>
          </cell>
          <cell r="C2854" t="str">
            <v>ﾌﾛｰﾄ板ｶﾞﾗｽ</v>
          </cell>
          <cell r="E2854" t="str">
            <v>厚6mm 特寸4.45㎡以下</v>
          </cell>
          <cell r="G2854" t="str">
            <v>㎡</v>
          </cell>
        </row>
        <row r="2855">
          <cell r="B2855" t="str">
            <v>194-07</v>
          </cell>
          <cell r="C2855" t="str">
            <v>網入りみがき板ｶﾞﾗｽ</v>
          </cell>
          <cell r="E2855" t="str">
            <v>厚6.8mm 特寸2.18㎡以下</v>
          </cell>
          <cell r="G2855" t="str">
            <v>㎡</v>
          </cell>
        </row>
        <row r="2856">
          <cell r="B2856" t="str">
            <v>194-08</v>
          </cell>
          <cell r="C2856" t="str">
            <v>複層ｶﾞﾗｽ</v>
          </cell>
          <cell r="E2856" t="str">
            <v>FL5+A6+FL5 特寸2.0㎡以下</v>
          </cell>
          <cell r="G2856" t="str">
            <v>㎡</v>
          </cell>
        </row>
        <row r="2857">
          <cell r="B2857" t="str">
            <v>194-09</v>
          </cell>
          <cell r="C2857" t="str">
            <v>複層ｶﾞﾗｽ</v>
          </cell>
          <cell r="E2857" t="str">
            <v>FL5+A6+PW6.8 特寸2.0㎡以下</v>
          </cell>
          <cell r="G2857" t="str">
            <v>㎡</v>
          </cell>
        </row>
        <row r="2858">
          <cell r="B2858" t="str">
            <v>194-10</v>
          </cell>
          <cell r="C2858" t="str">
            <v>強化ｶﾞﾗｽ</v>
          </cell>
          <cell r="E2858" t="str">
            <v>厚8mm 特寸2.0㎡以下</v>
          </cell>
          <cell r="G2858" t="str">
            <v>㎡</v>
          </cell>
        </row>
        <row r="2859">
          <cell r="B2859" t="str">
            <v>194-11</v>
          </cell>
          <cell r="C2859" t="str">
            <v>ｶﾞﾗｽとめｼｰﾘﾝｸﾞ</v>
          </cell>
          <cell r="E2859" t="str">
            <v>片面5×5 ﾊﾞｯｸｱｯﾌﾟ材共 ｼﾘｺｰﾝ系 1成分形</v>
          </cell>
          <cell r="G2859" t="str">
            <v>ｍ</v>
          </cell>
        </row>
        <row r="2860">
          <cell r="B2860" t="str">
            <v>194-12</v>
          </cell>
          <cell r="C2860" t="str">
            <v>型板ｶﾞﾗｽ</v>
          </cell>
          <cell r="E2860" t="str">
            <v>厚6mm 特寸2.18㎡以下</v>
          </cell>
          <cell r="G2860" t="str">
            <v>㎡</v>
          </cell>
        </row>
        <row r="2861">
          <cell r="B2861" t="str">
            <v>194-13</v>
          </cell>
          <cell r="C2861" t="str">
            <v>網入り型板ｶﾞﾗｽ</v>
          </cell>
          <cell r="E2861" t="str">
            <v>厚6.8mm 特寸4.45㎡以下</v>
          </cell>
          <cell r="G2861" t="str">
            <v>㎡</v>
          </cell>
        </row>
        <row r="2862">
          <cell r="B2862" t="str">
            <v>194-14</v>
          </cell>
          <cell r="C2862" t="str">
            <v>ﾌﾛｰﾄ板ｶﾞﾗｽ</v>
          </cell>
          <cell r="E2862" t="str">
            <v>厚3mm 特寸2.18㎡以下</v>
          </cell>
          <cell r="G2862" t="str">
            <v>㎡</v>
          </cell>
        </row>
        <row r="2863">
          <cell r="B2863" t="str">
            <v>194-15</v>
          </cell>
          <cell r="C2863" t="str">
            <v>ﾌﾛｰﾄ板ｶﾞﾗｽ</v>
          </cell>
          <cell r="E2863" t="str">
            <v>厚8mm 特寸2.18㎡以下</v>
          </cell>
          <cell r="G2863" t="str">
            <v>㎡</v>
          </cell>
        </row>
        <row r="2864">
          <cell r="B2864" t="str">
            <v>194-16</v>
          </cell>
          <cell r="C2864" t="str">
            <v>ﾌﾛｰﾄ板ｶﾞﾗｽ</v>
          </cell>
          <cell r="E2864" t="str">
            <v>厚8mm 特寸4.45㎡以下</v>
          </cell>
          <cell r="G2864" t="str">
            <v>㎡</v>
          </cell>
        </row>
        <row r="2865">
          <cell r="B2865" t="str">
            <v>194-17</v>
          </cell>
          <cell r="C2865" t="str">
            <v>ﾌﾛｰﾄ板ｶﾞﾗｽ</v>
          </cell>
          <cell r="E2865" t="str">
            <v>厚8mm 特寸6.81㎡以下</v>
          </cell>
          <cell r="G2865" t="str">
            <v>㎡</v>
          </cell>
        </row>
        <row r="2866">
          <cell r="B2866" t="str">
            <v>194-18</v>
          </cell>
          <cell r="C2866" t="str">
            <v>ﾌﾛｰﾄ板ｶﾞﾗｽ</v>
          </cell>
          <cell r="E2866" t="str">
            <v>厚10mm 特寸4.45㎡以下</v>
          </cell>
          <cell r="G2866" t="str">
            <v>㎡</v>
          </cell>
        </row>
        <row r="2867">
          <cell r="B2867" t="str">
            <v>194-19</v>
          </cell>
          <cell r="C2867" t="str">
            <v>ﾌﾛｰﾄ板ｶﾞﾗｽ</v>
          </cell>
          <cell r="E2867" t="str">
            <v>厚10mm 特寸6.81㎡以下</v>
          </cell>
          <cell r="G2867" t="str">
            <v>㎡</v>
          </cell>
        </row>
        <row r="2868">
          <cell r="B2868" t="str">
            <v>194-20</v>
          </cell>
          <cell r="C2868" t="str">
            <v>網入りみがき板ｶﾞﾗｽ</v>
          </cell>
          <cell r="E2868" t="str">
            <v>厚6.8mm 特寸4.45㎡以下</v>
          </cell>
          <cell r="G2868" t="str">
            <v>㎡</v>
          </cell>
        </row>
        <row r="2869">
          <cell r="B2869" t="str">
            <v>194-21</v>
          </cell>
          <cell r="C2869" t="str">
            <v>網入りみがき板ｶﾞﾗｽ</v>
          </cell>
          <cell r="E2869" t="str">
            <v>厚10mm 特寸4.45㎡以下</v>
          </cell>
          <cell r="G2869" t="str">
            <v>㎡</v>
          </cell>
        </row>
        <row r="2870">
          <cell r="B2870" t="str">
            <v>194-22</v>
          </cell>
          <cell r="C2870" t="str">
            <v>網入りみがき板ｶﾞﾗｽ</v>
          </cell>
          <cell r="E2870" t="str">
            <v>厚10mm 特寸6.81㎡以下</v>
          </cell>
          <cell r="G2870" t="str">
            <v>㎡</v>
          </cell>
        </row>
        <row r="2871">
          <cell r="B2871" t="str">
            <v>194-23</v>
          </cell>
          <cell r="C2871" t="str">
            <v>複層ｶﾞﾗｽ</v>
          </cell>
          <cell r="E2871" t="str">
            <v>FL3+A6+FL3 特寸2.0㎡以下</v>
          </cell>
          <cell r="G2871" t="str">
            <v>㎡</v>
          </cell>
        </row>
        <row r="2872">
          <cell r="B2872" t="str">
            <v>194-24</v>
          </cell>
          <cell r="C2872" t="str">
            <v>複層ｶﾞﾗｽ</v>
          </cell>
          <cell r="E2872" t="str">
            <v>FL3+A6+FL3 特寸4.0㎡以下</v>
          </cell>
          <cell r="G2872" t="str">
            <v>㎡</v>
          </cell>
        </row>
        <row r="2873">
          <cell r="B2873" t="str">
            <v>194-25</v>
          </cell>
          <cell r="C2873" t="str">
            <v>複層ｶﾞﾗｽ</v>
          </cell>
          <cell r="E2873" t="str">
            <v>FL5+A6+FL5 特寸4.0㎡以下</v>
          </cell>
          <cell r="G2873" t="str">
            <v>㎡</v>
          </cell>
        </row>
        <row r="2874">
          <cell r="B2874" t="str">
            <v>194-26</v>
          </cell>
          <cell r="C2874" t="str">
            <v>複層ｶﾞﾗｽ</v>
          </cell>
          <cell r="E2874" t="str">
            <v>FL6+A6+FL6 特寸2.0㎡以下</v>
          </cell>
          <cell r="G2874" t="str">
            <v>㎡</v>
          </cell>
        </row>
        <row r="2875">
          <cell r="B2875" t="str">
            <v>194-27</v>
          </cell>
          <cell r="C2875" t="str">
            <v>複層ｶﾞﾗｽ</v>
          </cell>
          <cell r="E2875" t="str">
            <v>FL6+A6+FL6 特寸4.0㎡以下</v>
          </cell>
          <cell r="G2875" t="str">
            <v>㎡</v>
          </cell>
        </row>
        <row r="2876">
          <cell r="B2876" t="str">
            <v>194-28</v>
          </cell>
          <cell r="C2876" t="str">
            <v>複層ｶﾞﾗｽ</v>
          </cell>
          <cell r="E2876" t="str">
            <v>FL5+A6+PW6.8 特寸4.0㎡以下</v>
          </cell>
          <cell r="G2876" t="str">
            <v>㎡</v>
          </cell>
        </row>
        <row r="2877">
          <cell r="B2877" t="str">
            <v>194-29</v>
          </cell>
          <cell r="C2877" t="str">
            <v>複層ｶﾞﾗｽ</v>
          </cell>
          <cell r="E2877" t="str">
            <v>FL6+A6+PW6.8 特寸2.0㎡以下</v>
          </cell>
          <cell r="G2877" t="str">
            <v>㎡</v>
          </cell>
        </row>
        <row r="2878">
          <cell r="B2878" t="str">
            <v>194-30</v>
          </cell>
          <cell r="C2878" t="str">
            <v>複層ｶﾞﾗｽ</v>
          </cell>
          <cell r="E2878" t="str">
            <v>FL6+A6+PW6.8 特寸4.0㎡以下</v>
          </cell>
          <cell r="G2878" t="str">
            <v>㎡</v>
          </cell>
        </row>
        <row r="2879">
          <cell r="B2879" t="str">
            <v>194-31</v>
          </cell>
          <cell r="C2879" t="str">
            <v>強化ｶﾞﾗｽ</v>
          </cell>
          <cell r="E2879" t="str">
            <v>厚5mm 特寸2.0㎡以下</v>
          </cell>
          <cell r="G2879" t="str">
            <v>㎡</v>
          </cell>
        </row>
        <row r="2880">
          <cell r="B2880" t="str">
            <v>194-32</v>
          </cell>
          <cell r="C2880" t="str">
            <v>強化ｶﾞﾗｽ</v>
          </cell>
          <cell r="E2880" t="str">
            <v>厚5mm 特寸4.0㎡以下</v>
          </cell>
          <cell r="G2880" t="str">
            <v>㎡</v>
          </cell>
        </row>
        <row r="2881">
          <cell r="B2881" t="str">
            <v>194-33</v>
          </cell>
          <cell r="C2881" t="str">
            <v>強化ｶﾞﾗｽ</v>
          </cell>
          <cell r="E2881" t="str">
            <v>厚6mm 特寸2.0㎡以下</v>
          </cell>
          <cell r="G2881" t="str">
            <v>㎡</v>
          </cell>
        </row>
        <row r="2882">
          <cell r="B2882" t="str">
            <v>194-34</v>
          </cell>
          <cell r="C2882" t="str">
            <v>強化ｶﾞﾗｽ</v>
          </cell>
          <cell r="E2882" t="str">
            <v>厚6mm 特寸4.0㎡以下</v>
          </cell>
          <cell r="G2882" t="str">
            <v>㎡</v>
          </cell>
        </row>
        <row r="2883">
          <cell r="B2883" t="str">
            <v>194-35</v>
          </cell>
          <cell r="C2883" t="str">
            <v>強化ｶﾞﾗｽ</v>
          </cell>
          <cell r="E2883" t="str">
            <v>厚8mm 特寸4.0㎡以下</v>
          </cell>
          <cell r="G2883" t="str">
            <v>㎡</v>
          </cell>
        </row>
        <row r="2884">
          <cell r="B2884" t="str">
            <v>194-36</v>
          </cell>
          <cell r="C2884" t="str">
            <v>強化ｶﾞﾗｽ</v>
          </cell>
          <cell r="E2884" t="str">
            <v>厚10mm 特寸4.0㎡以下</v>
          </cell>
          <cell r="G2884" t="str">
            <v>㎡</v>
          </cell>
        </row>
        <row r="2885">
          <cell r="B2885" t="str">
            <v>194-37</v>
          </cell>
          <cell r="C2885" t="str">
            <v>強化ｶﾞﾗｽ</v>
          </cell>
          <cell r="E2885" t="str">
            <v>厚12mm 特寸4.0㎡以下</v>
          </cell>
          <cell r="G2885" t="str">
            <v>㎡</v>
          </cell>
        </row>
        <row r="2886">
          <cell r="B2886" t="str">
            <v>194-38</v>
          </cell>
        </row>
        <row r="2887">
          <cell r="B2887" t="str">
            <v>194-39</v>
          </cell>
        </row>
        <row r="2888">
          <cell r="B2888" t="str">
            <v>194-40</v>
          </cell>
        </row>
        <row r="2889">
          <cell r="B2889" t="str">
            <v>194-41</v>
          </cell>
        </row>
        <row r="2890">
          <cell r="B2890" t="str">
            <v>194-42</v>
          </cell>
        </row>
        <row r="2891">
          <cell r="B2891" t="str">
            <v>194-43</v>
          </cell>
        </row>
        <row r="2892">
          <cell r="B2892" t="str">
            <v>194-44</v>
          </cell>
        </row>
        <row r="2893">
          <cell r="B2893" t="str">
            <v>194-45</v>
          </cell>
        </row>
        <row r="2894">
          <cell r="B2894" t="str">
            <v>194-46</v>
          </cell>
        </row>
        <row r="2895">
          <cell r="B2895" t="str">
            <v>194-47</v>
          </cell>
        </row>
        <row r="2896">
          <cell r="B2896" t="str">
            <v>194-48</v>
          </cell>
        </row>
        <row r="2897">
          <cell r="B2897" t="str">
            <v>194-49</v>
          </cell>
        </row>
        <row r="2898">
          <cell r="B2898" t="str">
            <v>194-50</v>
          </cell>
        </row>
        <row r="2899">
          <cell r="B2899" t="str">
            <v>195-01</v>
          </cell>
          <cell r="C2899" t="str">
            <v>床ﾋﾞﾆﾙ床ｼｰﾄ張り</v>
          </cell>
          <cell r="E2899" t="str">
            <v>厚2.5mm 織布積層ﾋﾞﾆﾙ床ｼｰﾄ 無地 NC</v>
          </cell>
          <cell r="G2899" t="str">
            <v>㎡</v>
          </cell>
        </row>
        <row r="2900">
          <cell r="B2900" t="str">
            <v>195-02</v>
          </cell>
          <cell r="C2900" t="str">
            <v>階段ﾋﾞﾆﾙ床ｼｰﾄ張り</v>
          </cell>
          <cell r="E2900" t="str">
            <v>厚2.5mm 織布積層ﾋﾞﾆﾙ床ｼｰﾄ 無地 NC</v>
          </cell>
          <cell r="G2900" t="str">
            <v>㎡</v>
          </cell>
        </row>
        <row r="2901">
          <cell r="B2901" t="str">
            <v>195-03</v>
          </cell>
          <cell r="C2901" t="str">
            <v>床ﾋﾞﾆﾙ床ﾀｲﾙ張り</v>
          </cell>
          <cell r="E2901" t="str">
            <v>厚2.0mm ｺﾝﾎﾟｼﾞｼｮﾝﾋﾞﾆﾙ床ﾀｲﾙ 半硬質 CT</v>
          </cell>
          <cell r="G2901" t="str">
            <v>㎡</v>
          </cell>
        </row>
        <row r="2902">
          <cell r="B2902" t="str">
            <v>195-04</v>
          </cell>
          <cell r="C2902" t="str">
            <v>階段ﾋﾞﾆﾙ床ﾀｲﾙ張り</v>
          </cell>
          <cell r="E2902" t="str">
            <v>厚2.0mm ｺﾝﾎﾟｼﾞｼｮﾝﾋﾞﾆﾙ床ﾀｲﾙ 半硬質 CT</v>
          </cell>
          <cell r="G2902" t="str">
            <v>㎡</v>
          </cell>
        </row>
        <row r="2903">
          <cell r="B2903" t="str">
            <v>195-05</v>
          </cell>
          <cell r="C2903" t="str">
            <v>床ﾀｲﾙｶｰﾍﾟｯﾄ張り</v>
          </cell>
          <cell r="E2903" t="str">
            <v>全厚6.5mm 500角 第一種ﾙｰﾌﾟﾊﾟｲﾙ（一般事務室用）</v>
          </cell>
          <cell r="G2903" t="str">
            <v>㎡</v>
          </cell>
        </row>
        <row r="2904">
          <cell r="B2904" t="str">
            <v>195-06</v>
          </cell>
          <cell r="C2904" t="str">
            <v>ﾋﾞﾆﾙ幅木（ｿﾌﾄ幅木）</v>
          </cell>
          <cell r="E2904" t="str">
            <v>H60mm</v>
          </cell>
          <cell r="G2904" t="str">
            <v>ｍ</v>
          </cell>
        </row>
        <row r="2905">
          <cell r="B2905" t="str">
            <v>195-07</v>
          </cell>
          <cell r="C2905" t="str">
            <v>ささらﾋﾞﾆﾙ幅木(ｿﾌﾄ幅木)</v>
          </cell>
          <cell r="E2905" t="str">
            <v>H330mm</v>
          </cell>
          <cell r="G2905" t="str">
            <v>ｍ</v>
          </cell>
        </row>
        <row r="2906">
          <cell r="B2906" t="str">
            <v>195-08</v>
          </cell>
          <cell r="C2906" t="str">
            <v>壁せっこうボード張り</v>
          </cell>
          <cell r="E2906" t="str">
            <v>厚12.5mm 不燃 突付け</v>
          </cell>
          <cell r="G2906" t="str">
            <v>㎡</v>
          </cell>
        </row>
        <row r="2907">
          <cell r="B2907" t="str">
            <v>195-09</v>
          </cell>
          <cell r="C2907" t="str">
            <v>壁せっこうボード張り</v>
          </cell>
          <cell r="E2907" t="str">
            <v>厚12.5mm 不燃 突付け 下地せっこうﾎﾞｰﾄﾞ厚12.5mm共</v>
          </cell>
          <cell r="G2907" t="str">
            <v>㎡</v>
          </cell>
        </row>
        <row r="2908">
          <cell r="B2908" t="str">
            <v>195-10</v>
          </cell>
          <cell r="C2908" t="str">
            <v>壁せっこうボード張り</v>
          </cell>
          <cell r="E2908" t="str">
            <v>厚12.5mm 不燃 突付け GL工法</v>
          </cell>
          <cell r="G2908" t="str">
            <v>㎡</v>
          </cell>
        </row>
        <row r="2909">
          <cell r="B2909" t="str">
            <v>195-11</v>
          </cell>
          <cell r="C2909" t="str">
            <v>天井 不燃積層せっこうﾎﾞｰﾄﾞ張り</v>
          </cell>
          <cell r="E2909" t="str">
            <v>厚9.5mm 不燃 突付け</v>
          </cell>
          <cell r="G2909" t="str">
            <v>㎡</v>
          </cell>
        </row>
        <row r="2910">
          <cell r="B2910" t="str">
            <v>195-12</v>
          </cell>
          <cell r="C2910" t="str">
            <v>天井 不燃化粧せっこうﾎﾞｰﾄﾞ張り</v>
          </cell>
          <cell r="E2910" t="str">
            <v>厚9.5mm 不燃 突付け</v>
          </cell>
          <cell r="G2910" t="str">
            <v>㎡</v>
          </cell>
        </row>
        <row r="2911">
          <cell r="B2911" t="str">
            <v>195-13</v>
          </cell>
          <cell r="C2911" t="str">
            <v>壁 けい酸ｶﾙｼｳﾑ板張り</v>
          </cell>
          <cell r="E2911" t="str">
            <v>厚8.0mm 不燃 突付け ﾀｲﾌﾟ2､無石綿､0.8FK</v>
          </cell>
          <cell r="G2911" t="str">
            <v>㎡</v>
          </cell>
        </row>
        <row r="2912">
          <cell r="B2912" t="str">
            <v>195-14</v>
          </cell>
          <cell r="C2912" t="str">
            <v>壁 けい酸ｶﾙｼｳﾑ板張り</v>
          </cell>
          <cell r="E2912" t="str">
            <v>厚8.0mm 不燃 目透かし ﾀｲﾌﾟ2､無石綿､0.8FK</v>
          </cell>
          <cell r="G2912" t="str">
            <v>㎡</v>
          </cell>
        </row>
        <row r="2913">
          <cell r="B2913" t="str">
            <v>195-15</v>
          </cell>
          <cell r="C2913" t="str">
            <v>天井 けい酸ｶﾙｼｳﾑ板張り</v>
          </cell>
          <cell r="E2913" t="str">
            <v>厚6.0mm 不燃 突付け ﾀｲﾌﾟ2､無石綿､0.8FK</v>
          </cell>
          <cell r="G2913" t="str">
            <v>㎡</v>
          </cell>
        </row>
        <row r="2914">
          <cell r="B2914" t="str">
            <v>195-16</v>
          </cell>
          <cell r="C2914" t="str">
            <v>天井 けい酸ｶﾙｼｳﾑ板張り</v>
          </cell>
          <cell r="E2914" t="str">
            <v>厚6.0mm 不燃 目透かし ﾀｲﾌﾟ2､無石綿､0.8FK</v>
          </cell>
          <cell r="G2914" t="str">
            <v>㎡</v>
          </cell>
        </row>
        <row r="2915">
          <cell r="B2915" t="str">
            <v>195-17</v>
          </cell>
          <cell r="C2915" t="str">
            <v>天井 ﾛｯｸｳｰﾙ吸音板張り(内部用)</v>
          </cell>
          <cell r="E2915" t="str">
            <v>厚9.0mm 不燃 ﾌﾗｯﾄﾀｲﾌﾟ 下地不燃積層せっこうﾎﾞｰﾄﾞ 厚9.5mm共</v>
          </cell>
          <cell r="G2915" t="str">
            <v>㎡</v>
          </cell>
        </row>
        <row r="2916">
          <cell r="B2916" t="str">
            <v>195-18</v>
          </cell>
          <cell r="C2916" t="str">
            <v>天井 ﾛｯｸｳｰﾙ吸音板張り(内部用)</v>
          </cell>
          <cell r="E2916" t="str">
            <v>厚12.0mm 不燃 凸凹ﾀｲﾌﾟ 下地不燃積層せっこうﾎﾞｰﾄﾞ 厚9.5mm共</v>
          </cell>
          <cell r="G2916" t="str">
            <v>㎡</v>
          </cell>
        </row>
        <row r="2917">
          <cell r="B2917" t="str">
            <v>195-19</v>
          </cell>
          <cell r="C2917" t="str">
            <v>せっこうﾎﾞｰﾄﾞ継目処理</v>
          </cell>
          <cell r="E2917" t="str">
            <v>継目処理工法(ﾃｰﾊﾟｰｴｯｼﾞ)</v>
          </cell>
          <cell r="G2917" t="str">
            <v>㎡</v>
          </cell>
        </row>
        <row r="2918">
          <cell r="B2918" t="str">
            <v>195-20</v>
          </cell>
          <cell r="C2918" t="str">
            <v>せっこうﾎﾞｰﾄﾞ継目処理</v>
          </cell>
          <cell r="E2918" t="str">
            <v>V目地工法(ﾍﾞﾍﾞﾙｴｯｼﾞ)</v>
          </cell>
          <cell r="G2918" t="str">
            <v>㎡</v>
          </cell>
        </row>
        <row r="2919">
          <cell r="B2919" t="str">
            <v>195-21</v>
          </cell>
          <cell r="C2919" t="str">
            <v>ﾋﾞﾆﾙ床ｼｰﾄ</v>
          </cell>
          <cell r="E2919" t="str">
            <v>厚2.5mm 織布積層ﾋﾞﾆﾙ床ｼｰﾄ 無地 NC</v>
          </cell>
          <cell r="G2919" t="str">
            <v>㎡</v>
          </cell>
        </row>
        <row r="2920">
          <cell r="B2920" t="str">
            <v>195-22</v>
          </cell>
          <cell r="C2920" t="str">
            <v>ﾋﾞﾆﾙ床ｼｰﾄ</v>
          </cell>
          <cell r="E2920" t="str">
            <v>厚2.0mm 織布積層ﾋﾞﾆﾙ床ｼｰﾄ 無地 NC</v>
          </cell>
          <cell r="G2920" t="str">
            <v>㎡</v>
          </cell>
        </row>
        <row r="2921">
          <cell r="B2921" t="str">
            <v>195-23</v>
          </cell>
          <cell r="C2921" t="str">
            <v>ﾋﾞﾆﾙ床ｼｰﾄ</v>
          </cell>
          <cell r="E2921" t="str">
            <v>厚2.5mm 織布積層ﾋﾞﾆﾙ床ｼｰﾄ ﾏｰﾌﾞﾙ NC</v>
          </cell>
          <cell r="G2921" t="str">
            <v>㎡</v>
          </cell>
        </row>
        <row r="2922">
          <cell r="B2922" t="str">
            <v>195-24</v>
          </cell>
          <cell r="C2922" t="str">
            <v>ﾋﾞﾆﾙ床ｼｰﾄ</v>
          </cell>
          <cell r="E2922" t="str">
            <v>厚2.0mm 織布積層ﾋﾞﾆﾙ床ｼｰﾄ ﾏｰﾌﾞﾙ NC</v>
          </cell>
          <cell r="G2922" t="str">
            <v>㎡</v>
          </cell>
        </row>
        <row r="2923">
          <cell r="B2923" t="str">
            <v>195-25</v>
          </cell>
          <cell r="C2923" t="str">
            <v>ﾋﾞﾆﾙ床ｼｰﾄ</v>
          </cell>
          <cell r="E2923" t="str">
            <v>厚2.0mm ｺﾝﾎﾟｼﾞｼｮﾝﾋﾞﾆﾙ床ﾀｲﾙ 半硬質 CT</v>
          </cell>
          <cell r="G2923" t="str">
            <v>㎡</v>
          </cell>
        </row>
        <row r="2924">
          <cell r="B2924" t="str">
            <v>195-26</v>
          </cell>
          <cell r="C2924" t="str">
            <v>ﾋﾞﾆﾙ床ｼｰﾄ</v>
          </cell>
          <cell r="E2924" t="str">
            <v>厚2.0mm ｺﾝﾎﾟｼﾞｼｮﾝﾋﾞﾆﾙ床ﾀｲﾙ 硬質 CT</v>
          </cell>
          <cell r="G2924" t="str">
            <v>㎡</v>
          </cell>
        </row>
        <row r="2925">
          <cell r="B2925" t="str">
            <v>195-27</v>
          </cell>
          <cell r="C2925" t="str">
            <v>ﾋﾞﾆﾙ幅木（ｿﾌﾄ幅木）</v>
          </cell>
          <cell r="E2925" t="str">
            <v>H60mm</v>
          </cell>
          <cell r="G2925" t="str">
            <v>ｍ</v>
          </cell>
        </row>
        <row r="2926">
          <cell r="B2926" t="str">
            <v>195-28</v>
          </cell>
          <cell r="C2926" t="str">
            <v>ﾋﾞﾆﾙ幅木（ｿﾌﾄ幅木）</v>
          </cell>
          <cell r="E2926" t="str">
            <v>H75mm</v>
          </cell>
          <cell r="G2926" t="str">
            <v>ｍ</v>
          </cell>
        </row>
        <row r="2927">
          <cell r="B2927" t="str">
            <v>195-29</v>
          </cell>
          <cell r="C2927" t="str">
            <v>ﾋﾞﾆﾙ幅木（ｿﾌﾄ幅木）</v>
          </cell>
          <cell r="E2927" t="str">
            <v>H100mm</v>
          </cell>
          <cell r="G2927" t="str">
            <v>ｍ</v>
          </cell>
        </row>
        <row r="2928">
          <cell r="B2928" t="str">
            <v>195-30</v>
          </cell>
          <cell r="C2928" t="str">
            <v>ﾋﾞﾆﾙ床材用接着剤</v>
          </cell>
          <cell r="E2928" t="str">
            <v>ｺﾞﾑ系ﾗﾃｯｸｽ形 一般用</v>
          </cell>
          <cell r="G2928" t="str">
            <v>㎡</v>
          </cell>
        </row>
        <row r="2929">
          <cell r="B2929" t="str">
            <v>195-31</v>
          </cell>
          <cell r="C2929" t="str">
            <v>ﾋﾞﾆﾙ床材用接着剤</v>
          </cell>
          <cell r="E2929" t="str">
            <v>ｴﾎﾟｷｼ樹脂系 耐水用</v>
          </cell>
          <cell r="G2929" t="str">
            <v>㎡</v>
          </cell>
        </row>
        <row r="2930">
          <cell r="B2930" t="str">
            <v>195-32</v>
          </cell>
          <cell r="C2930" t="str">
            <v>床ﾋﾞﾆﾙ床ｼｰﾄ</v>
          </cell>
          <cell r="E2930" t="str">
            <v>熱溶接加算額</v>
          </cell>
          <cell r="G2930" t="str">
            <v>㎡</v>
          </cell>
        </row>
        <row r="2931">
          <cell r="B2931" t="str">
            <v>195-33</v>
          </cell>
        </row>
        <row r="2932">
          <cell r="B2932" t="str">
            <v>195-34</v>
          </cell>
        </row>
        <row r="2933">
          <cell r="B2933" t="str">
            <v>195-35</v>
          </cell>
        </row>
        <row r="2934">
          <cell r="B2934" t="str">
            <v>195-36</v>
          </cell>
        </row>
        <row r="2935">
          <cell r="B2935" t="str">
            <v>195-37</v>
          </cell>
        </row>
        <row r="2936">
          <cell r="B2936" t="str">
            <v>195-38</v>
          </cell>
        </row>
        <row r="2937">
          <cell r="B2937" t="str">
            <v>195-39</v>
          </cell>
        </row>
        <row r="2938">
          <cell r="B2938" t="str">
            <v>195-40</v>
          </cell>
        </row>
        <row r="2939">
          <cell r="B2939" t="str">
            <v>195-41</v>
          </cell>
        </row>
        <row r="2940">
          <cell r="B2940" t="str">
            <v>195-42</v>
          </cell>
        </row>
        <row r="2941">
          <cell r="B2941" t="str">
            <v>195-43</v>
          </cell>
        </row>
        <row r="2942">
          <cell r="B2942" t="str">
            <v>195-44</v>
          </cell>
        </row>
        <row r="2943">
          <cell r="B2943" t="str">
            <v>195-45</v>
          </cell>
        </row>
        <row r="2944">
          <cell r="B2944" t="str">
            <v>195-46</v>
          </cell>
        </row>
        <row r="2945">
          <cell r="B2945" t="str">
            <v>195-47</v>
          </cell>
        </row>
        <row r="2946">
          <cell r="B2946" t="str">
            <v>195-48</v>
          </cell>
        </row>
        <row r="2947">
          <cell r="B2947" t="str">
            <v>195-49</v>
          </cell>
        </row>
        <row r="2948">
          <cell r="B2948" t="str">
            <v>195-50</v>
          </cell>
        </row>
        <row r="2949">
          <cell r="B2949" t="str">
            <v>196-01</v>
          </cell>
          <cell r="C2949" t="str">
            <v>床ﾋﾞﾆﾙ床ｼｰﾄ張り</v>
          </cell>
          <cell r="E2949" t="str">
            <v>厚2.0mm 織布積層ﾋﾞﾆﾙ床ｼｰﾄ 無地 NC 熱溶接工法</v>
          </cell>
          <cell r="G2949" t="str">
            <v>㎡</v>
          </cell>
        </row>
        <row r="2950">
          <cell r="B2950" t="str">
            <v>196-02</v>
          </cell>
          <cell r="C2950" t="str">
            <v>床ﾋﾞﾆﾙ床ｼｰﾄ張り</v>
          </cell>
          <cell r="E2950" t="str">
            <v>厚2.0mm 織布積層ﾋﾞﾆﾙ床ｼｰﾄ ﾏｰﾌﾞﾙ NC 熱溶接工法</v>
          </cell>
          <cell r="G2950" t="str">
            <v>㎡</v>
          </cell>
        </row>
        <row r="2951">
          <cell r="B2951" t="str">
            <v>196-03</v>
          </cell>
          <cell r="C2951" t="str">
            <v>床ﾋﾞﾆﾙ床ｼｰﾄ張り</v>
          </cell>
          <cell r="E2951" t="str">
            <v>厚2.0mm 織布積層ﾋﾞﾆﾙ床ｼｰﾄ 無地 NC 突付工法</v>
          </cell>
          <cell r="G2951" t="str">
            <v>㎡</v>
          </cell>
        </row>
        <row r="2952">
          <cell r="B2952" t="str">
            <v>196-04</v>
          </cell>
          <cell r="C2952" t="str">
            <v>床ﾋﾞﾆﾙ床ｼｰﾄ張り</v>
          </cell>
          <cell r="E2952" t="str">
            <v>厚2.0mm 織布積層ﾋﾞﾆﾙ床ｼｰﾄ ﾏｰﾌﾞﾙ NC 突付工法</v>
          </cell>
          <cell r="G2952" t="str">
            <v>㎡</v>
          </cell>
        </row>
        <row r="2953">
          <cell r="B2953" t="str">
            <v>196-05</v>
          </cell>
          <cell r="C2953" t="str">
            <v>床ﾋﾞﾆﾙ床ｼｰﾄ張り</v>
          </cell>
          <cell r="E2953" t="str">
            <v>厚2.0mm 織布積層ﾋﾞﾆﾙ床ｼｰﾄ 無地 NC 熱溶接工法 多湿部</v>
          </cell>
          <cell r="G2953" t="str">
            <v>㎡</v>
          </cell>
        </row>
        <row r="2954">
          <cell r="B2954" t="str">
            <v>196-06</v>
          </cell>
          <cell r="C2954" t="str">
            <v>床ﾋﾞﾆﾙ床ｼｰﾄ張り</v>
          </cell>
          <cell r="E2954" t="str">
            <v>厚2.0mm 織布積層ﾋﾞﾆﾙ床ｼｰﾄ ﾏｰﾌﾞﾙ NC 熱溶接工法 多湿部</v>
          </cell>
          <cell r="G2954" t="str">
            <v>㎡</v>
          </cell>
        </row>
        <row r="2955">
          <cell r="B2955" t="str">
            <v>196-07</v>
          </cell>
          <cell r="C2955" t="str">
            <v>床ﾋﾞﾆﾙ床ｼｰﾄ張り</v>
          </cell>
          <cell r="E2955" t="str">
            <v>厚2.0mm 織布積層ﾋﾞﾆﾙ床ｼｰﾄ 無地 NC 突付工法 多湿部</v>
          </cell>
          <cell r="G2955" t="str">
            <v>㎡</v>
          </cell>
        </row>
        <row r="2956">
          <cell r="B2956" t="str">
            <v>196-08</v>
          </cell>
          <cell r="C2956" t="str">
            <v>床ﾋﾞﾆﾙ床ｼｰﾄ張り</v>
          </cell>
          <cell r="E2956" t="str">
            <v>厚2.0mm 織布積層ﾋﾞﾆﾙ床ｼｰﾄ ﾏｰﾌﾞﾙ NC 突付工法 多湿部</v>
          </cell>
          <cell r="G2956" t="str">
            <v>㎡</v>
          </cell>
        </row>
        <row r="2957">
          <cell r="B2957" t="str">
            <v>196-09</v>
          </cell>
          <cell r="C2957" t="str">
            <v>床ﾋﾞﾆﾙ床ｼｰﾄ張り</v>
          </cell>
          <cell r="E2957" t="str">
            <v>厚2.5mm 織布積層ﾋﾞﾆﾙ床ｼｰﾄ ﾏｰﾌﾞﾙ NC 熱溶接工法</v>
          </cell>
          <cell r="G2957" t="str">
            <v>㎡</v>
          </cell>
        </row>
        <row r="2958">
          <cell r="B2958" t="str">
            <v>196-10</v>
          </cell>
          <cell r="C2958" t="str">
            <v>床ﾋﾞﾆﾙ床ｼｰﾄ張り</v>
          </cell>
          <cell r="E2958" t="str">
            <v>厚2.5mm 織布積層ﾋﾞﾆﾙ床ｼｰﾄ 無地 NC 突付工法</v>
          </cell>
          <cell r="G2958" t="str">
            <v>㎡</v>
          </cell>
        </row>
        <row r="2959">
          <cell r="B2959" t="str">
            <v>196-11</v>
          </cell>
          <cell r="C2959" t="str">
            <v>床ﾋﾞﾆﾙ床ｼｰﾄ張り</v>
          </cell>
          <cell r="E2959" t="str">
            <v>厚2.5mm 織布積層ﾋﾞﾆﾙ床ｼｰﾄ ﾏｰﾌﾞﾙ NC 突付工法</v>
          </cell>
          <cell r="G2959" t="str">
            <v>㎡</v>
          </cell>
        </row>
        <row r="2960">
          <cell r="B2960" t="str">
            <v>196-12</v>
          </cell>
          <cell r="C2960" t="str">
            <v>床ﾋﾞﾆﾙ床ｼｰﾄ張り</v>
          </cell>
          <cell r="E2960" t="str">
            <v>厚2.5mm 織布積層ﾋﾞﾆﾙ床ｼｰﾄ 無地 NC 熱溶接工法 多湿部</v>
          </cell>
          <cell r="G2960" t="str">
            <v>㎡</v>
          </cell>
        </row>
        <row r="2961">
          <cell r="B2961" t="str">
            <v>196-13</v>
          </cell>
          <cell r="C2961" t="str">
            <v>床ﾋﾞﾆﾙ床ｼｰﾄ張り</v>
          </cell>
          <cell r="E2961" t="str">
            <v>厚2.5mm 織布積層ﾋﾞﾆﾙ床ｼｰﾄ ﾏｰﾌﾞﾙ NC 熱溶接工法 多湿部</v>
          </cell>
          <cell r="G2961" t="str">
            <v>㎡</v>
          </cell>
        </row>
        <row r="2962">
          <cell r="B2962" t="str">
            <v>196-14</v>
          </cell>
          <cell r="C2962" t="str">
            <v>床ﾋﾞﾆﾙ床ｼｰﾄ張り</v>
          </cell>
          <cell r="E2962" t="str">
            <v>厚2.5mm 織布積層ﾋﾞﾆﾙ床ｼｰﾄ 無地 NC 突付工法 多湿部</v>
          </cell>
          <cell r="G2962" t="str">
            <v>㎡</v>
          </cell>
        </row>
        <row r="2963">
          <cell r="B2963" t="str">
            <v>196-15</v>
          </cell>
          <cell r="C2963" t="str">
            <v>床ﾋﾞﾆﾙ床ｼｰﾄ張り</v>
          </cell>
          <cell r="E2963" t="str">
            <v>厚2.5mm 織布積層ﾋﾞﾆﾙ床ｼｰﾄ ﾏｰﾌﾞﾙ NC 突付工法 多湿部</v>
          </cell>
          <cell r="G2963" t="str">
            <v>㎡</v>
          </cell>
        </row>
        <row r="2964">
          <cell r="B2964" t="str">
            <v>196-16</v>
          </cell>
          <cell r="C2964" t="str">
            <v>階段ﾋﾞﾆﾙ床ｼｰﾄ張り</v>
          </cell>
          <cell r="E2964" t="str">
            <v>厚2.0mm 織布積層ﾋﾞﾆﾙ床ｼｰﾄ 無地 NC</v>
          </cell>
          <cell r="G2964" t="str">
            <v>㎡</v>
          </cell>
        </row>
        <row r="2965">
          <cell r="B2965" t="str">
            <v>196-17</v>
          </cell>
          <cell r="C2965" t="str">
            <v>階段ﾋﾞﾆﾙ床ｼｰﾄ張り</v>
          </cell>
          <cell r="E2965" t="str">
            <v xml:space="preserve">厚2.0mm 織布積層ﾋﾞﾆﾙ床ｼｰﾄ ﾏｰﾌﾞﾙ NC </v>
          </cell>
          <cell r="G2965" t="str">
            <v>㎡</v>
          </cell>
        </row>
        <row r="2966">
          <cell r="B2966" t="str">
            <v>196-18</v>
          </cell>
          <cell r="C2966" t="str">
            <v>階段ﾋﾞﾆﾙ床ｼｰﾄ張り</v>
          </cell>
          <cell r="E2966" t="str">
            <v xml:space="preserve">厚2.5mm 織布積層ﾋﾞﾆﾙ床ｼｰﾄ ﾏｰﾌﾞﾙ NC </v>
          </cell>
          <cell r="G2966" t="str">
            <v>㎡</v>
          </cell>
        </row>
        <row r="2967">
          <cell r="B2967" t="str">
            <v>196-19</v>
          </cell>
          <cell r="C2967" t="str">
            <v>床ﾋﾞﾆﾙ床ｼｰﾄ張り</v>
          </cell>
          <cell r="E2967" t="str">
            <v>厚2.0mm ｺﾝﾎﾟｼﾞｼｮﾝﾋﾞﾆﾙ床ﾀｲﾙ 半硬質 CT 多湿部</v>
          </cell>
          <cell r="G2967" t="str">
            <v>㎡</v>
          </cell>
        </row>
        <row r="2968">
          <cell r="B2968" t="str">
            <v>196-20</v>
          </cell>
          <cell r="C2968" t="str">
            <v>床ﾋﾞﾆﾙ床ｼｰﾄ張り</v>
          </cell>
          <cell r="E2968" t="str">
            <v>厚2.0mm ﾎﾓｼﾞﾆｱｽﾋﾞﾆﾙ床ﾀｲﾙ 軟質 CTS</v>
          </cell>
          <cell r="G2968" t="str">
            <v>㎡</v>
          </cell>
        </row>
        <row r="2969">
          <cell r="B2969" t="str">
            <v>196-21</v>
          </cell>
          <cell r="C2969" t="str">
            <v>床ﾋﾞﾆﾙ床ｼｰﾄ張り</v>
          </cell>
          <cell r="E2969" t="str">
            <v>厚2.0mm ﾎﾓｼﾞﾆｱｽﾋﾞﾆﾙ床ﾀｲﾙ 軟質 CTS 多湿部</v>
          </cell>
          <cell r="G2969" t="str">
            <v>㎡</v>
          </cell>
        </row>
        <row r="2970">
          <cell r="B2970" t="str">
            <v>196-22</v>
          </cell>
          <cell r="C2970" t="str">
            <v>階段ﾋﾞﾆﾙ床ｼｰﾄ張り</v>
          </cell>
          <cell r="E2970" t="str">
            <v>厚2.0mm ﾎﾓｼﾞﾆｱｽﾋﾞﾆﾙ床ﾀｲﾙ 軟質 CTS</v>
          </cell>
          <cell r="G2970" t="str">
            <v>㎡</v>
          </cell>
        </row>
        <row r="2971">
          <cell r="B2971" t="str">
            <v>196-23</v>
          </cell>
          <cell r="C2971" t="str">
            <v>ﾋﾞﾆﾙ幅木（ｿﾌﾄ幅木）</v>
          </cell>
          <cell r="E2971" t="str">
            <v>H75mm</v>
          </cell>
          <cell r="G2971" t="str">
            <v>ｍ</v>
          </cell>
        </row>
        <row r="2972">
          <cell r="B2972" t="str">
            <v>196-24</v>
          </cell>
          <cell r="C2972" t="str">
            <v>ﾋﾞﾆﾙ幅木（ｿﾌﾄ幅木）</v>
          </cell>
          <cell r="E2972" t="str">
            <v>H100mm</v>
          </cell>
          <cell r="G2972" t="str">
            <v>ｍ</v>
          </cell>
        </row>
        <row r="2973">
          <cell r="B2973" t="str">
            <v>196-25</v>
          </cell>
          <cell r="C2973" t="str">
            <v>稲妻ﾋﾞﾆﾙ幅木（ｿﾌﾄ幅木）</v>
          </cell>
          <cell r="E2973" t="str">
            <v>H60mm</v>
          </cell>
          <cell r="G2973" t="str">
            <v>ｍ</v>
          </cell>
        </row>
        <row r="2974">
          <cell r="B2974" t="str">
            <v>196-26</v>
          </cell>
          <cell r="C2974" t="str">
            <v>稲妻ﾋﾞﾆﾙ幅木（ｿﾌﾄ幅木）</v>
          </cell>
          <cell r="E2974" t="str">
            <v>H75mm</v>
          </cell>
          <cell r="G2974" t="str">
            <v>ｍ</v>
          </cell>
        </row>
        <row r="2975">
          <cell r="B2975" t="str">
            <v>196-27</v>
          </cell>
          <cell r="C2975" t="str">
            <v>稲妻ﾋﾞﾆﾙ幅木（ｿﾌﾄ幅木）</v>
          </cell>
          <cell r="E2975" t="str">
            <v>H100mm</v>
          </cell>
          <cell r="G2975" t="str">
            <v>ｍ</v>
          </cell>
        </row>
        <row r="2976">
          <cell r="B2976" t="str">
            <v>196-28</v>
          </cell>
        </row>
        <row r="2977">
          <cell r="B2977" t="str">
            <v>196-29</v>
          </cell>
        </row>
        <row r="2978">
          <cell r="B2978" t="str">
            <v>196-30</v>
          </cell>
        </row>
        <row r="2979">
          <cell r="B2979" t="str">
            <v>196-31</v>
          </cell>
        </row>
        <row r="2980">
          <cell r="B2980" t="str">
            <v>196-32</v>
          </cell>
        </row>
        <row r="2981">
          <cell r="B2981" t="str">
            <v>196-33</v>
          </cell>
        </row>
        <row r="2982">
          <cell r="B2982" t="str">
            <v>196-34</v>
          </cell>
        </row>
        <row r="2983">
          <cell r="B2983" t="str">
            <v>196-35</v>
          </cell>
        </row>
        <row r="2984">
          <cell r="B2984" t="str">
            <v>196-36</v>
          </cell>
        </row>
        <row r="2985">
          <cell r="B2985" t="str">
            <v>196-37</v>
          </cell>
        </row>
        <row r="2986">
          <cell r="B2986" t="str">
            <v>196-38</v>
          </cell>
        </row>
        <row r="2987">
          <cell r="B2987" t="str">
            <v>196-39</v>
          </cell>
        </row>
        <row r="2988">
          <cell r="B2988" t="str">
            <v>196-40</v>
          </cell>
        </row>
        <row r="2989">
          <cell r="B2989" t="str">
            <v>197-01</v>
          </cell>
          <cell r="C2989" t="str">
            <v>せっこうﾎﾞｰﾄﾞ</v>
          </cell>
          <cell r="E2989" t="str">
            <v>厚9.5mm 準不燃</v>
          </cell>
          <cell r="G2989" t="str">
            <v>㎡</v>
          </cell>
        </row>
        <row r="2990">
          <cell r="B2990" t="str">
            <v>197-02</v>
          </cell>
          <cell r="C2990" t="str">
            <v>せっこうﾎﾞｰﾄﾞ</v>
          </cell>
          <cell r="E2990" t="str">
            <v>厚12.5mm 不燃</v>
          </cell>
          <cell r="G2990" t="str">
            <v>㎡</v>
          </cell>
        </row>
        <row r="2991">
          <cell r="B2991" t="str">
            <v>197-03</v>
          </cell>
          <cell r="C2991" t="str">
            <v>せっこうﾎﾞｰﾄﾞ</v>
          </cell>
          <cell r="E2991" t="str">
            <v>厚15.0mm 不燃</v>
          </cell>
          <cell r="G2991" t="str">
            <v>㎡</v>
          </cell>
        </row>
        <row r="2992">
          <cell r="B2992" t="str">
            <v>197-04</v>
          </cell>
          <cell r="C2992" t="str">
            <v>ｼｰｼﾞﾝｸﾞせっこうﾎﾞｰﾄﾞ</v>
          </cell>
          <cell r="E2992" t="str">
            <v>厚9.5mm 準不燃</v>
          </cell>
          <cell r="G2992" t="str">
            <v>㎡</v>
          </cell>
        </row>
        <row r="2993">
          <cell r="B2993" t="str">
            <v>197-05</v>
          </cell>
          <cell r="C2993" t="str">
            <v>ｼｰｼﾞﾝｸﾞせっこうﾎﾞｰﾄﾞ</v>
          </cell>
          <cell r="E2993" t="str">
            <v>厚12.5mm 不燃</v>
          </cell>
          <cell r="G2993" t="str">
            <v>㎡</v>
          </cell>
        </row>
        <row r="2994">
          <cell r="B2994" t="str">
            <v>197-06</v>
          </cell>
          <cell r="C2994" t="str">
            <v>ｼｰｼﾞﾝｸﾞせっこうﾎﾞｰﾄﾞ</v>
          </cell>
          <cell r="E2994" t="str">
            <v>厚12.5mm 準不燃</v>
          </cell>
          <cell r="G2994" t="str">
            <v>㎡</v>
          </cell>
        </row>
        <row r="2995">
          <cell r="B2995" t="str">
            <v>197-07</v>
          </cell>
          <cell r="C2995" t="str">
            <v>強化せっこうﾎﾞｰﾄﾞ</v>
          </cell>
          <cell r="E2995" t="str">
            <v>厚12.5mm 不燃</v>
          </cell>
          <cell r="G2995" t="str">
            <v>㎡</v>
          </cell>
        </row>
        <row r="2996">
          <cell r="B2996" t="str">
            <v>197-08</v>
          </cell>
          <cell r="C2996" t="str">
            <v>強化せっこうﾎﾞｰﾄﾞ</v>
          </cell>
          <cell r="E2996" t="str">
            <v>厚15.0mm 不燃</v>
          </cell>
          <cell r="G2996" t="str">
            <v>㎡</v>
          </cell>
        </row>
        <row r="2997">
          <cell r="B2997" t="str">
            <v>197-09</v>
          </cell>
          <cell r="C2997" t="str">
            <v>強化せっこうﾎﾞｰﾄﾞ</v>
          </cell>
          <cell r="E2997" t="str">
            <v>厚21.0mm 不燃</v>
          </cell>
          <cell r="G2997" t="str">
            <v>㎡</v>
          </cell>
        </row>
        <row r="2998">
          <cell r="B2998" t="str">
            <v>197-10</v>
          </cell>
          <cell r="C2998" t="str">
            <v>不燃積層せっこうﾎﾞｰﾄﾞ</v>
          </cell>
          <cell r="E2998" t="str">
            <v>厚9.5mm 不燃</v>
          </cell>
          <cell r="G2998" t="str">
            <v>㎡</v>
          </cell>
        </row>
        <row r="2999">
          <cell r="B2999" t="str">
            <v>197-11</v>
          </cell>
          <cell r="C2999" t="str">
            <v>不燃積層せっこうﾎﾞｰﾄﾞ</v>
          </cell>
          <cell r="E2999" t="str">
            <v>厚9.5mm 不燃 ﾄﾗﾊﾞｰﾁﾝ模様</v>
          </cell>
          <cell r="G2999" t="str">
            <v>㎡</v>
          </cell>
        </row>
        <row r="3000">
          <cell r="B3000" t="str">
            <v>197-12</v>
          </cell>
          <cell r="C3000" t="str">
            <v>けい酸ｶﾙｼｳﾑ板</v>
          </cell>
          <cell r="E3000" t="str">
            <v>ﾀｲﾌﾟ2(ﾉﾝｱｽ)､0.8FK 厚5.0mm</v>
          </cell>
          <cell r="G3000" t="str">
            <v>㎡</v>
          </cell>
        </row>
        <row r="3001">
          <cell r="B3001" t="str">
            <v>197-13</v>
          </cell>
          <cell r="C3001" t="str">
            <v>けい酸ｶﾙｼｳﾑ板</v>
          </cell>
          <cell r="E3001" t="str">
            <v>ﾀｲﾌﾟ2(ﾉﾝｱｽ)､0.8FK 厚6.0mm</v>
          </cell>
          <cell r="G3001" t="str">
            <v>㎡</v>
          </cell>
        </row>
        <row r="3002">
          <cell r="B3002" t="str">
            <v>197-14</v>
          </cell>
          <cell r="C3002" t="str">
            <v>けい酸ｶﾙｼｳﾑ板</v>
          </cell>
          <cell r="E3002" t="str">
            <v>ﾀｲﾌﾟ2(ﾉﾝｱｽ)､0.8FK 厚8.0mm</v>
          </cell>
          <cell r="G3002" t="str">
            <v>㎡</v>
          </cell>
        </row>
        <row r="3003">
          <cell r="B3003" t="str">
            <v>197-15</v>
          </cell>
          <cell r="C3003" t="str">
            <v>けい酸ｶﾙｼｳﾑ板</v>
          </cell>
          <cell r="E3003" t="str">
            <v>ﾀｲﾌﾟ2(ﾉﾝｱｽ)､0.8FK 厚10.0mm</v>
          </cell>
          <cell r="G3003" t="str">
            <v>㎡</v>
          </cell>
        </row>
        <row r="3004">
          <cell r="B3004" t="str">
            <v>197-16</v>
          </cell>
          <cell r="C3004" t="str">
            <v>けい酸ｶﾙｼｳﾑ板</v>
          </cell>
          <cell r="E3004" t="str">
            <v>ﾀｲﾌﾟ2(ﾉﾝｱｽ)､0.8FK 厚12.0mm</v>
          </cell>
          <cell r="G3004" t="str">
            <v>㎡</v>
          </cell>
        </row>
        <row r="3005">
          <cell r="B3005" t="str">
            <v>197-17</v>
          </cell>
          <cell r="C3005" t="str">
            <v>ﾛｯｸｳｰﾙ化粧吸音板</v>
          </cell>
          <cell r="E3005" t="str">
            <v>厚9.5mm 不燃 ﾌﾗｯﾄﾀｲﾌﾟ</v>
          </cell>
          <cell r="G3005" t="str">
            <v>㎡</v>
          </cell>
        </row>
        <row r="3006">
          <cell r="B3006" t="str">
            <v>197-18</v>
          </cell>
          <cell r="C3006" t="str">
            <v>ﾛｯｸｳｰﾙ化粧吸音板</v>
          </cell>
          <cell r="E3006" t="str">
            <v>厚9.5mm 不燃 ﾌﾗｯﾄﾀｲﾌﾟ 直張り用</v>
          </cell>
          <cell r="G3006" t="str">
            <v>㎡</v>
          </cell>
        </row>
        <row r="3007">
          <cell r="B3007" t="str">
            <v>197-19</v>
          </cell>
          <cell r="C3007" t="str">
            <v>ﾛｯｸｳｰﾙ化粧吸音板</v>
          </cell>
          <cell r="E3007" t="str">
            <v>厚12.0mm 不燃 ﾌﾗｯﾄﾀｲﾌﾟ</v>
          </cell>
          <cell r="G3007" t="str">
            <v>㎡</v>
          </cell>
        </row>
        <row r="3008">
          <cell r="B3008" t="str">
            <v>197-20</v>
          </cell>
          <cell r="C3008" t="str">
            <v>ﾛｯｸｳｰﾙ化粧吸音板</v>
          </cell>
          <cell r="E3008" t="str">
            <v>厚12.0mm 不燃 ﾌﾗｯﾄﾀｲﾌﾟ 直張り用</v>
          </cell>
          <cell r="G3008" t="str">
            <v>㎡</v>
          </cell>
        </row>
        <row r="3009">
          <cell r="B3009" t="str">
            <v>197-21</v>
          </cell>
          <cell r="C3009" t="str">
            <v>ﾛｯｸｳｰﾙ化粧吸音板</v>
          </cell>
          <cell r="E3009" t="str">
            <v>厚9.5mm 不燃 ﾌﾗｯﾄﾀｲﾌﾟ 外部用</v>
          </cell>
          <cell r="G3009" t="str">
            <v>㎡</v>
          </cell>
        </row>
        <row r="3010">
          <cell r="B3010" t="str">
            <v>197-22</v>
          </cell>
          <cell r="C3010" t="str">
            <v>ﾛｯｸｳｰﾙ化粧吸音板</v>
          </cell>
          <cell r="E3010" t="str">
            <v>厚12.0mm 不燃 ﾌﾗｯﾄﾀｲﾌﾟ 外部用</v>
          </cell>
          <cell r="G3010" t="str">
            <v>㎡</v>
          </cell>
        </row>
        <row r="3011">
          <cell r="B3011" t="str">
            <v>197-23</v>
          </cell>
          <cell r="C3011" t="str">
            <v>ﾛｯｸｳｰﾙ化粧吸音板</v>
          </cell>
          <cell r="E3011" t="str">
            <v>厚12.0mm 不燃 凸凹ﾀｲﾌﾟ</v>
          </cell>
          <cell r="G3011" t="str">
            <v>㎡</v>
          </cell>
        </row>
        <row r="3012">
          <cell r="B3012" t="str">
            <v>197-24</v>
          </cell>
          <cell r="C3012" t="str">
            <v>ﾛｯｸｳｰﾙ化粧吸音板</v>
          </cell>
          <cell r="E3012" t="str">
            <v>厚15.0mm 不燃 凸凹ﾀｲﾌﾟ</v>
          </cell>
          <cell r="G3012" t="str">
            <v>㎡</v>
          </cell>
        </row>
        <row r="3013">
          <cell r="B3013" t="str">
            <v>197-25</v>
          </cell>
          <cell r="C3013" t="str">
            <v>ﾛｯｸｳｰﾙ化粧吸音板</v>
          </cell>
          <cell r="E3013" t="str">
            <v>厚19.0mm 不燃 凸凹ﾀｲﾌﾟ</v>
          </cell>
          <cell r="G3013" t="str">
            <v>㎡</v>
          </cell>
        </row>
        <row r="3014">
          <cell r="B3014" t="str">
            <v>197-26</v>
          </cell>
          <cell r="C3014" t="str">
            <v>ﾛｯｸｳｰﾙ化粧吸音板</v>
          </cell>
          <cell r="E3014" t="str">
            <v>厚12.0mm 不燃 凸凹ﾀｲﾌﾟ 外部用</v>
          </cell>
          <cell r="G3014" t="str">
            <v>㎡</v>
          </cell>
        </row>
        <row r="3015">
          <cell r="B3015" t="str">
            <v>197-27</v>
          </cell>
          <cell r="C3015" t="str">
            <v>ﾛｯｸｳｰﾙ化粧吸音板</v>
          </cell>
          <cell r="E3015" t="str">
            <v>厚15.0mm 不燃 凸凹ﾀｲﾌﾟ 外部用</v>
          </cell>
          <cell r="G3015" t="str">
            <v>㎡</v>
          </cell>
        </row>
        <row r="3016">
          <cell r="B3016" t="str">
            <v>197-28</v>
          </cell>
          <cell r="C3016" t="str">
            <v>吸音用穴あきせっこうﾎﾞｰﾄﾞ</v>
          </cell>
          <cell r="E3016" t="str">
            <v>厚9.5mm</v>
          </cell>
          <cell r="G3016" t="str">
            <v>㎡</v>
          </cell>
        </row>
        <row r="3017">
          <cell r="B3017" t="str">
            <v>197-29</v>
          </cell>
          <cell r="C3017" t="str">
            <v>せっこうﾗｽﾎﾞｰﾄﾞ</v>
          </cell>
          <cell r="E3017" t="str">
            <v>厚9.5mm</v>
          </cell>
          <cell r="G3017" t="str">
            <v>㎡</v>
          </cell>
        </row>
        <row r="3018">
          <cell r="B3018" t="str">
            <v>197-30</v>
          </cell>
          <cell r="C3018" t="str">
            <v>化粧せっこうﾎﾞｰﾄﾞ</v>
          </cell>
          <cell r="E3018" t="str">
            <v>厚9.5mm</v>
          </cell>
          <cell r="G3018" t="str">
            <v>㎡</v>
          </cell>
        </row>
        <row r="3019">
          <cell r="B3019" t="str">
            <v>197-31</v>
          </cell>
        </row>
        <row r="3020">
          <cell r="B3020" t="str">
            <v>197-32</v>
          </cell>
        </row>
        <row r="3021">
          <cell r="B3021" t="str">
            <v>197-33</v>
          </cell>
        </row>
        <row r="3022">
          <cell r="B3022" t="str">
            <v>197-34</v>
          </cell>
        </row>
        <row r="3023">
          <cell r="B3023" t="str">
            <v>197-35</v>
          </cell>
        </row>
        <row r="3024">
          <cell r="B3024" t="str">
            <v>197-36</v>
          </cell>
        </row>
        <row r="3025">
          <cell r="B3025" t="str">
            <v>197-37</v>
          </cell>
        </row>
        <row r="3026">
          <cell r="B3026" t="str">
            <v>197-38</v>
          </cell>
        </row>
        <row r="3027">
          <cell r="B3027" t="str">
            <v>197-39</v>
          </cell>
        </row>
        <row r="3028">
          <cell r="B3028" t="str">
            <v>197-40</v>
          </cell>
        </row>
        <row r="3029">
          <cell r="B3029" t="str">
            <v>197-41</v>
          </cell>
        </row>
        <row r="3030">
          <cell r="B3030" t="str">
            <v>197-42</v>
          </cell>
        </row>
        <row r="3031">
          <cell r="B3031" t="str">
            <v>197-43</v>
          </cell>
        </row>
        <row r="3032">
          <cell r="B3032" t="str">
            <v>198-01</v>
          </cell>
          <cell r="C3032" t="str">
            <v>壁 せっこうﾎﾞｰﾄﾞ張り</v>
          </cell>
          <cell r="E3032" t="str">
            <v>厚9.5mm 準不燃 突付け</v>
          </cell>
          <cell r="G3032" t="str">
            <v>㎡</v>
          </cell>
        </row>
        <row r="3033">
          <cell r="B3033" t="str">
            <v>198-02</v>
          </cell>
          <cell r="C3033" t="str">
            <v>壁 せっこうﾎﾞｰﾄﾞ張り</v>
          </cell>
          <cell r="E3033" t="str">
            <v>厚9.5mm 準不燃 突付けV目地</v>
          </cell>
          <cell r="G3033" t="str">
            <v>㎡</v>
          </cell>
        </row>
        <row r="3034">
          <cell r="B3034" t="str">
            <v>198-03</v>
          </cell>
          <cell r="C3034" t="str">
            <v>壁 せっこうﾎﾞｰﾄﾞ張り</v>
          </cell>
          <cell r="E3034" t="str">
            <v>厚9.5mm 準不燃 目透かし</v>
          </cell>
          <cell r="G3034" t="str">
            <v>㎡</v>
          </cell>
        </row>
        <row r="3035">
          <cell r="B3035" t="str">
            <v>198-04</v>
          </cell>
          <cell r="C3035" t="str">
            <v>壁 せっこうﾎﾞｰﾄﾞ張り</v>
          </cell>
          <cell r="E3035" t="str">
            <v>厚9.5mm 準不燃 下地張り</v>
          </cell>
          <cell r="G3035" t="str">
            <v>㎡</v>
          </cell>
        </row>
        <row r="3036">
          <cell r="B3036" t="str">
            <v>198-05</v>
          </cell>
          <cell r="C3036" t="str">
            <v>壁 せっこうﾎﾞｰﾄﾞ張り</v>
          </cell>
          <cell r="E3036" t="str">
            <v>厚9.5mm 準不燃 突付け GL工法</v>
          </cell>
          <cell r="G3036" t="str">
            <v>㎡</v>
          </cell>
        </row>
        <row r="3037">
          <cell r="B3037" t="str">
            <v>198-06</v>
          </cell>
          <cell r="C3037" t="str">
            <v>壁 せっこうﾎﾞｰﾄﾞ張り</v>
          </cell>
          <cell r="E3037" t="str">
            <v>厚9.5mm 準不燃 突付けV目地 GL工法</v>
          </cell>
          <cell r="G3037" t="str">
            <v>㎡</v>
          </cell>
        </row>
        <row r="3038">
          <cell r="B3038" t="str">
            <v>198-07</v>
          </cell>
          <cell r="C3038" t="str">
            <v>壁 せっこうﾎﾞｰﾄﾞ張り</v>
          </cell>
          <cell r="E3038" t="str">
            <v>厚9.5m 準不燃 下地張り GL工法</v>
          </cell>
          <cell r="G3038" t="str">
            <v>㎡</v>
          </cell>
        </row>
        <row r="3039">
          <cell r="B3039" t="str">
            <v>198-08</v>
          </cell>
          <cell r="C3039" t="str">
            <v>壁 せっこうﾎﾞｰﾄﾞ張り</v>
          </cell>
          <cell r="E3039" t="str">
            <v>厚12.5mm 不燃 突付けV目地</v>
          </cell>
          <cell r="G3039" t="str">
            <v>㎡</v>
          </cell>
        </row>
        <row r="3040">
          <cell r="B3040" t="str">
            <v>198-09</v>
          </cell>
          <cell r="C3040" t="str">
            <v>壁 せっこうﾎﾞｰﾄﾞ張り</v>
          </cell>
          <cell r="E3040" t="str">
            <v>厚12.5mm 不燃 目透かし</v>
          </cell>
          <cell r="G3040" t="str">
            <v>㎡</v>
          </cell>
        </row>
        <row r="3041">
          <cell r="B3041" t="str">
            <v>198-10</v>
          </cell>
          <cell r="C3041" t="str">
            <v>壁 せっこうﾎﾞｰﾄﾞ張り</v>
          </cell>
          <cell r="E3041" t="str">
            <v>厚12.5mm 不燃 下地張り</v>
          </cell>
          <cell r="G3041" t="str">
            <v>㎡</v>
          </cell>
        </row>
        <row r="3042">
          <cell r="B3042" t="str">
            <v>198-11</v>
          </cell>
          <cell r="C3042" t="str">
            <v>壁 せっこうﾎﾞｰﾄﾞ張り</v>
          </cell>
          <cell r="E3042" t="str">
            <v>厚12.5mm 不燃 突付けV目地 GL工法</v>
          </cell>
          <cell r="G3042" t="str">
            <v>㎡</v>
          </cell>
        </row>
        <row r="3043">
          <cell r="B3043" t="str">
            <v>198-12</v>
          </cell>
          <cell r="C3043" t="str">
            <v>壁 せっこうﾎﾞｰﾄﾞ張り</v>
          </cell>
          <cell r="E3043" t="str">
            <v>厚12.5m 不燃 下地張り GL工法</v>
          </cell>
          <cell r="G3043" t="str">
            <v>㎡</v>
          </cell>
        </row>
        <row r="3044">
          <cell r="B3044" t="str">
            <v>198-13</v>
          </cell>
          <cell r="C3044" t="str">
            <v>壁 せっこうﾎﾞｰﾄﾞ張り</v>
          </cell>
          <cell r="E3044" t="str">
            <v>厚15.0mm 不燃 突付け</v>
          </cell>
          <cell r="G3044" t="str">
            <v>㎡</v>
          </cell>
        </row>
        <row r="3045">
          <cell r="B3045" t="str">
            <v>198-14</v>
          </cell>
          <cell r="C3045" t="str">
            <v>壁 せっこうﾎﾞｰﾄﾞ張り</v>
          </cell>
          <cell r="E3045" t="str">
            <v>厚15.0mm 不燃 突付けV目地</v>
          </cell>
          <cell r="G3045" t="str">
            <v>㎡</v>
          </cell>
        </row>
        <row r="3046">
          <cell r="B3046" t="str">
            <v>198-15</v>
          </cell>
          <cell r="C3046" t="str">
            <v>壁 せっこうﾎﾞｰﾄﾞ張り</v>
          </cell>
          <cell r="E3046" t="str">
            <v>厚15.0mm 不燃 目透かし</v>
          </cell>
          <cell r="G3046" t="str">
            <v>㎡</v>
          </cell>
        </row>
        <row r="3047">
          <cell r="B3047" t="str">
            <v>198-16</v>
          </cell>
          <cell r="C3047" t="str">
            <v>壁 せっこうﾎﾞｰﾄﾞ張り</v>
          </cell>
          <cell r="E3047" t="str">
            <v>厚15.0mm 不燃 下地張り</v>
          </cell>
          <cell r="G3047" t="str">
            <v>㎡</v>
          </cell>
        </row>
        <row r="3048">
          <cell r="B3048" t="str">
            <v>198-17</v>
          </cell>
          <cell r="C3048" t="str">
            <v>壁 せっこうﾎﾞｰﾄﾞ張り</v>
          </cell>
          <cell r="E3048" t="str">
            <v>厚15.0mm 不燃 突付け GL工法</v>
          </cell>
          <cell r="G3048" t="str">
            <v>㎡</v>
          </cell>
        </row>
        <row r="3049">
          <cell r="B3049" t="str">
            <v>198-18</v>
          </cell>
          <cell r="C3049" t="str">
            <v>壁 せっこうﾎﾞｰﾄﾞ張り</v>
          </cell>
          <cell r="E3049" t="str">
            <v>厚15.0mm 不燃 突付けV目地 GL工法</v>
          </cell>
          <cell r="G3049" t="str">
            <v>㎡</v>
          </cell>
        </row>
        <row r="3050">
          <cell r="B3050" t="str">
            <v>198-19</v>
          </cell>
          <cell r="C3050" t="str">
            <v>壁 せっこうﾎﾞｰﾄﾞ張り</v>
          </cell>
          <cell r="E3050" t="str">
            <v>厚15.0m 不燃 下地張り GL工法</v>
          </cell>
          <cell r="G3050" t="str">
            <v>㎡</v>
          </cell>
        </row>
        <row r="3051">
          <cell r="B3051" t="str">
            <v>198-20</v>
          </cell>
          <cell r="C3051" t="str">
            <v>壁 不燃積層せっこうﾎﾞｰﾄﾞ張り</v>
          </cell>
          <cell r="E3051" t="str">
            <v>厚9.5mm 不燃 突付け</v>
          </cell>
          <cell r="G3051" t="str">
            <v>㎡</v>
          </cell>
        </row>
        <row r="3052">
          <cell r="B3052" t="str">
            <v>198-21</v>
          </cell>
          <cell r="C3052" t="str">
            <v>壁 不燃積層せっこうﾎﾞｰﾄﾞ張り</v>
          </cell>
          <cell r="E3052" t="str">
            <v>厚9.5mm 不燃 突付けV目地</v>
          </cell>
          <cell r="G3052" t="str">
            <v>㎡</v>
          </cell>
        </row>
        <row r="3053">
          <cell r="B3053" t="str">
            <v>198-22</v>
          </cell>
          <cell r="C3053" t="str">
            <v>壁 不燃積層せっこうﾎﾞｰﾄﾞ張り</v>
          </cell>
          <cell r="E3053" t="str">
            <v>厚9.5mm 不燃 目透かし</v>
          </cell>
          <cell r="G3053" t="str">
            <v>㎡</v>
          </cell>
        </row>
        <row r="3054">
          <cell r="B3054" t="str">
            <v>198-23</v>
          </cell>
          <cell r="C3054" t="str">
            <v>壁 不燃積層せっこうﾎﾞｰﾄﾞ張り</v>
          </cell>
          <cell r="E3054" t="str">
            <v>厚9.5mm 不燃 下地張り</v>
          </cell>
          <cell r="G3054" t="str">
            <v>㎡</v>
          </cell>
        </row>
        <row r="3055">
          <cell r="B3055" t="str">
            <v>198-24</v>
          </cell>
          <cell r="C3055" t="str">
            <v>壁 不燃積層せっこうﾎﾞｰﾄﾞ張り</v>
          </cell>
          <cell r="E3055" t="str">
            <v>厚9.5mm 不燃 突付け GL工法</v>
          </cell>
          <cell r="G3055" t="str">
            <v>㎡</v>
          </cell>
        </row>
        <row r="3056">
          <cell r="B3056" t="str">
            <v>198-25</v>
          </cell>
          <cell r="C3056" t="str">
            <v>壁 不燃積層せっこうﾎﾞｰﾄﾞ張り</v>
          </cell>
          <cell r="E3056" t="str">
            <v>厚9.5mm 不燃 突付けV目地 GL工法</v>
          </cell>
          <cell r="G3056" t="str">
            <v>㎡</v>
          </cell>
        </row>
        <row r="3057">
          <cell r="B3057" t="str">
            <v>198-26</v>
          </cell>
          <cell r="C3057" t="str">
            <v>壁 不燃積層せっこうﾎﾞｰﾄﾞ張り</v>
          </cell>
          <cell r="E3057" t="str">
            <v>厚9.5m 不燃 下地張り GL工法</v>
          </cell>
          <cell r="G3057" t="str">
            <v>㎡</v>
          </cell>
        </row>
        <row r="3058">
          <cell r="B3058" t="str">
            <v>198-27</v>
          </cell>
          <cell r="C3058" t="str">
            <v>壁 ｼｰｼﾞﾝｸﾞせっこうﾎﾞｰﾄﾞ張り</v>
          </cell>
          <cell r="E3058" t="str">
            <v>厚9.5mm 準不燃 突付け</v>
          </cell>
          <cell r="G3058" t="str">
            <v>㎡</v>
          </cell>
        </row>
        <row r="3059">
          <cell r="B3059" t="str">
            <v>198-28</v>
          </cell>
          <cell r="C3059" t="str">
            <v>壁 ｼｰｼﾞﾝｸﾞせっこうﾎﾞｰﾄﾞ張り</v>
          </cell>
          <cell r="E3059" t="str">
            <v>厚9.5mm 準不燃 突付けV目地</v>
          </cell>
          <cell r="G3059" t="str">
            <v>㎡</v>
          </cell>
        </row>
        <row r="3060">
          <cell r="B3060" t="str">
            <v>198-29</v>
          </cell>
          <cell r="C3060" t="str">
            <v>壁 ｼｰｼﾞﾝｸﾞせっこうﾎﾞｰﾄﾞ張り</v>
          </cell>
          <cell r="E3060" t="str">
            <v>厚9.5mm 準不燃 目透かし</v>
          </cell>
          <cell r="G3060" t="str">
            <v>㎡</v>
          </cell>
        </row>
        <row r="3061">
          <cell r="B3061" t="str">
            <v>198-30</v>
          </cell>
          <cell r="C3061" t="str">
            <v>壁 ｼｰｼﾞﾝｸﾞせっこうﾎﾞｰﾄﾞ張り</v>
          </cell>
          <cell r="E3061" t="str">
            <v>厚9.5mm 準不燃 下地張り</v>
          </cell>
          <cell r="G3061" t="str">
            <v>㎡</v>
          </cell>
        </row>
        <row r="3062">
          <cell r="B3062" t="str">
            <v>198-31</v>
          </cell>
          <cell r="C3062" t="str">
            <v>壁 ｼｰｼﾞﾝｸﾞせっこうﾎﾞｰﾄﾞ張り</v>
          </cell>
          <cell r="E3062" t="str">
            <v>厚9.5mm 準不燃 突付け GL工法</v>
          </cell>
          <cell r="G3062" t="str">
            <v>㎡</v>
          </cell>
        </row>
        <row r="3063">
          <cell r="B3063" t="str">
            <v>198-32</v>
          </cell>
          <cell r="C3063" t="str">
            <v>壁 ｼｰｼﾞﾝｸﾞせっこうﾎﾞｰﾄﾞ張り</v>
          </cell>
          <cell r="E3063" t="str">
            <v>厚9.5mm 準不燃 突付けV目地 GL工法</v>
          </cell>
          <cell r="G3063" t="str">
            <v>㎡</v>
          </cell>
        </row>
        <row r="3064">
          <cell r="B3064" t="str">
            <v>198-33</v>
          </cell>
          <cell r="C3064" t="str">
            <v>壁 ｼｰｼﾞﾝｸﾞせっこうﾎﾞｰﾄﾞ張り</v>
          </cell>
          <cell r="E3064" t="str">
            <v>厚9.5m 準不燃 下地張り GL工法</v>
          </cell>
          <cell r="G3064" t="str">
            <v>㎡</v>
          </cell>
        </row>
        <row r="3065">
          <cell r="B3065" t="str">
            <v>198-34</v>
          </cell>
          <cell r="C3065" t="str">
            <v>壁 ｼｰｼﾞﾝｸﾞせっこうﾎﾞｰﾄﾞ張り</v>
          </cell>
          <cell r="E3065" t="str">
            <v>厚12.5mm 準不燃 突付け</v>
          </cell>
          <cell r="G3065" t="str">
            <v>㎡</v>
          </cell>
        </row>
        <row r="3066">
          <cell r="B3066" t="str">
            <v>198-35</v>
          </cell>
          <cell r="C3066" t="str">
            <v>壁 ｼｰｼﾞﾝｸﾞせっこうﾎﾞｰﾄﾞ張り</v>
          </cell>
          <cell r="E3066" t="str">
            <v>厚12.5mm 準不燃 突付けV目地</v>
          </cell>
          <cell r="G3066" t="str">
            <v>㎡</v>
          </cell>
        </row>
        <row r="3067">
          <cell r="B3067" t="str">
            <v>198-36</v>
          </cell>
          <cell r="C3067" t="str">
            <v>壁 ｼｰｼﾞﾝｸﾞせっこうﾎﾞｰﾄﾞ張り</v>
          </cell>
          <cell r="E3067" t="str">
            <v>厚12.5mm 準不燃 目透かし</v>
          </cell>
          <cell r="G3067" t="str">
            <v>㎡</v>
          </cell>
        </row>
        <row r="3068">
          <cell r="B3068" t="str">
            <v>198-37</v>
          </cell>
          <cell r="C3068" t="str">
            <v>壁 ｼｰｼﾞﾝｸﾞせっこうﾎﾞｰﾄﾞ張り</v>
          </cell>
          <cell r="E3068" t="str">
            <v>厚12.5mm 準不燃 下地張り</v>
          </cell>
          <cell r="G3068" t="str">
            <v>㎡</v>
          </cell>
        </row>
        <row r="3069">
          <cell r="B3069" t="str">
            <v>198-38</v>
          </cell>
          <cell r="C3069" t="str">
            <v>壁 ｼｰｼﾞﾝｸﾞせっこうﾎﾞｰﾄﾞ張り</v>
          </cell>
          <cell r="E3069" t="str">
            <v>厚12.5mm 準不燃 突付け GL工法</v>
          </cell>
          <cell r="G3069" t="str">
            <v>㎡</v>
          </cell>
        </row>
        <row r="3070">
          <cell r="B3070" t="str">
            <v>198-39</v>
          </cell>
          <cell r="C3070" t="str">
            <v>壁 ｼｰｼﾞﾝｸﾞせっこうﾎﾞｰﾄﾞ張り</v>
          </cell>
          <cell r="E3070" t="str">
            <v>厚12.5mm 準不燃 突付けV目地 GL工法</v>
          </cell>
          <cell r="G3070" t="str">
            <v>㎡</v>
          </cell>
        </row>
        <row r="3071">
          <cell r="B3071" t="str">
            <v>198-40</v>
          </cell>
          <cell r="C3071" t="str">
            <v>壁 ｼｰｼﾞﾝｸﾞせっこうﾎﾞｰﾄﾞ張り</v>
          </cell>
          <cell r="E3071" t="str">
            <v>厚12.5m 準不燃 下地張り GL工法</v>
          </cell>
          <cell r="G3071" t="str">
            <v>㎡</v>
          </cell>
        </row>
        <row r="3072">
          <cell r="B3072" t="str">
            <v>198-41</v>
          </cell>
        </row>
        <row r="3073">
          <cell r="B3073" t="str">
            <v>198-42</v>
          </cell>
        </row>
        <row r="3074">
          <cell r="B3074" t="str">
            <v>198-43</v>
          </cell>
        </row>
        <row r="3075">
          <cell r="B3075" t="str">
            <v>198-44</v>
          </cell>
        </row>
        <row r="3076">
          <cell r="B3076" t="str">
            <v>198-45</v>
          </cell>
        </row>
        <row r="3077">
          <cell r="B3077" t="str">
            <v>198-46</v>
          </cell>
        </row>
        <row r="3078">
          <cell r="B3078" t="str">
            <v>198-47</v>
          </cell>
        </row>
        <row r="3079">
          <cell r="B3079" t="str">
            <v>198-48</v>
          </cell>
        </row>
        <row r="3080">
          <cell r="B3080" t="str">
            <v>198-49</v>
          </cell>
        </row>
        <row r="3081">
          <cell r="B3081" t="str">
            <v>198-50</v>
          </cell>
        </row>
        <row r="3082">
          <cell r="B3082" t="str">
            <v>199-01</v>
          </cell>
          <cell r="C3082" t="str">
            <v>壁 強化せっこうﾎﾞｰﾄﾞ張り</v>
          </cell>
          <cell r="E3082" t="str">
            <v>厚15.0mm 不燃 突付け</v>
          </cell>
          <cell r="G3082" t="str">
            <v>㎡</v>
          </cell>
        </row>
        <row r="3083">
          <cell r="B3083" t="str">
            <v>199-02</v>
          </cell>
          <cell r="C3083" t="str">
            <v>壁 強化せっこうﾎﾞｰﾄﾞ張り</v>
          </cell>
          <cell r="E3083" t="str">
            <v>厚15.0mm 不燃 下地張り</v>
          </cell>
          <cell r="G3083" t="str">
            <v>㎡</v>
          </cell>
        </row>
        <row r="3084">
          <cell r="B3084" t="str">
            <v>199-03</v>
          </cell>
          <cell r="C3084" t="str">
            <v>壁 強化せっこうﾎﾞｰﾄﾞ張り</v>
          </cell>
          <cell r="E3084" t="str">
            <v>厚21.0mm 不燃 突付け</v>
          </cell>
          <cell r="G3084" t="str">
            <v>㎡</v>
          </cell>
        </row>
        <row r="3085">
          <cell r="B3085" t="str">
            <v>199-04</v>
          </cell>
          <cell r="C3085" t="str">
            <v>壁 強化せっこうﾎﾞｰﾄﾞ張り</v>
          </cell>
          <cell r="E3085" t="str">
            <v>厚21.0mm 不燃 下地張り</v>
          </cell>
          <cell r="G3085" t="str">
            <v>㎡</v>
          </cell>
        </row>
        <row r="3086">
          <cell r="B3086" t="str">
            <v>199-05</v>
          </cell>
          <cell r="C3086" t="str">
            <v>壁 吸音用穴あきせっこうﾎﾞｰﾄﾞ張り</v>
          </cell>
          <cell r="E3086" t="str">
            <v>厚9.5mm 準不燃 不燃紙裏打ち 突付け 穴φ6-22</v>
          </cell>
          <cell r="G3086" t="str">
            <v>㎡</v>
          </cell>
        </row>
        <row r="3087">
          <cell r="B3087" t="str">
            <v>199-06</v>
          </cell>
          <cell r="C3087" t="str">
            <v>壁 せっこうﾗｽﾎﾞｰﾄﾞ張り</v>
          </cell>
          <cell r="E3087" t="str">
            <v>厚9.5mm 下地張り</v>
          </cell>
          <cell r="G3087" t="str">
            <v>㎡</v>
          </cell>
        </row>
        <row r="3088">
          <cell r="B3088" t="str">
            <v>199-07</v>
          </cell>
          <cell r="C3088" t="str">
            <v>壁 けい酸ｶﾙｼｳﾑ板張り</v>
          </cell>
          <cell r="E3088" t="str">
            <v>厚5.0mm 不燃 突付け ﾀｲﾌﾟ2､無石綿､0.8FK</v>
          </cell>
          <cell r="G3088" t="str">
            <v>㎡</v>
          </cell>
        </row>
        <row r="3089">
          <cell r="B3089" t="str">
            <v>199-08</v>
          </cell>
          <cell r="C3089" t="str">
            <v>壁 けい酸ｶﾙｼｳﾑ板張り</v>
          </cell>
          <cell r="E3089" t="str">
            <v>厚5.0mm 不燃 目透かし ﾀｲﾌﾟ2､無石綿､0.8FK</v>
          </cell>
          <cell r="G3089" t="str">
            <v>㎡</v>
          </cell>
        </row>
        <row r="3090">
          <cell r="B3090" t="str">
            <v>199-09</v>
          </cell>
          <cell r="C3090" t="str">
            <v>壁 けい酸ｶﾙｼｳﾑ板張り</v>
          </cell>
          <cell r="E3090" t="str">
            <v>厚5.0mm 不燃 下地張り ﾀｲﾌﾟ2､無石綿､0.8FK</v>
          </cell>
          <cell r="G3090" t="str">
            <v>㎡</v>
          </cell>
        </row>
        <row r="3091">
          <cell r="B3091" t="str">
            <v>199-10</v>
          </cell>
          <cell r="C3091" t="str">
            <v>壁 けい酸ｶﾙｼｳﾑ板張り</v>
          </cell>
          <cell r="E3091" t="str">
            <v>厚6.0mm 不燃 突付け ﾀｲﾌﾟ2､無石綿､0.8FK</v>
          </cell>
          <cell r="G3091" t="str">
            <v>㎡</v>
          </cell>
        </row>
        <row r="3092">
          <cell r="B3092" t="str">
            <v>199-11</v>
          </cell>
          <cell r="C3092" t="str">
            <v>壁 けい酸ｶﾙｼｳﾑ板張り</v>
          </cell>
          <cell r="E3092" t="str">
            <v>厚6.0mm 不燃 目透かし ﾀｲﾌﾟ2､無石綿､0.8FK</v>
          </cell>
          <cell r="G3092" t="str">
            <v>㎡</v>
          </cell>
        </row>
        <row r="3093">
          <cell r="B3093" t="str">
            <v>199-12</v>
          </cell>
          <cell r="C3093" t="str">
            <v>壁 けい酸ｶﾙｼｳﾑ板張り</v>
          </cell>
          <cell r="E3093" t="str">
            <v>厚6.0mm 不燃 下地張り ﾀｲﾌﾟ2､無石綿､0.8FK</v>
          </cell>
          <cell r="G3093" t="str">
            <v>㎡</v>
          </cell>
        </row>
        <row r="3094">
          <cell r="B3094" t="str">
            <v>199-13</v>
          </cell>
          <cell r="C3094" t="str">
            <v>壁 けい酸ｶﾙｼｳﾑ板張り</v>
          </cell>
          <cell r="E3094" t="str">
            <v>厚8.0mm 不燃 下地張り ﾀｲﾌﾟ2､無石綿､0.8FK</v>
          </cell>
          <cell r="G3094" t="str">
            <v>㎡</v>
          </cell>
        </row>
        <row r="3095">
          <cell r="B3095" t="str">
            <v>199-14</v>
          </cell>
          <cell r="C3095" t="str">
            <v>壁 けい酸ｶﾙｼｳﾑ板張り</v>
          </cell>
          <cell r="E3095" t="str">
            <v>厚10.0mm 不燃 突付け ﾀｲﾌﾟ2､無石綿､0.8FK</v>
          </cell>
          <cell r="G3095" t="str">
            <v>㎡</v>
          </cell>
        </row>
        <row r="3096">
          <cell r="B3096" t="str">
            <v>199-15</v>
          </cell>
          <cell r="C3096" t="str">
            <v>壁 けい酸ｶﾙｼｳﾑ板張り</v>
          </cell>
          <cell r="E3096" t="str">
            <v>厚10.0mm 不燃 目透かし ﾀｲﾌﾟ2､無石綿､0.8FK</v>
          </cell>
          <cell r="G3096" t="str">
            <v>㎡</v>
          </cell>
        </row>
        <row r="3097">
          <cell r="B3097" t="str">
            <v>199-16</v>
          </cell>
          <cell r="C3097" t="str">
            <v>壁 けい酸ｶﾙｼｳﾑ板張り</v>
          </cell>
          <cell r="E3097" t="str">
            <v>厚10.0mm 不燃 下地張り ﾀｲﾌﾟ2､無石綿､0.8FK</v>
          </cell>
          <cell r="G3097" t="str">
            <v>㎡</v>
          </cell>
        </row>
        <row r="3098">
          <cell r="B3098" t="str">
            <v>199-17</v>
          </cell>
          <cell r="C3098" t="str">
            <v>壁 けい酸ｶﾙｼｳﾑ板張り</v>
          </cell>
          <cell r="E3098" t="str">
            <v>厚12.0mm 不燃 突付け ﾀｲﾌﾟ2､無石綿､0.8FK</v>
          </cell>
          <cell r="G3098" t="str">
            <v>㎡</v>
          </cell>
        </row>
        <row r="3099">
          <cell r="B3099" t="str">
            <v>199-18</v>
          </cell>
          <cell r="C3099" t="str">
            <v>壁 けい酸ｶﾙｼｳﾑ板張り</v>
          </cell>
          <cell r="E3099" t="str">
            <v>厚12.0mm 不燃 目透かし ﾀｲﾌﾟ2､無石綿､0.8FK</v>
          </cell>
          <cell r="G3099" t="str">
            <v>㎡</v>
          </cell>
        </row>
        <row r="3100">
          <cell r="B3100" t="str">
            <v>199-19</v>
          </cell>
          <cell r="C3100" t="str">
            <v>壁 けい酸ｶﾙｼｳﾑ板張り</v>
          </cell>
          <cell r="E3100" t="str">
            <v>厚12.0mm 不燃 下地張り ﾀｲﾌﾟ2､無石綿､0.8FK</v>
          </cell>
          <cell r="G3100" t="str">
            <v>㎡</v>
          </cell>
        </row>
        <row r="3101">
          <cell r="B3101" t="str">
            <v>199-20</v>
          </cell>
          <cell r="C3101" t="str">
            <v>天井 せっこうﾎﾞｰﾄﾞ張り</v>
          </cell>
          <cell r="E3101" t="str">
            <v>厚9.5mm 準不燃 突付け</v>
          </cell>
          <cell r="G3101" t="str">
            <v>㎡</v>
          </cell>
        </row>
        <row r="3102">
          <cell r="B3102" t="str">
            <v>199-21</v>
          </cell>
          <cell r="C3102" t="str">
            <v>天井 せっこうﾎﾞｰﾄﾞ張り</v>
          </cell>
          <cell r="E3102" t="str">
            <v>厚9.5mm 準不燃 目透かし</v>
          </cell>
          <cell r="G3102" t="str">
            <v>㎡</v>
          </cell>
        </row>
        <row r="3103">
          <cell r="B3103" t="str">
            <v>199-22</v>
          </cell>
          <cell r="C3103" t="str">
            <v>天井 せっこうﾎﾞｰﾄﾞ張り</v>
          </cell>
          <cell r="E3103" t="str">
            <v>厚9.5mm 準不燃 下地張り</v>
          </cell>
          <cell r="G3103" t="str">
            <v>㎡</v>
          </cell>
        </row>
        <row r="3104">
          <cell r="B3104" t="str">
            <v>199-23</v>
          </cell>
          <cell r="C3104" t="str">
            <v>天井 せっこうﾎﾞｰﾄﾞ張り</v>
          </cell>
          <cell r="E3104" t="str">
            <v>厚12.5mm 準不燃 突付け</v>
          </cell>
          <cell r="G3104" t="str">
            <v>㎡</v>
          </cell>
        </row>
        <row r="3105">
          <cell r="B3105" t="str">
            <v>199-24</v>
          </cell>
          <cell r="C3105" t="str">
            <v>天井 せっこうﾎﾞｰﾄﾞ張り</v>
          </cell>
          <cell r="E3105" t="str">
            <v>厚12.5mm 準不燃 目透かし</v>
          </cell>
          <cell r="G3105" t="str">
            <v>㎡</v>
          </cell>
        </row>
        <row r="3106">
          <cell r="B3106" t="str">
            <v>199-25</v>
          </cell>
          <cell r="C3106" t="str">
            <v>天井 せっこうﾎﾞｰﾄﾞ張り</v>
          </cell>
          <cell r="E3106" t="str">
            <v>厚12.5mm 準不燃 下地張り</v>
          </cell>
          <cell r="G3106" t="str">
            <v>㎡</v>
          </cell>
        </row>
        <row r="3107">
          <cell r="B3107" t="str">
            <v>199-26</v>
          </cell>
          <cell r="C3107" t="str">
            <v>天井 不燃積層せっこうﾎﾞｰﾄﾞ張り</v>
          </cell>
          <cell r="E3107" t="str">
            <v>厚9.5mm 不燃 目透かし</v>
          </cell>
          <cell r="G3107" t="str">
            <v>㎡</v>
          </cell>
        </row>
        <row r="3108">
          <cell r="B3108" t="str">
            <v>199-27</v>
          </cell>
          <cell r="C3108" t="str">
            <v>天井 不燃積層せっこうﾎﾞｰﾄﾞ張り</v>
          </cell>
          <cell r="E3108" t="str">
            <v>厚9.5mm 不燃 下地張り</v>
          </cell>
          <cell r="G3108" t="str">
            <v>㎡</v>
          </cell>
        </row>
        <row r="3109">
          <cell r="B3109" t="str">
            <v>199-28</v>
          </cell>
          <cell r="C3109" t="str">
            <v>天井 吸音用穴あきせっこうﾎﾞｰﾄﾞ張り</v>
          </cell>
          <cell r="E3109" t="str">
            <v>厚9.5mm 準不燃 不燃紙裏打ち 突付け 穴φ6-22</v>
          </cell>
          <cell r="G3109" t="str">
            <v>㎡</v>
          </cell>
        </row>
        <row r="3110">
          <cell r="B3110" t="str">
            <v>199-29</v>
          </cell>
          <cell r="C3110" t="str">
            <v>天井 ｼｰｼﾞﾝｸﾞせっこうﾎﾞｰﾄﾞ張り</v>
          </cell>
          <cell r="E3110" t="str">
            <v>厚9.5mm 準不燃 突付け</v>
          </cell>
          <cell r="G3110" t="str">
            <v>㎡</v>
          </cell>
        </row>
        <row r="3111">
          <cell r="B3111" t="str">
            <v>199-30</v>
          </cell>
          <cell r="C3111" t="str">
            <v>天井 ｼｰｼﾞﾝｸﾞせっこうﾎﾞｰﾄﾞ張り</v>
          </cell>
          <cell r="E3111" t="str">
            <v>厚9.5mm 準不燃 目透かし</v>
          </cell>
          <cell r="G3111" t="str">
            <v>㎡</v>
          </cell>
        </row>
        <row r="3112">
          <cell r="B3112" t="str">
            <v>199-31</v>
          </cell>
          <cell r="C3112" t="str">
            <v>天井 ｼｰｼﾞﾝｸﾞせっこうﾎﾞｰﾄﾞ張り</v>
          </cell>
          <cell r="E3112" t="str">
            <v>厚9.5mm 準不燃 下地張り</v>
          </cell>
          <cell r="G3112" t="str">
            <v>㎡</v>
          </cell>
        </row>
        <row r="3113">
          <cell r="B3113" t="str">
            <v>199-32</v>
          </cell>
          <cell r="C3113" t="str">
            <v>天井 ｼｰｼﾞﾝｸﾞせっこうﾎﾞｰﾄﾞ張り</v>
          </cell>
          <cell r="E3113" t="str">
            <v>厚12.5mm 準不燃 突付け</v>
          </cell>
          <cell r="G3113" t="str">
            <v>㎡</v>
          </cell>
        </row>
        <row r="3114">
          <cell r="B3114" t="str">
            <v>199-33</v>
          </cell>
          <cell r="C3114" t="str">
            <v>天井 ｼｰｼﾞﾝｸﾞせっこうﾎﾞｰﾄﾞ張り</v>
          </cell>
          <cell r="E3114" t="str">
            <v>厚12.5mm 準不燃 目透かし</v>
          </cell>
          <cell r="G3114" t="str">
            <v>㎡</v>
          </cell>
        </row>
        <row r="3115">
          <cell r="B3115" t="str">
            <v>199-34</v>
          </cell>
          <cell r="C3115" t="str">
            <v>天井 ｼｰｼﾞﾝｸﾞせっこうﾎﾞｰﾄﾞ張り</v>
          </cell>
          <cell r="E3115" t="str">
            <v>厚12.5mm 準不燃 下地張り</v>
          </cell>
          <cell r="G3115" t="str">
            <v>㎡</v>
          </cell>
        </row>
        <row r="3116">
          <cell r="B3116" t="str">
            <v>199-35</v>
          </cell>
          <cell r="C3116" t="str">
            <v>天井 化粧せっこうﾎﾞｰﾄﾞ張り</v>
          </cell>
          <cell r="E3116" t="str">
            <v>厚9.5mm 準不燃 突付け ﾄﾗﾊﾞｰﾁﾝ</v>
          </cell>
          <cell r="G3116" t="str">
            <v>㎡</v>
          </cell>
        </row>
        <row r="3117">
          <cell r="B3117" t="str">
            <v>199-36</v>
          </cell>
        </row>
        <row r="3118">
          <cell r="B3118" t="str">
            <v>199-37</v>
          </cell>
        </row>
        <row r="3119">
          <cell r="B3119" t="str">
            <v>199-38</v>
          </cell>
        </row>
        <row r="3120">
          <cell r="B3120" t="str">
            <v>199-39</v>
          </cell>
        </row>
        <row r="3121">
          <cell r="B3121" t="str">
            <v>199-40</v>
          </cell>
        </row>
        <row r="3122">
          <cell r="B3122" t="str">
            <v>199-41</v>
          </cell>
        </row>
        <row r="3123">
          <cell r="B3123" t="str">
            <v>199-42</v>
          </cell>
        </row>
        <row r="3124">
          <cell r="B3124" t="str">
            <v>199-43</v>
          </cell>
        </row>
        <row r="3125">
          <cell r="B3125" t="str">
            <v>199-44</v>
          </cell>
        </row>
        <row r="3126">
          <cell r="B3126" t="str">
            <v>199-45</v>
          </cell>
        </row>
        <row r="3127">
          <cell r="B3127" t="str">
            <v>199-46</v>
          </cell>
        </row>
        <row r="3128">
          <cell r="B3128" t="str">
            <v>199-47</v>
          </cell>
        </row>
        <row r="3129">
          <cell r="B3129" t="str">
            <v>199-48</v>
          </cell>
        </row>
        <row r="3130">
          <cell r="B3130" t="str">
            <v>199-49</v>
          </cell>
        </row>
        <row r="3131">
          <cell r="B3131" t="str">
            <v>199-50</v>
          </cell>
        </row>
        <row r="3132">
          <cell r="B3132" t="str">
            <v>200-01</v>
          </cell>
          <cell r="C3132" t="str">
            <v>天井 けい酸ｶﾙｼｳﾑ板張り</v>
          </cell>
          <cell r="E3132" t="str">
            <v>厚5.0mm 不燃 突付け ﾀｲﾌﾟ2､無石綿､0.8FK</v>
          </cell>
          <cell r="G3132" t="str">
            <v>㎡</v>
          </cell>
        </row>
        <row r="3133">
          <cell r="B3133" t="str">
            <v>200-02</v>
          </cell>
          <cell r="C3133" t="str">
            <v>天井 けい酸ｶﾙｼｳﾑ板張り</v>
          </cell>
          <cell r="E3133" t="str">
            <v>厚5.0mm 不燃 目透かし ﾀｲﾌﾟ2､無石綿､0.8FK</v>
          </cell>
          <cell r="G3133" t="str">
            <v>㎡</v>
          </cell>
        </row>
        <row r="3134">
          <cell r="B3134" t="str">
            <v>200-03</v>
          </cell>
          <cell r="C3134" t="str">
            <v>天井 けい酸ｶﾙｼｳﾑ板張り</v>
          </cell>
          <cell r="E3134" t="str">
            <v>厚5.0mm 不燃 下地張り ﾀｲﾌﾟ2､無石綿､0.8FK</v>
          </cell>
          <cell r="G3134" t="str">
            <v>㎡</v>
          </cell>
        </row>
        <row r="3135">
          <cell r="B3135" t="str">
            <v>200-04</v>
          </cell>
          <cell r="C3135" t="str">
            <v>天井 けい酸ｶﾙｼｳﾑ板張り</v>
          </cell>
          <cell r="E3135" t="str">
            <v>厚6.0mm 不燃 下地張り ﾀｲﾌﾟ2､無石綿､0.8FK</v>
          </cell>
          <cell r="G3135" t="str">
            <v>㎡</v>
          </cell>
        </row>
        <row r="3136">
          <cell r="B3136" t="str">
            <v>200-05</v>
          </cell>
          <cell r="C3136" t="str">
            <v>天井 けい酸ｶﾙｼｳﾑ板張り</v>
          </cell>
          <cell r="E3136" t="str">
            <v>厚8.0mm 不燃 突付け ﾀｲﾌﾟ2､無石綿､0.8FK</v>
          </cell>
          <cell r="G3136" t="str">
            <v>㎡</v>
          </cell>
        </row>
        <row r="3137">
          <cell r="B3137" t="str">
            <v>200-06</v>
          </cell>
          <cell r="C3137" t="str">
            <v>天井 けい酸ｶﾙｼｳﾑ板張り</v>
          </cell>
          <cell r="E3137" t="str">
            <v>厚8.0mm 不燃 目透かし ﾀｲﾌﾟ2､無石綿､0.8FK</v>
          </cell>
          <cell r="G3137" t="str">
            <v>㎡</v>
          </cell>
        </row>
        <row r="3138">
          <cell r="B3138" t="str">
            <v>200-07</v>
          </cell>
          <cell r="C3138" t="str">
            <v>天井 けい酸ｶﾙｼｳﾑ板張り</v>
          </cell>
          <cell r="E3138" t="str">
            <v>厚8.0mm 不燃 下地張り ﾀｲﾌﾟ2､無石綿､0.8FK</v>
          </cell>
          <cell r="G3138" t="str">
            <v>㎡</v>
          </cell>
        </row>
        <row r="3139">
          <cell r="B3139" t="str">
            <v>200-08</v>
          </cell>
          <cell r="C3139" t="str">
            <v>天井 けい酸ｶﾙｼｳﾑ板張り</v>
          </cell>
          <cell r="E3139" t="str">
            <v>厚10.0mm 不燃 突付け ﾀｲﾌﾟ2､無石綿､0.8FK</v>
          </cell>
          <cell r="G3139" t="str">
            <v>㎡</v>
          </cell>
        </row>
        <row r="3140">
          <cell r="B3140" t="str">
            <v>200-09</v>
          </cell>
          <cell r="C3140" t="str">
            <v>天井 けい酸ｶﾙｼｳﾑ板張り</v>
          </cell>
          <cell r="E3140" t="str">
            <v>厚10.0mm 不燃 目透かし ﾀｲﾌﾟ2､無石綿､0.8FK</v>
          </cell>
          <cell r="G3140" t="str">
            <v>㎡</v>
          </cell>
        </row>
        <row r="3141">
          <cell r="B3141" t="str">
            <v>200-10</v>
          </cell>
          <cell r="C3141" t="str">
            <v>天井 けい酸ｶﾙｼｳﾑ板張り</v>
          </cell>
          <cell r="E3141" t="str">
            <v>厚10.0mm 不燃 下地張り ﾀｲﾌﾟ2､無石綿､0.8FK</v>
          </cell>
          <cell r="G3141" t="str">
            <v>㎡</v>
          </cell>
        </row>
        <row r="3142">
          <cell r="B3142" t="str">
            <v>200-11</v>
          </cell>
          <cell r="C3142" t="str">
            <v>天井 けい酸ｶﾙｼｳﾑ板張り</v>
          </cell>
          <cell r="E3142" t="str">
            <v>厚12.0mm 不燃 突付け ﾀｲﾌﾟ2､無石綿､0.8FK</v>
          </cell>
          <cell r="G3142" t="str">
            <v>㎡</v>
          </cell>
        </row>
        <row r="3143">
          <cell r="B3143" t="str">
            <v>200-12</v>
          </cell>
          <cell r="C3143" t="str">
            <v>天井 けい酸ｶﾙｼｳﾑ板張り</v>
          </cell>
          <cell r="E3143" t="str">
            <v>厚12.0mm 不燃 目透かし ﾀｲﾌﾟ2､無石綿､0.8FK</v>
          </cell>
          <cell r="G3143" t="str">
            <v>㎡</v>
          </cell>
        </row>
        <row r="3144">
          <cell r="B3144" t="str">
            <v>200-13</v>
          </cell>
          <cell r="C3144" t="str">
            <v>天井 けい酸ｶﾙｼｳﾑ板張り</v>
          </cell>
          <cell r="E3144" t="str">
            <v>厚12.0mm 不燃 下地張り ﾀｲﾌﾟ2､無石綿､0.8FK</v>
          </cell>
          <cell r="G3144" t="str">
            <v>㎡</v>
          </cell>
        </row>
        <row r="3145">
          <cell r="B3145" t="str">
            <v>200-14</v>
          </cell>
          <cell r="C3145" t="str">
            <v>天井 ﾛｯｸｳｰﾙ吸音板張り(内部用)</v>
          </cell>
          <cell r="E3145" t="str">
            <v>厚9.0mm 不燃 ﾌﾗｯﾄﾀｲﾌﾟ 下地せっこうﾎﾞｰﾄﾞ厚9.5mm共</v>
          </cell>
          <cell r="G3145" t="str">
            <v>㎡</v>
          </cell>
        </row>
        <row r="3146">
          <cell r="B3146" t="str">
            <v>200-15</v>
          </cell>
          <cell r="C3146" t="str">
            <v>天井 ﾛｯｸｳｰﾙ吸音板張り(内部用)</v>
          </cell>
          <cell r="E3146" t="str">
            <v>厚12.0mm 不燃 ﾌﾗｯﾄﾀｲﾌﾟ 下地不燃積層せっこうﾎﾞｰﾄﾞ厚9.5mm共</v>
          </cell>
          <cell r="G3146" t="str">
            <v>㎡</v>
          </cell>
        </row>
        <row r="3147">
          <cell r="B3147" t="str">
            <v>200-16</v>
          </cell>
          <cell r="C3147" t="str">
            <v>天井 ﾛｯｸｳｰﾙ吸音板張り(内部用)</v>
          </cell>
          <cell r="E3147" t="str">
            <v>厚12.0mm 不燃 ﾌﾗｯﾄﾀｲﾌﾟ 下地せっこうﾎﾞｰﾄﾞ厚9.5mm共</v>
          </cell>
          <cell r="G3147" t="str">
            <v>㎡</v>
          </cell>
        </row>
        <row r="3148">
          <cell r="B3148" t="str">
            <v>200-17</v>
          </cell>
          <cell r="C3148" t="str">
            <v>天井 ﾛｯｸｳｰﾙ吸音板張り(内部用)</v>
          </cell>
          <cell r="E3148" t="str">
            <v>厚9.0mm 準不燃 ﾌﾗｯﾄﾀｲﾌﾟ</v>
          </cell>
          <cell r="G3148" t="str">
            <v>㎡</v>
          </cell>
        </row>
        <row r="3149">
          <cell r="B3149" t="str">
            <v>200-18</v>
          </cell>
          <cell r="C3149" t="str">
            <v>天井 ﾛｯｸｳｰﾙ吸音板張り(内部用)</v>
          </cell>
          <cell r="E3149" t="str">
            <v>厚12.0mm 不燃 ﾌﾗｯﾄﾀｲﾌﾟ</v>
          </cell>
          <cell r="G3149" t="str">
            <v>㎡</v>
          </cell>
        </row>
        <row r="3150">
          <cell r="B3150" t="str">
            <v>200-19</v>
          </cell>
          <cell r="C3150" t="str">
            <v>天井 ﾛｯｸｳｰﾙ吸音板張り(外部用)</v>
          </cell>
          <cell r="E3150" t="str">
            <v>厚9.0mm 不燃 ﾌﾗｯﾄﾀｲﾌﾟ 下地ｼｰｼﾞﾝｸﾞせっこうﾎﾞｰﾄﾞ厚9.5mm共</v>
          </cell>
          <cell r="G3150" t="str">
            <v>㎡</v>
          </cell>
        </row>
        <row r="3151">
          <cell r="B3151" t="str">
            <v>200-20</v>
          </cell>
          <cell r="C3151" t="str">
            <v>天井 ﾛｯｸｳｰﾙ吸音板張り(外部用)</v>
          </cell>
          <cell r="E3151" t="str">
            <v>厚12.0mm 不燃 ﾌﾗｯﾄﾀｲﾌﾟ 下地ｼｰｼﾞﾝｸﾞせっこうﾎﾞｰﾄﾞ厚9.5mm共</v>
          </cell>
          <cell r="G3151" t="str">
            <v>㎡</v>
          </cell>
        </row>
        <row r="3152">
          <cell r="B3152" t="str">
            <v>200-21</v>
          </cell>
          <cell r="C3152" t="str">
            <v>天井 ﾛｯｸｳｰﾙ吸音板張り(内部用)</v>
          </cell>
          <cell r="E3152" t="str">
            <v>厚12.0mm 不燃 凸凹ﾀｲﾌﾟ 下地せっこうﾎﾞｰﾄﾞ厚9.5mm共</v>
          </cell>
          <cell r="G3152" t="str">
            <v>㎡</v>
          </cell>
        </row>
        <row r="3153">
          <cell r="B3153" t="str">
            <v>200-22</v>
          </cell>
          <cell r="C3153" t="str">
            <v>天井 ﾛｯｸｳｰﾙ吸音板張り(内部用)</v>
          </cell>
          <cell r="E3153" t="str">
            <v>厚15.0mm 不燃 凸凹ﾀｲﾌﾟ 下地不燃積層せっこうﾎﾞｰﾄﾞ厚9.5mm共</v>
          </cell>
          <cell r="G3153" t="str">
            <v>㎡</v>
          </cell>
        </row>
        <row r="3154">
          <cell r="B3154" t="str">
            <v>200-23</v>
          </cell>
          <cell r="C3154" t="str">
            <v>天井 ﾛｯｸｳｰﾙ吸音板張り(内部用)</v>
          </cell>
          <cell r="E3154" t="str">
            <v>厚15.0mm 不燃 凸凹ﾀｲﾌﾟ 下地せっこうﾎﾞｰﾄﾞ厚9.5mm共</v>
          </cell>
          <cell r="G3154" t="str">
            <v>㎡</v>
          </cell>
        </row>
        <row r="3155">
          <cell r="B3155" t="str">
            <v>200-24</v>
          </cell>
          <cell r="C3155" t="str">
            <v>天井 ﾛｯｸｳｰﾙ吸音板張り(内部用)</v>
          </cell>
          <cell r="E3155" t="str">
            <v>厚19.0mm 不燃 凸凹ﾀｲﾌﾟ 下地不燃積層せっこうﾎﾞｰﾄﾞ厚9.5mm共</v>
          </cell>
          <cell r="G3155" t="str">
            <v>㎡</v>
          </cell>
        </row>
        <row r="3156">
          <cell r="B3156" t="str">
            <v>200-25</v>
          </cell>
          <cell r="C3156" t="str">
            <v>天井 ﾛｯｸｳｰﾙ吸音板張り(内部用)</v>
          </cell>
          <cell r="E3156" t="str">
            <v>厚19.0mm 不燃 凸凹ﾀｲﾌﾟ 下地せっこうﾎﾞｰﾄﾞ厚9.5mm共</v>
          </cell>
          <cell r="G3156" t="str">
            <v>㎡</v>
          </cell>
        </row>
        <row r="3157">
          <cell r="B3157" t="str">
            <v>200-26</v>
          </cell>
          <cell r="C3157" t="str">
            <v>天井 ﾛｯｸｳｰﾙ吸音板張り(外部用)</v>
          </cell>
          <cell r="E3157" t="str">
            <v>厚12.0mm 不燃 凸凹ﾀｲﾌﾟ 下地ｼｰｼﾞﾝｸﾞせっこうﾎﾞｰﾄﾞ厚9.5mm共</v>
          </cell>
          <cell r="G3157" t="str">
            <v>㎡</v>
          </cell>
        </row>
        <row r="3158">
          <cell r="B3158" t="str">
            <v>200-27</v>
          </cell>
          <cell r="C3158" t="str">
            <v>天井 ﾛｯｸｳｰﾙ吸音板張り(外部用)</v>
          </cell>
          <cell r="E3158" t="str">
            <v>厚15.0mm 不燃 凸凹ﾀｲﾌﾟ 下地ｼｰｼﾞﾝｸﾞせっこうﾎﾞｰﾄﾞ厚9.5mm共</v>
          </cell>
          <cell r="G3158" t="str">
            <v>㎡</v>
          </cell>
        </row>
        <row r="3159">
          <cell r="B3159" t="str">
            <v>200-28</v>
          </cell>
        </row>
        <row r="3160">
          <cell r="B3160" t="str">
            <v>200-29</v>
          </cell>
        </row>
        <row r="3161">
          <cell r="B3161" t="str">
            <v>200-30</v>
          </cell>
        </row>
        <row r="3162">
          <cell r="B3162" t="str">
            <v>200-31</v>
          </cell>
        </row>
        <row r="3163">
          <cell r="B3163" t="str">
            <v>200-32</v>
          </cell>
        </row>
        <row r="3164">
          <cell r="B3164" t="str">
            <v>200-33</v>
          </cell>
        </row>
        <row r="3165">
          <cell r="B3165" t="str">
            <v>200-34</v>
          </cell>
        </row>
        <row r="3166">
          <cell r="B3166" t="str">
            <v>200-35</v>
          </cell>
        </row>
        <row r="3167">
          <cell r="B3167" t="str">
            <v>200-36</v>
          </cell>
        </row>
        <row r="3168">
          <cell r="B3168" t="str">
            <v>200-37</v>
          </cell>
        </row>
        <row r="3169">
          <cell r="B3169" t="str">
            <v>200-38</v>
          </cell>
        </row>
        <row r="3170">
          <cell r="B3170" t="str">
            <v>200-39</v>
          </cell>
        </row>
        <row r="3171">
          <cell r="B3171" t="str">
            <v>200-40</v>
          </cell>
        </row>
        <row r="3172">
          <cell r="B3172" t="str">
            <v>200-41</v>
          </cell>
        </row>
        <row r="3173">
          <cell r="B3173" t="str">
            <v>200-42</v>
          </cell>
        </row>
        <row r="3174">
          <cell r="B3174" t="str">
            <v>200-43</v>
          </cell>
        </row>
        <row r="3175">
          <cell r="B3175" t="str">
            <v>200-44</v>
          </cell>
        </row>
        <row r="3176">
          <cell r="B3176" t="str">
            <v>200-45</v>
          </cell>
        </row>
        <row r="3177">
          <cell r="B3177" t="str">
            <v>200-46</v>
          </cell>
        </row>
        <row r="3178">
          <cell r="B3178" t="str">
            <v>200-47</v>
          </cell>
        </row>
        <row r="3179">
          <cell r="B3179" t="str">
            <v>200-48</v>
          </cell>
        </row>
        <row r="3180">
          <cell r="B3180" t="str">
            <v>200-49</v>
          </cell>
        </row>
        <row r="3181">
          <cell r="B3181" t="str">
            <v>200-50</v>
          </cell>
        </row>
        <row r="3182">
          <cell r="B3182">
            <v>102803</v>
          </cell>
          <cell r="C3182" t="str">
            <v>PHC 杭</v>
          </cell>
          <cell r="E3182" t="str">
            <v>300mm×60mm×4.0m（A種）</v>
          </cell>
          <cell r="G3182" t="str">
            <v>本</v>
          </cell>
        </row>
        <row r="3183">
          <cell r="B3183">
            <v>102804</v>
          </cell>
          <cell r="C3183" t="str">
            <v>PHC 杭</v>
          </cell>
          <cell r="E3183" t="str">
            <v>300mm×60mm×4.0m（B種）</v>
          </cell>
          <cell r="G3183" t="str">
            <v>本</v>
          </cell>
        </row>
        <row r="3184">
          <cell r="B3184">
            <v>102805</v>
          </cell>
          <cell r="C3184" t="str">
            <v>PHC 杭</v>
          </cell>
          <cell r="E3184" t="str">
            <v>300mm×60mm×5.0m（A種）</v>
          </cell>
          <cell r="G3184" t="str">
            <v>本</v>
          </cell>
        </row>
        <row r="3185">
          <cell r="B3185">
            <v>102806</v>
          </cell>
          <cell r="C3185" t="str">
            <v>PHC 杭</v>
          </cell>
          <cell r="E3185" t="str">
            <v>300mm×60mm×5.0m（B種）</v>
          </cell>
          <cell r="G3185" t="str">
            <v>本</v>
          </cell>
        </row>
        <row r="3186">
          <cell r="B3186">
            <v>102807</v>
          </cell>
          <cell r="C3186" t="str">
            <v>PHC 杭</v>
          </cell>
          <cell r="E3186" t="str">
            <v>300mm×60mm×6.0m（A種）</v>
          </cell>
          <cell r="G3186" t="str">
            <v>本</v>
          </cell>
        </row>
        <row r="3187">
          <cell r="B3187">
            <v>102808</v>
          </cell>
          <cell r="C3187" t="str">
            <v>PHC 杭</v>
          </cell>
          <cell r="E3187" t="str">
            <v>300mm×60mm×6.0m（B種）</v>
          </cell>
          <cell r="G3187" t="str">
            <v>本</v>
          </cell>
        </row>
        <row r="3188">
          <cell r="B3188">
            <v>102809</v>
          </cell>
          <cell r="C3188" t="str">
            <v>PHC 杭</v>
          </cell>
          <cell r="E3188" t="str">
            <v>300mm×60mm×7.0m（A種）</v>
          </cell>
          <cell r="G3188" t="str">
            <v>本</v>
          </cell>
        </row>
        <row r="3189">
          <cell r="B3189">
            <v>102810</v>
          </cell>
          <cell r="C3189" t="str">
            <v>PHC 杭</v>
          </cell>
          <cell r="E3189" t="str">
            <v>300mm×60mm×7.0m（B種）</v>
          </cell>
          <cell r="G3189" t="str">
            <v>本</v>
          </cell>
        </row>
        <row r="3190">
          <cell r="B3190">
            <v>102811</v>
          </cell>
          <cell r="C3190" t="str">
            <v>PHC 杭</v>
          </cell>
          <cell r="E3190" t="str">
            <v>300mm×60mm×8.0m（A種）</v>
          </cell>
          <cell r="G3190" t="str">
            <v>本</v>
          </cell>
        </row>
        <row r="3191">
          <cell r="B3191">
            <v>102812</v>
          </cell>
          <cell r="C3191" t="str">
            <v>PHC 杭</v>
          </cell>
          <cell r="E3191" t="str">
            <v>300mm×60mm×8.0m（B種）</v>
          </cell>
          <cell r="G3191" t="str">
            <v>本</v>
          </cell>
        </row>
        <row r="3192">
          <cell r="B3192">
            <v>102813</v>
          </cell>
          <cell r="C3192" t="str">
            <v>PHC 杭</v>
          </cell>
          <cell r="E3192" t="str">
            <v>300mm×60mm×9.0m（A種）</v>
          </cell>
          <cell r="G3192" t="str">
            <v>本</v>
          </cell>
        </row>
        <row r="3193">
          <cell r="B3193">
            <v>102814</v>
          </cell>
          <cell r="C3193" t="str">
            <v>PHC 杭</v>
          </cell>
          <cell r="E3193" t="str">
            <v>300mm×60mm×9.0m（B種）</v>
          </cell>
          <cell r="G3193" t="str">
            <v>本</v>
          </cell>
        </row>
        <row r="3194">
          <cell r="B3194">
            <v>102815</v>
          </cell>
          <cell r="C3194" t="str">
            <v>PHC 杭</v>
          </cell>
          <cell r="E3194" t="str">
            <v>300mm×60mm×10.0m（A種）</v>
          </cell>
          <cell r="G3194" t="str">
            <v>本</v>
          </cell>
        </row>
        <row r="3195">
          <cell r="B3195">
            <v>102816</v>
          </cell>
          <cell r="C3195" t="str">
            <v>PHC 杭</v>
          </cell>
          <cell r="E3195" t="str">
            <v>300mm×60mm×10.0m（B種）</v>
          </cell>
          <cell r="G3195" t="str">
            <v>本</v>
          </cell>
        </row>
        <row r="3196">
          <cell r="B3196">
            <v>102817</v>
          </cell>
          <cell r="C3196" t="str">
            <v>PHC 杭</v>
          </cell>
          <cell r="E3196" t="str">
            <v>300mm×60mm×11.0m（A種）</v>
          </cell>
          <cell r="G3196" t="str">
            <v>本</v>
          </cell>
        </row>
        <row r="3197">
          <cell r="B3197">
            <v>102818</v>
          </cell>
          <cell r="C3197" t="str">
            <v>PHC 杭</v>
          </cell>
          <cell r="E3197" t="str">
            <v>300mm×60mm×11.0m（B種）</v>
          </cell>
          <cell r="G3197" t="str">
            <v>本</v>
          </cell>
        </row>
        <row r="3198">
          <cell r="B3198">
            <v>102819</v>
          </cell>
          <cell r="C3198" t="str">
            <v>PHC 杭</v>
          </cell>
          <cell r="E3198" t="str">
            <v>300mm×60mm×12.0m（A種）</v>
          </cell>
          <cell r="G3198" t="str">
            <v>本</v>
          </cell>
        </row>
        <row r="3199">
          <cell r="B3199">
            <v>102820</v>
          </cell>
          <cell r="C3199" t="str">
            <v>PHC 杭</v>
          </cell>
          <cell r="E3199" t="str">
            <v>300mm×60mm×12.0m（B種）</v>
          </cell>
          <cell r="G3199" t="str">
            <v>本</v>
          </cell>
        </row>
        <row r="3200">
          <cell r="B3200">
            <v>102821</v>
          </cell>
          <cell r="C3200" t="str">
            <v>PHC 杭</v>
          </cell>
          <cell r="E3200" t="str">
            <v>300mm×60mm×13.0m（A種）</v>
          </cell>
          <cell r="G3200" t="str">
            <v>本</v>
          </cell>
        </row>
        <row r="3201">
          <cell r="B3201">
            <v>102822</v>
          </cell>
          <cell r="C3201" t="str">
            <v>PHC 杭</v>
          </cell>
          <cell r="E3201" t="str">
            <v>300mm×60mm×13.0m（B種）</v>
          </cell>
          <cell r="G3201" t="str">
            <v>本</v>
          </cell>
        </row>
        <row r="3202">
          <cell r="B3202">
            <v>102823</v>
          </cell>
          <cell r="C3202" t="str">
            <v>PHC 杭</v>
          </cell>
          <cell r="E3202" t="str">
            <v>350mm×60mm×4.0m（A種）</v>
          </cell>
          <cell r="G3202" t="str">
            <v>本</v>
          </cell>
        </row>
        <row r="3203">
          <cell r="B3203">
            <v>102824</v>
          </cell>
          <cell r="C3203" t="str">
            <v>PHC 杭</v>
          </cell>
          <cell r="E3203" t="str">
            <v>350mm×60mm×4.0m（B種）</v>
          </cell>
          <cell r="G3203" t="str">
            <v>本</v>
          </cell>
        </row>
        <row r="3204">
          <cell r="B3204">
            <v>102901</v>
          </cell>
          <cell r="C3204" t="str">
            <v>PHC 杭</v>
          </cell>
          <cell r="E3204" t="str">
            <v>350mm×60mm×5.0m（A種）</v>
          </cell>
          <cell r="G3204" t="str">
            <v>本</v>
          </cell>
        </row>
        <row r="3205">
          <cell r="B3205">
            <v>102902</v>
          </cell>
          <cell r="C3205" t="str">
            <v>PHC 杭</v>
          </cell>
          <cell r="E3205" t="str">
            <v>350mm×60mm×5.0m（B種）</v>
          </cell>
          <cell r="G3205" t="str">
            <v>本</v>
          </cell>
        </row>
        <row r="3206">
          <cell r="B3206">
            <v>102903</v>
          </cell>
          <cell r="C3206" t="str">
            <v>PHC 杭</v>
          </cell>
          <cell r="E3206" t="str">
            <v>350mm×60mm×6.0m（A種）</v>
          </cell>
          <cell r="G3206" t="str">
            <v>本</v>
          </cell>
        </row>
        <row r="3207">
          <cell r="B3207">
            <v>102904</v>
          </cell>
          <cell r="C3207" t="str">
            <v>PHC 杭</v>
          </cell>
          <cell r="E3207" t="str">
            <v>350mm×60mm×6.0m（B種）</v>
          </cell>
          <cell r="G3207" t="str">
            <v>本</v>
          </cell>
        </row>
        <row r="3208">
          <cell r="B3208">
            <v>102905</v>
          </cell>
          <cell r="C3208" t="str">
            <v>PHC 杭</v>
          </cell>
          <cell r="E3208" t="str">
            <v>350mm×60mm×7.0m（A種）</v>
          </cell>
          <cell r="G3208" t="str">
            <v>本</v>
          </cell>
        </row>
        <row r="3209">
          <cell r="B3209">
            <v>102906</v>
          </cell>
          <cell r="C3209" t="str">
            <v>PHC 杭</v>
          </cell>
          <cell r="E3209" t="str">
            <v>350mm×60mm×7.0m（B種）</v>
          </cell>
          <cell r="G3209" t="str">
            <v>本</v>
          </cell>
        </row>
        <row r="3210">
          <cell r="B3210">
            <v>102907</v>
          </cell>
          <cell r="C3210" t="str">
            <v>PHC 杭</v>
          </cell>
          <cell r="E3210" t="str">
            <v>350mm×60mm×8.0m（A種）</v>
          </cell>
          <cell r="G3210" t="str">
            <v>本</v>
          </cell>
        </row>
        <row r="3211">
          <cell r="B3211">
            <v>102908</v>
          </cell>
          <cell r="C3211" t="str">
            <v>PHC 杭</v>
          </cell>
          <cell r="E3211" t="str">
            <v>350mm×60mm×8.0m（B種）</v>
          </cell>
          <cell r="G3211" t="str">
            <v>本</v>
          </cell>
        </row>
        <row r="3212">
          <cell r="B3212">
            <v>102909</v>
          </cell>
          <cell r="C3212" t="str">
            <v>PHC 杭</v>
          </cell>
          <cell r="E3212" t="str">
            <v>350mm×60mm×9.0m（A種）</v>
          </cell>
          <cell r="G3212" t="str">
            <v>本</v>
          </cell>
        </row>
        <row r="3213">
          <cell r="B3213">
            <v>102910</v>
          </cell>
          <cell r="C3213" t="str">
            <v>PHC 杭</v>
          </cell>
          <cell r="E3213" t="str">
            <v>350mm×60mm×9.0m（B種）</v>
          </cell>
          <cell r="G3213" t="str">
            <v>本</v>
          </cell>
        </row>
        <row r="3214">
          <cell r="B3214">
            <v>102911</v>
          </cell>
          <cell r="C3214" t="str">
            <v>PHC 杭</v>
          </cell>
          <cell r="E3214" t="str">
            <v>350mm×60mm×10.0m（A種）</v>
          </cell>
          <cell r="G3214" t="str">
            <v>本</v>
          </cell>
        </row>
        <row r="3215">
          <cell r="B3215">
            <v>102912</v>
          </cell>
          <cell r="C3215" t="str">
            <v>PHC 杭</v>
          </cell>
          <cell r="E3215" t="str">
            <v>350mm×60mm×10.0m（B種）</v>
          </cell>
          <cell r="G3215" t="str">
            <v>本</v>
          </cell>
        </row>
        <row r="3216">
          <cell r="B3216">
            <v>102913</v>
          </cell>
          <cell r="C3216" t="str">
            <v>PHC 杭</v>
          </cell>
          <cell r="E3216" t="str">
            <v>350mm×60mm×11.0m（A種）</v>
          </cell>
          <cell r="G3216" t="str">
            <v>本</v>
          </cell>
        </row>
        <row r="3217">
          <cell r="B3217">
            <v>102914</v>
          </cell>
          <cell r="C3217" t="str">
            <v>PHC 杭</v>
          </cell>
          <cell r="E3217" t="str">
            <v>350mm×60mm×11.0m（B種）</v>
          </cell>
          <cell r="G3217" t="str">
            <v>本</v>
          </cell>
        </row>
        <row r="3218">
          <cell r="B3218">
            <v>102915</v>
          </cell>
          <cell r="C3218" t="str">
            <v>PHC 杭</v>
          </cell>
          <cell r="E3218" t="str">
            <v>350mm×60mm×12.0m（A種）</v>
          </cell>
          <cell r="G3218" t="str">
            <v>本</v>
          </cell>
        </row>
        <row r="3219">
          <cell r="B3219">
            <v>102916</v>
          </cell>
          <cell r="C3219" t="str">
            <v>PHC 杭</v>
          </cell>
          <cell r="E3219" t="str">
            <v>350mm×60mm×12.0m（B種）</v>
          </cell>
          <cell r="G3219" t="str">
            <v>本</v>
          </cell>
        </row>
        <row r="3220">
          <cell r="B3220">
            <v>102917</v>
          </cell>
          <cell r="C3220" t="str">
            <v>PHC 杭</v>
          </cell>
          <cell r="E3220" t="str">
            <v>350mm×60mm×13.0m（A種）</v>
          </cell>
          <cell r="G3220" t="str">
            <v>本</v>
          </cell>
        </row>
        <row r="3221">
          <cell r="B3221">
            <v>102918</v>
          </cell>
          <cell r="C3221" t="str">
            <v>PHC 杭</v>
          </cell>
          <cell r="E3221" t="str">
            <v>350mm×60mm×13.0m（B種）</v>
          </cell>
          <cell r="G3221" t="str">
            <v>本</v>
          </cell>
        </row>
        <row r="3222">
          <cell r="B3222">
            <v>102919</v>
          </cell>
          <cell r="C3222" t="str">
            <v>PHC 杭</v>
          </cell>
          <cell r="E3222" t="str">
            <v>350mm×60mm×14.0m（A種）</v>
          </cell>
          <cell r="G3222" t="str">
            <v>本</v>
          </cell>
        </row>
        <row r="3223">
          <cell r="B3223">
            <v>102920</v>
          </cell>
          <cell r="C3223" t="str">
            <v>PHC 杭</v>
          </cell>
          <cell r="E3223" t="str">
            <v>350mm×60mm×14.0m（B種）</v>
          </cell>
          <cell r="G3223" t="str">
            <v>本</v>
          </cell>
        </row>
        <row r="3224">
          <cell r="B3224">
            <v>102921</v>
          </cell>
          <cell r="C3224" t="str">
            <v>PHC 杭</v>
          </cell>
          <cell r="E3224" t="str">
            <v>350mm×60mm×15.0m（A種）</v>
          </cell>
          <cell r="G3224" t="str">
            <v>本</v>
          </cell>
        </row>
        <row r="3225">
          <cell r="B3225">
            <v>102922</v>
          </cell>
          <cell r="C3225" t="str">
            <v>PHC 杭</v>
          </cell>
          <cell r="E3225" t="str">
            <v>350mm×60mm×15.0m（B種）</v>
          </cell>
          <cell r="G3225" t="str">
            <v>本</v>
          </cell>
        </row>
        <row r="3226">
          <cell r="B3226">
            <v>102923</v>
          </cell>
          <cell r="C3226" t="str">
            <v>PHC 杭</v>
          </cell>
          <cell r="E3226" t="str">
            <v>400mm×65mm×7.0m（A種）</v>
          </cell>
          <cell r="G3226" t="str">
            <v>本</v>
          </cell>
        </row>
        <row r="3227">
          <cell r="B3227">
            <v>102924</v>
          </cell>
          <cell r="C3227" t="str">
            <v>PHC 杭</v>
          </cell>
          <cell r="E3227" t="str">
            <v>400mm×65mm×7.0m（B種）</v>
          </cell>
          <cell r="G3227" t="str">
            <v>本</v>
          </cell>
        </row>
        <row r="3228">
          <cell r="B3228">
            <v>103001</v>
          </cell>
          <cell r="C3228" t="str">
            <v>PHC 杭</v>
          </cell>
          <cell r="E3228" t="str">
            <v>400mm×65mm×8.0m（A種）</v>
          </cell>
          <cell r="G3228" t="str">
            <v>本</v>
          </cell>
        </row>
        <row r="3229">
          <cell r="B3229">
            <v>103002</v>
          </cell>
          <cell r="C3229" t="str">
            <v>PHC 杭</v>
          </cell>
          <cell r="E3229" t="str">
            <v>400mm×65mm×8.0m（B種）</v>
          </cell>
          <cell r="G3229" t="str">
            <v>本</v>
          </cell>
        </row>
        <row r="3230">
          <cell r="B3230">
            <v>103003</v>
          </cell>
          <cell r="C3230" t="str">
            <v>PHC 杭</v>
          </cell>
          <cell r="E3230" t="str">
            <v>400mm×65mm×9.0m（A種）</v>
          </cell>
          <cell r="G3230" t="str">
            <v>本</v>
          </cell>
        </row>
        <row r="3231">
          <cell r="B3231">
            <v>103004</v>
          </cell>
          <cell r="C3231" t="str">
            <v>PHC 杭</v>
          </cell>
          <cell r="E3231" t="str">
            <v>400mm×65mm×9.0m（B種）</v>
          </cell>
          <cell r="G3231" t="str">
            <v>本</v>
          </cell>
        </row>
        <row r="3232">
          <cell r="B3232">
            <v>103005</v>
          </cell>
          <cell r="C3232" t="str">
            <v>PHC 杭</v>
          </cell>
          <cell r="E3232" t="str">
            <v>400mm×65mm×10.0m（A種）</v>
          </cell>
          <cell r="G3232" t="str">
            <v>本</v>
          </cell>
        </row>
        <row r="3233">
          <cell r="B3233">
            <v>103006</v>
          </cell>
          <cell r="C3233" t="str">
            <v>PHC 杭</v>
          </cell>
          <cell r="E3233" t="str">
            <v>400mm×65mm×10.0m（B種）</v>
          </cell>
          <cell r="G3233" t="str">
            <v>本</v>
          </cell>
        </row>
        <row r="3234">
          <cell r="B3234">
            <v>103007</v>
          </cell>
          <cell r="C3234" t="str">
            <v>PHC 杭</v>
          </cell>
          <cell r="E3234" t="str">
            <v>400mm×65mm×11.0m（A種）</v>
          </cell>
          <cell r="G3234" t="str">
            <v>本</v>
          </cell>
        </row>
        <row r="3235">
          <cell r="B3235">
            <v>103008</v>
          </cell>
          <cell r="C3235" t="str">
            <v>PHC 杭</v>
          </cell>
          <cell r="E3235" t="str">
            <v>400mm×65mm×11.0m（B種）</v>
          </cell>
          <cell r="G3235" t="str">
            <v>本</v>
          </cell>
        </row>
        <row r="3236">
          <cell r="B3236">
            <v>103009</v>
          </cell>
          <cell r="C3236" t="str">
            <v>PHC 杭</v>
          </cell>
          <cell r="E3236" t="str">
            <v>400mm×65mm×12.0m（A種）</v>
          </cell>
          <cell r="G3236" t="str">
            <v>本</v>
          </cell>
        </row>
        <row r="3237">
          <cell r="B3237">
            <v>103010</v>
          </cell>
          <cell r="C3237" t="str">
            <v>PHC 杭</v>
          </cell>
          <cell r="E3237" t="str">
            <v>400mm×65mm×12.0m（B種）</v>
          </cell>
          <cell r="G3237" t="str">
            <v>本</v>
          </cell>
        </row>
        <row r="3238">
          <cell r="B3238">
            <v>103011</v>
          </cell>
          <cell r="C3238" t="str">
            <v>PHC 杭</v>
          </cell>
          <cell r="E3238" t="str">
            <v>400mm×65mm×13.0m（A種）</v>
          </cell>
          <cell r="G3238" t="str">
            <v>本</v>
          </cell>
        </row>
        <row r="3239">
          <cell r="B3239">
            <v>103012</v>
          </cell>
          <cell r="C3239" t="str">
            <v>PHC 杭</v>
          </cell>
          <cell r="E3239" t="str">
            <v>400mm×65mm×13.0m（B種）</v>
          </cell>
          <cell r="G3239" t="str">
            <v>本</v>
          </cell>
        </row>
        <row r="3240">
          <cell r="B3240">
            <v>103013</v>
          </cell>
          <cell r="C3240" t="str">
            <v>PHC 杭</v>
          </cell>
          <cell r="E3240" t="str">
            <v>400mm×65mm×14.0m（A種）</v>
          </cell>
          <cell r="G3240" t="str">
            <v>本</v>
          </cell>
        </row>
        <row r="3241">
          <cell r="B3241">
            <v>103014</v>
          </cell>
          <cell r="C3241" t="str">
            <v>PHC 杭</v>
          </cell>
          <cell r="E3241" t="str">
            <v>400mm×65mm×14.0m（B種）</v>
          </cell>
          <cell r="G3241" t="str">
            <v>本</v>
          </cell>
        </row>
        <row r="3242">
          <cell r="B3242">
            <v>103015</v>
          </cell>
          <cell r="C3242" t="str">
            <v>PHC 杭</v>
          </cell>
          <cell r="E3242" t="str">
            <v>400mm×65mm×15.0m（A種）</v>
          </cell>
          <cell r="G3242" t="str">
            <v>本</v>
          </cell>
        </row>
        <row r="3243">
          <cell r="B3243">
            <v>103016</v>
          </cell>
          <cell r="C3243" t="str">
            <v>PHC 杭</v>
          </cell>
          <cell r="E3243" t="str">
            <v>400mm×65mm×15.0m（B種）</v>
          </cell>
          <cell r="G3243" t="str">
            <v>本</v>
          </cell>
        </row>
        <row r="3244">
          <cell r="B3244">
            <v>103017</v>
          </cell>
          <cell r="C3244" t="str">
            <v>PHC 杭</v>
          </cell>
          <cell r="E3244" t="str">
            <v xml:space="preserve"> 450mm×70mm×7.0m(A種)</v>
          </cell>
          <cell r="G3244" t="str">
            <v>本</v>
          </cell>
        </row>
        <row r="3245">
          <cell r="B3245">
            <v>103018</v>
          </cell>
          <cell r="C3245" t="str">
            <v>PHC 杭</v>
          </cell>
          <cell r="E3245" t="str">
            <v xml:space="preserve"> 450mm×70mm×8.0m(A種)</v>
          </cell>
          <cell r="G3245" t="str">
            <v>本</v>
          </cell>
        </row>
        <row r="3246">
          <cell r="B3246">
            <v>103019</v>
          </cell>
          <cell r="C3246" t="str">
            <v>PHC 杭</v>
          </cell>
          <cell r="E3246" t="str">
            <v xml:space="preserve"> 450mm×70mm×9.0m(A種)</v>
          </cell>
          <cell r="G3246" t="str">
            <v>本</v>
          </cell>
        </row>
        <row r="3247">
          <cell r="B3247">
            <v>103020</v>
          </cell>
          <cell r="C3247" t="str">
            <v>PHC 杭</v>
          </cell>
          <cell r="E3247" t="str">
            <v xml:space="preserve"> 450mm×70mm×10.0m(A種)</v>
          </cell>
          <cell r="G3247" t="str">
            <v>本</v>
          </cell>
        </row>
        <row r="3248">
          <cell r="B3248">
            <v>103021</v>
          </cell>
          <cell r="C3248" t="str">
            <v>PHC 杭</v>
          </cell>
          <cell r="E3248" t="str">
            <v xml:space="preserve"> 450mm×70mm×11.0m(A種)</v>
          </cell>
          <cell r="G3248" t="str">
            <v>本</v>
          </cell>
        </row>
        <row r="3249">
          <cell r="B3249">
            <v>103022</v>
          </cell>
          <cell r="C3249" t="str">
            <v>PHC 杭</v>
          </cell>
          <cell r="E3249" t="str">
            <v xml:space="preserve"> 450mm×70mm×12.0m(A種)</v>
          </cell>
          <cell r="G3249" t="str">
            <v>本</v>
          </cell>
        </row>
        <row r="3250">
          <cell r="B3250">
            <v>103023</v>
          </cell>
          <cell r="C3250" t="str">
            <v>PHC 杭</v>
          </cell>
          <cell r="E3250" t="str">
            <v xml:space="preserve"> 450mm×70mm×13.0m(A種)</v>
          </cell>
          <cell r="G3250" t="str">
            <v>本</v>
          </cell>
        </row>
        <row r="3251">
          <cell r="B3251">
            <v>103024</v>
          </cell>
          <cell r="C3251" t="str">
            <v>PHC 杭</v>
          </cell>
          <cell r="E3251" t="str">
            <v xml:space="preserve"> 450mm×70mm×14.0m(A種)</v>
          </cell>
          <cell r="G3251" t="str">
            <v>本</v>
          </cell>
        </row>
        <row r="3252">
          <cell r="B3252">
            <v>103025</v>
          </cell>
          <cell r="C3252" t="str">
            <v>PHC 杭</v>
          </cell>
          <cell r="E3252" t="str">
            <v xml:space="preserve"> 450mm×70mm×15.0m(A種)</v>
          </cell>
          <cell r="G3252" t="str">
            <v>本</v>
          </cell>
        </row>
        <row r="3253">
          <cell r="B3253">
            <v>103026</v>
          </cell>
          <cell r="C3253" t="str">
            <v>PHC 杭</v>
          </cell>
          <cell r="E3253" t="str">
            <v xml:space="preserve"> 450mm×70mm×7.0m(B種)</v>
          </cell>
          <cell r="G3253" t="str">
            <v>本</v>
          </cell>
        </row>
        <row r="3254">
          <cell r="B3254">
            <v>103027</v>
          </cell>
          <cell r="C3254" t="str">
            <v>PHC 杭</v>
          </cell>
          <cell r="E3254" t="str">
            <v xml:space="preserve"> 450mm×70mm×8.0m(B種)</v>
          </cell>
          <cell r="G3254" t="str">
            <v>本</v>
          </cell>
        </row>
        <row r="3255">
          <cell r="B3255">
            <v>103028</v>
          </cell>
          <cell r="C3255" t="str">
            <v>PHC 杭</v>
          </cell>
          <cell r="E3255" t="str">
            <v xml:space="preserve"> 450mm×70mm×9.0m(B種)</v>
          </cell>
          <cell r="G3255" t="str">
            <v>本</v>
          </cell>
        </row>
        <row r="3256">
          <cell r="B3256">
            <v>103029</v>
          </cell>
          <cell r="C3256" t="str">
            <v>PHC 杭</v>
          </cell>
          <cell r="E3256" t="str">
            <v xml:space="preserve"> 450mm×70mm×10.0m(B種)</v>
          </cell>
          <cell r="G3256" t="str">
            <v>本</v>
          </cell>
        </row>
        <row r="3257">
          <cell r="B3257">
            <v>103030</v>
          </cell>
          <cell r="C3257" t="str">
            <v>PHC 杭</v>
          </cell>
          <cell r="E3257" t="str">
            <v xml:space="preserve"> 450mm×70mm×11.0m(B種)</v>
          </cell>
          <cell r="G3257" t="str">
            <v>本</v>
          </cell>
        </row>
        <row r="3258">
          <cell r="B3258">
            <v>103031</v>
          </cell>
          <cell r="C3258" t="str">
            <v>PHC 杭</v>
          </cell>
          <cell r="E3258" t="str">
            <v xml:space="preserve"> 450mm×70mm×12.0m(B種)</v>
          </cell>
          <cell r="G3258" t="str">
            <v>本</v>
          </cell>
        </row>
        <row r="3259">
          <cell r="B3259">
            <v>103032</v>
          </cell>
          <cell r="C3259" t="str">
            <v>PHC 杭</v>
          </cell>
          <cell r="E3259" t="str">
            <v xml:space="preserve"> 450mm×70mm×13.0m(B種)</v>
          </cell>
          <cell r="G3259" t="str">
            <v>本</v>
          </cell>
        </row>
        <row r="3260">
          <cell r="B3260">
            <v>103033</v>
          </cell>
          <cell r="C3260" t="str">
            <v>PHC 杭</v>
          </cell>
          <cell r="E3260" t="str">
            <v xml:space="preserve"> 450mm×70mm×14.0m(B種)</v>
          </cell>
          <cell r="G3260" t="str">
            <v>本</v>
          </cell>
        </row>
        <row r="3261">
          <cell r="B3261">
            <v>103034</v>
          </cell>
          <cell r="C3261" t="str">
            <v>PHC 杭</v>
          </cell>
          <cell r="E3261" t="str">
            <v xml:space="preserve"> 450mm×70mm×15.0m(B種)</v>
          </cell>
          <cell r="G3261" t="str">
            <v>本</v>
          </cell>
        </row>
        <row r="3262">
          <cell r="B3262">
            <v>103035</v>
          </cell>
          <cell r="C3262" t="str">
            <v>PHC 杭</v>
          </cell>
          <cell r="E3262" t="str">
            <v xml:space="preserve"> 300mm×60mm×7.0m(C種)</v>
          </cell>
          <cell r="G3262" t="str">
            <v>本</v>
          </cell>
        </row>
        <row r="3263">
          <cell r="B3263">
            <v>103036</v>
          </cell>
          <cell r="C3263" t="str">
            <v>PHC 杭</v>
          </cell>
          <cell r="E3263" t="str">
            <v xml:space="preserve"> 300mm×60mm×8.0m(C種)</v>
          </cell>
          <cell r="G3263" t="str">
            <v>本</v>
          </cell>
        </row>
        <row r="3264">
          <cell r="B3264">
            <v>103037</v>
          </cell>
          <cell r="C3264" t="str">
            <v>PHC 杭</v>
          </cell>
          <cell r="E3264" t="str">
            <v xml:space="preserve"> 300mm×60mm×9.0m(C種)</v>
          </cell>
          <cell r="G3264" t="str">
            <v>本</v>
          </cell>
        </row>
        <row r="3265">
          <cell r="B3265">
            <v>103038</v>
          </cell>
          <cell r="C3265" t="str">
            <v>PHC 杭</v>
          </cell>
          <cell r="E3265" t="str">
            <v xml:space="preserve"> 300mm×60mm×10.0m(C種)</v>
          </cell>
          <cell r="G3265" t="str">
            <v>本</v>
          </cell>
        </row>
        <row r="3266">
          <cell r="B3266">
            <v>103039</v>
          </cell>
          <cell r="C3266" t="str">
            <v>PHC 杭</v>
          </cell>
          <cell r="E3266" t="str">
            <v xml:space="preserve"> 300mm×60mm×11.0m(C種)</v>
          </cell>
          <cell r="G3266" t="str">
            <v>本</v>
          </cell>
        </row>
        <row r="3267">
          <cell r="B3267">
            <v>103040</v>
          </cell>
          <cell r="C3267" t="str">
            <v>PHC 杭</v>
          </cell>
          <cell r="E3267" t="str">
            <v xml:space="preserve"> 300mm×60mm×12.0m(C種)</v>
          </cell>
          <cell r="G3267" t="str">
            <v>本</v>
          </cell>
        </row>
        <row r="3268">
          <cell r="B3268">
            <v>103041</v>
          </cell>
          <cell r="C3268" t="str">
            <v>PHC 杭</v>
          </cell>
          <cell r="E3268" t="str">
            <v xml:space="preserve"> 300mm×60mm×13.0m(C種)</v>
          </cell>
          <cell r="G3268" t="str">
            <v>本</v>
          </cell>
        </row>
        <row r="3269">
          <cell r="B3269">
            <v>103042</v>
          </cell>
          <cell r="C3269" t="str">
            <v>PHC 杭</v>
          </cell>
          <cell r="E3269" t="str">
            <v xml:space="preserve"> 350mm×60mm×7.0m(C種)</v>
          </cell>
          <cell r="G3269" t="str">
            <v>本</v>
          </cell>
        </row>
        <row r="3270">
          <cell r="B3270">
            <v>103043</v>
          </cell>
          <cell r="C3270" t="str">
            <v>PHC 杭</v>
          </cell>
          <cell r="E3270" t="str">
            <v xml:space="preserve"> 350mm×60mm×8.0m(C種)</v>
          </cell>
          <cell r="G3270" t="str">
            <v>本</v>
          </cell>
        </row>
        <row r="3271">
          <cell r="B3271">
            <v>103044</v>
          </cell>
          <cell r="C3271" t="str">
            <v>PHC 杭</v>
          </cell>
          <cell r="E3271" t="str">
            <v xml:space="preserve"> 350mm×60mm×9.0m(C種)</v>
          </cell>
          <cell r="G3271" t="str">
            <v>本</v>
          </cell>
        </row>
        <row r="3272">
          <cell r="B3272">
            <v>103045</v>
          </cell>
          <cell r="C3272" t="str">
            <v>PHC 杭</v>
          </cell>
          <cell r="E3272" t="str">
            <v xml:space="preserve"> 350mm×60mm×10.0m(C種)</v>
          </cell>
          <cell r="G3272" t="str">
            <v>本</v>
          </cell>
        </row>
        <row r="3273">
          <cell r="B3273">
            <v>103046</v>
          </cell>
          <cell r="C3273" t="str">
            <v>PHC 杭</v>
          </cell>
          <cell r="E3273" t="str">
            <v xml:space="preserve"> 350mm×60mm×11.0m(C種)</v>
          </cell>
          <cell r="G3273" t="str">
            <v>本</v>
          </cell>
        </row>
        <row r="3274">
          <cell r="B3274">
            <v>103047</v>
          </cell>
          <cell r="C3274" t="str">
            <v>PHC 杭</v>
          </cell>
          <cell r="E3274" t="str">
            <v xml:space="preserve"> 350mm×60mm×12.0m(C種)</v>
          </cell>
          <cell r="G3274" t="str">
            <v>本</v>
          </cell>
        </row>
        <row r="3275">
          <cell r="B3275">
            <v>103048</v>
          </cell>
          <cell r="C3275" t="str">
            <v>PHC 杭</v>
          </cell>
          <cell r="E3275" t="str">
            <v xml:space="preserve"> 350mm×60mm×13.0m(C種)</v>
          </cell>
          <cell r="G3275" t="str">
            <v>本</v>
          </cell>
        </row>
        <row r="3276">
          <cell r="B3276">
            <v>103049</v>
          </cell>
          <cell r="C3276" t="str">
            <v>PHC 杭</v>
          </cell>
          <cell r="E3276" t="str">
            <v xml:space="preserve"> 350mm×60mm×14.0m(C種)</v>
          </cell>
          <cell r="G3276" t="str">
            <v>本</v>
          </cell>
        </row>
        <row r="3277">
          <cell r="B3277">
            <v>103050</v>
          </cell>
          <cell r="C3277" t="str">
            <v>PHC 杭</v>
          </cell>
          <cell r="E3277" t="str">
            <v xml:space="preserve"> 350mm×60mm×15.0m(C種)</v>
          </cell>
          <cell r="G3277" t="str">
            <v>本</v>
          </cell>
        </row>
        <row r="3278">
          <cell r="B3278">
            <v>103051</v>
          </cell>
          <cell r="C3278" t="str">
            <v>PHC 杭</v>
          </cell>
          <cell r="E3278" t="str">
            <v xml:space="preserve"> 400mm×65mm×7.0m(C種)</v>
          </cell>
          <cell r="G3278" t="str">
            <v>本</v>
          </cell>
        </row>
        <row r="3279">
          <cell r="B3279">
            <v>103052</v>
          </cell>
          <cell r="C3279" t="str">
            <v>PHC 杭</v>
          </cell>
          <cell r="E3279" t="str">
            <v xml:space="preserve"> 400mm×65mm×8.0m(C種)</v>
          </cell>
          <cell r="G3279" t="str">
            <v>本</v>
          </cell>
        </row>
        <row r="3280">
          <cell r="B3280">
            <v>103053</v>
          </cell>
          <cell r="C3280" t="str">
            <v>PHC 杭</v>
          </cell>
          <cell r="E3280" t="str">
            <v xml:space="preserve"> 400mm×65mm×9.0m(C種)</v>
          </cell>
          <cell r="G3280" t="str">
            <v>本</v>
          </cell>
        </row>
        <row r="3281">
          <cell r="B3281">
            <v>103054</v>
          </cell>
          <cell r="C3281" t="str">
            <v>PHC 杭</v>
          </cell>
          <cell r="E3281" t="str">
            <v xml:space="preserve"> 400mm×65mm×10.0m(C種)</v>
          </cell>
          <cell r="G3281" t="str">
            <v>本</v>
          </cell>
        </row>
        <row r="3282">
          <cell r="B3282">
            <v>103055</v>
          </cell>
          <cell r="C3282" t="str">
            <v>PHC 杭</v>
          </cell>
          <cell r="E3282" t="str">
            <v xml:space="preserve"> 400mm×65mm×11.0m(C種)</v>
          </cell>
          <cell r="G3282" t="str">
            <v>本</v>
          </cell>
        </row>
        <row r="3283">
          <cell r="B3283">
            <v>103056</v>
          </cell>
          <cell r="C3283" t="str">
            <v>PHC 杭</v>
          </cell>
          <cell r="E3283" t="str">
            <v xml:space="preserve"> 400mm×65mm×12.0m(C種)</v>
          </cell>
          <cell r="G3283" t="str">
            <v>本</v>
          </cell>
        </row>
        <row r="3284">
          <cell r="B3284">
            <v>103057</v>
          </cell>
          <cell r="C3284" t="str">
            <v>PHC 杭</v>
          </cell>
          <cell r="E3284" t="str">
            <v xml:space="preserve"> 400mm×65mm×13.0m(C種)</v>
          </cell>
          <cell r="G3284" t="str">
            <v>本</v>
          </cell>
        </row>
        <row r="3285">
          <cell r="B3285">
            <v>103058</v>
          </cell>
          <cell r="C3285" t="str">
            <v>PHC 杭</v>
          </cell>
          <cell r="E3285" t="str">
            <v xml:space="preserve"> 400mm×65mm×14.0m(C種)</v>
          </cell>
          <cell r="G3285" t="str">
            <v>本</v>
          </cell>
        </row>
        <row r="3286">
          <cell r="B3286">
            <v>103059</v>
          </cell>
          <cell r="C3286" t="str">
            <v>PHC 杭</v>
          </cell>
          <cell r="E3286" t="str">
            <v xml:space="preserve"> 400mm×65mm×15.0m(C種)</v>
          </cell>
          <cell r="G3286" t="str">
            <v>本</v>
          </cell>
        </row>
        <row r="3287">
          <cell r="B3287">
            <v>103060</v>
          </cell>
          <cell r="C3287" t="str">
            <v>PHC 杭</v>
          </cell>
          <cell r="E3287" t="str">
            <v xml:space="preserve"> 450mm×70mm×7.0m(C種)</v>
          </cell>
          <cell r="G3287" t="str">
            <v>本</v>
          </cell>
        </row>
        <row r="3288">
          <cell r="B3288">
            <v>103061</v>
          </cell>
          <cell r="C3288" t="str">
            <v>PHC 杭</v>
          </cell>
          <cell r="E3288" t="str">
            <v xml:space="preserve"> 450mm×70mm×8.0m(C種)</v>
          </cell>
          <cell r="G3288" t="str">
            <v>本</v>
          </cell>
        </row>
        <row r="3289">
          <cell r="B3289">
            <v>103062</v>
          </cell>
          <cell r="C3289" t="str">
            <v>PHC 杭</v>
          </cell>
          <cell r="E3289" t="str">
            <v xml:space="preserve"> 450mm×70mm×9.0m(C種)</v>
          </cell>
          <cell r="G3289" t="str">
            <v>本</v>
          </cell>
        </row>
        <row r="3290">
          <cell r="B3290">
            <v>103063</v>
          </cell>
          <cell r="C3290" t="str">
            <v>PHC 杭</v>
          </cell>
          <cell r="E3290" t="str">
            <v xml:space="preserve"> 450mm×70mm×10.0m(C種)</v>
          </cell>
          <cell r="G3290" t="str">
            <v>本</v>
          </cell>
        </row>
        <row r="3291">
          <cell r="B3291">
            <v>103064</v>
          </cell>
          <cell r="C3291" t="str">
            <v>PHC 杭</v>
          </cell>
          <cell r="E3291" t="str">
            <v xml:space="preserve"> 450mm×70mm×11.0m(C種)</v>
          </cell>
          <cell r="G3291" t="str">
            <v>本</v>
          </cell>
        </row>
        <row r="3292">
          <cell r="B3292">
            <v>103065</v>
          </cell>
          <cell r="C3292" t="str">
            <v>PHC 杭</v>
          </cell>
          <cell r="E3292" t="str">
            <v xml:space="preserve"> 450mm×70mm×12.0m(C種)</v>
          </cell>
          <cell r="G3292" t="str">
            <v>本</v>
          </cell>
        </row>
        <row r="3293">
          <cell r="B3293">
            <v>103066</v>
          </cell>
          <cell r="C3293" t="str">
            <v>PHC 杭</v>
          </cell>
          <cell r="E3293" t="str">
            <v xml:space="preserve"> 450mm×70mm×13.0m(C種)</v>
          </cell>
          <cell r="G3293" t="str">
            <v>本</v>
          </cell>
        </row>
        <row r="3294">
          <cell r="B3294">
            <v>103067</v>
          </cell>
          <cell r="C3294" t="str">
            <v>PHC 杭</v>
          </cell>
          <cell r="E3294" t="str">
            <v xml:space="preserve"> 450mm×70mm×14.0m(C種)</v>
          </cell>
          <cell r="G3294" t="str">
            <v>本</v>
          </cell>
        </row>
        <row r="3295">
          <cell r="B3295">
            <v>103068</v>
          </cell>
          <cell r="C3295" t="str">
            <v>PHC 杭</v>
          </cell>
          <cell r="E3295" t="str">
            <v xml:space="preserve"> 450mm×70mm×15.0m(C種)</v>
          </cell>
          <cell r="G3295" t="str">
            <v>本</v>
          </cell>
        </row>
        <row r="3296">
          <cell r="B3296">
            <v>105001</v>
          </cell>
          <cell r="C3296" t="str">
            <v>生コンクリート</v>
          </cell>
          <cell r="D3296">
            <v>0</v>
          </cell>
          <cell r="E3296" t="str">
            <v>18.ON/m㎡-20mm-8cm</v>
          </cell>
          <cell r="F3296">
            <v>0</v>
          </cell>
          <cell r="G3296" t="str">
            <v>m3</v>
          </cell>
        </row>
        <row r="3297">
          <cell r="B3297">
            <v>105002</v>
          </cell>
          <cell r="C3297" t="str">
            <v>生コンクリート</v>
          </cell>
          <cell r="D3297">
            <v>0</v>
          </cell>
          <cell r="E3297" t="str">
            <v>18.ON/m㎡-20mm-12cm</v>
          </cell>
          <cell r="F3297">
            <v>0</v>
          </cell>
          <cell r="G3297" t="str">
            <v>m3</v>
          </cell>
        </row>
        <row r="3298">
          <cell r="B3298">
            <v>105003</v>
          </cell>
          <cell r="C3298" t="str">
            <v>生コンクリート</v>
          </cell>
          <cell r="D3298">
            <v>0</v>
          </cell>
          <cell r="E3298" t="str">
            <v>18.ON/m㎡-20mm-15cm</v>
          </cell>
          <cell r="F3298">
            <v>0</v>
          </cell>
          <cell r="G3298" t="str">
            <v>m3</v>
          </cell>
        </row>
        <row r="3299">
          <cell r="B3299">
            <v>105004</v>
          </cell>
          <cell r="C3299" t="str">
            <v>生コンクリート</v>
          </cell>
          <cell r="D3299">
            <v>0</v>
          </cell>
          <cell r="E3299" t="str">
            <v>18.ON/m㎡-20mm-18cm</v>
          </cell>
          <cell r="F3299">
            <v>0</v>
          </cell>
          <cell r="G3299" t="str">
            <v>m3</v>
          </cell>
        </row>
        <row r="3300">
          <cell r="B3300">
            <v>105005</v>
          </cell>
          <cell r="C3300" t="str">
            <v>生コンクリート</v>
          </cell>
          <cell r="D3300">
            <v>0</v>
          </cell>
          <cell r="E3300" t="str">
            <v>21.ON/m㎡-20mm-8cm</v>
          </cell>
          <cell r="F3300">
            <v>0</v>
          </cell>
          <cell r="G3300" t="str">
            <v>m3</v>
          </cell>
        </row>
        <row r="3301">
          <cell r="B3301">
            <v>105006</v>
          </cell>
          <cell r="C3301" t="str">
            <v>生コンクリート</v>
          </cell>
          <cell r="D3301">
            <v>0</v>
          </cell>
          <cell r="E3301" t="str">
            <v>21.ON/m㎡-20mm-12cm</v>
          </cell>
          <cell r="F3301">
            <v>0</v>
          </cell>
          <cell r="G3301" t="str">
            <v>m3</v>
          </cell>
        </row>
        <row r="3302">
          <cell r="B3302">
            <v>105007</v>
          </cell>
          <cell r="C3302" t="str">
            <v>生コンクリート</v>
          </cell>
          <cell r="D3302">
            <v>0</v>
          </cell>
          <cell r="E3302" t="str">
            <v>21.ON/m㎡-20mm-15cm</v>
          </cell>
          <cell r="F3302">
            <v>0</v>
          </cell>
          <cell r="G3302" t="str">
            <v>m3</v>
          </cell>
        </row>
        <row r="3303">
          <cell r="B3303">
            <v>105008</v>
          </cell>
          <cell r="C3303" t="str">
            <v>生コンクリート</v>
          </cell>
          <cell r="D3303">
            <v>0</v>
          </cell>
          <cell r="E3303" t="str">
            <v>21.ON/m㎡-20mm-18cm</v>
          </cell>
          <cell r="F3303">
            <v>0</v>
          </cell>
          <cell r="G3303" t="str">
            <v>m3</v>
          </cell>
        </row>
        <row r="3304">
          <cell r="B3304">
            <v>105009</v>
          </cell>
          <cell r="C3304" t="str">
            <v>生コンクリート</v>
          </cell>
          <cell r="D3304">
            <v>0</v>
          </cell>
          <cell r="E3304" t="str">
            <v>24.ON/m㎡-20mm-8cm</v>
          </cell>
          <cell r="F3304">
            <v>0</v>
          </cell>
          <cell r="G3304" t="str">
            <v>m3</v>
          </cell>
        </row>
        <row r="3305">
          <cell r="B3305">
            <v>105010</v>
          </cell>
          <cell r="C3305" t="str">
            <v>生コンクリート</v>
          </cell>
          <cell r="D3305">
            <v>0</v>
          </cell>
          <cell r="E3305" t="str">
            <v>24.ON/m㎡-20mm-12cm</v>
          </cell>
          <cell r="F3305">
            <v>0</v>
          </cell>
          <cell r="G3305" t="str">
            <v>m3</v>
          </cell>
        </row>
        <row r="3306">
          <cell r="B3306">
            <v>105011</v>
          </cell>
          <cell r="C3306" t="str">
            <v>生コンクリート</v>
          </cell>
          <cell r="D3306">
            <v>0</v>
          </cell>
          <cell r="E3306" t="str">
            <v>24.ON/m㎡-20mm-15cm</v>
          </cell>
          <cell r="F3306">
            <v>0</v>
          </cell>
          <cell r="G3306" t="str">
            <v>m3</v>
          </cell>
        </row>
        <row r="3307">
          <cell r="B3307">
            <v>105012</v>
          </cell>
          <cell r="C3307" t="str">
            <v>生コンクリート</v>
          </cell>
          <cell r="D3307">
            <v>0</v>
          </cell>
          <cell r="E3307" t="str">
            <v>24.ON/m㎡-20mm-18cm</v>
          </cell>
          <cell r="F3307">
            <v>0</v>
          </cell>
          <cell r="G3307" t="str">
            <v>m3</v>
          </cell>
        </row>
        <row r="3308">
          <cell r="B3308">
            <v>105013</v>
          </cell>
          <cell r="C3308" t="str">
            <v>生コンクリート</v>
          </cell>
          <cell r="D3308">
            <v>0</v>
          </cell>
          <cell r="E3308" t="str">
            <v>27.ON/m㎡-20mm-8cm</v>
          </cell>
          <cell r="F3308">
            <v>0</v>
          </cell>
          <cell r="G3308" t="str">
            <v>m3</v>
          </cell>
        </row>
        <row r="3309">
          <cell r="B3309">
            <v>105014</v>
          </cell>
          <cell r="C3309" t="str">
            <v>生コンクリート</v>
          </cell>
          <cell r="D3309">
            <v>0</v>
          </cell>
          <cell r="E3309" t="str">
            <v>27.ON/m㎡-20mm-12cm</v>
          </cell>
          <cell r="F3309">
            <v>0</v>
          </cell>
          <cell r="G3309" t="str">
            <v>m3</v>
          </cell>
        </row>
        <row r="3310">
          <cell r="B3310">
            <v>105015</v>
          </cell>
          <cell r="C3310" t="str">
            <v>生コンクリート</v>
          </cell>
          <cell r="D3310">
            <v>0</v>
          </cell>
          <cell r="E3310" t="str">
            <v>27.ON/m㎡-20mm-15cm</v>
          </cell>
          <cell r="F3310">
            <v>0</v>
          </cell>
          <cell r="G3310" t="str">
            <v>m3</v>
          </cell>
        </row>
        <row r="3311">
          <cell r="B3311">
            <v>105016</v>
          </cell>
          <cell r="C3311" t="str">
            <v>生コンクリート</v>
          </cell>
          <cell r="D3311">
            <v>0</v>
          </cell>
          <cell r="E3311" t="str">
            <v>27.ON/m㎡-20mm-18cm</v>
          </cell>
          <cell r="F3311">
            <v>0</v>
          </cell>
          <cell r="G3311" t="str">
            <v>m3</v>
          </cell>
        </row>
        <row r="3312">
          <cell r="B3312">
            <v>105017</v>
          </cell>
          <cell r="C3312" t="str">
            <v>生コンクリート</v>
          </cell>
          <cell r="D3312">
            <v>0</v>
          </cell>
          <cell r="E3312" t="str">
            <v>30.ON/m㎡-20mm-8cm</v>
          </cell>
          <cell r="F3312">
            <v>0</v>
          </cell>
          <cell r="G3312" t="str">
            <v>m3</v>
          </cell>
        </row>
        <row r="3313">
          <cell r="B3313">
            <v>105018</v>
          </cell>
          <cell r="C3313" t="str">
            <v>生コンクリート</v>
          </cell>
          <cell r="D3313">
            <v>0</v>
          </cell>
          <cell r="E3313" t="str">
            <v>30.ON/m㎡-20mm-12cm</v>
          </cell>
          <cell r="F3313">
            <v>0</v>
          </cell>
          <cell r="G3313" t="str">
            <v>m3</v>
          </cell>
        </row>
        <row r="3314">
          <cell r="B3314">
            <v>105019</v>
          </cell>
          <cell r="C3314" t="str">
            <v>生コンクリート</v>
          </cell>
          <cell r="D3314">
            <v>0</v>
          </cell>
          <cell r="E3314" t="str">
            <v>30.ON/m㎡-20mm-15cm</v>
          </cell>
          <cell r="F3314">
            <v>0</v>
          </cell>
          <cell r="G3314" t="str">
            <v>m3</v>
          </cell>
        </row>
        <row r="3315">
          <cell r="B3315">
            <v>105020</v>
          </cell>
          <cell r="C3315" t="str">
            <v>生コンクリート</v>
          </cell>
          <cell r="D3315">
            <v>0</v>
          </cell>
          <cell r="E3315" t="str">
            <v>40.ON/m㎡-20mm-8cm</v>
          </cell>
          <cell r="F3315">
            <v>0</v>
          </cell>
          <cell r="G3315" t="str">
            <v>m3</v>
          </cell>
        </row>
        <row r="3316">
          <cell r="B3316">
            <v>105021</v>
          </cell>
          <cell r="C3316" t="str">
            <v>生コンクリート</v>
          </cell>
          <cell r="D3316">
            <v>0</v>
          </cell>
          <cell r="E3316" t="str">
            <v>40.ON/m㎡-20mm-12cm</v>
          </cell>
          <cell r="F3316">
            <v>0</v>
          </cell>
          <cell r="G3316" t="str">
            <v>m3</v>
          </cell>
        </row>
      </sheetData>
      <sheetData sheetId="19">
        <row r="9">
          <cell r="Y9" t="str">
            <v>ａ</v>
          </cell>
          <cell r="Z9" t="str">
            <v xml:space="preserve"> Ｆ☆☆☆☆</v>
          </cell>
        </row>
        <row r="10">
          <cell r="Y10" t="str">
            <v>ｂ</v>
          </cell>
          <cell r="Z10" t="str">
            <v xml:space="preserve"> Ｆ☆☆☆☆</v>
          </cell>
        </row>
        <row r="11">
          <cell r="Y11" t="str">
            <v>ｃ</v>
          </cell>
          <cell r="Z11" t="str">
            <v xml:space="preserve"> Ｆ☆☆☆☆</v>
          </cell>
        </row>
        <row r="12">
          <cell r="Y12" t="str">
            <v>ｄ</v>
          </cell>
          <cell r="Z12" t="str">
            <v xml:space="preserve"> Ｆ☆☆☆☆</v>
          </cell>
        </row>
        <row r="13">
          <cell r="Y13" t="str">
            <v>ｅ</v>
          </cell>
          <cell r="Z13" t="str">
            <v xml:space="preserve"> Ｆ☆☆☆☆</v>
          </cell>
        </row>
        <row r="14">
          <cell r="Y14" t="str">
            <v>ｆ</v>
          </cell>
          <cell r="Z14" t="str">
            <v xml:space="preserve"> Ｆ☆☆☆☆</v>
          </cell>
        </row>
        <row r="15">
          <cell r="Y15" t="str">
            <v>ｇ</v>
          </cell>
          <cell r="Z15" t="str">
            <v xml:space="preserve"> Ｆ☆☆☆☆</v>
          </cell>
        </row>
        <row r="16">
          <cell r="Y16" t="str">
            <v>ｈ</v>
          </cell>
          <cell r="Z16" t="str">
            <v xml:space="preserve"> Ｆ☆☆☆☆</v>
          </cell>
        </row>
        <row r="17">
          <cell r="Y17" t="str">
            <v>ｉ</v>
          </cell>
          <cell r="Z17" t="str">
            <v xml:space="preserve"> Ｆ☆☆☆☆</v>
          </cell>
        </row>
        <row r="18">
          <cell r="Y18" t="str">
            <v>ｊ</v>
          </cell>
          <cell r="Z18" t="str">
            <v xml:space="preserve"> 規制対象外</v>
          </cell>
        </row>
        <row r="19">
          <cell r="Y19" t="str">
            <v>ｋ</v>
          </cell>
          <cell r="Z19" t="str">
            <v xml:space="preserve"> 規制対象外</v>
          </cell>
        </row>
        <row r="20">
          <cell r="Y20" t="str">
            <v>ｌ</v>
          </cell>
          <cell r="Z20">
            <v>0</v>
          </cell>
        </row>
        <row r="21">
          <cell r="Y21" t="str">
            <v>ｍ</v>
          </cell>
          <cell r="Z21">
            <v>0</v>
          </cell>
        </row>
        <row r="22">
          <cell r="Y22" t="str">
            <v>ｎ</v>
          </cell>
          <cell r="Z22">
            <v>0</v>
          </cell>
        </row>
        <row r="23">
          <cell r="Y23" t="str">
            <v>ｏ</v>
          </cell>
          <cell r="Z23">
            <v>0</v>
          </cell>
        </row>
        <row r="24">
          <cell r="Y24" t="str">
            <v>ｐ</v>
          </cell>
          <cell r="Z24">
            <v>0</v>
          </cell>
        </row>
        <row r="25">
          <cell r="Y25" t="str">
            <v>ｑ</v>
          </cell>
          <cell r="Z25">
            <v>0</v>
          </cell>
        </row>
        <row r="26">
          <cell r="Y26" t="str">
            <v>ｒ</v>
          </cell>
          <cell r="Z26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水材料"/>
      <sheetName val="代価表"/>
      <sheetName val="給水材料"/>
      <sheetName val="Sheet1"/>
    </sheetNames>
    <sheetDataSet>
      <sheetData sheetId="0" refreshError="1">
        <row r="2">
          <cell r="A2">
            <v>1</v>
          </cell>
          <cell r="B2" t="str">
            <v xml:space="preserve"> K形　ﾀﾞｸﾀｲﾙ鋳鉄管 3種</v>
          </cell>
          <cell r="D2" t="str">
            <v xml:space="preserve"> φ75×4</v>
          </cell>
          <cell r="E2" t="str">
            <v xml:space="preserve"> 本</v>
          </cell>
          <cell r="F2">
            <v>12900</v>
          </cell>
          <cell r="H2" t="str">
            <v>K1307</v>
          </cell>
        </row>
        <row r="3">
          <cell r="A3">
            <v>2</v>
          </cell>
          <cell r="B3" t="str">
            <v xml:space="preserve"> K形　ﾀﾞｸﾀｲﾙ鋳鉄管 3種</v>
          </cell>
          <cell r="D3" t="str">
            <v xml:space="preserve"> φ100×4</v>
          </cell>
          <cell r="E3" t="str">
            <v xml:space="preserve"> 本</v>
          </cell>
          <cell r="F3">
            <v>16800</v>
          </cell>
          <cell r="H3" t="str">
            <v>K1310</v>
          </cell>
        </row>
        <row r="4">
          <cell r="A4">
            <v>3</v>
          </cell>
          <cell r="B4" t="str">
            <v xml:space="preserve"> K形　ﾀﾞｸﾀｲﾙ鋳鉄管 3種</v>
          </cell>
          <cell r="D4" t="str">
            <v xml:space="preserve"> φ150×5</v>
          </cell>
          <cell r="E4" t="str">
            <v xml:space="preserve"> 本</v>
          </cell>
          <cell r="F4">
            <v>30500</v>
          </cell>
          <cell r="H4" t="str">
            <v>K1315</v>
          </cell>
        </row>
        <row r="5">
          <cell r="A5">
            <v>4</v>
          </cell>
          <cell r="B5" t="str">
            <v xml:space="preserve"> K形　ﾀﾞｸﾀｲﾙ鋳鉄管 3種</v>
          </cell>
          <cell r="D5" t="str">
            <v xml:space="preserve"> φ200×5</v>
          </cell>
          <cell r="E5" t="str">
            <v xml:space="preserve"> 本</v>
          </cell>
          <cell r="F5">
            <v>41000</v>
          </cell>
          <cell r="H5" t="str">
            <v>K1320</v>
          </cell>
        </row>
        <row r="6">
          <cell r="A6">
            <v>5</v>
          </cell>
          <cell r="B6" t="str">
            <v xml:space="preserve"> K形　ﾀﾞｸﾀｲﾙ鋳鉄管 3種</v>
          </cell>
          <cell r="D6" t="str">
            <v xml:space="preserve"> φ250×5</v>
          </cell>
          <cell r="E6" t="str">
            <v xml:space="preserve"> 本</v>
          </cell>
          <cell r="F6">
            <v>52000</v>
          </cell>
          <cell r="H6" t="str">
            <v>K1325</v>
          </cell>
        </row>
        <row r="7">
          <cell r="A7">
            <v>6</v>
          </cell>
          <cell r="B7" t="str">
            <v xml:space="preserve"> K形　ﾀﾞｸﾀｲﾙ鋳鉄管 3種</v>
          </cell>
          <cell r="D7" t="str">
            <v xml:space="preserve"> φ300×6</v>
          </cell>
          <cell r="E7" t="str">
            <v xml:space="preserve"> 本</v>
          </cell>
          <cell r="F7">
            <v>79400</v>
          </cell>
          <cell r="H7" t="str">
            <v>K1330</v>
          </cell>
        </row>
        <row r="8">
          <cell r="A8">
            <v>7</v>
          </cell>
          <cell r="B8" t="str">
            <v xml:space="preserve"> K形　ﾀﾞｸﾀｲﾙ鋳鉄管 3種</v>
          </cell>
          <cell r="D8" t="str">
            <v xml:space="preserve"> φ350×6</v>
          </cell>
          <cell r="E8" t="str">
            <v xml:space="preserve"> 本</v>
          </cell>
          <cell r="F8">
            <v>94500</v>
          </cell>
          <cell r="H8" t="str">
            <v>K1335</v>
          </cell>
        </row>
        <row r="9">
          <cell r="A9">
            <v>8</v>
          </cell>
          <cell r="B9" t="str">
            <v xml:space="preserve"> K形　ﾀﾞｸﾀｲﾙ鋳鉄管 3種</v>
          </cell>
          <cell r="D9" t="str">
            <v xml:space="preserve"> φ400×6</v>
          </cell>
          <cell r="E9" t="str">
            <v xml:space="preserve"> 本</v>
          </cell>
          <cell r="F9">
            <v>116000</v>
          </cell>
          <cell r="H9" t="str">
            <v>K1340</v>
          </cell>
        </row>
        <row r="10">
          <cell r="A10">
            <v>9</v>
          </cell>
          <cell r="B10" t="str">
            <v xml:space="preserve"> K形　ﾀﾞｸﾀｲﾙ鋳鉄管 3種</v>
          </cell>
          <cell r="D10" t="str">
            <v xml:space="preserve"> φ450×6</v>
          </cell>
          <cell r="E10" t="str">
            <v xml:space="preserve"> 本</v>
          </cell>
          <cell r="F10">
            <v>138000</v>
          </cell>
          <cell r="H10" t="str">
            <v>K1345</v>
          </cell>
        </row>
        <row r="11">
          <cell r="A11">
            <v>10</v>
          </cell>
          <cell r="B11" t="str">
            <v xml:space="preserve"> K形　ﾀﾞｸﾀｲﾙ鋳鉄管 3種</v>
          </cell>
          <cell r="D11" t="str">
            <v xml:space="preserve"> φ500×6</v>
          </cell>
          <cell r="E11" t="str">
            <v xml:space="preserve"> 本</v>
          </cell>
          <cell r="F11">
            <v>164000</v>
          </cell>
          <cell r="H11" t="str">
            <v>K1350</v>
          </cell>
        </row>
        <row r="12">
          <cell r="A12">
            <v>11</v>
          </cell>
          <cell r="B12" t="str">
            <v xml:space="preserve"> K形　ﾀﾞｸﾀｲﾙ鋳鉄管 3種</v>
          </cell>
          <cell r="D12" t="str">
            <v xml:space="preserve"> φ600×6</v>
          </cell>
          <cell r="E12" t="str">
            <v xml:space="preserve"> 本</v>
          </cell>
          <cell r="F12">
            <v>221000</v>
          </cell>
          <cell r="H12" t="str">
            <v>K1360</v>
          </cell>
        </row>
        <row r="13">
          <cell r="A13">
            <v>12</v>
          </cell>
          <cell r="B13" t="str">
            <v xml:space="preserve"> K形　ﾀﾞｸﾀｲﾙ鋳鉄管 3種</v>
          </cell>
          <cell r="D13" t="str">
            <v xml:space="preserve"> φ800×6</v>
          </cell>
          <cell r="E13" t="str">
            <v xml:space="preserve"> 本</v>
          </cell>
          <cell r="F13">
            <v>344000</v>
          </cell>
          <cell r="H13" t="str">
            <v>K1380</v>
          </cell>
        </row>
        <row r="14">
          <cell r="A14">
            <v>13</v>
          </cell>
          <cell r="B14" t="str">
            <v xml:space="preserve"> K形　ﾀﾞｸﾀｲﾙ鋳鉄管 3種</v>
          </cell>
          <cell r="D14" t="str">
            <v xml:space="preserve"> φ1000×6</v>
          </cell>
          <cell r="E14" t="str">
            <v xml:space="preserve"> 本</v>
          </cell>
          <cell r="F14">
            <v>530800</v>
          </cell>
          <cell r="H14" t="str">
            <v>K1301</v>
          </cell>
        </row>
        <row r="15">
          <cell r="A15">
            <v>14</v>
          </cell>
          <cell r="B15" t="str">
            <v xml:space="preserve"> K形　十 字 管</v>
          </cell>
          <cell r="D15" t="str">
            <v xml:space="preserve"> φ75×75</v>
          </cell>
          <cell r="E15" t="str">
            <v xml:space="preserve"> 個</v>
          </cell>
          <cell r="F15">
            <v>19300</v>
          </cell>
          <cell r="H15" t="str">
            <v>K2177</v>
          </cell>
        </row>
        <row r="16">
          <cell r="A16">
            <v>15</v>
          </cell>
          <cell r="B16" t="str">
            <v xml:space="preserve"> K形　十 字 管</v>
          </cell>
          <cell r="D16" t="str">
            <v xml:space="preserve"> φ100×100</v>
          </cell>
          <cell r="E16" t="str">
            <v xml:space="preserve"> 個</v>
          </cell>
          <cell r="F16">
            <v>26200</v>
          </cell>
          <cell r="H16" t="str">
            <v>K2111</v>
          </cell>
        </row>
        <row r="17">
          <cell r="A17">
            <v>16</v>
          </cell>
          <cell r="B17" t="str">
            <v xml:space="preserve"> K形　十 字 管</v>
          </cell>
          <cell r="D17" t="str">
            <v xml:space="preserve"> φ150×100</v>
          </cell>
          <cell r="E17" t="str">
            <v xml:space="preserve"> 個</v>
          </cell>
          <cell r="F17">
            <v>35500</v>
          </cell>
          <cell r="H17" t="str">
            <v>K2151</v>
          </cell>
        </row>
        <row r="18">
          <cell r="A18">
            <v>17</v>
          </cell>
          <cell r="B18" t="str">
            <v xml:space="preserve"> K形　十 字 管</v>
          </cell>
          <cell r="D18" t="str">
            <v xml:space="preserve"> φ150×150</v>
          </cell>
          <cell r="E18" t="str">
            <v xml:space="preserve"> 個</v>
          </cell>
          <cell r="F18">
            <v>40800</v>
          </cell>
          <cell r="H18" t="str">
            <v>K2155</v>
          </cell>
        </row>
        <row r="19">
          <cell r="A19">
            <v>18</v>
          </cell>
          <cell r="B19" t="str">
            <v xml:space="preserve"> K形　十 字 管</v>
          </cell>
          <cell r="D19" t="str">
            <v xml:space="preserve"> φ200×150</v>
          </cell>
          <cell r="E19" t="str">
            <v xml:space="preserve"> 個</v>
          </cell>
          <cell r="F19">
            <v>58800</v>
          </cell>
          <cell r="H19" t="str">
            <v>K2125</v>
          </cell>
        </row>
        <row r="20">
          <cell r="A20">
            <v>19</v>
          </cell>
          <cell r="B20" t="str">
            <v xml:space="preserve"> K形　十 字 管</v>
          </cell>
          <cell r="D20" t="str">
            <v xml:space="preserve"> φ200×200</v>
          </cell>
          <cell r="E20" t="str">
            <v xml:space="preserve"> 個</v>
          </cell>
          <cell r="F20">
            <v>64300</v>
          </cell>
          <cell r="H20" t="str">
            <v>K2122</v>
          </cell>
        </row>
        <row r="21">
          <cell r="A21">
            <v>20</v>
          </cell>
          <cell r="B21" t="str">
            <v xml:space="preserve"> K形　十 字 管</v>
          </cell>
          <cell r="D21" t="str">
            <v xml:space="preserve"> φ250×150</v>
          </cell>
          <cell r="E21" t="str">
            <v xml:space="preserve"> 個</v>
          </cell>
          <cell r="F21">
            <v>67700</v>
          </cell>
          <cell r="H21" t="str">
            <v>K2165</v>
          </cell>
        </row>
        <row r="22">
          <cell r="A22">
            <v>21</v>
          </cell>
          <cell r="B22" t="str">
            <v xml:space="preserve"> K形　十 字 管</v>
          </cell>
          <cell r="D22" t="str">
            <v xml:space="preserve"> φ250×250</v>
          </cell>
          <cell r="E22" t="str">
            <v xml:space="preserve"> 個</v>
          </cell>
          <cell r="F22">
            <v>85600</v>
          </cell>
          <cell r="H22" t="str">
            <v>K2166</v>
          </cell>
        </row>
        <row r="23">
          <cell r="A23">
            <v>22</v>
          </cell>
          <cell r="B23" t="str">
            <v xml:space="preserve"> K形　十 字 管</v>
          </cell>
          <cell r="D23" t="str">
            <v xml:space="preserve"> φ300×200</v>
          </cell>
          <cell r="E23" t="str">
            <v xml:space="preserve"> 個</v>
          </cell>
          <cell r="F23">
            <v>101300</v>
          </cell>
          <cell r="H23" t="str">
            <v>K2132</v>
          </cell>
        </row>
        <row r="24">
          <cell r="A24">
            <v>23</v>
          </cell>
          <cell r="B24" t="str">
            <v xml:space="preserve"> K形　十 字 管</v>
          </cell>
          <cell r="D24" t="str">
            <v xml:space="preserve"> φ300×300</v>
          </cell>
          <cell r="E24" t="str">
            <v xml:space="preserve"> 個</v>
          </cell>
          <cell r="F24">
            <v>122600</v>
          </cell>
          <cell r="H24" t="str">
            <v>K2133</v>
          </cell>
        </row>
        <row r="25">
          <cell r="A25">
            <v>24</v>
          </cell>
          <cell r="B25" t="str">
            <v xml:space="preserve"> K形　十 字 管</v>
          </cell>
          <cell r="D25" t="str">
            <v xml:space="preserve"> φ350×250</v>
          </cell>
          <cell r="E25" t="str">
            <v xml:space="preserve"> 個</v>
          </cell>
          <cell r="F25">
            <v>130800</v>
          </cell>
          <cell r="H25" t="str">
            <v>K2180</v>
          </cell>
        </row>
        <row r="26">
          <cell r="A26">
            <v>25</v>
          </cell>
          <cell r="B26" t="str">
            <v xml:space="preserve"> K形　十 字 管</v>
          </cell>
          <cell r="D26" t="str">
            <v xml:space="preserve"> φ350×350</v>
          </cell>
          <cell r="E26" t="str">
            <v xml:space="preserve"> 個</v>
          </cell>
          <cell r="F26">
            <v>154100</v>
          </cell>
          <cell r="H26" t="str">
            <v>K2181</v>
          </cell>
        </row>
        <row r="27">
          <cell r="A27">
            <v>26</v>
          </cell>
          <cell r="B27" t="str">
            <v xml:space="preserve"> K形　十 字 管</v>
          </cell>
          <cell r="D27" t="str">
            <v xml:space="preserve"> φ400×300</v>
          </cell>
          <cell r="E27" t="str">
            <v xml:space="preserve"> 個</v>
          </cell>
          <cell r="F27">
            <v>176000</v>
          </cell>
          <cell r="H27" t="str">
            <v>K2182</v>
          </cell>
        </row>
        <row r="28">
          <cell r="A28">
            <v>27</v>
          </cell>
          <cell r="B28" t="str">
            <v xml:space="preserve"> K形　十 字 管</v>
          </cell>
          <cell r="D28" t="str">
            <v xml:space="preserve"> φ400×400</v>
          </cell>
          <cell r="E28" t="str">
            <v xml:space="preserve"> 個</v>
          </cell>
          <cell r="F28">
            <v>197900</v>
          </cell>
          <cell r="H28" t="str">
            <v>K2183</v>
          </cell>
        </row>
        <row r="29">
          <cell r="A29">
            <v>28</v>
          </cell>
          <cell r="B29" t="str">
            <v xml:space="preserve"> K形　十 字 管</v>
          </cell>
          <cell r="D29" t="str">
            <v xml:space="preserve"> φ450×300</v>
          </cell>
          <cell r="E29" t="str">
            <v xml:space="preserve"> 個</v>
          </cell>
          <cell r="F29">
            <v>204100</v>
          </cell>
          <cell r="H29" t="str">
            <v>K2184</v>
          </cell>
        </row>
        <row r="30">
          <cell r="A30">
            <v>29</v>
          </cell>
          <cell r="B30" t="str">
            <v xml:space="preserve"> K形　十 字 管</v>
          </cell>
          <cell r="D30" t="str">
            <v xml:space="preserve"> φ450×450</v>
          </cell>
          <cell r="E30" t="str">
            <v xml:space="preserve"> 個</v>
          </cell>
          <cell r="F30">
            <v>239000</v>
          </cell>
          <cell r="H30" t="str">
            <v>K2185</v>
          </cell>
        </row>
        <row r="31">
          <cell r="A31">
            <v>30</v>
          </cell>
          <cell r="B31" t="str">
            <v xml:space="preserve"> K形　十 字 管</v>
          </cell>
          <cell r="D31" t="str">
            <v xml:space="preserve"> φ500×400</v>
          </cell>
          <cell r="E31" t="str">
            <v xml:space="preserve"> 個</v>
          </cell>
          <cell r="F31">
            <v>254000</v>
          </cell>
          <cell r="H31" t="str">
            <v>K2186</v>
          </cell>
        </row>
        <row r="32">
          <cell r="A32">
            <v>31</v>
          </cell>
          <cell r="B32" t="str">
            <v xml:space="preserve"> K形　十 字 管</v>
          </cell>
          <cell r="D32" t="str">
            <v xml:space="preserve"> φ600×400</v>
          </cell>
          <cell r="E32" t="str">
            <v xml:space="preserve"> 個</v>
          </cell>
          <cell r="F32">
            <v>326500</v>
          </cell>
          <cell r="H32" t="str">
            <v>K2187</v>
          </cell>
        </row>
        <row r="33">
          <cell r="A33">
            <v>32</v>
          </cell>
          <cell r="B33" t="str">
            <v xml:space="preserve"> K形　十 字 管</v>
          </cell>
          <cell r="D33" t="str">
            <v xml:space="preserve"> φ800×600</v>
          </cell>
          <cell r="E33" t="str">
            <v xml:space="preserve"> 個</v>
          </cell>
          <cell r="F33">
            <v>563800</v>
          </cell>
          <cell r="H33" t="str">
            <v>K2188</v>
          </cell>
        </row>
        <row r="34">
          <cell r="A34">
            <v>33</v>
          </cell>
          <cell r="B34" t="str">
            <v xml:space="preserve"> K形　Ｔ 字 管</v>
          </cell>
          <cell r="D34" t="str">
            <v xml:space="preserve"> φ75×75</v>
          </cell>
          <cell r="E34" t="str">
            <v xml:space="preserve"> 個</v>
          </cell>
          <cell r="F34">
            <v>13200</v>
          </cell>
          <cell r="H34" t="str">
            <v>K2277</v>
          </cell>
        </row>
        <row r="35">
          <cell r="A35">
            <v>34</v>
          </cell>
          <cell r="B35" t="str">
            <v xml:space="preserve"> K形　Ｔ 字 管</v>
          </cell>
          <cell r="D35" t="str">
            <v xml:space="preserve"> φ100×75</v>
          </cell>
          <cell r="E35" t="str">
            <v xml:space="preserve"> 個</v>
          </cell>
          <cell r="F35">
            <v>16900</v>
          </cell>
          <cell r="H35" t="str">
            <v>K2217</v>
          </cell>
        </row>
        <row r="36">
          <cell r="A36">
            <v>35</v>
          </cell>
          <cell r="B36" t="str">
            <v xml:space="preserve"> K形　Ｔ 字 管</v>
          </cell>
          <cell r="D36" t="str">
            <v xml:space="preserve"> φ100×100</v>
          </cell>
          <cell r="E36" t="str">
            <v xml:space="preserve"> 個</v>
          </cell>
          <cell r="F36">
            <v>18000</v>
          </cell>
          <cell r="H36" t="str">
            <v>K2211</v>
          </cell>
        </row>
        <row r="37">
          <cell r="A37">
            <v>36</v>
          </cell>
          <cell r="B37" t="str">
            <v xml:space="preserve"> K形　Ｔ 字 管</v>
          </cell>
          <cell r="D37" t="str">
            <v xml:space="preserve"> φ150×75</v>
          </cell>
          <cell r="E37" t="str">
            <v xml:space="preserve"> 個</v>
          </cell>
          <cell r="F37">
            <v>25100</v>
          </cell>
          <cell r="H37" t="str">
            <v>K2257</v>
          </cell>
        </row>
        <row r="38">
          <cell r="A38">
            <v>37</v>
          </cell>
          <cell r="B38" t="str">
            <v xml:space="preserve"> K形　Ｔ 字 管</v>
          </cell>
          <cell r="D38" t="str">
            <v xml:space="preserve"> φ150×100</v>
          </cell>
          <cell r="E38" t="str">
            <v xml:space="preserve"> 個</v>
          </cell>
          <cell r="F38">
            <v>26200</v>
          </cell>
          <cell r="H38" t="str">
            <v>K2251</v>
          </cell>
        </row>
        <row r="39">
          <cell r="A39">
            <v>38</v>
          </cell>
          <cell r="B39" t="str">
            <v xml:space="preserve"> K形　Ｔ 字 管</v>
          </cell>
          <cell r="D39" t="str">
            <v xml:space="preserve"> φ150×150</v>
          </cell>
          <cell r="E39" t="str">
            <v xml:space="preserve"> 個</v>
          </cell>
          <cell r="F39">
            <v>28500</v>
          </cell>
          <cell r="H39" t="str">
            <v>K2255</v>
          </cell>
        </row>
        <row r="40">
          <cell r="A40">
            <v>39</v>
          </cell>
          <cell r="B40" t="str">
            <v xml:space="preserve"> K形　Ｔ 字 管</v>
          </cell>
          <cell r="D40" t="str">
            <v xml:space="preserve"> φ200×100</v>
          </cell>
          <cell r="E40" t="str">
            <v xml:space="preserve"> 個</v>
          </cell>
          <cell r="F40">
            <v>36400</v>
          </cell>
          <cell r="H40" t="str">
            <v>K2221</v>
          </cell>
        </row>
        <row r="41">
          <cell r="A41">
            <v>40</v>
          </cell>
          <cell r="B41" t="str">
            <v xml:space="preserve"> K形　Ｔ 字 管</v>
          </cell>
          <cell r="D41" t="str">
            <v xml:space="preserve"> φ200×150</v>
          </cell>
          <cell r="E41" t="str">
            <v xml:space="preserve"> 個</v>
          </cell>
          <cell r="F41">
            <v>43300</v>
          </cell>
          <cell r="H41" t="str">
            <v>K2225</v>
          </cell>
        </row>
        <row r="42">
          <cell r="A42">
            <v>41</v>
          </cell>
          <cell r="B42" t="str">
            <v xml:space="preserve"> K形　Ｔ 字 管</v>
          </cell>
          <cell r="D42" t="str">
            <v xml:space="preserve"> φ200×200</v>
          </cell>
          <cell r="E42" t="str">
            <v xml:space="preserve"> 個</v>
          </cell>
          <cell r="F42">
            <v>45700</v>
          </cell>
          <cell r="H42" t="str">
            <v>K2222</v>
          </cell>
        </row>
        <row r="43">
          <cell r="A43">
            <v>42</v>
          </cell>
          <cell r="B43" t="str">
            <v xml:space="preserve"> K形　Ｔ 字 管</v>
          </cell>
          <cell r="D43" t="str">
            <v xml:space="preserve"> φ250×100</v>
          </cell>
          <cell r="E43" t="str">
            <v xml:space="preserve"> 個</v>
          </cell>
          <cell r="F43">
            <v>49500</v>
          </cell>
          <cell r="H43" t="str">
            <v>K2261</v>
          </cell>
        </row>
        <row r="44">
          <cell r="A44">
            <v>43</v>
          </cell>
          <cell r="B44" t="str">
            <v xml:space="preserve"> K形　Ｔ 字 管</v>
          </cell>
          <cell r="D44" t="str">
            <v xml:space="preserve"> φ250×150</v>
          </cell>
          <cell r="E44" t="str">
            <v xml:space="preserve"> 個</v>
          </cell>
          <cell r="F44">
            <v>52000</v>
          </cell>
          <cell r="H44" t="str">
            <v>K2265</v>
          </cell>
        </row>
        <row r="45">
          <cell r="A45">
            <v>44</v>
          </cell>
          <cell r="B45" t="str">
            <v xml:space="preserve"> K形　Ｔ 字 管</v>
          </cell>
          <cell r="D45" t="str">
            <v xml:space="preserve"> φ250×250</v>
          </cell>
          <cell r="E45" t="str">
            <v xml:space="preserve"> 個</v>
          </cell>
          <cell r="F45">
            <v>62200</v>
          </cell>
          <cell r="H45" t="str">
            <v>K2266</v>
          </cell>
        </row>
        <row r="46">
          <cell r="A46">
            <v>45</v>
          </cell>
          <cell r="B46" t="str">
            <v xml:space="preserve"> K形　Ｔ 字 管</v>
          </cell>
          <cell r="D46" t="str">
            <v xml:space="preserve"> φ300×100</v>
          </cell>
          <cell r="E46" t="str">
            <v xml:space="preserve"> 個</v>
          </cell>
          <cell r="F46">
            <v>65200</v>
          </cell>
          <cell r="H46" t="str">
            <v>K2231</v>
          </cell>
        </row>
        <row r="47">
          <cell r="A47">
            <v>46</v>
          </cell>
          <cell r="B47" t="str">
            <v xml:space="preserve"> K形　Ｔ 字 管</v>
          </cell>
          <cell r="D47" t="str">
            <v xml:space="preserve"> φ300×150</v>
          </cell>
          <cell r="E47" t="str">
            <v xml:space="preserve"> 個</v>
          </cell>
          <cell r="F47">
            <v>67700</v>
          </cell>
          <cell r="H47" t="str">
            <v>K2235</v>
          </cell>
        </row>
        <row r="48">
          <cell r="A48">
            <v>47</v>
          </cell>
          <cell r="B48" t="str">
            <v xml:space="preserve"> K形　Ｔ 字 管</v>
          </cell>
          <cell r="D48" t="str">
            <v xml:space="preserve"> φ300×200</v>
          </cell>
          <cell r="E48" t="str">
            <v xml:space="preserve"> 個</v>
          </cell>
          <cell r="F48">
            <v>80600</v>
          </cell>
          <cell r="H48" t="str">
            <v>K2232</v>
          </cell>
        </row>
        <row r="49">
          <cell r="A49">
            <v>48</v>
          </cell>
          <cell r="B49" t="str">
            <v xml:space="preserve"> K形　Ｔ 字 管</v>
          </cell>
          <cell r="D49" t="str">
            <v xml:space="preserve"> φ300×300</v>
          </cell>
          <cell r="E49" t="str">
            <v xml:space="preserve"> 個</v>
          </cell>
          <cell r="F49">
            <v>89900</v>
          </cell>
          <cell r="H49" t="str">
            <v>K2233</v>
          </cell>
        </row>
        <row r="50">
          <cell r="A50">
            <v>49</v>
          </cell>
          <cell r="B50" t="str">
            <v xml:space="preserve"> K形　Ｔ 字 管</v>
          </cell>
          <cell r="D50" t="str">
            <v xml:space="preserve"> φ350×250</v>
          </cell>
          <cell r="E50" t="str">
            <v xml:space="preserve"> 個</v>
          </cell>
          <cell r="F50">
            <v>103400</v>
          </cell>
          <cell r="H50" t="str">
            <v>K2280</v>
          </cell>
        </row>
        <row r="51">
          <cell r="A51">
            <v>50</v>
          </cell>
          <cell r="B51" t="str">
            <v xml:space="preserve"> K形　Ｔ 字 管</v>
          </cell>
          <cell r="D51" t="str">
            <v xml:space="preserve"> φ350×350</v>
          </cell>
          <cell r="E51" t="str">
            <v xml:space="preserve"> 個</v>
          </cell>
          <cell r="F51">
            <v>113900</v>
          </cell>
          <cell r="H51" t="str">
            <v>K2281</v>
          </cell>
        </row>
        <row r="52">
          <cell r="A52">
            <v>51</v>
          </cell>
          <cell r="B52" t="str">
            <v xml:space="preserve"> K形　Ｔ 字 管</v>
          </cell>
          <cell r="D52" t="str">
            <v xml:space="preserve"> φ400×300</v>
          </cell>
          <cell r="E52" t="str">
            <v xml:space="preserve"> 個</v>
          </cell>
          <cell r="F52">
            <v>136700</v>
          </cell>
          <cell r="H52" t="str">
            <v>K2282</v>
          </cell>
        </row>
        <row r="53">
          <cell r="A53">
            <v>52</v>
          </cell>
          <cell r="B53" t="str">
            <v xml:space="preserve"> K形　Ｔ 字 管</v>
          </cell>
          <cell r="D53" t="str">
            <v xml:space="preserve"> φ400×400</v>
          </cell>
          <cell r="E53" t="str">
            <v xml:space="preserve"> 個</v>
          </cell>
          <cell r="F53">
            <v>146600</v>
          </cell>
          <cell r="H53" t="str">
            <v>K2283</v>
          </cell>
        </row>
        <row r="54">
          <cell r="A54">
            <v>53</v>
          </cell>
          <cell r="B54" t="str">
            <v xml:space="preserve"> K形　Ｔ 字 管</v>
          </cell>
          <cell r="D54" t="str">
            <v xml:space="preserve"> φ450×300</v>
          </cell>
          <cell r="E54" t="str">
            <v xml:space="preserve"> 個</v>
          </cell>
          <cell r="F54">
            <v>162600</v>
          </cell>
          <cell r="H54" t="str">
            <v>K2284</v>
          </cell>
        </row>
        <row r="55">
          <cell r="A55">
            <v>54</v>
          </cell>
          <cell r="B55" t="str">
            <v xml:space="preserve"> K形　Ｔ 字 管</v>
          </cell>
          <cell r="D55" t="str">
            <v xml:space="preserve"> φ450×450</v>
          </cell>
          <cell r="E55" t="str">
            <v xml:space="preserve"> 個</v>
          </cell>
          <cell r="F55">
            <v>178000</v>
          </cell>
          <cell r="H55" t="str">
            <v>K2285</v>
          </cell>
        </row>
        <row r="56">
          <cell r="A56">
            <v>55</v>
          </cell>
          <cell r="B56" t="str">
            <v xml:space="preserve"> K形　Ｔ 字 管</v>
          </cell>
          <cell r="D56" t="str">
            <v xml:space="preserve"> φ500×300</v>
          </cell>
          <cell r="E56" t="str">
            <v xml:space="preserve"> 個</v>
          </cell>
          <cell r="F56">
            <v>190300</v>
          </cell>
          <cell r="H56" t="str">
            <v>K2286</v>
          </cell>
        </row>
        <row r="57">
          <cell r="A57">
            <v>56</v>
          </cell>
          <cell r="B57" t="str">
            <v xml:space="preserve"> K形　Ｔ 字 管</v>
          </cell>
          <cell r="D57" t="str">
            <v xml:space="preserve"> φ500×350</v>
          </cell>
          <cell r="E57" t="str">
            <v xml:space="preserve"> 個</v>
          </cell>
          <cell r="F57">
            <v>194600</v>
          </cell>
          <cell r="H57" t="str">
            <v>K2287</v>
          </cell>
        </row>
        <row r="58">
          <cell r="A58">
            <v>57</v>
          </cell>
          <cell r="B58" t="str">
            <v xml:space="preserve"> K形　Ｔ 字 管</v>
          </cell>
          <cell r="D58" t="str">
            <v xml:space="preserve"> φ500×500</v>
          </cell>
          <cell r="E58" t="str">
            <v xml:space="preserve"> 個</v>
          </cell>
          <cell r="F58">
            <v>211700</v>
          </cell>
          <cell r="H58" t="str">
            <v>K2288</v>
          </cell>
        </row>
        <row r="59">
          <cell r="A59">
            <v>58</v>
          </cell>
          <cell r="B59" t="str">
            <v xml:space="preserve"> K形　Ｔ 字 管</v>
          </cell>
          <cell r="D59" t="str">
            <v xml:space="preserve"> φ600×400</v>
          </cell>
          <cell r="E59" t="str">
            <v xml:space="preserve"> 個</v>
          </cell>
          <cell r="F59">
            <v>265600</v>
          </cell>
          <cell r="H59" t="str">
            <v>K2289</v>
          </cell>
        </row>
        <row r="60">
          <cell r="A60">
            <v>59</v>
          </cell>
          <cell r="B60" t="str">
            <v xml:space="preserve"> K形　Ｔ 字 管</v>
          </cell>
          <cell r="D60" t="str">
            <v xml:space="preserve"> φ600×500</v>
          </cell>
          <cell r="E60" t="str">
            <v xml:space="preserve"> 個</v>
          </cell>
          <cell r="F60">
            <v>276600</v>
          </cell>
          <cell r="H60" t="str">
            <v>K2290</v>
          </cell>
        </row>
        <row r="61">
          <cell r="A61">
            <v>60</v>
          </cell>
          <cell r="B61" t="str">
            <v xml:space="preserve"> K形　Ｔ 字 管</v>
          </cell>
          <cell r="D61" t="str">
            <v xml:space="preserve"> φ600×600</v>
          </cell>
          <cell r="E61" t="str">
            <v xml:space="preserve"> 個</v>
          </cell>
          <cell r="F61">
            <v>288800</v>
          </cell>
          <cell r="H61" t="str">
            <v>K2291</v>
          </cell>
        </row>
        <row r="62">
          <cell r="A62">
            <v>61</v>
          </cell>
          <cell r="B62" t="str">
            <v xml:space="preserve"> K形　Ｔ 字 管</v>
          </cell>
          <cell r="D62" t="str">
            <v xml:space="preserve"> φ800×500</v>
          </cell>
          <cell r="E62" t="str">
            <v xml:space="preserve"> 個</v>
          </cell>
          <cell r="F62">
            <v>447900</v>
          </cell>
          <cell r="H62" t="str">
            <v>K2292</v>
          </cell>
        </row>
        <row r="63">
          <cell r="A63">
            <v>62</v>
          </cell>
          <cell r="B63" t="str">
            <v xml:space="preserve"> K形　Ｔ 字 管</v>
          </cell>
          <cell r="D63" t="str">
            <v xml:space="preserve"> φ800×600</v>
          </cell>
          <cell r="E63" t="str">
            <v xml:space="preserve"> 個</v>
          </cell>
          <cell r="F63">
            <v>459000</v>
          </cell>
          <cell r="H63" t="str">
            <v>K2293</v>
          </cell>
        </row>
        <row r="64">
          <cell r="A64">
            <v>63</v>
          </cell>
          <cell r="B64" t="str">
            <v xml:space="preserve"> K形　Ｔ 字 管</v>
          </cell>
          <cell r="D64" t="str">
            <v xml:space="preserve"> φ800×700</v>
          </cell>
          <cell r="E64" t="str">
            <v xml:space="preserve"> 個</v>
          </cell>
          <cell r="F64">
            <v>474900</v>
          </cell>
          <cell r="H64" t="str">
            <v>K2294</v>
          </cell>
        </row>
        <row r="65">
          <cell r="A65">
            <v>64</v>
          </cell>
          <cell r="B65" t="str">
            <v xml:space="preserve"> K形　Ｔ 字 管</v>
          </cell>
          <cell r="D65" t="str">
            <v xml:space="preserve"> φ800×800</v>
          </cell>
          <cell r="E65" t="str">
            <v xml:space="preserve"> 個</v>
          </cell>
          <cell r="F65">
            <v>491400</v>
          </cell>
          <cell r="H65" t="str">
            <v>K2295</v>
          </cell>
        </row>
        <row r="66">
          <cell r="A66">
            <v>65</v>
          </cell>
          <cell r="B66" t="str">
            <v xml:space="preserve"> K形　Ｔ 字 管</v>
          </cell>
          <cell r="D66" t="str">
            <v xml:space="preserve"> φ1000×600</v>
          </cell>
          <cell r="E66" t="str">
            <v xml:space="preserve"> 個</v>
          </cell>
          <cell r="F66">
            <v>604600</v>
          </cell>
          <cell r="H66" t="str">
            <v>K2296</v>
          </cell>
        </row>
        <row r="67">
          <cell r="A67">
            <v>66</v>
          </cell>
          <cell r="B67" t="str">
            <v xml:space="preserve"> K形　Ｔ 字 管</v>
          </cell>
          <cell r="D67" t="str">
            <v xml:space="preserve"> φ1000×800</v>
          </cell>
          <cell r="E67" t="str">
            <v xml:space="preserve"> 個</v>
          </cell>
          <cell r="F67">
            <v>728200</v>
          </cell>
          <cell r="H67" t="str">
            <v>K2297</v>
          </cell>
        </row>
        <row r="68">
          <cell r="A68">
            <v>67</v>
          </cell>
          <cell r="B68" t="str">
            <v xml:space="preserve"> K形　Ｔ 字 管</v>
          </cell>
          <cell r="D68" t="str">
            <v xml:space="preserve"> φ1000×1000</v>
          </cell>
          <cell r="E68" t="str">
            <v xml:space="preserve"> 個</v>
          </cell>
          <cell r="F68">
            <v>777200</v>
          </cell>
          <cell r="H68" t="str">
            <v>K2298</v>
          </cell>
        </row>
        <row r="69">
          <cell r="A69">
            <v>68</v>
          </cell>
          <cell r="B69" t="str">
            <v xml:space="preserve"> K形　受挿ｼ片落管</v>
          </cell>
          <cell r="D69" t="str">
            <v xml:space="preserve"> φ100×75</v>
          </cell>
          <cell r="E69" t="str">
            <v xml:space="preserve"> 個</v>
          </cell>
          <cell r="F69">
            <v>11000</v>
          </cell>
          <cell r="H69" t="str">
            <v>K2301</v>
          </cell>
        </row>
        <row r="70">
          <cell r="A70">
            <v>69</v>
          </cell>
          <cell r="B70" t="str">
            <v xml:space="preserve"> K形　受挿ｼ片落管</v>
          </cell>
          <cell r="D70" t="str">
            <v xml:space="preserve"> φ150×100</v>
          </cell>
          <cell r="E70" t="str">
            <v xml:space="preserve"> 個</v>
          </cell>
          <cell r="F70">
            <v>15600</v>
          </cell>
          <cell r="H70" t="str">
            <v>K2302</v>
          </cell>
        </row>
        <row r="71">
          <cell r="A71">
            <v>70</v>
          </cell>
          <cell r="B71" t="str">
            <v xml:space="preserve"> K形　受挿ｼ片落管</v>
          </cell>
          <cell r="D71" t="str">
            <v xml:space="preserve"> φ200×100</v>
          </cell>
          <cell r="E71" t="str">
            <v xml:space="preserve"> 個</v>
          </cell>
          <cell r="F71">
            <v>20800</v>
          </cell>
          <cell r="H71" t="str">
            <v>K2303</v>
          </cell>
        </row>
        <row r="72">
          <cell r="A72">
            <v>71</v>
          </cell>
          <cell r="B72" t="str">
            <v xml:space="preserve"> K形　受挿ｼ片落管</v>
          </cell>
          <cell r="D72" t="str">
            <v xml:space="preserve"> φ200×150</v>
          </cell>
          <cell r="E72" t="str">
            <v xml:space="preserve"> 個</v>
          </cell>
          <cell r="F72">
            <v>24700</v>
          </cell>
          <cell r="H72" t="str">
            <v>K2304</v>
          </cell>
        </row>
        <row r="73">
          <cell r="A73">
            <v>72</v>
          </cell>
          <cell r="B73" t="str">
            <v xml:space="preserve"> K形　受挿ｼ片落管</v>
          </cell>
          <cell r="D73" t="str">
            <v xml:space="preserve"> φ250×100</v>
          </cell>
          <cell r="E73" t="str">
            <v xml:space="preserve"> 個</v>
          </cell>
          <cell r="F73">
            <v>28300</v>
          </cell>
          <cell r="H73" t="str">
            <v>K2305</v>
          </cell>
        </row>
        <row r="74">
          <cell r="A74">
            <v>73</v>
          </cell>
          <cell r="B74" t="str">
            <v xml:space="preserve"> K形　受挿ｼ片落管</v>
          </cell>
          <cell r="D74" t="str">
            <v xml:space="preserve"> φ250×150</v>
          </cell>
          <cell r="E74" t="str">
            <v xml:space="preserve"> 個</v>
          </cell>
          <cell r="F74">
            <v>32900</v>
          </cell>
          <cell r="H74" t="str">
            <v>K2306</v>
          </cell>
        </row>
        <row r="75">
          <cell r="A75">
            <v>74</v>
          </cell>
          <cell r="B75" t="str">
            <v xml:space="preserve"> K形　受挿ｼ片落管</v>
          </cell>
          <cell r="D75" t="str">
            <v xml:space="preserve"> φ250×200</v>
          </cell>
          <cell r="E75" t="str">
            <v xml:space="preserve"> 個</v>
          </cell>
          <cell r="F75">
            <v>36800</v>
          </cell>
          <cell r="H75" t="str">
            <v>K2307</v>
          </cell>
        </row>
        <row r="76">
          <cell r="A76">
            <v>75</v>
          </cell>
          <cell r="B76" t="str">
            <v xml:space="preserve"> K形　受挿ｼ片落管</v>
          </cell>
          <cell r="D76" t="str">
            <v xml:space="preserve"> φ300×100</v>
          </cell>
          <cell r="E76" t="str">
            <v xml:space="preserve"> 個</v>
          </cell>
          <cell r="F76">
            <v>37600</v>
          </cell>
          <cell r="H76" t="str">
            <v>K2308</v>
          </cell>
        </row>
        <row r="77">
          <cell r="A77">
            <v>76</v>
          </cell>
          <cell r="B77" t="str">
            <v xml:space="preserve"> K形　受挿ｼ片落管</v>
          </cell>
          <cell r="D77" t="str">
            <v xml:space="preserve"> φ300×150</v>
          </cell>
          <cell r="E77" t="str">
            <v xml:space="preserve"> 個</v>
          </cell>
          <cell r="F77">
            <v>42100</v>
          </cell>
          <cell r="H77" t="str">
            <v>K2309</v>
          </cell>
        </row>
        <row r="78">
          <cell r="A78">
            <v>77</v>
          </cell>
          <cell r="B78" t="str">
            <v xml:space="preserve"> K形　受挿ｼ片落管</v>
          </cell>
          <cell r="D78" t="str">
            <v xml:space="preserve"> φ300×200</v>
          </cell>
          <cell r="E78" t="str">
            <v xml:space="preserve"> 個</v>
          </cell>
          <cell r="F78">
            <v>45900</v>
          </cell>
          <cell r="H78" t="str">
            <v>K2310</v>
          </cell>
        </row>
        <row r="79">
          <cell r="A79">
            <v>78</v>
          </cell>
          <cell r="B79" t="str">
            <v xml:space="preserve"> K形　受挿ｼ片落管</v>
          </cell>
          <cell r="D79" t="str">
            <v xml:space="preserve"> φ300×250</v>
          </cell>
          <cell r="E79" t="str">
            <v xml:space="preserve"> 個</v>
          </cell>
          <cell r="F79">
            <v>51500</v>
          </cell>
          <cell r="H79" t="str">
            <v>K2311</v>
          </cell>
        </row>
        <row r="80">
          <cell r="A80">
            <v>79</v>
          </cell>
          <cell r="B80" t="str">
            <v xml:space="preserve"> K形　受挿ｼ片落管</v>
          </cell>
          <cell r="D80" t="str">
            <v xml:space="preserve"> φ350×150</v>
          </cell>
          <cell r="E80" t="str">
            <v xml:space="preserve"> 個</v>
          </cell>
          <cell r="F80">
            <v>48600</v>
          </cell>
          <cell r="H80" t="str">
            <v>K2312</v>
          </cell>
        </row>
        <row r="81">
          <cell r="A81">
            <v>80</v>
          </cell>
          <cell r="B81" t="str">
            <v xml:space="preserve"> K形　受挿ｼ片落管</v>
          </cell>
          <cell r="D81" t="str">
            <v xml:space="preserve"> φ350×200</v>
          </cell>
          <cell r="E81" t="str">
            <v xml:space="preserve"> 個</v>
          </cell>
          <cell r="F81">
            <v>52300</v>
          </cell>
          <cell r="H81" t="str">
            <v>K2313</v>
          </cell>
        </row>
        <row r="82">
          <cell r="A82">
            <v>81</v>
          </cell>
          <cell r="B82" t="str">
            <v xml:space="preserve"> K形　受挿ｼ片落管</v>
          </cell>
          <cell r="D82" t="str">
            <v xml:space="preserve"> φ350×250</v>
          </cell>
          <cell r="E82" t="str">
            <v xml:space="preserve"> 個</v>
          </cell>
          <cell r="F82">
            <v>57700</v>
          </cell>
          <cell r="H82" t="str">
            <v>K2314</v>
          </cell>
        </row>
        <row r="83">
          <cell r="A83">
            <v>82</v>
          </cell>
          <cell r="B83" t="str">
            <v xml:space="preserve"> K形　受挿ｼ片落管</v>
          </cell>
          <cell r="D83" t="str">
            <v xml:space="preserve"> φ350×300</v>
          </cell>
          <cell r="E83" t="str">
            <v xml:space="preserve"> 個</v>
          </cell>
          <cell r="F83">
            <v>62800</v>
          </cell>
          <cell r="H83" t="str">
            <v>K2315</v>
          </cell>
        </row>
        <row r="84">
          <cell r="A84">
            <v>83</v>
          </cell>
          <cell r="B84" t="str">
            <v xml:space="preserve"> K形　受挿ｼ片落管</v>
          </cell>
          <cell r="D84" t="str">
            <v xml:space="preserve"> φ400×150</v>
          </cell>
          <cell r="E84" t="str">
            <v xml:space="preserve"> 個</v>
          </cell>
          <cell r="F84">
            <v>62100</v>
          </cell>
          <cell r="H84" t="str">
            <v>K2316</v>
          </cell>
        </row>
        <row r="85">
          <cell r="A85">
            <v>84</v>
          </cell>
          <cell r="B85" t="str">
            <v xml:space="preserve"> K形　受挿ｼ片落管</v>
          </cell>
          <cell r="D85" t="str">
            <v xml:space="preserve"> φ400×200</v>
          </cell>
          <cell r="E85" t="str">
            <v xml:space="preserve"> 個</v>
          </cell>
          <cell r="F85">
            <v>66500</v>
          </cell>
          <cell r="H85" t="str">
            <v>K2317</v>
          </cell>
        </row>
        <row r="86">
          <cell r="A86">
            <v>85</v>
          </cell>
          <cell r="B86" t="str">
            <v xml:space="preserve"> K形　受挿ｼ片落管</v>
          </cell>
          <cell r="D86" t="str">
            <v xml:space="preserve"> φ400×250</v>
          </cell>
          <cell r="E86" t="str">
            <v xml:space="preserve"> 個</v>
          </cell>
          <cell r="F86">
            <v>72600</v>
          </cell>
          <cell r="H86" t="str">
            <v>K2318</v>
          </cell>
        </row>
        <row r="87">
          <cell r="A87">
            <v>86</v>
          </cell>
          <cell r="B87" t="str">
            <v xml:space="preserve"> K形　受挿ｼ片落管</v>
          </cell>
          <cell r="D87" t="str">
            <v xml:space="preserve"> φ400×300</v>
          </cell>
          <cell r="E87" t="str">
            <v xml:space="preserve"> 個</v>
          </cell>
          <cell r="F87">
            <v>78700</v>
          </cell>
          <cell r="H87" t="str">
            <v>K2319</v>
          </cell>
        </row>
        <row r="88">
          <cell r="A88">
            <v>87</v>
          </cell>
          <cell r="B88" t="str">
            <v xml:space="preserve"> K形　受挿ｼ片落管</v>
          </cell>
          <cell r="D88" t="str">
            <v xml:space="preserve"> φ400×350</v>
          </cell>
          <cell r="E88" t="str">
            <v xml:space="preserve"> 個</v>
          </cell>
          <cell r="F88">
            <v>86300</v>
          </cell>
          <cell r="H88" t="str">
            <v>K2320</v>
          </cell>
        </row>
        <row r="89">
          <cell r="A89">
            <v>88</v>
          </cell>
          <cell r="B89" t="str">
            <v xml:space="preserve"> K形　受挿ｼ片落管</v>
          </cell>
          <cell r="D89" t="str">
            <v xml:space="preserve"> φ450×200</v>
          </cell>
          <cell r="E89" t="str">
            <v xml:space="preserve"> 個</v>
          </cell>
          <cell r="F89">
            <v>76700</v>
          </cell>
          <cell r="H89" t="str">
            <v>K2321</v>
          </cell>
        </row>
        <row r="90">
          <cell r="A90">
            <v>89</v>
          </cell>
          <cell r="B90" t="str">
            <v xml:space="preserve"> K形　受挿ｼ片落管</v>
          </cell>
          <cell r="D90" t="str">
            <v xml:space="preserve"> φ450×250</v>
          </cell>
          <cell r="E90" t="str">
            <v xml:space="preserve"> 個</v>
          </cell>
          <cell r="F90">
            <v>82800</v>
          </cell>
          <cell r="H90" t="str">
            <v>K2322</v>
          </cell>
        </row>
        <row r="91">
          <cell r="A91">
            <v>90</v>
          </cell>
          <cell r="B91" t="str">
            <v xml:space="preserve"> K形　受挿ｼ片落管</v>
          </cell>
          <cell r="D91" t="str">
            <v xml:space="preserve"> φ450×300</v>
          </cell>
          <cell r="E91" t="str">
            <v xml:space="preserve"> 個</v>
          </cell>
          <cell r="F91">
            <v>88300</v>
          </cell>
          <cell r="H91" t="str">
            <v>K2323</v>
          </cell>
        </row>
        <row r="92">
          <cell r="A92">
            <v>91</v>
          </cell>
          <cell r="B92" t="str">
            <v xml:space="preserve"> K形　受挿ｼ片落管</v>
          </cell>
          <cell r="D92" t="str">
            <v xml:space="preserve"> φ450×350</v>
          </cell>
          <cell r="E92" t="str">
            <v xml:space="preserve"> 個</v>
          </cell>
          <cell r="F92">
            <v>95900</v>
          </cell>
          <cell r="H92" t="str">
            <v>K2324</v>
          </cell>
        </row>
        <row r="93">
          <cell r="A93">
            <v>92</v>
          </cell>
          <cell r="B93" t="str">
            <v xml:space="preserve"> K形　受挿ｼ片落管</v>
          </cell>
          <cell r="D93" t="str">
            <v xml:space="preserve"> φ450×400</v>
          </cell>
          <cell r="E93" t="str">
            <v xml:space="preserve"> 個</v>
          </cell>
          <cell r="F93">
            <v>104800</v>
          </cell>
          <cell r="H93" t="str">
            <v>K2325</v>
          </cell>
        </row>
        <row r="94">
          <cell r="A94">
            <v>93</v>
          </cell>
          <cell r="B94" t="str">
            <v xml:space="preserve"> K形　受挿ｼ片落管</v>
          </cell>
          <cell r="D94" t="str">
            <v xml:space="preserve"> φ500×250</v>
          </cell>
          <cell r="E94" t="str">
            <v xml:space="preserve"> 個</v>
          </cell>
          <cell r="F94">
            <v>91300</v>
          </cell>
          <cell r="H94" t="str">
            <v>K2326</v>
          </cell>
        </row>
        <row r="95">
          <cell r="A95">
            <v>94</v>
          </cell>
          <cell r="B95" t="str">
            <v xml:space="preserve"> K形　受挿ｼ片落管</v>
          </cell>
          <cell r="D95" t="str">
            <v xml:space="preserve"> φ500×300</v>
          </cell>
          <cell r="E95" t="str">
            <v xml:space="preserve"> 個</v>
          </cell>
          <cell r="F95">
            <v>96700</v>
          </cell>
          <cell r="H95" t="str">
            <v>K2327</v>
          </cell>
        </row>
        <row r="96">
          <cell r="A96">
            <v>95</v>
          </cell>
          <cell r="B96" t="str">
            <v xml:space="preserve"> K形　受挿ｼ片落管</v>
          </cell>
          <cell r="D96" t="str">
            <v xml:space="preserve"> φ500×350</v>
          </cell>
          <cell r="E96" t="str">
            <v xml:space="preserve"> 個</v>
          </cell>
          <cell r="F96">
            <v>104100</v>
          </cell>
          <cell r="H96" t="str">
            <v>K2328</v>
          </cell>
        </row>
        <row r="97">
          <cell r="A97">
            <v>96</v>
          </cell>
          <cell r="B97" t="str">
            <v xml:space="preserve"> K形　受挿ｼ片落管</v>
          </cell>
          <cell r="D97" t="str">
            <v xml:space="preserve"> φ500×400</v>
          </cell>
          <cell r="E97" t="str">
            <v xml:space="preserve"> 個</v>
          </cell>
          <cell r="F97">
            <v>112200</v>
          </cell>
          <cell r="H97" t="str">
            <v>K2329</v>
          </cell>
        </row>
        <row r="98">
          <cell r="A98">
            <v>97</v>
          </cell>
          <cell r="B98" t="str">
            <v xml:space="preserve"> K形　受挿ｼ片落管</v>
          </cell>
          <cell r="D98" t="str">
            <v xml:space="preserve"> φ500×450</v>
          </cell>
          <cell r="E98" t="str">
            <v xml:space="preserve"> 個</v>
          </cell>
          <cell r="F98">
            <v>120200</v>
          </cell>
          <cell r="H98" t="str">
            <v>K2330</v>
          </cell>
        </row>
        <row r="99">
          <cell r="A99">
            <v>98</v>
          </cell>
          <cell r="B99" t="str">
            <v xml:space="preserve"> K形　受挿ｼ片落管</v>
          </cell>
          <cell r="D99" t="str">
            <v xml:space="preserve"> φ600×300</v>
          </cell>
          <cell r="E99" t="str">
            <v xml:space="preserve"> 個</v>
          </cell>
          <cell r="F99">
            <v>118900</v>
          </cell>
          <cell r="H99" t="str">
            <v>K2331</v>
          </cell>
        </row>
        <row r="100">
          <cell r="A100">
            <v>99</v>
          </cell>
          <cell r="B100" t="str">
            <v xml:space="preserve"> K形　受挿ｼ片落管</v>
          </cell>
          <cell r="D100" t="str">
            <v xml:space="preserve"> φ600×350</v>
          </cell>
          <cell r="E100" t="str">
            <v xml:space="preserve"> 個</v>
          </cell>
          <cell r="F100">
            <v>125600</v>
          </cell>
          <cell r="H100" t="str">
            <v>K2332</v>
          </cell>
        </row>
        <row r="101">
          <cell r="A101">
            <v>100</v>
          </cell>
          <cell r="B101" t="str">
            <v xml:space="preserve"> K形　受挿ｼ片落管</v>
          </cell>
          <cell r="D101" t="str">
            <v xml:space="preserve"> φ600×400</v>
          </cell>
          <cell r="E101" t="str">
            <v xml:space="preserve"> 個</v>
          </cell>
          <cell r="F101">
            <v>133000</v>
          </cell>
          <cell r="H101" t="str">
            <v>K2333</v>
          </cell>
        </row>
        <row r="102">
          <cell r="A102">
            <v>101</v>
          </cell>
          <cell r="B102" t="str">
            <v xml:space="preserve"> K形　受挿ｼ片落管</v>
          </cell>
          <cell r="D102" t="str">
            <v xml:space="preserve"> φ600×450</v>
          </cell>
          <cell r="E102" t="str">
            <v xml:space="preserve"> 個</v>
          </cell>
          <cell r="F102">
            <v>141100</v>
          </cell>
          <cell r="H102" t="str">
            <v>K2334</v>
          </cell>
        </row>
        <row r="103">
          <cell r="A103">
            <v>102</v>
          </cell>
          <cell r="B103" t="str">
            <v xml:space="preserve"> K形　受挿ｼ片落管</v>
          </cell>
          <cell r="D103" t="str">
            <v xml:space="preserve"> φ600×500</v>
          </cell>
          <cell r="E103" t="str">
            <v xml:space="preserve"> 個</v>
          </cell>
          <cell r="F103">
            <v>148500</v>
          </cell>
          <cell r="H103" t="str">
            <v>K2335</v>
          </cell>
        </row>
        <row r="104">
          <cell r="A104">
            <v>103</v>
          </cell>
          <cell r="B104" t="str">
            <v xml:space="preserve"> K形　受挿ｼ片落管</v>
          </cell>
          <cell r="D104" t="str">
            <v xml:space="preserve"> φ800×450</v>
          </cell>
          <cell r="E104" t="str">
            <v xml:space="preserve"> 個</v>
          </cell>
          <cell r="F104">
            <v>225700</v>
          </cell>
          <cell r="H104" t="str">
            <v>K2336</v>
          </cell>
        </row>
        <row r="105">
          <cell r="A105">
            <v>104</v>
          </cell>
          <cell r="B105" t="str">
            <v xml:space="preserve"> K形　受挿ｼ片落管</v>
          </cell>
          <cell r="D105" t="str">
            <v xml:space="preserve"> φ800×500</v>
          </cell>
          <cell r="E105" t="str">
            <v xml:space="preserve"> 個</v>
          </cell>
          <cell r="F105">
            <v>234500</v>
          </cell>
          <cell r="H105" t="str">
            <v>K2337</v>
          </cell>
        </row>
        <row r="106">
          <cell r="A106">
            <v>105</v>
          </cell>
          <cell r="B106" t="str">
            <v xml:space="preserve"> K形　受挿ｼ片落管</v>
          </cell>
          <cell r="D106" t="str">
            <v xml:space="preserve"> φ800×600</v>
          </cell>
          <cell r="E106" t="str">
            <v xml:space="preserve"> 個</v>
          </cell>
          <cell r="F106">
            <v>253300</v>
          </cell>
          <cell r="H106" t="str">
            <v>K2338</v>
          </cell>
        </row>
        <row r="107">
          <cell r="A107">
            <v>106</v>
          </cell>
          <cell r="B107" t="str">
            <v xml:space="preserve"> K形　受挿ｼ片落管</v>
          </cell>
          <cell r="D107" t="str">
            <v xml:space="preserve"> φ800×700</v>
          </cell>
          <cell r="E107" t="str">
            <v xml:space="preserve"> 個</v>
          </cell>
          <cell r="F107">
            <v>276800</v>
          </cell>
          <cell r="H107" t="str">
            <v>K2339</v>
          </cell>
        </row>
        <row r="108">
          <cell r="A108">
            <v>107</v>
          </cell>
          <cell r="B108" t="str">
            <v xml:space="preserve"> K形　受挿ｼ片落管</v>
          </cell>
          <cell r="D108" t="str">
            <v xml:space="preserve"> φ1000×600</v>
          </cell>
          <cell r="E108" t="str">
            <v xml:space="preserve"> 個</v>
          </cell>
          <cell r="F108">
            <v>341300</v>
          </cell>
          <cell r="H108" t="str">
            <v>K2340</v>
          </cell>
        </row>
        <row r="109">
          <cell r="A109">
            <v>108</v>
          </cell>
          <cell r="B109" t="str">
            <v xml:space="preserve"> K形　受挿ｼ片落管</v>
          </cell>
          <cell r="D109" t="str">
            <v xml:space="preserve"> φ1000×700</v>
          </cell>
          <cell r="E109" t="str">
            <v xml:space="preserve"> 個</v>
          </cell>
          <cell r="F109">
            <v>361500</v>
          </cell>
          <cell r="H109" t="str">
            <v>K2341</v>
          </cell>
        </row>
        <row r="110">
          <cell r="A110">
            <v>109</v>
          </cell>
          <cell r="B110" t="str">
            <v xml:space="preserve"> K形　受挿ｼ片落管</v>
          </cell>
          <cell r="D110" t="str">
            <v xml:space="preserve"> φ1000×800</v>
          </cell>
          <cell r="E110" t="str">
            <v xml:space="preserve"> 個</v>
          </cell>
          <cell r="F110">
            <v>383000</v>
          </cell>
          <cell r="H110" t="str">
            <v>K2342</v>
          </cell>
        </row>
        <row r="111">
          <cell r="A111">
            <v>110</v>
          </cell>
          <cell r="B111" t="str">
            <v xml:space="preserve"> K形　受挿ｼ片落管</v>
          </cell>
          <cell r="D111" t="str">
            <v xml:space="preserve"> φ1000×900</v>
          </cell>
          <cell r="E111" t="str">
            <v xml:space="preserve"> 個</v>
          </cell>
          <cell r="F111">
            <v>413200</v>
          </cell>
          <cell r="H111" t="str">
            <v>K2343</v>
          </cell>
        </row>
        <row r="112">
          <cell r="A112">
            <v>111</v>
          </cell>
          <cell r="B112" t="str">
            <v xml:space="preserve"> K形　受挿ｼ片落管</v>
          </cell>
          <cell r="D112" t="str">
            <v xml:space="preserve"> φ1100×1000</v>
          </cell>
          <cell r="E112" t="str">
            <v xml:space="preserve"> 個</v>
          </cell>
          <cell r="F112">
            <v>538200</v>
          </cell>
          <cell r="H112" t="str">
            <v>K2344</v>
          </cell>
        </row>
        <row r="113">
          <cell r="A113">
            <v>112</v>
          </cell>
          <cell r="B113" t="str">
            <v xml:space="preserve"> K形　挿ｼ受片落管</v>
          </cell>
          <cell r="D113" t="str">
            <v xml:space="preserve"> φ100×75</v>
          </cell>
          <cell r="E113" t="str">
            <v xml:space="preserve"> 個</v>
          </cell>
          <cell r="F113">
            <v>10500</v>
          </cell>
          <cell r="H113" t="str">
            <v>K2401</v>
          </cell>
        </row>
        <row r="114">
          <cell r="A114">
            <v>113</v>
          </cell>
          <cell r="B114" t="str">
            <v xml:space="preserve"> K形　挿ｼ受片落管</v>
          </cell>
          <cell r="D114" t="str">
            <v xml:space="preserve"> φ150×100</v>
          </cell>
          <cell r="E114" t="str">
            <v xml:space="preserve"> 個</v>
          </cell>
          <cell r="F114">
            <v>14700</v>
          </cell>
          <cell r="H114" t="str">
            <v>K2402</v>
          </cell>
        </row>
        <row r="115">
          <cell r="A115">
            <v>114</v>
          </cell>
          <cell r="B115" t="str">
            <v xml:space="preserve"> K形　挿ｼ受片落管</v>
          </cell>
          <cell r="D115" t="str">
            <v xml:space="preserve"> φ200×100</v>
          </cell>
          <cell r="E115" t="str">
            <v xml:space="preserve"> 個</v>
          </cell>
          <cell r="F115">
            <v>19500</v>
          </cell>
          <cell r="H115" t="str">
            <v>K2403</v>
          </cell>
        </row>
        <row r="116">
          <cell r="A116">
            <v>115</v>
          </cell>
          <cell r="B116" t="str">
            <v xml:space="preserve"> K形　挿ｼ受片落管</v>
          </cell>
          <cell r="D116" t="str">
            <v xml:space="preserve"> φ200×150</v>
          </cell>
          <cell r="E116" t="str">
            <v xml:space="preserve"> 個</v>
          </cell>
          <cell r="F116">
            <v>23900</v>
          </cell>
          <cell r="H116" t="str">
            <v>K2404</v>
          </cell>
        </row>
        <row r="117">
          <cell r="A117">
            <v>116</v>
          </cell>
          <cell r="B117" t="str">
            <v xml:space="preserve"> K形　挿ｼ受片落管</v>
          </cell>
          <cell r="D117" t="str">
            <v xml:space="preserve"> φ250×100</v>
          </cell>
          <cell r="E117" t="str">
            <v xml:space="preserve"> 個</v>
          </cell>
          <cell r="F117">
            <v>26200</v>
          </cell>
          <cell r="H117" t="str">
            <v>K2405</v>
          </cell>
        </row>
        <row r="118">
          <cell r="A118">
            <v>117</v>
          </cell>
          <cell r="B118" t="str">
            <v xml:space="preserve"> K形　挿ｼ受片落管</v>
          </cell>
          <cell r="D118" t="str">
            <v xml:space="preserve"> φ250×150</v>
          </cell>
          <cell r="E118" t="str">
            <v xml:space="preserve"> 個</v>
          </cell>
          <cell r="F118">
            <v>31300</v>
          </cell>
          <cell r="H118" t="str">
            <v>K2406</v>
          </cell>
        </row>
        <row r="119">
          <cell r="A119">
            <v>118</v>
          </cell>
          <cell r="B119" t="str">
            <v xml:space="preserve"> K形　挿ｼ受片落管</v>
          </cell>
          <cell r="D119" t="str">
            <v xml:space="preserve"> φ250×200</v>
          </cell>
          <cell r="E119" t="str">
            <v xml:space="preserve"> 個</v>
          </cell>
          <cell r="F119">
            <v>36000</v>
          </cell>
          <cell r="H119" t="str">
            <v>K2407</v>
          </cell>
        </row>
        <row r="120">
          <cell r="A120">
            <v>119</v>
          </cell>
          <cell r="B120" t="str">
            <v xml:space="preserve"> K形　挿ｼ受片落管</v>
          </cell>
          <cell r="D120" t="str">
            <v xml:space="preserve"> φ300×100</v>
          </cell>
          <cell r="E120" t="str">
            <v xml:space="preserve"> 個</v>
          </cell>
          <cell r="F120">
            <v>30600</v>
          </cell>
          <cell r="H120" t="str">
            <v>K2408</v>
          </cell>
        </row>
        <row r="121">
          <cell r="A121">
            <v>120</v>
          </cell>
          <cell r="B121" t="str">
            <v xml:space="preserve"> K形　挿ｼ受片落管</v>
          </cell>
          <cell r="D121" t="str">
            <v xml:space="preserve"> φ300×150</v>
          </cell>
          <cell r="E121" t="str">
            <v xml:space="preserve"> 個</v>
          </cell>
          <cell r="F121">
            <v>35700</v>
          </cell>
          <cell r="H121" t="str">
            <v>K2409</v>
          </cell>
        </row>
        <row r="122">
          <cell r="A122">
            <v>121</v>
          </cell>
          <cell r="B122" t="str">
            <v xml:space="preserve"> K形　挿ｼ受片落管</v>
          </cell>
          <cell r="D122" t="str">
            <v xml:space="preserve"> φ300×200</v>
          </cell>
          <cell r="E122" t="str">
            <v xml:space="preserve"> 個</v>
          </cell>
          <cell r="F122">
            <v>40200</v>
          </cell>
          <cell r="H122" t="str">
            <v>K2410</v>
          </cell>
        </row>
        <row r="123">
          <cell r="A123">
            <v>122</v>
          </cell>
          <cell r="B123" t="str">
            <v xml:space="preserve"> K形　挿ｼ受片落管</v>
          </cell>
          <cell r="D123" t="str">
            <v xml:space="preserve"> φ300×250</v>
          </cell>
          <cell r="E123" t="str">
            <v xml:space="preserve"> 個</v>
          </cell>
          <cell r="F123">
            <v>46500</v>
          </cell>
          <cell r="H123" t="str">
            <v>K2411</v>
          </cell>
        </row>
        <row r="124">
          <cell r="A124">
            <v>123</v>
          </cell>
          <cell r="B124" t="str">
            <v xml:space="preserve"> K形　挿ｼ受片落管</v>
          </cell>
          <cell r="D124" t="str">
            <v xml:space="preserve"> φ350×150</v>
          </cell>
          <cell r="E124" t="str">
            <v xml:space="preserve"> 個</v>
          </cell>
          <cell r="F124">
            <v>40500</v>
          </cell>
          <cell r="H124" t="str">
            <v>K2412</v>
          </cell>
        </row>
        <row r="125">
          <cell r="A125">
            <v>124</v>
          </cell>
          <cell r="B125" t="str">
            <v xml:space="preserve"> K形　挿ｼ受片落管</v>
          </cell>
          <cell r="D125" t="str">
            <v xml:space="preserve"> φ350×200</v>
          </cell>
          <cell r="E125" t="str">
            <v xml:space="preserve"> 個</v>
          </cell>
          <cell r="F125">
            <v>45000</v>
          </cell>
          <cell r="H125" t="str">
            <v>K2413</v>
          </cell>
        </row>
        <row r="126">
          <cell r="A126">
            <v>125</v>
          </cell>
          <cell r="B126" t="str">
            <v xml:space="preserve"> K形　挿ｼ受片落管</v>
          </cell>
          <cell r="D126" t="str">
            <v xml:space="preserve"> φ350×250</v>
          </cell>
          <cell r="E126" t="str">
            <v xml:space="preserve"> 個</v>
          </cell>
          <cell r="F126">
            <v>51100</v>
          </cell>
          <cell r="H126" t="str">
            <v>K2414</v>
          </cell>
        </row>
        <row r="127">
          <cell r="A127">
            <v>126</v>
          </cell>
          <cell r="B127" t="str">
            <v xml:space="preserve"> K形　挿ｼ受片落管</v>
          </cell>
          <cell r="D127" t="str">
            <v xml:space="preserve"> φ350×300</v>
          </cell>
          <cell r="E127" t="str">
            <v xml:space="preserve"> 個</v>
          </cell>
          <cell r="F127">
            <v>61100</v>
          </cell>
          <cell r="H127" t="str">
            <v>K2415</v>
          </cell>
        </row>
        <row r="128">
          <cell r="A128">
            <v>127</v>
          </cell>
          <cell r="B128" t="str">
            <v xml:space="preserve"> K形　挿ｼ受片落管</v>
          </cell>
          <cell r="D128" t="str">
            <v xml:space="preserve"> φ400×150</v>
          </cell>
          <cell r="E128" t="str">
            <v xml:space="preserve"> 個</v>
          </cell>
          <cell r="F128">
            <v>53200</v>
          </cell>
          <cell r="H128" t="str">
            <v>K2416</v>
          </cell>
        </row>
        <row r="129">
          <cell r="A129">
            <v>128</v>
          </cell>
          <cell r="B129" t="str">
            <v xml:space="preserve"> K形　挿ｼ受片落管</v>
          </cell>
          <cell r="D129" t="str">
            <v xml:space="preserve"> φ400×200</v>
          </cell>
          <cell r="E129" t="str">
            <v xml:space="preserve"> 個</v>
          </cell>
          <cell r="F129">
            <v>58200</v>
          </cell>
          <cell r="H129" t="str">
            <v>K2417</v>
          </cell>
        </row>
        <row r="130">
          <cell r="A130">
            <v>129</v>
          </cell>
          <cell r="B130" t="str">
            <v xml:space="preserve"> K形　挿ｼ受片落管</v>
          </cell>
          <cell r="D130" t="str">
            <v xml:space="preserve"> φ400×250</v>
          </cell>
          <cell r="E130" t="str">
            <v xml:space="preserve"> 個</v>
          </cell>
          <cell r="F130">
            <v>65200</v>
          </cell>
          <cell r="H130" t="str">
            <v>K2418</v>
          </cell>
        </row>
        <row r="131">
          <cell r="A131">
            <v>130</v>
          </cell>
          <cell r="B131" t="str">
            <v xml:space="preserve"> K形　挿ｼ受片落管</v>
          </cell>
          <cell r="D131" t="str">
            <v xml:space="preserve"> φ400×300</v>
          </cell>
          <cell r="E131" t="str">
            <v xml:space="preserve"> 個</v>
          </cell>
          <cell r="F131">
            <v>76000</v>
          </cell>
          <cell r="H131" t="str">
            <v>K2419</v>
          </cell>
        </row>
        <row r="132">
          <cell r="A132">
            <v>131</v>
          </cell>
          <cell r="B132" t="str">
            <v xml:space="preserve"> K形　挿ｼ受片落管</v>
          </cell>
          <cell r="D132" t="str">
            <v xml:space="preserve"> φ400×350</v>
          </cell>
          <cell r="E132" t="str">
            <v xml:space="preserve"> 個</v>
          </cell>
          <cell r="F132">
            <v>84200</v>
          </cell>
          <cell r="H132" t="str">
            <v>K2420</v>
          </cell>
        </row>
        <row r="133">
          <cell r="A133">
            <v>132</v>
          </cell>
          <cell r="B133" t="str">
            <v xml:space="preserve"> K形　挿ｼ受片落管</v>
          </cell>
          <cell r="D133" t="str">
            <v xml:space="preserve"> φ450×200</v>
          </cell>
          <cell r="E133" t="str">
            <v xml:space="preserve"> 個</v>
          </cell>
          <cell r="F133">
            <v>65800</v>
          </cell>
          <cell r="H133" t="str">
            <v>K2421</v>
          </cell>
        </row>
        <row r="134">
          <cell r="A134">
            <v>133</v>
          </cell>
          <cell r="B134" t="str">
            <v xml:space="preserve"> K形　挿ｼ受片落管</v>
          </cell>
          <cell r="D134" t="str">
            <v xml:space="preserve"> φ450×250</v>
          </cell>
          <cell r="E134" t="str">
            <v xml:space="preserve"> 個</v>
          </cell>
          <cell r="F134">
            <v>72600</v>
          </cell>
          <cell r="H134" t="str">
            <v>K2422</v>
          </cell>
        </row>
        <row r="135">
          <cell r="A135">
            <v>134</v>
          </cell>
          <cell r="B135" t="str">
            <v xml:space="preserve"> K形　挿ｼ受片落管</v>
          </cell>
          <cell r="D135" t="str">
            <v xml:space="preserve"> φ450×300</v>
          </cell>
          <cell r="E135" t="str">
            <v xml:space="preserve"> 個</v>
          </cell>
          <cell r="F135">
            <v>83500</v>
          </cell>
          <cell r="H135" t="str">
            <v>K2423</v>
          </cell>
        </row>
        <row r="136">
          <cell r="A136">
            <v>135</v>
          </cell>
          <cell r="B136" t="str">
            <v xml:space="preserve"> K形　挿ｼ受片落管</v>
          </cell>
          <cell r="D136" t="str">
            <v xml:space="preserve"> φ450×350</v>
          </cell>
          <cell r="E136" t="str">
            <v xml:space="preserve"> 個</v>
          </cell>
          <cell r="F136">
            <v>91100</v>
          </cell>
          <cell r="H136" t="str">
            <v>K2424</v>
          </cell>
        </row>
        <row r="137">
          <cell r="A137">
            <v>136</v>
          </cell>
          <cell r="B137" t="str">
            <v xml:space="preserve"> K形　挿ｼ受片落管</v>
          </cell>
          <cell r="D137" t="str">
            <v xml:space="preserve"> φ450×400</v>
          </cell>
          <cell r="E137" t="str">
            <v xml:space="preserve"> 個</v>
          </cell>
          <cell r="F137">
            <v>102000</v>
          </cell>
          <cell r="H137" t="str">
            <v>K2425</v>
          </cell>
        </row>
        <row r="138">
          <cell r="A138">
            <v>137</v>
          </cell>
          <cell r="B138" t="str">
            <v xml:space="preserve"> K形　挿ｼ受片落管</v>
          </cell>
          <cell r="D138" t="str">
            <v xml:space="preserve"> φ500×250</v>
          </cell>
          <cell r="E138" t="str">
            <v xml:space="preserve"> 個</v>
          </cell>
          <cell r="F138">
            <v>78600</v>
          </cell>
          <cell r="H138" t="str">
            <v>K2426</v>
          </cell>
        </row>
        <row r="139">
          <cell r="A139">
            <v>138</v>
          </cell>
          <cell r="B139" t="str">
            <v xml:space="preserve"> K形　挿ｼ受片落管</v>
          </cell>
          <cell r="D139" t="str">
            <v xml:space="preserve"> φ500×300</v>
          </cell>
          <cell r="E139" t="str">
            <v xml:space="preserve"> 個</v>
          </cell>
          <cell r="F139">
            <v>88700</v>
          </cell>
          <cell r="H139" t="str">
            <v>K2427</v>
          </cell>
        </row>
        <row r="140">
          <cell r="A140">
            <v>139</v>
          </cell>
          <cell r="B140" t="str">
            <v xml:space="preserve"> K形　挿ｼ受片落管</v>
          </cell>
          <cell r="D140" t="str">
            <v xml:space="preserve"> φ500×350</v>
          </cell>
          <cell r="E140" t="str">
            <v xml:space="preserve"> 個</v>
          </cell>
          <cell r="F140">
            <v>96000</v>
          </cell>
          <cell r="H140" t="str">
            <v>K2428</v>
          </cell>
        </row>
        <row r="141">
          <cell r="A141">
            <v>140</v>
          </cell>
          <cell r="B141" t="str">
            <v xml:space="preserve"> K形　挿ｼ受片落管</v>
          </cell>
          <cell r="D141" t="str">
            <v xml:space="preserve"> φ500×400</v>
          </cell>
          <cell r="E141" t="str">
            <v xml:space="preserve"> 個</v>
          </cell>
          <cell r="F141">
            <v>106800</v>
          </cell>
          <cell r="H141" t="str">
            <v>K2429</v>
          </cell>
        </row>
        <row r="142">
          <cell r="A142">
            <v>141</v>
          </cell>
          <cell r="B142" t="str">
            <v xml:space="preserve"> K形　挿ｼ受片落管</v>
          </cell>
          <cell r="D142" t="str">
            <v xml:space="preserve"> φ500×450</v>
          </cell>
          <cell r="E142" t="str">
            <v xml:space="preserve"> 個</v>
          </cell>
          <cell r="F142">
            <v>117600</v>
          </cell>
          <cell r="H142" t="str">
            <v>K2430</v>
          </cell>
        </row>
        <row r="143">
          <cell r="A143">
            <v>142</v>
          </cell>
          <cell r="B143" t="str">
            <v xml:space="preserve"> K形　挿ｼ受片落管</v>
          </cell>
          <cell r="D143" t="str">
            <v xml:space="preserve"> φ600×300</v>
          </cell>
          <cell r="E143" t="str">
            <v xml:space="preserve"> 個</v>
          </cell>
          <cell r="F143">
            <v>105500</v>
          </cell>
          <cell r="H143" t="str">
            <v>K2431</v>
          </cell>
        </row>
        <row r="144">
          <cell r="A144">
            <v>143</v>
          </cell>
          <cell r="B144" t="str">
            <v xml:space="preserve"> K形　挿ｼ受片落管</v>
          </cell>
          <cell r="D144" t="str">
            <v xml:space="preserve"> φ600×350</v>
          </cell>
          <cell r="E144" t="str">
            <v xml:space="preserve"> 個</v>
          </cell>
          <cell r="F144">
            <v>112200</v>
          </cell>
          <cell r="H144" t="str">
            <v>K2432</v>
          </cell>
        </row>
        <row r="145">
          <cell r="A145">
            <v>144</v>
          </cell>
          <cell r="B145" t="str">
            <v xml:space="preserve"> K形　挿ｼ受片落管</v>
          </cell>
          <cell r="D145" t="str">
            <v xml:space="preserve"> φ600×400</v>
          </cell>
          <cell r="E145" t="str">
            <v xml:space="preserve"> 個</v>
          </cell>
          <cell r="F145">
            <v>122300</v>
          </cell>
          <cell r="H145" t="str">
            <v>K2433</v>
          </cell>
        </row>
        <row r="146">
          <cell r="A146">
            <v>145</v>
          </cell>
          <cell r="B146" t="str">
            <v xml:space="preserve"> K形　挿ｼ受片落管</v>
          </cell>
          <cell r="D146" t="str">
            <v xml:space="preserve"> φ600×450</v>
          </cell>
          <cell r="E146" t="str">
            <v xml:space="preserve"> 個</v>
          </cell>
          <cell r="F146">
            <v>132300</v>
          </cell>
          <cell r="H146" t="str">
            <v>K2434</v>
          </cell>
        </row>
        <row r="147">
          <cell r="A147">
            <v>146</v>
          </cell>
          <cell r="B147" t="str">
            <v xml:space="preserve"> K形　挿ｼ受片落管</v>
          </cell>
          <cell r="D147" t="str">
            <v xml:space="preserve"> φ600×500</v>
          </cell>
          <cell r="E147" t="str">
            <v xml:space="preserve"> 個</v>
          </cell>
          <cell r="F147">
            <v>143100</v>
          </cell>
          <cell r="H147" t="str">
            <v>K2435</v>
          </cell>
        </row>
        <row r="148">
          <cell r="A148">
            <v>147</v>
          </cell>
          <cell r="B148" t="str">
            <v xml:space="preserve"> K形　挿ｼ受片落管</v>
          </cell>
          <cell r="D148" t="str">
            <v xml:space="preserve"> φ800×450</v>
          </cell>
          <cell r="E148" t="str">
            <v xml:space="preserve"> 個</v>
          </cell>
          <cell r="F148">
            <v>199500</v>
          </cell>
          <cell r="H148" t="str">
            <v>K2436</v>
          </cell>
        </row>
        <row r="149">
          <cell r="A149">
            <v>148</v>
          </cell>
          <cell r="B149" t="str">
            <v xml:space="preserve"> K形　挿ｼ受片落管</v>
          </cell>
          <cell r="D149" t="str">
            <v xml:space="preserve"> φ800×500</v>
          </cell>
          <cell r="E149" t="str">
            <v xml:space="preserve"> 個</v>
          </cell>
          <cell r="F149">
            <v>211600</v>
          </cell>
          <cell r="H149" t="str">
            <v>K2437</v>
          </cell>
        </row>
        <row r="150">
          <cell r="A150">
            <v>149</v>
          </cell>
          <cell r="B150" t="str">
            <v xml:space="preserve"> K形　挿ｼ受片落管</v>
          </cell>
          <cell r="D150" t="str">
            <v xml:space="preserve"> φ800×600</v>
          </cell>
          <cell r="E150" t="str">
            <v xml:space="preserve"> 個</v>
          </cell>
          <cell r="F150">
            <v>236500</v>
          </cell>
          <cell r="H150" t="str">
            <v>K2438</v>
          </cell>
        </row>
        <row r="151">
          <cell r="A151">
            <v>150</v>
          </cell>
          <cell r="B151" t="str">
            <v xml:space="preserve"> K形　挿ｼ受片落管</v>
          </cell>
          <cell r="D151" t="str">
            <v xml:space="preserve"> φ800×700</v>
          </cell>
          <cell r="E151" t="str">
            <v xml:space="preserve"> 個</v>
          </cell>
          <cell r="F151">
            <v>268100</v>
          </cell>
          <cell r="H151" t="str">
            <v>K2439</v>
          </cell>
        </row>
        <row r="152">
          <cell r="A152">
            <v>151</v>
          </cell>
          <cell r="B152" t="str">
            <v xml:space="preserve"> K形　挿ｼ受片落管</v>
          </cell>
          <cell r="D152" t="str">
            <v xml:space="preserve"> φ1000×600</v>
          </cell>
          <cell r="E152" t="str">
            <v xml:space="preserve"> 個</v>
          </cell>
          <cell r="F152">
            <v>297600</v>
          </cell>
          <cell r="H152" t="str">
            <v>K2440</v>
          </cell>
        </row>
        <row r="153">
          <cell r="A153">
            <v>152</v>
          </cell>
          <cell r="B153" t="str">
            <v xml:space="preserve"> K形　挿ｼ受片落管</v>
          </cell>
          <cell r="D153" t="str">
            <v xml:space="preserve"> φ1000×700</v>
          </cell>
          <cell r="E153" t="str">
            <v xml:space="preserve"> 個</v>
          </cell>
          <cell r="F153">
            <v>325900</v>
          </cell>
          <cell r="H153" t="str">
            <v>K2441</v>
          </cell>
        </row>
        <row r="154">
          <cell r="A154">
            <v>153</v>
          </cell>
          <cell r="B154" t="str">
            <v xml:space="preserve"> K形　挿ｼ受片落管</v>
          </cell>
          <cell r="D154" t="str">
            <v xml:space="preserve"> φ1000×800</v>
          </cell>
          <cell r="E154" t="str">
            <v xml:space="preserve"> 個</v>
          </cell>
          <cell r="F154">
            <v>356100</v>
          </cell>
          <cell r="H154" t="str">
            <v>K2442</v>
          </cell>
        </row>
        <row r="155">
          <cell r="A155">
            <v>154</v>
          </cell>
          <cell r="B155" t="str">
            <v xml:space="preserve"> K形　挿ｼ受片落管</v>
          </cell>
          <cell r="D155" t="str">
            <v xml:space="preserve"> φ1000×900</v>
          </cell>
          <cell r="E155" t="str">
            <v xml:space="preserve"> 個</v>
          </cell>
          <cell r="F155">
            <v>393700</v>
          </cell>
          <cell r="H155" t="str">
            <v>K2443</v>
          </cell>
        </row>
        <row r="156">
          <cell r="A156">
            <v>155</v>
          </cell>
          <cell r="B156" t="str">
            <v xml:space="preserve"> K形  90ﾟ曲管</v>
          </cell>
          <cell r="D156" t="str">
            <v xml:space="preserve"> φ75</v>
          </cell>
          <cell r="E156" t="str">
            <v xml:space="preserve"> 個</v>
          </cell>
          <cell r="F156">
            <v>9900</v>
          </cell>
          <cell r="H156" t="str">
            <v>K3907</v>
          </cell>
        </row>
        <row r="157">
          <cell r="A157">
            <v>156</v>
          </cell>
          <cell r="B157" t="str">
            <v xml:space="preserve"> K形  90ﾟ曲管</v>
          </cell>
          <cell r="D157" t="str">
            <v xml:space="preserve"> φ100</v>
          </cell>
          <cell r="E157" t="str">
            <v xml:space="preserve"> 個</v>
          </cell>
          <cell r="F157">
            <v>12800</v>
          </cell>
          <cell r="H157" t="str">
            <v>K3910</v>
          </cell>
        </row>
        <row r="158">
          <cell r="A158">
            <v>157</v>
          </cell>
          <cell r="B158" t="str">
            <v xml:space="preserve"> K形  90ﾟ曲管</v>
          </cell>
          <cell r="D158" t="str">
            <v xml:space="preserve"> φ150</v>
          </cell>
          <cell r="E158" t="str">
            <v xml:space="preserve"> 個</v>
          </cell>
          <cell r="F158">
            <v>22200</v>
          </cell>
          <cell r="H158" t="str">
            <v>K3915</v>
          </cell>
        </row>
        <row r="159">
          <cell r="A159">
            <v>158</v>
          </cell>
          <cell r="B159" t="str">
            <v xml:space="preserve"> K形  90ﾟ曲管</v>
          </cell>
          <cell r="D159" t="str">
            <v xml:space="preserve"> φ200</v>
          </cell>
          <cell r="E159" t="str">
            <v xml:space="preserve"> 個</v>
          </cell>
          <cell r="F159">
            <v>39100</v>
          </cell>
          <cell r="H159" t="str">
            <v>K3920</v>
          </cell>
        </row>
        <row r="160">
          <cell r="A160">
            <v>159</v>
          </cell>
          <cell r="B160" t="str">
            <v xml:space="preserve"> K形  90ﾟ曲管</v>
          </cell>
          <cell r="D160" t="str">
            <v xml:space="preserve"> φ250</v>
          </cell>
          <cell r="E160" t="str">
            <v xml:space="preserve"> 個</v>
          </cell>
          <cell r="F160">
            <v>54500</v>
          </cell>
          <cell r="H160" t="str">
            <v>K3925</v>
          </cell>
        </row>
        <row r="161">
          <cell r="A161">
            <v>160</v>
          </cell>
          <cell r="B161" t="str">
            <v xml:space="preserve"> K形  90ﾟ曲管</v>
          </cell>
          <cell r="D161" t="str">
            <v xml:space="preserve"> φ300</v>
          </cell>
          <cell r="E161" t="str">
            <v xml:space="preserve"> 個</v>
          </cell>
          <cell r="F161">
            <v>85600</v>
          </cell>
          <cell r="H161" t="str">
            <v>K3930</v>
          </cell>
        </row>
        <row r="162">
          <cell r="A162">
            <v>161</v>
          </cell>
          <cell r="B162" t="str">
            <v xml:space="preserve"> K形  90ﾟ曲管</v>
          </cell>
          <cell r="D162" t="str">
            <v xml:space="preserve"> φ350</v>
          </cell>
          <cell r="E162" t="str">
            <v xml:space="preserve"> 個</v>
          </cell>
          <cell r="F162">
            <v>103400</v>
          </cell>
          <cell r="H162" t="str">
            <v>K3935</v>
          </cell>
        </row>
        <row r="163">
          <cell r="A163">
            <v>162</v>
          </cell>
          <cell r="B163" t="str">
            <v xml:space="preserve"> K形  90ﾟ曲管</v>
          </cell>
          <cell r="D163" t="str">
            <v xml:space="preserve"> φ400</v>
          </cell>
          <cell r="E163" t="str">
            <v xml:space="preserve"> 個</v>
          </cell>
          <cell r="F163">
            <v>133500</v>
          </cell>
          <cell r="H163" t="str">
            <v>K3940</v>
          </cell>
        </row>
        <row r="164">
          <cell r="A164">
            <v>163</v>
          </cell>
          <cell r="B164" t="str">
            <v xml:space="preserve"> K形  90ﾟ曲管</v>
          </cell>
          <cell r="D164" t="str">
            <v xml:space="preserve"> φ450</v>
          </cell>
          <cell r="E164" t="str">
            <v xml:space="preserve"> 個</v>
          </cell>
          <cell r="F164">
            <v>156100</v>
          </cell>
          <cell r="H164" t="str">
            <v>K3945</v>
          </cell>
        </row>
        <row r="165">
          <cell r="A165">
            <v>164</v>
          </cell>
          <cell r="B165" t="str">
            <v xml:space="preserve"> K形  90ﾟ曲管</v>
          </cell>
          <cell r="D165" t="str">
            <v xml:space="preserve"> φ500</v>
          </cell>
          <cell r="E165" t="str">
            <v xml:space="preserve"> 個</v>
          </cell>
          <cell r="F165">
            <v>194200</v>
          </cell>
          <cell r="H165" t="str">
            <v>K3950</v>
          </cell>
        </row>
        <row r="166">
          <cell r="A166">
            <v>165</v>
          </cell>
          <cell r="B166" t="str">
            <v xml:space="preserve"> K形  90ﾟ曲管</v>
          </cell>
          <cell r="D166" t="str">
            <v xml:space="preserve"> φ600</v>
          </cell>
          <cell r="E166" t="str">
            <v xml:space="preserve"> 個</v>
          </cell>
          <cell r="F166">
            <v>278200</v>
          </cell>
          <cell r="H166" t="str">
            <v>K3960</v>
          </cell>
        </row>
        <row r="167">
          <cell r="A167">
            <v>166</v>
          </cell>
          <cell r="B167" t="str">
            <v xml:space="preserve"> K形  90ﾟ曲管</v>
          </cell>
          <cell r="D167" t="str">
            <v xml:space="preserve"> φ800</v>
          </cell>
          <cell r="E167" t="str">
            <v xml:space="preserve"> 個</v>
          </cell>
          <cell r="F167">
            <v>491200</v>
          </cell>
          <cell r="H167" t="str">
            <v>K3980</v>
          </cell>
        </row>
        <row r="168">
          <cell r="A168">
            <v>167</v>
          </cell>
          <cell r="B168" t="str">
            <v xml:space="preserve"> K形  90ﾟ曲管</v>
          </cell>
          <cell r="D168" t="str">
            <v xml:space="preserve"> φ1000</v>
          </cell>
          <cell r="E168" t="str">
            <v xml:space="preserve"> 個</v>
          </cell>
          <cell r="F168">
            <v>766000</v>
          </cell>
          <cell r="H168" t="str">
            <v>K3901</v>
          </cell>
        </row>
        <row r="169">
          <cell r="A169">
            <v>168</v>
          </cell>
          <cell r="B169" t="str">
            <v xml:space="preserve"> K形  45ﾟ曲管</v>
          </cell>
          <cell r="D169" t="str">
            <v xml:space="preserve"> φ75</v>
          </cell>
          <cell r="E169" t="str">
            <v xml:space="preserve"> 個</v>
          </cell>
          <cell r="F169">
            <v>7900</v>
          </cell>
          <cell r="H169" t="str">
            <v>K3407</v>
          </cell>
        </row>
        <row r="170">
          <cell r="A170">
            <v>169</v>
          </cell>
          <cell r="B170" t="str">
            <v xml:space="preserve"> K形  45ﾟ曲管</v>
          </cell>
          <cell r="D170" t="str">
            <v xml:space="preserve"> φ100</v>
          </cell>
          <cell r="E170" t="str">
            <v xml:space="preserve"> 個</v>
          </cell>
          <cell r="F170">
            <v>10300</v>
          </cell>
          <cell r="H170" t="str">
            <v>K3410</v>
          </cell>
        </row>
        <row r="171">
          <cell r="A171">
            <v>170</v>
          </cell>
          <cell r="B171" t="str">
            <v xml:space="preserve"> K形  45ﾟ曲管</v>
          </cell>
          <cell r="D171" t="str">
            <v xml:space="preserve"> φ150</v>
          </cell>
          <cell r="E171" t="str">
            <v xml:space="preserve"> 個</v>
          </cell>
          <cell r="F171">
            <v>18100</v>
          </cell>
          <cell r="H171" t="str">
            <v>K3415</v>
          </cell>
        </row>
        <row r="172">
          <cell r="A172">
            <v>171</v>
          </cell>
          <cell r="B172" t="str">
            <v xml:space="preserve"> K形  45ﾟ曲管</v>
          </cell>
          <cell r="D172" t="str">
            <v xml:space="preserve"> φ200</v>
          </cell>
          <cell r="E172" t="str">
            <v xml:space="preserve"> 個</v>
          </cell>
          <cell r="F172">
            <v>29500</v>
          </cell>
          <cell r="H172" t="str">
            <v>K3420</v>
          </cell>
        </row>
        <row r="173">
          <cell r="A173">
            <v>172</v>
          </cell>
          <cell r="B173" t="str">
            <v xml:space="preserve"> K形  45ﾟ曲管</v>
          </cell>
          <cell r="D173" t="str">
            <v xml:space="preserve"> φ250</v>
          </cell>
          <cell r="E173" t="str">
            <v xml:space="preserve"> 個</v>
          </cell>
          <cell r="F173">
            <v>39300</v>
          </cell>
          <cell r="H173" t="str">
            <v>K3425</v>
          </cell>
        </row>
        <row r="174">
          <cell r="A174">
            <v>173</v>
          </cell>
          <cell r="B174" t="str">
            <v xml:space="preserve"> K形  45ﾟ曲管</v>
          </cell>
          <cell r="D174" t="str">
            <v xml:space="preserve"> φ300</v>
          </cell>
          <cell r="E174" t="str">
            <v xml:space="preserve"> 個</v>
          </cell>
          <cell r="F174">
            <v>57200</v>
          </cell>
          <cell r="H174" t="str">
            <v>K3430</v>
          </cell>
        </row>
        <row r="175">
          <cell r="A175">
            <v>174</v>
          </cell>
          <cell r="B175" t="str">
            <v xml:space="preserve"> K形  45ﾟ曲管</v>
          </cell>
          <cell r="D175" t="str">
            <v xml:space="preserve"> φ350</v>
          </cell>
          <cell r="E175" t="str">
            <v xml:space="preserve"> 個</v>
          </cell>
          <cell r="F175">
            <v>74500</v>
          </cell>
          <cell r="H175" t="str">
            <v>K3435</v>
          </cell>
        </row>
        <row r="176">
          <cell r="A176">
            <v>175</v>
          </cell>
          <cell r="B176" t="str">
            <v xml:space="preserve"> K形  45ﾟ曲管</v>
          </cell>
          <cell r="D176" t="str">
            <v xml:space="preserve"> φ400</v>
          </cell>
          <cell r="E176" t="str">
            <v xml:space="preserve"> 個</v>
          </cell>
          <cell r="F176">
            <v>97300</v>
          </cell>
          <cell r="H176" t="str">
            <v>K3440</v>
          </cell>
        </row>
        <row r="177">
          <cell r="A177">
            <v>176</v>
          </cell>
          <cell r="B177" t="str">
            <v xml:space="preserve"> K形  45ﾟ曲管</v>
          </cell>
          <cell r="D177" t="str">
            <v xml:space="preserve"> φ450</v>
          </cell>
          <cell r="E177" t="str">
            <v xml:space="preserve"> 個</v>
          </cell>
          <cell r="F177">
            <v>120700</v>
          </cell>
          <cell r="H177" t="str">
            <v>K3445</v>
          </cell>
        </row>
        <row r="178">
          <cell r="A178">
            <v>177</v>
          </cell>
          <cell r="B178" t="str">
            <v xml:space="preserve"> K形  45ﾟ曲管</v>
          </cell>
          <cell r="D178" t="str">
            <v xml:space="preserve"> φ500</v>
          </cell>
          <cell r="E178" t="str">
            <v xml:space="preserve"> 個</v>
          </cell>
          <cell r="F178">
            <v>146200</v>
          </cell>
          <cell r="H178" t="str">
            <v>K3450</v>
          </cell>
        </row>
        <row r="179">
          <cell r="A179">
            <v>178</v>
          </cell>
          <cell r="B179" t="str">
            <v xml:space="preserve"> K形  45ﾟ曲管</v>
          </cell>
          <cell r="D179" t="str">
            <v xml:space="preserve"> φ600</v>
          </cell>
          <cell r="E179" t="str">
            <v xml:space="preserve"> 個</v>
          </cell>
          <cell r="F179">
            <v>208000</v>
          </cell>
          <cell r="H179" t="str">
            <v>K3460</v>
          </cell>
        </row>
        <row r="180">
          <cell r="A180">
            <v>179</v>
          </cell>
          <cell r="B180" t="str">
            <v xml:space="preserve"> K形  45ﾟ曲管</v>
          </cell>
          <cell r="D180" t="str">
            <v xml:space="preserve"> φ800</v>
          </cell>
          <cell r="E180" t="str">
            <v xml:space="preserve"> 個</v>
          </cell>
          <cell r="F180">
            <v>379400</v>
          </cell>
          <cell r="H180" t="str">
            <v>K3480</v>
          </cell>
        </row>
        <row r="181">
          <cell r="A181">
            <v>180</v>
          </cell>
          <cell r="B181" t="str">
            <v xml:space="preserve"> K形  45ﾟ曲管</v>
          </cell>
          <cell r="D181" t="str">
            <v xml:space="preserve"> φ1000</v>
          </cell>
          <cell r="E181" t="str">
            <v xml:space="preserve"> 個</v>
          </cell>
          <cell r="F181">
            <v>633400</v>
          </cell>
          <cell r="H181" t="str">
            <v>K3401</v>
          </cell>
        </row>
        <row r="182">
          <cell r="A182">
            <v>181</v>
          </cell>
          <cell r="B182" t="str">
            <v xml:space="preserve"> K形  22 1/2ﾟ曲管</v>
          </cell>
          <cell r="D182" t="str">
            <v xml:space="preserve"> φ75</v>
          </cell>
          <cell r="E182" t="str">
            <v xml:space="preserve"> 個</v>
          </cell>
          <cell r="F182">
            <v>7900</v>
          </cell>
          <cell r="H182" t="str">
            <v>K3207</v>
          </cell>
        </row>
        <row r="183">
          <cell r="A183">
            <v>182</v>
          </cell>
          <cell r="B183" t="str">
            <v xml:space="preserve"> K形  22 1/2ﾟ曲管</v>
          </cell>
          <cell r="D183" t="str">
            <v xml:space="preserve"> φ100</v>
          </cell>
          <cell r="E183" t="str">
            <v xml:space="preserve"> 個</v>
          </cell>
          <cell r="F183">
            <v>10300</v>
          </cell>
          <cell r="H183" t="str">
            <v>K3210</v>
          </cell>
        </row>
        <row r="184">
          <cell r="A184">
            <v>183</v>
          </cell>
          <cell r="B184" t="str">
            <v xml:space="preserve"> K形  22 1/2ﾟ曲管</v>
          </cell>
          <cell r="D184" t="str">
            <v xml:space="preserve"> φ150</v>
          </cell>
          <cell r="E184" t="str">
            <v xml:space="preserve"> 個</v>
          </cell>
          <cell r="F184">
            <v>17000</v>
          </cell>
          <cell r="H184" t="str">
            <v>K3215</v>
          </cell>
        </row>
        <row r="185">
          <cell r="A185">
            <v>184</v>
          </cell>
          <cell r="B185" t="str">
            <v xml:space="preserve"> K形  22 1/2ﾟ曲管</v>
          </cell>
          <cell r="D185" t="str">
            <v xml:space="preserve"> φ200</v>
          </cell>
          <cell r="E185" t="str">
            <v xml:space="preserve"> 個</v>
          </cell>
          <cell r="F185">
            <v>28000</v>
          </cell>
          <cell r="H185" t="str">
            <v>K3220</v>
          </cell>
        </row>
        <row r="186">
          <cell r="A186">
            <v>185</v>
          </cell>
          <cell r="B186" t="str">
            <v xml:space="preserve"> K形  22 1/2ﾟ曲管</v>
          </cell>
          <cell r="D186" t="str">
            <v xml:space="preserve"> φ250</v>
          </cell>
          <cell r="E186" t="str">
            <v xml:space="preserve"> 個</v>
          </cell>
          <cell r="F186">
            <v>37200</v>
          </cell>
          <cell r="H186" t="str">
            <v>K3225</v>
          </cell>
        </row>
        <row r="187">
          <cell r="A187">
            <v>186</v>
          </cell>
          <cell r="B187" t="str">
            <v xml:space="preserve"> K形  22 1/2ﾟ曲管</v>
          </cell>
          <cell r="D187" t="str">
            <v xml:space="preserve"> φ300</v>
          </cell>
          <cell r="E187" t="str">
            <v xml:space="preserve"> 個</v>
          </cell>
          <cell r="F187">
            <v>54500</v>
          </cell>
          <cell r="H187" t="str">
            <v>K3230</v>
          </cell>
        </row>
        <row r="188">
          <cell r="A188">
            <v>187</v>
          </cell>
          <cell r="B188" t="str">
            <v xml:space="preserve"> K形  22 1/2ﾟ曲管</v>
          </cell>
          <cell r="D188" t="str">
            <v xml:space="preserve"> φ350</v>
          </cell>
          <cell r="E188" t="str">
            <v xml:space="preserve"> 個</v>
          </cell>
          <cell r="F188">
            <v>70800</v>
          </cell>
          <cell r="H188" t="str">
            <v>K3235</v>
          </cell>
        </row>
        <row r="189">
          <cell r="A189">
            <v>188</v>
          </cell>
          <cell r="B189" t="str">
            <v xml:space="preserve"> K形  22 1/2ﾟ曲管</v>
          </cell>
          <cell r="D189" t="str">
            <v xml:space="preserve"> φ400</v>
          </cell>
          <cell r="E189" t="str">
            <v xml:space="preserve"> 個</v>
          </cell>
          <cell r="F189">
            <v>97300</v>
          </cell>
          <cell r="H189" t="str">
            <v>K3240</v>
          </cell>
        </row>
        <row r="190">
          <cell r="A190">
            <v>189</v>
          </cell>
          <cell r="B190" t="str">
            <v xml:space="preserve"> K形  22 1/2ﾟ曲管</v>
          </cell>
          <cell r="D190" t="str">
            <v xml:space="preserve"> φ450</v>
          </cell>
          <cell r="E190" t="str">
            <v xml:space="preserve"> 個</v>
          </cell>
          <cell r="F190">
            <v>120700</v>
          </cell>
          <cell r="H190" t="str">
            <v>K3245</v>
          </cell>
        </row>
        <row r="191">
          <cell r="A191">
            <v>190</v>
          </cell>
          <cell r="B191" t="str">
            <v xml:space="preserve"> K形  22 1/2ﾟ曲管</v>
          </cell>
          <cell r="D191" t="str">
            <v xml:space="preserve"> φ500</v>
          </cell>
          <cell r="E191" t="str">
            <v xml:space="preserve"> 個</v>
          </cell>
          <cell r="F191">
            <v>146200</v>
          </cell>
          <cell r="H191" t="str">
            <v>K3250</v>
          </cell>
        </row>
        <row r="192">
          <cell r="A192">
            <v>191</v>
          </cell>
          <cell r="B192" t="str">
            <v xml:space="preserve"> K形  22 1/2ﾟ曲管</v>
          </cell>
          <cell r="D192" t="str">
            <v xml:space="preserve"> φ600</v>
          </cell>
          <cell r="E192" t="str">
            <v xml:space="preserve"> 個</v>
          </cell>
          <cell r="F192">
            <v>208000</v>
          </cell>
          <cell r="H192" t="str">
            <v>K3260</v>
          </cell>
        </row>
        <row r="193">
          <cell r="A193">
            <v>192</v>
          </cell>
          <cell r="B193" t="str">
            <v xml:space="preserve"> K形  22 1/2ﾟ曲管</v>
          </cell>
          <cell r="D193" t="str">
            <v xml:space="preserve"> φ800</v>
          </cell>
          <cell r="E193" t="str">
            <v xml:space="preserve"> 個</v>
          </cell>
          <cell r="F193">
            <v>379400</v>
          </cell>
          <cell r="H193" t="str">
            <v>K3280</v>
          </cell>
        </row>
        <row r="194">
          <cell r="A194">
            <v>193</v>
          </cell>
          <cell r="B194" t="str">
            <v xml:space="preserve"> K形  22 1/2ﾟ曲管</v>
          </cell>
          <cell r="D194" t="str">
            <v xml:space="preserve"> φ1000</v>
          </cell>
          <cell r="E194" t="str">
            <v xml:space="preserve"> 個</v>
          </cell>
          <cell r="F194">
            <v>633400</v>
          </cell>
          <cell r="H194" t="str">
            <v>K3201</v>
          </cell>
        </row>
        <row r="195">
          <cell r="A195">
            <v>194</v>
          </cell>
          <cell r="B195" t="str">
            <v xml:space="preserve"> K形  11 1/4ﾟ曲管</v>
          </cell>
          <cell r="D195" t="str">
            <v xml:space="preserve"> φ75</v>
          </cell>
          <cell r="E195" t="str">
            <v xml:space="preserve"> 個</v>
          </cell>
          <cell r="F195">
            <v>10600</v>
          </cell>
          <cell r="H195" t="str">
            <v>K3107</v>
          </cell>
        </row>
        <row r="196">
          <cell r="A196">
            <v>195</v>
          </cell>
          <cell r="B196" t="str">
            <v xml:space="preserve"> K形  11 1/4ﾟ曲管</v>
          </cell>
          <cell r="D196" t="str">
            <v xml:space="preserve"> φ100</v>
          </cell>
          <cell r="E196" t="str">
            <v xml:space="preserve"> 個</v>
          </cell>
          <cell r="F196">
            <v>13800</v>
          </cell>
          <cell r="H196" t="str">
            <v>K3110</v>
          </cell>
        </row>
        <row r="197">
          <cell r="A197">
            <v>196</v>
          </cell>
          <cell r="B197" t="str">
            <v xml:space="preserve"> K形  11 1/4ﾟ曲管</v>
          </cell>
          <cell r="D197" t="str">
            <v xml:space="preserve"> φ150</v>
          </cell>
          <cell r="E197" t="str">
            <v xml:space="preserve"> 個</v>
          </cell>
          <cell r="F197">
            <v>20900</v>
          </cell>
          <cell r="H197" t="str">
            <v>K3115</v>
          </cell>
        </row>
        <row r="198">
          <cell r="A198">
            <v>197</v>
          </cell>
          <cell r="B198" t="str">
            <v xml:space="preserve"> K形  11 1/4ﾟ曲管</v>
          </cell>
          <cell r="D198" t="str">
            <v xml:space="preserve"> φ200</v>
          </cell>
          <cell r="E198" t="str">
            <v xml:space="preserve"> 個</v>
          </cell>
          <cell r="F198">
            <v>37800</v>
          </cell>
          <cell r="H198" t="str">
            <v>K3120</v>
          </cell>
        </row>
        <row r="199">
          <cell r="A199">
            <v>198</v>
          </cell>
          <cell r="B199" t="str">
            <v xml:space="preserve"> K形  11 1/4ﾟ曲管</v>
          </cell>
          <cell r="D199" t="str">
            <v xml:space="preserve"> φ250</v>
          </cell>
          <cell r="E199" t="str">
            <v xml:space="preserve"> 個</v>
          </cell>
          <cell r="F199">
            <v>50500</v>
          </cell>
          <cell r="H199" t="str">
            <v>K3125</v>
          </cell>
        </row>
        <row r="200">
          <cell r="A200">
            <v>199</v>
          </cell>
          <cell r="B200" t="str">
            <v xml:space="preserve"> K形  11 1/4ﾟ曲管</v>
          </cell>
          <cell r="D200" t="str">
            <v xml:space="preserve"> φ300</v>
          </cell>
          <cell r="E200" t="str">
            <v xml:space="preserve"> 個</v>
          </cell>
          <cell r="F200">
            <v>67100</v>
          </cell>
          <cell r="H200" t="str">
            <v>K3130</v>
          </cell>
        </row>
        <row r="201">
          <cell r="A201">
            <v>200</v>
          </cell>
          <cell r="B201" t="str">
            <v xml:space="preserve"> K形  11 1/4ﾟ曲管</v>
          </cell>
          <cell r="D201" t="str">
            <v xml:space="preserve"> φ350</v>
          </cell>
          <cell r="E201" t="str">
            <v xml:space="preserve"> 個</v>
          </cell>
          <cell r="F201">
            <v>94200</v>
          </cell>
          <cell r="H201" t="str">
            <v>K3135</v>
          </cell>
        </row>
        <row r="202">
          <cell r="A202">
            <v>201</v>
          </cell>
          <cell r="B202" t="str">
            <v xml:space="preserve"> K形  11 1/4ﾟ曲管</v>
          </cell>
          <cell r="D202" t="str">
            <v xml:space="preserve"> φ400</v>
          </cell>
          <cell r="E202" t="str">
            <v xml:space="preserve"> 個</v>
          </cell>
          <cell r="F202">
            <v>118800</v>
          </cell>
          <cell r="H202" t="str">
            <v>K3140</v>
          </cell>
        </row>
        <row r="203">
          <cell r="A203">
            <v>202</v>
          </cell>
          <cell r="B203" t="str">
            <v xml:space="preserve"> K形  11 1/4ﾟ曲管</v>
          </cell>
          <cell r="D203" t="str">
            <v xml:space="preserve"> φ450</v>
          </cell>
          <cell r="E203" t="str">
            <v xml:space="preserve"> 個</v>
          </cell>
          <cell r="F203">
            <v>139200</v>
          </cell>
          <cell r="H203" t="str">
            <v>K3145</v>
          </cell>
        </row>
        <row r="204">
          <cell r="A204">
            <v>203</v>
          </cell>
          <cell r="B204" t="str">
            <v xml:space="preserve"> K形  11 1/4ﾟ曲管</v>
          </cell>
          <cell r="D204" t="str">
            <v xml:space="preserve"> φ500</v>
          </cell>
          <cell r="E204" t="str">
            <v xml:space="preserve"> 個</v>
          </cell>
          <cell r="F204">
            <v>179900</v>
          </cell>
          <cell r="H204" t="str">
            <v>K3150</v>
          </cell>
        </row>
        <row r="205">
          <cell r="A205">
            <v>204</v>
          </cell>
          <cell r="B205" t="str">
            <v xml:space="preserve"> K形  11 1/4ﾟ曲管</v>
          </cell>
          <cell r="D205" t="str">
            <v xml:space="preserve"> φ600</v>
          </cell>
          <cell r="E205" t="str">
            <v xml:space="preserve"> 個</v>
          </cell>
          <cell r="F205">
            <v>229500</v>
          </cell>
          <cell r="H205" t="str">
            <v>K3160</v>
          </cell>
        </row>
        <row r="206">
          <cell r="A206">
            <v>205</v>
          </cell>
          <cell r="B206" t="str">
            <v xml:space="preserve"> K形  11 1/4ﾟ曲管</v>
          </cell>
          <cell r="D206" t="str">
            <v xml:space="preserve"> φ800</v>
          </cell>
          <cell r="E206" t="str">
            <v xml:space="preserve"> 個</v>
          </cell>
          <cell r="F206">
            <v>347600</v>
          </cell>
          <cell r="H206" t="str">
            <v>K3180</v>
          </cell>
        </row>
        <row r="207">
          <cell r="A207">
            <v>206</v>
          </cell>
          <cell r="B207" t="str">
            <v xml:space="preserve"> K形  11 1/4ﾟ曲管</v>
          </cell>
          <cell r="D207" t="str">
            <v xml:space="preserve"> φ1000</v>
          </cell>
          <cell r="E207" t="str">
            <v xml:space="preserve"> 個</v>
          </cell>
          <cell r="F207">
            <v>492000</v>
          </cell>
          <cell r="H207" t="str">
            <v>K3101</v>
          </cell>
        </row>
        <row r="208">
          <cell r="A208">
            <v>207</v>
          </cell>
          <cell r="B208" t="str">
            <v xml:space="preserve"> K形  5 5/8ﾟ曲管</v>
          </cell>
          <cell r="D208" t="str">
            <v xml:space="preserve"> φ300</v>
          </cell>
          <cell r="E208" t="str">
            <v xml:space="preserve"> 個</v>
          </cell>
          <cell r="F208">
            <v>77600</v>
          </cell>
          <cell r="H208" t="str">
            <v>K3030</v>
          </cell>
        </row>
        <row r="209">
          <cell r="A209">
            <v>208</v>
          </cell>
          <cell r="B209" t="str">
            <v xml:space="preserve"> K形  5 5/8ﾟ曲管</v>
          </cell>
          <cell r="D209" t="str">
            <v xml:space="preserve"> φ350</v>
          </cell>
          <cell r="E209" t="str">
            <v xml:space="preserve"> 個</v>
          </cell>
          <cell r="F209">
            <v>94200</v>
          </cell>
          <cell r="H209" t="str">
            <v>K3035</v>
          </cell>
        </row>
        <row r="210">
          <cell r="A210">
            <v>209</v>
          </cell>
          <cell r="B210" t="str">
            <v xml:space="preserve"> K形  5 5/8ﾟ曲管</v>
          </cell>
          <cell r="D210" t="str">
            <v xml:space="preserve"> φ400</v>
          </cell>
          <cell r="E210" t="str">
            <v xml:space="preserve"> 個</v>
          </cell>
          <cell r="F210">
            <v>118800</v>
          </cell>
          <cell r="H210" t="str">
            <v>K3040</v>
          </cell>
        </row>
        <row r="211">
          <cell r="A211">
            <v>210</v>
          </cell>
          <cell r="B211" t="str">
            <v xml:space="preserve"> K形  5 5/8ﾟ曲管</v>
          </cell>
          <cell r="D211" t="str">
            <v xml:space="preserve"> φ450</v>
          </cell>
          <cell r="E211" t="str">
            <v xml:space="preserve"> 個</v>
          </cell>
          <cell r="F211">
            <v>139200</v>
          </cell>
          <cell r="H211" t="str">
            <v>K3045</v>
          </cell>
        </row>
        <row r="212">
          <cell r="A212">
            <v>211</v>
          </cell>
          <cell r="B212" t="str">
            <v xml:space="preserve"> K形  5 5/8ﾟ曲管</v>
          </cell>
          <cell r="D212" t="str">
            <v xml:space="preserve"> φ500</v>
          </cell>
          <cell r="E212" t="str">
            <v xml:space="preserve"> 個</v>
          </cell>
          <cell r="F212">
            <v>179900</v>
          </cell>
          <cell r="H212" t="str">
            <v>K3050</v>
          </cell>
        </row>
        <row r="213">
          <cell r="A213">
            <v>212</v>
          </cell>
          <cell r="B213" t="str">
            <v xml:space="preserve"> K形  5 5/8ﾟ曲管</v>
          </cell>
          <cell r="D213" t="str">
            <v xml:space="preserve"> φ600</v>
          </cell>
          <cell r="E213" t="str">
            <v xml:space="preserve"> 個</v>
          </cell>
          <cell r="F213">
            <v>229500</v>
          </cell>
          <cell r="H213" t="str">
            <v>K3060</v>
          </cell>
        </row>
        <row r="214">
          <cell r="A214">
            <v>213</v>
          </cell>
          <cell r="B214" t="str">
            <v xml:space="preserve"> K形  5 5/8ﾟ曲管</v>
          </cell>
          <cell r="D214" t="str">
            <v xml:space="preserve"> φ800</v>
          </cell>
          <cell r="E214" t="str">
            <v xml:space="preserve"> 個</v>
          </cell>
          <cell r="F214">
            <v>347600</v>
          </cell>
          <cell r="H214" t="str">
            <v>K3080</v>
          </cell>
        </row>
        <row r="215">
          <cell r="A215">
            <v>214</v>
          </cell>
          <cell r="B215" t="str">
            <v xml:space="preserve"> K形  5 5/8ﾟ曲管</v>
          </cell>
          <cell r="D215" t="str">
            <v xml:space="preserve"> φ1000</v>
          </cell>
          <cell r="E215" t="str">
            <v xml:space="preserve"> 個</v>
          </cell>
          <cell r="F215">
            <v>492000</v>
          </cell>
          <cell r="H215" t="str">
            <v>K3001</v>
          </cell>
        </row>
        <row r="216">
          <cell r="A216">
            <v>215</v>
          </cell>
          <cell r="B216" t="str">
            <v xml:space="preserve"> K形  ﾌﾗﾝｼﾞ付T字管</v>
          </cell>
          <cell r="D216" t="str">
            <v xml:space="preserve"> φ75×75</v>
          </cell>
          <cell r="E216" t="str">
            <v xml:space="preserve"> 個</v>
          </cell>
          <cell r="F216">
            <v>15200</v>
          </cell>
          <cell r="H216" t="str">
            <v>K6177</v>
          </cell>
        </row>
        <row r="217">
          <cell r="A217">
            <v>216</v>
          </cell>
          <cell r="B217" t="str">
            <v xml:space="preserve"> K形  ﾌﾗﾝｼﾞ付T字管</v>
          </cell>
          <cell r="D217" t="str">
            <v xml:space="preserve"> φ100×75</v>
          </cell>
          <cell r="E217" t="str">
            <v xml:space="preserve"> 個</v>
          </cell>
          <cell r="F217">
            <v>18500</v>
          </cell>
          <cell r="H217" t="str">
            <v>K6117</v>
          </cell>
        </row>
        <row r="218">
          <cell r="A218">
            <v>217</v>
          </cell>
          <cell r="B218" t="str">
            <v xml:space="preserve"> K形  ﾌﾗﾝｼﾞ付T字管</v>
          </cell>
          <cell r="D218" t="str">
            <v xml:space="preserve"> φ150×75</v>
          </cell>
          <cell r="E218" t="str">
            <v xml:space="preserve"> 個</v>
          </cell>
          <cell r="F218">
            <v>26300</v>
          </cell>
          <cell r="H218" t="str">
            <v>K6157</v>
          </cell>
        </row>
        <row r="219">
          <cell r="A219">
            <v>218</v>
          </cell>
          <cell r="B219" t="str">
            <v xml:space="preserve"> K形  ﾌﾗﾝｼﾞ付T字管</v>
          </cell>
          <cell r="D219" t="str">
            <v xml:space="preserve"> φ150×100</v>
          </cell>
          <cell r="E219" t="str">
            <v xml:space="preserve"> 個</v>
          </cell>
          <cell r="F219">
            <v>28100</v>
          </cell>
          <cell r="H219" t="str">
            <v>K6151</v>
          </cell>
        </row>
        <row r="220">
          <cell r="A220">
            <v>219</v>
          </cell>
          <cell r="B220" t="str">
            <v xml:space="preserve"> K形  ﾌﾗﾝｼﾞ付T字管</v>
          </cell>
          <cell r="D220" t="str">
            <v xml:space="preserve"> φ200×75</v>
          </cell>
          <cell r="E220" t="str">
            <v xml:space="preserve"> 個</v>
          </cell>
          <cell r="F220">
            <v>38200</v>
          </cell>
          <cell r="H220" t="str">
            <v>K6127</v>
          </cell>
        </row>
        <row r="221">
          <cell r="A221">
            <v>220</v>
          </cell>
          <cell r="B221" t="str">
            <v xml:space="preserve"> K形  ﾌﾗﾝｼﾞ付T字管</v>
          </cell>
          <cell r="D221" t="str">
            <v xml:space="preserve"> φ200×100</v>
          </cell>
          <cell r="E221" t="str">
            <v xml:space="preserve"> 個</v>
          </cell>
          <cell r="F221">
            <v>40000</v>
          </cell>
          <cell r="H221" t="str">
            <v>K6121</v>
          </cell>
        </row>
        <row r="222">
          <cell r="A222">
            <v>221</v>
          </cell>
          <cell r="B222" t="str">
            <v xml:space="preserve"> K形  ﾌﾗﾝｼﾞ付T字管</v>
          </cell>
          <cell r="D222" t="str">
            <v xml:space="preserve"> φ250×75</v>
          </cell>
          <cell r="E222" t="str">
            <v xml:space="preserve"> 個</v>
          </cell>
          <cell r="F222">
            <v>50200</v>
          </cell>
          <cell r="H222" t="str">
            <v>K6167</v>
          </cell>
        </row>
        <row r="223">
          <cell r="A223">
            <v>222</v>
          </cell>
          <cell r="B223" t="str">
            <v xml:space="preserve"> K形  ﾌﾗﾝｼﾞ付T字管</v>
          </cell>
          <cell r="D223" t="str">
            <v xml:space="preserve"> φ250×100</v>
          </cell>
          <cell r="E223" t="str">
            <v xml:space="preserve"> 個</v>
          </cell>
          <cell r="F223">
            <v>52200</v>
          </cell>
          <cell r="H223" t="str">
            <v>K6161</v>
          </cell>
        </row>
        <row r="224">
          <cell r="A224">
            <v>223</v>
          </cell>
          <cell r="B224" t="str">
            <v xml:space="preserve"> K形  ﾌﾗﾝｼﾞ付T字管</v>
          </cell>
          <cell r="D224" t="str">
            <v xml:space="preserve"> φ300×75</v>
          </cell>
          <cell r="E224" t="str">
            <v xml:space="preserve"> 個</v>
          </cell>
          <cell r="F224">
            <v>65000</v>
          </cell>
          <cell r="H224" t="str">
            <v>K6137</v>
          </cell>
        </row>
        <row r="225">
          <cell r="A225">
            <v>224</v>
          </cell>
          <cell r="B225" t="str">
            <v xml:space="preserve"> K形  ﾌﾗﾝｼﾞ付T字管</v>
          </cell>
          <cell r="D225" t="str">
            <v xml:space="preserve"> φ300×100</v>
          </cell>
          <cell r="E225" t="str">
            <v xml:space="preserve"> 個</v>
          </cell>
          <cell r="F225">
            <v>67400</v>
          </cell>
          <cell r="H225" t="str">
            <v>K6131</v>
          </cell>
        </row>
        <row r="226">
          <cell r="A226">
            <v>225</v>
          </cell>
          <cell r="B226" t="str">
            <v xml:space="preserve"> K形  ﾌﾗﾝｼﾞ付T字管</v>
          </cell>
          <cell r="D226" t="str">
            <v xml:space="preserve"> φ350×75</v>
          </cell>
          <cell r="E226" t="str">
            <v xml:space="preserve"> 個</v>
          </cell>
          <cell r="F226">
            <v>78700</v>
          </cell>
          <cell r="H226" t="str">
            <v>K6177</v>
          </cell>
        </row>
        <row r="227">
          <cell r="A227">
            <v>226</v>
          </cell>
          <cell r="B227" t="str">
            <v xml:space="preserve"> K形  ﾌﾗﾝｼﾞ付T字管</v>
          </cell>
          <cell r="D227" t="str">
            <v xml:space="preserve"> φ350×100</v>
          </cell>
          <cell r="E227" t="str">
            <v xml:space="preserve"> 個</v>
          </cell>
          <cell r="F227">
            <v>80800</v>
          </cell>
          <cell r="H227" t="str">
            <v>K6180</v>
          </cell>
        </row>
        <row r="228">
          <cell r="A228">
            <v>227</v>
          </cell>
          <cell r="B228" t="str">
            <v xml:space="preserve"> K形  ﾌﾗﾝｼﾞ付T字管</v>
          </cell>
          <cell r="D228" t="str">
            <v xml:space="preserve"> φ400×75</v>
          </cell>
          <cell r="E228" t="str">
            <v xml:space="preserve"> 個</v>
          </cell>
          <cell r="F228">
            <v>95200</v>
          </cell>
          <cell r="H228" t="str">
            <v>K6182</v>
          </cell>
        </row>
        <row r="229">
          <cell r="A229">
            <v>228</v>
          </cell>
          <cell r="B229" t="str">
            <v xml:space="preserve"> K形  ﾌﾗﾝｼﾞ付T字管</v>
          </cell>
          <cell r="D229" t="str">
            <v xml:space="preserve"> φ400×100</v>
          </cell>
          <cell r="E229" t="str">
            <v xml:space="preserve"> 個</v>
          </cell>
          <cell r="F229">
            <v>97200</v>
          </cell>
          <cell r="H229" t="str">
            <v>K6183</v>
          </cell>
        </row>
        <row r="230">
          <cell r="A230">
            <v>229</v>
          </cell>
          <cell r="B230" t="str">
            <v xml:space="preserve"> K形  ﾌﾗﾝｼﾞ付T字管</v>
          </cell>
          <cell r="D230" t="str">
            <v xml:space="preserve"> φ450×75</v>
          </cell>
          <cell r="E230" t="str">
            <v xml:space="preserve"> 個</v>
          </cell>
          <cell r="F230">
            <v>111600</v>
          </cell>
          <cell r="H230" t="str">
            <v>K6184</v>
          </cell>
        </row>
        <row r="231">
          <cell r="A231">
            <v>230</v>
          </cell>
          <cell r="B231" t="str">
            <v xml:space="preserve"> K形  ﾌﾗﾝｼﾞ付T字管</v>
          </cell>
          <cell r="D231" t="str">
            <v xml:space="preserve"> φ450×100</v>
          </cell>
          <cell r="E231" t="str">
            <v xml:space="preserve"> 個</v>
          </cell>
          <cell r="F231">
            <v>113000</v>
          </cell>
          <cell r="H231" t="str">
            <v>K6185</v>
          </cell>
        </row>
        <row r="232">
          <cell r="A232">
            <v>231</v>
          </cell>
          <cell r="B232" t="str">
            <v xml:space="preserve"> K形  ﾌﾗﾝｼﾞ付T字管</v>
          </cell>
          <cell r="D232" t="str">
            <v xml:space="preserve"> φ500×75</v>
          </cell>
          <cell r="E232" t="str">
            <v xml:space="preserve"> 個</v>
          </cell>
          <cell r="F232">
            <v>126300</v>
          </cell>
          <cell r="H232" t="str">
            <v>K6186</v>
          </cell>
        </row>
        <row r="233">
          <cell r="A233">
            <v>232</v>
          </cell>
          <cell r="B233" t="str">
            <v xml:space="preserve"> K形  ﾌﾗﾝｼﾞ付T字管</v>
          </cell>
          <cell r="D233" t="str">
            <v xml:space="preserve"> φ500×100</v>
          </cell>
          <cell r="E233" t="str">
            <v xml:space="preserve"> 個</v>
          </cell>
          <cell r="F233">
            <v>127600</v>
          </cell>
          <cell r="H233" t="str">
            <v>K6187</v>
          </cell>
        </row>
        <row r="234">
          <cell r="A234">
            <v>233</v>
          </cell>
          <cell r="B234" t="str">
            <v xml:space="preserve"> K形  ﾌﾗﾝｼﾞ付T字管</v>
          </cell>
          <cell r="D234" t="str">
            <v xml:space="preserve"> φ600×75</v>
          </cell>
          <cell r="E234" t="str">
            <v xml:space="preserve"> 個</v>
          </cell>
          <cell r="F234">
            <v>162600</v>
          </cell>
          <cell r="H234" t="str">
            <v>K6188</v>
          </cell>
        </row>
        <row r="235">
          <cell r="A235">
            <v>234</v>
          </cell>
          <cell r="B235" t="str">
            <v xml:space="preserve"> K形  ﾌﾗﾝｼﾞ付T字管</v>
          </cell>
          <cell r="D235" t="str">
            <v xml:space="preserve"> φ600×100</v>
          </cell>
          <cell r="E235" t="str">
            <v xml:space="preserve"> 個</v>
          </cell>
          <cell r="F235">
            <v>163900</v>
          </cell>
          <cell r="H235" t="str">
            <v>K6189</v>
          </cell>
        </row>
        <row r="236">
          <cell r="A236">
            <v>235</v>
          </cell>
          <cell r="B236" t="str">
            <v xml:space="preserve"> K形  ﾌﾗﾝｼﾞ付T字管</v>
          </cell>
          <cell r="D236" t="str">
            <v xml:space="preserve"> φ800×75</v>
          </cell>
          <cell r="E236" t="str">
            <v xml:space="preserve"> 個</v>
          </cell>
          <cell r="F236">
            <v>256700</v>
          </cell>
          <cell r="H236" t="str">
            <v>K6190</v>
          </cell>
        </row>
        <row r="237">
          <cell r="A237">
            <v>236</v>
          </cell>
          <cell r="B237" t="str">
            <v xml:space="preserve"> K形  ﾌﾗﾝｼﾞ付T字管</v>
          </cell>
          <cell r="D237" t="str">
            <v xml:space="preserve"> φ800×100</v>
          </cell>
          <cell r="E237" t="str">
            <v xml:space="preserve"> 個</v>
          </cell>
          <cell r="F237">
            <v>257300</v>
          </cell>
          <cell r="H237" t="str">
            <v>K6191</v>
          </cell>
        </row>
        <row r="238">
          <cell r="A238">
            <v>237</v>
          </cell>
          <cell r="B238" t="str">
            <v xml:space="preserve"> K形  ﾌﾗﾝｼﾞ付T字管</v>
          </cell>
          <cell r="D238" t="str">
            <v xml:space="preserve"> φ800×600</v>
          </cell>
          <cell r="E238" t="str">
            <v xml:space="preserve"> 個</v>
          </cell>
          <cell r="F238">
            <v>491200</v>
          </cell>
          <cell r="H238" t="str">
            <v>K6192</v>
          </cell>
        </row>
        <row r="239">
          <cell r="A239">
            <v>238</v>
          </cell>
          <cell r="B239" t="str">
            <v xml:space="preserve"> K形  ﾌﾗﾝｼﾞ付T字管</v>
          </cell>
          <cell r="D239" t="str">
            <v xml:space="preserve"> φ1000×150</v>
          </cell>
          <cell r="E239" t="str">
            <v xml:space="preserve"> 個</v>
          </cell>
          <cell r="F239">
            <v>397800</v>
          </cell>
          <cell r="H239" t="str">
            <v>K6193</v>
          </cell>
        </row>
        <row r="240">
          <cell r="A240">
            <v>239</v>
          </cell>
          <cell r="B240" t="str">
            <v xml:space="preserve"> K形  ﾌﾗﾝｼﾞ付T字管</v>
          </cell>
          <cell r="D240" t="str">
            <v xml:space="preserve"> φ1000×600</v>
          </cell>
          <cell r="E240" t="str">
            <v xml:space="preserve"> 個</v>
          </cell>
          <cell r="F240">
            <v>651800</v>
          </cell>
          <cell r="H240" t="str">
            <v>K6194</v>
          </cell>
        </row>
        <row r="241">
          <cell r="A241">
            <v>240</v>
          </cell>
          <cell r="B241" t="str">
            <v xml:space="preserve"> K形  排水Ｔ字管</v>
          </cell>
          <cell r="D241" t="str">
            <v xml:space="preserve"> φ200×100</v>
          </cell>
          <cell r="E241" t="str">
            <v xml:space="preserve"> 個</v>
          </cell>
          <cell r="F241">
            <v>34700</v>
          </cell>
          <cell r="H241" t="str">
            <v>K4321</v>
          </cell>
        </row>
        <row r="242">
          <cell r="A242">
            <v>241</v>
          </cell>
          <cell r="B242" t="str">
            <v xml:space="preserve"> K形  排水Ｔ字管</v>
          </cell>
          <cell r="D242" t="str">
            <v xml:space="preserve"> φ250×100</v>
          </cell>
          <cell r="E242" t="str">
            <v xml:space="preserve"> 個</v>
          </cell>
          <cell r="F242">
            <v>44400</v>
          </cell>
          <cell r="H242" t="str">
            <v>K4361</v>
          </cell>
        </row>
        <row r="243">
          <cell r="A243">
            <v>242</v>
          </cell>
          <cell r="B243" t="str">
            <v xml:space="preserve"> K形  排水Ｔ字管</v>
          </cell>
          <cell r="D243" t="str">
            <v xml:space="preserve"> φ300×100</v>
          </cell>
          <cell r="E243" t="str">
            <v xml:space="preserve"> 個</v>
          </cell>
          <cell r="F243">
            <v>61600</v>
          </cell>
          <cell r="H243" t="str">
            <v>K4331</v>
          </cell>
        </row>
        <row r="244">
          <cell r="A244">
            <v>243</v>
          </cell>
          <cell r="B244" t="str">
            <v xml:space="preserve"> K形  排水Ｔ字管</v>
          </cell>
          <cell r="D244" t="str">
            <v xml:space="preserve"> φ350×150</v>
          </cell>
          <cell r="E244" t="str">
            <v xml:space="preserve"> 個</v>
          </cell>
          <cell r="F244">
            <v>84200</v>
          </cell>
          <cell r="H244" t="str">
            <v>K4380</v>
          </cell>
        </row>
        <row r="245">
          <cell r="A245">
            <v>244</v>
          </cell>
          <cell r="B245" t="str">
            <v xml:space="preserve"> K形  排水Ｔ字管</v>
          </cell>
          <cell r="D245" t="str">
            <v xml:space="preserve"> φ400×150</v>
          </cell>
          <cell r="E245" t="str">
            <v xml:space="preserve"> 個</v>
          </cell>
          <cell r="F245">
            <v>102000</v>
          </cell>
          <cell r="H245" t="str">
            <v>K4381</v>
          </cell>
        </row>
        <row r="246">
          <cell r="A246">
            <v>245</v>
          </cell>
          <cell r="B246" t="str">
            <v xml:space="preserve"> K形  排水Ｔ字管</v>
          </cell>
          <cell r="D246" t="str">
            <v xml:space="preserve"> φ450×200</v>
          </cell>
          <cell r="E246" t="str">
            <v xml:space="preserve"> 個</v>
          </cell>
          <cell r="F246">
            <v>123300</v>
          </cell>
          <cell r="H246" t="str">
            <v>K4382</v>
          </cell>
        </row>
        <row r="247">
          <cell r="A247">
            <v>246</v>
          </cell>
          <cell r="B247" t="str">
            <v xml:space="preserve"> K形  排水Ｔ字管</v>
          </cell>
          <cell r="D247" t="str">
            <v xml:space="preserve"> φ500×200</v>
          </cell>
          <cell r="E247" t="str">
            <v xml:space="preserve"> 個</v>
          </cell>
          <cell r="F247">
            <v>139700</v>
          </cell>
          <cell r="H247" t="str">
            <v>K4383</v>
          </cell>
        </row>
        <row r="248">
          <cell r="A248">
            <v>247</v>
          </cell>
          <cell r="B248" t="str">
            <v xml:space="preserve"> K形  排水Ｔ字管</v>
          </cell>
          <cell r="D248" t="str">
            <v xml:space="preserve"> φ600×200</v>
          </cell>
          <cell r="E248" t="str">
            <v xml:space="preserve"> 個</v>
          </cell>
          <cell r="F248">
            <v>178000</v>
          </cell>
          <cell r="H248" t="str">
            <v>K4384</v>
          </cell>
        </row>
        <row r="249">
          <cell r="A249">
            <v>248</v>
          </cell>
          <cell r="B249" t="str">
            <v xml:space="preserve"> K形  排水Ｔ字管</v>
          </cell>
          <cell r="D249" t="str">
            <v xml:space="preserve"> φ800×300</v>
          </cell>
          <cell r="E249" t="str">
            <v xml:space="preserve"> 個</v>
          </cell>
          <cell r="F249">
            <v>308400</v>
          </cell>
          <cell r="H249" t="str">
            <v>K4385</v>
          </cell>
        </row>
        <row r="250">
          <cell r="A250">
            <v>249</v>
          </cell>
          <cell r="B250" t="str">
            <v xml:space="preserve"> K形  排水Ｔ字管</v>
          </cell>
          <cell r="D250" t="str">
            <v xml:space="preserve"> φ1000×400</v>
          </cell>
          <cell r="E250" t="str">
            <v xml:space="preserve"> 個</v>
          </cell>
          <cell r="F250">
            <v>493900</v>
          </cell>
          <cell r="H250" t="str">
            <v>K4386</v>
          </cell>
        </row>
        <row r="251">
          <cell r="A251">
            <v>250</v>
          </cell>
          <cell r="B251" t="str">
            <v xml:space="preserve"> K形  継 ぎ 輪</v>
          </cell>
          <cell r="D251" t="str">
            <v xml:space="preserve"> φ75</v>
          </cell>
          <cell r="E251" t="str">
            <v xml:space="preserve"> 個</v>
          </cell>
          <cell r="F251">
            <v>8500</v>
          </cell>
          <cell r="H251" t="str">
            <v>K4107</v>
          </cell>
        </row>
        <row r="252">
          <cell r="A252">
            <v>251</v>
          </cell>
          <cell r="B252" t="str">
            <v xml:space="preserve"> K形  継 ぎ 輪</v>
          </cell>
          <cell r="D252" t="str">
            <v xml:space="preserve"> φ100</v>
          </cell>
          <cell r="E252" t="str">
            <v xml:space="preserve"> 個</v>
          </cell>
          <cell r="F252">
            <v>10800</v>
          </cell>
          <cell r="H252" t="str">
            <v>K4110</v>
          </cell>
        </row>
        <row r="253">
          <cell r="A253">
            <v>252</v>
          </cell>
          <cell r="B253" t="str">
            <v xml:space="preserve"> K形  継 ぎ 輪</v>
          </cell>
          <cell r="D253" t="str">
            <v xml:space="preserve"> φ150</v>
          </cell>
          <cell r="E253" t="str">
            <v xml:space="preserve"> 個</v>
          </cell>
          <cell r="F253">
            <v>15100</v>
          </cell>
          <cell r="H253" t="str">
            <v>K4115</v>
          </cell>
        </row>
        <row r="254">
          <cell r="A254">
            <v>253</v>
          </cell>
          <cell r="B254" t="str">
            <v xml:space="preserve"> K形  継 ぎ 輪</v>
          </cell>
          <cell r="D254" t="str">
            <v xml:space="preserve"> φ200</v>
          </cell>
          <cell r="E254" t="str">
            <v xml:space="preserve"> 個</v>
          </cell>
          <cell r="F254">
            <v>18900</v>
          </cell>
          <cell r="H254" t="str">
            <v>K4120</v>
          </cell>
        </row>
        <row r="255">
          <cell r="A255">
            <v>254</v>
          </cell>
          <cell r="B255" t="str">
            <v xml:space="preserve"> K形  継 ぎ 輪</v>
          </cell>
          <cell r="D255" t="str">
            <v xml:space="preserve"> φ250</v>
          </cell>
          <cell r="E255" t="str">
            <v xml:space="preserve"> 個</v>
          </cell>
          <cell r="F255">
            <v>23400</v>
          </cell>
          <cell r="H255" t="str">
            <v>K4125</v>
          </cell>
        </row>
        <row r="256">
          <cell r="A256">
            <v>255</v>
          </cell>
          <cell r="B256" t="str">
            <v xml:space="preserve"> K形  継 ぎ 輪</v>
          </cell>
          <cell r="D256" t="str">
            <v xml:space="preserve"> φ300</v>
          </cell>
          <cell r="E256" t="str">
            <v xml:space="preserve"> 個</v>
          </cell>
          <cell r="F256">
            <v>35400</v>
          </cell>
          <cell r="H256" t="str">
            <v>K4130</v>
          </cell>
        </row>
        <row r="257">
          <cell r="A257">
            <v>256</v>
          </cell>
          <cell r="B257" t="str">
            <v xml:space="preserve"> K形  継 ぎ 輪</v>
          </cell>
          <cell r="D257" t="str">
            <v xml:space="preserve"> φ350</v>
          </cell>
          <cell r="E257" t="str">
            <v xml:space="preserve"> 個</v>
          </cell>
          <cell r="F257">
            <v>41800</v>
          </cell>
          <cell r="H257" t="str">
            <v>K4135</v>
          </cell>
        </row>
        <row r="258">
          <cell r="A258">
            <v>257</v>
          </cell>
          <cell r="B258" t="str">
            <v xml:space="preserve"> K形  継 ぎ 輪</v>
          </cell>
          <cell r="D258" t="str">
            <v xml:space="preserve"> φ400</v>
          </cell>
          <cell r="E258" t="str">
            <v xml:space="preserve"> 個</v>
          </cell>
          <cell r="F258">
            <v>50000</v>
          </cell>
          <cell r="H258" t="str">
            <v>K4140</v>
          </cell>
        </row>
        <row r="259">
          <cell r="A259">
            <v>258</v>
          </cell>
          <cell r="B259" t="str">
            <v xml:space="preserve"> K形  継 ぎ 輪</v>
          </cell>
          <cell r="D259" t="str">
            <v xml:space="preserve"> φ450</v>
          </cell>
          <cell r="E259" t="str">
            <v xml:space="preserve"> 個</v>
          </cell>
          <cell r="F259">
            <v>57700</v>
          </cell>
          <cell r="H259" t="str">
            <v>K4145</v>
          </cell>
        </row>
        <row r="260">
          <cell r="A260">
            <v>259</v>
          </cell>
          <cell r="B260" t="str">
            <v xml:space="preserve"> K形  継 ぎ 輪</v>
          </cell>
          <cell r="D260" t="str">
            <v xml:space="preserve"> φ500</v>
          </cell>
          <cell r="E260" t="str">
            <v xml:space="preserve"> 個</v>
          </cell>
          <cell r="F260">
            <v>65400</v>
          </cell>
          <cell r="H260" t="str">
            <v>K4150</v>
          </cell>
        </row>
        <row r="261">
          <cell r="A261">
            <v>260</v>
          </cell>
          <cell r="B261" t="str">
            <v xml:space="preserve"> K形  継 ぎ 輪</v>
          </cell>
          <cell r="D261" t="str">
            <v xml:space="preserve"> φ600</v>
          </cell>
          <cell r="E261" t="str">
            <v xml:space="preserve"> 個</v>
          </cell>
          <cell r="F261">
            <v>89300</v>
          </cell>
          <cell r="H261" t="str">
            <v>K4160</v>
          </cell>
        </row>
        <row r="262">
          <cell r="A262">
            <v>261</v>
          </cell>
          <cell r="B262" t="str">
            <v xml:space="preserve"> K形  継 ぎ 輪</v>
          </cell>
          <cell r="D262" t="str">
            <v xml:space="preserve"> φ800</v>
          </cell>
          <cell r="E262" t="str">
            <v xml:space="preserve"> 個</v>
          </cell>
          <cell r="F262">
            <v>136400</v>
          </cell>
          <cell r="H262" t="str">
            <v>K4180</v>
          </cell>
        </row>
        <row r="263">
          <cell r="A263">
            <v>262</v>
          </cell>
          <cell r="B263" t="str">
            <v xml:space="preserve"> K形  継 ぎ 輪</v>
          </cell>
          <cell r="D263" t="str">
            <v xml:space="preserve"> φ1000</v>
          </cell>
          <cell r="E263" t="str">
            <v xml:space="preserve"> 個</v>
          </cell>
          <cell r="F263">
            <v>212900</v>
          </cell>
          <cell r="H263" t="str">
            <v>K4101</v>
          </cell>
        </row>
        <row r="264">
          <cell r="A264">
            <v>263</v>
          </cell>
          <cell r="B264" t="str">
            <v xml:space="preserve"> K形  短管１号</v>
          </cell>
          <cell r="D264" t="str">
            <v xml:space="preserve"> φ75</v>
          </cell>
          <cell r="E264" t="str">
            <v xml:space="preserve"> 個</v>
          </cell>
          <cell r="F264">
            <v>6500</v>
          </cell>
          <cell r="H264" t="str">
            <v>K5307</v>
          </cell>
        </row>
        <row r="265">
          <cell r="A265">
            <v>264</v>
          </cell>
          <cell r="B265" t="str">
            <v xml:space="preserve"> K形  短管１号</v>
          </cell>
          <cell r="D265" t="str">
            <v xml:space="preserve"> φ100</v>
          </cell>
          <cell r="E265" t="str">
            <v xml:space="preserve"> 個</v>
          </cell>
          <cell r="F265">
            <v>8200</v>
          </cell>
          <cell r="H265" t="str">
            <v>K5310</v>
          </cell>
        </row>
        <row r="266">
          <cell r="A266">
            <v>265</v>
          </cell>
          <cell r="B266" t="str">
            <v xml:space="preserve"> K形  短管１号</v>
          </cell>
          <cell r="D266" t="str">
            <v xml:space="preserve"> φ150</v>
          </cell>
          <cell r="E266" t="str">
            <v xml:space="preserve"> 個</v>
          </cell>
          <cell r="F266">
            <v>11800</v>
          </cell>
          <cell r="H266" t="str">
            <v>K5315</v>
          </cell>
        </row>
        <row r="267">
          <cell r="A267">
            <v>266</v>
          </cell>
          <cell r="B267" t="str">
            <v xml:space="preserve"> K形  短管１号</v>
          </cell>
          <cell r="D267" t="str">
            <v xml:space="preserve"> φ200</v>
          </cell>
          <cell r="E267" t="str">
            <v xml:space="preserve"> 個</v>
          </cell>
          <cell r="F267">
            <v>15900</v>
          </cell>
          <cell r="H267" t="str">
            <v>K5320</v>
          </cell>
        </row>
        <row r="268">
          <cell r="A268">
            <v>267</v>
          </cell>
          <cell r="B268" t="str">
            <v xml:space="preserve"> K形  短管１号</v>
          </cell>
          <cell r="D268" t="str">
            <v xml:space="preserve"> φ250</v>
          </cell>
          <cell r="E268" t="str">
            <v xml:space="preserve"> 個</v>
          </cell>
          <cell r="F268">
            <v>23200</v>
          </cell>
          <cell r="H268" t="str">
            <v>K5325</v>
          </cell>
        </row>
        <row r="269">
          <cell r="A269">
            <v>268</v>
          </cell>
          <cell r="B269" t="str">
            <v xml:space="preserve"> K形  短管１号</v>
          </cell>
          <cell r="D269" t="str">
            <v xml:space="preserve"> φ300</v>
          </cell>
          <cell r="E269" t="str">
            <v xml:space="preserve"> 個</v>
          </cell>
          <cell r="F269">
            <v>32400</v>
          </cell>
          <cell r="H269" t="str">
            <v>K5330</v>
          </cell>
        </row>
        <row r="270">
          <cell r="A270">
            <v>269</v>
          </cell>
          <cell r="B270" t="str">
            <v xml:space="preserve"> K形  短管１号</v>
          </cell>
          <cell r="D270" t="str">
            <v xml:space="preserve"> φ350</v>
          </cell>
          <cell r="E270" t="str">
            <v xml:space="preserve"> 個</v>
          </cell>
          <cell r="F270">
            <v>39900</v>
          </cell>
          <cell r="H270" t="str">
            <v>K5335</v>
          </cell>
        </row>
        <row r="271">
          <cell r="A271">
            <v>270</v>
          </cell>
          <cell r="B271" t="str">
            <v xml:space="preserve"> K形  短管１号</v>
          </cell>
          <cell r="D271" t="str">
            <v xml:space="preserve"> φ400</v>
          </cell>
          <cell r="E271" t="str">
            <v xml:space="preserve"> 個</v>
          </cell>
          <cell r="F271">
            <v>47800</v>
          </cell>
          <cell r="H271" t="str">
            <v>K5340</v>
          </cell>
        </row>
        <row r="272">
          <cell r="A272">
            <v>271</v>
          </cell>
          <cell r="B272" t="str">
            <v xml:space="preserve"> K形  短管１号</v>
          </cell>
          <cell r="D272" t="str">
            <v xml:space="preserve"> φ450</v>
          </cell>
          <cell r="E272" t="str">
            <v xml:space="preserve"> 個</v>
          </cell>
          <cell r="F272">
            <v>57900</v>
          </cell>
          <cell r="H272" t="str">
            <v>K5345</v>
          </cell>
        </row>
        <row r="273">
          <cell r="A273">
            <v>272</v>
          </cell>
          <cell r="B273" t="str">
            <v xml:space="preserve"> K形  短管１号</v>
          </cell>
          <cell r="D273" t="str">
            <v xml:space="preserve"> φ500</v>
          </cell>
          <cell r="E273" t="str">
            <v xml:space="preserve"> 個</v>
          </cell>
          <cell r="F273">
            <v>66000</v>
          </cell>
          <cell r="H273" t="str">
            <v>K5350</v>
          </cell>
        </row>
        <row r="274">
          <cell r="A274">
            <v>273</v>
          </cell>
          <cell r="B274" t="str">
            <v xml:space="preserve"> K形  短管１号</v>
          </cell>
          <cell r="D274" t="str">
            <v xml:space="preserve"> φ600</v>
          </cell>
          <cell r="E274" t="str">
            <v xml:space="preserve"> 個</v>
          </cell>
          <cell r="F274">
            <v>93000</v>
          </cell>
          <cell r="H274" t="str">
            <v>K5360</v>
          </cell>
        </row>
        <row r="275">
          <cell r="A275">
            <v>274</v>
          </cell>
          <cell r="B275" t="str">
            <v xml:space="preserve"> K形  短管１号</v>
          </cell>
          <cell r="D275" t="str">
            <v xml:space="preserve"> φ800</v>
          </cell>
          <cell r="E275" t="str">
            <v xml:space="preserve"> 個</v>
          </cell>
          <cell r="F275">
            <v>147400</v>
          </cell>
          <cell r="H275" t="str">
            <v>K5380</v>
          </cell>
        </row>
        <row r="276">
          <cell r="A276">
            <v>275</v>
          </cell>
          <cell r="B276" t="str">
            <v xml:space="preserve"> K形  短管１号</v>
          </cell>
          <cell r="D276" t="str">
            <v xml:space="preserve"> φ1000</v>
          </cell>
          <cell r="E276" t="str">
            <v xml:space="preserve"> 個</v>
          </cell>
          <cell r="F276">
            <v>181100</v>
          </cell>
          <cell r="H276" t="str">
            <v>K5301</v>
          </cell>
        </row>
        <row r="277">
          <cell r="A277">
            <v>276</v>
          </cell>
          <cell r="B277" t="str">
            <v xml:space="preserve"> K形  短管２号</v>
          </cell>
          <cell r="D277" t="str">
            <v xml:space="preserve"> φ75</v>
          </cell>
          <cell r="E277" t="str">
            <v xml:space="preserve"> 個</v>
          </cell>
          <cell r="F277">
            <v>9100</v>
          </cell>
          <cell r="H277" t="str">
            <v>K5407</v>
          </cell>
        </row>
        <row r="278">
          <cell r="A278">
            <v>277</v>
          </cell>
          <cell r="B278" t="str">
            <v xml:space="preserve"> K形  短管２号</v>
          </cell>
          <cell r="D278" t="str">
            <v xml:space="preserve"> φ100</v>
          </cell>
          <cell r="E278" t="str">
            <v xml:space="preserve"> 個</v>
          </cell>
          <cell r="F278">
            <v>11500</v>
          </cell>
          <cell r="H278" t="str">
            <v>K5410</v>
          </cell>
        </row>
        <row r="279">
          <cell r="A279">
            <v>278</v>
          </cell>
          <cell r="B279" t="str">
            <v xml:space="preserve"> K形  短管２号</v>
          </cell>
          <cell r="D279" t="str">
            <v xml:space="preserve"> φ150</v>
          </cell>
          <cell r="E279" t="str">
            <v xml:space="preserve"> 個</v>
          </cell>
          <cell r="F279">
            <v>17400</v>
          </cell>
          <cell r="H279" t="str">
            <v>K5415</v>
          </cell>
        </row>
        <row r="280">
          <cell r="A280">
            <v>279</v>
          </cell>
          <cell r="B280" t="str">
            <v xml:space="preserve"> K形  短管２号</v>
          </cell>
          <cell r="D280" t="str">
            <v xml:space="preserve"> φ200</v>
          </cell>
          <cell r="E280" t="str">
            <v xml:space="preserve"> 個</v>
          </cell>
          <cell r="F280">
            <v>26600</v>
          </cell>
          <cell r="H280" t="str">
            <v>K5420</v>
          </cell>
        </row>
        <row r="281">
          <cell r="A281">
            <v>280</v>
          </cell>
          <cell r="B281" t="str">
            <v xml:space="preserve"> K形  短管２号</v>
          </cell>
          <cell r="D281" t="str">
            <v xml:space="preserve"> φ250</v>
          </cell>
          <cell r="E281" t="str">
            <v xml:space="preserve"> 個</v>
          </cell>
          <cell r="F281">
            <v>36500</v>
          </cell>
          <cell r="H281" t="str">
            <v>K5425</v>
          </cell>
        </row>
        <row r="282">
          <cell r="A282">
            <v>281</v>
          </cell>
          <cell r="B282" t="str">
            <v xml:space="preserve"> K形  短管２号</v>
          </cell>
          <cell r="D282" t="str">
            <v xml:space="preserve"> φ300</v>
          </cell>
          <cell r="E282" t="str">
            <v xml:space="preserve"> 個</v>
          </cell>
          <cell r="F282">
            <v>46300</v>
          </cell>
          <cell r="H282" t="str">
            <v>K5430</v>
          </cell>
        </row>
        <row r="283">
          <cell r="A283">
            <v>282</v>
          </cell>
          <cell r="B283" t="str">
            <v xml:space="preserve"> K形  短管２号</v>
          </cell>
          <cell r="D283" t="str">
            <v xml:space="preserve"> φ350</v>
          </cell>
          <cell r="E283" t="str">
            <v xml:space="preserve"> 個</v>
          </cell>
          <cell r="F283">
            <v>57000</v>
          </cell>
          <cell r="H283" t="str">
            <v>K5435</v>
          </cell>
        </row>
        <row r="284">
          <cell r="A284">
            <v>283</v>
          </cell>
          <cell r="B284" t="str">
            <v xml:space="preserve"> K形  短管２号</v>
          </cell>
          <cell r="D284" t="str">
            <v xml:space="preserve"> φ400</v>
          </cell>
          <cell r="E284" t="str">
            <v xml:space="preserve"> 個</v>
          </cell>
          <cell r="F284">
            <v>73300</v>
          </cell>
          <cell r="H284" t="str">
            <v>K5440</v>
          </cell>
        </row>
        <row r="285">
          <cell r="A285">
            <v>284</v>
          </cell>
          <cell r="B285" t="str">
            <v xml:space="preserve"> K形  短管２号</v>
          </cell>
          <cell r="D285" t="str">
            <v xml:space="preserve"> φ450</v>
          </cell>
          <cell r="E285" t="str">
            <v xml:space="preserve"> 個</v>
          </cell>
          <cell r="F285">
            <v>86800</v>
          </cell>
          <cell r="H285" t="str">
            <v>K5445</v>
          </cell>
        </row>
        <row r="286">
          <cell r="A286">
            <v>285</v>
          </cell>
          <cell r="B286" t="str">
            <v xml:space="preserve"> K形  短管２号</v>
          </cell>
          <cell r="D286" t="str">
            <v xml:space="preserve"> φ500</v>
          </cell>
          <cell r="E286" t="str">
            <v xml:space="preserve"> 個</v>
          </cell>
          <cell r="F286">
            <v>99100</v>
          </cell>
          <cell r="H286" t="str">
            <v>K5450</v>
          </cell>
        </row>
        <row r="287">
          <cell r="A287">
            <v>286</v>
          </cell>
          <cell r="B287" t="str">
            <v xml:space="preserve"> K形  短管２号</v>
          </cell>
          <cell r="D287" t="str">
            <v xml:space="preserve"> φ600</v>
          </cell>
          <cell r="E287" t="str">
            <v xml:space="preserve"> 個</v>
          </cell>
          <cell r="F287">
            <v>125400</v>
          </cell>
          <cell r="H287" t="str">
            <v>K5460</v>
          </cell>
        </row>
        <row r="288">
          <cell r="A288">
            <v>287</v>
          </cell>
          <cell r="B288" t="str">
            <v xml:space="preserve"> K形  栓</v>
          </cell>
          <cell r="D288" t="str">
            <v xml:space="preserve"> φ75</v>
          </cell>
          <cell r="E288" t="str">
            <v xml:space="preserve"> 組</v>
          </cell>
          <cell r="F288">
            <v>7100</v>
          </cell>
          <cell r="H288" t="str">
            <v>K4207</v>
          </cell>
        </row>
        <row r="289">
          <cell r="A289">
            <v>288</v>
          </cell>
          <cell r="B289" t="str">
            <v xml:space="preserve"> K形  栓</v>
          </cell>
          <cell r="D289" t="str">
            <v xml:space="preserve"> φ100</v>
          </cell>
          <cell r="E289" t="str">
            <v xml:space="preserve"> 組</v>
          </cell>
          <cell r="F289">
            <v>8800</v>
          </cell>
          <cell r="H289" t="str">
            <v>K4210</v>
          </cell>
        </row>
        <row r="290">
          <cell r="A290">
            <v>289</v>
          </cell>
          <cell r="B290" t="str">
            <v xml:space="preserve"> K形  栓</v>
          </cell>
          <cell r="D290" t="str">
            <v xml:space="preserve"> φ150</v>
          </cell>
          <cell r="E290" t="str">
            <v xml:space="preserve"> 組</v>
          </cell>
          <cell r="F290">
            <v>12200</v>
          </cell>
          <cell r="H290" t="str">
            <v>K4215</v>
          </cell>
        </row>
        <row r="291">
          <cell r="A291">
            <v>290</v>
          </cell>
          <cell r="B291" t="str">
            <v xml:space="preserve"> K形  栓</v>
          </cell>
          <cell r="D291" t="str">
            <v xml:space="preserve"> φ200</v>
          </cell>
          <cell r="E291" t="str">
            <v xml:space="preserve"> 組</v>
          </cell>
          <cell r="F291">
            <v>17100</v>
          </cell>
          <cell r="H291" t="str">
            <v>K4220</v>
          </cell>
        </row>
        <row r="292">
          <cell r="A292">
            <v>291</v>
          </cell>
          <cell r="B292" t="str">
            <v xml:space="preserve"> K形  栓</v>
          </cell>
          <cell r="D292" t="str">
            <v xml:space="preserve"> φ250</v>
          </cell>
          <cell r="E292" t="str">
            <v xml:space="preserve"> 組</v>
          </cell>
          <cell r="F292">
            <v>22100</v>
          </cell>
          <cell r="H292" t="str">
            <v>K4225</v>
          </cell>
        </row>
        <row r="293">
          <cell r="A293">
            <v>292</v>
          </cell>
          <cell r="B293" t="str">
            <v xml:space="preserve"> K形  栓</v>
          </cell>
          <cell r="D293" t="str">
            <v xml:space="preserve"> φ300</v>
          </cell>
          <cell r="E293" t="str">
            <v xml:space="preserve"> 組</v>
          </cell>
          <cell r="F293">
            <v>35100</v>
          </cell>
          <cell r="H293" t="str">
            <v>K4230</v>
          </cell>
        </row>
        <row r="294">
          <cell r="A294">
            <v>293</v>
          </cell>
          <cell r="B294" t="str">
            <v xml:space="preserve"> K形  栓</v>
          </cell>
          <cell r="D294" t="str">
            <v xml:space="preserve"> φ350</v>
          </cell>
          <cell r="E294" t="str">
            <v xml:space="preserve"> 組</v>
          </cell>
          <cell r="F294">
            <v>43300</v>
          </cell>
          <cell r="H294" t="str">
            <v>K4235</v>
          </cell>
        </row>
        <row r="295">
          <cell r="A295">
            <v>294</v>
          </cell>
          <cell r="B295" t="str">
            <v xml:space="preserve"> K形  栓</v>
          </cell>
          <cell r="D295" t="str">
            <v xml:space="preserve"> φ400</v>
          </cell>
          <cell r="E295" t="str">
            <v xml:space="preserve"> 組</v>
          </cell>
          <cell r="F295">
            <v>53700</v>
          </cell>
          <cell r="H295" t="str">
            <v>K4240</v>
          </cell>
        </row>
        <row r="296">
          <cell r="A296">
            <v>295</v>
          </cell>
          <cell r="B296" t="str">
            <v xml:space="preserve"> K形  栓</v>
          </cell>
          <cell r="D296" t="str">
            <v xml:space="preserve"> φ450</v>
          </cell>
          <cell r="E296" t="str">
            <v xml:space="preserve"> 組</v>
          </cell>
          <cell r="F296">
            <v>61300</v>
          </cell>
          <cell r="H296" t="str">
            <v>K4245</v>
          </cell>
        </row>
        <row r="297">
          <cell r="A297">
            <v>296</v>
          </cell>
          <cell r="B297" t="str">
            <v xml:space="preserve"> K形  栓</v>
          </cell>
          <cell r="D297" t="str">
            <v xml:space="preserve"> φ500</v>
          </cell>
          <cell r="E297" t="str">
            <v xml:space="preserve"> 組</v>
          </cell>
          <cell r="F297">
            <v>69300</v>
          </cell>
          <cell r="H297" t="str">
            <v>K4250</v>
          </cell>
        </row>
        <row r="298">
          <cell r="A298">
            <v>297</v>
          </cell>
          <cell r="B298" t="str">
            <v xml:space="preserve"> K形  栓</v>
          </cell>
          <cell r="D298" t="str">
            <v xml:space="preserve"> φ600</v>
          </cell>
          <cell r="E298" t="str">
            <v xml:space="preserve"> 組</v>
          </cell>
          <cell r="F298">
            <v>106500</v>
          </cell>
          <cell r="H298" t="str">
            <v>K4260</v>
          </cell>
        </row>
        <row r="299">
          <cell r="A299">
            <v>298</v>
          </cell>
          <cell r="B299" t="str">
            <v xml:space="preserve"> K形  栓</v>
          </cell>
          <cell r="D299" t="str">
            <v xml:space="preserve"> φ800</v>
          </cell>
          <cell r="E299" t="str">
            <v xml:space="preserve"> 組</v>
          </cell>
          <cell r="F299">
            <v>210100</v>
          </cell>
          <cell r="H299" t="str">
            <v>K4280</v>
          </cell>
        </row>
        <row r="300">
          <cell r="A300">
            <v>299</v>
          </cell>
          <cell r="B300" t="str">
            <v xml:space="preserve"> K形  栓</v>
          </cell>
          <cell r="D300" t="str">
            <v xml:space="preserve"> φ1000</v>
          </cell>
          <cell r="E300" t="str">
            <v xml:space="preserve"> 組</v>
          </cell>
          <cell r="F300">
            <v>318000</v>
          </cell>
          <cell r="H300" t="str">
            <v>K4210</v>
          </cell>
        </row>
        <row r="301">
          <cell r="A301">
            <v>300</v>
          </cell>
          <cell r="B301" t="str">
            <v xml:space="preserve"> K形  接合部品(FCD)</v>
          </cell>
          <cell r="D301" t="str">
            <v xml:space="preserve"> φ75</v>
          </cell>
          <cell r="E301" t="str">
            <v xml:space="preserve"> 組</v>
          </cell>
          <cell r="F301">
            <v>2100</v>
          </cell>
          <cell r="H301" t="str">
            <v>K7107</v>
          </cell>
        </row>
        <row r="302">
          <cell r="A302">
            <v>301</v>
          </cell>
          <cell r="B302" t="str">
            <v xml:space="preserve"> K形  接合部品(FCD)</v>
          </cell>
          <cell r="D302" t="str">
            <v xml:space="preserve"> φ100</v>
          </cell>
          <cell r="E302" t="str">
            <v xml:space="preserve"> 組</v>
          </cell>
          <cell r="F302">
            <v>2600</v>
          </cell>
          <cell r="H302" t="str">
            <v>K7110</v>
          </cell>
        </row>
        <row r="303">
          <cell r="A303">
            <v>302</v>
          </cell>
          <cell r="B303" t="str">
            <v xml:space="preserve"> K形  接合部品(FCD)</v>
          </cell>
          <cell r="D303" t="str">
            <v xml:space="preserve"> φ150</v>
          </cell>
          <cell r="E303" t="str">
            <v xml:space="preserve"> 組</v>
          </cell>
          <cell r="F303">
            <v>3900</v>
          </cell>
          <cell r="H303" t="str">
            <v>K7115</v>
          </cell>
        </row>
        <row r="304">
          <cell r="A304">
            <v>303</v>
          </cell>
          <cell r="B304" t="str">
            <v xml:space="preserve"> K形  接合部品(FCD)</v>
          </cell>
          <cell r="D304" t="str">
            <v xml:space="preserve"> φ200</v>
          </cell>
          <cell r="E304" t="str">
            <v xml:space="preserve"> 組</v>
          </cell>
          <cell r="F304">
            <v>4500</v>
          </cell>
          <cell r="H304" t="str">
            <v>K7120</v>
          </cell>
        </row>
        <row r="305">
          <cell r="A305">
            <v>304</v>
          </cell>
          <cell r="B305" t="str">
            <v xml:space="preserve"> K形  接合部品(FCD)</v>
          </cell>
          <cell r="D305" t="str">
            <v xml:space="preserve"> φ250</v>
          </cell>
          <cell r="E305" t="str">
            <v xml:space="preserve"> 組</v>
          </cell>
          <cell r="F305">
            <v>6100</v>
          </cell>
          <cell r="H305" t="str">
            <v>K7125</v>
          </cell>
        </row>
        <row r="306">
          <cell r="A306">
            <v>305</v>
          </cell>
          <cell r="B306" t="str">
            <v xml:space="preserve"> K形  接合部品(FCD)</v>
          </cell>
          <cell r="D306" t="str">
            <v xml:space="preserve"> φ300</v>
          </cell>
          <cell r="E306" t="str">
            <v xml:space="preserve"> 組</v>
          </cell>
          <cell r="F306">
            <v>7900</v>
          </cell>
          <cell r="H306" t="str">
            <v>K7130</v>
          </cell>
        </row>
        <row r="307">
          <cell r="A307">
            <v>306</v>
          </cell>
          <cell r="B307" t="str">
            <v xml:space="preserve"> K形  接合部品(FCD)</v>
          </cell>
          <cell r="D307" t="str">
            <v xml:space="preserve"> φ350</v>
          </cell>
          <cell r="E307" t="str">
            <v xml:space="preserve"> 組</v>
          </cell>
          <cell r="F307">
            <v>10100</v>
          </cell>
          <cell r="H307" t="str">
            <v>K7135</v>
          </cell>
        </row>
        <row r="308">
          <cell r="A308">
            <v>307</v>
          </cell>
          <cell r="B308" t="str">
            <v xml:space="preserve"> K形  接合部品(FCD)</v>
          </cell>
          <cell r="D308" t="str">
            <v xml:space="preserve"> φ400</v>
          </cell>
          <cell r="E308" t="str">
            <v xml:space="preserve"> 組</v>
          </cell>
          <cell r="F308">
            <v>12500</v>
          </cell>
          <cell r="H308" t="str">
            <v>K7140</v>
          </cell>
        </row>
        <row r="309">
          <cell r="A309">
            <v>308</v>
          </cell>
          <cell r="B309" t="str">
            <v xml:space="preserve"> K形  接合部品(FCD)</v>
          </cell>
          <cell r="D309" t="str">
            <v xml:space="preserve"> φ450</v>
          </cell>
          <cell r="E309" t="str">
            <v xml:space="preserve"> 組</v>
          </cell>
          <cell r="F309">
            <v>13700</v>
          </cell>
          <cell r="H309" t="str">
            <v>K7145</v>
          </cell>
        </row>
        <row r="310">
          <cell r="A310">
            <v>309</v>
          </cell>
          <cell r="B310" t="str">
            <v xml:space="preserve"> K形  接合部品(FCD)</v>
          </cell>
          <cell r="D310" t="str">
            <v xml:space="preserve"> φ500</v>
          </cell>
          <cell r="E310" t="str">
            <v xml:space="preserve"> 組</v>
          </cell>
          <cell r="F310">
            <v>15400</v>
          </cell>
          <cell r="H310" t="str">
            <v>K7150</v>
          </cell>
        </row>
        <row r="311">
          <cell r="A311">
            <v>310</v>
          </cell>
          <cell r="B311" t="str">
            <v xml:space="preserve"> K形  接合部品(FCD)</v>
          </cell>
          <cell r="D311" t="str">
            <v xml:space="preserve"> φ600</v>
          </cell>
          <cell r="E311" t="str">
            <v xml:space="preserve"> 組</v>
          </cell>
          <cell r="F311">
            <v>17800</v>
          </cell>
          <cell r="H311" t="str">
            <v>K7160</v>
          </cell>
        </row>
        <row r="312">
          <cell r="A312">
            <v>311</v>
          </cell>
          <cell r="B312" t="str">
            <v xml:space="preserve"> K形  接合部品(FCD)</v>
          </cell>
          <cell r="D312" t="str">
            <v xml:space="preserve"> φ800</v>
          </cell>
          <cell r="E312" t="str">
            <v xml:space="preserve"> 組</v>
          </cell>
          <cell r="F312">
            <v>32400</v>
          </cell>
          <cell r="H312" t="str">
            <v>K7180</v>
          </cell>
        </row>
        <row r="313">
          <cell r="A313">
            <v>312</v>
          </cell>
          <cell r="B313" t="str">
            <v xml:space="preserve"> K形  接合部品(FCD)</v>
          </cell>
          <cell r="D313" t="str">
            <v xml:space="preserve"> φ1000</v>
          </cell>
          <cell r="E313" t="str">
            <v xml:space="preserve"> 組</v>
          </cell>
          <cell r="F313">
            <v>49200</v>
          </cell>
          <cell r="H313" t="str">
            <v>K7101</v>
          </cell>
        </row>
        <row r="314">
          <cell r="A314">
            <v>313</v>
          </cell>
          <cell r="B314" t="str">
            <v xml:space="preserve"> K形  特 殊 押 輪</v>
          </cell>
          <cell r="D314" t="str">
            <v xml:space="preserve"> φ75</v>
          </cell>
          <cell r="E314" t="str">
            <v xml:space="preserve"> 組</v>
          </cell>
          <cell r="F314">
            <v>3400</v>
          </cell>
          <cell r="H314" t="str">
            <v>K7207</v>
          </cell>
        </row>
        <row r="315">
          <cell r="A315">
            <v>314</v>
          </cell>
          <cell r="B315" t="str">
            <v xml:space="preserve"> K形  特 殊 押 輪</v>
          </cell>
          <cell r="D315" t="str">
            <v xml:space="preserve"> φ100</v>
          </cell>
          <cell r="E315" t="str">
            <v xml:space="preserve"> 組</v>
          </cell>
          <cell r="F315">
            <v>4000</v>
          </cell>
          <cell r="H315" t="str">
            <v>K7210</v>
          </cell>
        </row>
        <row r="316">
          <cell r="A316">
            <v>315</v>
          </cell>
          <cell r="B316" t="str">
            <v xml:space="preserve"> K形  特 殊 押 輪</v>
          </cell>
          <cell r="D316" t="str">
            <v xml:space="preserve"> φ150</v>
          </cell>
          <cell r="E316" t="str">
            <v xml:space="preserve"> 組</v>
          </cell>
          <cell r="F316">
            <v>6000</v>
          </cell>
          <cell r="H316" t="str">
            <v>K7215</v>
          </cell>
        </row>
        <row r="317">
          <cell r="A317">
            <v>316</v>
          </cell>
          <cell r="B317" t="str">
            <v xml:space="preserve"> K形  特 殊 押 輪</v>
          </cell>
          <cell r="D317" t="str">
            <v xml:space="preserve"> φ200</v>
          </cell>
          <cell r="E317" t="str">
            <v xml:space="preserve"> 組</v>
          </cell>
          <cell r="F317">
            <v>6700</v>
          </cell>
          <cell r="H317" t="str">
            <v>K7220</v>
          </cell>
        </row>
        <row r="318">
          <cell r="A318">
            <v>317</v>
          </cell>
          <cell r="B318" t="str">
            <v xml:space="preserve"> K形  特 殊 押 輪</v>
          </cell>
          <cell r="D318" t="str">
            <v xml:space="preserve"> φ250</v>
          </cell>
          <cell r="E318" t="str">
            <v xml:space="preserve"> 組</v>
          </cell>
          <cell r="F318">
            <v>9100</v>
          </cell>
          <cell r="H318" t="str">
            <v>K7225</v>
          </cell>
        </row>
        <row r="319">
          <cell r="A319">
            <v>318</v>
          </cell>
          <cell r="B319" t="str">
            <v xml:space="preserve"> K形  特 殊 押 輪</v>
          </cell>
          <cell r="D319" t="str">
            <v xml:space="preserve"> φ300</v>
          </cell>
          <cell r="E319" t="str">
            <v xml:space="preserve"> 組</v>
          </cell>
          <cell r="F319">
            <v>10800</v>
          </cell>
          <cell r="H319" t="str">
            <v>K7230</v>
          </cell>
        </row>
        <row r="320">
          <cell r="A320">
            <v>319</v>
          </cell>
          <cell r="B320" t="str">
            <v xml:space="preserve"> K形  特 殊 押 輪</v>
          </cell>
          <cell r="D320" t="str">
            <v xml:space="preserve"> φ350</v>
          </cell>
          <cell r="E320" t="str">
            <v xml:space="preserve"> 組</v>
          </cell>
          <cell r="F320">
            <v>16100</v>
          </cell>
          <cell r="H320" t="str">
            <v>K7235</v>
          </cell>
        </row>
        <row r="321">
          <cell r="A321">
            <v>320</v>
          </cell>
          <cell r="B321" t="str">
            <v xml:space="preserve"> K形  特 殊 押 輪</v>
          </cell>
          <cell r="D321" t="str">
            <v xml:space="preserve"> φ400</v>
          </cell>
          <cell r="E321" t="str">
            <v xml:space="preserve"> 組</v>
          </cell>
          <cell r="F321">
            <v>21400</v>
          </cell>
          <cell r="H321" t="str">
            <v>K7240</v>
          </cell>
        </row>
        <row r="322">
          <cell r="A322">
            <v>321</v>
          </cell>
          <cell r="B322" t="str">
            <v xml:space="preserve"> K形  特 殊 押 輪</v>
          </cell>
          <cell r="D322" t="str">
            <v xml:space="preserve"> φ450</v>
          </cell>
          <cell r="E322" t="str">
            <v xml:space="preserve"> 組</v>
          </cell>
          <cell r="F322">
            <v>24100</v>
          </cell>
          <cell r="H322" t="str">
            <v>K7245</v>
          </cell>
        </row>
        <row r="323">
          <cell r="A323">
            <v>322</v>
          </cell>
          <cell r="B323" t="str">
            <v xml:space="preserve"> K形  特 殊 押 輪</v>
          </cell>
          <cell r="D323" t="str">
            <v xml:space="preserve"> φ500</v>
          </cell>
          <cell r="E323" t="str">
            <v xml:space="preserve"> 組</v>
          </cell>
          <cell r="F323">
            <v>27200</v>
          </cell>
          <cell r="H323" t="str">
            <v>K7250</v>
          </cell>
        </row>
        <row r="324">
          <cell r="A324">
            <v>323</v>
          </cell>
          <cell r="B324" t="str">
            <v xml:space="preserve"> K形  特 殊 押 輪</v>
          </cell>
          <cell r="D324" t="str">
            <v xml:space="preserve"> φ600</v>
          </cell>
          <cell r="E324" t="str">
            <v xml:space="preserve"> 組</v>
          </cell>
          <cell r="F324">
            <v>32700</v>
          </cell>
          <cell r="H324" t="str">
            <v>K7260</v>
          </cell>
        </row>
        <row r="325">
          <cell r="A325">
            <v>324</v>
          </cell>
          <cell r="B325" t="str">
            <v xml:space="preserve"> K形  特 殊 押 輪</v>
          </cell>
          <cell r="D325" t="str">
            <v xml:space="preserve"> φ800</v>
          </cell>
          <cell r="E325" t="str">
            <v xml:space="preserve"> 組</v>
          </cell>
          <cell r="F325">
            <v>61600</v>
          </cell>
          <cell r="H325" t="str">
            <v>K7280</v>
          </cell>
        </row>
        <row r="326">
          <cell r="A326">
            <v>325</v>
          </cell>
          <cell r="B326" t="str">
            <v xml:space="preserve"> K形  特 殊 押 輪</v>
          </cell>
          <cell r="D326" t="str">
            <v xml:space="preserve"> φ1000</v>
          </cell>
          <cell r="E326" t="str">
            <v xml:space="preserve"> 組</v>
          </cell>
          <cell r="F326">
            <v>126500</v>
          </cell>
          <cell r="H326" t="str">
            <v>K7201</v>
          </cell>
        </row>
        <row r="327">
          <cell r="A327">
            <v>326</v>
          </cell>
          <cell r="B327" t="str">
            <v xml:space="preserve"> K形  特 殊 押 輪</v>
          </cell>
          <cell r="D327" t="str">
            <v xml:space="preserve"> φ1100</v>
          </cell>
          <cell r="E327" t="str">
            <v xml:space="preserve"> 組</v>
          </cell>
          <cell r="F327">
            <v>175300</v>
          </cell>
          <cell r="H327" t="str">
            <v>K7202</v>
          </cell>
        </row>
        <row r="328">
          <cell r="A328">
            <v>327</v>
          </cell>
          <cell r="B328" t="str">
            <v xml:space="preserve"> K形  ゴ　ム　輪</v>
          </cell>
          <cell r="D328" t="str">
            <v xml:space="preserve"> φ75</v>
          </cell>
          <cell r="E328" t="str">
            <v xml:space="preserve"> 個</v>
          </cell>
          <cell r="F328">
            <v>600</v>
          </cell>
          <cell r="H328" t="str">
            <v>K7307</v>
          </cell>
        </row>
        <row r="329">
          <cell r="A329">
            <v>328</v>
          </cell>
          <cell r="B329" t="str">
            <v xml:space="preserve"> K形  ゴ　ム　輪</v>
          </cell>
          <cell r="D329" t="str">
            <v xml:space="preserve"> φ100</v>
          </cell>
          <cell r="E329" t="str">
            <v xml:space="preserve"> 個</v>
          </cell>
          <cell r="F329">
            <v>700</v>
          </cell>
          <cell r="H329" t="str">
            <v>K7310</v>
          </cell>
        </row>
        <row r="330">
          <cell r="A330">
            <v>329</v>
          </cell>
          <cell r="B330" t="str">
            <v xml:space="preserve"> K形  ゴ　ム　輪</v>
          </cell>
          <cell r="D330" t="str">
            <v xml:space="preserve"> φ150</v>
          </cell>
          <cell r="E330" t="str">
            <v xml:space="preserve"> 個</v>
          </cell>
          <cell r="F330">
            <v>1000</v>
          </cell>
          <cell r="H330" t="str">
            <v>K7315</v>
          </cell>
        </row>
        <row r="331">
          <cell r="A331">
            <v>330</v>
          </cell>
          <cell r="B331" t="str">
            <v xml:space="preserve"> K形  ゴ　ム　輪</v>
          </cell>
          <cell r="D331" t="str">
            <v xml:space="preserve"> φ200</v>
          </cell>
          <cell r="E331" t="str">
            <v xml:space="preserve"> 個</v>
          </cell>
          <cell r="F331">
            <v>1300</v>
          </cell>
          <cell r="H331" t="str">
            <v>K7320</v>
          </cell>
        </row>
        <row r="332">
          <cell r="A332">
            <v>331</v>
          </cell>
          <cell r="B332" t="str">
            <v xml:space="preserve"> K形  ゴ　ム　輪</v>
          </cell>
          <cell r="D332" t="str">
            <v xml:space="preserve"> φ250</v>
          </cell>
          <cell r="E332" t="str">
            <v xml:space="preserve"> 個</v>
          </cell>
          <cell r="F332">
            <v>1600</v>
          </cell>
          <cell r="H332" t="str">
            <v>K7325</v>
          </cell>
        </row>
        <row r="333">
          <cell r="A333">
            <v>332</v>
          </cell>
          <cell r="B333" t="str">
            <v xml:space="preserve"> K形  ゴ　ム　輪</v>
          </cell>
          <cell r="D333" t="str">
            <v xml:space="preserve"> φ300</v>
          </cell>
          <cell r="E333" t="str">
            <v xml:space="preserve"> 個</v>
          </cell>
          <cell r="F333">
            <v>2900</v>
          </cell>
          <cell r="H333" t="str">
            <v>K7330</v>
          </cell>
        </row>
        <row r="334">
          <cell r="A334">
            <v>333</v>
          </cell>
          <cell r="B334" t="str">
            <v xml:space="preserve"> K形  ゴ　ム　輪</v>
          </cell>
          <cell r="D334" t="str">
            <v xml:space="preserve"> φ350</v>
          </cell>
          <cell r="E334" t="str">
            <v xml:space="preserve"> 個</v>
          </cell>
          <cell r="F334">
            <v>3600</v>
          </cell>
          <cell r="H334" t="str">
            <v>K7335</v>
          </cell>
        </row>
        <row r="335">
          <cell r="A335">
            <v>334</v>
          </cell>
          <cell r="B335" t="str">
            <v xml:space="preserve"> K形  ゴ　ム　輪</v>
          </cell>
          <cell r="D335" t="str">
            <v xml:space="preserve"> φ400</v>
          </cell>
          <cell r="E335" t="str">
            <v xml:space="preserve"> 個</v>
          </cell>
          <cell r="F335">
            <v>4200</v>
          </cell>
          <cell r="H335" t="str">
            <v>K7340</v>
          </cell>
        </row>
        <row r="336">
          <cell r="A336">
            <v>335</v>
          </cell>
          <cell r="B336" t="str">
            <v xml:space="preserve"> K形  ゴ　ム　輪</v>
          </cell>
          <cell r="D336" t="str">
            <v xml:space="preserve"> φ450</v>
          </cell>
          <cell r="E336" t="str">
            <v xml:space="preserve"> 個</v>
          </cell>
          <cell r="F336">
            <v>4600</v>
          </cell>
          <cell r="H336" t="str">
            <v>K7345</v>
          </cell>
        </row>
        <row r="337">
          <cell r="A337">
            <v>336</v>
          </cell>
          <cell r="B337" t="str">
            <v xml:space="preserve"> K形  ゴ　ム　輪</v>
          </cell>
          <cell r="D337" t="str">
            <v xml:space="preserve"> φ500</v>
          </cell>
          <cell r="E337" t="str">
            <v xml:space="preserve"> 個</v>
          </cell>
          <cell r="F337">
            <v>4600</v>
          </cell>
          <cell r="H337" t="str">
            <v>K7350</v>
          </cell>
        </row>
        <row r="338">
          <cell r="A338">
            <v>337</v>
          </cell>
          <cell r="B338" t="str">
            <v xml:space="preserve"> K形  ゴ　ム　輪</v>
          </cell>
          <cell r="D338" t="str">
            <v xml:space="preserve"> φ600</v>
          </cell>
          <cell r="E338" t="str">
            <v xml:space="preserve"> 個</v>
          </cell>
          <cell r="F338">
            <v>4900</v>
          </cell>
          <cell r="H338" t="str">
            <v>K7360</v>
          </cell>
        </row>
        <row r="339">
          <cell r="A339">
            <v>338</v>
          </cell>
          <cell r="B339" t="str">
            <v xml:space="preserve"> K形  ゴ　ム　輪</v>
          </cell>
          <cell r="D339" t="str">
            <v xml:space="preserve"> φ800</v>
          </cell>
          <cell r="E339" t="str">
            <v xml:space="preserve"> 個</v>
          </cell>
          <cell r="F339">
            <v>8700</v>
          </cell>
          <cell r="H339" t="str">
            <v>K7380</v>
          </cell>
        </row>
        <row r="340">
          <cell r="A340">
            <v>339</v>
          </cell>
          <cell r="B340" t="str">
            <v xml:space="preserve"> K形  ゴ　ム　輪</v>
          </cell>
          <cell r="D340" t="str">
            <v xml:space="preserve"> φ1000</v>
          </cell>
          <cell r="E340" t="str">
            <v xml:space="preserve"> 個</v>
          </cell>
          <cell r="F340">
            <v>11800</v>
          </cell>
          <cell r="H340" t="str">
            <v>K7301</v>
          </cell>
        </row>
        <row r="341">
          <cell r="A341">
            <v>340</v>
          </cell>
          <cell r="B341" t="str">
            <v xml:space="preserve"> A形  ﾀﾞｸﾀｲﾙ鋳鉄管 3種</v>
          </cell>
          <cell r="D341" t="str">
            <v xml:space="preserve"> φ75×4</v>
          </cell>
          <cell r="E341" t="str">
            <v xml:space="preserve"> 本</v>
          </cell>
          <cell r="F341">
            <v>12900</v>
          </cell>
          <cell r="H341" t="str">
            <v>A1307</v>
          </cell>
        </row>
        <row r="342">
          <cell r="A342">
            <v>341</v>
          </cell>
          <cell r="B342" t="str">
            <v xml:space="preserve"> A形  ﾀﾞｸﾀｲﾙ鋳鉄管 3種</v>
          </cell>
          <cell r="D342" t="str">
            <v xml:space="preserve"> φ100×4</v>
          </cell>
          <cell r="E342" t="str">
            <v xml:space="preserve"> 本</v>
          </cell>
          <cell r="F342">
            <v>16800</v>
          </cell>
          <cell r="H342" t="str">
            <v>A1310</v>
          </cell>
        </row>
        <row r="343">
          <cell r="A343">
            <v>342</v>
          </cell>
          <cell r="B343" t="str">
            <v xml:space="preserve"> A形  ﾀﾞｸﾀｲﾙ鋳鉄管 3種</v>
          </cell>
          <cell r="D343" t="str">
            <v xml:space="preserve"> φ150×5</v>
          </cell>
          <cell r="E343" t="str">
            <v xml:space="preserve"> 本</v>
          </cell>
          <cell r="F343">
            <v>30500</v>
          </cell>
          <cell r="H343" t="str">
            <v>A1315</v>
          </cell>
        </row>
        <row r="344">
          <cell r="A344">
            <v>343</v>
          </cell>
          <cell r="B344" t="str">
            <v xml:space="preserve"> A形  ﾀﾞｸﾀｲﾙ鋳鉄管 3種</v>
          </cell>
          <cell r="D344" t="str">
            <v xml:space="preserve"> φ200×5</v>
          </cell>
          <cell r="E344" t="str">
            <v xml:space="preserve"> 本</v>
          </cell>
          <cell r="F344">
            <v>40800</v>
          </cell>
          <cell r="H344" t="str">
            <v>A1320</v>
          </cell>
        </row>
        <row r="345">
          <cell r="A345">
            <v>344</v>
          </cell>
          <cell r="B345" t="str">
            <v xml:space="preserve"> A形  ﾀﾞｸﾀｲﾙ鋳鉄管 3種</v>
          </cell>
          <cell r="D345" t="str">
            <v xml:space="preserve"> φ250×5</v>
          </cell>
          <cell r="E345" t="str">
            <v xml:space="preserve"> 本</v>
          </cell>
          <cell r="F345">
            <v>51700</v>
          </cell>
          <cell r="H345" t="str">
            <v>A1325</v>
          </cell>
        </row>
        <row r="346">
          <cell r="A346">
            <v>345</v>
          </cell>
          <cell r="B346" t="str">
            <v xml:space="preserve"> A形  ﾀﾞｸﾀｲﾙ鋳鉄管 3種</v>
          </cell>
          <cell r="D346" t="str">
            <v xml:space="preserve"> φ300×6</v>
          </cell>
          <cell r="E346" t="str">
            <v xml:space="preserve"> 本</v>
          </cell>
          <cell r="F346">
            <v>78100</v>
          </cell>
          <cell r="H346" t="str">
            <v>A1330</v>
          </cell>
        </row>
        <row r="347">
          <cell r="A347">
            <v>346</v>
          </cell>
          <cell r="B347" t="str">
            <v xml:space="preserve"> A形  ﾀﾞｸﾀｲﾙ鋳鉄管 3種</v>
          </cell>
          <cell r="D347" t="str">
            <v xml:space="preserve"> φ350×6</v>
          </cell>
          <cell r="E347" t="str">
            <v xml:space="preserve"> 本</v>
          </cell>
          <cell r="F347">
            <v>93700</v>
          </cell>
          <cell r="H347" t="str">
            <v>A1335</v>
          </cell>
        </row>
        <row r="348">
          <cell r="A348">
            <v>347</v>
          </cell>
          <cell r="B348" t="str">
            <v xml:space="preserve"> T形  ﾀﾞｸﾀｲﾙ鋳鉄管 3種</v>
          </cell>
          <cell r="D348" t="str">
            <v xml:space="preserve"> φ75×4</v>
          </cell>
          <cell r="E348" t="str">
            <v xml:space="preserve"> 本</v>
          </cell>
          <cell r="F348">
            <v>12300</v>
          </cell>
          <cell r="H348" t="str">
            <v>T1307</v>
          </cell>
        </row>
        <row r="349">
          <cell r="A349">
            <v>348</v>
          </cell>
          <cell r="B349" t="str">
            <v xml:space="preserve"> T形  ﾀﾞｸﾀｲﾙ鋳鉄管 3種</v>
          </cell>
          <cell r="D349" t="str">
            <v xml:space="preserve"> φ100×4</v>
          </cell>
          <cell r="E349" t="str">
            <v xml:space="preserve"> 本</v>
          </cell>
          <cell r="F349">
            <v>16000</v>
          </cell>
          <cell r="H349" t="str">
            <v>T1310</v>
          </cell>
        </row>
        <row r="350">
          <cell r="A350">
            <v>349</v>
          </cell>
          <cell r="B350" t="str">
            <v xml:space="preserve"> T形  ﾀﾞｸﾀｲﾙ鋳鉄管 3種</v>
          </cell>
          <cell r="D350" t="str">
            <v xml:space="preserve"> φ150×5</v>
          </cell>
          <cell r="E350" t="str">
            <v xml:space="preserve"> 本</v>
          </cell>
          <cell r="F350">
            <v>29000</v>
          </cell>
          <cell r="H350" t="str">
            <v>T1315</v>
          </cell>
        </row>
        <row r="351">
          <cell r="A351">
            <v>350</v>
          </cell>
          <cell r="B351" t="str">
            <v xml:space="preserve"> T形  ﾀﾞｸﾀｲﾙ鋳鉄管 3種</v>
          </cell>
          <cell r="D351" t="str">
            <v xml:space="preserve"> φ200×5</v>
          </cell>
          <cell r="E351" t="str">
            <v xml:space="preserve"> 本</v>
          </cell>
          <cell r="F351">
            <v>39100</v>
          </cell>
          <cell r="H351" t="str">
            <v>T1320</v>
          </cell>
        </row>
        <row r="352">
          <cell r="A352">
            <v>351</v>
          </cell>
          <cell r="B352" t="str">
            <v xml:space="preserve"> T形  ﾀﾞｸﾀｲﾙ鋳鉄管 3種</v>
          </cell>
          <cell r="D352" t="str">
            <v xml:space="preserve"> φ250×5</v>
          </cell>
          <cell r="E352" t="str">
            <v xml:space="preserve"> 本</v>
          </cell>
          <cell r="F352">
            <v>49700</v>
          </cell>
          <cell r="H352" t="str">
            <v>T1325</v>
          </cell>
        </row>
        <row r="353">
          <cell r="A353">
            <v>352</v>
          </cell>
          <cell r="B353" t="str">
            <v xml:space="preserve"> FR形  ﾌﾗﾝｼﾞ短管</v>
          </cell>
          <cell r="D353" t="str">
            <v xml:space="preserve"> φ75×100</v>
          </cell>
          <cell r="E353" t="str">
            <v xml:space="preserve"> 組</v>
          </cell>
          <cell r="F353">
            <v>7900</v>
          </cell>
          <cell r="H353" t="str">
            <v>R6371</v>
          </cell>
        </row>
        <row r="354">
          <cell r="A354">
            <v>353</v>
          </cell>
          <cell r="B354" t="str">
            <v xml:space="preserve"> FR形  ﾌﾗﾝｼﾞ短管</v>
          </cell>
          <cell r="D354" t="str">
            <v xml:space="preserve"> φ75×150</v>
          </cell>
          <cell r="E354" t="str">
            <v xml:space="preserve"> 組</v>
          </cell>
          <cell r="F354">
            <v>8500</v>
          </cell>
          <cell r="H354" t="str">
            <v>R6375</v>
          </cell>
        </row>
        <row r="355">
          <cell r="A355">
            <v>354</v>
          </cell>
          <cell r="B355" t="str">
            <v xml:space="preserve"> FR形  ﾌﾗﾝｼﾞ短管</v>
          </cell>
          <cell r="D355" t="str">
            <v xml:space="preserve"> φ75×250</v>
          </cell>
          <cell r="E355" t="str">
            <v xml:space="preserve"> 組</v>
          </cell>
          <cell r="F355">
            <v>9600</v>
          </cell>
          <cell r="H355" t="str">
            <v>R6376</v>
          </cell>
        </row>
        <row r="356">
          <cell r="A356">
            <v>355</v>
          </cell>
          <cell r="B356" t="str">
            <v xml:space="preserve"> FR形  ﾌﾗﾝｼﾞ短管</v>
          </cell>
          <cell r="D356" t="str">
            <v xml:space="preserve"> φ75×300</v>
          </cell>
          <cell r="E356" t="str">
            <v xml:space="preserve"> 組</v>
          </cell>
          <cell r="F356">
            <v>10200</v>
          </cell>
          <cell r="H356" t="str">
            <v>R6373</v>
          </cell>
        </row>
        <row r="357">
          <cell r="A357">
            <v>356</v>
          </cell>
          <cell r="B357" t="str">
            <v xml:space="preserve"> FR形  ﾌﾗﾝｼﾞ短管</v>
          </cell>
          <cell r="D357" t="str">
            <v xml:space="preserve"> φ75×400</v>
          </cell>
          <cell r="E357" t="str">
            <v xml:space="preserve"> 組</v>
          </cell>
          <cell r="F357">
            <v>11300</v>
          </cell>
          <cell r="H357" t="str">
            <v>R6374</v>
          </cell>
        </row>
        <row r="358">
          <cell r="A358">
            <v>357</v>
          </cell>
          <cell r="B358" t="str">
            <v xml:space="preserve"> FR形  ﾌﾗﾝｼﾞ短管</v>
          </cell>
          <cell r="D358" t="str">
            <v xml:space="preserve"> φ100×100</v>
          </cell>
          <cell r="E358" t="str">
            <v xml:space="preserve"> 組</v>
          </cell>
          <cell r="F358">
            <v>9500</v>
          </cell>
          <cell r="H358" t="str">
            <v>R6311</v>
          </cell>
        </row>
        <row r="359">
          <cell r="A359">
            <v>358</v>
          </cell>
          <cell r="B359" t="str">
            <v xml:space="preserve"> FR形  ﾌﾗﾝｼﾞ短管</v>
          </cell>
          <cell r="D359" t="str">
            <v xml:space="preserve"> φ100×150</v>
          </cell>
          <cell r="E359" t="str">
            <v xml:space="preserve"> 組</v>
          </cell>
          <cell r="F359">
            <v>10100</v>
          </cell>
          <cell r="H359" t="str">
            <v>R6315</v>
          </cell>
        </row>
        <row r="360">
          <cell r="A360">
            <v>359</v>
          </cell>
          <cell r="B360" t="str">
            <v xml:space="preserve"> FR形  ﾌﾗﾝｼﾞ短管</v>
          </cell>
          <cell r="D360" t="str">
            <v xml:space="preserve"> φ100×250</v>
          </cell>
          <cell r="E360" t="str">
            <v xml:space="preserve"> 組</v>
          </cell>
          <cell r="F360">
            <v>11600</v>
          </cell>
          <cell r="H360" t="str">
            <v>R6316</v>
          </cell>
        </row>
        <row r="361">
          <cell r="A361">
            <v>360</v>
          </cell>
          <cell r="B361" t="str">
            <v xml:space="preserve"> FR形  ﾌﾗﾝｼﾞ短管</v>
          </cell>
          <cell r="D361" t="str">
            <v xml:space="preserve"> φ100×300</v>
          </cell>
          <cell r="E361" t="str">
            <v xml:space="preserve"> 組</v>
          </cell>
          <cell r="F361">
            <v>12300</v>
          </cell>
          <cell r="H361" t="str">
            <v>R6313</v>
          </cell>
        </row>
        <row r="362">
          <cell r="A362">
            <v>361</v>
          </cell>
          <cell r="B362" t="str">
            <v xml:space="preserve"> FR形  ﾌﾗﾝｼﾞ短管</v>
          </cell>
          <cell r="D362" t="str">
            <v xml:space="preserve"> φ100×400</v>
          </cell>
          <cell r="E362" t="str">
            <v xml:space="preserve"> 組</v>
          </cell>
          <cell r="F362">
            <v>13800</v>
          </cell>
          <cell r="H362" t="str">
            <v>R6314</v>
          </cell>
        </row>
        <row r="363">
          <cell r="A363">
            <v>362</v>
          </cell>
          <cell r="B363" t="str">
            <v xml:space="preserve"> FR形  水道用仕切弁</v>
          </cell>
          <cell r="D363" t="str">
            <v xml:space="preserve"> φ75</v>
          </cell>
          <cell r="E363" t="str">
            <v xml:space="preserve"> 基</v>
          </cell>
          <cell r="F363">
            <v>49900</v>
          </cell>
          <cell r="H363" t="str">
            <v>R5107</v>
          </cell>
        </row>
        <row r="364">
          <cell r="A364">
            <v>363</v>
          </cell>
          <cell r="B364" t="str">
            <v xml:space="preserve"> FR形  水道用仕切弁</v>
          </cell>
          <cell r="D364" t="str">
            <v xml:space="preserve"> φ100</v>
          </cell>
          <cell r="E364" t="str">
            <v xml:space="preserve"> 基</v>
          </cell>
          <cell r="F364">
            <v>67400</v>
          </cell>
          <cell r="H364" t="str">
            <v>R5110</v>
          </cell>
        </row>
        <row r="365">
          <cell r="A365">
            <v>364</v>
          </cell>
          <cell r="B365" t="str">
            <v xml:space="preserve"> FR形  水道用仕切弁</v>
          </cell>
          <cell r="D365" t="str">
            <v xml:space="preserve"> φ150</v>
          </cell>
          <cell r="E365" t="str">
            <v xml:space="preserve"> 基</v>
          </cell>
          <cell r="F365">
            <v>115000</v>
          </cell>
          <cell r="H365" t="str">
            <v>R5115</v>
          </cell>
        </row>
        <row r="366">
          <cell r="A366">
            <v>365</v>
          </cell>
          <cell r="B366" t="str">
            <v xml:space="preserve"> FR形  水道用仕切弁</v>
          </cell>
          <cell r="D366" t="str">
            <v xml:space="preserve"> φ200</v>
          </cell>
          <cell r="E366" t="str">
            <v xml:space="preserve"> 基</v>
          </cell>
          <cell r="F366">
            <v>168000</v>
          </cell>
          <cell r="H366" t="str">
            <v>R5120</v>
          </cell>
        </row>
        <row r="367">
          <cell r="A367">
            <v>366</v>
          </cell>
          <cell r="B367" t="str">
            <v xml:space="preserve"> FR形  水道用仕切弁</v>
          </cell>
          <cell r="D367" t="str">
            <v xml:space="preserve"> φ250</v>
          </cell>
          <cell r="E367" t="str">
            <v xml:space="preserve"> 基</v>
          </cell>
          <cell r="F367">
            <v>225000</v>
          </cell>
          <cell r="H367" t="str">
            <v>R5125</v>
          </cell>
        </row>
        <row r="368">
          <cell r="A368">
            <v>367</v>
          </cell>
          <cell r="B368" t="str">
            <v xml:space="preserve"> FR形  水道用仕切弁</v>
          </cell>
          <cell r="D368" t="str">
            <v xml:space="preserve"> φ300</v>
          </cell>
          <cell r="E368" t="str">
            <v xml:space="preserve"> 基</v>
          </cell>
          <cell r="F368">
            <v>324000</v>
          </cell>
          <cell r="H368" t="str">
            <v>R5130</v>
          </cell>
        </row>
        <row r="369">
          <cell r="A369">
            <v>368</v>
          </cell>
          <cell r="B369" t="str">
            <v xml:space="preserve"> FR形  水道用仕切弁</v>
          </cell>
          <cell r="D369" t="str">
            <v xml:space="preserve"> φ350</v>
          </cell>
          <cell r="E369" t="str">
            <v xml:space="preserve"> 基</v>
          </cell>
          <cell r="F369">
            <v>454000</v>
          </cell>
          <cell r="H369" t="str">
            <v>R5135</v>
          </cell>
        </row>
        <row r="370">
          <cell r="A370">
            <v>369</v>
          </cell>
          <cell r="B370" t="str">
            <v xml:space="preserve"> FR形  水道用ﾊﾞﾀﾌﾗｲ弁</v>
          </cell>
          <cell r="D370" t="str">
            <v xml:space="preserve"> φ400</v>
          </cell>
          <cell r="E370" t="str">
            <v xml:space="preserve"> 基</v>
          </cell>
          <cell r="F370">
            <v>1210000</v>
          </cell>
          <cell r="H370" t="str">
            <v>R5140</v>
          </cell>
        </row>
        <row r="371">
          <cell r="A371">
            <v>370</v>
          </cell>
          <cell r="B371" t="str">
            <v xml:space="preserve"> FR形  水道用ﾊﾞﾀﾌﾗｲ弁</v>
          </cell>
          <cell r="D371" t="str">
            <v xml:space="preserve"> φ450</v>
          </cell>
          <cell r="E371" t="str">
            <v xml:space="preserve"> 基</v>
          </cell>
          <cell r="F371">
            <v>1410000</v>
          </cell>
          <cell r="H371" t="str">
            <v>R5145</v>
          </cell>
        </row>
        <row r="372">
          <cell r="A372">
            <v>371</v>
          </cell>
          <cell r="B372" t="str">
            <v xml:space="preserve"> FR形  水道用ﾊﾞﾀﾌﾗｲ弁</v>
          </cell>
          <cell r="D372" t="str">
            <v xml:space="preserve"> φ500</v>
          </cell>
          <cell r="E372" t="str">
            <v xml:space="preserve"> 基</v>
          </cell>
          <cell r="F372">
            <v>1560000</v>
          </cell>
          <cell r="H372" t="str">
            <v>R5150</v>
          </cell>
        </row>
        <row r="373">
          <cell r="A373">
            <v>372</v>
          </cell>
          <cell r="B373" t="str">
            <v xml:space="preserve"> FR形  水道用ﾊﾞﾀﾌﾗｲ弁</v>
          </cell>
          <cell r="D373" t="str">
            <v xml:space="preserve"> φ600</v>
          </cell>
          <cell r="E373" t="str">
            <v xml:space="preserve"> 基</v>
          </cell>
          <cell r="F373">
            <v>1870000</v>
          </cell>
          <cell r="H373" t="str">
            <v>R5160</v>
          </cell>
        </row>
        <row r="374">
          <cell r="A374">
            <v>373</v>
          </cell>
          <cell r="B374" t="str">
            <v xml:space="preserve"> FR形  水道用ﾊﾞﾀﾌﾗｲ弁</v>
          </cell>
          <cell r="D374" t="str">
            <v xml:space="preserve"> φ800</v>
          </cell>
          <cell r="E374" t="str">
            <v xml:space="preserve"> 基</v>
          </cell>
          <cell r="F374">
            <v>2930000</v>
          </cell>
          <cell r="H374" t="str">
            <v>R5180</v>
          </cell>
        </row>
        <row r="375">
          <cell r="A375">
            <v>374</v>
          </cell>
          <cell r="B375" t="str">
            <v xml:space="preserve"> FR形  急速空気弁(甲形)</v>
          </cell>
          <cell r="D375" t="str">
            <v xml:space="preserve"> φ13</v>
          </cell>
          <cell r="E375" t="str">
            <v xml:space="preserve"> 基</v>
          </cell>
          <cell r="F375">
            <v>38700</v>
          </cell>
          <cell r="H375" t="str">
            <v>R6713</v>
          </cell>
        </row>
        <row r="376">
          <cell r="A376">
            <v>375</v>
          </cell>
          <cell r="B376" t="str">
            <v xml:space="preserve"> FR形  急速空気弁(甲形)</v>
          </cell>
          <cell r="D376" t="str">
            <v xml:space="preserve"> φ20</v>
          </cell>
          <cell r="E376" t="str">
            <v xml:space="preserve"> 基</v>
          </cell>
          <cell r="F376">
            <v>48300</v>
          </cell>
          <cell r="H376" t="str">
            <v>R6720</v>
          </cell>
        </row>
        <row r="377">
          <cell r="A377">
            <v>376</v>
          </cell>
          <cell r="B377" t="str">
            <v xml:space="preserve"> FR形  急速空気弁(甲形)</v>
          </cell>
          <cell r="D377" t="str">
            <v xml:space="preserve"> φ25</v>
          </cell>
          <cell r="E377" t="str">
            <v xml:space="preserve"> 基</v>
          </cell>
          <cell r="F377">
            <v>52000</v>
          </cell>
          <cell r="H377" t="str">
            <v>R6725</v>
          </cell>
        </row>
        <row r="378">
          <cell r="A378">
            <v>377</v>
          </cell>
          <cell r="B378" t="str">
            <v xml:space="preserve"> FR形  急速空気弁(乙形)</v>
          </cell>
          <cell r="D378" t="str">
            <v xml:space="preserve"> φ13</v>
          </cell>
          <cell r="E378" t="str">
            <v xml:space="preserve"> 基</v>
          </cell>
          <cell r="F378">
            <v>43000</v>
          </cell>
          <cell r="H378" t="str">
            <v>R6813</v>
          </cell>
        </row>
        <row r="379">
          <cell r="A379">
            <v>378</v>
          </cell>
          <cell r="B379" t="str">
            <v xml:space="preserve"> FR形  急速空気弁(乙形)</v>
          </cell>
          <cell r="D379" t="str">
            <v xml:space="preserve"> φ20</v>
          </cell>
          <cell r="E379" t="str">
            <v xml:space="preserve"> 基</v>
          </cell>
          <cell r="F379">
            <v>52600</v>
          </cell>
          <cell r="H379" t="str">
            <v>R6820</v>
          </cell>
        </row>
        <row r="380">
          <cell r="A380">
            <v>379</v>
          </cell>
          <cell r="B380" t="str">
            <v xml:space="preserve"> FR形  急速空気弁(乙形)</v>
          </cell>
          <cell r="D380" t="str">
            <v xml:space="preserve"> φ25</v>
          </cell>
          <cell r="E380" t="str">
            <v xml:space="preserve"> 基</v>
          </cell>
          <cell r="F380">
            <v>57100</v>
          </cell>
          <cell r="H380" t="str">
            <v>R6825</v>
          </cell>
        </row>
        <row r="381">
          <cell r="A381">
            <v>380</v>
          </cell>
          <cell r="B381" t="str">
            <v xml:space="preserve"> FR形  急速空気弁(乙形)</v>
          </cell>
          <cell r="D381" t="str">
            <v xml:space="preserve"> φ50</v>
          </cell>
          <cell r="E381" t="str">
            <v xml:space="preserve"> 基</v>
          </cell>
          <cell r="F381">
            <v>77200</v>
          </cell>
          <cell r="H381" t="str">
            <v>R6850</v>
          </cell>
        </row>
        <row r="382">
          <cell r="A382">
            <v>381</v>
          </cell>
          <cell r="B382" t="str">
            <v xml:space="preserve"> FR形  急速空気弁(乙形)</v>
          </cell>
          <cell r="D382" t="str">
            <v xml:space="preserve"> φ75</v>
          </cell>
          <cell r="E382" t="str">
            <v xml:space="preserve"> 基</v>
          </cell>
          <cell r="F382">
            <v>77200</v>
          </cell>
          <cell r="H382" t="str">
            <v>R6875</v>
          </cell>
        </row>
        <row r="383">
          <cell r="A383">
            <v>382</v>
          </cell>
          <cell r="B383" t="str">
            <v xml:space="preserve"> FR形  急速空気弁(乙形)</v>
          </cell>
          <cell r="D383" t="str">
            <v xml:space="preserve"> φ100</v>
          </cell>
          <cell r="E383" t="str">
            <v xml:space="preserve"> 基</v>
          </cell>
          <cell r="F383">
            <v>98300</v>
          </cell>
          <cell r="H383" t="str">
            <v>R6810</v>
          </cell>
        </row>
        <row r="384">
          <cell r="A384">
            <v>383</v>
          </cell>
          <cell r="B384" t="str">
            <v xml:space="preserve"> FR形  地下式消火栓(単口)</v>
          </cell>
          <cell r="D384" t="str">
            <v xml:space="preserve"> 75×64</v>
          </cell>
          <cell r="E384" t="str">
            <v xml:space="preserve"> 基</v>
          </cell>
          <cell r="F384">
            <v>60500</v>
          </cell>
          <cell r="H384" t="str">
            <v>R6407</v>
          </cell>
        </row>
        <row r="385">
          <cell r="A385">
            <v>384</v>
          </cell>
          <cell r="B385" t="str">
            <v xml:space="preserve"> FR形  地下式消火栓(双口)</v>
          </cell>
          <cell r="D385" t="str">
            <v xml:space="preserve"> 100×64</v>
          </cell>
          <cell r="E385" t="str">
            <v xml:space="preserve"> 基</v>
          </cell>
          <cell r="F385">
            <v>125000</v>
          </cell>
          <cell r="H385" t="str">
            <v>R6510</v>
          </cell>
        </row>
        <row r="386">
          <cell r="A386">
            <v>385</v>
          </cell>
          <cell r="B386" t="str">
            <v xml:space="preserve"> FR形  急速空気弁付消火栓</v>
          </cell>
          <cell r="D386" t="str">
            <v xml:space="preserve"> 75×64</v>
          </cell>
          <cell r="E386" t="str">
            <v xml:space="preserve"> 基</v>
          </cell>
          <cell r="F386">
            <v>127000</v>
          </cell>
          <cell r="H386" t="str">
            <v>R6607</v>
          </cell>
        </row>
        <row r="387">
          <cell r="A387">
            <v>386</v>
          </cell>
          <cell r="B387" t="str">
            <v xml:space="preserve"> FR形  補修弁付ﾌﾗﾝｼﾞ短管</v>
          </cell>
          <cell r="D387" t="str">
            <v xml:space="preserve"> 75×200</v>
          </cell>
          <cell r="E387" t="str">
            <v xml:space="preserve"> 組</v>
          </cell>
          <cell r="F387">
            <v>53100</v>
          </cell>
          <cell r="H387" t="str">
            <v>R6272</v>
          </cell>
        </row>
        <row r="388">
          <cell r="A388">
            <v>387</v>
          </cell>
          <cell r="B388" t="str">
            <v xml:space="preserve"> FR形  補修弁付ﾌﾗﾝｼﾞ短管</v>
          </cell>
          <cell r="D388" t="str">
            <v xml:space="preserve"> 75×300</v>
          </cell>
          <cell r="E388" t="str">
            <v xml:space="preserve"> 組</v>
          </cell>
          <cell r="F388">
            <v>58600</v>
          </cell>
          <cell r="H388" t="str">
            <v>R6273</v>
          </cell>
        </row>
        <row r="389">
          <cell r="A389">
            <v>388</v>
          </cell>
          <cell r="B389" t="str">
            <v xml:space="preserve"> FR形  補修弁付ﾌﾗﾝｼﾞ短管</v>
          </cell>
          <cell r="D389" t="str">
            <v xml:space="preserve"> 75×400</v>
          </cell>
          <cell r="E389" t="str">
            <v xml:space="preserve"> 組</v>
          </cell>
          <cell r="F389">
            <v>61700</v>
          </cell>
          <cell r="H389" t="str">
            <v>R6274</v>
          </cell>
        </row>
        <row r="390">
          <cell r="A390">
            <v>389</v>
          </cell>
          <cell r="B390" t="str">
            <v xml:space="preserve"> FR形  補修弁付ﾌﾗﾝｼﾞ短管</v>
          </cell>
          <cell r="D390" t="str">
            <v xml:space="preserve"> 100×200</v>
          </cell>
          <cell r="E390" t="str">
            <v xml:space="preserve"> 組</v>
          </cell>
          <cell r="F390">
            <v>65400</v>
          </cell>
          <cell r="H390" t="str">
            <v>R6212</v>
          </cell>
        </row>
        <row r="391">
          <cell r="A391">
            <v>390</v>
          </cell>
          <cell r="B391" t="str">
            <v xml:space="preserve"> FR形  補修弁付ﾌﾗﾝｼﾞ短管</v>
          </cell>
          <cell r="D391" t="str">
            <v xml:space="preserve"> 100×300</v>
          </cell>
          <cell r="E391" t="str">
            <v xml:space="preserve"> 組</v>
          </cell>
          <cell r="F391">
            <v>74100</v>
          </cell>
          <cell r="H391" t="str">
            <v>R6213</v>
          </cell>
        </row>
        <row r="392">
          <cell r="A392">
            <v>391</v>
          </cell>
          <cell r="B392" t="str">
            <v xml:space="preserve"> FR形  補修弁付ﾌﾗﾝｼﾞ短管</v>
          </cell>
          <cell r="D392" t="str">
            <v xml:space="preserve"> 100×400</v>
          </cell>
          <cell r="E392" t="str">
            <v xml:space="preserve"> 組</v>
          </cell>
          <cell r="F392">
            <v>81500</v>
          </cell>
          <cell r="H392" t="str">
            <v>R6214</v>
          </cell>
        </row>
        <row r="393">
          <cell r="A393">
            <v>392</v>
          </cell>
          <cell r="B393" t="str">
            <v xml:space="preserve"> 仕切弁用鉄蓋</v>
          </cell>
          <cell r="D393" t="str">
            <v xml:space="preserve"> 400</v>
          </cell>
          <cell r="E393" t="str">
            <v xml:space="preserve"> 個</v>
          </cell>
          <cell r="F393">
            <v>43600</v>
          </cell>
          <cell r="H393" t="str">
            <v>W8140</v>
          </cell>
        </row>
        <row r="394">
          <cell r="A394">
            <v>393</v>
          </cell>
          <cell r="B394" t="str">
            <v xml:space="preserve"> 仕切弁用鉄蓋</v>
          </cell>
          <cell r="D394" t="str">
            <v xml:space="preserve"> 600</v>
          </cell>
          <cell r="E394" t="str">
            <v xml:space="preserve"> 個</v>
          </cell>
          <cell r="F394">
            <v>58500</v>
          </cell>
          <cell r="H394" t="str">
            <v>W8160</v>
          </cell>
        </row>
        <row r="395">
          <cell r="A395">
            <v>394</v>
          </cell>
          <cell r="B395" t="str">
            <v xml:space="preserve"> 空気弁用鉄蓋</v>
          </cell>
          <cell r="D395" t="str">
            <v xml:space="preserve"> 400</v>
          </cell>
          <cell r="E395" t="str">
            <v xml:space="preserve"> 個</v>
          </cell>
          <cell r="F395">
            <v>43600</v>
          </cell>
          <cell r="H395" t="str">
            <v>W8440</v>
          </cell>
        </row>
        <row r="396">
          <cell r="A396">
            <v>395</v>
          </cell>
          <cell r="B396" t="str">
            <v xml:space="preserve"> 空気弁用鉄蓋</v>
          </cell>
          <cell r="D396" t="str">
            <v xml:space="preserve"> 600</v>
          </cell>
          <cell r="E396" t="str">
            <v xml:space="preserve"> 個</v>
          </cell>
          <cell r="F396">
            <v>58500</v>
          </cell>
          <cell r="H396" t="str">
            <v>W8460</v>
          </cell>
        </row>
        <row r="397">
          <cell r="A397">
            <v>396</v>
          </cell>
          <cell r="B397" t="str">
            <v xml:space="preserve"> 消火栓用鉄蓋</v>
          </cell>
          <cell r="D397" t="str">
            <v xml:space="preserve"> 単口用</v>
          </cell>
          <cell r="E397" t="str">
            <v xml:space="preserve"> 個</v>
          </cell>
          <cell r="F397">
            <v>48600</v>
          </cell>
          <cell r="H397" t="str">
            <v>W8200</v>
          </cell>
        </row>
        <row r="398">
          <cell r="A398">
            <v>397</v>
          </cell>
          <cell r="B398" t="str">
            <v xml:space="preserve"> 消火栓用鉄蓋</v>
          </cell>
          <cell r="D398" t="str">
            <v xml:space="preserve"> 双口用</v>
          </cell>
          <cell r="E398" t="str">
            <v xml:space="preserve"> 個</v>
          </cell>
          <cell r="F398">
            <v>78300</v>
          </cell>
          <cell r="H398" t="str">
            <v>W8300</v>
          </cell>
        </row>
        <row r="399">
          <cell r="A399">
            <v>398</v>
          </cell>
          <cell r="B399" t="str">
            <v xml:space="preserve"> 仕切弁ｷｮｳ 土流防</v>
          </cell>
          <cell r="D399" t="str">
            <v xml:space="preserve"> 大</v>
          </cell>
          <cell r="E399" t="str">
            <v xml:space="preserve"> 個</v>
          </cell>
          <cell r="F399">
            <v>42300</v>
          </cell>
          <cell r="H399" t="str">
            <v>W8001</v>
          </cell>
        </row>
        <row r="400">
          <cell r="A400">
            <v>399</v>
          </cell>
          <cell r="B400" t="str">
            <v xml:space="preserve"> 仕切弁ｷｮｳ 土流防</v>
          </cell>
          <cell r="D400" t="str">
            <v xml:space="preserve"> 小</v>
          </cell>
          <cell r="E400" t="str">
            <v xml:space="preserve"> 個</v>
          </cell>
          <cell r="F400">
            <v>35100</v>
          </cell>
          <cell r="H400" t="str">
            <v>W8002</v>
          </cell>
        </row>
        <row r="401">
          <cell r="A401">
            <v>400</v>
          </cell>
          <cell r="B401" t="str">
            <v xml:space="preserve"> 管明示テープ</v>
          </cell>
          <cell r="D401" t="str">
            <v xml:space="preserve"> 30mm×20m</v>
          </cell>
          <cell r="E401" t="str">
            <v xml:space="preserve"> 巻</v>
          </cell>
          <cell r="F401">
            <v>560</v>
          </cell>
          <cell r="H401" t="str">
            <v>W9100</v>
          </cell>
        </row>
        <row r="402">
          <cell r="A402">
            <v>401</v>
          </cell>
          <cell r="B402" t="str">
            <v xml:space="preserve"> 管標示シート</v>
          </cell>
          <cell r="D402" t="str">
            <v xml:space="preserve"> 150mm×50m</v>
          </cell>
          <cell r="E402" t="str">
            <v xml:space="preserve"> 巻</v>
          </cell>
          <cell r="F402">
            <v>12700</v>
          </cell>
          <cell r="H402" t="str">
            <v>W9200</v>
          </cell>
        </row>
        <row r="403">
          <cell r="A403">
            <v>402</v>
          </cell>
          <cell r="B403" t="str">
            <v xml:space="preserve"> 粘着テープ</v>
          </cell>
          <cell r="D403" t="str">
            <v xml:space="preserve"> 50mm×10m</v>
          </cell>
          <cell r="E403" t="str">
            <v xml:space="preserve"> 巻</v>
          </cell>
          <cell r="F403">
            <v>560</v>
          </cell>
          <cell r="H403" t="str">
            <v>W9400</v>
          </cell>
        </row>
        <row r="404">
          <cell r="A404">
            <v>403</v>
          </cell>
          <cell r="B404" t="str">
            <v xml:space="preserve"> 滑     剤</v>
          </cell>
          <cell r="D404" t="str">
            <v xml:space="preserve"> 2kg／缶</v>
          </cell>
          <cell r="E404" t="str">
            <v xml:space="preserve"> 缶</v>
          </cell>
          <cell r="F404">
            <v>1400</v>
          </cell>
          <cell r="H404" t="str">
            <v>W9300</v>
          </cell>
        </row>
        <row r="405">
          <cell r="A405">
            <v>404</v>
          </cell>
          <cell r="B405" t="str">
            <v xml:space="preserve"> A形  十 字 管</v>
          </cell>
          <cell r="D405" t="str">
            <v xml:space="preserve"> φ75×75</v>
          </cell>
          <cell r="E405" t="str">
            <v xml:space="preserve"> 個</v>
          </cell>
          <cell r="F405">
            <v>18800</v>
          </cell>
          <cell r="H405" t="str">
            <v>A2177</v>
          </cell>
        </row>
        <row r="406">
          <cell r="A406">
            <v>405</v>
          </cell>
          <cell r="B406" t="str">
            <v xml:space="preserve"> A形  十 字 管</v>
          </cell>
          <cell r="D406" t="str">
            <v xml:space="preserve"> φ100×100</v>
          </cell>
          <cell r="E406" t="str">
            <v xml:space="preserve"> 個</v>
          </cell>
          <cell r="F406">
            <v>25600</v>
          </cell>
          <cell r="H406" t="str">
            <v>A2111</v>
          </cell>
        </row>
        <row r="407">
          <cell r="A407">
            <v>406</v>
          </cell>
          <cell r="B407" t="str">
            <v xml:space="preserve"> A形  十 字 管</v>
          </cell>
          <cell r="D407" t="str">
            <v xml:space="preserve"> φ150×100</v>
          </cell>
          <cell r="E407" t="str">
            <v xml:space="preserve"> 個</v>
          </cell>
          <cell r="F407">
            <v>34500</v>
          </cell>
          <cell r="H407" t="str">
            <v>A2151</v>
          </cell>
        </row>
        <row r="408">
          <cell r="A408">
            <v>407</v>
          </cell>
          <cell r="B408" t="str">
            <v xml:space="preserve"> A形  十 字 管</v>
          </cell>
          <cell r="D408" t="str">
            <v xml:space="preserve"> φ150×150</v>
          </cell>
          <cell r="E408" t="str">
            <v xml:space="preserve"> 個</v>
          </cell>
          <cell r="F408">
            <v>39000</v>
          </cell>
          <cell r="H408" t="str">
            <v>A2155</v>
          </cell>
        </row>
        <row r="409">
          <cell r="A409">
            <v>408</v>
          </cell>
          <cell r="B409" t="str">
            <v xml:space="preserve"> A形  十 字 管</v>
          </cell>
          <cell r="D409" t="str">
            <v xml:space="preserve"> φ200×150</v>
          </cell>
          <cell r="E409" t="str">
            <v xml:space="preserve"> 個</v>
          </cell>
          <cell r="F409">
            <v>57100</v>
          </cell>
          <cell r="H409" t="str">
            <v>A2125</v>
          </cell>
        </row>
        <row r="410">
          <cell r="A410">
            <v>409</v>
          </cell>
          <cell r="B410" t="str">
            <v xml:space="preserve"> A形  十 字 管</v>
          </cell>
          <cell r="D410" t="str">
            <v xml:space="preserve"> φ200×200</v>
          </cell>
          <cell r="E410" t="str">
            <v xml:space="preserve"> 個</v>
          </cell>
          <cell r="F410">
            <v>62900</v>
          </cell>
          <cell r="H410" t="str">
            <v>A2122</v>
          </cell>
        </row>
        <row r="411">
          <cell r="A411">
            <v>410</v>
          </cell>
          <cell r="B411" t="str">
            <v xml:space="preserve"> A形  十 字 管</v>
          </cell>
          <cell r="D411" t="str">
            <v xml:space="preserve"> φ250×150</v>
          </cell>
          <cell r="E411" t="str">
            <v xml:space="preserve"> 個</v>
          </cell>
          <cell r="F411">
            <v>65900</v>
          </cell>
          <cell r="H411" t="str">
            <v>A2165</v>
          </cell>
        </row>
        <row r="412">
          <cell r="A412">
            <v>411</v>
          </cell>
          <cell r="B412" t="str">
            <v xml:space="preserve"> A形  十 字 管</v>
          </cell>
          <cell r="D412" t="str">
            <v xml:space="preserve"> φ250×250</v>
          </cell>
          <cell r="E412" t="str">
            <v xml:space="preserve"> 個</v>
          </cell>
          <cell r="F412">
            <v>84200</v>
          </cell>
          <cell r="H412" t="str">
            <v>A2166</v>
          </cell>
        </row>
        <row r="413">
          <cell r="A413">
            <v>412</v>
          </cell>
          <cell r="B413" t="str">
            <v xml:space="preserve"> A形  十 字 管</v>
          </cell>
          <cell r="D413" t="str">
            <v xml:space="preserve"> φ300×200</v>
          </cell>
          <cell r="E413" t="str">
            <v xml:space="preserve"> 個</v>
          </cell>
          <cell r="F413">
            <v>95900</v>
          </cell>
          <cell r="H413" t="str">
            <v>A2132</v>
          </cell>
        </row>
        <row r="414">
          <cell r="A414">
            <v>413</v>
          </cell>
          <cell r="B414" t="str">
            <v xml:space="preserve"> A形  十 字 管</v>
          </cell>
          <cell r="D414" t="str">
            <v xml:space="preserve"> φ300×300</v>
          </cell>
          <cell r="E414" t="str">
            <v xml:space="preserve"> 個</v>
          </cell>
          <cell r="F414">
            <v>108200</v>
          </cell>
          <cell r="H414" t="str">
            <v>A2133</v>
          </cell>
        </row>
        <row r="415">
          <cell r="A415">
            <v>414</v>
          </cell>
          <cell r="B415" t="str">
            <v xml:space="preserve"> A形  十 字 管</v>
          </cell>
          <cell r="D415" t="str">
            <v xml:space="preserve"> φ350×250</v>
          </cell>
          <cell r="E415" t="str">
            <v xml:space="preserve"> 個</v>
          </cell>
          <cell r="F415">
            <v>126700</v>
          </cell>
          <cell r="H415" t="str">
            <v>A2180</v>
          </cell>
        </row>
        <row r="416">
          <cell r="A416">
            <v>415</v>
          </cell>
          <cell r="B416" t="str">
            <v xml:space="preserve"> A形  十 字 管</v>
          </cell>
          <cell r="D416" t="str">
            <v xml:space="preserve"> φ350×350</v>
          </cell>
          <cell r="E416" t="str">
            <v xml:space="preserve"> 個</v>
          </cell>
          <cell r="F416">
            <v>145900</v>
          </cell>
          <cell r="H416" t="str">
            <v>A2181</v>
          </cell>
        </row>
        <row r="417">
          <cell r="A417">
            <v>416</v>
          </cell>
          <cell r="B417" t="str">
            <v xml:space="preserve"> A形  Ｔ 字 管</v>
          </cell>
          <cell r="D417" t="str">
            <v xml:space="preserve"> φ75×75</v>
          </cell>
          <cell r="E417" t="str">
            <v xml:space="preserve"> 個</v>
          </cell>
          <cell r="F417">
            <v>12800</v>
          </cell>
          <cell r="H417" t="str">
            <v>A227</v>
          </cell>
        </row>
        <row r="418">
          <cell r="A418">
            <v>417</v>
          </cell>
          <cell r="B418" t="str">
            <v xml:space="preserve"> A形  Ｔ 字 管</v>
          </cell>
          <cell r="D418" t="str">
            <v xml:space="preserve"> φ100×75</v>
          </cell>
          <cell r="E418" t="str">
            <v xml:space="preserve"> 個</v>
          </cell>
          <cell r="F418">
            <v>16400</v>
          </cell>
          <cell r="H418" t="str">
            <v>A2217</v>
          </cell>
        </row>
        <row r="419">
          <cell r="A419">
            <v>418</v>
          </cell>
          <cell r="B419" t="str">
            <v xml:space="preserve"> A形  Ｔ 字 管</v>
          </cell>
          <cell r="D419" t="str">
            <v xml:space="preserve"> φ100×100</v>
          </cell>
          <cell r="E419" t="str">
            <v xml:space="preserve"> 個</v>
          </cell>
          <cell r="F419">
            <v>17600</v>
          </cell>
          <cell r="H419" t="str">
            <v>A2211</v>
          </cell>
        </row>
        <row r="420">
          <cell r="A420">
            <v>419</v>
          </cell>
          <cell r="B420" t="str">
            <v xml:space="preserve"> A形  Ｔ 字 管</v>
          </cell>
          <cell r="D420" t="str">
            <v xml:space="preserve"> φ150×75</v>
          </cell>
          <cell r="E420" t="str">
            <v xml:space="preserve"> 個</v>
          </cell>
          <cell r="F420">
            <v>24400</v>
          </cell>
          <cell r="H420" t="str">
            <v>A2257</v>
          </cell>
        </row>
        <row r="421">
          <cell r="A421">
            <v>420</v>
          </cell>
          <cell r="B421" t="str">
            <v xml:space="preserve"> A形  Ｔ 字 管</v>
          </cell>
          <cell r="D421" t="str">
            <v xml:space="preserve"> φ150×100</v>
          </cell>
          <cell r="E421" t="str">
            <v xml:space="preserve"> 個</v>
          </cell>
          <cell r="F421">
            <v>25400</v>
          </cell>
          <cell r="H421" t="str">
            <v>A2251</v>
          </cell>
        </row>
        <row r="422">
          <cell r="A422">
            <v>421</v>
          </cell>
          <cell r="B422" t="str">
            <v xml:space="preserve"> A形  Ｔ 字 管</v>
          </cell>
          <cell r="D422" t="str">
            <v xml:space="preserve"> φ150×150</v>
          </cell>
          <cell r="E422" t="str">
            <v xml:space="preserve"> 個</v>
          </cell>
          <cell r="F422">
            <v>27500</v>
          </cell>
          <cell r="H422" t="str">
            <v>A2255</v>
          </cell>
        </row>
        <row r="423">
          <cell r="A423">
            <v>422</v>
          </cell>
          <cell r="B423" t="str">
            <v xml:space="preserve"> A形  Ｔ 字 管</v>
          </cell>
          <cell r="D423" t="str">
            <v xml:space="preserve"> φ200×100</v>
          </cell>
          <cell r="E423" t="str">
            <v xml:space="preserve"> 個</v>
          </cell>
          <cell r="F423">
            <v>35800</v>
          </cell>
          <cell r="H423" t="str">
            <v>A2221</v>
          </cell>
        </row>
        <row r="424">
          <cell r="A424">
            <v>423</v>
          </cell>
          <cell r="B424" t="str">
            <v xml:space="preserve"> A形  Ｔ 字 管</v>
          </cell>
          <cell r="D424" t="str">
            <v xml:space="preserve"> φ200×150</v>
          </cell>
          <cell r="E424" t="str">
            <v xml:space="preserve"> 個</v>
          </cell>
          <cell r="F424">
            <v>42300</v>
          </cell>
          <cell r="H424" t="str">
            <v>A2225</v>
          </cell>
        </row>
        <row r="425">
          <cell r="A425">
            <v>424</v>
          </cell>
          <cell r="B425" t="str">
            <v xml:space="preserve"> A形  Ｔ 字 管</v>
          </cell>
          <cell r="D425" t="str">
            <v xml:space="preserve"> φ200×200</v>
          </cell>
          <cell r="E425" t="str">
            <v xml:space="preserve"> 個</v>
          </cell>
          <cell r="F425">
            <v>44930</v>
          </cell>
          <cell r="H425" t="str">
            <v>A2222</v>
          </cell>
        </row>
        <row r="426">
          <cell r="A426">
            <v>425</v>
          </cell>
          <cell r="B426" t="str">
            <v xml:space="preserve"> A形  Ｔ 字 管</v>
          </cell>
          <cell r="D426" t="str">
            <v xml:space="preserve"> φ250×100</v>
          </cell>
          <cell r="E426" t="str">
            <v xml:space="preserve"> 個</v>
          </cell>
          <cell r="F426">
            <v>48800</v>
          </cell>
          <cell r="H426" t="str">
            <v>A2261</v>
          </cell>
        </row>
        <row r="427">
          <cell r="A427">
            <v>426</v>
          </cell>
          <cell r="B427" t="str">
            <v xml:space="preserve"> A形  Ｔ 字 管</v>
          </cell>
          <cell r="D427" t="str">
            <v xml:space="preserve"> φ250×150</v>
          </cell>
          <cell r="E427" t="str">
            <v xml:space="preserve"> 個</v>
          </cell>
          <cell r="F427">
            <v>50900</v>
          </cell>
          <cell r="H427" t="str">
            <v>A2265</v>
          </cell>
        </row>
        <row r="428">
          <cell r="A428">
            <v>427</v>
          </cell>
          <cell r="B428" t="str">
            <v xml:space="preserve"> A形  Ｔ 字 管</v>
          </cell>
          <cell r="D428" t="str">
            <v xml:space="preserve"> φ250×250</v>
          </cell>
          <cell r="E428" t="str">
            <v xml:space="preserve"> 個</v>
          </cell>
          <cell r="F428">
            <v>61600</v>
          </cell>
          <cell r="H428" t="str">
            <v>A2266</v>
          </cell>
        </row>
        <row r="429">
          <cell r="A429">
            <v>428</v>
          </cell>
          <cell r="B429" t="str">
            <v xml:space="preserve"> A形  Ｔ 字 管</v>
          </cell>
          <cell r="D429" t="str">
            <v xml:space="preserve"> φ300×100</v>
          </cell>
          <cell r="E429" t="str">
            <v xml:space="preserve"> 個</v>
          </cell>
          <cell r="F429">
            <v>60600</v>
          </cell>
          <cell r="H429" t="str">
            <v>A2231</v>
          </cell>
        </row>
        <row r="430">
          <cell r="A430">
            <v>429</v>
          </cell>
          <cell r="B430" t="str">
            <v xml:space="preserve"> A形  Ｔ 字 管</v>
          </cell>
          <cell r="D430" t="str">
            <v xml:space="preserve"> φ300×150</v>
          </cell>
          <cell r="E430" t="str">
            <v xml:space="preserve"> 個</v>
          </cell>
          <cell r="F430">
            <v>62800</v>
          </cell>
          <cell r="H430" t="str">
            <v>A2235</v>
          </cell>
        </row>
        <row r="431">
          <cell r="A431">
            <v>430</v>
          </cell>
          <cell r="B431" t="str">
            <v xml:space="preserve"> A形  Ｔ 字 管</v>
          </cell>
          <cell r="D431" t="str">
            <v xml:space="preserve"> φ300×200</v>
          </cell>
          <cell r="E431" t="str">
            <v xml:space="preserve"> 個</v>
          </cell>
          <cell r="F431">
            <v>75700</v>
          </cell>
          <cell r="H431" t="str">
            <v>A2232</v>
          </cell>
        </row>
        <row r="432">
          <cell r="A432">
            <v>431</v>
          </cell>
          <cell r="B432" t="str">
            <v xml:space="preserve"> A形  Ｔ 字 管</v>
          </cell>
          <cell r="D432" t="str">
            <v xml:space="preserve"> φ300×300</v>
          </cell>
          <cell r="E432" t="str">
            <v xml:space="preserve"> 個</v>
          </cell>
          <cell r="F432">
            <v>81300</v>
          </cell>
          <cell r="H432" t="str">
            <v>A2233</v>
          </cell>
        </row>
        <row r="433">
          <cell r="A433">
            <v>432</v>
          </cell>
          <cell r="B433" t="str">
            <v xml:space="preserve"> A形  Ｔ 字 管</v>
          </cell>
          <cell r="D433" t="str">
            <v xml:space="preserve"> φ350×250</v>
          </cell>
          <cell r="E433" t="str">
            <v xml:space="preserve"> 個</v>
          </cell>
          <cell r="F433">
            <v>100400</v>
          </cell>
          <cell r="H433" t="str">
            <v>A2280</v>
          </cell>
        </row>
        <row r="434">
          <cell r="A434">
            <v>433</v>
          </cell>
          <cell r="B434" t="str">
            <v xml:space="preserve"> A形  Ｔ 字 管</v>
          </cell>
          <cell r="D434" t="str">
            <v xml:space="preserve"> φ350×350</v>
          </cell>
          <cell r="E434" t="str">
            <v xml:space="preserve"> 個</v>
          </cell>
          <cell r="F434">
            <v>109000</v>
          </cell>
          <cell r="H434" t="str">
            <v>A2281</v>
          </cell>
        </row>
        <row r="435">
          <cell r="A435">
            <v>434</v>
          </cell>
          <cell r="B435" t="str">
            <v xml:space="preserve"> A形  受挿ｼ片落管</v>
          </cell>
          <cell r="D435" t="str">
            <v xml:space="preserve"> φ100×75</v>
          </cell>
          <cell r="E435" t="str">
            <v xml:space="preserve"> 個</v>
          </cell>
          <cell r="F435">
            <v>10800</v>
          </cell>
          <cell r="H435" t="str">
            <v>A2301</v>
          </cell>
        </row>
        <row r="436">
          <cell r="A436">
            <v>435</v>
          </cell>
          <cell r="B436" t="str">
            <v xml:space="preserve"> A形  受挿ｼ片落管</v>
          </cell>
          <cell r="D436" t="str">
            <v xml:space="preserve"> φ150×100</v>
          </cell>
          <cell r="E436" t="str">
            <v xml:space="preserve"> 個</v>
          </cell>
          <cell r="F436">
            <v>15100</v>
          </cell>
          <cell r="H436" t="str">
            <v>A2302</v>
          </cell>
        </row>
        <row r="437">
          <cell r="A437">
            <v>436</v>
          </cell>
          <cell r="B437" t="str">
            <v xml:space="preserve"> A形  受挿ｼ片落管</v>
          </cell>
          <cell r="D437" t="str">
            <v xml:space="preserve"> φ200×100</v>
          </cell>
          <cell r="E437" t="str">
            <v xml:space="preserve"> 個</v>
          </cell>
          <cell r="F437">
            <v>20400</v>
          </cell>
          <cell r="H437" t="str">
            <v>A2303</v>
          </cell>
        </row>
        <row r="438">
          <cell r="A438">
            <v>437</v>
          </cell>
          <cell r="B438" t="str">
            <v xml:space="preserve"> A形  受挿ｼ片落管</v>
          </cell>
          <cell r="D438" t="str">
            <v xml:space="preserve"> φ200×150</v>
          </cell>
          <cell r="E438" t="str">
            <v xml:space="preserve"> 個</v>
          </cell>
          <cell r="F438">
            <v>24200</v>
          </cell>
          <cell r="H438" t="str">
            <v>A2304</v>
          </cell>
        </row>
        <row r="439">
          <cell r="A439">
            <v>438</v>
          </cell>
          <cell r="B439" t="str">
            <v xml:space="preserve"> A形  受挿ｼ片落管</v>
          </cell>
          <cell r="D439" t="str">
            <v xml:space="preserve"> φ250×100</v>
          </cell>
          <cell r="E439" t="str">
            <v xml:space="preserve"> 個</v>
          </cell>
          <cell r="F439">
            <v>27700</v>
          </cell>
          <cell r="H439" t="str">
            <v>A2305</v>
          </cell>
        </row>
        <row r="440">
          <cell r="A440">
            <v>439</v>
          </cell>
          <cell r="B440" t="str">
            <v xml:space="preserve"> A形  受挿ｼ片落管</v>
          </cell>
          <cell r="D440" t="str">
            <v xml:space="preserve"> φ250×150</v>
          </cell>
          <cell r="E440" t="str">
            <v xml:space="preserve"> 個</v>
          </cell>
          <cell r="F440">
            <v>32300</v>
          </cell>
          <cell r="H440" t="str">
            <v>A2306</v>
          </cell>
        </row>
        <row r="441">
          <cell r="A441">
            <v>440</v>
          </cell>
          <cell r="B441" t="str">
            <v xml:space="preserve"> A形  受挿ｼ片落管</v>
          </cell>
          <cell r="D441" t="str">
            <v xml:space="preserve"> φ250×200</v>
          </cell>
          <cell r="E441" t="str">
            <v xml:space="preserve"> 個</v>
          </cell>
          <cell r="F441">
            <v>36200</v>
          </cell>
          <cell r="H441" t="str">
            <v>A2307</v>
          </cell>
        </row>
        <row r="442">
          <cell r="A442">
            <v>441</v>
          </cell>
          <cell r="B442" t="str">
            <v xml:space="preserve"> A形  受挿ｼ片落管</v>
          </cell>
          <cell r="D442" t="str">
            <v xml:space="preserve"> φ300×100</v>
          </cell>
          <cell r="E442" t="str">
            <v xml:space="preserve"> 個</v>
          </cell>
          <cell r="F442">
            <v>33000</v>
          </cell>
          <cell r="H442" t="str">
            <v>A2308</v>
          </cell>
        </row>
        <row r="443">
          <cell r="A443">
            <v>442</v>
          </cell>
          <cell r="B443" t="str">
            <v xml:space="preserve"> A形  受挿ｼ片落管</v>
          </cell>
          <cell r="D443" t="str">
            <v xml:space="preserve"> φ300×150</v>
          </cell>
          <cell r="E443" t="str">
            <v xml:space="preserve"> 個</v>
          </cell>
          <cell r="F443">
            <v>37400</v>
          </cell>
          <cell r="H443" t="str">
            <v>A2309</v>
          </cell>
        </row>
        <row r="444">
          <cell r="A444">
            <v>443</v>
          </cell>
          <cell r="B444" t="str">
            <v xml:space="preserve"> A形  受挿ｼ片落管</v>
          </cell>
          <cell r="D444" t="str">
            <v xml:space="preserve"> φ300×200</v>
          </cell>
          <cell r="E444" t="str">
            <v xml:space="preserve"> 個</v>
          </cell>
          <cell r="F444">
            <v>41300</v>
          </cell>
          <cell r="H444" t="str">
            <v>A2310</v>
          </cell>
        </row>
        <row r="445">
          <cell r="A445">
            <v>444</v>
          </cell>
          <cell r="B445" t="str">
            <v xml:space="preserve"> A形  受挿ｼ片落管</v>
          </cell>
          <cell r="D445" t="str">
            <v xml:space="preserve"> φ300×250</v>
          </cell>
          <cell r="E445" t="str">
            <v xml:space="preserve"> 個</v>
          </cell>
          <cell r="F445">
            <v>46800</v>
          </cell>
          <cell r="H445" t="str">
            <v>A2311</v>
          </cell>
        </row>
        <row r="446">
          <cell r="A446">
            <v>445</v>
          </cell>
          <cell r="B446" t="str">
            <v xml:space="preserve"> A形  受挿ｼ片落管</v>
          </cell>
          <cell r="D446" t="str">
            <v xml:space="preserve"> φ350×150</v>
          </cell>
          <cell r="E446" t="str">
            <v xml:space="preserve"> 個</v>
          </cell>
          <cell r="F446">
            <v>45800</v>
          </cell>
          <cell r="H446" t="str">
            <v>A2312</v>
          </cell>
        </row>
        <row r="447">
          <cell r="A447">
            <v>446</v>
          </cell>
          <cell r="B447" t="str">
            <v xml:space="preserve"> A形  受挿ｼ片落管</v>
          </cell>
          <cell r="D447" t="str">
            <v xml:space="preserve"> φ350×200</v>
          </cell>
          <cell r="E447" t="str">
            <v xml:space="preserve"> 個</v>
          </cell>
          <cell r="F447">
            <v>49500</v>
          </cell>
          <cell r="H447" t="str">
            <v>A2313</v>
          </cell>
        </row>
        <row r="448">
          <cell r="A448">
            <v>447</v>
          </cell>
          <cell r="B448" t="str">
            <v xml:space="preserve"> A形  受挿ｼ片落管</v>
          </cell>
          <cell r="D448" t="str">
            <v xml:space="preserve"> φ350×250</v>
          </cell>
          <cell r="E448" t="str">
            <v xml:space="preserve"> 個</v>
          </cell>
          <cell r="F448">
            <v>54900</v>
          </cell>
          <cell r="H448" t="str">
            <v>A2314</v>
          </cell>
        </row>
        <row r="449">
          <cell r="A449">
            <v>448</v>
          </cell>
          <cell r="B449" t="str">
            <v xml:space="preserve"> A形  受挿ｼ片落管</v>
          </cell>
          <cell r="D449" t="str">
            <v xml:space="preserve"> φ350×300</v>
          </cell>
          <cell r="E449" t="str">
            <v xml:space="preserve"> 個</v>
          </cell>
          <cell r="F449">
            <v>60000</v>
          </cell>
          <cell r="H449" t="str">
            <v>A2315</v>
          </cell>
        </row>
        <row r="450">
          <cell r="A450">
            <v>449</v>
          </cell>
          <cell r="B450" t="str">
            <v xml:space="preserve"> A形  挿ｼ受片落管</v>
          </cell>
          <cell r="D450" t="str">
            <v xml:space="preserve"> φ100×75</v>
          </cell>
          <cell r="E450" t="str">
            <v xml:space="preserve"> 個</v>
          </cell>
          <cell r="F450">
            <v>10300</v>
          </cell>
          <cell r="H450" t="str">
            <v>A2401</v>
          </cell>
        </row>
        <row r="451">
          <cell r="A451">
            <v>450</v>
          </cell>
          <cell r="B451" t="str">
            <v xml:space="preserve"> A形  挿ｼ受片落管</v>
          </cell>
          <cell r="D451" t="str">
            <v xml:space="preserve"> φ150×100</v>
          </cell>
          <cell r="E451" t="str">
            <v xml:space="preserve"> 個</v>
          </cell>
          <cell r="F451">
            <v>14500</v>
          </cell>
          <cell r="H451" t="str">
            <v>A2402</v>
          </cell>
        </row>
        <row r="452">
          <cell r="A452">
            <v>451</v>
          </cell>
          <cell r="B452" t="str">
            <v xml:space="preserve"> A形  挿ｼ受片落管</v>
          </cell>
          <cell r="D452" t="str">
            <v xml:space="preserve"> φ200×100</v>
          </cell>
          <cell r="E452" t="str">
            <v xml:space="preserve"> 個</v>
          </cell>
          <cell r="F452">
            <v>19300</v>
          </cell>
          <cell r="H452" t="str">
            <v>A2403</v>
          </cell>
        </row>
        <row r="453">
          <cell r="A453">
            <v>452</v>
          </cell>
          <cell r="B453" t="str">
            <v xml:space="preserve"> A形  挿ｼ受片落管</v>
          </cell>
          <cell r="D453" t="str">
            <v xml:space="preserve"> φ200×150</v>
          </cell>
          <cell r="E453" t="str">
            <v xml:space="preserve"> 個</v>
          </cell>
          <cell r="F453">
            <v>23300</v>
          </cell>
          <cell r="H453" t="str">
            <v>A2404</v>
          </cell>
        </row>
        <row r="454">
          <cell r="A454">
            <v>453</v>
          </cell>
          <cell r="B454" t="str">
            <v xml:space="preserve"> A形  挿ｼ受片落管</v>
          </cell>
          <cell r="D454" t="str">
            <v xml:space="preserve"> φ250×100</v>
          </cell>
          <cell r="E454" t="str">
            <v xml:space="preserve"> 個</v>
          </cell>
          <cell r="F454">
            <v>26000</v>
          </cell>
          <cell r="H454" t="str">
            <v>A2405</v>
          </cell>
        </row>
        <row r="455">
          <cell r="A455">
            <v>454</v>
          </cell>
          <cell r="B455" t="str">
            <v xml:space="preserve"> A形  挿ｼ受片落管</v>
          </cell>
          <cell r="D455" t="str">
            <v xml:space="preserve"> φ250×150</v>
          </cell>
          <cell r="E455" t="str">
            <v xml:space="preserve"> 個</v>
          </cell>
          <cell r="F455">
            <v>30800</v>
          </cell>
          <cell r="H455" t="str">
            <v>A2406</v>
          </cell>
        </row>
        <row r="456">
          <cell r="A456">
            <v>455</v>
          </cell>
          <cell r="B456" t="str">
            <v xml:space="preserve"> A形  挿ｼ受片落管</v>
          </cell>
          <cell r="D456" t="str">
            <v xml:space="preserve"> φ250×200</v>
          </cell>
          <cell r="E456" t="str">
            <v xml:space="preserve"> 個</v>
          </cell>
          <cell r="F456">
            <v>35600</v>
          </cell>
          <cell r="H456" t="str">
            <v>A2407</v>
          </cell>
        </row>
        <row r="457">
          <cell r="A457">
            <v>456</v>
          </cell>
          <cell r="B457" t="str">
            <v xml:space="preserve"> A形  挿ｼ受片落管</v>
          </cell>
          <cell r="D457" t="str">
            <v xml:space="preserve"> φ300×100</v>
          </cell>
          <cell r="E457" t="str">
            <v xml:space="preserve"> 個</v>
          </cell>
          <cell r="F457">
            <v>30400</v>
          </cell>
          <cell r="H457" t="str">
            <v>A2408</v>
          </cell>
        </row>
        <row r="458">
          <cell r="A458">
            <v>457</v>
          </cell>
          <cell r="B458" t="str">
            <v xml:space="preserve"> A形  挿ｼ受片落管</v>
          </cell>
          <cell r="D458" t="str">
            <v xml:space="preserve"> φ300×150</v>
          </cell>
          <cell r="E458" t="str">
            <v xml:space="preserve"> 個</v>
          </cell>
          <cell r="F458">
            <v>35100</v>
          </cell>
          <cell r="H458" t="str">
            <v>A2409</v>
          </cell>
        </row>
        <row r="459">
          <cell r="A459">
            <v>458</v>
          </cell>
          <cell r="B459" t="str">
            <v xml:space="preserve"> A形  挿ｼ受片落管</v>
          </cell>
          <cell r="D459" t="str">
            <v xml:space="preserve"> φ300×200</v>
          </cell>
          <cell r="E459" t="str">
            <v xml:space="preserve"> 個</v>
          </cell>
          <cell r="F459">
            <v>39700</v>
          </cell>
          <cell r="H459" t="str">
            <v>A2410</v>
          </cell>
        </row>
        <row r="460">
          <cell r="A460">
            <v>459</v>
          </cell>
          <cell r="B460" t="str">
            <v xml:space="preserve"> A形  挿ｼ受片落管</v>
          </cell>
          <cell r="D460" t="str">
            <v xml:space="preserve"> φ300×250</v>
          </cell>
          <cell r="E460" t="str">
            <v xml:space="preserve"> 個</v>
          </cell>
          <cell r="F460">
            <v>45900</v>
          </cell>
          <cell r="H460" t="str">
            <v>A2411</v>
          </cell>
        </row>
        <row r="461">
          <cell r="A461">
            <v>460</v>
          </cell>
          <cell r="B461" t="str">
            <v xml:space="preserve"> A形  挿ｼ受片落管</v>
          </cell>
          <cell r="D461" t="str">
            <v xml:space="preserve"> φ350×150</v>
          </cell>
          <cell r="E461" t="str">
            <v xml:space="preserve"> 個</v>
          </cell>
          <cell r="F461">
            <v>40000</v>
          </cell>
          <cell r="H461" t="str">
            <v>A2412</v>
          </cell>
        </row>
        <row r="462">
          <cell r="A462">
            <v>461</v>
          </cell>
          <cell r="B462" t="str">
            <v xml:space="preserve"> A形  挿ｼ受片落管</v>
          </cell>
          <cell r="D462" t="str">
            <v xml:space="preserve"> φ350×200</v>
          </cell>
          <cell r="E462" t="str">
            <v xml:space="preserve"> 個</v>
          </cell>
          <cell r="F462">
            <v>44500</v>
          </cell>
          <cell r="H462" t="str">
            <v>A2413</v>
          </cell>
        </row>
        <row r="463">
          <cell r="A463">
            <v>462</v>
          </cell>
          <cell r="B463" t="str">
            <v xml:space="preserve"> A形  挿ｼ受片落管</v>
          </cell>
          <cell r="D463" t="str">
            <v xml:space="preserve"> φ350×250</v>
          </cell>
          <cell r="E463" t="str">
            <v xml:space="preserve"> 個</v>
          </cell>
          <cell r="F463">
            <v>50500</v>
          </cell>
          <cell r="H463" t="str">
            <v>A2414</v>
          </cell>
        </row>
        <row r="464">
          <cell r="A464">
            <v>463</v>
          </cell>
          <cell r="B464" t="str">
            <v xml:space="preserve"> A形  挿ｼ受片落管</v>
          </cell>
          <cell r="D464" t="str">
            <v xml:space="preserve"> φ350×300</v>
          </cell>
          <cell r="E464" t="str">
            <v xml:space="preserve"> 個</v>
          </cell>
          <cell r="F464">
            <v>56500</v>
          </cell>
          <cell r="H464" t="str">
            <v>A2415</v>
          </cell>
        </row>
        <row r="465">
          <cell r="A465">
            <v>464</v>
          </cell>
          <cell r="B465" t="str">
            <v xml:space="preserve"> A形  90ﾟ曲管</v>
          </cell>
          <cell r="D465" t="str">
            <v xml:space="preserve"> φ75</v>
          </cell>
          <cell r="E465" t="str">
            <v xml:space="preserve"> 個</v>
          </cell>
          <cell r="F465">
            <v>9700</v>
          </cell>
          <cell r="H465" t="str">
            <v>A3907</v>
          </cell>
        </row>
        <row r="466">
          <cell r="A466">
            <v>465</v>
          </cell>
          <cell r="B466" t="str">
            <v xml:space="preserve"> A形  90ﾟ曲管</v>
          </cell>
          <cell r="D466" t="str">
            <v xml:space="preserve"> φ100</v>
          </cell>
          <cell r="E466" t="str">
            <v xml:space="preserve"> 個</v>
          </cell>
          <cell r="F466">
            <v>12600</v>
          </cell>
          <cell r="H466" t="str">
            <v>A3910</v>
          </cell>
        </row>
        <row r="467">
          <cell r="A467">
            <v>466</v>
          </cell>
          <cell r="B467" t="str">
            <v xml:space="preserve"> A形  90ﾟ曲管</v>
          </cell>
          <cell r="D467" t="str">
            <v xml:space="preserve"> φ150</v>
          </cell>
          <cell r="E467" t="str">
            <v xml:space="preserve"> 個</v>
          </cell>
          <cell r="F467">
            <v>21600</v>
          </cell>
          <cell r="H467" t="str">
            <v>A3915</v>
          </cell>
        </row>
        <row r="468">
          <cell r="A468">
            <v>467</v>
          </cell>
          <cell r="B468" t="str">
            <v xml:space="preserve"> A形  90ﾟ曲管</v>
          </cell>
          <cell r="D468" t="str">
            <v xml:space="preserve"> φ200</v>
          </cell>
          <cell r="E468" t="str">
            <v xml:space="preserve"> 個</v>
          </cell>
          <cell r="F468">
            <v>38600</v>
          </cell>
          <cell r="H468" t="str">
            <v>A3920</v>
          </cell>
        </row>
        <row r="469">
          <cell r="A469">
            <v>468</v>
          </cell>
          <cell r="B469" t="str">
            <v xml:space="preserve"> A形  90ﾟ曲管</v>
          </cell>
          <cell r="D469" t="str">
            <v xml:space="preserve"> φ250</v>
          </cell>
          <cell r="E469" t="str">
            <v xml:space="preserve"> 個</v>
          </cell>
          <cell r="F469">
            <v>53900</v>
          </cell>
          <cell r="H469" t="str">
            <v>A3925</v>
          </cell>
        </row>
        <row r="470">
          <cell r="A470">
            <v>469</v>
          </cell>
          <cell r="B470" t="str">
            <v xml:space="preserve"> A形  90ﾟ曲管</v>
          </cell>
          <cell r="D470" t="str">
            <v xml:space="preserve"> φ300</v>
          </cell>
          <cell r="E470" t="str">
            <v xml:space="preserve"> 個</v>
          </cell>
          <cell r="F470">
            <v>80800</v>
          </cell>
          <cell r="H470" t="str">
            <v>A3930</v>
          </cell>
        </row>
        <row r="471">
          <cell r="A471">
            <v>470</v>
          </cell>
          <cell r="B471" t="str">
            <v xml:space="preserve"> A形  90ﾟ曲管</v>
          </cell>
          <cell r="D471" t="str">
            <v xml:space="preserve"> φ350</v>
          </cell>
          <cell r="E471" t="str">
            <v xml:space="preserve"> 個</v>
          </cell>
          <cell r="F471">
            <v>100600</v>
          </cell>
          <cell r="H471" t="str">
            <v>A3935</v>
          </cell>
        </row>
        <row r="472">
          <cell r="A472">
            <v>471</v>
          </cell>
          <cell r="B472" t="str">
            <v xml:space="preserve"> A形  45ﾟ曲管</v>
          </cell>
          <cell r="D472" t="str">
            <v xml:space="preserve"> φ75</v>
          </cell>
          <cell r="E472" t="str">
            <v xml:space="preserve"> 個</v>
          </cell>
          <cell r="F472">
            <v>7700</v>
          </cell>
          <cell r="H472" t="str">
            <v>A3407</v>
          </cell>
        </row>
        <row r="473">
          <cell r="A473">
            <v>472</v>
          </cell>
          <cell r="B473" t="str">
            <v xml:space="preserve"> A形  45ﾟ曲管</v>
          </cell>
          <cell r="D473" t="str">
            <v xml:space="preserve"> φ100</v>
          </cell>
          <cell r="E473" t="str">
            <v xml:space="preserve"> 個</v>
          </cell>
          <cell r="F473">
            <v>10100</v>
          </cell>
          <cell r="H473" t="str">
            <v>A3410</v>
          </cell>
        </row>
        <row r="474">
          <cell r="A474">
            <v>473</v>
          </cell>
          <cell r="B474" t="str">
            <v xml:space="preserve"> A形  45ﾟ曲管</v>
          </cell>
          <cell r="D474" t="str">
            <v xml:space="preserve"> φ150</v>
          </cell>
          <cell r="E474" t="str">
            <v xml:space="preserve"> 個</v>
          </cell>
          <cell r="F474">
            <v>17500</v>
          </cell>
          <cell r="H474" t="str">
            <v>A3415</v>
          </cell>
        </row>
        <row r="475">
          <cell r="A475">
            <v>474</v>
          </cell>
          <cell r="B475" t="str">
            <v xml:space="preserve"> A形  45ﾟ曲管</v>
          </cell>
          <cell r="D475" t="str">
            <v xml:space="preserve"> φ200</v>
          </cell>
          <cell r="E475" t="str">
            <v xml:space="preserve"> 個</v>
          </cell>
          <cell r="F475">
            <v>29100</v>
          </cell>
          <cell r="H475" t="str">
            <v>A3420</v>
          </cell>
        </row>
        <row r="476">
          <cell r="A476">
            <v>475</v>
          </cell>
          <cell r="B476" t="str">
            <v xml:space="preserve"> A形  45ﾟ曲管</v>
          </cell>
          <cell r="D476" t="str">
            <v xml:space="preserve"> φ250</v>
          </cell>
          <cell r="E476" t="str">
            <v xml:space="preserve"> 個</v>
          </cell>
          <cell r="F476">
            <v>38800</v>
          </cell>
          <cell r="H476" t="str">
            <v>A3425</v>
          </cell>
        </row>
        <row r="477">
          <cell r="A477">
            <v>476</v>
          </cell>
          <cell r="B477" t="str">
            <v xml:space="preserve"> A形  45ﾟ曲管</v>
          </cell>
          <cell r="D477" t="str">
            <v xml:space="preserve"> φ300</v>
          </cell>
          <cell r="E477" t="str">
            <v xml:space="preserve"> 個</v>
          </cell>
          <cell r="F477">
            <v>53000</v>
          </cell>
          <cell r="H477" t="str">
            <v>A3430</v>
          </cell>
        </row>
        <row r="478">
          <cell r="A478">
            <v>477</v>
          </cell>
          <cell r="B478" t="str">
            <v xml:space="preserve"> A形  45ﾟ曲管</v>
          </cell>
          <cell r="D478" t="str">
            <v xml:space="preserve"> φ350</v>
          </cell>
          <cell r="E478" t="str">
            <v xml:space="preserve"> 個</v>
          </cell>
          <cell r="F478">
            <v>72000</v>
          </cell>
          <cell r="H478" t="str">
            <v>A3435</v>
          </cell>
        </row>
        <row r="479">
          <cell r="A479">
            <v>478</v>
          </cell>
          <cell r="B479" t="str">
            <v xml:space="preserve"> A形  22 1/2ﾟ曲管</v>
          </cell>
          <cell r="D479" t="str">
            <v xml:space="preserve"> φ75</v>
          </cell>
          <cell r="E479" t="str">
            <v xml:space="preserve"> 個</v>
          </cell>
          <cell r="F479">
            <v>7700</v>
          </cell>
          <cell r="H479" t="str">
            <v>A3207</v>
          </cell>
        </row>
        <row r="480">
          <cell r="A480">
            <v>479</v>
          </cell>
          <cell r="B480" t="str">
            <v xml:space="preserve"> A形  22 1/2ﾟ曲管</v>
          </cell>
          <cell r="D480" t="str">
            <v xml:space="preserve"> φ100</v>
          </cell>
          <cell r="E480" t="str">
            <v xml:space="preserve"> 個</v>
          </cell>
          <cell r="F480">
            <v>10100</v>
          </cell>
          <cell r="H480" t="str">
            <v>A3210</v>
          </cell>
        </row>
        <row r="481">
          <cell r="A481">
            <v>480</v>
          </cell>
          <cell r="B481" t="str">
            <v xml:space="preserve"> A形  22 1/2ﾟ曲管</v>
          </cell>
          <cell r="D481" t="str">
            <v xml:space="preserve"> φ150</v>
          </cell>
          <cell r="E481" t="str">
            <v xml:space="preserve"> 個</v>
          </cell>
          <cell r="F481">
            <v>16600</v>
          </cell>
          <cell r="H481" t="str">
            <v>A3215</v>
          </cell>
        </row>
        <row r="482">
          <cell r="A482">
            <v>481</v>
          </cell>
          <cell r="B482" t="str">
            <v xml:space="preserve"> A形  22 1/2ﾟ曲管</v>
          </cell>
          <cell r="D482" t="str">
            <v xml:space="preserve"> φ200</v>
          </cell>
          <cell r="E482" t="str">
            <v xml:space="preserve"> 個</v>
          </cell>
          <cell r="F482">
            <v>27600</v>
          </cell>
          <cell r="H482" t="str">
            <v>A3220</v>
          </cell>
        </row>
        <row r="483">
          <cell r="A483">
            <v>482</v>
          </cell>
          <cell r="B483" t="str">
            <v xml:space="preserve"> A形  22 1/2ﾟ曲管</v>
          </cell>
          <cell r="D483" t="str">
            <v xml:space="preserve"> φ250</v>
          </cell>
          <cell r="E483" t="str">
            <v xml:space="preserve"> 個</v>
          </cell>
          <cell r="F483">
            <v>36700</v>
          </cell>
          <cell r="H483" t="str">
            <v>A3225</v>
          </cell>
        </row>
        <row r="484">
          <cell r="A484">
            <v>483</v>
          </cell>
          <cell r="B484" t="str">
            <v xml:space="preserve"> A形  22 1/2ﾟ曲管</v>
          </cell>
          <cell r="D484" t="str">
            <v xml:space="preserve"> φ300</v>
          </cell>
          <cell r="E484" t="str">
            <v xml:space="preserve"> 個</v>
          </cell>
          <cell r="F484">
            <v>50300</v>
          </cell>
          <cell r="H484" t="str">
            <v>A3230</v>
          </cell>
        </row>
        <row r="485">
          <cell r="A485">
            <v>484</v>
          </cell>
          <cell r="B485" t="str">
            <v xml:space="preserve"> A形  22 1/2ﾟ曲管</v>
          </cell>
          <cell r="D485" t="str">
            <v xml:space="preserve"> φ350</v>
          </cell>
          <cell r="E485" t="str">
            <v xml:space="preserve"> 個</v>
          </cell>
          <cell r="F485">
            <v>68300</v>
          </cell>
          <cell r="H485" t="str">
            <v>A3235</v>
          </cell>
        </row>
        <row r="486">
          <cell r="A486">
            <v>485</v>
          </cell>
          <cell r="B486" t="str">
            <v xml:space="preserve"> A形  11 1/4ﾟ曲管</v>
          </cell>
          <cell r="D486" t="str">
            <v xml:space="preserve"> φ75</v>
          </cell>
          <cell r="E486" t="str">
            <v xml:space="preserve"> 個</v>
          </cell>
          <cell r="F486">
            <v>10500</v>
          </cell>
          <cell r="H486" t="str">
            <v>A3107</v>
          </cell>
        </row>
        <row r="487">
          <cell r="A487">
            <v>486</v>
          </cell>
          <cell r="B487" t="str">
            <v xml:space="preserve"> A形  11 1/4ﾟ曲管</v>
          </cell>
          <cell r="D487" t="str">
            <v xml:space="preserve"> φ100</v>
          </cell>
          <cell r="E487" t="str">
            <v xml:space="preserve"> 個</v>
          </cell>
          <cell r="F487">
            <v>13600</v>
          </cell>
          <cell r="H487" t="str">
            <v>A3110</v>
          </cell>
        </row>
        <row r="488">
          <cell r="A488">
            <v>487</v>
          </cell>
          <cell r="B488" t="str">
            <v xml:space="preserve"> A形  11 1/4ﾟ曲管</v>
          </cell>
          <cell r="D488" t="str">
            <v xml:space="preserve"> φ150</v>
          </cell>
          <cell r="E488" t="str">
            <v xml:space="preserve"> 個</v>
          </cell>
          <cell r="F488">
            <v>20400</v>
          </cell>
          <cell r="H488" t="str">
            <v>A3115</v>
          </cell>
        </row>
        <row r="489">
          <cell r="A489">
            <v>488</v>
          </cell>
          <cell r="B489" t="str">
            <v xml:space="preserve"> A形  11 1/4ﾟ曲管</v>
          </cell>
          <cell r="D489" t="str">
            <v xml:space="preserve"> φ200</v>
          </cell>
          <cell r="E489" t="str">
            <v xml:space="preserve"> 個</v>
          </cell>
          <cell r="F489">
            <v>37400</v>
          </cell>
          <cell r="H489" t="str">
            <v>A3120</v>
          </cell>
        </row>
        <row r="490">
          <cell r="A490">
            <v>489</v>
          </cell>
          <cell r="B490" t="str">
            <v xml:space="preserve"> A形  11 1/4ﾟ曲管</v>
          </cell>
          <cell r="D490" t="str">
            <v xml:space="preserve"> φ250</v>
          </cell>
          <cell r="E490" t="str">
            <v xml:space="preserve"> 個</v>
          </cell>
          <cell r="F490">
            <v>50000</v>
          </cell>
          <cell r="H490" t="str">
            <v>A3125</v>
          </cell>
        </row>
        <row r="491">
          <cell r="A491">
            <v>490</v>
          </cell>
          <cell r="B491" t="str">
            <v xml:space="preserve"> A形  11 1/4ﾟ曲管</v>
          </cell>
          <cell r="D491" t="str">
            <v xml:space="preserve"> φ300</v>
          </cell>
          <cell r="E491" t="str">
            <v xml:space="preserve"> 個</v>
          </cell>
          <cell r="F491">
            <v>62800</v>
          </cell>
          <cell r="H491" t="str">
            <v>A3130</v>
          </cell>
        </row>
        <row r="492">
          <cell r="A492">
            <v>491</v>
          </cell>
          <cell r="B492" t="str">
            <v xml:space="preserve"> A形  11 1/4ﾟ曲管</v>
          </cell>
          <cell r="D492" t="str">
            <v xml:space="preserve"> φ350</v>
          </cell>
          <cell r="E492" t="str">
            <v xml:space="preserve"> 個</v>
          </cell>
          <cell r="F492">
            <v>91700</v>
          </cell>
          <cell r="H492" t="str">
            <v>A3135</v>
          </cell>
        </row>
        <row r="493">
          <cell r="A493">
            <v>492</v>
          </cell>
          <cell r="B493" t="str">
            <v xml:space="preserve"> A形  5 5/8ﾟ曲管</v>
          </cell>
          <cell r="D493" t="str">
            <v xml:space="preserve"> φ300</v>
          </cell>
          <cell r="E493" t="str">
            <v xml:space="preserve"> 個</v>
          </cell>
          <cell r="F493">
            <v>73900</v>
          </cell>
          <cell r="H493" t="str">
            <v>A3030</v>
          </cell>
        </row>
        <row r="494">
          <cell r="A494">
            <v>493</v>
          </cell>
          <cell r="B494" t="str">
            <v xml:space="preserve"> A形  5 5/8ﾟ曲管</v>
          </cell>
          <cell r="D494" t="str">
            <v xml:space="preserve"> φ350</v>
          </cell>
          <cell r="E494" t="str">
            <v xml:space="preserve"> 個</v>
          </cell>
          <cell r="F494">
            <v>91700</v>
          </cell>
          <cell r="H494" t="str">
            <v>A3035</v>
          </cell>
        </row>
        <row r="495">
          <cell r="A495">
            <v>494</v>
          </cell>
          <cell r="B495" t="str">
            <v xml:space="preserve"> A形  乙字管</v>
          </cell>
          <cell r="D495" t="str">
            <v xml:space="preserve"> φ150×300</v>
          </cell>
          <cell r="E495" t="str">
            <v xml:space="preserve"> 個</v>
          </cell>
          <cell r="F495">
            <v>26200</v>
          </cell>
          <cell r="H495" t="str">
            <v>A0153</v>
          </cell>
        </row>
        <row r="496">
          <cell r="A496">
            <v>495</v>
          </cell>
          <cell r="B496" t="str">
            <v xml:space="preserve"> A形  乙字管</v>
          </cell>
          <cell r="D496" t="str">
            <v xml:space="preserve"> φ200×300</v>
          </cell>
          <cell r="E496" t="str">
            <v xml:space="preserve"> 個</v>
          </cell>
          <cell r="F496">
            <v>42700</v>
          </cell>
          <cell r="H496" t="str">
            <v>A0123</v>
          </cell>
        </row>
        <row r="497">
          <cell r="A497">
            <v>496</v>
          </cell>
          <cell r="B497" t="str">
            <v xml:space="preserve"> A形  乙字管</v>
          </cell>
          <cell r="D497" t="str">
            <v xml:space="preserve"> φ250×300</v>
          </cell>
          <cell r="E497" t="str">
            <v xml:space="preserve"> 個</v>
          </cell>
          <cell r="F497">
            <v>59200</v>
          </cell>
          <cell r="H497" t="str">
            <v>A0163</v>
          </cell>
        </row>
        <row r="498">
          <cell r="A498">
            <v>497</v>
          </cell>
          <cell r="B498" t="str">
            <v xml:space="preserve"> A形  乙字管</v>
          </cell>
          <cell r="D498" t="str">
            <v xml:space="preserve"> φ300×300</v>
          </cell>
          <cell r="E498" t="str">
            <v xml:space="preserve"> 個</v>
          </cell>
          <cell r="F498">
            <v>77700</v>
          </cell>
          <cell r="H498" t="str">
            <v>A0133</v>
          </cell>
        </row>
        <row r="499">
          <cell r="A499">
            <v>498</v>
          </cell>
          <cell r="B499" t="str">
            <v xml:space="preserve"> A形  乙字管</v>
          </cell>
          <cell r="D499" t="str">
            <v xml:space="preserve"> φ350×300</v>
          </cell>
          <cell r="E499" t="str">
            <v xml:space="preserve"> 個</v>
          </cell>
          <cell r="F499">
            <v>98200</v>
          </cell>
          <cell r="H499" t="str">
            <v>A0180</v>
          </cell>
        </row>
        <row r="500">
          <cell r="A500">
            <v>499</v>
          </cell>
          <cell r="B500" t="str">
            <v xml:space="preserve"> A形  ﾌﾗﾝｼﾞ付T字管</v>
          </cell>
          <cell r="D500" t="str">
            <v xml:space="preserve"> φ75×75</v>
          </cell>
          <cell r="E500" t="str">
            <v xml:space="preserve"> 個</v>
          </cell>
          <cell r="F500">
            <v>15000</v>
          </cell>
          <cell r="H500" t="str">
            <v>A6177</v>
          </cell>
        </row>
        <row r="501">
          <cell r="A501">
            <v>500</v>
          </cell>
          <cell r="B501" t="str">
            <v xml:space="preserve"> A形  ﾌﾗﾝｼﾞ付T字管</v>
          </cell>
          <cell r="D501" t="str">
            <v xml:space="preserve"> φ100×75</v>
          </cell>
          <cell r="E501" t="str">
            <v xml:space="preserve"> 個</v>
          </cell>
          <cell r="F501">
            <v>18200</v>
          </cell>
          <cell r="H501" t="str">
            <v>A6117</v>
          </cell>
        </row>
        <row r="502">
          <cell r="A502">
            <v>501</v>
          </cell>
          <cell r="B502" t="str">
            <v xml:space="preserve"> A形  ﾌﾗﾝｼﾞ付T字管</v>
          </cell>
          <cell r="D502" t="str">
            <v xml:space="preserve"> φ150×75</v>
          </cell>
          <cell r="E502" t="str">
            <v xml:space="preserve"> 個</v>
          </cell>
          <cell r="F502">
            <v>25700</v>
          </cell>
          <cell r="H502" t="str">
            <v>A6157</v>
          </cell>
        </row>
        <row r="503">
          <cell r="A503">
            <v>502</v>
          </cell>
          <cell r="B503" t="str">
            <v xml:space="preserve"> A形  ﾌﾗﾝｼﾞ付T字管</v>
          </cell>
          <cell r="D503" t="str">
            <v xml:space="preserve"> φ150×100</v>
          </cell>
          <cell r="E503" t="str">
            <v xml:space="preserve"> 個</v>
          </cell>
          <cell r="F503">
            <v>27500</v>
          </cell>
          <cell r="H503" t="str">
            <v>A6151</v>
          </cell>
        </row>
        <row r="504">
          <cell r="A504">
            <v>503</v>
          </cell>
          <cell r="B504" t="str">
            <v xml:space="preserve"> A形  ﾌﾗﾝｼﾞ付T字管</v>
          </cell>
          <cell r="D504" t="str">
            <v xml:space="preserve"> φ200×75</v>
          </cell>
          <cell r="E504" t="str">
            <v xml:space="preserve"> 個</v>
          </cell>
          <cell r="F504">
            <v>37700</v>
          </cell>
          <cell r="H504" t="str">
            <v>A6127</v>
          </cell>
        </row>
        <row r="505">
          <cell r="A505">
            <v>504</v>
          </cell>
          <cell r="B505" t="str">
            <v xml:space="preserve"> A形  ﾌﾗﾝｼﾞ付T字管</v>
          </cell>
          <cell r="D505" t="str">
            <v xml:space="preserve"> φ200×100</v>
          </cell>
          <cell r="E505" t="str">
            <v xml:space="preserve"> 個</v>
          </cell>
          <cell r="F505">
            <v>39500</v>
          </cell>
          <cell r="H505" t="str">
            <v>A6121</v>
          </cell>
        </row>
        <row r="506">
          <cell r="A506">
            <v>505</v>
          </cell>
          <cell r="B506" t="str">
            <v xml:space="preserve"> A形  ﾌﾗﾝｼﾞ付T字管</v>
          </cell>
          <cell r="D506" t="str">
            <v xml:space="preserve"> φ250×75</v>
          </cell>
          <cell r="E506" t="str">
            <v xml:space="preserve"> 個</v>
          </cell>
          <cell r="F506">
            <v>49500</v>
          </cell>
          <cell r="H506" t="str">
            <v>A6167</v>
          </cell>
        </row>
        <row r="507">
          <cell r="A507">
            <v>506</v>
          </cell>
          <cell r="B507" t="str">
            <v xml:space="preserve"> A形  ﾌﾗﾝｼﾞ付T字管</v>
          </cell>
          <cell r="D507" t="str">
            <v xml:space="preserve"> φ250×100</v>
          </cell>
          <cell r="E507" t="str">
            <v xml:space="preserve"> 個</v>
          </cell>
          <cell r="F507">
            <v>51600</v>
          </cell>
          <cell r="H507" t="str">
            <v>A6161</v>
          </cell>
        </row>
        <row r="508">
          <cell r="A508">
            <v>507</v>
          </cell>
          <cell r="B508" t="str">
            <v xml:space="preserve"> A形  ﾌﾗﾝｼﾞ付T字管</v>
          </cell>
          <cell r="D508" t="str">
            <v xml:space="preserve"> φ300×75</v>
          </cell>
          <cell r="E508" t="str">
            <v xml:space="preserve"> 個</v>
          </cell>
          <cell r="F508">
            <v>60400</v>
          </cell>
          <cell r="H508" t="str">
            <v>A6137</v>
          </cell>
        </row>
        <row r="509">
          <cell r="A509">
            <v>508</v>
          </cell>
          <cell r="B509" t="str">
            <v xml:space="preserve"> A形  ﾌﾗﾝｼﾞ付T字管</v>
          </cell>
          <cell r="D509" t="str">
            <v xml:space="preserve"> φ300×100</v>
          </cell>
          <cell r="E509" t="str">
            <v xml:space="preserve"> 個</v>
          </cell>
          <cell r="F509">
            <v>62700</v>
          </cell>
          <cell r="H509" t="str">
            <v>A6131</v>
          </cell>
        </row>
        <row r="510">
          <cell r="A510">
            <v>509</v>
          </cell>
          <cell r="B510" t="str">
            <v xml:space="preserve"> A形  ﾌﾗﾝｼﾞ付T字管</v>
          </cell>
          <cell r="D510" t="str">
            <v xml:space="preserve"> φ350×75</v>
          </cell>
          <cell r="E510" t="str">
            <v xml:space="preserve"> 個</v>
          </cell>
          <cell r="F510">
            <v>76000</v>
          </cell>
          <cell r="H510" t="str">
            <v>A6180</v>
          </cell>
        </row>
        <row r="511">
          <cell r="A511">
            <v>510</v>
          </cell>
          <cell r="B511" t="str">
            <v xml:space="preserve"> A形  ﾌﾗﾝｼﾞ付T字管</v>
          </cell>
          <cell r="D511" t="str">
            <v xml:space="preserve"> φ350×100</v>
          </cell>
          <cell r="E511" t="str">
            <v xml:space="preserve"> 個</v>
          </cell>
          <cell r="F511">
            <v>78000</v>
          </cell>
          <cell r="H511" t="str">
            <v>A6181</v>
          </cell>
        </row>
        <row r="512">
          <cell r="A512">
            <v>511</v>
          </cell>
          <cell r="B512" t="str">
            <v xml:space="preserve"> A形  排水Ｔ字管</v>
          </cell>
          <cell r="D512" t="str">
            <v xml:space="preserve"> φ200×100</v>
          </cell>
          <cell r="E512" t="str">
            <v xml:space="preserve"> 個</v>
          </cell>
          <cell r="F512">
            <v>33300</v>
          </cell>
          <cell r="H512" t="str">
            <v>A4321</v>
          </cell>
        </row>
        <row r="513">
          <cell r="A513">
            <v>512</v>
          </cell>
          <cell r="B513" t="str">
            <v xml:space="preserve"> A形  排水Ｔ字管</v>
          </cell>
          <cell r="D513" t="str">
            <v xml:space="preserve"> φ250×100</v>
          </cell>
          <cell r="E513" t="str">
            <v xml:space="preserve"> 個</v>
          </cell>
          <cell r="F513">
            <v>43000</v>
          </cell>
          <cell r="H513" t="str">
            <v>A4361</v>
          </cell>
        </row>
        <row r="514">
          <cell r="A514">
            <v>513</v>
          </cell>
          <cell r="B514" t="str">
            <v xml:space="preserve"> A形  排水Ｔ字管</v>
          </cell>
          <cell r="D514" t="str">
            <v xml:space="preserve"> φ300×100</v>
          </cell>
          <cell r="E514" t="str">
            <v xml:space="preserve"> 個</v>
          </cell>
          <cell r="F514">
            <v>52100</v>
          </cell>
          <cell r="H514" t="str">
            <v>A4331</v>
          </cell>
        </row>
        <row r="515">
          <cell r="A515">
            <v>514</v>
          </cell>
          <cell r="B515" t="str">
            <v xml:space="preserve"> A形  排水Ｔ字管</v>
          </cell>
          <cell r="D515" t="str">
            <v xml:space="preserve"> φ350×150</v>
          </cell>
          <cell r="E515" t="str">
            <v xml:space="preserve"> 個</v>
          </cell>
          <cell r="F515">
            <v>78000</v>
          </cell>
          <cell r="H515" t="str">
            <v>A4380</v>
          </cell>
        </row>
        <row r="516">
          <cell r="A516">
            <v>515</v>
          </cell>
          <cell r="B516" t="str">
            <v xml:space="preserve"> A形  継 ぎ 輪</v>
          </cell>
          <cell r="D516" t="str">
            <v xml:space="preserve"> φ75</v>
          </cell>
          <cell r="E516" t="str">
            <v xml:space="preserve"> 個</v>
          </cell>
          <cell r="F516">
            <v>6500</v>
          </cell>
          <cell r="H516" t="str">
            <v>A4107</v>
          </cell>
        </row>
        <row r="517">
          <cell r="A517">
            <v>516</v>
          </cell>
          <cell r="B517" t="str">
            <v xml:space="preserve"> A形  継 ぎ 輪</v>
          </cell>
          <cell r="D517" t="str">
            <v xml:space="preserve"> φ100</v>
          </cell>
          <cell r="E517" t="str">
            <v xml:space="preserve"> 個</v>
          </cell>
          <cell r="F517">
            <v>8300</v>
          </cell>
          <cell r="H517" t="str">
            <v>A4110</v>
          </cell>
        </row>
        <row r="518">
          <cell r="A518">
            <v>517</v>
          </cell>
          <cell r="B518" t="str">
            <v xml:space="preserve"> A形  継 ぎ 輪</v>
          </cell>
          <cell r="D518" t="str">
            <v xml:space="preserve"> φ150</v>
          </cell>
          <cell r="E518" t="str">
            <v xml:space="preserve"> 個</v>
          </cell>
          <cell r="F518">
            <v>11400</v>
          </cell>
          <cell r="H518" t="str">
            <v>A4115</v>
          </cell>
        </row>
        <row r="519">
          <cell r="A519">
            <v>518</v>
          </cell>
          <cell r="B519" t="str">
            <v xml:space="preserve"> A形  継 ぎ 輪</v>
          </cell>
          <cell r="D519" t="str">
            <v xml:space="preserve"> φ200</v>
          </cell>
          <cell r="E519" t="str">
            <v xml:space="preserve"> 個</v>
          </cell>
          <cell r="F519">
            <v>15100</v>
          </cell>
          <cell r="H519" t="str">
            <v>A4120</v>
          </cell>
        </row>
        <row r="520">
          <cell r="A520">
            <v>519</v>
          </cell>
          <cell r="B520" t="str">
            <v xml:space="preserve"> A形  継 ぎ 輪</v>
          </cell>
          <cell r="D520" t="str">
            <v xml:space="preserve"> φ250</v>
          </cell>
          <cell r="E520" t="str">
            <v xml:space="preserve"> 個</v>
          </cell>
          <cell r="F520">
            <v>18700</v>
          </cell>
          <cell r="H520" t="str">
            <v>A4125</v>
          </cell>
        </row>
        <row r="521">
          <cell r="A521">
            <v>520</v>
          </cell>
          <cell r="B521" t="str">
            <v xml:space="preserve"> A形  継 ぎ 輪</v>
          </cell>
          <cell r="D521" t="str">
            <v xml:space="preserve"> φ300</v>
          </cell>
          <cell r="E521" t="str">
            <v xml:space="preserve"> 個</v>
          </cell>
          <cell r="F521">
            <v>22600</v>
          </cell>
          <cell r="H521" t="str">
            <v>A4130</v>
          </cell>
        </row>
        <row r="522">
          <cell r="A522">
            <v>521</v>
          </cell>
          <cell r="B522" t="str">
            <v xml:space="preserve"> A形  継 ぎ 輪</v>
          </cell>
          <cell r="D522" t="str">
            <v xml:space="preserve"> φ350</v>
          </cell>
          <cell r="E522" t="str">
            <v xml:space="preserve"> 個</v>
          </cell>
          <cell r="F522">
            <v>32000</v>
          </cell>
          <cell r="H522" t="str">
            <v>A4135</v>
          </cell>
        </row>
        <row r="523">
          <cell r="A523">
            <v>522</v>
          </cell>
          <cell r="B523" t="str">
            <v xml:space="preserve"> A形  短管１号</v>
          </cell>
          <cell r="D523" t="str">
            <v xml:space="preserve"> φ75</v>
          </cell>
          <cell r="E523" t="str">
            <v xml:space="preserve"> 個</v>
          </cell>
          <cell r="F523">
            <v>6300</v>
          </cell>
          <cell r="H523" t="str">
            <v>A5307</v>
          </cell>
        </row>
        <row r="524">
          <cell r="A524">
            <v>523</v>
          </cell>
          <cell r="B524" t="str">
            <v xml:space="preserve"> A形  短管１号</v>
          </cell>
          <cell r="D524" t="str">
            <v xml:space="preserve"> φ100</v>
          </cell>
          <cell r="E524" t="str">
            <v xml:space="preserve"> 個</v>
          </cell>
          <cell r="F524">
            <v>8000</v>
          </cell>
          <cell r="H524" t="str">
            <v>A5310</v>
          </cell>
        </row>
        <row r="525">
          <cell r="A525">
            <v>524</v>
          </cell>
          <cell r="B525" t="str">
            <v xml:space="preserve"> A形  短管１号</v>
          </cell>
          <cell r="D525" t="str">
            <v xml:space="preserve"> φ150</v>
          </cell>
          <cell r="E525" t="str">
            <v xml:space="preserve"> 個</v>
          </cell>
          <cell r="F525">
            <v>11200</v>
          </cell>
          <cell r="H525" t="str">
            <v>A5315</v>
          </cell>
        </row>
        <row r="526">
          <cell r="A526">
            <v>525</v>
          </cell>
          <cell r="B526" t="str">
            <v xml:space="preserve"> A形  短管１号</v>
          </cell>
          <cell r="D526" t="str">
            <v xml:space="preserve"> φ200</v>
          </cell>
          <cell r="E526" t="str">
            <v xml:space="preserve"> 個</v>
          </cell>
          <cell r="F526">
            <v>15500</v>
          </cell>
          <cell r="H526" t="str">
            <v>A5320</v>
          </cell>
        </row>
        <row r="527">
          <cell r="A527">
            <v>526</v>
          </cell>
          <cell r="B527" t="str">
            <v xml:space="preserve"> A形  短管１号</v>
          </cell>
          <cell r="D527" t="str">
            <v xml:space="preserve"> φ250</v>
          </cell>
          <cell r="E527" t="str">
            <v xml:space="preserve"> 個</v>
          </cell>
          <cell r="F527">
            <v>22700</v>
          </cell>
          <cell r="H527" t="str">
            <v>A5325</v>
          </cell>
        </row>
        <row r="528">
          <cell r="A528">
            <v>527</v>
          </cell>
          <cell r="B528" t="str">
            <v xml:space="preserve"> A形  短管１号</v>
          </cell>
          <cell r="D528" t="str">
            <v xml:space="preserve"> φ300</v>
          </cell>
          <cell r="E528" t="str">
            <v xml:space="preserve"> 個</v>
          </cell>
          <cell r="F528">
            <v>28200</v>
          </cell>
          <cell r="H528" t="str">
            <v>A5330</v>
          </cell>
        </row>
        <row r="529">
          <cell r="A529">
            <v>528</v>
          </cell>
          <cell r="B529" t="str">
            <v xml:space="preserve"> A形  短管１号</v>
          </cell>
          <cell r="D529" t="str">
            <v xml:space="preserve"> φ350</v>
          </cell>
          <cell r="E529" t="str">
            <v xml:space="preserve"> 個</v>
          </cell>
          <cell r="F529">
            <v>37400</v>
          </cell>
          <cell r="H529" t="str">
            <v>A5335</v>
          </cell>
        </row>
        <row r="530">
          <cell r="A530">
            <v>529</v>
          </cell>
          <cell r="B530" t="str">
            <v xml:space="preserve"> A形  短管２号</v>
          </cell>
          <cell r="D530" t="str">
            <v xml:space="preserve"> φ75</v>
          </cell>
          <cell r="E530" t="str">
            <v xml:space="preserve"> 個</v>
          </cell>
          <cell r="F530">
            <v>9100</v>
          </cell>
          <cell r="H530" t="str">
            <v>A5407</v>
          </cell>
        </row>
        <row r="531">
          <cell r="A531">
            <v>530</v>
          </cell>
          <cell r="B531" t="str">
            <v xml:space="preserve"> A形  短管２号</v>
          </cell>
          <cell r="D531" t="str">
            <v xml:space="preserve"> φ100</v>
          </cell>
          <cell r="E531" t="str">
            <v xml:space="preserve"> 個</v>
          </cell>
          <cell r="F531">
            <v>11500</v>
          </cell>
          <cell r="H531" t="str">
            <v>A5410</v>
          </cell>
        </row>
        <row r="532">
          <cell r="A532">
            <v>531</v>
          </cell>
          <cell r="B532" t="str">
            <v xml:space="preserve"> A形  短管２号</v>
          </cell>
          <cell r="D532" t="str">
            <v xml:space="preserve"> φ150</v>
          </cell>
          <cell r="E532" t="str">
            <v xml:space="preserve"> 個</v>
          </cell>
          <cell r="F532">
            <v>17400</v>
          </cell>
          <cell r="H532" t="str">
            <v>A5415</v>
          </cell>
        </row>
        <row r="533">
          <cell r="A533">
            <v>532</v>
          </cell>
          <cell r="B533" t="str">
            <v xml:space="preserve"> A形  短管２号</v>
          </cell>
          <cell r="D533" t="str">
            <v xml:space="preserve"> φ200</v>
          </cell>
          <cell r="E533" t="str">
            <v xml:space="preserve"> 個</v>
          </cell>
          <cell r="F533">
            <v>26600</v>
          </cell>
          <cell r="H533" t="str">
            <v>A5420</v>
          </cell>
        </row>
        <row r="534">
          <cell r="A534">
            <v>533</v>
          </cell>
          <cell r="B534" t="str">
            <v xml:space="preserve"> A形  短管２号</v>
          </cell>
          <cell r="D534" t="str">
            <v xml:space="preserve"> φ250</v>
          </cell>
          <cell r="E534" t="str">
            <v xml:space="preserve"> 個</v>
          </cell>
          <cell r="F534">
            <v>36500</v>
          </cell>
          <cell r="H534" t="str">
            <v>A5425</v>
          </cell>
        </row>
        <row r="535">
          <cell r="A535">
            <v>534</v>
          </cell>
          <cell r="B535" t="str">
            <v xml:space="preserve"> A形  短管２号</v>
          </cell>
          <cell r="D535" t="str">
            <v xml:space="preserve"> φ300</v>
          </cell>
          <cell r="E535" t="str">
            <v xml:space="preserve"> 個</v>
          </cell>
          <cell r="F535">
            <v>46300</v>
          </cell>
          <cell r="H535" t="str">
            <v>A5430</v>
          </cell>
        </row>
        <row r="536">
          <cell r="A536">
            <v>535</v>
          </cell>
          <cell r="B536" t="str">
            <v xml:space="preserve"> A形  短管２号</v>
          </cell>
          <cell r="D536" t="str">
            <v xml:space="preserve"> φ350</v>
          </cell>
          <cell r="E536" t="str">
            <v xml:space="preserve"> 個</v>
          </cell>
          <cell r="F536">
            <v>57000</v>
          </cell>
          <cell r="H536" t="str">
            <v>A5435</v>
          </cell>
        </row>
        <row r="537">
          <cell r="A537">
            <v>536</v>
          </cell>
          <cell r="B537" t="str">
            <v xml:space="preserve"> A形  栓</v>
          </cell>
          <cell r="D537" t="str">
            <v xml:space="preserve"> φ75</v>
          </cell>
          <cell r="E537" t="str">
            <v xml:space="preserve"> 組</v>
          </cell>
          <cell r="F537">
            <v>6700</v>
          </cell>
          <cell r="H537" t="str">
            <v>A4207</v>
          </cell>
        </row>
        <row r="538">
          <cell r="A538">
            <v>537</v>
          </cell>
          <cell r="B538" t="str">
            <v xml:space="preserve"> A形  栓</v>
          </cell>
          <cell r="D538" t="str">
            <v xml:space="preserve"> φ100</v>
          </cell>
          <cell r="E538" t="str">
            <v xml:space="preserve"> 組</v>
          </cell>
          <cell r="F538">
            <v>8300</v>
          </cell>
          <cell r="H538" t="str">
            <v>A4210</v>
          </cell>
        </row>
        <row r="539">
          <cell r="A539">
            <v>538</v>
          </cell>
          <cell r="B539" t="str">
            <v xml:space="preserve"> A形  栓</v>
          </cell>
          <cell r="D539" t="str">
            <v xml:space="preserve"> φ150</v>
          </cell>
          <cell r="E539" t="str">
            <v xml:space="preserve"> 組</v>
          </cell>
          <cell r="F539">
            <v>11400</v>
          </cell>
          <cell r="H539" t="str">
            <v>A4215</v>
          </cell>
        </row>
        <row r="540">
          <cell r="A540">
            <v>539</v>
          </cell>
          <cell r="B540" t="str">
            <v xml:space="preserve"> A形  栓</v>
          </cell>
          <cell r="D540" t="str">
            <v xml:space="preserve"> φ200</v>
          </cell>
          <cell r="E540" t="str">
            <v xml:space="preserve"> 組</v>
          </cell>
          <cell r="F540">
            <v>16000</v>
          </cell>
          <cell r="H540" t="str">
            <v>A4220</v>
          </cell>
        </row>
        <row r="541">
          <cell r="A541">
            <v>540</v>
          </cell>
          <cell r="B541" t="str">
            <v xml:space="preserve"> A形  栓</v>
          </cell>
          <cell r="D541" t="str">
            <v xml:space="preserve"> φ250</v>
          </cell>
          <cell r="E541" t="str">
            <v xml:space="preserve"> 組</v>
          </cell>
          <cell r="F541">
            <v>20600</v>
          </cell>
          <cell r="H541" t="str">
            <v>A4225</v>
          </cell>
        </row>
        <row r="542">
          <cell r="A542">
            <v>541</v>
          </cell>
          <cell r="B542" t="str">
            <v xml:space="preserve"> A形  栓</v>
          </cell>
          <cell r="D542" t="str">
            <v xml:space="preserve"> φ300</v>
          </cell>
          <cell r="E542" t="str">
            <v xml:space="preserve"> 組</v>
          </cell>
          <cell r="F542">
            <v>30400</v>
          </cell>
          <cell r="H542" t="str">
            <v>A4230</v>
          </cell>
        </row>
        <row r="543">
          <cell r="A543">
            <v>542</v>
          </cell>
          <cell r="B543" t="str">
            <v xml:space="preserve"> A形  栓</v>
          </cell>
          <cell r="D543" t="str">
            <v xml:space="preserve"> φ350</v>
          </cell>
          <cell r="E543" t="str">
            <v xml:space="preserve"> 組</v>
          </cell>
          <cell r="F543">
            <v>35400</v>
          </cell>
          <cell r="H543" t="str">
            <v>A4235</v>
          </cell>
        </row>
        <row r="544">
          <cell r="A544">
            <v>543</v>
          </cell>
          <cell r="B544" t="str">
            <v xml:space="preserve"> A形  接合部品(FCD)</v>
          </cell>
          <cell r="D544" t="str">
            <v xml:space="preserve"> φ75</v>
          </cell>
          <cell r="E544" t="str">
            <v xml:space="preserve"> 組</v>
          </cell>
          <cell r="F544">
            <v>1800</v>
          </cell>
          <cell r="H544" t="str">
            <v>A7107</v>
          </cell>
        </row>
        <row r="545">
          <cell r="A545">
            <v>544</v>
          </cell>
          <cell r="B545" t="str">
            <v xml:space="preserve"> A形  接合部品(FCD)</v>
          </cell>
          <cell r="D545" t="str">
            <v xml:space="preserve"> φ100</v>
          </cell>
          <cell r="E545" t="str">
            <v xml:space="preserve"> 組</v>
          </cell>
          <cell r="F545">
            <v>2300</v>
          </cell>
          <cell r="H545" t="str">
            <v>A7110</v>
          </cell>
        </row>
        <row r="546">
          <cell r="A546">
            <v>545</v>
          </cell>
          <cell r="B546" t="str">
            <v xml:space="preserve"> A形  接合部品(FCD)</v>
          </cell>
          <cell r="D546" t="str">
            <v xml:space="preserve"> φ150</v>
          </cell>
          <cell r="E546" t="str">
            <v xml:space="preserve"> 組</v>
          </cell>
          <cell r="F546">
            <v>3500</v>
          </cell>
          <cell r="H546" t="str">
            <v>A7115</v>
          </cell>
        </row>
        <row r="547">
          <cell r="A547">
            <v>546</v>
          </cell>
          <cell r="B547" t="str">
            <v xml:space="preserve"> A形  接合部品(FCD)</v>
          </cell>
          <cell r="D547" t="str">
            <v xml:space="preserve"> φ200</v>
          </cell>
          <cell r="E547" t="str">
            <v xml:space="preserve"> 組</v>
          </cell>
          <cell r="F547">
            <v>4100</v>
          </cell>
          <cell r="H547" t="str">
            <v>A7120</v>
          </cell>
        </row>
        <row r="548">
          <cell r="A548">
            <v>547</v>
          </cell>
          <cell r="B548" t="str">
            <v xml:space="preserve"> A形  接合部品(FCD)</v>
          </cell>
          <cell r="D548" t="str">
            <v xml:space="preserve"> φ250</v>
          </cell>
          <cell r="E548" t="str">
            <v xml:space="preserve"> 組</v>
          </cell>
          <cell r="F548">
            <v>5500</v>
          </cell>
          <cell r="H548" t="str">
            <v>A7125</v>
          </cell>
        </row>
        <row r="549">
          <cell r="A549">
            <v>548</v>
          </cell>
          <cell r="B549" t="str">
            <v xml:space="preserve"> A形  接合部品(FCD)</v>
          </cell>
          <cell r="D549" t="str">
            <v xml:space="preserve"> φ300</v>
          </cell>
          <cell r="E549" t="str">
            <v xml:space="preserve"> 組</v>
          </cell>
          <cell r="F549">
            <v>6200</v>
          </cell>
          <cell r="H549" t="str">
            <v>A7130</v>
          </cell>
        </row>
        <row r="550">
          <cell r="A550">
            <v>549</v>
          </cell>
          <cell r="B550" t="str">
            <v xml:space="preserve"> A形  接合部品(FCD)</v>
          </cell>
          <cell r="D550" t="str">
            <v xml:space="preserve"> φ350</v>
          </cell>
          <cell r="E550" t="str">
            <v xml:space="preserve"> 組</v>
          </cell>
          <cell r="F550">
            <v>7900</v>
          </cell>
          <cell r="H550" t="str">
            <v>A7135</v>
          </cell>
        </row>
        <row r="551">
          <cell r="A551">
            <v>550</v>
          </cell>
          <cell r="B551" t="str">
            <v xml:space="preserve"> A形  特 殊 押 輪</v>
          </cell>
          <cell r="D551" t="str">
            <v xml:space="preserve"> φ75</v>
          </cell>
          <cell r="E551" t="str">
            <v xml:space="preserve"> 組</v>
          </cell>
          <cell r="F551">
            <v>3100</v>
          </cell>
          <cell r="H551" t="str">
            <v>A7207</v>
          </cell>
        </row>
        <row r="552">
          <cell r="A552">
            <v>551</v>
          </cell>
          <cell r="B552" t="str">
            <v xml:space="preserve"> A形  特 殊 押 輪</v>
          </cell>
          <cell r="D552" t="str">
            <v xml:space="preserve"> φ100</v>
          </cell>
          <cell r="E552" t="str">
            <v xml:space="preserve"> 組</v>
          </cell>
          <cell r="F552">
            <v>3700</v>
          </cell>
          <cell r="H552" t="str">
            <v>A7210</v>
          </cell>
        </row>
        <row r="553">
          <cell r="A553">
            <v>552</v>
          </cell>
          <cell r="B553" t="str">
            <v xml:space="preserve"> A形  特 殊 押 輪</v>
          </cell>
          <cell r="D553" t="str">
            <v xml:space="preserve"> φ150</v>
          </cell>
          <cell r="E553" t="str">
            <v xml:space="preserve"> 組</v>
          </cell>
          <cell r="F553">
            <v>5600</v>
          </cell>
          <cell r="H553" t="str">
            <v>A7215</v>
          </cell>
        </row>
        <row r="554">
          <cell r="A554">
            <v>553</v>
          </cell>
          <cell r="B554" t="str">
            <v xml:space="preserve"> A形  特 殊 押 輪</v>
          </cell>
          <cell r="D554" t="str">
            <v xml:space="preserve"> φ200</v>
          </cell>
          <cell r="E554" t="str">
            <v xml:space="preserve"> 組</v>
          </cell>
          <cell r="F554">
            <v>6300</v>
          </cell>
          <cell r="H554" t="str">
            <v>A7220</v>
          </cell>
        </row>
        <row r="555">
          <cell r="A555">
            <v>554</v>
          </cell>
          <cell r="B555" t="str">
            <v xml:space="preserve"> A形  特 殊 押 輪</v>
          </cell>
          <cell r="D555" t="str">
            <v xml:space="preserve"> φ250</v>
          </cell>
          <cell r="E555" t="str">
            <v xml:space="preserve"> 組</v>
          </cell>
          <cell r="F555">
            <v>8500</v>
          </cell>
          <cell r="H555" t="str">
            <v>A7225</v>
          </cell>
        </row>
        <row r="556">
          <cell r="A556">
            <v>555</v>
          </cell>
          <cell r="B556" t="str">
            <v xml:space="preserve"> A形  特 殊 押 輪</v>
          </cell>
          <cell r="D556" t="str">
            <v xml:space="preserve"> φ300</v>
          </cell>
          <cell r="E556" t="str">
            <v xml:space="preserve"> 組</v>
          </cell>
          <cell r="F556">
            <v>9200</v>
          </cell>
          <cell r="H556" t="str">
            <v>A7230</v>
          </cell>
        </row>
        <row r="557">
          <cell r="A557">
            <v>556</v>
          </cell>
          <cell r="B557" t="str">
            <v xml:space="preserve"> A形  特 殊 押 輪</v>
          </cell>
          <cell r="D557" t="str">
            <v xml:space="preserve"> φ350</v>
          </cell>
          <cell r="E557" t="str">
            <v xml:space="preserve"> 組</v>
          </cell>
          <cell r="F557">
            <v>14000</v>
          </cell>
          <cell r="H557" t="str">
            <v>A7235</v>
          </cell>
        </row>
        <row r="558">
          <cell r="A558">
            <v>557</v>
          </cell>
          <cell r="B558" t="str">
            <v xml:space="preserve"> A形  ゴ　ム　輪</v>
          </cell>
          <cell r="D558" t="str">
            <v xml:space="preserve"> φ75</v>
          </cell>
          <cell r="E558" t="str">
            <v xml:space="preserve"> 個</v>
          </cell>
          <cell r="F558">
            <v>400</v>
          </cell>
          <cell r="H558" t="str">
            <v>A7307</v>
          </cell>
        </row>
        <row r="559">
          <cell r="A559">
            <v>558</v>
          </cell>
          <cell r="B559" t="str">
            <v xml:space="preserve"> A形  ゴ　ム　輪</v>
          </cell>
          <cell r="D559" t="str">
            <v xml:space="preserve"> φ100</v>
          </cell>
          <cell r="E559" t="str">
            <v xml:space="preserve"> 個</v>
          </cell>
          <cell r="F559">
            <v>500</v>
          </cell>
          <cell r="H559" t="str">
            <v>A7310</v>
          </cell>
        </row>
        <row r="560">
          <cell r="A560">
            <v>559</v>
          </cell>
          <cell r="B560" t="str">
            <v xml:space="preserve"> A形  ゴ　ム　輪</v>
          </cell>
          <cell r="D560" t="str">
            <v xml:space="preserve"> φ150</v>
          </cell>
          <cell r="E560" t="str">
            <v xml:space="preserve"> 個</v>
          </cell>
          <cell r="F560">
            <v>600</v>
          </cell>
          <cell r="H560" t="str">
            <v>A7315</v>
          </cell>
        </row>
        <row r="561">
          <cell r="A561">
            <v>560</v>
          </cell>
          <cell r="B561" t="str">
            <v xml:space="preserve"> A形  ゴ　ム　輪</v>
          </cell>
          <cell r="D561" t="str">
            <v xml:space="preserve"> φ200</v>
          </cell>
          <cell r="E561" t="str">
            <v xml:space="preserve"> 個</v>
          </cell>
          <cell r="F561">
            <v>800</v>
          </cell>
          <cell r="H561" t="str">
            <v>A7320</v>
          </cell>
        </row>
        <row r="562">
          <cell r="A562">
            <v>561</v>
          </cell>
          <cell r="B562" t="str">
            <v xml:space="preserve"> A形  ゴ　ム　輪</v>
          </cell>
          <cell r="D562" t="str">
            <v xml:space="preserve"> φ250</v>
          </cell>
          <cell r="E562" t="str">
            <v xml:space="preserve"> 個</v>
          </cell>
          <cell r="F562">
            <v>1000</v>
          </cell>
          <cell r="H562" t="str">
            <v>A7325</v>
          </cell>
        </row>
        <row r="563">
          <cell r="A563">
            <v>562</v>
          </cell>
          <cell r="B563" t="str">
            <v xml:space="preserve"> A形  ゴ　ム　輪</v>
          </cell>
          <cell r="D563" t="str">
            <v xml:space="preserve"> φ300</v>
          </cell>
          <cell r="E563" t="str">
            <v xml:space="preserve"> 個</v>
          </cell>
          <cell r="F563">
            <v>1100</v>
          </cell>
          <cell r="H563" t="str">
            <v>A7330</v>
          </cell>
        </row>
        <row r="564">
          <cell r="A564">
            <v>563</v>
          </cell>
          <cell r="B564" t="str">
            <v xml:space="preserve"> A形  ゴ　ム　輪</v>
          </cell>
          <cell r="D564" t="str">
            <v xml:space="preserve"> φ350</v>
          </cell>
          <cell r="E564" t="str">
            <v xml:space="preserve"> 個</v>
          </cell>
          <cell r="F564">
            <v>1300</v>
          </cell>
          <cell r="H564" t="str">
            <v>A7335</v>
          </cell>
        </row>
        <row r="565">
          <cell r="A565">
            <v>564</v>
          </cell>
          <cell r="C565" t="str">
            <v xml:space="preserve"> ﾎﾟﾘｴﾁﾚﾝｽﾘｰﾌﾞ</v>
          </cell>
          <cell r="D565" t="str">
            <v xml:space="preserve"> φ75×5</v>
          </cell>
          <cell r="E565" t="str">
            <v xml:space="preserve"> 枚</v>
          </cell>
          <cell r="F565">
            <v>790</v>
          </cell>
          <cell r="H565" t="str">
            <v>W9507</v>
          </cell>
        </row>
        <row r="566">
          <cell r="A566">
            <v>565</v>
          </cell>
          <cell r="C566" t="str">
            <v xml:space="preserve"> ﾎﾟﾘｴﾁﾚﾝｽﾘｰﾌﾞ</v>
          </cell>
          <cell r="D566" t="str">
            <v xml:space="preserve"> φ100×5</v>
          </cell>
          <cell r="E566" t="str">
            <v xml:space="preserve"> 枚</v>
          </cell>
          <cell r="F566">
            <v>880</v>
          </cell>
          <cell r="H566" t="str">
            <v>W9510</v>
          </cell>
        </row>
        <row r="567">
          <cell r="A567">
            <v>566</v>
          </cell>
          <cell r="C567" t="str">
            <v xml:space="preserve"> ﾎﾟﾘｴﾁﾚﾝｽﾘｰﾌﾞ</v>
          </cell>
          <cell r="D567" t="str">
            <v xml:space="preserve"> φ150×6</v>
          </cell>
          <cell r="E567" t="str">
            <v xml:space="preserve"> 枚</v>
          </cell>
          <cell r="F567">
            <v>1260</v>
          </cell>
          <cell r="H567" t="str">
            <v>W9515</v>
          </cell>
        </row>
        <row r="568">
          <cell r="A568">
            <v>567</v>
          </cell>
          <cell r="C568" t="str">
            <v xml:space="preserve"> ﾎﾟﾘｴﾁﾚﾝｽﾘｰﾌﾞ</v>
          </cell>
          <cell r="D568" t="str">
            <v xml:space="preserve"> φ200×6</v>
          </cell>
          <cell r="E568" t="str">
            <v xml:space="preserve"> 枚</v>
          </cell>
          <cell r="F568">
            <v>1460</v>
          </cell>
          <cell r="H568" t="str">
            <v>W9520</v>
          </cell>
        </row>
        <row r="569">
          <cell r="A569">
            <v>568</v>
          </cell>
          <cell r="C569" t="str">
            <v xml:space="preserve"> ﾎﾟﾘｴﾁﾚﾝｽﾘｰﾌﾞ</v>
          </cell>
          <cell r="D569" t="str">
            <v xml:space="preserve"> φ250×6</v>
          </cell>
          <cell r="E569" t="str">
            <v xml:space="preserve"> 枚</v>
          </cell>
          <cell r="F569">
            <v>1650</v>
          </cell>
          <cell r="H569" t="str">
            <v>W9525</v>
          </cell>
        </row>
        <row r="570">
          <cell r="A570">
            <v>569</v>
          </cell>
          <cell r="C570" t="str">
            <v xml:space="preserve"> ﾎﾟﾘｴﾁﾚﾝｽﾘｰﾌﾞ</v>
          </cell>
          <cell r="D570" t="str">
            <v xml:space="preserve"> φ300×7</v>
          </cell>
          <cell r="E570" t="str">
            <v xml:space="preserve"> 枚</v>
          </cell>
          <cell r="F570">
            <v>2250</v>
          </cell>
          <cell r="H570" t="str">
            <v>W9530</v>
          </cell>
        </row>
        <row r="571">
          <cell r="A571">
            <v>570</v>
          </cell>
          <cell r="C571" t="str">
            <v xml:space="preserve"> ﾎﾟﾘｴﾁﾚﾝｽﾘｰﾌﾞ</v>
          </cell>
          <cell r="D571" t="str">
            <v xml:space="preserve"> φ350×7</v>
          </cell>
          <cell r="E571" t="str">
            <v xml:space="preserve"> 枚</v>
          </cell>
          <cell r="F571">
            <v>2350</v>
          </cell>
          <cell r="H571" t="str">
            <v>W9535</v>
          </cell>
        </row>
        <row r="572">
          <cell r="A572">
            <v>571</v>
          </cell>
          <cell r="C572" t="str">
            <v xml:space="preserve"> ﾎﾟﾘｴﾁﾚﾝｽﾘｰﾌﾞ</v>
          </cell>
          <cell r="D572" t="str">
            <v xml:space="preserve"> φ400×7</v>
          </cell>
          <cell r="E572" t="str">
            <v xml:space="preserve"> 枚</v>
          </cell>
          <cell r="F572">
            <v>2390</v>
          </cell>
          <cell r="H572" t="str">
            <v>W9540</v>
          </cell>
        </row>
        <row r="573">
          <cell r="A573">
            <v>572</v>
          </cell>
          <cell r="C573" t="str">
            <v xml:space="preserve"> ﾎﾟﾘｴﾁﾚﾝｽﾘｰﾌﾞ</v>
          </cell>
          <cell r="D573" t="str">
            <v xml:space="preserve"> φ450×7</v>
          </cell>
          <cell r="E573" t="str">
            <v xml:space="preserve"> 枚</v>
          </cell>
          <cell r="F573">
            <v>2720</v>
          </cell>
          <cell r="H573" t="str">
            <v>W9545</v>
          </cell>
        </row>
        <row r="574">
          <cell r="A574">
            <v>573</v>
          </cell>
          <cell r="C574" t="str">
            <v xml:space="preserve"> ﾎﾟﾘｴﾁﾚﾝｽﾘｰﾌﾞ</v>
          </cell>
          <cell r="D574" t="str">
            <v xml:space="preserve"> φ500×7</v>
          </cell>
          <cell r="E574" t="str">
            <v xml:space="preserve"> 枚</v>
          </cell>
          <cell r="F574">
            <v>3390</v>
          </cell>
          <cell r="H574" t="str">
            <v>W9550</v>
          </cell>
        </row>
        <row r="575">
          <cell r="A575">
            <v>574</v>
          </cell>
          <cell r="C575" t="str">
            <v xml:space="preserve"> ﾎﾟﾘｴﾁﾚﾝｽﾘｰﾌﾞ</v>
          </cell>
          <cell r="D575" t="str">
            <v xml:space="preserve"> φ600×7</v>
          </cell>
          <cell r="E575" t="str">
            <v xml:space="preserve"> 枚</v>
          </cell>
          <cell r="F575">
            <v>3860</v>
          </cell>
          <cell r="H575" t="str">
            <v>W9560</v>
          </cell>
        </row>
        <row r="576">
          <cell r="A576">
            <v>575</v>
          </cell>
          <cell r="C576" t="str">
            <v xml:space="preserve"> ﾎﾟﾘｴﾁﾚﾝｽﾘｰﾌﾞ</v>
          </cell>
          <cell r="D576" t="str">
            <v xml:space="preserve"> φ800×7</v>
          </cell>
          <cell r="E576" t="str">
            <v xml:space="preserve"> 枚</v>
          </cell>
          <cell r="F576">
            <v>5280</v>
          </cell>
          <cell r="H576" t="str">
            <v>W9580</v>
          </cell>
        </row>
        <row r="577">
          <cell r="A577">
            <v>576</v>
          </cell>
          <cell r="C577" t="str">
            <v xml:space="preserve"> ﾎﾟﾘｴﾁﾚﾝｽﾘｰﾌﾞ</v>
          </cell>
          <cell r="D577" t="str">
            <v xml:space="preserve"> φ1000×7.5</v>
          </cell>
          <cell r="E577" t="str">
            <v xml:space="preserve"> 枚</v>
          </cell>
          <cell r="F577">
            <v>6400</v>
          </cell>
          <cell r="H577" t="str">
            <v>W9501</v>
          </cell>
        </row>
        <row r="578">
          <cell r="A578">
            <v>577</v>
          </cell>
          <cell r="B578" t="str">
            <v xml:space="preserve"> T形  十 字 管</v>
          </cell>
          <cell r="D578" t="str">
            <v xml:space="preserve"> φ75×75</v>
          </cell>
          <cell r="E578" t="str">
            <v xml:space="preserve"> 個</v>
          </cell>
          <cell r="F578">
            <v>14300</v>
          </cell>
          <cell r="H578" t="str">
            <v>T2177</v>
          </cell>
        </row>
        <row r="579">
          <cell r="A579">
            <v>578</v>
          </cell>
          <cell r="B579" t="str">
            <v xml:space="preserve"> T形  十 字 管</v>
          </cell>
          <cell r="D579" t="str">
            <v xml:space="preserve"> φ100×100</v>
          </cell>
          <cell r="E579" t="str">
            <v xml:space="preserve"> 個</v>
          </cell>
          <cell r="F579">
            <v>19200</v>
          </cell>
          <cell r="H579" t="str">
            <v>T2111</v>
          </cell>
        </row>
        <row r="580">
          <cell r="A580">
            <v>579</v>
          </cell>
          <cell r="B580" t="str">
            <v xml:space="preserve"> T形  十 字 管</v>
          </cell>
          <cell r="D580" t="str">
            <v xml:space="preserve"> φ150×100</v>
          </cell>
          <cell r="E580" t="str">
            <v xml:space="preserve"> 個</v>
          </cell>
          <cell r="F580">
            <v>24500</v>
          </cell>
          <cell r="H580" t="str">
            <v>T2151</v>
          </cell>
        </row>
        <row r="581">
          <cell r="A581">
            <v>580</v>
          </cell>
          <cell r="B581" t="str">
            <v xml:space="preserve"> T形  十 字 管</v>
          </cell>
          <cell r="D581" t="str">
            <v xml:space="preserve"> φ150×150</v>
          </cell>
          <cell r="E581" t="str">
            <v xml:space="preserve"> 個</v>
          </cell>
          <cell r="F581">
            <v>30200</v>
          </cell>
          <cell r="H581" t="str">
            <v>T2155</v>
          </cell>
        </row>
        <row r="582">
          <cell r="A582">
            <v>581</v>
          </cell>
          <cell r="B582" t="str">
            <v xml:space="preserve"> T形  十 字 管</v>
          </cell>
          <cell r="D582" t="str">
            <v xml:space="preserve"> φ200×150</v>
          </cell>
          <cell r="E582" t="str">
            <v xml:space="preserve"> 個</v>
          </cell>
          <cell r="F582">
            <v>42400</v>
          </cell>
          <cell r="H582" t="str">
            <v>T2125</v>
          </cell>
        </row>
        <row r="583">
          <cell r="A583">
            <v>582</v>
          </cell>
          <cell r="B583" t="str">
            <v xml:space="preserve"> T形  十 字 管</v>
          </cell>
          <cell r="D583" t="str">
            <v xml:space="preserve"> φ200×200</v>
          </cell>
          <cell r="E583" t="str">
            <v xml:space="preserve"> 個</v>
          </cell>
          <cell r="F583">
            <v>48800</v>
          </cell>
          <cell r="H583" t="str">
            <v>T2122</v>
          </cell>
        </row>
        <row r="584">
          <cell r="A584">
            <v>583</v>
          </cell>
          <cell r="B584" t="str">
            <v xml:space="preserve"> T形  十 字 管</v>
          </cell>
          <cell r="D584" t="str">
            <v xml:space="preserve"> φ250×150</v>
          </cell>
          <cell r="E584" t="str">
            <v xml:space="preserve"> 個</v>
          </cell>
          <cell r="F584">
            <v>52200</v>
          </cell>
          <cell r="H584" t="str">
            <v>T2165</v>
          </cell>
        </row>
        <row r="585">
          <cell r="A585">
            <v>584</v>
          </cell>
          <cell r="B585" t="str">
            <v xml:space="preserve"> T形  十 字 管</v>
          </cell>
          <cell r="D585" t="str">
            <v xml:space="preserve"> φ250×250</v>
          </cell>
          <cell r="E585" t="str">
            <v xml:space="preserve"> 個</v>
          </cell>
          <cell r="F585">
            <v>66900</v>
          </cell>
          <cell r="H585" t="str">
            <v>T2166</v>
          </cell>
        </row>
        <row r="586">
          <cell r="A586">
            <v>585</v>
          </cell>
          <cell r="B586" t="str">
            <v xml:space="preserve"> T形  Ｔ 字 管</v>
          </cell>
          <cell r="D586" t="str">
            <v xml:space="preserve"> φ75×75</v>
          </cell>
          <cell r="E586" t="str">
            <v xml:space="preserve"> 個</v>
          </cell>
          <cell r="F586">
            <v>9400</v>
          </cell>
          <cell r="H586" t="str">
            <v>T2277</v>
          </cell>
        </row>
        <row r="587">
          <cell r="A587">
            <v>586</v>
          </cell>
          <cell r="B587" t="str">
            <v xml:space="preserve"> T形  Ｔ 字 管</v>
          </cell>
          <cell r="D587" t="str">
            <v xml:space="preserve"> φ100×75</v>
          </cell>
          <cell r="E587" t="str">
            <v xml:space="preserve"> 個</v>
          </cell>
          <cell r="F587">
            <v>11700</v>
          </cell>
          <cell r="H587" t="str">
            <v>T2217</v>
          </cell>
        </row>
        <row r="588">
          <cell r="A588">
            <v>587</v>
          </cell>
          <cell r="B588" t="str">
            <v xml:space="preserve"> T形  Ｔ 字 管</v>
          </cell>
          <cell r="D588" t="str">
            <v xml:space="preserve"> φ100×100</v>
          </cell>
          <cell r="E588" t="str">
            <v xml:space="preserve"> 個</v>
          </cell>
          <cell r="F588">
            <v>12800</v>
          </cell>
          <cell r="H588" t="str">
            <v>T2221</v>
          </cell>
        </row>
        <row r="589">
          <cell r="A589">
            <v>588</v>
          </cell>
          <cell r="B589" t="str">
            <v xml:space="preserve"> T形  Ｔ 字 管</v>
          </cell>
          <cell r="D589" t="str">
            <v xml:space="preserve"> φ150×75</v>
          </cell>
          <cell r="E589" t="str">
            <v xml:space="preserve"> 個</v>
          </cell>
          <cell r="F589">
            <v>16400</v>
          </cell>
          <cell r="H589" t="str">
            <v>T2257</v>
          </cell>
        </row>
        <row r="590">
          <cell r="A590">
            <v>589</v>
          </cell>
          <cell r="B590" t="str">
            <v xml:space="preserve"> T形  Ｔ 字 管</v>
          </cell>
          <cell r="D590" t="str">
            <v xml:space="preserve"> φ150×100</v>
          </cell>
          <cell r="E590" t="str">
            <v xml:space="preserve"> 個</v>
          </cell>
          <cell r="F590">
            <v>17500</v>
          </cell>
          <cell r="H590" t="str">
            <v>T2251</v>
          </cell>
        </row>
        <row r="591">
          <cell r="A591">
            <v>590</v>
          </cell>
          <cell r="B591" t="str">
            <v xml:space="preserve"> T形  Ｔ 字 管</v>
          </cell>
          <cell r="D591" t="str">
            <v xml:space="preserve"> φ150×150</v>
          </cell>
          <cell r="E591" t="str">
            <v xml:space="preserve"> 個</v>
          </cell>
          <cell r="F591">
            <v>20400</v>
          </cell>
          <cell r="H591" t="str">
            <v>T2255</v>
          </cell>
        </row>
        <row r="592">
          <cell r="A592">
            <v>591</v>
          </cell>
          <cell r="B592" t="str">
            <v xml:space="preserve"> T形  Ｔ 字 管</v>
          </cell>
          <cell r="D592" t="str">
            <v xml:space="preserve"> φ200×100</v>
          </cell>
          <cell r="E592" t="str">
            <v xml:space="preserve"> 個</v>
          </cell>
          <cell r="F592">
            <v>25700</v>
          </cell>
          <cell r="H592" t="str">
            <v>T2221</v>
          </cell>
        </row>
        <row r="593">
          <cell r="A593">
            <v>592</v>
          </cell>
          <cell r="B593" t="str">
            <v xml:space="preserve"> T形  Ｔ 字 管</v>
          </cell>
          <cell r="D593" t="str">
            <v xml:space="preserve"> φ200×150</v>
          </cell>
          <cell r="E593" t="str">
            <v xml:space="preserve"> 個</v>
          </cell>
          <cell r="F593">
            <v>30800</v>
          </cell>
          <cell r="H593" t="str">
            <v>T2225</v>
          </cell>
        </row>
        <row r="594">
          <cell r="A594">
            <v>593</v>
          </cell>
          <cell r="B594" t="str">
            <v xml:space="preserve"> T形  Ｔ 字 管</v>
          </cell>
          <cell r="D594" t="str">
            <v xml:space="preserve"> φ200×200</v>
          </cell>
          <cell r="E594" t="str">
            <v xml:space="preserve"> 個</v>
          </cell>
          <cell r="F594">
            <v>33700</v>
          </cell>
          <cell r="H594" t="str">
            <v>T2222</v>
          </cell>
        </row>
        <row r="595">
          <cell r="A595">
            <v>594</v>
          </cell>
          <cell r="B595" t="str">
            <v xml:space="preserve"> T形  Ｔ 字 管</v>
          </cell>
          <cell r="D595" t="str">
            <v xml:space="preserve"> φ250×100</v>
          </cell>
          <cell r="E595" t="str">
            <v xml:space="preserve"> 個</v>
          </cell>
          <cell r="F595">
            <v>33400</v>
          </cell>
          <cell r="H595" t="str">
            <v>T2261</v>
          </cell>
        </row>
        <row r="596">
          <cell r="A596">
            <v>595</v>
          </cell>
          <cell r="B596" t="str">
            <v xml:space="preserve"> T形  Ｔ 字 管</v>
          </cell>
          <cell r="D596" t="str">
            <v xml:space="preserve"> φ250×150</v>
          </cell>
          <cell r="E596" t="str">
            <v xml:space="preserve"> 個</v>
          </cell>
          <cell r="F596">
            <v>39600</v>
          </cell>
          <cell r="H596" t="str">
            <v>T2265</v>
          </cell>
        </row>
        <row r="597">
          <cell r="A597">
            <v>596</v>
          </cell>
          <cell r="B597" t="str">
            <v xml:space="preserve"> T形  Ｔ 字 管</v>
          </cell>
          <cell r="D597" t="str">
            <v xml:space="preserve"> φ250×250</v>
          </cell>
          <cell r="E597" t="str">
            <v xml:space="preserve"> 個</v>
          </cell>
          <cell r="F597">
            <v>47100</v>
          </cell>
          <cell r="H597" t="str">
            <v>T2266</v>
          </cell>
        </row>
        <row r="598">
          <cell r="A598">
            <v>597</v>
          </cell>
          <cell r="B598" t="str">
            <v xml:space="preserve"> T形  受挿ｼ片落管</v>
          </cell>
          <cell r="D598" t="str">
            <v xml:space="preserve"> φ100×75</v>
          </cell>
          <cell r="E598" t="str">
            <v xml:space="preserve"> 個</v>
          </cell>
          <cell r="F598">
            <v>7900</v>
          </cell>
          <cell r="H598" t="str">
            <v>T2301</v>
          </cell>
        </row>
        <row r="599">
          <cell r="A599">
            <v>598</v>
          </cell>
          <cell r="B599" t="str">
            <v xml:space="preserve"> T形  受挿ｼ片落管</v>
          </cell>
          <cell r="D599" t="str">
            <v xml:space="preserve"> φ150×100</v>
          </cell>
          <cell r="E599" t="str">
            <v xml:space="preserve"> 個</v>
          </cell>
          <cell r="F599">
            <v>11800</v>
          </cell>
          <cell r="H599" t="str">
            <v>T2302</v>
          </cell>
        </row>
        <row r="600">
          <cell r="A600">
            <v>599</v>
          </cell>
          <cell r="B600" t="str">
            <v xml:space="preserve"> T形  受挿ｼ片落管</v>
          </cell>
          <cell r="D600" t="str">
            <v xml:space="preserve"> φ200×100</v>
          </cell>
          <cell r="E600" t="str">
            <v xml:space="preserve"> 個</v>
          </cell>
          <cell r="F600">
            <v>18200</v>
          </cell>
          <cell r="H600" t="str">
            <v>T2303</v>
          </cell>
        </row>
        <row r="601">
          <cell r="A601">
            <v>600</v>
          </cell>
          <cell r="B601" t="str">
            <v xml:space="preserve"> T形  受挿ｼ片落管</v>
          </cell>
          <cell r="D601" t="str">
            <v xml:space="preserve"> φ200×150</v>
          </cell>
          <cell r="E601" t="str">
            <v xml:space="preserve"> 個</v>
          </cell>
          <cell r="F601">
            <v>19900</v>
          </cell>
          <cell r="H601" t="str">
            <v>T2304</v>
          </cell>
        </row>
        <row r="602">
          <cell r="A602">
            <v>601</v>
          </cell>
          <cell r="B602" t="str">
            <v xml:space="preserve"> T形  受挿ｼ片落管</v>
          </cell>
          <cell r="D602" t="str">
            <v xml:space="preserve"> φ250×100</v>
          </cell>
          <cell r="E602" t="str">
            <v xml:space="preserve"> 個</v>
          </cell>
          <cell r="F602">
            <v>24100</v>
          </cell>
          <cell r="H602" t="str">
            <v>T2305</v>
          </cell>
        </row>
        <row r="603">
          <cell r="A603">
            <v>602</v>
          </cell>
          <cell r="B603" t="str">
            <v xml:space="preserve"> T形  受挿ｼ片落管</v>
          </cell>
          <cell r="D603" t="str">
            <v xml:space="preserve"> φ250×150</v>
          </cell>
          <cell r="E603" t="str">
            <v xml:space="preserve"> 個</v>
          </cell>
          <cell r="F603">
            <v>25700</v>
          </cell>
          <cell r="H603" t="str">
            <v>T2306</v>
          </cell>
        </row>
        <row r="604">
          <cell r="A604">
            <v>603</v>
          </cell>
          <cell r="B604" t="str">
            <v xml:space="preserve"> T形  受挿ｼ片落管</v>
          </cell>
          <cell r="D604" t="str">
            <v xml:space="preserve"> φ250×200</v>
          </cell>
          <cell r="E604" t="str">
            <v xml:space="preserve"> 個</v>
          </cell>
          <cell r="F604">
            <v>26500</v>
          </cell>
          <cell r="H604" t="str">
            <v>T2307</v>
          </cell>
        </row>
        <row r="605">
          <cell r="A605">
            <v>604</v>
          </cell>
          <cell r="B605" t="str">
            <v xml:space="preserve"> T形  挿ｼ受片落管</v>
          </cell>
          <cell r="D605" t="str">
            <v xml:space="preserve"> φ100×75</v>
          </cell>
          <cell r="E605" t="str">
            <v xml:space="preserve"> 個</v>
          </cell>
          <cell r="F605">
            <v>7400</v>
          </cell>
          <cell r="H605" t="str">
            <v>T2401</v>
          </cell>
        </row>
        <row r="606">
          <cell r="A606">
            <v>605</v>
          </cell>
          <cell r="B606" t="str">
            <v xml:space="preserve"> T形  挿ｼ受片落管</v>
          </cell>
          <cell r="D606" t="str">
            <v xml:space="preserve"> φ150×100</v>
          </cell>
          <cell r="E606" t="str">
            <v xml:space="preserve"> 個</v>
          </cell>
          <cell r="F606">
            <v>11400</v>
          </cell>
          <cell r="H606" t="str">
            <v>T2402</v>
          </cell>
        </row>
        <row r="607">
          <cell r="A607">
            <v>606</v>
          </cell>
          <cell r="B607" t="str">
            <v xml:space="preserve"> T形  挿ｼ受片落管</v>
          </cell>
          <cell r="D607" t="str">
            <v xml:space="preserve"> φ200×100</v>
          </cell>
          <cell r="E607" t="str">
            <v xml:space="preserve"> 個</v>
          </cell>
          <cell r="F607">
            <v>16900</v>
          </cell>
          <cell r="H607" t="str">
            <v>T2403</v>
          </cell>
        </row>
        <row r="608">
          <cell r="A608">
            <v>607</v>
          </cell>
          <cell r="B608" t="str">
            <v xml:space="preserve"> T形  挿ｼ受片落管</v>
          </cell>
          <cell r="D608" t="str">
            <v xml:space="preserve"> φ200×150</v>
          </cell>
          <cell r="E608" t="str">
            <v xml:space="preserve"> 個</v>
          </cell>
          <cell r="F608">
            <v>18600</v>
          </cell>
          <cell r="H608" t="str">
            <v>T2404</v>
          </cell>
        </row>
        <row r="609">
          <cell r="A609">
            <v>608</v>
          </cell>
          <cell r="B609" t="str">
            <v xml:space="preserve"> T形  挿ｼ受片落管</v>
          </cell>
          <cell r="D609" t="str">
            <v xml:space="preserve"> φ250×100</v>
          </cell>
          <cell r="E609" t="str">
            <v xml:space="preserve"> 個</v>
          </cell>
          <cell r="F609">
            <v>22700</v>
          </cell>
          <cell r="H609" t="str">
            <v>T2405</v>
          </cell>
        </row>
        <row r="610">
          <cell r="A610">
            <v>609</v>
          </cell>
          <cell r="B610" t="str">
            <v xml:space="preserve"> T形  挿ｼ受片落管</v>
          </cell>
          <cell r="D610" t="str">
            <v xml:space="preserve"> φ250×150</v>
          </cell>
          <cell r="E610" t="str">
            <v xml:space="preserve"> 個</v>
          </cell>
          <cell r="F610">
            <v>24400</v>
          </cell>
          <cell r="H610" t="str">
            <v>T2406</v>
          </cell>
        </row>
        <row r="611">
          <cell r="A611">
            <v>610</v>
          </cell>
          <cell r="B611" t="str">
            <v xml:space="preserve"> T形  挿ｼ受片落管</v>
          </cell>
          <cell r="D611" t="str">
            <v xml:space="preserve"> φ250×200</v>
          </cell>
          <cell r="E611" t="str">
            <v xml:space="preserve"> 個</v>
          </cell>
          <cell r="F611">
            <v>26500</v>
          </cell>
          <cell r="H611" t="str">
            <v>T2407</v>
          </cell>
        </row>
        <row r="612">
          <cell r="A612">
            <v>611</v>
          </cell>
          <cell r="B612" t="str">
            <v xml:space="preserve"> T形  90ﾟ曲管</v>
          </cell>
          <cell r="D612" t="str">
            <v xml:space="preserve"> φ75</v>
          </cell>
          <cell r="E612" t="str">
            <v xml:space="preserve"> 個</v>
          </cell>
          <cell r="F612">
            <v>6800</v>
          </cell>
          <cell r="H612" t="str">
            <v>T3907</v>
          </cell>
        </row>
        <row r="613">
          <cell r="A613">
            <v>612</v>
          </cell>
          <cell r="B613" t="str">
            <v xml:space="preserve"> T形  90ﾟ曲管</v>
          </cell>
          <cell r="D613" t="str">
            <v xml:space="preserve"> φ100</v>
          </cell>
          <cell r="E613" t="str">
            <v xml:space="preserve"> 個</v>
          </cell>
          <cell r="F613">
            <v>9300</v>
          </cell>
          <cell r="H613" t="str">
            <v>T3910</v>
          </cell>
        </row>
        <row r="614">
          <cell r="A614">
            <v>613</v>
          </cell>
          <cell r="B614" t="str">
            <v xml:space="preserve"> T形  90ﾟ曲管</v>
          </cell>
          <cell r="D614" t="str">
            <v xml:space="preserve"> φ150</v>
          </cell>
          <cell r="E614" t="str">
            <v xml:space="preserve"> 個</v>
          </cell>
          <cell r="F614">
            <v>15400</v>
          </cell>
          <cell r="H614" t="str">
            <v>T3915</v>
          </cell>
        </row>
        <row r="615">
          <cell r="A615">
            <v>614</v>
          </cell>
          <cell r="B615" t="str">
            <v xml:space="preserve"> T形  90ﾟ曲管</v>
          </cell>
          <cell r="D615" t="str">
            <v xml:space="preserve"> φ200</v>
          </cell>
          <cell r="E615" t="str">
            <v xml:space="preserve"> 個</v>
          </cell>
          <cell r="F615">
            <v>25800</v>
          </cell>
          <cell r="H615" t="str">
            <v>T3920</v>
          </cell>
        </row>
        <row r="616">
          <cell r="A616">
            <v>615</v>
          </cell>
          <cell r="B616" t="str">
            <v xml:space="preserve"> T形  90ﾟ曲管</v>
          </cell>
          <cell r="D616" t="str">
            <v xml:space="preserve"> φ250</v>
          </cell>
          <cell r="E616" t="str">
            <v xml:space="preserve"> 個</v>
          </cell>
          <cell r="F616">
            <v>36500</v>
          </cell>
          <cell r="H616" t="str">
            <v>T3925</v>
          </cell>
        </row>
        <row r="617">
          <cell r="A617">
            <v>616</v>
          </cell>
          <cell r="B617" t="str">
            <v xml:space="preserve"> T形  45ﾟ曲管</v>
          </cell>
          <cell r="D617" t="str">
            <v xml:space="preserve"> φ75</v>
          </cell>
          <cell r="E617" t="str">
            <v xml:space="preserve"> 個</v>
          </cell>
          <cell r="F617">
            <v>5400</v>
          </cell>
          <cell r="H617" t="str">
            <v>T3407</v>
          </cell>
        </row>
        <row r="618">
          <cell r="A618">
            <v>617</v>
          </cell>
          <cell r="B618" t="str">
            <v xml:space="preserve"> T形  45ﾟ曲管</v>
          </cell>
          <cell r="D618" t="str">
            <v xml:space="preserve"> φ100</v>
          </cell>
          <cell r="E618" t="str">
            <v xml:space="preserve"> 個</v>
          </cell>
          <cell r="F618">
            <v>7400</v>
          </cell>
          <cell r="H618" t="str">
            <v>T3410</v>
          </cell>
        </row>
        <row r="619">
          <cell r="A619">
            <v>618</v>
          </cell>
          <cell r="B619" t="str">
            <v xml:space="preserve"> T形  45ﾟ曲管</v>
          </cell>
          <cell r="D619" t="str">
            <v xml:space="preserve"> φ150</v>
          </cell>
          <cell r="E619" t="str">
            <v xml:space="preserve"> 個</v>
          </cell>
          <cell r="F619">
            <v>12000</v>
          </cell>
          <cell r="H619" t="str">
            <v>T3415</v>
          </cell>
        </row>
        <row r="620">
          <cell r="A620">
            <v>619</v>
          </cell>
          <cell r="B620" t="str">
            <v xml:space="preserve"> T形  45ﾟ曲管</v>
          </cell>
          <cell r="D620" t="str">
            <v xml:space="preserve"> φ200</v>
          </cell>
          <cell r="E620" t="str">
            <v xml:space="preserve"> 個</v>
          </cell>
          <cell r="F620">
            <v>20200</v>
          </cell>
          <cell r="H620" t="str">
            <v>T3420</v>
          </cell>
        </row>
        <row r="621">
          <cell r="A621">
            <v>620</v>
          </cell>
          <cell r="B621" t="str">
            <v xml:space="preserve"> T形  45ﾟ曲管</v>
          </cell>
          <cell r="D621" t="str">
            <v xml:space="preserve"> φ250</v>
          </cell>
          <cell r="E621" t="str">
            <v xml:space="preserve"> 個</v>
          </cell>
          <cell r="F621">
            <v>28400</v>
          </cell>
          <cell r="H621" t="str">
            <v>T3425</v>
          </cell>
        </row>
        <row r="622">
          <cell r="A622">
            <v>621</v>
          </cell>
          <cell r="B622" t="str">
            <v xml:space="preserve"> T形  22 1/2ﾟ曲管</v>
          </cell>
          <cell r="D622" t="str">
            <v xml:space="preserve"> φ75</v>
          </cell>
          <cell r="E622" t="str">
            <v xml:space="preserve"> 個</v>
          </cell>
          <cell r="F622">
            <v>5400</v>
          </cell>
          <cell r="H622" t="str">
            <v>T3207</v>
          </cell>
        </row>
        <row r="623">
          <cell r="A623">
            <v>622</v>
          </cell>
          <cell r="B623" t="str">
            <v xml:space="preserve"> T形  22 1/2ﾟ曲管</v>
          </cell>
          <cell r="D623" t="str">
            <v xml:space="preserve"> φ100</v>
          </cell>
          <cell r="E623" t="str">
            <v xml:space="preserve"> 個</v>
          </cell>
          <cell r="F623">
            <v>7500</v>
          </cell>
          <cell r="H623" t="str">
            <v>T3210</v>
          </cell>
        </row>
        <row r="624">
          <cell r="A624">
            <v>623</v>
          </cell>
          <cell r="B624" t="str">
            <v xml:space="preserve"> T形  22 1/2ﾟ曲管</v>
          </cell>
          <cell r="D624" t="str">
            <v xml:space="preserve"> φ150</v>
          </cell>
          <cell r="E624" t="str">
            <v xml:space="preserve"> 個</v>
          </cell>
          <cell r="F624">
            <v>12100</v>
          </cell>
          <cell r="H624" t="str">
            <v>T3215</v>
          </cell>
        </row>
        <row r="625">
          <cell r="A625">
            <v>624</v>
          </cell>
          <cell r="B625" t="str">
            <v xml:space="preserve"> T形  22 1/2ﾟ曲管</v>
          </cell>
          <cell r="D625" t="str">
            <v xml:space="preserve"> φ200</v>
          </cell>
          <cell r="E625" t="str">
            <v xml:space="preserve"> 個</v>
          </cell>
          <cell r="F625">
            <v>20500</v>
          </cell>
          <cell r="H625" t="str">
            <v>T3220</v>
          </cell>
        </row>
        <row r="626">
          <cell r="A626">
            <v>625</v>
          </cell>
          <cell r="B626" t="str">
            <v xml:space="preserve"> T形  22 1/2ﾟ曲管</v>
          </cell>
          <cell r="D626" t="str">
            <v xml:space="preserve"> φ250</v>
          </cell>
          <cell r="E626" t="str">
            <v xml:space="preserve"> 個</v>
          </cell>
          <cell r="F626">
            <v>28800</v>
          </cell>
          <cell r="H626" t="str">
            <v>T3225</v>
          </cell>
        </row>
        <row r="627">
          <cell r="A627">
            <v>626</v>
          </cell>
          <cell r="B627" t="str">
            <v xml:space="preserve"> T形　11 1/4ﾟ曲管</v>
          </cell>
          <cell r="D627" t="str">
            <v xml:space="preserve"> φ75</v>
          </cell>
          <cell r="E627" t="str">
            <v xml:space="preserve"> 個</v>
          </cell>
          <cell r="F627">
            <v>4900</v>
          </cell>
          <cell r="H627" t="str">
            <v>T3107</v>
          </cell>
        </row>
        <row r="628">
          <cell r="A628">
            <v>627</v>
          </cell>
          <cell r="B628" t="str">
            <v xml:space="preserve"> T形　11 1/4ﾟ曲管</v>
          </cell>
          <cell r="D628" t="str">
            <v xml:space="preserve"> φ100</v>
          </cell>
          <cell r="E628" t="str">
            <v xml:space="preserve"> 個</v>
          </cell>
          <cell r="F628">
            <v>6700</v>
          </cell>
          <cell r="H628" t="str">
            <v>T3110</v>
          </cell>
        </row>
        <row r="629">
          <cell r="A629">
            <v>628</v>
          </cell>
          <cell r="B629" t="str">
            <v xml:space="preserve"> T形　11 1/4ﾟ曲管</v>
          </cell>
          <cell r="D629" t="str">
            <v xml:space="preserve"> φ150</v>
          </cell>
          <cell r="E629" t="str">
            <v xml:space="preserve"> 個</v>
          </cell>
          <cell r="F629">
            <v>10800</v>
          </cell>
          <cell r="H629" t="str">
            <v>T3115</v>
          </cell>
        </row>
        <row r="630">
          <cell r="A630">
            <v>629</v>
          </cell>
          <cell r="B630" t="str">
            <v xml:space="preserve"> T形　11 1/4ﾟ曲管</v>
          </cell>
          <cell r="D630" t="str">
            <v xml:space="preserve"> φ200</v>
          </cell>
          <cell r="E630" t="str">
            <v xml:space="preserve"> 個</v>
          </cell>
          <cell r="F630">
            <v>17500</v>
          </cell>
          <cell r="H630" t="str">
            <v>T3120</v>
          </cell>
        </row>
        <row r="631">
          <cell r="A631">
            <v>630</v>
          </cell>
          <cell r="B631" t="str">
            <v xml:space="preserve"> T形　11 1/4ﾟ曲管</v>
          </cell>
          <cell r="D631" t="str">
            <v xml:space="preserve"> φ250</v>
          </cell>
          <cell r="E631" t="str">
            <v xml:space="preserve"> 個</v>
          </cell>
          <cell r="F631">
            <v>24000</v>
          </cell>
          <cell r="H631" t="str">
            <v>T3125</v>
          </cell>
        </row>
        <row r="632">
          <cell r="A632">
            <v>631</v>
          </cell>
          <cell r="B632" t="str">
            <v xml:space="preserve"> T形ﾌﾗﾝｼﾞ付T字管</v>
          </cell>
          <cell r="D632" t="str">
            <v xml:space="preserve"> φ75×75</v>
          </cell>
          <cell r="E632" t="str">
            <v xml:space="preserve"> 個</v>
          </cell>
          <cell r="F632">
            <v>10800</v>
          </cell>
          <cell r="H632" t="str">
            <v>T6177</v>
          </cell>
        </row>
        <row r="633">
          <cell r="A633">
            <v>632</v>
          </cell>
          <cell r="B633" t="str">
            <v xml:space="preserve"> T形ﾌﾗﾝｼﾞ付T字管</v>
          </cell>
          <cell r="D633" t="str">
            <v xml:space="preserve"> φ100×75</v>
          </cell>
          <cell r="E633" t="str">
            <v xml:space="preserve"> 個</v>
          </cell>
          <cell r="F633">
            <v>13400</v>
          </cell>
          <cell r="H633" t="str">
            <v>T6117</v>
          </cell>
        </row>
        <row r="634">
          <cell r="A634">
            <v>633</v>
          </cell>
          <cell r="B634" t="str">
            <v xml:space="preserve"> T形ﾌﾗﾝｼﾞ付T字管</v>
          </cell>
          <cell r="D634" t="str">
            <v xml:space="preserve"> φ150×75</v>
          </cell>
          <cell r="E634" t="str">
            <v xml:space="preserve"> 個</v>
          </cell>
          <cell r="F634">
            <v>18700</v>
          </cell>
          <cell r="H634" t="str">
            <v>T6157</v>
          </cell>
        </row>
        <row r="635">
          <cell r="A635">
            <v>634</v>
          </cell>
          <cell r="B635" t="str">
            <v xml:space="preserve"> T形ﾌﾗﾝｼﾞ付T字管</v>
          </cell>
          <cell r="D635" t="str">
            <v xml:space="preserve"> φ150×100</v>
          </cell>
          <cell r="E635" t="str">
            <v xml:space="preserve"> 個</v>
          </cell>
          <cell r="F635">
            <v>19500</v>
          </cell>
          <cell r="H635" t="str">
            <v>T6151</v>
          </cell>
        </row>
        <row r="636">
          <cell r="A636">
            <v>635</v>
          </cell>
          <cell r="B636" t="str">
            <v xml:space="preserve"> T形ﾌﾗﾝｼﾞ付T字管</v>
          </cell>
          <cell r="D636" t="str">
            <v xml:space="preserve"> φ200×75</v>
          </cell>
          <cell r="E636" t="str">
            <v xml:space="preserve"> 個</v>
          </cell>
          <cell r="F636">
            <v>28100</v>
          </cell>
          <cell r="H636" t="str">
            <v>T6127</v>
          </cell>
        </row>
        <row r="637">
          <cell r="A637">
            <v>636</v>
          </cell>
          <cell r="B637" t="str">
            <v xml:space="preserve"> T形ﾌﾗﾝｼﾞ付T字管</v>
          </cell>
          <cell r="D637" t="str">
            <v xml:space="preserve"> φ200×100</v>
          </cell>
          <cell r="E637" t="str">
            <v xml:space="preserve"> 個</v>
          </cell>
          <cell r="F637">
            <v>28900</v>
          </cell>
          <cell r="H637" t="str">
            <v>T6121</v>
          </cell>
        </row>
        <row r="638">
          <cell r="A638">
            <v>637</v>
          </cell>
          <cell r="B638" t="str">
            <v xml:space="preserve"> T形ﾌﾗﾝｼﾞ付T字管</v>
          </cell>
          <cell r="D638" t="str">
            <v xml:space="preserve"> φ250×75</v>
          </cell>
          <cell r="E638" t="str">
            <v xml:space="preserve"> 個</v>
          </cell>
          <cell r="F638">
            <v>36800</v>
          </cell>
          <cell r="H638" t="str">
            <v>T6167</v>
          </cell>
        </row>
        <row r="639">
          <cell r="A639">
            <v>638</v>
          </cell>
          <cell r="B639" t="str">
            <v xml:space="preserve"> T形ﾌﾗﾝｼﾞ付T字管</v>
          </cell>
          <cell r="D639" t="str">
            <v xml:space="preserve"> φ250×100</v>
          </cell>
          <cell r="E639" t="str">
            <v xml:space="preserve"> 個</v>
          </cell>
          <cell r="F639">
            <v>37600</v>
          </cell>
          <cell r="H639" t="str">
            <v>T6161</v>
          </cell>
        </row>
        <row r="640">
          <cell r="A640">
            <v>639</v>
          </cell>
          <cell r="B640" t="str">
            <v xml:space="preserve"> T形排水Ｔ字管</v>
          </cell>
          <cell r="D640" t="str">
            <v xml:space="preserve"> φ200×100</v>
          </cell>
          <cell r="E640" t="str">
            <v xml:space="preserve"> 個</v>
          </cell>
          <cell r="F640">
            <v>32100</v>
          </cell>
          <cell r="H640" t="str">
            <v>T4321</v>
          </cell>
        </row>
        <row r="641">
          <cell r="A641">
            <v>640</v>
          </cell>
          <cell r="B641" t="str">
            <v xml:space="preserve"> T形排水Ｔ字管</v>
          </cell>
          <cell r="D641" t="str">
            <v xml:space="preserve"> φ250×100</v>
          </cell>
          <cell r="E641" t="str">
            <v xml:space="preserve"> 個</v>
          </cell>
          <cell r="F641">
            <v>41300</v>
          </cell>
          <cell r="H641" t="str">
            <v>T4361</v>
          </cell>
        </row>
        <row r="642">
          <cell r="A642">
            <v>641</v>
          </cell>
          <cell r="B642" t="str">
            <v xml:space="preserve"> T形継 ぎ 輪</v>
          </cell>
          <cell r="D642" t="str">
            <v xml:space="preserve"> φ75</v>
          </cell>
          <cell r="E642" t="str">
            <v xml:space="preserve"> 個</v>
          </cell>
          <cell r="F642">
            <v>7900</v>
          </cell>
          <cell r="H642" t="str">
            <v>T4107</v>
          </cell>
        </row>
        <row r="643">
          <cell r="A643">
            <v>642</v>
          </cell>
          <cell r="B643" t="str">
            <v xml:space="preserve"> T形継 ぎ 輪</v>
          </cell>
          <cell r="D643" t="str">
            <v xml:space="preserve"> φ100</v>
          </cell>
          <cell r="E643" t="str">
            <v xml:space="preserve"> 個</v>
          </cell>
          <cell r="F643">
            <v>10100</v>
          </cell>
          <cell r="H643" t="str">
            <v>T4110</v>
          </cell>
        </row>
        <row r="644">
          <cell r="A644">
            <v>643</v>
          </cell>
          <cell r="B644" t="str">
            <v xml:space="preserve"> T形継 ぎ 輪</v>
          </cell>
          <cell r="D644" t="str">
            <v xml:space="preserve"> φ150</v>
          </cell>
          <cell r="E644" t="str">
            <v xml:space="preserve"> 個</v>
          </cell>
          <cell r="F644">
            <v>14400</v>
          </cell>
          <cell r="H644" t="str">
            <v>T4115</v>
          </cell>
        </row>
        <row r="645">
          <cell r="A645">
            <v>644</v>
          </cell>
          <cell r="B645" t="str">
            <v xml:space="preserve"> T形継 ぎ 輪</v>
          </cell>
          <cell r="D645" t="str">
            <v xml:space="preserve"> φ200</v>
          </cell>
          <cell r="E645" t="str">
            <v xml:space="preserve"> 個</v>
          </cell>
          <cell r="F645">
            <v>18400</v>
          </cell>
          <cell r="H645" t="str">
            <v>T4120</v>
          </cell>
        </row>
        <row r="646">
          <cell r="A646">
            <v>645</v>
          </cell>
          <cell r="B646" t="str">
            <v xml:space="preserve"> T形継 ぎ 輪</v>
          </cell>
          <cell r="D646" t="str">
            <v xml:space="preserve"> φ250</v>
          </cell>
          <cell r="E646" t="str">
            <v xml:space="preserve"> 個</v>
          </cell>
          <cell r="F646">
            <v>22800</v>
          </cell>
          <cell r="H646" t="str">
            <v>T4125</v>
          </cell>
        </row>
        <row r="647">
          <cell r="A647">
            <v>646</v>
          </cell>
          <cell r="B647" t="str">
            <v xml:space="preserve"> T形短管１号</v>
          </cell>
          <cell r="D647" t="str">
            <v xml:space="preserve"> φ75</v>
          </cell>
          <cell r="E647" t="str">
            <v xml:space="preserve"> 個</v>
          </cell>
          <cell r="F647">
            <v>5600</v>
          </cell>
          <cell r="H647" t="str">
            <v>T5307</v>
          </cell>
        </row>
        <row r="648">
          <cell r="A648">
            <v>647</v>
          </cell>
          <cell r="B648" t="str">
            <v xml:space="preserve"> T形短管１号</v>
          </cell>
          <cell r="D648" t="str">
            <v xml:space="preserve"> φ100</v>
          </cell>
          <cell r="E648" t="str">
            <v xml:space="preserve"> 個</v>
          </cell>
          <cell r="F648">
            <v>7200</v>
          </cell>
          <cell r="H648" t="str">
            <v>T5310</v>
          </cell>
        </row>
        <row r="649">
          <cell r="A649">
            <v>648</v>
          </cell>
          <cell r="B649" t="str">
            <v xml:space="preserve"> T形短管１号</v>
          </cell>
          <cell r="D649" t="str">
            <v xml:space="preserve"> φ150</v>
          </cell>
          <cell r="E649" t="str">
            <v xml:space="preserve"> 個</v>
          </cell>
          <cell r="F649">
            <v>10500</v>
          </cell>
          <cell r="H649" t="str">
            <v>T5315</v>
          </cell>
        </row>
        <row r="650">
          <cell r="A650">
            <v>649</v>
          </cell>
          <cell r="B650" t="str">
            <v xml:space="preserve"> T形短管１号</v>
          </cell>
          <cell r="D650" t="str">
            <v xml:space="preserve"> φ200</v>
          </cell>
          <cell r="E650" t="str">
            <v xml:space="preserve"> 個</v>
          </cell>
          <cell r="F650">
            <v>15200</v>
          </cell>
          <cell r="H650" t="str">
            <v>T5320</v>
          </cell>
        </row>
        <row r="651">
          <cell r="A651">
            <v>650</v>
          </cell>
          <cell r="B651" t="str">
            <v xml:space="preserve"> T形短管１号</v>
          </cell>
          <cell r="D651" t="str">
            <v xml:space="preserve"> φ250</v>
          </cell>
          <cell r="E651" t="str">
            <v xml:space="preserve"> 個</v>
          </cell>
          <cell r="F651">
            <v>22300</v>
          </cell>
          <cell r="H651" t="str">
            <v>T5325</v>
          </cell>
        </row>
        <row r="652">
          <cell r="A652">
            <v>651</v>
          </cell>
          <cell r="B652" t="str">
            <v xml:space="preserve"> T形短管２号</v>
          </cell>
          <cell r="D652" t="str">
            <v xml:space="preserve"> φ75</v>
          </cell>
          <cell r="E652" t="str">
            <v xml:space="preserve"> 個</v>
          </cell>
          <cell r="F652">
            <v>5400</v>
          </cell>
          <cell r="H652" t="str">
            <v>T5407</v>
          </cell>
        </row>
        <row r="653">
          <cell r="A653">
            <v>652</v>
          </cell>
          <cell r="B653" t="str">
            <v xml:space="preserve"> T形短管２号</v>
          </cell>
          <cell r="D653" t="str">
            <v xml:space="preserve"> φ100</v>
          </cell>
          <cell r="E653" t="str">
            <v xml:space="preserve"> 個</v>
          </cell>
          <cell r="F653">
            <v>6800</v>
          </cell>
          <cell r="H653" t="str">
            <v>T5410</v>
          </cell>
        </row>
        <row r="654">
          <cell r="A654">
            <v>653</v>
          </cell>
          <cell r="B654" t="str">
            <v xml:space="preserve"> T形短管２号</v>
          </cell>
          <cell r="D654" t="str">
            <v xml:space="preserve"> φ150</v>
          </cell>
          <cell r="E654" t="str">
            <v xml:space="preserve"> 個</v>
          </cell>
          <cell r="F654">
            <v>10100</v>
          </cell>
          <cell r="H654" t="str">
            <v>T5415</v>
          </cell>
        </row>
        <row r="655">
          <cell r="A655">
            <v>654</v>
          </cell>
          <cell r="B655" t="str">
            <v xml:space="preserve"> T形短管２号</v>
          </cell>
          <cell r="D655" t="str">
            <v xml:space="preserve"> φ200</v>
          </cell>
          <cell r="E655" t="str">
            <v xml:space="preserve"> 個</v>
          </cell>
          <cell r="F655">
            <v>15100</v>
          </cell>
          <cell r="H655" t="str">
            <v>T5420</v>
          </cell>
        </row>
        <row r="656">
          <cell r="A656">
            <v>655</v>
          </cell>
          <cell r="B656" t="str">
            <v xml:space="preserve"> T形短管２号</v>
          </cell>
          <cell r="D656" t="str">
            <v xml:space="preserve"> φ250</v>
          </cell>
          <cell r="E656" t="str">
            <v xml:space="preserve"> 個</v>
          </cell>
          <cell r="F656">
            <v>27900</v>
          </cell>
          <cell r="H656" t="str">
            <v>T5425</v>
          </cell>
        </row>
        <row r="657">
          <cell r="A657">
            <v>656</v>
          </cell>
          <cell r="B657" t="str">
            <v xml:space="preserve"> T形栓</v>
          </cell>
          <cell r="D657" t="str">
            <v xml:space="preserve"> φ75</v>
          </cell>
          <cell r="E657" t="str">
            <v xml:space="preserve"> 個</v>
          </cell>
          <cell r="F657">
            <v>2700</v>
          </cell>
          <cell r="H657" t="str">
            <v>T4207</v>
          </cell>
        </row>
        <row r="658">
          <cell r="A658">
            <v>657</v>
          </cell>
          <cell r="B658" t="str">
            <v xml:space="preserve"> T形栓</v>
          </cell>
          <cell r="D658" t="str">
            <v xml:space="preserve"> φ100</v>
          </cell>
          <cell r="E658" t="str">
            <v xml:space="preserve"> 個</v>
          </cell>
          <cell r="F658">
            <v>4400</v>
          </cell>
          <cell r="H658" t="str">
            <v>T4210</v>
          </cell>
        </row>
        <row r="659">
          <cell r="A659">
            <v>658</v>
          </cell>
          <cell r="B659" t="str">
            <v xml:space="preserve"> T形栓</v>
          </cell>
          <cell r="D659" t="str">
            <v xml:space="preserve"> φ150</v>
          </cell>
          <cell r="E659" t="str">
            <v xml:space="preserve"> 個</v>
          </cell>
          <cell r="F659">
            <v>8200</v>
          </cell>
          <cell r="H659" t="str">
            <v>T4215</v>
          </cell>
        </row>
        <row r="660">
          <cell r="A660">
            <v>659</v>
          </cell>
          <cell r="B660" t="str">
            <v xml:space="preserve"> T形栓</v>
          </cell>
          <cell r="D660" t="str">
            <v xml:space="preserve"> φ200</v>
          </cell>
          <cell r="E660" t="str">
            <v xml:space="preserve"> 個</v>
          </cell>
          <cell r="F660">
            <v>13500</v>
          </cell>
          <cell r="H660" t="str">
            <v>T4220</v>
          </cell>
        </row>
        <row r="661">
          <cell r="A661">
            <v>660</v>
          </cell>
          <cell r="B661" t="str">
            <v xml:space="preserve"> T形栓</v>
          </cell>
          <cell r="D661" t="str">
            <v xml:space="preserve"> φ250</v>
          </cell>
          <cell r="E661" t="str">
            <v xml:space="preserve"> 個</v>
          </cell>
          <cell r="F661">
            <v>20000</v>
          </cell>
          <cell r="H661" t="str">
            <v>T4225</v>
          </cell>
        </row>
        <row r="662">
          <cell r="A662">
            <v>661</v>
          </cell>
          <cell r="B662" t="str">
            <v xml:space="preserve"> T形ゴ ム 輪</v>
          </cell>
          <cell r="D662" t="str">
            <v xml:space="preserve"> φ75</v>
          </cell>
          <cell r="E662" t="str">
            <v xml:space="preserve"> 個</v>
          </cell>
          <cell r="F662">
            <v>500</v>
          </cell>
          <cell r="H662" t="str">
            <v>T7307</v>
          </cell>
        </row>
        <row r="663">
          <cell r="A663">
            <v>662</v>
          </cell>
          <cell r="B663" t="str">
            <v xml:space="preserve"> T形ゴ ム 輪</v>
          </cell>
          <cell r="D663" t="str">
            <v xml:space="preserve"> φ100</v>
          </cell>
          <cell r="E663" t="str">
            <v xml:space="preserve"> 個</v>
          </cell>
          <cell r="F663">
            <v>700</v>
          </cell>
          <cell r="H663" t="str">
            <v>T7310</v>
          </cell>
        </row>
        <row r="664">
          <cell r="A664">
            <v>663</v>
          </cell>
          <cell r="B664" t="str">
            <v xml:space="preserve"> T形ゴ ム 輪</v>
          </cell>
          <cell r="D664" t="str">
            <v xml:space="preserve"> φ150</v>
          </cell>
          <cell r="E664" t="str">
            <v xml:space="preserve"> 個</v>
          </cell>
          <cell r="F664">
            <v>1000</v>
          </cell>
          <cell r="H664" t="str">
            <v>T7315</v>
          </cell>
        </row>
        <row r="665">
          <cell r="A665">
            <v>664</v>
          </cell>
          <cell r="B665" t="str">
            <v xml:space="preserve"> T形ゴ ム 輪</v>
          </cell>
          <cell r="D665" t="str">
            <v xml:space="preserve"> φ200</v>
          </cell>
          <cell r="E665" t="str">
            <v xml:space="preserve"> 個</v>
          </cell>
          <cell r="F665">
            <v>1300</v>
          </cell>
          <cell r="H665" t="str">
            <v>T7320</v>
          </cell>
        </row>
        <row r="666">
          <cell r="A666">
            <v>665</v>
          </cell>
          <cell r="B666" t="str">
            <v xml:space="preserve"> T形ゴ ム 輪</v>
          </cell>
          <cell r="D666" t="str">
            <v xml:space="preserve"> φ250</v>
          </cell>
          <cell r="E666" t="str">
            <v xml:space="preserve"> 個</v>
          </cell>
          <cell r="F666">
            <v>1800</v>
          </cell>
          <cell r="H666" t="str">
            <v>T7325</v>
          </cell>
        </row>
        <row r="667">
          <cell r="A667">
            <v>666</v>
          </cell>
          <cell r="B667" t="str">
            <v xml:space="preserve"> T形離 脱 防 止</v>
          </cell>
          <cell r="D667" t="str">
            <v xml:space="preserve"> φ75</v>
          </cell>
          <cell r="E667" t="str">
            <v xml:space="preserve"> 個</v>
          </cell>
          <cell r="F667">
            <v>3100</v>
          </cell>
          <cell r="H667" t="str">
            <v>T7407</v>
          </cell>
        </row>
        <row r="668">
          <cell r="A668">
            <v>667</v>
          </cell>
          <cell r="B668" t="str">
            <v xml:space="preserve"> T形離 脱 防 止</v>
          </cell>
          <cell r="D668" t="str">
            <v xml:space="preserve"> φ100</v>
          </cell>
          <cell r="E668" t="str">
            <v xml:space="preserve"> 個</v>
          </cell>
          <cell r="F668">
            <v>3500</v>
          </cell>
          <cell r="H668" t="str">
            <v>T7410</v>
          </cell>
        </row>
        <row r="669">
          <cell r="A669">
            <v>668</v>
          </cell>
          <cell r="B669" t="str">
            <v xml:space="preserve"> T形離 脱 防 止</v>
          </cell>
          <cell r="D669" t="str">
            <v xml:space="preserve"> φ150</v>
          </cell>
          <cell r="E669" t="str">
            <v xml:space="preserve"> 個</v>
          </cell>
          <cell r="F669">
            <v>4200</v>
          </cell>
          <cell r="H669" t="str">
            <v>T7415</v>
          </cell>
        </row>
        <row r="670">
          <cell r="A670">
            <v>669</v>
          </cell>
          <cell r="B670" t="str">
            <v xml:space="preserve"> T形離 脱 防 止</v>
          </cell>
          <cell r="D670" t="str">
            <v xml:space="preserve"> φ200</v>
          </cell>
          <cell r="E670" t="str">
            <v xml:space="preserve"> 個</v>
          </cell>
          <cell r="F670">
            <v>6400</v>
          </cell>
          <cell r="H670" t="str">
            <v>T7420</v>
          </cell>
        </row>
        <row r="671">
          <cell r="A671">
            <v>670</v>
          </cell>
          <cell r="B671" t="str">
            <v xml:space="preserve"> T形離 脱 防 止</v>
          </cell>
          <cell r="D671" t="str">
            <v xml:space="preserve"> φ250</v>
          </cell>
          <cell r="E671" t="str">
            <v xml:space="preserve"> 個</v>
          </cell>
          <cell r="F671">
            <v>8100</v>
          </cell>
          <cell r="H671" t="str">
            <v>T7425</v>
          </cell>
        </row>
        <row r="672">
          <cell r="A672">
            <v>671</v>
          </cell>
          <cell r="B672" t="str">
            <v xml:space="preserve"> FR接 合 部 品</v>
          </cell>
          <cell r="D672" t="str">
            <v xml:space="preserve"> φ75</v>
          </cell>
          <cell r="E672" t="str">
            <v xml:space="preserve"> 組</v>
          </cell>
          <cell r="F672">
            <v>1700</v>
          </cell>
          <cell r="H672" t="str">
            <v>R7107</v>
          </cell>
        </row>
        <row r="673">
          <cell r="A673">
            <v>672</v>
          </cell>
          <cell r="B673" t="str">
            <v xml:space="preserve"> FR接 合 部 品</v>
          </cell>
          <cell r="D673" t="str">
            <v xml:space="preserve"> φ100</v>
          </cell>
          <cell r="E673" t="str">
            <v xml:space="preserve"> 組</v>
          </cell>
          <cell r="F673">
            <v>1800</v>
          </cell>
          <cell r="H673" t="str">
            <v>R7110</v>
          </cell>
        </row>
        <row r="674">
          <cell r="A674">
            <v>673</v>
          </cell>
          <cell r="B674" t="str">
            <v xml:space="preserve"> FR接 合 部 品</v>
          </cell>
          <cell r="D674" t="str">
            <v xml:space="preserve"> φ150</v>
          </cell>
          <cell r="E674" t="str">
            <v xml:space="preserve"> 組</v>
          </cell>
          <cell r="F674">
            <v>2700</v>
          </cell>
          <cell r="H674" t="str">
            <v>R7115</v>
          </cell>
        </row>
        <row r="675">
          <cell r="A675">
            <v>674</v>
          </cell>
          <cell r="B675" t="str">
            <v xml:space="preserve"> FR接 合 部 品</v>
          </cell>
          <cell r="D675" t="str">
            <v xml:space="preserve"> φ200</v>
          </cell>
          <cell r="E675" t="str">
            <v xml:space="preserve"> 組</v>
          </cell>
          <cell r="F675">
            <v>3700</v>
          </cell>
          <cell r="H675" t="str">
            <v>R7120</v>
          </cell>
        </row>
        <row r="676">
          <cell r="A676">
            <v>675</v>
          </cell>
          <cell r="B676" t="str">
            <v xml:space="preserve"> FR接 合 部 品</v>
          </cell>
          <cell r="D676" t="str">
            <v xml:space="preserve"> φ250</v>
          </cell>
          <cell r="E676" t="str">
            <v xml:space="preserve"> 組</v>
          </cell>
          <cell r="F676">
            <v>5200</v>
          </cell>
          <cell r="H676" t="str">
            <v>R7125</v>
          </cell>
        </row>
        <row r="677">
          <cell r="A677">
            <v>676</v>
          </cell>
          <cell r="B677" t="str">
            <v xml:space="preserve"> FR接 合 部 品</v>
          </cell>
          <cell r="D677" t="str">
            <v xml:space="preserve"> φ300</v>
          </cell>
          <cell r="E677" t="str">
            <v xml:space="preserve"> 組</v>
          </cell>
          <cell r="F677">
            <v>6800</v>
          </cell>
          <cell r="H677" t="str">
            <v>R7130</v>
          </cell>
        </row>
        <row r="678">
          <cell r="A678">
            <v>677</v>
          </cell>
          <cell r="B678" t="str">
            <v xml:space="preserve"> FR接 合 部 品</v>
          </cell>
          <cell r="D678" t="str">
            <v xml:space="preserve"> φ350</v>
          </cell>
          <cell r="E678" t="str">
            <v xml:space="preserve"> 組</v>
          </cell>
          <cell r="F678">
            <v>12200</v>
          </cell>
          <cell r="H678" t="str">
            <v>R7135</v>
          </cell>
        </row>
        <row r="679">
          <cell r="A679">
            <v>678</v>
          </cell>
          <cell r="B679" t="str">
            <v xml:space="preserve"> FR接 合 部 品</v>
          </cell>
          <cell r="D679" t="str">
            <v xml:space="preserve"> φ400</v>
          </cell>
          <cell r="E679" t="str">
            <v xml:space="preserve"> 組</v>
          </cell>
          <cell r="F679">
            <v>14500</v>
          </cell>
          <cell r="H679" t="str">
            <v>R7140</v>
          </cell>
        </row>
        <row r="680">
          <cell r="A680">
            <v>679</v>
          </cell>
          <cell r="B680" t="str">
            <v xml:space="preserve"> FR接 合 部 品</v>
          </cell>
          <cell r="D680" t="str">
            <v xml:space="preserve"> φ450</v>
          </cell>
          <cell r="E680" t="str">
            <v xml:space="preserve"> 組</v>
          </cell>
          <cell r="F680">
            <v>18200</v>
          </cell>
          <cell r="H680" t="str">
            <v>R7145</v>
          </cell>
        </row>
        <row r="681">
          <cell r="A681">
            <v>680</v>
          </cell>
          <cell r="B681" t="str">
            <v xml:space="preserve"> FR接 合 部 品</v>
          </cell>
          <cell r="D681" t="str">
            <v xml:space="preserve"> φ500</v>
          </cell>
          <cell r="E681" t="str">
            <v xml:space="preserve"> 組</v>
          </cell>
          <cell r="F681">
            <v>18800</v>
          </cell>
          <cell r="H681" t="str">
            <v>R7150</v>
          </cell>
        </row>
        <row r="682">
          <cell r="A682">
            <v>681</v>
          </cell>
          <cell r="B682" t="str">
            <v xml:space="preserve"> FR接 合 部 品</v>
          </cell>
          <cell r="D682" t="str">
            <v xml:space="preserve"> φ600</v>
          </cell>
          <cell r="E682" t="str">
            <v xml:space="preserve"> 組</v>
          </cell>
          <cell r="F682">
            <v>25000</v>
          </cell>
          <cell r="H682" t="str">
            <v>R7160</v>
          </cell>
        </row>
        <row r="683">
          <cell r="A683">
            <v>682</v>
          </cell>
          <cell r="B683" t="str">
            <v xml:space="preserve"> FR接 合 部 品</v>
          </cell>
          <cell r="D683" t="str">
            <v xml:space="preserve"> φ800</v>
          </cell>
          <cell r="E683" t="str">
            <v xml:space="preserve"> 組</v>
          </cell>
          <cell r="F683">
            <v>62100</v>
          </cell>
          <cell r="H683" t="str">
            <v>R7180</v>
          </cell>
        </row>
        <row r="684">
          <cell r="A684">
            <v>683</v>
          </cell>
          <cell r="B684" t="str">
            <v xml:space="preserve"> FR接 合 部 品</v>
          </cell>
          <cell r="D684" t="str">
            <v xml:space="preserve"> φ1000</v>
          </cell>
          <cell r="E684" t="str">
            <v xml:space="preserve"> 組</v>
          </cell>
          <cell r="F684">
            <v>77300</v>
          </cell>
          <cell r="H684" t="str">
            <v>R7101</v>
          </cell>
        </row>
        <row r="685">
          <cell r="A685">
            <v>684</v>
          </cell>
          <cell r="B685" t="str">
            <v xml:space="preserve"> ﾌﾗﾝｼﾞｶﾞｽｹｯﾄ</v>
          </cell>
          <cell r="D685" t="str">
            <v xml:space="preserve"> φ75 SBR</v>
          </cell>
          <cell r="E685" t="str">
            <v xml:space="preserve"> 枚</v>
          </cell>
          <cell r="F685">
            <v>310</v>
          </cell>
          <cell r="H685" t="str">
            <v>R7507</v>
          </cell>
        </row>
        <row r="686">
          <cell r="A686">
            <v>685</v>
          </cell>
          <cell r="B686" t="str">
            <v xml:space="preserve"> ﾌﾗﾝｼﾞｶﾞｽｹｯﾄ</v>
          </cell>
          <cell r="D686" t="str">
            <v xml:space="preserve"> φ100 SBR</v>
          </cell>
          <cell r="E686" t="str">
            <v xml:space="preserve"> 枚</v>
          </cell>
          <cell r="F686">
            <v>430</v>
          </cell>
          <cell r="H686" t="str">
            <v>R7510</v>
          </cell>
        </row>
        <row r="687">
          <cell r="A687">
            <v>686</v>
          </cell>
          <cell r="B687" t="str">
            <v xml:space="preserve"> ﾌﾗﾝｼﾞｶﾞｽｹｯﾄ</v>
          </cell>
          <cell r="D687" t="str">
            <v xml:space="preserve"> φ150 SBR</v>
          </cell>
          <cell r="E687" t="str">
            <v xml:space="preserve"> 枚</v>
          </cell>
          <cell r="F687">
            <v>680</v>
          </cell>
          <cell r="H687" t="str">
            <v>R7515</v>
          </cell>
        </row>
        <row r="688">
          <cell r="A688">
            <v>687</v>
          </cell>
          <cell r="B688" t="str">
            <v xml:space="preserve"> ﾌﾗﾝｼﾞｶﾞｽｹｯﾄ</v>
          </cell>
          <cell r="D688" t="str">
            <v xml:space="preserve"> φ200 SBR</v>
          </cell>
          <cell r="E688" t="str">
            <v xml:space="preserve"> 枚</v>
          </cell>
          <cell r="F688">
            <v>830</v>
          </cell>
          <cell r="H688" t="str">
            <v>R7520</v>
          </cell>
        </row>
        <row r="689">
          <cell r="A689">
            <v>688</v>
          </cell>
          <cell r="B689" t="str">
            <v xml:space="preserve"> ﾌﾗﾝｼﾞｶﾞｽｹｯﾄ</v>
          </cell>
          <cell r="D689" t="str">
            <v xml:space="preserve"> φ250 SBR</v>
          </cell>
          <cell r="E689" t="str">
            <v xml:space="preserve"> 枚</v>
          </cell>
          <cell r="F689">
            <v>1010</v>
          </cell>
          <cell r="H689" t="str">
            <v>R7525</v>
          </cell>
        </row>
        <row r="690">
          <cell r="A690">
            <v>689</v>
          </cell>
          <cell r="B690" t="str">
            <v xml:space="preserve"> ﾌﾗﾝｼﾞｶﾞｽｹｯﾄ</v>
          </cell>
          <cell r="D690" t="str">
            <v xml:space="preserve"> φ300 SBR</v>
          </cell>
          <cell r="E690" t="str">
            <v xml:space="preserve"> 枚</v>
          </cell>
          <cell r="F690">
            <v>1570</v>
          </cell>
          <cell r="H690" t="str">
            <v>R7530</v>
          </cell>
        </row>
        <row r="691">
          <cell r="A691">
            <v>690</v>
          </cell>
          <cell r="B691" t="str">
            <v xml:space="preserve"> ﾌﾗﾝｼﾞｶﾞｽｹｯﾄ</v>
          </cell>
          <cell r="D691" t="str">
            <v xml:space="preserve"> φ350 SBR</v>
          </cell>
          <cell r="E691" t="str">
            <v xml:space="preserve"> 枚</v>
          </cell>
          <cell r="F691">
            <v>2160</v>
          </cell>
          <cell r="H691" t="str">
            <v>R7535</v>
          </cell>
        </row>
        <row r="692">
          <cell r="A692">
            <v>691</v>
          </cell>
          <cell r="B692" t="str">
            <v xml:space="preserve"> ﾌﾗﾝｼﾞｶﾞｽｹｯﾄ</v>
          </cell>
          <cell r="D692" t="str">
            <v xml:space="preserve"> φ400 SBR</v>
          </cell>
          <cell r="E692" t="str">
            <v xml:space="preserve"> 枚</v>
          </cell>
          <cell r="F692">
            <v>2470</v>
          </cell>
          <cell r="H692" t="str">
            <v>R7540</v>
          </cell>
        </row>
        <row r="693">
          <cell r="A693">
            <v>692</v>
          </cell>
          <cell r="B693" t="str">
            <v xml:space="preserve"> ﾌﾗﾝｼﾞｶﾞｽｹｯﾄ</v>
          </cell>
          <cell r="D693" t="str">
            <v xml:space="preserve"> φ450 SBR</v>
          </cell>
          <cell r="E693" t="str">
            <v xml:space="preserve"> 枚</v>
          </cell>
          <cell r="F693">
            <v>2920</v>
          </cell>
          <cell r="H693" t="str">
            <v>R7545</v>
          </cell>
        </row>
        <row r="694">
          <cell r="A694">
            <v>693</v>
          </cell>
          <cell r="B694" t="str">
            <v xml:space="preserve"> ﾌﾗﾝｼﾞｶﾞｽｹｯﾄ</v>
          </cell>
          <cell r="D694" t="str">
            <v xml:space="preserve"> φ500 SBR</v>
          </cell>
          <cell r="E694" t="str">
            <v xml:space="preserve"> 枚</v>
          </cell>
          <cell r="F694">
            <v>3440</v>
          </cell>
          <cell r="H694" t="str">
            <v>R7550</v>
          </cell>
        </row>
        <row r="695">
          <cell r="A695">
            <v>694</v>
          </cell>
          <cell r="B695" t="str">
            <v xml:space="preserve"> ﾌﾗﾝｼﾞｶﾞｽｹｯﾄ</v>
          </cell>
          <cell r="D695" t="str">
            <v xml:space="preserve"> φ600 SBR</v>
          </cell>
          <cell r="E695" t="str">
            <v xml:space="preserve"> 枚</v>
          </cell>
          <cell r="F695">
            <v>4600</v>
          </cell>
          <cell r="H695" t="str">
            <v>R7560</v>
          </cell>
        </row>
        <row r="696">
          <cell r="A696">
            <v>695</v>
          </cell>
          <cell r="B696" t="str">
            <v xml:space="preserve"> ﾌﾗﾝｼﾞｶﾞｽｹｯﾄ</v>
          </cell>
          <cell r="D696" t="str">
            <v xml:space="preserve"> φ800 SBR</v>
          </cell>
          <cell r="E696" t="str">
            <v xml:space="preserve"> 枚</v>
          </cell>
          <cell r="F696">
            <v>7500</v>
          </cell>
          <cell r="H696" t="str">
            <v>R7580</v>
          </cell>
        </row>
        <row r="697">
          <cell r="A697">
            <v>696</v>
          </cell>
          <cell r="B697" t="str">
            <v xml:space="preserve"> ﾌﾗﾝｼﾞｶﾞｽｹｯﾄ</v>
          </cell>
          <cell r="D697" t="str">
            <v xml:space="preserve"> φ1000 SBR</v>
          </cell>
          <cell r="E697" t="str">
            <v xml:space="preserve"> 枚</v>
          </cell>
          <cell r="F697">
            <v>7500</v>
          </cell>
          <cell r="H697" t="str">
            <v>R7501</v>
          </cell>
        </row>
        <row r="698">
          <cell r="A698">
            <v>697</v>
          </cell>
          <cell r="B698" t="str">
            <v xml:space="preserve"> T頭ﾎﾞﾙﾄﾅｯﾄ SA合金</v>
          </cell>
          <cell r="D698" t="str">
            <v xml:space="preserve"> M16×85</v>
          </cell>
          <cell r="E698" t="str">
            <v xml:space="preserve"> 本</v>
          </cell>
          <cell r="F698">
            <v>170</v>
          </cell>
          <cell r="H698" t="str">
            <v>K7600</v>
          </cell>
        </row>
        <row r="699">
          <cell r="A699">
            <v>698</v>
          </cell>
          <cell r="B699" t="str">
            <v xml:space="preserve"> T頭ﾎﾞﾙﾄﾅｯﾄ SA合金</v>
          </cell>
          <cell r="D699" t="str">
            <v xml:space="preserve"> M20×90</v>
          </cell>
          <cell r="E699" t="str">
            <v xml:space="preserve"> 本</v>
          </cell>
          <cell r="F699">
            <v>220</v>
          </cell>
          <cell r="H699" t="str">
            <v>K7601</v>
          </cell>
        </row>
        <row r="700">
          <cell r="A700">
            <v>699</v>
          </cell>
          <cell r="B700" t="str">
            <v xml:space="preserve"> T頭ﾎﾞﾙﾄﾅｯﾄ SA合金</v>
          </cell>
          <cell r="D700" t="str">
            <v xml:space="preserve"> M20×100</v>
          </cell>
          <cell r="E700" t="str">
            <v xml:space="preserve"> 本</v>
          </cell>
          <cell r="F700">
            <v>230</v>
          </cell>
          <cell r="H700" t="str">
            <v>K7602</v>
          </cell>
        </row>
        <row r="701">
          <cell r="A701">
            <v>700</v>
          </cell>
          <cell r="B701" t="str">
            <v xml:space="preserve"> T頭ﾎﾞﾙﾄﾅｯﾄ SA合金</v>
          </cell>
          <cell r="D701" t="str">
            <v xml:space="preserve"> M20×110</v>
          </cell>
          <cell r="E701" t="str">
            <v xml:space="preserve"> 本</v>
          </cell>
          <cell r="F701">
            <v>250</v>
          </cell>
          <cell r="H701" t="str">
            <v>K7603</v>
          </cell>
        </row>
        <row r="702">
          <cell r="A702">
            <v>701</v>
          </cell>
          <cell r="B702" t="str">
            <v xml:space="preserve"> T頭ﾎﾞﾙﾄﾅｯﾄ SA合金</v>
          </cell>
          <cell r="D702" t="str">
            <v xml:space="preserve"> M20×120</v>
          </cell>
          <cell r="E702" t="str">
            <v xml:space="preserve"> 本</v>
          </cell>
          <cell r="F702">
            <v>260</v>
          </cell>
          <cell r="H702" t="str">
            <v>K7604</v>
          </cell>
        </row>
        <row r="703">
          <cell r="A703">
            <v>702</v>
          </cell>
          <cell r="B703" t="str">
            <v xml:space="preserve"> T頭ﾎﾞﾙﾄﾅｯﾄ SA合金</v>
          </cell>
          <cell r="D703" t="str">
            <v xml:space="preserve"> M24×120</v>
          </cell>
          <cell r="E703" t="str">
            <v xml:space="preserve"> 本</v>
          </cell>
          <cell r="F703">
            <v>430</v>
          </cell>
          <cell r="H703" t="str">
            <v>K7605</v>
          </cell>
        </row>
        <row r="704">
          <cell r="A704">
            <v>703</v>
          </cell>
          <cell r="B704" t="str">
            <v xml:space="preserve"> 6角ｽﾃﾝﾚｽﾎﾞﾙﾄﾅｯﾄ</v>
          </cell>
          <cell r="D704" t="str">
            <v xml:space="preserve"> M16×65</v>
          </cell>
          <cell r="E704" t="str">
            <v xml:space="preserve"> 本</v>
          </cell>
          <cell r="F704">
            <v>340</v>
          </cell>
          <cell r="H704" t="str">
            <v>K7700</v>
          </cell>
        </row>
        <row r="705">
          <cell r="A705">
            <v>704</v>
          </cell>
          <cell r="B705" t="str">
            <v xml:space="preserve"> 6角ｽﾃﾝﾚｽﾎﾞﾙﾄﾅｯﾄ</v>
          </cell>
          <cell r="D705" t="str">
            <v xml:space="preserve"> M16×70</v>
          </cell>
          <cell r="E705" t="str">
            <v xml:space="preserve"> 本</v>
          </cell>
          <cell r="F705">
            <v>345</v>
          </cell>
          <cell r="H705" t="str">
            <v>K7701</v>
          </cell>
        </row>
        <row r="706">
          <cell r="A706">
            <v>705</v>
          </cell>
          <cell r="B706" t="str">
            <v xml:space="preserve"> 6角ｽﾃﾝﾚｽﾎﾞﾙﾄﾅｯﾄ</v>
          </cell>
          <cell r="D706" t="str">
            <v xml:space="preserve"> M16×75</v>
          </cell>
          <cell r="E706" t="str">
            <v xml:space="preserve"> 本</v>
          </cell>
          <cell r="F706">
            <v>350</v>
          </cell>
          <cell r="H706" t="str">
            <v>K7702</v>
          </cell>
        </row>
        <row r="707">
          <cell r="A707">
            <v>706</v>
          </cell>
          <cell r="B707" t="str">
            <v xml:space="preserve"> 6角ｽﾃﾝﾚｽﾎﾞﾙﾄﾅｯﾄ</v>
          </cell>
          <cell r="D707" t="str">
            <v xml:space="preserve"> M16×80</v>
          </cell>
          <cell r="E707" t="str">
            <v xml:space="preserve"> 本</v>
          </cell>
          <cell r="F707">
            <v>370</v>
          </cell>
          <cell r="H707" t="str">
            <v>K7703</v>
          </cell>
        </row>
        <row r="708">
          <cell r="A708">
            <v>707</v>
          </cell>
          <cell r="B708" t="str">
            <v xml:space="preserve"> 6角ｽﾃﾝﾚｽﾎﾞﾙﾄﾅｯﾄ</v>
          </cell>
          <cell r="D708" t="str">
            <v xml:space="preserve"> M20×80</v>
          </cell>
          <cell r="E708" t="str">
            <v xml:space="preserve"> 本</v>
          </cell>
          <cell r="F708">
            <v>520</v>
          </cell>
          <cell r="H708" t="str">
            <v>K7704</v>
          </cell>
        </row>
        <row r="709">
          <cell r="A709">
            <v>708</v>
          </cell>
          <cell r="B709" t="str">
            <v xml:space="preserve"> 6角ｽﾃﾝﾚｽﾎﾞﾙﾄﾅｯﾄ</v>
          </cell>
          <cell r="D709" t="str">
            <v xml:space="preserve"> M20×85</v>
          </cell>
          <cell r="E709" t="str">
            <v xml:space="preserve"> 本</v>
          </cell>
          <cell r="F709">
            <v>530</v>
          </cell>
          <cell r="H709" t="str">
            <v>K7705</v>
          </cell>
        </row>
        <row r="710">
          <cell r="A710">
            <v>709</v>
          </cell>
          <cell r="B710" t="str">
            <v xml:space="preserve"> 6角ｽﾃﾝﾚｽﾎﾞﾙﾄﾅｯﾄ</v>
          </cell>
          <cell r="D710" t="str">
            <v xml:space="preserve"> M22×90</v>
          </cell>
          <cell r="E710" t="str">
            <v xml:space="preserve"> 本</v>
          </cell>
          <cell r="F710">
            <v>980</v>
          </cell>
          <cell r="H710" t="str">
            <v>K7706</v>
          </cell>
        </row>
        <row r="711">
          <cell r="A711">
            <v>710</v>
          </cell>
          <cell r="B711" t="str">
            <v xml:space="preserve"> 6角ｽﾃﾝﾚｽﾎﾞﾙﾄﾅｯﾄ</v>
          </cell>
          <cell r="D711" t="str">
            <v xml:space="preserve"> M22×95</v>
          </cell>
          <cell r="E711" t="str">
            <v xml:space="preserve"> 本</v>
          </cell>
          <cell r="F711">
            <v>1010</v>
          </cell>
          <cell r="H711" t="str">
            <v>K7707</v>
          </cell>
        </row>
        <row r="712">
          <cell r="A712">
            <v>711</v>
          </cell>
          <cell r="B712" t="str">
            <v xml:space="preserve"> 6角ｽﾃﾝﾚｽﾎﾞﾙﾄﾅｯﾄ</v>
          </cell>
          <cell r="D712" t="str">
            <v xml:space="preserve"> M24×100</v>
          </cell>
          <cell r="E712" t="str">
            <v xml:space="preserve"> 本</v>
          </cell>
          <cell r="F712">
            <v>1280</v>
          </cell>
          <cell r="H712" t="str">
            <v>K7708</v>
          </cell>
        </row>
        <row r="713">
          <cell r="A713">
            <v>712</v>
          </cell>
          <cell r="B713" t="str">
            <v xml:space="preserve"> 6角ｽﾃﾝﾚｽﾎﾞﾙﾄﾅｯﾄ</v>
          </cell>
          <cell r="D713" t="str">
            <v xml:space="preserve"> M24×110</v>
          </cell>
          <cell r="E713" t="str">
            <v xml:space="preserve"> 本</v>
          </cell>
          <cell r="F713">
            <v>1350</v>
          </cell>
          <cell r="H713" t="str">
            <v>K7709</v>
          </cell>
        </row>
        <row r="714">
          <cell r="A714">
            <v>713</v>
          </cell>
          <cell r="B714" t="str">
            <v xml:space="preserve"> 6角ｽﾃﾝﾚｽﾎﾞﾙﾄﾅｯﾄ</v>
          </cell>
          <cell r="D714" t="str">
            <v xml:space="preserve"> M24×120</v>
          </cell>
          <cell r="E714" t="str">
            <v xml:space="preserve"> 本</v>
          </cell>
          <cell r="F714">
            <v>1750</v>
          </cell>
          <cell r="H714" t="str">
            <v>K7710</v>
          </cell>
        </row>
        <row r="715">
          <cell r="A715">
            <v>714</v>
          </cell>
          <cell r="B715" t="str">
            <v xml:space="preserve"> 6角ｽﾃﾝﾚｽﾎﾞﾙﾄﾅｯﾄ</v>
          </cell>
          <cell r="D715" t="str">
            <v xml:space="preserve"> M30×120</v>
          </cell>
          <cell r="E715" t="str">
            <v xml:space="preserve"> 本</v>
          </cell>
          <cell r="F715">
            <v>2730</v>
          </cell>
          <cell r="H715" t="str">
            <v>K7711</v>
          </cell>
        </row>
        <row r="716">
          <cell r="A716">
            <v>715</v>
          </cell>
          <cell r="B716" t="str">
            <v xml:space="preserve"> 6角ｽﾃﾝﾚｽﾎﾞﾙﾄﾅｯﾄ</v>
          </cell>
          <cell r="D716" t="str">
            <v xml:space="preserve"> M30×130</v>
          </cell>
          <cell r="E716" t="str">
            <v xml:space="preserve"> 本</v>
          </cell>
          <cell r="F716">
            <v>2910</v>
          </cell>
          <cell r="H716" t="str">
            <v>K7712</v>
          </cell>
        </row>
        <row r="717">
          <cell r="A717">
            <v>716</v>
          </cell>
          <cell r="B717" t="str">
            <v xml:space="preserve"> 6角ｽﾃﾝﾚｽﾎﾞﾙﾄﾅｯﾄ</v>
          </cell>
          <cell r="D717" t="str">
            <v xml:space="preserve"> M30×140</v>
          </cell>
          <cell r="E717" t="str">
            <v xml:space="preserve"> 本</v>
          </cell>
          <cell r="F717">
            <v>3060</v>
          </cell>
          <cell r="H717" t="str">
            <v>K7713</v>
          </cell>
        </row>
        <row r="718">
          <cell r="A718">
            <v>717</v>
          </cell>
          <cell r="B718" t="str">
            <v xml:space="preserve"> 6角ｽﾃﾝﾚｽﾎﾞﾙﾄﾅｯﾄ</v>
          </cell>
          <cell r="D718" t="str">
            <v xml:space="preserve"> M30×150</v>
          </cell>
          <cell r="E718" t="str">
            <v xml:space="preserve"> 本</v>
          </cell>
          <cell r="F718">
            <v>3200</v>
          </cell>
          <cell r="H718" t="str">
            <v>K7714</v>
          </cell>
        </row>
      </sheetData>
      <sheetData sheetId="1">
        <row r="2">
          <cell r="A2">
            <v>1</v>
          </cell>
        </row>
      </sheetData>
      <sheetData sheetId="2" refreshError="1">
        <row r="2">
          <cell r="A2">
            <v>1</v>
          </cell>
          <cell r="B2" t="str">
            <v xml:space="preserve"> 分水栓</v>
          </cell>
          <cell r="C2" t="str">
            <v>サドル分水栓</v>
          </cell>
          <cell r="D2" t="str">
            <v xml:space="preserve"> ＣＩＰ</v>
          </cell>
          <cell r="E2" t="str">
            <v>φ75× 13</v>
          </cell>
          <cell r="F2" t="str">
            <v xml:space="preserve"> 個</v>
          </cell>
          <cell r="G2">
            <v>7200</v>
          </cell>
          <cell r="I2" t="str">
            <v>JWWA B 117</v>
          </cell>
          <cell r="J2">
            <v>1</v>
          </cell>
        </row>
        <row r="3">
          <cell r="A3">
            <v>2</v>
          </cell>
          <cell r="B3" t="str">
            <v xml:space="preserve"> 分水栓</v>
          </cell>
          <cell r="C3" t="str">
            <v>サドル分水栓</v>
          </cell>
          <cell r="D3" t="str">
            <v xml:space="preserve"> ＣＩＰ</v>
          </cell>
          <cell r="E3" t="str">
            <v>φ75× 20</v>
          </cell>
          <cell r="F3" t="str">
            <v xml:space="preserve"> 個</v>
          </cell>
          <cell r="G3">
            <v>8440</v>
          </cell>
          <cell r="I3" t="str">
            <v>JWWA B 117</v>
          </cell>
          <cell r="J3">
            <v>2</v>
          </cell>
        </row>
        <row r="4">
          <cell r="A4">
            <v>3</v>
          </cell>
          <cell r="B4" t="str">
            <v xml:space="preserve"> 分水栓</v>
          </cell>
          <cell r="C4" t="str">
            <v>サドル分水栓</v>
          </cell>
          <cell r="D4" t="str">
            <v xml:space="preserve"> ＣＩＰ</v>
          </cell>
          <cell r="E4" t="str">
            <v>φ75× 25</v>
          </cell>
          <cell r="F4" t="str">
            <v xml:space="preserve"> 個</v>
          </cell>
          <cell r="G4">
            <v>9800</v>
          </cell>
          <cell r="I4" t="str">
            <v>JWWA B 117</v>
          </cell>
          <cell r="J4">
            <v>3</v>
          </cell>
        </row>
        <row r="5">
          <cell r="A5">
            <v>4</v>
          </cell>
          <cell r="B5" t="str">
            <v xml:space="preserve"> 分水栓</v>
          </cell>
          <cell r="C5" t="str">
            <v>サドル分水栓</v>
          </cell>
          <cell r="D5" t="str">
            <v xml:space="preserve"> ＣＩＰ</v>
          </cell>
          <cell r="E5" t="str">
            <v>φ100× 13</v>
          </cell>
          <cell r="F5" t="str">
            <v xml:space="preserve"> 個</v>
          </cell>
          <cell r="G5">
            <v>7550</v>
          </cell>
          <cell r="I5" t="str">
            <v>JWWA B 117</v>
          </cell>
          <cell r="J5">
            <v>4</v>
          </cell>
        </row>
        <row r="6">
          <cell r="A6">
            <v>5</v>
          </cell>
          <cell r="B6" t="str">
            <v xml:space="preserve"> 分水栓</v>
          </cell>
          <cell r="C6" t="str">
            <v>サドル分水栓</v>
          </cell>
          <cell r="D6" t="str">
            <v xml:space="preserve"> ＣＩＰ</v>
          </cell>
          <cell r="E6" t="str">
            <v>φ100× 20</v>
          </cell>
          <cell r="F6" t="str">
            <v xml:space="preserve"> 個</v>
          </cell>
          <cell r="G6">
            <v>8790</v>
          </cell>
          <cell r="I6" t="str">
            <v>JWWA B 117</v>
          </cell>
          <cell r="J6">
            <v>5</v>
          </cell>
        </row>
        <row r="7">
          <cell r="A7">
            <v>6</v>
          </cell>
          <cell r="B7" t="str">
            <v xml:space="preserve"> 分水栓</v>
          </cell>
          <cell r="C7" t="str">
            <v>サドル分水栓</v>
          </cell>
          <cell r="D7" t="str">
            <v xml:space="preserve"> ＣＩＰ</v>
          </cell>
          <cell r="E7" t="str">
            <v>φ100× 25</v>
          </cell>
          <cell r="F7" t="str">
            <v xml:space="preserve"> 個</v>
          </cell>
          <cell r="G7">
            <v>10150</v>
          </cell>
          <cell r="I7" t="str">
            <v>JWWA B 117</v>
          </cell>
          <cell r="J7">
            <v>6</v>
          </cell>
        </row>
        <row r="8">
          <cell r="A8">
            <v>7</v>
          </cell>
          <cell r="B8" t="str">
            <v xml:space="preserve"> 分水栓</v>
          </cell>
          <cell r="C8" t="str">
            <v>サドル分水栓</v>
          </cell>
          <cell r="D8" t="str">
            <v xml:space="preserve"> ＣＩＰ</v>
          </cell>
          <cell r="E8" t="str">
            <v>φ150× 13</v>
          </cell>
          <cell r="F8" t="str">
            <v xml:space="preserve"> 個</v>
          </cell>
          <cell r="G8">
            <v>8750</v>
          </cell>
          <cell r="I8" t="str">
            <v>JWWA B 117</v>
          </cell>
          <cell r="J8">
            <v>7</v>
          </cell>
        </row>
        <row r="9">
          <cell r="A9">
            <v>8</v>
          </cell>
          <cell r="B9" t="str">
            <v xml:space="preserve"> 分水栓</v>
          </cell>
          <cell r="C9" t="str">
            <v>サドル分水栓</v>
          </cell>
          <cell r="D9" t="str">
            <v xml:space="preserve"> ＣＩＰ</v>
          </cell>
          <cell r="E9" t="str">
            <v>φ150× 20</v>
          </cell>
          <cell r="F9" t="str">
            <v xml:space="preserve"> 個</v>
          </cell>
          <cell r="G9">
            <v>9990</v>
          </cell>
          <cell r="I9" t="str">
            <v>JWWA B 117</v>
          </cell>
          <cell r="J9">
            <v>8</v>
          </cell>
        </row>
        <row r="10">
          <cell r="A10">
            <v>9</v>
          </cell>
          <cell r="B10" t="str">
            <v xml:space="preserve"> 分水栓</v>
          </cell>
          <cell r="C10" t="str">
            <v>サドル分水栓</v>
          </cell>
          <cell r="D10" t="str">
            <v xml:space="preserve"> ＣＩＰ</v>
          </cell>
          <cell r="E10" t="str">
            <v>φ150× 25</v>
          </cell>
          <cell r="F10" t="str">
            <v xml:space="preserve"> 個</v>
          </cell>
          <cell r="G10">
            <v>11350</v>
          </cell>
          <cell r="I10" t="str">
            <v>JWWA B 117</v>
          </cell>
          <cell r="J10">
            <v>9</v>
          </cell>
        </row>
        <row r="11">
          <cell r="A11">
            <v>10</v>
          </cell>
          <cell r="B11" t="str">
            <v xml:space="preserve"> 分水栓</v>
          </cell>
          <cell r="C11" t="str">
            <v>サドル分水栓</v>
          </cell>
          <cell r="D11" t="str">
            <v xml:space="preserve"> ＣＩＰ</v>
          </cell>
          <cell r="E11" t="str">
            <v>φ200× 13</v>
          </cell>
          <cell r="F11" t="str">
            <v xml:space="preserve"> 個</v>
          </cell>
          <cell r="G11">
            <v>13820</v>
          </cell>
          <cell r="I11" t="str">
            <v>JWWA B 117</v>
          </cell>
          <cell r="J11">
            <v>10</v>
          </cell>
        </row>
        <row r="12">
          <cell r="A12">
            <v>11</v>
          </cell>
          <cell r="B12" t="str">
            <v xml:space="preserve"> 分水栓</v>
          </cell>
          <cell r="C12" t="str">
            <v>サドル分水栓</v>
          </cell>
          <cell r="D12" t="str">
            <v xml:space="preserve"> ＣＩＰ</v>
          </cell>
          <cell r="E12" t="str">
            <v>φ200× 20</v>
          </cell>
          <cell r="F12" t="str">
            <v xml:space="preserve"> 個</v>
          </cell>
          <cell r="G12">
            <v>15060</v>
          </cell>
          <cell r="I12" t="str">
            <v>JWWA B 117</v>
          </cell>
          <cell r="J12">
            <v>11</v>
          </cell>
        </row>
        <row r="13">
          <cell r="A13">
            <v>12</v>
          </cell>
          <cell r="B13" t="str">
            <v xml:space="preserve"> 分水栓</v>
          </cell>
          <cell r="C13" t="str">
            <v>サドル分水栓</v>
          </cell>
          <cell r="D13" t="str">
            <v xml:space="preserve"> ＣＩＰ</v>
          </cell>
          <cell r="E13" t="str">
            <v>φ200× 25</v>
          </cell>
          <cell r="F13" t="str">
            <v xml:space="preserve"> 個</v>
          </cell>
          <cell r="G13">
            <v>16420</v>
          </cell>
          <cell r="I13" t="str">
            <v>JWWA B 117</v>
          </cell>
          <cell r="J13">
            <v>12</v>
          </cell>
        </row>
        <row r="14">
          <cell r="A14">
            <v>13</v>
          </cell>
          <cell r="B14" t="str">
            <v xml:space="preserve"> 分水栓</v>
          </cell>
          <cell r="C14" t="str">
            <v>サドル分水栓</v>
          </cell>
          <cell r="D14" t="str">
            <v xml:space="preserve"> ＣＩＰ</v>
          </cell>
          <cell r="E14" t="str">
            <v>φ250× 13</v>
          </cell>
          <cell r="F14" t="str">
            <v xml:space="preserve"> 個</v>
          </cell>
          <cell r="G14">
            <v>15940</v>
          </cell>
          <cell r="I14" t="str">
            <v>JWWA B 117</v>
          </cell>
          <cell r="J14">
            <v>13</v>
          </cell>
        </row>
        <row r="15">
          <cell r="A15">
            <v>14</v>
          </cell>
          <cell r="B15" t="str">
            <v xml:space="preserve"> 分水栓</v>
          </cell>
          <cell r="C15" t="str">
            <v>サドル分水栓</v>
          </cell>
          <cell r="D15" t="str">
            <v xml:space="preserve"> ＣＩＰ</v>
          </cell>
          <cell r="E15" t="str">
            <v>φ250× 20</v>
          </cell>
          <cell r="F15" t="str">
            <v xml:space="preserve"> 個</v>
          </cell>
          <cell r="G15">
            <v>17180</v>
          </cell>
          <cell r="I15" t="str">
            <v>JWWA B 117</v>
          </cell>
          <cell r="J15">
            <v>14</v>
          </cell>
        </row>
        <row r="16">
          <cell r="A16">
            <v>15</v>
          </cell>
          <cell r="B16" t="str">
            <v xml:space="preserve"> 分水栓</v>
          </cell>
          <cell r="C16" t="str">
            <v>サドル分水栓</v>
          </cell>
          <cell r="D16" t="str">
            <v xml:space="preserve"> ＣＩＰ</v>
          </cell>
          <cell r="E16" t="str">
            <v>φ250× 25</v>
          </cell>
          <cell r="F16" t="str">
            <v xml:space="preserve"> 個</v>
          </cell>
          <cell r="G16">
            <v>18540</v>
          </cell>
          <cell r="I16" t="str">
            <v>JWWA B 117</v>
          </cell>
          <cell r="J16">
            <v>15</v>
          </cell>
        </row>
        <row r="17">
          <cell r="A17">
            <v>16</v>
          </cell>
          <cell r="B17" t="str">
            <v xml:space="preserve"> 分水栓</v>
          </cell>
          <cell r="C17" t="str">
            <v>サドル分水栓</v>
          </cell>
          <cell r="D17" t="str">
            <v xml:space="preserve"> Ｖ  Ｐ</v>
          </cell>
          <cell r="E17" t="str">
            <v xml:space="preserve">  50× 13</v>
          </cell>
          <cell r="F17" t="str">
            <v xml:space="preserve"> 個</v>
          </cell>
          <cell r="G17">
            <v>6120</v>
          </cell>
          <cell r="I17" t="str">
            <v>JWWA B 117</v>
          </cell>
          <cell r="J17">
            <v>16</v>
          </cell>
        </row>
        <row r="18">
          <cell r="A18">
            <v>17</v>
          </cell>
          <cell r="B18" t="str">
            <v xml:space="preserve"> 分水栓</v>
          </cell>
          <cell r="C18" t="str">
            <v>サドル分水栓</v>
          </cell>
          <cell r="D18" t="str">
            <v xml:space="preserve"> Ｖ  Ｐ</v>
          </cell>
          <cell r="E18" t="str">
            <v xml:space="preserve">  50× 20</v>
          </cell>
          <cell r="F18" t="str">
            <v xml:space="preserve"> 個</v>
          </cell>
          <cell r="G18">
            <v>7480</v>
          </cell>
          <cell r="I18" t="str">
            <v>JWWA B 117</v>
          </cell>
          <cell r="J18">
            <v>17</v>
          </cell>
        </row>
        <row r="19">
          <cell r="A19">
            <v>18</v>
          </cell>
          <cell r="B19" t="str">
            <v xml:space="preserve"> 分水栓</v>
          </cell>
          <cell r="C19" t="str">
            <v>サドル分水栓</v>
          </cell>
          <cell r="D19" t="str">
            <v xml:space="preserve"> Ｖ  Ｐ</v>
          </cell>
          <cell r="E19" t="str">
            <v xml:space="preserve">  50× 25</v>
          </cell>
          <cell r="F19" t="str">
            <v xml:space="preserve"> 個</v>
          </cell>
          <cell r="G19">
            <v>8800</v>
          </cell>
          <cell r="I19" t="str">
            <v>JWWA B 117</v>
          </cell>
          <cell r="J19">
            <v>18</v>
          </cell>
        </row>
        <row r="20">
          <cell r="A20">
            <v>19</v>
          </cell>
          <cell r="B20" t="str">
            <v xml:space="preserve"> 分水栓</v>
          </cell>
          <cell r="C20" t="str">
            <v>分水栓ｷｬｯﾌﾟ</v>
          </cell>
          <cell r="E20" t="str">
            <v>φ13</v>
          </cell>
          <cell r="F20" t="str">
            <v xml:space="preserve"> 個</v>
          </cell>
          <cell r="G20">
            <v>250</v>
          </cell>
          <cell r="J20">
            <v>19</v>
          </cell>
        </row>
        <row r="21">
          <cell r="A21">
            <v>20</v>
          </cell>
          <cell r="B21" t="str">
            <v xml:space="preserve"> 分水栓</v>
          </cell>
          <cell r="C21" t="str">
            <v>分水栓ｷｬｯﾌﾟ</v>
          </cell>
          <cell r="E21" t="str">
            <v>φ20</v>
          </cell>
          <cell r="F21" t="str">
            <v xml:space="preserve"> 個</v>
          </cell>
          <cell r="G21">
            <v>340</v>
          </cell>
          <cell r="J21">
            <v>20</v>
          </cell>
        </row>
        <row r="22">
          <cell r="A22">
            <v>21</v>
          </cell>
          <cell r="B22" t="str">
            <v xml:space="preserve"> 分水栓</v>
          </cell>
          <cell r="C22" t="str">
            <v>分水栓ｷｬｯﾌﾟ</v>
          </cell>
          <cell r="E22" t="str">
            <v>φ25</v>
          </cell>
          <cell r="F22" t="str">
            <v xml:space="preserve"> 個</v>
          </cell>
          <cell r="G22">
            <v>510</v>
          </cell>
          <cell r="J22">
            <v>21</v>
          </cell>
        </row>
        <row r="23">
          <cell r="A23">
            <v>22</v>
          </cell>
          <cell r="B23" t="str">
            <v xml:space="preserve"> 分水栓</v>
          </cell>
          <cell r="C23" t="str">
            <v>分水栓ｷｬｯﾌﾟ</v>
          </cell>
          <cell r="E23" t="str">
            <v>φ40</v>
          </cell>
          <cell r="F23" t="str">
            <v xml:space="preserve"> 個</v>
          </cell>
          <cell r="G23">
            <v>1100</v>
          </cell>
          <cell r="J23">
            <v>22</v>
          </cell>
        </row>
        <row r="24">
          <cell r="A24">
            <v>23</v>
          </cell>
          <cell r="B24" t="str">
            <v xml:space="preserve"> 分水栓</v>
          </cell>
          <cell r="C24" t="str">
            <v>分水栓ｷｬｯﾌﾟ</v>
          </cell>
          <cell r="E24" t="str">
            <v>φ50</v>
          </cell>
          <cell r="F24" t="str">
            <v xml:space="preserve"> 個</v>
          </cell>
          <cell r="G24">
            <v>1870</v>
          </cell>
          <cell r="J24">
            <v>23</v>
          </cell>
        </row>
        <row r="25">
          <cell r="A25">
            <v>24</v>
          </cell>
          <cell r="B25" t="str">
            <v xml:space="preserve"> 分水栓</v>
          </cell>
          <cell r="C25" t="str">
            <v>割Ｔ字管</v>
          </cell>
          <cell r="D25" t="str">
            <v xml:space="preserve"> ＳＦ型</v>
          </cell>
          <cell r="E25" t="str">
            <v>φ75× 50</v>
          </cell>
          <cell r="F25" t="str">
            <v xml:space="preserve"> 個</v>
          </cell>
          <cell r="G25">
            <v>28500</v>
          </cell>
          <cell r="J25">
            <v>24</v>
          </cell>
        </row>
        <row r="26">
          <cell r="A26">
            <v>25</v>
          </cell>
          <cell r="B26" t="str">
            <v xml:space="preserve"> 分水栓</v>
          </cell>
          <cell r="C26" t="str">
            <v>割Ｔ字管</v>
          </cell>
          <cell r="D26" t="str">
            <v xml:space="preserve"> ＳＦ型</v>
          </cell>
          <cell r="E26" t="str">
            <v>φ100× 50</v>
          </cell>
          <cell r="F26" t="str">
            <v xml:space="preserve"> 個</v>
          </cell>
          <cell r="G26">
            <v>30400</v>
          </cell>
          <cell r="J26">
            <v>25</v>
          </cell>
        </row>
        <row r="27">
          <cell r="A27">
            <v>26</v>
          </cell>
          <cell r="B27" t="str">
            <v xml:space="preserve"> 分水栓</v>
          </cell>
          <cell r="C27" t="str">
            <v>割Ｔ字管</v>
          </cell>
          <cell r="D27" t="str">
            <v xml:space="preserve"> ＳＦ型</v>
          </cell>
          <cell r="E27" t="str">
            <v>φ150× 50</v>
          </cell>
          <cell r="F27" t="str">
            <v xml:space="preserve"> 個</v>
          </cell>
          <cell r="G27">
            <v>36400</v>
          </cell>
          <cell r="J27">
            <v>26</v>
          </cell>
        </row>
        <row r="28">
          <cell r="A28">
            <v>27</v>
          </cell>
          <cell r="B28" t="str">
            <v xml:space="preserve"> 分水栓</v>
          </cell>
          <cell r="C28" t="str">
            <v>割Ｔ字管</v>
          </cell>
          <cell r="D28" t="str">
            <v xml:space="preserve"> ＳＦ型</v>
          </cell>
          <cell r="E28" t="str">
            <v>φ200× 50</v>
          </cell>
          <cell r="F28" t="str">
            <v xml:space="preserve"> 個</v>
          </cell>
          <cell r="G28">
            <v>44800</v>
          </cell>
          <cell r="J28">
            <v>27</v>
          </cell>
        </row>
        <row r="29">
          <cell r="A29">
            <v>28</v>
          </cell>
          <cell r="B29" t="str">
            <v xml:space="preserve"> 分水栓</v>
          </cell>
          <cell r="C29" t="str">
            <v>割Ｔ字管</v>
          </cell>
          <cell r="D29" t="str">
            <v xml:space="preserve"> ＳＦ型</v>
          </cell>
          <cell r="E29" t="str">
            <v>φ250× 50</v>
          </cell>
          <cell r="F29" t="str">
            <v xml:space="preserve"> 個</v>
          </cell>
          <cell r="G29">
            <v>50100</v>
          </cell>
          <cell r="J29">
            <v>28</v>
          </cell>
        </row>
        <row r="30">
          <cell r="A30">
            <v>29</v>
          </cell>
          <cell r="B30" t="str">
            <v xml:space="preserve"> 分水栓</v>
          </cell>
          <cell r="C30" t="str">
            <v>割Ｔ字管</v>
          </cell>
          <cell r="D30" t="str">
            <v xml:space="preserve"> Ｖ型</v>
          </cell>
          <cell r="E30" t="str">
            <v xml:space="preserve"> 100× 75</v>
          </cell>
          <cell r="F30" t="str">
            <v xml:space="preserve"> 個</v>
          </cell>
          <cell r="G30">
            <v>72200</v>
          </cell>
          <cell r="J30">
            <v>29</v>
          </cell>
        </row>
        <row r="31">
          <cell r="A31">
            <v>30</v>
          </cell>
          <cell r="B31" t="str">
            <v xml:space="preserve"> 分水栓</v>
          </cell>
          <cell r="C31" t="str">
            <v>割Ｔ字管</v>
          </cell>
          <cell r="D31" t="str">
            <v xml:space="preserve"> Ｖ型</v>
          </cell>
          <cell r="E31" t="str">
            <v xml:space="preserve"> 150× 75</v>
          </cell>
          <cell r="F31" t="str">
            <v xml:space="preserve"> 個</v>
          </cell>
          <cell r="G31">
            <v>87600</v>
          </cell>
          <cell r="J31">
            <v>30</v>
          </cell>
        </row>
        <row r="32">
          <cell r="A32">
            <v>31</v>
          </cell>
          <cell r="B32" t="str">
            <v xml:space="preserve"> 分水栓</v>
          </cell>
          <cell r="C32" t="str">
            <v>割Ｔ字管</v>
          </cell>
          <cell r="D32" t="str">
            <v xml:space="preserve"> Ｖ型</v>
          </cell>
          <cell r="E32" t="str">
            <v xml:space="preserve"> 150×100</v>
          </cell>
          <cell r="F32" t="str">
            <v xml:space="preserve"> 個</v>
          </cell>
          <cell r="G32">
            <v>100000</v>
          </cell>
          <cell r="J32">
            <v>31</v>
          </cell>
        </row>
        <row r="33">
          <cell r="A33">
            <v>32</v>
          </cell>
          <cell r="B33" t="str">
            <v xml:space="preserve"> 分水栓</v>
          </cell>
          <cell r="C33" t="str">
            <v>割Ｔ字管</v>
          </cell>
          <cell r="D33" t="str">
            <v xml:space="preserve"> Ｖ型</v>
          </cell>
          <cell r="E33" t="str">
            <v xml:space="preserve"> 200× 75</v>
          </cell>
          <cell r="F33" t="str">
            <v xml:space="preserve"> 個</v>
          </cell>
          <cell r="G33">
            <v>105000</v>
          </cell>
          <cell r="J33">
            <v>32</v>
          </cell>
        </row>
        <row r="34">
          <cell r="A34">
            <v>33</v>
          </cell>
          <cell r="B34" t="str">
            <v xml:space="preserve"> 分水栓</v>
          </cell>
          <cell r="C34" t="str">
            <v>割Ｔ字管</v>
          </cell>
          <cell r="D34" t="str">
            <v xml:space="preserve"> Ｖ型</v>
          </cell>
          <cell r="E34" t="str">
            <v xml:space="preserve"> 200×100</v>
          </cell>
          <cell r="F34" t="str">
            <v xml:space="preserve"> 個</v>
          </cell>
          <cell r="G34">
            <v>121000</v>
          </cell>
          <cell r="J34">
            <v>33</v>
          </cell>
        </row>
        <row r="35">
          <cell r="A35">
            <v>34</v>
          </cell>
          <cell r="B35" t="str">
            <v xml:space="preserve"> 分水栓</v>
          </cell>
          <cell r="C35" t="str">
            <v>割Ｔ字管</v>
          </cell>
          <cell r="D35" t="str">
            <v xml:space="preserve"> Ｖ型</v>
          </cell>
          <cell r="E35" t="str">
            <v xml:space="preserve"> 200×150</v>
          </cell>
          <cell r="F35" t="str">
            <v xml:space="preserve"> 個</v>
          </cell>
          <cell r="G35">
            <v>155000</v>
          </cell>
          <cell r="J35">
            <v>34</v>
          </cell>
        </row>
        <row r="36">
          <cell r="A36">
            <v>35</v>
          </cell>
          <cell r="B36" t="str">
            <v xml:space="preserve"> 分水栓</v>
          </cell>
          <cell r="C36" t="str">
            <v>割Ｔ字管</v>
          </cell>
          <cell r="D36" t="str">
            <v xml:space="preserve"> Ｖ型</v>
          </cell>
          <cell r="E36" t="str">
            <v xml:space="preserve"> 250× 75</v>
          </cell>
          <cell r="F36" t="str">
            <v xml:space="preserve"> 個</v>
          </cell>
          <cell r="G36">
            <v>123000</v>
          </cell>
          <cell r="J36">
            <v>35</v>
          </cell>
        </row>
        <row r="37">
          <cell r="A37">
            <v>36</v>
          </cell>
          <cell r="B37" t="str">
            <v xml:space="preserve"> 分水栓</v>
          </cell>
          <cell r="C37" t="str">
            <v>割Ｔ字管</v>
          </cell>
          <cell r="D37" t="str">
            <v xml:space="preserve"> Ｖ型</v>
          </cell>
          <cell r="E37" t="str">
            <v xml:space="preserve"> 250×100</v>
          </cell>
          <cell r="F37" t="str">
            <v xml:space="preserve"> 個</v>
          </cell>
          <cell r="G37">
            <v>141000</v>
          </cell>
          <cell r="J37">
            <v>36</v>
          </cell>
        </row>
        <row r="38">
          <cell r="A38">
            <v>37</v>
          </cell>
          <cell r="B38" t="str">
            <v xml:space="preserve"> 分水栓</v>
          </cell>
          <cell r="C38" t="str">
            <v>割Ｔ字管</v>
          </cell>
          <cell r="D38" t="str">
            <v xml:space="preserve"> Ｖ型</v>
          </cell>
          <cell r="E38" t="str">
            <v xml:space="preserve"> 250×150</v>
          </cell>
          <cell r="F38" t="str">
            <v xml:space="preserve"> 個</v>
          </cell>
          <cell r="G38">
            <v>177000</v>
          </cell>
          <cell r="J38">
            <v>37</v>
          </cell>
        </row>
        <row r="39">
          <cell r="A39">
            <v>38</v>
          </cell>
          <cell r="B39" t="str">
            <v xml:space="preserve"> DCIP</v>
          </cell>
          <cell r="C39" t="str">
            <v xml:space="preserve">ﾀﾞｸﾀｲﾙ鋳鉄管 </v>
          </cell>
          <cell r="D39" t="str">
            <v>メカ形</v>
          </cell>
          <cell r="E39" t="str">
            <v>φ50</v>
          </cell>
          <cell r="F39" t="str">
            <v xml:space="preserve"> ｍ</v>
          </cell>
          <cell r="G39">
            <v>2633</v>
          </cell>
          <cell r="I39" t="str">
            <v>JWWA G 113</v>
          </cell>
          <cell r="J39">
            <v>38</v>
          </cell>
        </row>
        <row r="40">
          <cell r="A40">
            <v>39</v>
          </cell>
          <cell r="B40" t="str">
            <v xml:space="preserve"> DCIP</v>
          </cell>
          <cell r="C40" t="str">
            <v>Ｔ字管</v>
          </cell>
          <cell r="D40" t="str">
            <v>メカ形</v>
          </cell>
          <cell r="E40" t="str">
            <v>φ50× 50</v>
          </cell>
          <cell r="F40" t="str">
            <v xml:space="preserve"> 個</v>
          </cell>
          <cell r="G40">
            <v>16900</v>
          </cell>
          <cell r="J40">
            <v>39</v>
          </cell>
        </row>
        <row r="41">
          <cell r="A41">
            <v>40</v>
          </cell>
          <cell r="B41" t="str">
            <v xml:space="preserve"> DCIP</v>
          </cell>
          <cell r="C41" t="str">
            <v>９０゜曲管</v>
          </cell>
          <cell r="D41" t="str">
            <v>メカ形</v>
          </cell>
          <cell r="E41" t="str">
            <v>φ50</v>
          </cell>
          <cell r="F41" t="str">
            <v xml:space="preserve"> 個</v>
          </cell>
          <cell r="G41">
            <v>10600</v>
          </cell>
          <cell r="J41">
            <v>40</v>
          </cell>
        </row>
        <row r="42">
          <cell r="A42">
            <v>41</v>
          </cell>
          <cell r="B42" t="str">
            <v xml:space="preserve"> DCIP</v>
          </cell>
          <cell r="C42" t="str">
            <v>４５゜曲管</v>
          </cell>
          <cell r="D42" t="str">
            <v>メカ形</v>
          </cell>
          <cell r="E42" t="str">
            <v>φ50</v>
          </cell>
          <cell r="F42" t="str">
            <v xml:space="preserve"> 個</v>
          </cell>
          <cell r="G42">
            <v>10200</v>
          </cell>
          <cell r="J42">
            <v>41</v>
          </cell>
        </row>
        <row r="43">
          <cell r="A43">
            <v>42</v>
          </cell>
          <cell r="B43" t="str">
            <v xml:space="preserve"> DCIP</v>
          </cell>
          <cell r="C43" t="str">
            <v>22 1/2゜曲管</v>
          </cell>
          <cell r="D43" t="str">
            <v>メカ形</v>
          </cell>
          <cell r="E43" t="str">
            <v>φ50</v>
          </cell>
          <cell r="F43" t="str">
            <v xml:space="preserve"> 個</v>
          </cell>
          <cell r="G43">
            <v>9800</v>
          </cell>
          <cell r="J43">
            <v>42</v>
          </cell>
        </row>
        <row r="44">
          <cell r="A44">
            <v>43</v>
          </cell>
          <cell r="B44" t="str">
            <v xml:space="preserve"> DCIP</v>
          </cell>
          <cell r="C44" t="str">
            <v>11 1/4゜曲管</v>
          </cell>
          <cell r="D44" t="str">
            <v>メカ形</v>
          </cell>
          <cell r="E44" t="str">
            <v>φ50</v>
          </cell>
          <cell r="F44" t="str">
            <v xml:space="preserve"> 個</v>
          </cell>
          <cell r="G44">
            <v>9230</v>
          </cell>
          <cell r="J44">
            <v>43</v>
          </cell>
        </row>
        <row r="45">
          <cell r="A45">
            <v>44</v>
          </cell>
          <cell r="B45" t="str">
            <v xml:space="preserve"> DCIP</v>
          </cell>
          <cell r="C45" t="str">
            <v>　　   栓</v>
          </cell>
          <cell r="D45" t="str">
            <v>メカ形</v>
          </cell>
          <cell r="E45" t="str">
            <v>φ50</v>
          </cell>
          <cell r="F45" t="str">
            <v xml:space="preserve"> 個</v>
          </cell>
          <cell r="G45">
            <v>8730</v>
          </cell>
          <cell r="J45">
            <v>44</v>
          </cell>
        </row>
        <row r="46">
          <cell r="A46">
            <v>45</v>
          </cell>
          <cell r="B46" t="str">
            <v xml:space="preserve"> DCIP</v>
          </cell>
          <cell r="C46" t="str">
            <v>ﾌﾗﾝｼﾞ付Ｔ字管</v>
          </cell>
          <cell r="D46" t="str">
            <v>メカ形</v>
          </cell>
          <cell r="E46" t="str">
            <v>φ50</v>
          </cell>
          <cell r="F46" t="str">
            <v xml:space="preserve"> 個</v>
          </cell>
          <cell r="G46">
            <v>19100</v>
          </cell>
          <cell r="J46">
            <v>45</v>
          </cell>
        </row>
        <row r="47">
          <cell r="A47">
            <v>46</v>
          </cell>
          <cell r="B47" t="str">
            <v xml:space="preserve"> DCIP</v>
          </cell>
          <cell r="C47" t="str">
            <v>ﾌﾗﾝｼﾞ付短管</v>
          </cell>
          <cell r="D47" t="str">
            <v>メカ形</v>
          </cell>
          <cell r="E47" t="str">
            <v xml:space="preserve">  50×140</v>
          </cell>
          <cell r="F47" t="str">
            <v xml:space="preserve"> 個</v>
          </cell>
          <cell r="G47">
            <v>9200</v>
          </cell>
          <cell r="J47">
            <v>46</v>
          </cell>
        </row>
        <row r="48">
          <cell r="A48">
            <v>47</v>
          </cell>
          <cell r="B48" t="str">
            <v xml:space="preserve"> DCIP</v>
          </cell>
          <cell r="C48" t="str">
            <v>ﾌﾗﾝｼﾞ付短管</v>
          </cell>
          <cell r="D48" t="str">
            <v>メカ形</v>
          </cell>
          <cell r="E48" t="str">
            <v xml:space="preserve">  50×300</v>
          </cell>
          <cell r="F48" t="str">
            <v xml:space="preserve"> 個</v>
          </cell>
          <cell r="G48">
            <v>11700</v>
          </cell>
          <cell r="J48">
            <v>47</v>
          </cell>
        </row>
        <row r="49">
          <cell r="A49">
            <v>48</v>
          </cell>
          <cell r="B49" t="str">
            <v xml:space="preserve"> DCIP</v>
          </cell>
          <cell r="C49" t="str">
            <v>ﾌﾗﾝｼﾞ付片落管</v>
          </cell>
          <cell r="D49" t="str">
            <v>メカ形</v>
          </cell>
          <cell r="E49" t="str">
            <v xml:space="preserve">  75× 50</v>
          </cell>
          <cell r="F49" t="str">
            <v xml:space="preserve"> 個</v>
          </cell>
          <cell r="G49">
            <v>12200</v>
          </cell>
          <cell r="J49">
            <v>48</v>
          </cell>
        </row>
        <row r="50">
          <cell r="A50">
            <v>49</v>
          </cell>
          <cell r="B50" t="str">
            <v xml:space="preserve"> DCIP</v>
          </cell>
          <cell r="C50" t="str">
            <v>両受片落管</v>
          </cell>
          <cell r="D50" t="str">
            <v>メカ形</v>
          </cell>
          <cell r="E50" t="str">
            <v xml:space="preserve">  75× 50</v>
          </cell>
          <cell r="F50" t="str">
            <v xml:space="preserve"> 個</v>
          </cell>
          <cell r="G50">
            <v>16000</v>
          </cell>
          <cell r="J50">
            <v>49</v>
          </cell>
        </row>
        <row r="51">
          <cell r="A51">
            <v>50</v>
          </cell>
          <cell r="B51" t="str">
            <v xml:space="preserve"> DCIP</v>
          </cell>
          <cell r="C51" t="str">
            <v>継ぎ輪</v>
          </cell>
          <cell r="D51" t="str">
            <v xml:space="preserve"> Ｃ×Ｃ</v>
          </cell>
          <cell r="E51" t="str">
            <v xml:space="preserve">  50</v>
          </cell>
          <cell r="F51" t="str">
            <v xml:space="preserve"> 個</v>
          </cell>
          <cell r="G51">
            <v>8790</v>
          </cell>
          <cell r="J51">
            <v>50</v>
          </cell>
        </row>
        <row r="52">
          <cell r="A52">
            <v>51</v>
          </cell>
          <cell r="B52" t="str">
            <v xml:space="preserve"> DCIP</v>
          </cell>
          <cell r="C52" t="str">
            <v>継ぎ輪</v>
          </cell>
          <cell r="D52" t="str">
            <v xml:space="preserve"> Ｖ×Ｃ</v>
          </cell>
          <cell r="E52" t="str">
            <v xml:space="preserve">  50</v>
          </cell>
          <cell r="F52" t="str">
            <v xml:space="preserve"> 個</v>
          </cell>
          <cell r="G52">
            <v>19500</v>
          </cell>
          <cell r="J52">
            <v>51</v>
          </cell>
        </row>
        <row r="53">
          <cell r="A53">
            <v>52</v>
          </cell>
          <cell r="B53" t="str">
            <v xml:space="preserve"> DCIP</v>
          </cell>
          <cell r="C53" t="str">
            <v xml:space="preserve">離脱防止金具 </v>
          </cell>
          <cell r="D53" t="str">
            <v xml:space="preserve"> 二つ割</v>
          </cell>
          <cell r="E53" t="str">
            <v xml:space="preserve">  50</v>
          </cell>
          <cell r="F53" t="str">
            <v xml:space="preserve"> 個</v>
          </cell>
          <cell r="G53">
            <v>2520</v>
          </cell>
          <cell r="J53">
            <v>52</v>
          </cell>
        </row>
        <row r="54">
          <cell r="A54">
            <v>53</v>
          </cell>
          <cell r="B54" t="str">
            <v xml:space="preserve"> DCIP</v>
          </cell>
          <cell r="C54" t="str">
            <v>合ﾌﾗﾝｼﾞ(ｴﾎﾟｷｼ)</v>
          </cell>
          <cell r="D54" t="str">
            <v xml:space="preserve"> ﾌﾞｯｼﾝｸﾞ</v>
          </cell>
          <cell r="E54" t="str">
            <v xml:space="preserve">  50× 20</v>
          </cell>
          <cell r="F54" t="str">
            <v xml:space="preserve"> 個</v>
          </cell>
          <cell r="G54">
            <v>9540</v>
          </cell>
          <cell r="J54">
            <v>53</v>
          </cell>
        </row>
        <row r="55">
          <cell r="A55">
            <v>54</v>
          </cell>
          <cell r="B55" t="str">
            <v xml:space="preserve"> DCIP</v>
          </cell>
          <cell r="C55" t="str">
            <v>合ﾌﾗﾝｼﾞ(ｴﾎﾟｷｼ)</v>
          </cell>
          <cell r="D55" t="str">
            <v xml:space="preserve"> ﾌﾞｯｼﾝｸﾞ</v>
          </cell>
          <cell r="E55" t="str">
            <v xml:space="preserve">  50× 25</v>
          </cell>
          <cell r="F55" t="str">
            <v xml:space="preserve"> 個</v>
          </cell>
          <cell r="G55">
            <v>9540</v>
          </cell>
          <cell r="J55">
            <v>54</v>
          </cell>
        </row>
        <row r="56">
          <cell r="A56">
            <v>55</v>
          </cell>
          <cell r="B56" t="str">
            <v xml:space="preserve"> DCIP</v>
          </cell>
          <cell r="C56" t="str">
            <v>合ﾌﾗﾝｼﾞ(ｴﾎﾟｷｼ)</v>
          </cell>
          <cell r="D56" t="str">
            <v xml:space="preserve"> ﾌﾞｯｼﾝｸﾞ</v>
          </cell>
          <cell r="E56" t="str">
            <v xml:space="preserve">  50× 30</v>
          </cell>
          <cell r="F56" t="str">
            <v xml:space="preserve"> 個</v>
          </cell>
          <cell r="G56">
            <v>9540</v>
          </cell>
          <cell r="J56">
            <v>55</v>
          </cell>
        </row>
        <row r="57">
          <cell r="A57">
            <v>56</v>
          </cell>
          <cell r="B57" t="str">
            <v xml:space="preserve"> DCIP</v>
          </cell>
          <cell r="C57" t="str">
            <v>合ﾌﾗﾝｼﾞ(ｴﾎﾟｷｼ)</v>
          </cell>
          <cell r="D57" t="str">
            <v xml:space="preserve"> ﾌﾞｯｼﾝｸﾞ</v>
          </cell>
          <cell r="E57" t="str">
            <v xml:space="preserve">  50× 40</v>
          </cell>
          <cell r="F57" t="str">
            <v xml:space="preserve"> 個</v>
          </cell>
          <cell r="G57">
            <v>9540</v>
          </cell>
          <cell r="J57">
            <v>56</v>
          </cell>
        </row>
        <row r="58">
          <cell r="A58">
            <v>57</v>
          </cell>
          <cell r="B58" t="str">
            <v xml:space="preserve"> DCIP</v>
          </cell>
          <cell r="C58" t="str">
            <v>合ﾌﾗﾝｼﾞ(ｴﾎﾟｷｼ)</v>
          </cell>
          <cell r="D58" t="str">
            <v xml:space="preserve"> ﾌﾞｯｼﾝｸﾞ</v>
          </cell>
          <cell r="E58" t="str">
            <v xml:space="preserve">  50× 50</v>
          </cell>
          <cell r="F58" t="str">
            <v xml:space="preserve"> 個</v>
          </cell>
          <cell r="G58">
            <v>9540</v>
          </cell>
          <cell r="J58">
            <v>57</v>
          </cell>
        </row>
        <row r="59">
          <cell r="A59">
            <v>58</v>
          </cell>
          <cell r="B59" t="str">
            <v xml:space="preserve"> DCIP</v>
          </cell>
          <cell r="C59" t="str">
            <v>合ﾌﾗﾝｼﾞ(ｴﾎﾟｷｼ)</v>
          </cell>
          <cell r="D59" t="str">
            <v xml:space="preserve"> ﾌﾞｯｼﾝｸﾞ</v>
          </cell>
          <cell r="E59" t="str">
            <v xml:space="preserve">  75× 50</v>
          </cell>
          <cell r="F59" t="str">
            <v xml:space="preserve"> 個</v>
          </cell>
          <cell r="G59">
            <v>3710</v>
          </cell>
          <cell r="J59">
            <v>58</v>
          </cell>
        </row>
        <row r="60">
          <cell r="A60">
            <v>59</v>
          </cell>
          <cell r="B60" t="str">
            <v xml:space="preserve"> DCIP</v>
          </cell>
          <cell r="C60" t="str">
            <v>合ﾌﾗﾝｼﾞ(ｴﾎﾟｷｼ)</v>
          </cell>
          <cell r="D60" t="str">
            <v xml:space="preserve"> ﾌﾞｯｼﾝｸﾞ</v>
          </cell>
          <cell r="E60" t="str">
            <v xml:space="preserve"> 100× 50</v>
          </cell>
          <cell r="F60" t="str">
            <v xml:space="preserve"> 個</v>
          </cell>
          <cell r="G60">
            <v>4550</v>
          </cell>
          <cell r="J60">
            <v>59</v>
          </cell>
        </row>
        <row r="61">
          <cell r="A61">
            <v>60</v>
          </cell>
          <cell r="B61" t="str">
            <v xml:space="preserve"> DCIP</v>
          </cell>
          <cell r="C61" t="str">
            <v>合ﾌﾗﾝｼﾞ(ｴﾎﾟｷｼ)</v>
          </cell>
          <cell r="D61" t="str">
            <v xml:space="preserve"> ﾌﾞｯｼﾝｸﾞ</v>
          </cell>
          <cell r="E61" t="str">
            <v xml:space="preserve"> 150× 50</v>
          </cell>
          <cell r="F61" t="str">
            <v xml:space="preserve"> 個</v>
          </cell>
          <cell r="G61">
            <v>6330</v>
          </cell>
          <cell r="J61">
            <v>60</v>
          </cell>
        </row>
        <row r="62">
          <cell r="A62">
            <v>61</v>
          </cell>
          <cell r="B62" t="str">
            <v xml:space="preserve"> DCIP</v>
          </cell>
          <cell r="C62" t="str">
            <v>ﾎﾟﾘｴﾁﾚﾝｽﾘｰﾌﾞ</v>
          </cell>
          <cell r="E62" t="str">
            <v>φ50</v>
          </cell>
          <cell r="F62" t="str">
            <v xml:space="preserve"> ｍ</v>
          </cell>
          <cell r="G62">
            <v>190</v>
          </cell>
          <cell r="J62">
            <v>61</v>
          </cell>
        </row>
        <row r="63">
          <cell r="A63">
            <v>62</v>
          </cell>
          <cell r="B63" t="str">
            <v xml:space="preserve"> HI RR</v>
          </cell>
          <cell r="C63" t="str">
            <v xml:space="preserve">ＨＩＶＰ </v>
          </cell>
          <cell r="D63" t="str">
            <v xml:space="preserve"> RR 片受</v>
          </cell>
          <cell r="E63" t="str">
            <v>φ50</v>
          </cell>
          <cell r="F63" t="str">
            <v xml:space="preserve"> ｍ</v>
          </cell>
          <cell r="G63">
            <v>692</v>
          </cell>
          <cell r="J63">
            <v>62</v>
          </cell>
        </row>
        <row r="64">
          <cell r="A64">
            <v>63</v>
          </cell>
          <cell r="B64" t="str">
            <v xml:space="preserve"> HI RR</v>
          </cell>
          <cell r="C64" t="str">
            <v>HI 90゜ﾍﾞﾝﾄﾞ</v>
          </cell>
          <cell r="D64" t="str">
            <v xml:space="preserve"> RR 片受</v>
          </cell>
          <cell r="E64" t="str">
            <v>φ50</v>
          </cell>
          <cell r="F64" t="str">
            <v xml:space="preserve"> 個</v>
          </cell>
          <cell r="G64">
            <v>2810</v>
          </cell>
          <cell r="I64" t="str">
            <v xml:space="preserve"> JIS K 6743</v>
          </cell>
          <cell r="J64">
            <v>63</v>
          </cell>
        </row>
        <row r="65">
          <cell r="A65">
            <v>64</v>
          </cell>
          <cell r="B65" t="str">
            <v xml:space="preserve"> HI RR</v>
          </cell>
          <cell r="C65" t="str">
            <v>HI 45゜ﾍﾞﾝﾄﾞ</v>
          </cell>
          <cell r="D65" t="str">
            <v xml:space="preserve"> RR 片受</v>
          </cell>
          <cell r="E65" t="str">
            <v>φ50</v>
          </cell>
          <cell r="F65" t="str">
            <v xml:space="preserve"> 個</v>
          </cell>
          <cell r="G65">
            <v>2530</v>
          </cell>
          <cell r="I65" t="str">
            <v xml:space="preserve"> JIS K 6743</v>
          </cell>
          <cell r="J65">
            <v>64</v>
          </cell>
        </row>
        <row r="66">
          <cell r="A66">
            <v>65</v>
          </cell>
          <cell r="B66" t="str">
            <v xml:space="preserve"> HI RR</v>
          </cell>
          <cell r="C66" t="str">
            <v>HI 22 1/2゜ﾍﾞﾝﾄﾞ</v>
          </cell>
          <cell r="D66" t="str">
            <v xml:space="preserve"> RR 片受</v>
          </cell>
          <cell r="E66" t="str">
            <v>φ50</v>
          </cell>
          <cell r="F66" t="str">
            <v xml:space="preserve"> 個</v>
          </cell>
          <cell r="G66">
            <v>2350</v>
          </cell>
          <cell r="I66" t="str">
            <v xml:space="preserve"> JIS K 6743</v>
          </cell>
          <cell r="J66">
            <v>65</v>
          </cell>
        </row>
        <row r="67">
          <cell r="A67">
            <v>66</v>
          </cell>
          <cell r="B67" t="str">
            <v xml:space="preserve"> HI RR</v>
          </cell>
          <cell r="C67" t="str">
            <v>HI 11 1/4゜ﾍﾞﾝﾄﾞ</v>
          </cell>
          <cell r="D67" t="str">
            <v xml:space="preserve"> RR 片受</v>
          </cell>
          <cell r="E67" t="str">
            <v>φ50</v>
          </cell>
          <cell r="F67" t="str">
            <v xml:space="preserve"> 個</v>
          </cell>
          <cell r="G67">
            <v>2150</v>
          </cell>
          <cell r="I67" t="str">
            <v xml:space="preserve"> JIS K 6743</v>
          </cell>
          <cell r="J67">
            <v>66</v>
          </cell>
        </row>
        <row r="68">
          <cell r="A68">
            <v>67</v>
          </cell>
          <cell r="B68" t="str">
            <v xml:space="preserve"> HI RR</v>
          </cell>
          <cell r="C68" t="str">
            <v>HI 5 5/8 ﾍﾞﾝﾄﾞ</v>
          </cell>
          <cell r="D68" t="str">
            <v xml:space="preserve"> RR 片受</v>
          </cell>
          <cell r="E68" t="str">
            <v>φ50</v>
          </cell>
          <cell r="F68" t="str">
            <v xml:space="preserve"> 個</v>
          </cell>
          <cell r="G68">
            <v>1830</v>
          </cell>
          <cell r="I68" t="str">
            <v xml:space="preserve"> JIS K 6743</v>
          </cell>
          <cell r="J68">
            <v>67</v>
          </cell>
        </row>
        <row r="69">
          <cell r="A69">
            <v>68</v>
          </cell>
          <cell r="B69" t="str">
            <v xml:space="preserve"> HI RR</v>
          </cell>
          <cell r="C69" t="str">
            <v>HI Ｓ ﾍﾞﾝﾄﾞ</v>
          </cell>
          <cell r="D69" t="str">
            <v xml:space="preserve"> RR 片受</v>
          </cell>
          <cell r="E69" t="str">
            <v>φ50</v>
          </cell>
          <cell r="F69" t="str">
            <v xml:space="preserve"> 個</v>
          </cell>
          <cell r="G69">
            <v>6870</v>
          </cell>
          <cell r="I69" t="str">
            <v xml:space="preserve"> JIS K 6743</v>
          </cell>
          <cell r="J69">
            <v>68</v>
          </cell>
        </row>
        <row r="70">
          <cell r="A70">
            <v>69</v>
          </cell>
          <cell r="B70" t="str">
            <v xml:space="preserve"> HI RR</v>
          </cell>
          <cell r="C70" t="str">
            <v>HI ｿｹｯﾄ</v>
          </cell>
          <cell r="D70" t="str">
            <v xml:space="preserve"> RR 両受</v>
          </cell>
          <cell r="E70" t="str">
            <v>φ50</v>
          </cell>
          <cell r="F70" t="str">
            <v xml:space="preserve"> 個</v>
          </cell>
          <cell r="G70">
            <v>1480</v>
          </cell>
          <cell r="I70" t="str">
            <v xml:space="preserve"> JIS K 6743</v>
          </cell>
          <cell r="J70">
            <v>69</v>
          </cell>
        </row>
        <row r="71">
          <cell r="A71">
            <v>70</v>
          </cell>
          <cell r="B71" t="str">
            <v xml:space="preserve"> HI RR</v>
          </cell>
          <cell r="C71" t="str">
            <v>HI 受挿ｿｹｯﾄ</v>
          </cell>
          <cell r="D71" t="str">
            <v xml:space="preserve"> RR 片挿</v>
          </cell>
          <cell r="E71" t="str">
            <v>φ50</v>
          </cell>
          <cell r="F71" t="str">
            <v xml:space="preserve"> 個</v>
          </cell>
          <cell r="G71">
            <v>1340</v>
          </cell>
          <cell r="I71" t="str">
            <v xml:space="preserve"> JIS K 6743</v>
          </cell>
          <cell r="J71">
            <v>70</v>
          </cell>
        </row>
        <row r="72">
          <cell r="A72">
            <v>71</v>
          </cell>
          <cell r="B72" t="str">
            <v xml:space="preserve"> HI RR</v>
          </cell>
          <cell r="C72" t="str">
            <v>HIﾌﾗﾝｼﾞ短管CIP</v>
          </cell>
          <cell r="D72" t="str">
            <v xml:space="preserve"> HI用受短1</v>
          </cell>
          <cell r="E72" t="str">
            <v>φ50</v>
          </cell>
          <cell r="F72" t="str">
            <v xml:space="preserve"> 個</v>
          </cell>
          <cell r="G72">
            <v>5240</v>
          </cell>
          <cell r="H72" t="str">
            <v>RR-ﾌﾗﾝｼﾞ</v>
          </cell>
          <cell r="I72" t="str">
            <v>JWWA K 131</v>
          </cell>
          <cell r="J72">
            <v>71</v>
          </cell>
        </row>
        <row r="73">
          <cell r="A73">
            <v>72</v>
          </cell>
          <cell r="B73" t="str">
            <v xml:space="preserve"> HI RR</v>
          </cell>
          <cell r="C73" t="str">
            <v>HI MFｼﾞｮｲﾝﾄCIP</v>
          </cell>
          <cell r="D73" t="str">
            <v xml:space="preserve"> HI用受短1</v>
          </cell>
          <cell r="E73" t="str">
            <v>φ50</v>
          </cell>
          <cell r="F73" t="str">
            <v xml:space="preserve"> 個</v>
          </cell>
          <cell r="G73">
            <v>6250</v>
          </cell>
          <cell r="H73" t="str">
            <v>ﾒｶ-ﾌﾗﾝｼﾞ</v>
          </cell>
          <cell r="I73" t="str">
            <v>JWWA K 131</v>
          </cell>
          <cell r="J73">
            <v>72</v>
          </cell>
        </row>
        <row r="74">
          <cell r="A74">
            <v>73</v>
          </cell>
          <cell r="B74" t="str">
            <v xml:space="preserve"> HI RR</v>
          </cell>
          <cell r="C74" t="str">
            <v>離脱防止金具 RR</v>
          </cell>
          <cell r="D74" t="str">
            <v xml:space="preserve"> Ｃ型</v>
          </cell>
          <cell r="E74" t="str">
            <v>φ50</v>
          </cell>
          <cell r="F74" t="str">
            <v xml:space="preserve"> 個</v>
          </cell>
          <cell r="G74">
            <v>3290</v>
          </cell>
          <cell r="H74" t="str">
            <v>鋳鉄継手用</v>
          </cell>
          <cell r="I74" t="str">
            <v xml:space="preserve"> ひっかけ</v>
          </cell>
          <cell r="J74">
            <v>73</v>
          </cell>
        </row>
        <row r="75">
          <cell r="A75">
            <v>74</v>
          </cell>
          <cell r="B75" t="str">
            <v xml:space="preserve"> HI RR</v>
          </cell>
          <cell r="C75" t="str">
            <v>離脱防止金具 RR</v>
          </cell>
          <cell r="D75" t="str">
            <v xml:space="preserve"> Ｖ型</v>
          </cell>
          <cell r="E75" t="str">
            <v>φ50</v>
          </cell>
          <cell r="F75" t="str">
            <v xml:space="preserve"> 個</v>
          </cell>
          <cell r="G75">
            <v>4130</v>
          </cell>
          <cell r="H75" t="str">
            <v>塩ビ継手用</v>
          </cell>
          <cell r="I75" t="str">
            <v>挟み込み</v>
          </cell>
          <cell r="J75">
            <v>74</v>
          </cell>
        </row>
        <row r="76">
          <cell r="A76">
            <v>75</v>
          </cell>
          <cell r="B76" t="str">
            <v xml:space="preserve"> HI TS</v>
          </cell>
          <cell r="C76" t="str">
            <v>HI MCﾕﾆｵﾝ</v>
          </cell>
          <cell r="D76" t="str">
            <v xml:space="preserve"> TS</v>
          </cell>
          <cell r="E76" t="str">
            <v>φ50</v>
          </cell>
          <cell r="F76" t="str">
            <v xml:space="preserve"> 個</v>
          </cell>
          <cell r="G76">
            <v>1350</v>
          </cell>
          <cell r="H76" t="str">
            <v>亜鉛鍍金ﾎﾞﾙﾄ</v>
          </cell>
          <cell r="J76">
            <v>75</v>
          </cell>
        </row>
        <row r="77">
          <cell r="A77">
            <v>76</v>
          </cell>
          <cell r="B77" t="str">
            <v xml:space="preserve"> HI TS</v>
          </cell>
          <cell r="C77" t="str">
            <v>ＨＩＶ Ｐ</v>
          </cell>
          <cell r="D77" t="str">
            <v xml:space="preserve"> TS</v>
          </cell>
          <cell r="E77" t="str">
            <v>φ16</v>
          </cell>
          <cell r="F77" t="str">
            <v xml:space="preserve"> ｍ</v>
          </cell>
          <cell r="G77">
            <v>137</v>
          </cell>
          <cell r="I77" t="str">
            <v>JWWA K 118</v>
          </cell>
          <cell r="J77">
            <v>76</v>
          </cell>
        </row>
        <row r="78">
          <cell r="A78">
            <v>77</v>
          </cell>
          <cell r="B78" t="str">
            <v xml:space="preserve"> HI TS</v>
          </cell>
          <cell r="C78" t="str">
            <v>ＨＩＶ Ｐ</v>
          </cell>
          <cell r="D78" t="str">
            <v xml:space="preserve"> TS</v>
          </cell>
          <cell r="E78" t="str">
            <v>φ20</v>
          </cell>
          <cell r="F78" t="str">
            <v xml:space="preserve"> ｍ</v>
          </cell>
          <cell r="G78">
            <v>167</v>
          </cell>
          <cell r="I78" t="str">
            <v>JWWA K 118</v>
          </cell>
          <cell r="J78">
            <v>77</v>
          </cell>
        </row>
        <row r="79">
          <cell r="A79">
            <v>78</v>
          </cell>
          <cell r="B79" t="str">
            <v xml:space="preserve"> HI TS</v>
          </cell>
          <cell r="C79" t="str">
            <v>ＨＩＶ Ｐ</v>
          </cell>
          <cell r="D79" t="str">
            <v xml:space="preserve"> TS</v>
          </cell>
          <cell r="E79" t="str">
            <v>φ25</v>
          </cell>
          <cell r="F79" t="str">
            <v xml:space="preserve"> ｍ</v>
          </cell>
          <cell r="G79">
            <v>240</v>
          </cell>
          <cell r="I79" t="str">
            <v>JWWA K 118</v>
          </cell>
          <cell r="J79">
            <v>78</v>
          </cell>
        </row>
        <row r="80">
          <cell r="A80">
            <v>79</v>
          </cell>
          <cell r="B80" t="str">
            <v xml:space="preserve"> HI TS</v>
          </cell>
          <cell r="C80" t="str">
            <v>ＨＩＶ Ｐ</v>
          </cell>
          <cell r="D80" t="str">
            <v xml:space="preserve"> TS</v>
          </cell>
          <cell r="E80" t="str">
            <v>φ40</v>
          </cell>
          <cell r="F80" t="str">
            <v xml:space="preserve"> ｍ</v>
          </cell>
          <cell r="G80">
            <v>417</v>
          </cell>
          <cell r="I80" t="str">
            <v>JWWA K 118</v>
          </cell>
          <cell r="J80">
            <v>79</v>
          </cell>
        </row>
        <row r="81">
          <cell r="A81">
            <v>80</v>
          </cell>
          <cell r="B81" t="str">
            <v xml:space="preserve"> HI TS</v>
          </cell>
          <cell r="C81" t="str">
            <v>ＨＩＶ Ｐ</v>
          </cell>
          <cell r="D81" t="str">
            <v xml:space="preserve"> TS</v>
          </cell>
          <cell r="E81" t="str">
            <v>φ50</v>
          </cell>
          <cell r="F81" t="str">
            <v xml:space="preserve"> ｍ</v>
          </cell>
          <cell r="G81">
            <v>587</v>
          </cell>
          <cell r="I81" t="str">
            <v>JWWA K 118</v>
          </cell>
          <cell r="J81">
            <v>80</v>
          </cell>
        </row>
        <row r="82">
          <cell r="A82">
            <v>81</v>
          </cell>
          <cell r="B82" t="str">
            <v xml:space="preserve"> HI TS</v>
          </cell>
          <cell r="C82" t="str">
            <v>HI キャップ</v>
          </cell>
          <cell r="D82" t="str">
            <v xml:space="preserve"> TS</v>
          </cell>
          <cell r="E82" t="str">
            <v>φ16</v>
          </cell>
          <cell r="F82" t="str">
            <v xml:space="preserve"> 個</v>
          </cell>
          <cell r="G82">
            <v>45</v>
          </cell>
          <cell r="I82" t="str">
            <v>JWWA K 119</v>
          </cell>
          <cell r="J82">
            <v>81</v>
          </cell>
        </row>
        <row r="83">
          <cell r="A83">
            <v>82</v>
          </cell>
          <cell r="B83" t="str">
            <v xml:space="preserve"> HI TS</v>
          </cell>
          <cell r="C83" t="str">
            <v>HI キャップ</v>
          </cell>
          <cell r="D83" t="str">
            <v xml:space="preserve"> TS</v>
          </cell>
          <cell r="E83" t="str">
            <v>φ20</v>
          </cell>
          <cell r="F83" t="str">
            <v xml:space="preserve"> 個</v>
          </cell>
          <cell r="G83">
            <v>46</v>
          </cell>
          <cell r="I83" t="str">
            <v>JWWA K 119</v>
          </cell>
          <cell r="J83">
            <v>82</v>
          </cell>
        </row>
        <row r="84">
          <cell r="A84">
            <v>83</v>
          </cell>
          <cell r="B84" t="str">
            <v xml:space="preserve"> HI TS</v>
          </cell>
          <cell r="C84" t="str">
            <v>HI キャップ</v>
          </cell>
          <cell r="D84" t="str">
            <v xml:space="preserve"> TS</v>
          </cell>
          <cell r="E84" t="str">
            <v>φ25</v>
          </cell>
          <cell r="F84" t="str">
            <v xml:space="preserve"> 個</v>
          </cell>
          <cell r="G84">
            <v>63</v>
          </cell>
          <cell r="I84" t="str">
            <v>JWWA K 119</v>
          </cell>
          <cell r="J84">
            <v>83</v>
          </cell>
        </row>
        <row r="85">
          <cell r="A85">
            <v>84</v>
          </cell>
          <cell r="B85" t="str">
            <v xml:space="preserve"> HI TS</v>
          </cell>
          <cell r="C85" t="str">
            <v>HI キャップ</v>
          </cell>
          <cell r="D85" t="str">
            <v xml:space="preserve"> TS</v>
          </cell>
          <cell r="E85" t="str">
            <v>φ40</v>
          </cell>
          <cell r="F85" t="str">
            <v xml:space="preserve"> 個</v>
          </cell>
          <cell r="G85">
            <v>133</v>
          </cell>
          <cell r="I85" t="str">
            <v>JWWA K 119</v>
          </cell>
          <cell r="J85">
            <v>84</v>
          </cell>
        </row>
        <row r="86">
          <cell r="A86">
            <v>85</v>
          </cell>
          <cell r="B86" t="str">
            <v xml:space="preserve"> HI TS</v>
          </cell>
          <cell r="C86" t="str">
            <v>HI キャップ</v>
          </cell>
          <cell r="D86" t="str">
            <v xml:space="preserve"> TS</v>
          </cell>
          <cell r="E86" t="str">
            <v>φ50</v>
          </cell>
          <cell r="F86" t="str">
            <v xml:space="preserve"> 個</v>
          </cell>
          <cell r="G86">
            <v>208</v>
          </cell>
          <cell r="I86" t="str">
            <v>JWWA K 119</v>
          </cell>
          <cell r="J86">
            <v>85</v>
          </cell>
        </row>
        <row r="87">
          <cell r="A87">
            <v>86</v>
          </cell>
          <cell r="B87" t="str">
            <v xml:space="preserve"> HI TS</v>
          </cell>
          <cell r="C87" t="str">
            <v>HI チ－ズ</v>
          </cell>
          <cell r="D87" t="str">
            <v xml:space="preserve"> TS</v>
          </cell>
          <cell r="E87" t="str">
            <v>φ16</v>
          </cell>
          <cell r="F87" t="str">
            <v xml:space="preserve"> 個</v>
          </cell>
          <cell r="G87">
            <v>70</v>
          </cell>
          <cell r="I87" t="str">
            <v>JWWA K 119</v>
          </cell>
          <cell r="J87">
            <v>86</v>
          </cell>
        </row>
        <row r="88">
          <cell r="A88">
            <v>87</v>
          </cell>
          <cell r="B88" t="str">
            <v xml:space="preserve"> HI TS</v>
          </cell>
          <cell r="C88" t="str">
            <v>HI チ－ズ</v>
          </cell>
          <cell r="D88" t="str">
            <v xml:space="preserve"> TS</v>
          </cell>
          <cell r="E88" t="str">
            <v>φ20</v>
          </cell>
          <cell r="F88" t="str">
            <v xml:space="preserve"> 個</v>
          </cell>
          <cell r="G88">
            <v>96</v>
          </cell>
          <cell r="I88" t="str">
            <v>JWWA K 119</v>
          </cell>
          <cell r="J88">
            <v>87</v>
          </cell>
        </row>
        <row r="89">
          <cell r="A89">
            <v>88</v>
          </cell>
          <cell r="B89" t="str">
            <v xml:space="preserve"> HI TS</v>
          </cell>
          <cell r="C89" t="str">
            <v>HI チ－ズ</v>
          </cell>
          <cell r="D89" t="str">
            <v xml:space="preserve"> TS</v>
          </cell>
          <cell r="E89" t="str">
            <v>φ25</v>
          </cell>
          <cell r="F89" t="str">
            <v xml:space="preserve"> 個</v>
          </cell>
          <cell r="G89">
            <v>148</v>
          </cell>
          <cell r="I89" t="str">
            <v>JWWA K 119</v>
          </cell>
          <cell r="J89">
            <v>88</v>
          </cell>
        </row>
        <row r="90">
          <cell r="A90">
            <v>89</v>
          </cell>
          <cell r="B90" t="str">
            <v xml:space="preserve"> HI TS</v>
          </cell>
          <cell r="C90" t="str">
            <v>HI チ－ズ</v>
          </cell>
          <cell r="D90" t="str">
            <v xml:space="preserve"> TS</v>
          </cell>
          <cell r="E90" t="str">
            <v>φ40</v>
          </cell>
          <cell r="F90" t="str">
            <v xml:space="preserve"> 個</v>
          </cell>
          <cell r="G90">
            <v>344</v>
          </cell>
          <cell r="I90" t="str">
            <v>JWWA K 119</v>
          </cell>
          <cell r="J90">
            <v>89</v>
          </cell>
        </row>
        <row r="91">
          <cell r="A91">
            <v>90</v>
          </cell>
          <cell r="B91" t="str">
            <v xml:space="preserve"> HI TS</v>
          </cell>
          <cell r="C91" t="str">
            <v>HI チ－ズ</v>
          </cell>
          <cell r="D91" t="str">
            <v xml:space="preserve"> TS</v>
          </cell>
          <cell r="E91" t="str">
            <v>φ50</v>
          </cell>
          <cell r="F91" t="str">
            <v xml:space="preserve"> 個</v>
          </cell>
          <cell r="G91">
            <v>553</v>
          </cell>
          <cell r="I91" t="str">
            <v>JWWA K 119</v>
          </cell>
          <cell r="J91">
            <v>90</v>
          </cell>
        </row>
        <row r="92">
          <cell r="A92">
            <v>91</v>
          </cell>
          <cell r="B92" t="str">
            <v xml:space="preserve"> HI TS</v>
          </cell>
          <cell r="C92" t="str">
            <v>HI チ－ズ</v>
          </cell>
          <cell r="D92" t="str">
            <v xml:space="preserve"> TS 異径</v>
          </cell>
          <cell r="E92" t="str">
            <v xml:space="preserve">  16×13</v>
          </cell>
          <cell r="F92" t="str">
            <v xml:space="preserve"> 個</v>
          </cell>
          <cell r="G92">
            <v>70</v>
          </cell>
          <cell r="I92" t="str">
            <v>JWWA K 119</v>
          </cell>
          <cell r="J92">
            <v>91</v>
          </cell>
        </row>
        <row r="93">
          <cell r="A93">
            <v>92</v>
          </cell>
          <cell r="B93" t="str">
            <v xml:space="preserve"> HI TS</v>
          </cell>
          <cell r="C93" t="str">
            <v>HI チ－ズ</v>
          </cell>
          <cell r="D93" t="str">
            <v xml:space="preserve"> TS 異径</v>
          </cell>
          <cell r="E93" t="str">
            <v xml:space="preserve">  20×13</v>
          </cell>
          <cell r="F93" t="str">
            <v xml:space="preserve"> 個</v>
          </cell>
          <cell r="G93">
            <v>94</v>
          </cell>
          <cell r="I93" t="str">
            <v>JWWA K 119</v>
          </cell>
          <cell r="J93">
            <v>92</v>
          </cell>
        </row>
        <row r="94">
          <cell r="A94">
            <v>93</v>
          </cell>
          <cell r="B94" t="str">
            <v xml:space="preserve"> HI TS</v>
          </cell>
          <cell r="C94" t="str">
            <v>HI チ－ズ</v>
          </cell>
          <cell r="D94" t="str">
            <v xml:space="preserve"> TS 異径</v>
          </cell>
          <cell r="E94" t="str">
            <v xml:space="preserve">  25×13</v>
          </cell>
          <cell r="F94" t="str">
            <v xml:space="preserve"> 個</v>
          </cell>
          <cell r="G94">
            <v>145</v>
          </cell>
          <cell r="I94" t="str">
            <v>JWWA K 119</v>
          </cell>
          <cell r="J94">
            <v>93</v>
          </cell>
        </row>
        <row r="95">
          <cell r="A95">
            <v>94</v>
          </cell>
          <cell r="B95" t="str">
            <v xml:space="preserve"> HI TS</v>
          </cell>
          <cell r="C95" t="str">
            <v>HI チ－ズ</v>
          </cell>
          <cell r="D95" t="str">
            <v xml:space="preserve"> TS 異径</v>
          </cell>
          <cell r="E95" t="str">
            <v xml:space="preserve">  40×13</v>
          </cell>
          <cell r="F95" t="str">
            <v xml:space="preserve"> 個</v>
          </cell>
          <cell r="G95">
            <v>335</v>
          </cell>
          <cell r="I95" t="str">
            <v>JWWA K 119</v>
          </cell>
          <cell r="J95">
            <v>94</v>
          </cell>
        </row>
        <row r="96">
          <cell r="A96">
            <v>95</v>
          </cell>
          <cell r="B96" t="str">
            <v xml:space="preserve"> HI TS</v>
          </cell>
          <cell r="C96" t="str">
            <v>HI チ－ズ</v>
          </cell>
          <cell r="D96" t="str">
            <v xml:space="preserve"> TS 異径</v>
          </cell>
          <cell r="E96" t="str">
            <v xml:space="preserve">  50×13</v>
          </cell>
          <cell r="F96" t="str">
            <v xml:space="preserve"> 個</v>
          </cell>
          <cell r="G96">
            <v>540</v>
          </cell>
          <cell r="I96" t="str">
            <v>JWWA K 119</v>
          </cell>
          <cell r="J96">
            <v>95</v>
          </cell>
        </row>
        <row r="97">
          <cell r="A97">
            <v>96</v>
          </cell>
          <cell r="B97" t="str">
            <v xml:space="preserve"> HI TS</v>
          </cell>
          <cell r="C97" t="str">
            <v>HI ｴﾙﾎﾞ</v>
          </cell>
          <cell r="D97" t="str">
            <v xml:space="preserve"> TS</v>
          </cell>
          <cell r="E97" t="str">
            <v>φ16</v>
          </cell>
          <cell r="F97" t="str">
            <v xml:space="preserve"> 個</v>
          </cell>
          <cell r="G97">
            <v>48</v>
          </cell>
          <cell r="I97" t="str">
            <v>JWWA K 119</v>
          </cell>
          <cell r="J97">
            <v>96</v>
          </cell>
        </row>
        <row r="98">
          <cell r="A98">
            <v>97</v>
          </cell>
          <cell r="B98" t="str">
            <v xml:space="preserve"> HI TS</v>
          </cell>
          <cell r="C98" t="str">
            <v>HI ｴﾙﾎﾞ</v>
          </cell>
          <cell r="D98" t="str">
            <v xml:space="preserve"> TS</v>
          </cell>
          <cell r="E98" t="str">
            <v>φ20</v>
          </cell>
          <cell r="F98" t="str">
            <v xml:space="preserve"> 個</v>
          </cell>
          <cell r="G98">
            <v>64</v>
          </cell>
          <cell r="I98" t="str">
            <v>JWWA K 119</v>
          </cell>
          <cell r="J98">
            <v>97</v>
          </cell>
        </row>
        <row r="99">
          <cell r="A99">
            <v>98</v>
          </cell>
          <cell r="B99" t="str">
            <v xml:space="preserve"> HI TS</v>
          </cell>
          <cell r="C99" t="str">
            <v>HI ｴﾙﾎﾞ</v>
          </cell>
          <cell r="D99" t="str">
            <v xml:space="preserve"> TS</v>
          </cell>
          <cell r="E99" t="str">
            <v>φ25</v>
          </cell>
          <cell r="F99" t="str">
            <v xml:space="preserve"> 個</v>
          </cell>
          <cell r="G99">
            <v>100</v>
          </cell>
          <cell r="I99" t="str">
            <v>JWWA K 119</v>
          </cell>
          <cell r="J99">
            <v>98</v>
          </cell>
        </row>
        <row r="100">
          <cell r="A100">
            <v>99</v>
          </cell>
          <cell r="B100" t="str">
            <v xml:space="preserve"> HI TS</v>
          </cell>
          <cell r="C100" t="str">
            <v>HI ｴﾙﾎﾞ</v>
          </cell>
          <cell r="D100" t="str">
            <v xml:space="preserve"> TS</v>
          </cell>
          <cell r="E100" t="str">
            <v>φ40</v>
          </cell>
          <cell r="F100" t="str">
            <v xml:space="preserve"> 個</v>
          </cell>
          <cell r="G100">
            <v>232</v>
          </cell>
          <cell r="I100" t="str">
            <v>JWWA K 119</v>
          </cell>
          <cell r="J100">
            <v>99</v>
          </cell>
        </row>
        <row r="101">
          <cell r="A101">
            <v>100</v>
          </cell>
          <cell r="B101" t="str">
            <v xml:space="preserve"> HI TS</v>
          </cell>
          <cell r="C101" t="str">
            <v>HI ｴﾙﾎﾞ</v>
          </cell>
          <cell r="D101" t="str">
            <v xml:space="preserve"> TS</v>
          </cell>
          <cell r="E101" t="str">
            <v>φ50</v>
          </cell>
          <cell r="F101" t="str">
            <v xml:space="preserve"> 個</v>
          </cell>
          <cell r="G101">
            <v>363</v>
          </cell>
          <cell r="I101" t="str">
            <v>JWWA K 119</v>
          </cell>
          <cell r="J101">
            <v>100</v>
          </cell>
        </row>
        <row r="102">
          <cell r="A102">
            <v>101</v>
          </cell>
          <cell r="B102" t="str">
            <v xml:space="preserve"> HI TS</v>
          </cell>
          <cell r="C102" t="str">
            <v>HI 45゜ｴﾙﾎﾞ</v>
          </cell>
          <cell r="D102" t="str">
            <v xml:space="preserve"> TS</v>
          </cell>
          <cell r="E102" t="str">
            <v>φ16</v>
          </cell>
          <cell r="F102" t="str">
            <v xml:space="preserve"> 個</v>
          </cell>
          <cell r="G102">
            <v>54</v>
          </cell>
          <cell r="I102" t="str">
            <v>JWWA K 119</v>
          </cell>
          <cell r="J102">
            <v>101</v>
          </cell>
        </row>
        <row r="103">
          <cell r="A103">
            <v>102</v>
          </cell>
          <cell r="B103" t="str">
            <v xml:space="preserve"> HI TS</v>
          </cell>
          <cell r="C103" t="str">
            <v>HI 45゜ｴﾙﾎﾞ</v>
          </cell>
          <cell r="D103" t="str">
            <v xml:space="preserve"> TS</v>
          </cell>
          <cell r="E103" t="str">
            <v>φ20</v>
          </cell>
          <cell r="F103" t="str">
            <v xml:space="preserve"> 個</v>
          </cell>
          <cell r="G103">
            <v>78</v>
          </cell>
          <cell r="I103" t="str">
            <v>JWWA K 119</v>
          </cell>
          <cell r="J103">
            <v>102</v>
          </cell>
        </row>
        <row r="104">
          <cell r="A104">
            <v>103</v>
          </cell>
          <cell r="B104" t="str">
            <v xml:space="preserve"> HI TS</v>
          </cell>
          <cell r="C104" t="str">
            <v>HI 45゜ｴﾙﾎﾞ</v>
          </cell>
          <cell r="D104" t="str">
            <v xml:space="preserve"> TS</v>
          </cell>
          <cell r="E104" t="str">
            <v>φ25</v>
          </cell>
          <cell r="F104" t="str">
            <v xml:space="preserve"> 個</v>
          </cell>
          <cell r="G104">
            <v>90</v>
          </cell>
          <cell r="I104" t="str">
            <v>JWWA K 119</v>
          </cell>
          <cell r="J104">
            <v>103</v>
          </cell>
        </row>
        <row r="105">
          <cell r="A105">
            <v>104</v>
          </cell>
          <cell r="B105" t="str">
            <v xml:space="preserve"> HI TS</v>
          </cell>
          <cell r="C105" t="str">
            <v>HI 45゜ｴﾙﾎﾞ</v>
          </cell>
          <cell r="D105" t="str">
            <v xml:space="preserve"> TS</v>
          </cell>
          <cell r="E105" t="str">
            <v>φ40</v>
          </cell>
          <cell r="F105" t="str">
            <v xml:space="preserve"> 個</v>
          </cell>
          <cell r="G105">
            <v>630</v>
          </cell>
          <cell r="I105" t="str">
            <v>JWWA K 119</v>
          </cell>
          <cell r="J105">
            <v>104</v>
          </cell>
        </row>
        <row r="106">
          <cell r="A106">
            <v>105</v>
          </cell>
          <cell r="B106" t="str">
            <v xml:space="preserve"> HI TS</v>
          </cell>
          <cell r="C106" t="str">
            <v>HI 45゜ｴﾙﾎﾞ</v>
          </cell>
          <cell r="D106" t="str">
            <v xml:space="preserve"> TS</v>
          </cell>
          <cell r="E106" t="str">
            <v>φ50</v>
          </cell>
          <cell r="F106" t="str">
            <v xml:space="preserve"> 個</v>
          </cell>
          <cell r="G106">
            <v>974</v>
          </cell>
          <cell r="I106" t="str">
            <v>JWWA K 119</v>
          </cell>
          <cell r="J106">
            <v>105</v>
          </cell>
        </row>
        <row r="107">
          <cell r="A107">
            <v>106</v>
          </cell>
          <cell r="B107" t="str">
            <v xml:space="preserve"> HI TS</v>
          </cell>
          <cell r="C107" t="str">
            <v>HI ｿｹｯﾄ</v>
          </cell>
          <cell r="D107" t="str">
            <v xml:space="preserve"> TS</v>
          </cell>
          <cell r="E107" t="str">
            <v>φ16</v>
          </cell>
          <cell r="F107" t="str">
            <v xml:space="preserve"> 個</v>
          </cell>
          <cell r="G107">
            <v>45</v>
          </cell>
          <cell r="I107" t="str">
            <v>JWWA K 119</v>
          </cell>
          <cell r="J107">
            <v>106</v>
          </cell>
        </row>
        <row r="108">
          <cell r="A108">
            <v>107</v>
          </cell>
          <cell r="B108" t="str">
            <v xml:space="preserve"> HI TS</v>
          </cell>
          <cell r="C108" t="str">
            <v>HI ｿｹｯﾄ</v>
          </cell>
          <cell r="D108" t="str">
            <v xml:space="preserve"> TS</v>
          </cell>
          <cell r="E108" t="str">
            <v>φ20</v>
          </cell>
          <cell r="F108" t="str">
            <v xml:space="preserve"> 個</v>
          </cell>
          <cell r="G108">
            <v>52</v>
          </cell>
          <cell r="I108" t="str">
            <v>JWWA K 119</v>
          </cell>
          <cell r="J108">
            <v>107</v>
          </cell>
        </row>
        <row r="109">
          <cell r="A109">
            <v>108</v>
          </cell>
          <cell r="B109" t="str">
            <v xml:space="preserve"> HI TS</v>
          </cell>
          <cell r="C109" t="str">
            <v>HI ｿｹｯﾄ</v>
          </cell>
          <cell r="D109" t="str">
            <v xml:space="preserve"> TS</v>
          </cell>
          <cell r="E109" t="str">
            <v>φ25</v>
          </cell>
          <cell r="F109" t="str">
            <v xml:space="preserve"> 個</v>
          </cell>
          <cell r="G109">
            <v>76</v>
          </cell>
          <cell r="I109" t="str">
            <v>JWWA K 119</v>
          </cell>
          <cell r="J109">
            <v>108</v>
          </cell>
        </row>
        <row r="110">
          <cell r="A110">
            <v>109</v>
          </cell>
          <cell r="B110" t="str">
            <v xml:space="preserve"> HI TS</v>
          </cell>
          <cell r="C110" t="str">
            <v>HI ｿｹｯﾄ</v>
          </cell>
          <cell r="D110" t="str">
            <v xml:space="preserve"> TS</v>
          </cell>
          <cell r="E110" t="str">
            <v>φ40</v>
          </cell>
          <cell r="F110" t="str">
            <v xml:space="preserve"> 個</v>
          </cell>
          <cell r="G110">
            <v>169</v>
          </cell>
          <cell r="I110" t="str">
            <v>JWWA K 119</v>
          </cell>
          <cell r="J110">
            <v>109</v>
          </cell>
        </row>
        <row r="111">
          <cell r="A111">
            <v>110</v>
          </cell>
          <cell r="B111" t="str">
            <v xml:space="preserve"> HI TS</v>
          </cell>
          <cell r="C111" t="str">
            <v>HI ｿｹｯﾄ</v>
          </cell>
          <cell r="D111" t="str">
            <v xml:space="preserve"> TS</v>
          </cell>
          <cell r="E111" t="str">
            <v>φ50</v>
          </cell>
          <cell r="F111" t="str">
            <v xml:space="preserve"> 個</v>
          </cell>
          <cell r="G111">
            <v>264</v>
          </cell>
          <cell r="I111" t="str">
            <v>JWWA K 119</v>
          </cell>
          <cell r="J111">
            <v>110</v>
          </cell>
        </row>
        <row r="112">
          <cell r="A112">
            <v>111</v>
          </cell>
          <cell r="B112" t="str">
            <v xml:space="preserve"> HI TS</v>
          </cell>
          <cell r="C112" t="str">
            <v>HI ｿｹｯﾄ</v>
          </cell>
          <cell r="D112" t="str">
            <v xml:space="preserve"> TS 異径</v>
          </cell>
          <cell r="E112" t="str">
            <v>φ20× 16</v>
          </cell>
          <cell r="F112" t="str">
            <v xml:space="preserve"> 個</v>
          </cell>
          <cell r="G112">
            <v>52</v>
          </cell>
          <cell r="I112" t="str">
            <v>JWWA K 119</v>
          </cell>
          <cell r="J112">
            <v>111</v>
          </cell>
        </row>
        <row r="113">
          <cell r="A113">
            <v>112</v>
          </cell>
          <cell r="B113" t="str">
            <v xml:space="preserve"> HI TS</v>
          </cell>
          <cell r="C113" t="str">
            <v>HI ｿｹｯﾄ</v>
          </cell>
          <cell r="D113" t="str">
            <v xml:space="preserve"> TS 異径</v>
          </cell>
          <cell r="E113" t="str">
            <v>φ25× 16</v>
          </cell>
          <cell r="F113" t="str">
            <v xml:space="preserve"> 個</v>
          </cell>
          <cell r="G113">
            <v>76</v>
          </cell>
          <cell r="I113" t="str">
            <v>JWWA K 119</v>
          </cell>
          <cell r="J113">
            <v>112</v>
          </cell>
        </row>
        <row r="114">
          <cell r="A114">
            <v>113</v>
          </cell>
          <cell r="B114" t="str">
            <v xml:space="preserve"> HI TS</v>
          </cell>
          <cell r="C114" t="str">
            <v>HI ｿｹｯﾄ</v>
          </cell>
          <cell r="D114" t="str">
            <v xml:space="preserve"> TS 異径</v>
          </cell>
          <cell r="E114" t="str">
            <v xml:space="preserve">φ25× 20 </v>
          </cell>
          <cell r="F114" t="str">
            <v xml:space="preserve"> 個</v>
          </cell>
          <cell r="G114">
            <v>76</v>
          </cell>
          <cell r="I114" t="str">
            <v>JWWA K 119</v>
          </cell>
          <cell r="J114">
            <v>113</v>
          </cell>
        </row>
        <row r="115">
          <cell r="A115">
            <v>114</v>
          </cell>
          <cell r="B115" t="str">
            <v xml:space="preserve"> HI TS</v>
          </cell>
          <cell r="C115" t="str">
            <v>HI ｿｹｯﾄ</v>
          </cell>
          <cell r="D115" t="str">
            <v xml:space="preserve"> TS 異径</v>
          </cell>
          <cell r="E115" t="str">
            <v>φ40× 16</v>
          </cell>
          <cell r="F115" t="str">
            <v xml:space="preserve"> 個</v>
          </cell>
          <cell r="G115">
            <v>174</v>
          </cell>
          <cell r="I115" t="str">
            <v>JWWA K 119</v>
          </cell>
          <cell r="J115">
            <v>114</v>
          </cell>
        </row>
        <row r="116">
          <cell r="A116">
            <v>115</v>
          </cell>
          <cell r="B116" t="str">
            <v xml:space="preserve"> HI TS</v>
          </cell>
          <cell r="C116" t="str">
            <v>HI ｿｹｯﾄ</v>
          </cell>
          <cell r="D116" t="str">
            <v xml:space="preserve"> TS 異径</v>
          </cell>
          <cell r="E116" t="str">
            <v>φ40× 20</v>
          </cell>
          <cell r="F116" t="str">
            <v xml:space="preserve"> 個</v>
          </cell>
          <cell r="G116">
            <v>174</v>
          </cell>
          <cell r="I116" t="str">
            <v>JWWA K 119</v>
          </cell>
          <cell r="J116">
            <v>115</v>
          </cell>
        </row>
        <row r="117">
          <cell r="A117">
            <v>116</v>
          </cell>
          <cell r="B117" t="str">
            <v xml:space="preserve"> HI TS</v>
          </cell>
          <cell r="C117" t="str">
            <v>HI ｿｹｯﾄ</v>
          </cell>
          <cell r="D117" t="str">
            <v xml:space="preserve"> TS 異径</v>
          </cell>
          <cell r="E117" t="str">
            <v>φ40× 25</v>
          </cell>
          <cell r="F117" t="str">
            <v xml:space="preserve"> 個</v>
          </cell>
          <cell r="G117">
            <v>171</v>
          </cell>
          <cell r="I117" t="str">
            <v>JWWA K 119</v>
          </cell>
          <cell r="J117">
            <v>116</v>
          </cell>
        </row>
        <row r="118">
          <cell r="A118">
            <v>117</v>
          </cell>
          <cell r="B118" t="str">
            <v xml:space="preserve"> HI TS</v>
          </cell>
          <cell r="C118" t="str">
            <v>HI ｿｹｯﾄ</v>
          </cell>
          <cell r="D118" t="str">
            <v xml:space="preserve"> TS 異径</v>
          </cell>
          <cell r="E118" t="str">
            <v>φ50× 16</v>
          </cell>
          <cell r="F118" t="str">
            <v xml:space="preserve"> 個</v>
          </cell>
          <cell r="G118">
            <v>270</v>
          </cell>
          <cell r="I118" t="str">
            <v>JWWA K 119</v>
          </cell>
          <cell r="J118">
            <v>117</v>
          </cell>
        </row>
        <row r="119">
          <cell r="A119">
            <v>118</v>
          </cell>
          <cell r="B119" t="str">
            <v xml:space="preserve"> HI TS</v>
          </cell>
          <cell r="C119" t="str">
            <v>HI ｿｹｯﾄ</v>
          </cell>
          <cell r="D119" t="str">
            <v xml:space="preserve"> TS 異径</v>
          </cell>
          <cell r="E119" t="str">
            <v>φ50× 20</v>
          </cell>
          <cell r="F119" t="str">
            <v xml:space="preserve"> 個</v>
          </cell>
          <cell r="G119">
            <v>270</v>
          </cell>
          <cell r="I119" t="str">
            <v>JWWA K 119</v>
          </cell>
          <cell r="J119">
            <v>118</v>
          </cell>
        </row>
        <row r="120">
          <cell r="A120">
            <v>119</v>
          </cell>
          <cell r="B120" t="str">
            <v xml:space="preserve"> HI TS</v>
          </cell>
          <cell r="C120" t="str">
            <v>HI ｿｹｯﾄ</v>
          </cell>
          <cell r="D120" t="str">
            <v xml:space="preserve"> TS 異径</v>
          </cell>
          <cell r="E120" t="str">
            <v>φ50× 25</v>
          </cell>
          <cell r="F120" t="str">
            <v xml:space="preserve"> 個</v>
          </cell>
          <cell r="G120">
            <v>270</v>
          </cell>
          <cell r="I120" t="str">
            <v>JWWA K 119</v>
          </cell>
          <cell r="J120">
            <v>119</v>
          </cell>
        </row>
        <row r="121">
          <cell r="A121">
            <v>120</v>
          </cell>
          <cell r="B121" t="str">
            <v xml:space="preserve"> HI TS</v>
          </cell>
          <cell r="C121" t="str">
            <v>HI ｿｹｯﾄ</v>
          </cell>
          <cell r="D121" t="str">
            <v xml:space="preserve"> TS 異径</v>
          </cell>
          <cell r="E121" t="str">
            <v>φ50× 40</v>
          </cell>
          <cell r="F121" t="str">
            <v xml:space="preserve"> 個</v>
          </cell>
          <cell r="G121">
            <v>265</v>
          </cell>
          <cell r="I121" t="str">
            <v>JWWA K 119</v>
          </cell>
          <cell r="J121">
            <v>120</v>
          </cell>
        </row>
        <row r="122">
          <cell r="A122">
            <v>121</v>
          </cell>
          <cell r="B122" t="str">
            <v xml:space="preserve"> HI TS</v>
          </cell>
          <cell r="C122" t="str">
            <v>HIﾊﾞﾙﾌﾞｿｹｯﾄ(ｲﾝｻｰﾄ)</v>
          </cell>
          <cell r="D122" t="str">
            <v xml:space="preserve"> TS</v>
          </cell>
          <cell r="E122" t="str">
            <v>φ16× 13</v>
          </cell>
          <cell r="F122" t="str">
            <v xml:space="preserve"> 個</v>
          </cell>
          <cell r="G122">
            <v>654</v>
          </cell>
          <cell r="I122" t="str">
            <v>JWWA K 119</v>
          </cell>
          <cell r="J122">
            <v>121</v>
          </cell>
        </row>
        <row r="123">
          <cell r="A123">
            <v>122</v>
          </cell>
          <cell r="B123" t="str">
            <v xml:space="preserve"> HI TS</v>
          </cell>
          <cell r="C123" t="str">
            <v>HIﾊﾞﾙﾌﾞｿｹｯﾄ(ｲﾝｻｰﾄ)</v>
          </cell>
          <cell r="D123" t="str">
            <v xml:space="preserve"> TS</v>
          </cell>
          <cell r="E123" t="str">
            <v>φ20</v>
          </cell>
          <cell r="F123" t="str">
            <v xml:space="preserve"> 個</v>
          </cell>
          <cell r="G123">
            <v>841</v>
          </cell>
          <cell r="I123" t="str">
            <v>JWWA K 119</v>
          </cell>
          <cell r="J123">
            <v>122</v>
          </cell>
        </row>
        <row r="124">
          <cell r="A124">
            <v>123</v>
          </cell>
          <cell r="B124" t="str">
            <v xml:space="preserve"> HI TS</v>
          </cell>
          <cell r="C124" t="str">
            <v>HIﾊﾞﾙﾌﾞｿｹｯﾄ(ｲﾝｻｰﾄ)</v>
          </cell>
          <cell r="D124" t="str">
            <v xml:space="preserve"> TS</v>
          </cell>
          <cell r="E124" t="str">
            <v>φ25</v>
          </cell>
          <cell r="F124" t="str">
            <v xml:space="preserve"> 個</v>
          </cell>
          <cell r="G124">
            <v>1250</v>
          </cell>
          <cell r="I124" t="str">
            <v>JWWA K 119</v>
          </cell>
          <cell r="J124">
            <v>123</v>
          </cell>
        </row>
        <row r="125">
          <cell r="A125">
            <v>124</v>
          </cell>
          <cell r="B125" t="str">
            <v xml:space="preserve"> HI TS</v>
          </cell>
          <cell r="C125" t="str">
            <v>HIﾊﾞﾙﾌﾞｿｹｯﾄ(ｲﾝｻｰﾄ)</v>
          </cell>
          <cell r="D125" t="str">
            <v xml:space="preserve"> TS</v>
          </cell>
          <cell r="E125" t="str">
            <v>φ40</v>
          </cell>
          <cell r="F125" t="str">
            <v xml:space="preserve"> 個</v>
          </cell>
          <cell r="G125">
            <v>1900</v>
          </cell>
          <cell r="I125" t="str">
            <v>JWWA K 119</v>
          </cell>
          <cell r="J125">
            <v>124</v>
          </cell>
        </row>
        <row r="126">
          <cell r="A126">
            <v>125</v>
          </cell>
          <cell r="B126" t="str">
            <v xml:space="preserve"> HI TS</v>
          </cell>
          <cell r="C126" t="str">
            <v>HIﾊﾞﾙﾌﾞｿｹｯﾄ(ｲﾝｻｰﾄ)</v>
          </cell>
          <cell r="D126" t="str">
            <v xml:space="preserve"> TS</v>
          </cell>
          <cell r="E126" t="str">
            <v>φ50</v>
          </cell>
          <cell r="F126" t="str">
            <v xml:space="preserve"> 個</v>
          </cell>
          <cell r="G126">
            <v>2480</v>
          </cell>
          <cell r="I126" t="str">
            <v>JWWA K 119</v>
          </cell>
          <cell r="J126">
            <v>125</v>
          </cell>
        </row>
        <row r="127">
          <cell r="A127">
            <v>126</v>
          </cell>
          <cell r="B127" t="str">
            <v xml:space="preserve"> HI TS</v>
          </cell>
          <cell r="C127" t="str">
            <v>HI給水栓ｴﾙﾎﾞ(ｲﾝｻｰﾄ)</v>
          </cell>
          <cell r="D127" t="str">
            <v xml:space="preserve"> TS</v>
          </cell>
          <cell r="E127" t="str">
            <v>φ16× 13</v>
          </cell>
          <cell r="F127" t="str">
            <v xml:space="preserve"> 個</v>
          </cell>
          <cell r="G127">
            <v>337</v>
          </cell>
          <cell r="I127" t="str">
            <v>JWWA K 119</v>
          </cell>
          <cell r="J127">
            <v>126</v>
          </cell>
        </row>
        <row r="128">
          <cell r="A128">
            <v>127</v>
          </cell>
          <cell r="B128" t="str">
            <v xml:space="preserve"> HI TS</v>
          </cell>
          <cell r="C128" t="str">
            <v>HI給水栓ｴﾙﾎﾞ(ｲﾝｻｰﾄ)</v>
          </cell>
          <cell r="D128" t="str">
            <v xml:space="preserve"> TS</v>
          </cell>
          <cell r="E128" t="str">
            <v>φ20</v>
          </cell>
          <cell r="F128" t="str">
            <v xml:space="preserve"> 個</v>
          </cell>
          <cell r="G128">
            <v>553</v>
          </cell>
          <cell r="I128" t="str">
            <v>JWWA K 119</v>
          </cell>
          <cell r="J128">
            <v>127</v>
          </cell>
        </row>
        <row r="129">
          <cell r="A129">
            <v>128</v>
          </cell>
          <cell r="B129" t="str">
            <v xml:space="preserve"> HI TS</v>
          </cell>
          <cell r="C129" t="str">
            <v>HI給水栓ｴﾙﾎﾞ(ｲﾝｻｰﾄ)</v>
          </cell>
          <cell r="D129" t="str">
            <v xml:space="preserve"> TS</v>
          </cell>
          <cell r="E129" t="str">
            <v>φ25</v>
          </cell>
          <cell r="F129" t="str">
            <v xml:space="preserve"> 個</v>
          </cell>
          <cell r="G129">
            <v>864</v>
          </cell>
          <cell r="I129" t="str">
            <v>JWWA K 119</v>
          </cell>
          <cell r="J129">
            <v>128</v>
          </cell>
        </row>
        <row r="130">
          <cell r="A130">
            <v>129</v>
          </cell>
          <cell r="B130" t="str">
            <v xml:space="preserve"> HI TS</v>
          </cell>
          <cell r="C130" t="str">
            <v>HI給水栓ｿｹｯﾄ(ｲﾝｻｰﾄ)</v>
          </cell>
          <cell r="D130" t="str">
            <v xml:space="preserve"> TS</v>
          </cell>
          <cell r="E130" t="str">
            <v>φ16× 13</v>
          </cell>
          <cell r="F130" t="str">
            <v xml:space="preserve"> 個</v>
          </cell>
          <cell r="G130">
            <v>375</v>
          </cell>
          <cell r="I130" t="str">
            <v>JWWA K 119</v>
          </cell>
          <cell r="J130">
            <v>129</v>
          </cell>
        </row>
        <row r="131">
          <cell r="A131">
            <v>130</v>
          </cell>
          <cell r="B131" t="str">
            <v xml:space="preserve"> HI TS</v>
          </cell>
          <cell r="C131" t="str">
            <v>HI給水栓ｿｹｯﾄ(ｲﾝｻｰﾄ)</v>
          </cell>
          <cell r="D131" t="str">
            <v xml:space="preserve"> TS</v>
          </cell>
          <cell r="E131" t="str">
            <v>φ20</v>
          </cell>
          <cell r="F131" t="str">
            <v xml:space="preserve"> 個</v>
          </cell>
          <cell r="G131">
            <v>510</v>
          </cell>
          <cell r="I131" t="str">
            <v>JWWA K 119</v>
          </cell>
          <cell r="J131">
            <v>130</v>
          </cell>
        </row>
        <row r="132">
          <cell r="A132">
            <v>131</v>
          </cell>
          <cell r="B132" t="str">
            <v xml:space="preserve"> HI TS</v>
          </cell>
          <cell r="C132" t="str">
            <v>HI給水栓ｿｹｯﾄ(ｲﾝｻｰﾄ)</v>
          </cell>
          <cell r="D132" t="str">
            <v xml:space="preserve"> TS</v>
          </cell>
          <cell r="E132" t="str">
            <v>φ25</v>
          </cell>
          <cell r="F132" t="str">
            <v xml:space="preserve"> 個</v>
          </cell>
          <cell r="G132">
            <v>829</v>
          </cell>
          <cell r="I132" t="str">
            <v>JWWA K 119</v>
          </cell>
          <cell r="J132">
            <v>131</v>
          </cell>
        </row>
        <row r="133">
          <cell r="A133">
            <v>132</v>
          </cell>
          <cell r="B133" t="str">
            <v xml:space="preserve"> HI TS</v>
          </cell>
          <cell r="C133" t="str">
            <v>HI 給水栓ﾁｰｽﾞ(ｲﾝｻｰﾄ)</v>
          </cell>
          <cell r="D133" t="str">
            <v xml:space="preserve"> TS</v>
          </cell>
          <cell r="E133" t="str">
            <v>φ16× 13</v>
          </cell>
          <cell r="F133" t="str">
            <v xml:space="preserve"> 個</v>
          </cell>
          <cell r="G133">
            <v>553</v>
          </cell>
          <cell r="I133" t="str">
            <v>JWWA K 119</v>
          </cell>
          <cell r="J133">
            <v>132</v>
          </cell>
        </row>
        <row r="134">
          <cell r="A134">
            <v>133</v>
          </cell>
          <cell r="B134" t="str">
            <v xml:space="preserve"> HI TS</v>
          </cell>
          <cell r="C134" t="str">
            <v>HI 給水栓ﾁ-ｽﾞ(ｲﾝｻｰﾄ)</v>
          </cell>
          <cell r="D134" t="str">
            <v xml:space="preserve"> TS</v>
          </cell>
          <cell r="E134" t="str">
            <v>φ20</v>
          </cell>
          <cell r="F134" t="str">
            <v xml:space="preserve"> 個</v>
          </cell>
          <cell r="G134">
            <v>780</v>
          </cell>
          <cell r="I134" t="str">
            <v>JWWA K 119</v>
          </cell>
          <cell r="J134">
            <v>133</v>
          </cell>
        </row>
        <row r="135">
          <cell r="A135">
            <v>134</v>
          </cell>
          <cell r="B135" t="str">
            <v xml:space="preserve"> HI TS</v>
          </cell>
          <cell r="C135" t="str">
            <v>HI 給水栓ﾁ-ｽﾞ(ｲﾝｻｰﾄ)</v>
          </cell>
          <cell r="D135" t="str">
            <v xml:space="preserve"> TS</v>
          </cell>
          <cell r="E135" t="str">
            <v>φ50</v>
          </cell>
          <cell r="F135" t="str">
            <v xml:space="preserve"> 個</v>
          </cell>
          <cell r="G135">
            <v>1280</v>
          </cell>
          <cell r="I135" t="str">
            <v>JWWA K 119</v>
          </cell>
          <cell r="J135">
            <v>134</v>
          </cell>
        </row>
        <row r="136">
          <cell r="A136">
            <v>135</v>
          </cell>
          <cell r="B136" t="str">
            <v xml:space="preserve"> HI TS</v>
          </cell>
          <cell r="C136" t="str">
            <v>HI 給水栓ﾁ-ｽﾞ(ｲﾝｻｰﾄ)</v>
          </cell>
          <cell r="D136" t="str">
            <v xml:space="preserve"> TS 異径</v>
          </cell>
          <cell r="E136" t="str">
            <v>φ20× 13</v>
          </cell>
          <cell r="F136" t="str">
            <v xml:space="preserve"> 個</v>
          </cell>
          <cell r="G136">
            <v>661</v>
          </cell>
          <cell r="I136" t="str">
            <v>JWWA K 119</v>
          </cell>
          <cell r="J136">
            <v>135</v>
          </cell>
        </row>
        <row r="137">
          <cell r="A137">
            <v>136</v>
          </cell>
          <cell r="B137" t="str">
            <v xml:space="preserve"> HI TS</v>
          </cell>
          <cell r="C137" t="str">
            <v>HI 給水栓ﾁ-ｽﾞ(ｲﾝｻｰﾄ)</v>
          </cell>
          <cell r="D137" t="str">
            <v xml:space="preserve"> TS 異径</v>
          </cell>
          <cell r="E137" t="str">
            <v>φ25× 13</v>
          </cell>
          <cell r="F137" t="str">
            <v xml:space="preserve"> 個</v>
          </cell>
          <cell r="G137">
            <v>966</v>
          </cell>
          <cell r="I137" t="str">
            <v>JWWA K 119</v>
          </cell>
          <cell r="J137">
            <v>136</v>
          </cell>
        </row>
        <row r="138">
          <cell r="A138">
            <v>137</v>
          </cell>
          <cell r="B138" t="str">
            <v xml:space="preserve"> HI TS</v>
          </cell>
          <cell r="C138" t="str">
            <v>HI 伸縮継手</v>
          </cell>
          <cell r="D138" t="str">
            <v xml:space="preserve"> TS</v>
          </cell>
          <cell r="E138" t="str">
            <v>φ16× 13</v>
          </cell>
          <cell r="F138" t="str">
            <v xml:space="preserve"> 個</v>
          </cell>
          <cell r="G138">
            <v>800</v>
          </cell>
          <cell r="J138">
            <v>137</v>
          </cell>
        </row>
        <row r="139">
          <cell r="A139">
            <v>138</v>
          </cell>
          <cell r="B139" t="str">
            <v xml:space="preserve"> HI TS</v>
          </cell>
          <cell r="C139" t="str">
            <v>HI 伸縮継手</v>
          </cell>
          <cell r="D139" t="str">
            <v xml:space="preserve"> TS</v>
          </cell>
          <cell r="E139" t="str">
            <v>φ20</v>
          </cell>
          <cell r="F139" t="str">
            <v xml:space="preserve"> 個</v>
          </cell>
          <cell r="G139">
            <v>1100</v>
          </cell>
          <cell r="J139">
            <v>138</v>
          </cell>
        </row>
        <row r="140">
          <cell r="A140">
            <v>139</v>
          </cell>
          <cell r="B140" t="str">
            <v xml:space="preserve"> HI TS</v>
          </cell>
          <cell r="C140" t="str">
            <v>HI 伸縮継手</v>
          </cell>
          <cell r="D140" t="str">
            <v xml:space="preserve"> TS</v>
          </cell>
          <cell r="E140" t="str">
            <v>φ25</v>
          </cell>
          <cell r="F140" t="str">
            <v xml:space="preserve"> 個</v>
          </cell>
          <cell r="G140">
            <v>1600</v>
          </cell>
          <cell r="J140">
            <v>139</v>
          </cell>
        </row>
        <row r="141">
          <cell r="A141">
            <v>140</v>
          </cell>
          <cell r="B141" t="str">
            <v xml:space="preserve"> HI TS</v>
          </cell>
          <cell r="C141" t="str">
            <v>HI 伸縮継手</v>
          </cell>
          <cell r="D141" t="str">
            <v xml:space="preserve"> TS</v>
          </cell>
          <cell r="E141" t="str">
            <v>φ40</v>
          </cell>
          <cell r="F141" t="str">
            <v xml:space="preserve"> 個</v>
          </cell>
          <cell r="G141">
            <v>3610</v>
          </cell>
          <cell r="J141">
            <v>140</v>
          </cell>
        </row>
        <row r="142">
          <cell r="A142">
            <v>141</v>
          </cell>
          <cell r="B142" t="str">
            <v xml:space="preserve"> HI TS</v>
          </cell>
          <cell r="C142" t="str">
            <v>HI 伸縮継手</v>
          </cell>
          <cell r="D142" t="str">
            <v xml:space="preserve"> TS</v>
          </cell>
          <cell r="E142" t="str">
            <v>φ50</v>
          </cell>
          <cell r="F142" t="str">
            <v xml:space="preserve"> 個</v>
          </cell>
          <cell r="G142">
            <v>5600</v>
          </cell>
          <cell r="J142">
            <v>141</v>
          </cell>
        </row>
        <row r="143">
          <cell r="A143">
            <v>142</v>
          </cell>
          <cell r="B143" t="str">
            <v xml:space="preserve"> VP</v>
          </cell>
          <cell r="C143" t="str">
            <v>ＶＰ</v>
          </cell>
          <cell r="D143" t="str">
            <v xml:space="preserve"> ｽﾘｰﾌﾞ用</v>
          </cell>
          <cell r="E143" t="str">
            <v>φ25</v>
          </cell>
          <cell r="F143" t="str">
            <v xml:space="preserve"> ｍ</v>
          </cell>
          <cell r="G143">
            <v>161</v>
          </cell>
          <cell r="I143" t="str">
            <v>JIS K 6742</v>
          </cell>
          <cell r="J143">
            <v>142</v>
          </cell>
        </row>
        <row r="144">
          <cell r="A144">
            <v>143</v>
          </cell>
          <cell r="B144" t="str">
            <v xml:space="preserve"> VP</v>
          </cell>
          <cell r="C144" t="str">
            <v>ＶＰ</v>
          </cell>
          <cell r="D144" t="str">
            <v xml:space="preserve"> ｽﾘｰﾌﾞ用</v>
          </cell>
          <cell r="E144" t="str">
            <v>φ30</v>
          </cell>
          <cell r="F144" t="str">
            <v xml:space="preserve"> ｍ</v>
          </cell>
          <cell r="G144">
            <v>196</v>
          </cell>
          <cell r="I144" t="str">
            <v>JIS K 6742</v>
          </cell>
          <cell r="J144">
            <v>143</v>
          </cell>
        </row>
        <row r="145">
          <cell r="A145">
            <v>144</v>
          </cell>
          <cell r="B145" t="str">
            <v xml:space="preserve"> VP</v>
          </cell>
          <cell r="C145" t="str">
            <v>ＶＰ</v>
          </cell>
          <cell r="D145" t="str">
            <v xml:space="preserve"> ｽﾘｰﾌﾞ用</v>
          </cell>
          <cell r="E145" t="str">
            <v>φ40</v>
          </cell>
          <cell r="F145" t="str">
            <v xml:space="preserve"> ｍ</v>
          </cell>
          <cell r="G145">
            <v>247</v>
          </cell>
          <cell r="I145" t="str">
            <v>JIS K 6741</v>
          </cell>
          <cell r="J145">
            <v>144</v>
          </cell>
        </row>
        <row r="146">
          <cell r="A146">
            <v>145</v>
          </cell>
          <cell r="B146" t="str">
            <v xml:space="preserve"> VP</v>
          </cell>
          <cell r="C146" t="str">
            <v>ＶＰ</v>
          </cell>
          <cell r="D146" t="str">
            <v xml:space="preserve"> ｽﾘｰﾌﾞ用</v>
          </cell>
          <cell r="E146" t="str">
            <v>φ50</v>
          </cell>
          <cell r="F146" t="str">
            <v xml:space="preserve"> ｍ</v>
          </cell>
          <cell r="G146">
            <v>350</v>
          </cell>
          <cell r="I146" t="str">
            <v>JIS K 6741</v>
          </cell>
          <cell r="J146">
            <v>145</v>
          </cell>
        </row>
        <row r="147">
          <cell r="A147">
            <v>146</v>
          </cell>
          <cell r="B147" t="str">
            <v xml:space="preserve"> VP</v>
          </cell>
          <cell r="C147" t="str">
            <v>ＶＰ</v>
          </cell>
          <cell r="D147" t="str">
            <v xml:space="preserve"> 筺　 用</v>
          </cell>
          <cell r="E147" t="str">
            <v>φ100</v>
          </cell>
          <cell r="F147" t="str">
            <v xml:space="preserve"> ｍ</v>
          </cell>
          <cell r="G147">
            <v>1124</v>
          </cell>
          <cell r="I147" t="str">
            <v>JIS K 6742</v>
          </cell>
          <cell r="J147">
            <v>146</v>
          </cell>
        </row>
        <row r="148">
          <cell r="A148">
            <v>147</v>
          </cell>
          <cell r="B148" t="str">
            <v xml:space="preserve"> PP</v>
          </cell>
          <cell r="C148" t="str">
            <v>ﾎﾟﾘｴﾁﾚﾝ 管</v>
          </cell>
          <cell r="D148" t="str">
            <v xml:space="preserve"> 1種軟質管</v>
          </cell>
          <cell r="E148" t="str">
            <v xml:space="preserve">  φ13</v>
          </cell>
          <cell r="F148" t="str">
            <v xml:space="preserve"> ｍ</v>
          </cell>
          <cell r="G148">
            <v>123</v>
          </cell>
          <cell r="I148" t="str">
            <v xml:space="preserve"> JIS K 6762</v>
          </cell>
          <cell r="J148">
            <v>147</v>
          </cell>
        </row>
        <row r="149">
          <cell r="A149">
            <v>148</v>
          </cell>
          <cell r="B149" t="str">
            <v xml:space="preserve"> PP</v>
          </cell>
          <cell r="C149" t="str">
            <v>ﾎﾟﾘｴﾁﾚﾝ 管</v>
          </cell>
          <cell r="D149" t="str">
            <v xml:space="preserve"> 1種軟質管</v>
          </cell>
          <cell r="E149" t="str">
            <v xml:space="preserve">  φ20</v>
          </cell>
          <cell r="F149" t="str">
            <v xml:space="preserve"> ｍ</v>
          </cell>
          <cell r="G149">
            <v>180</v>
          </cell>
          <cell r="I149" t="str">
            <v xml:space="preserve"> JIS K 6762</v>
          </cell>
          <cell r="J149">
            <v>148</v>
          </cell>
        </row>
        <row r="150">
          <cell r="A150">
            <v>149</v>
          </cell>
          <cell r="B150" t="str">
            <v xml:space="preserve"> PP</v>
          </cell>
          <cell r="C150" t="str">
            <v>ﾎﾟﾘｴﾁﾚﾝ 管</v>
          </cell>
          <cell r="D150" t="str">
            <v xml:space="preserve"> 1種軟質管</v>
          </cell>
          <cell r="E150" t="str">
            <v xml:space="preserve">  φ25</v>
          </cell>
          <cell r="F150" t="str">
            <v xml:space="preserve"> ｍ</v>
          </cell>
          <cell r="G150">
            <v>283</v>
          </cell>
          <cell r="I150" t="str">
            <v xml:space="preserve"> JIS K 6762</v>
          </cell>
          <cell r="J150">
            <v>149</v>
          </cell>
        </row>
        <row r="151">
          <cell r="A151">
            <v>150</v>
          </cell>
          <cell r="B151" t="str">
            <v xml:space="preserve"> PP</v>
          </cell>
          <cell r="C151" t="str">
            <v>ﾎﾟﾘｴﾁﾚﾝ 管</v>
          </cell>
          <cell r="D151" t="str">
            <v xml:space="preserve"> 1種軟質管</v>
          </cell>
          <cell r="E151" t="str">
            <v xml:space="preserve">  φ40</v>
          </cell>
          <cell r="F151" t="str">
            <v xml:space="preserve"> ｍ</v>
          </cell>
          <cell r="G151">
            <v>527</v>
          </cell>
          <cell r="I151" t="str">
            <v xml:space="preserve"> JIS K 6762</v>
          </cell>
          <cell r="J151">
            <v>150</v>
          </cell>
        </row>
        <row r="152">
          <cell r="A152">
            <v>151</v>
          </cell>
          <cell r="B152" t="str">
            <v xml:space="preserve"> PP</v>
          </cell>
          <cell r="C152" t="str">
            <v>ﾎﾟﾘｴﾁﾚﾝ 管</v>
          </cell>
          <cell r="D152" t="str">
            <v xml:space="preserve"> 1種軟質管</v>
          </cell>
          <cell r="E152" t="str">
            <v xml:space="preserve">  φ50</v>
          </cell>
          <cell r="F152" t="str">
            <v xml:space="preserve"> ｍ</v>
          </cell>
          <cell r="G152">
            <v>810</v>
          </cell>
          <cell r="I152" t="str">
            <v xml:space="preserve"> JIS K 6762</v>
          </cell>
          <cell r="J152">
            <v>151</v>
          </cell>
        </row>
        <row r="153">
          <cell r="A153">
            <v>152</v>
          </cell>
          <cell r="B153" t="str">
            <v xml:space="preserve"> PP</v>
          </cell>
          <cell r="C153" t="str">
            <v>PP ﾁｰｽﾞ</v>
          </cell>
          <cell r="E153" t="str">
            <v xml:space="preserve">  φ13</v>
          </cell>
          <cell r="F153" t="str">
            <v xml:space="preserve"> 個</v>
          </cell>
          <cell r="G153">
            <v>1410</v>
          </cell>
          <cell r="I153" t="str">
            <v>JWWA B 116</v>
          </cell>
          <cell r="J153">
            <v>152</v>
          </cell>
        </row>
        <row r="154">
          <cell r="A154">
            <v>153</v>
          </cell>
          <cell r="B154" t="str">
            <v xml:space="preserve"> PP</v>
          </cell>
          <cell r="C154" t="str">
            <v>PP ﾁｰｽﾞ</v>
          </cell>
          <cell r="E154" t="str">
            <v xml:space="preserve">  φ20</v>
          </cell>
          <cell r="F154" t="str">
            <v xml:space="preserve"> 個</v>
          </cell>
          <cell r="G154">
            <v>2100</v>
          </cell>
          <cell r="I154" t="str">
            <v>JWWA B 116</v>
          </cell>
          <cell r="J154">
            <v>153</v>
          </cell>
        </row>
        <row r="155">
          <cell r="A155">
            <v>154</v>
          </cell>
          <cell r="B155" t="str">
            <v xml:space="preserve"> PP</v>
          </cell>
          <cell r="C155" t="str">
            <v>PP ﾁｰｽﾞ</v>
          </cell>
          <cell r="E155" t="str">
            <v xml:space="preserve">  φ25</v>
          </cell>
          <cell r="F155" t="str">
            <v xml:space="preserve"> 個</v>
          </cell>
          <cell r="G155">
            <v>2790</v>
          </cell>
          <cell r="I155" t="str">
            <v>JWWA B 116</v>
          </cell>
          <cell r="J155">
            <v>154</v>
          </cell>
        </row>
        <row r="156">
          <cell r="A156">
            <v>155</v>
          </cell>
          <cell r="B156" t="str">
            <v xml:space="preserve"> PP</v>
          </cell>
          <cell r="C156" t="str">
            <v>PP ﾁｰｽﾞ</v>
          </cell>
          <cell r="E156" t="str">
            <v xml:space="preserve">  φ40</v>
          </cell>
          <cell r="F156" t="str">
            <v xml:space="preserve"> 個</v>
          </cell>
          <cell r="G156">
            <v>7500</v>
          </cell>
          <cell r="I156" t="str">
            <v>JWWA B 116</v>
          </cell>
          <cell r="J156">
            <v>155</v>
          </cell>
        </row>
        <row r="157">
          <cell r="A157">
            <v>156</v>
          </cell>
          <cell r="B157" t="str">
            <v xml:space="preserve"> PP</v>
          </cell>
          <cell r="C157" t="str">
            <v>PP ﾁｰｽﾞ</v>
          </cell>
          <cell r="E157" t="str">
            <v xml:space="preserve">  φ50</v>
          </cell>
          <cell r="F157" t="str">
            <v xml:space="preserve"> 個</v>
          </cell>
          <cell r="G157">
            <v>10420</v>
          </cell>
          <cell r="I157" t="str">
            <v>JWWA B 116</v>
          </cell>
          <cell r="J157">
            <v>156</v>
          </cell>
        </row>
        <row r="158">
          <cell r="A158">
            <v>157</v>
          </cell>
          <cell r="B158" t="str">
            <v xml:space="preserve"> PP</v>
          </cell>
          <cell r="C158" t="str">
            <v>PP ﾁｰｽﾞ</v>
          </cell>
          <cell r="D158" t="str">
            <v xml:space="preserve"> 異　径</v>
          </cell>
          <cell r="E158" t="str">
            <v xml:space="preserve">  20× 13</v>
          </cell>
          <cell r="F158" t="str">
            <v xml:space="preserve"> 個</v>
          </cell>
          <cell r="G158">
            <v>1820</v>
          </cell>
          <cell r="I158" t="str">
            <v>JWWA B 116</v>
          </cell>
          <cell r="J158">
            <v>157</v>
          </cell>
        </row>
        <row r="159">
          <cell r="A159">
            <v>158</v>
          </cell>
          <cell r="B159" t="str">
            <v xml:space="preserve"> PP</v>
          </cell>
          <cell r="C159" t="str">
            <v>PP ﾁｰｽﾞ</v>
          </cell>
          <cell r="D159" t="str">
            <v xml:space="preserve"> 異　径</v>
          </cell>
          <cell r="E159" t="str">
            <v xml:space="preserve">  25× 13</v>
          </cell>
          <cell r="F159" t="str">
            <v xml:space="preserve"> 個</v>
          </cell>
          <cell r="G159">
            <v>2360</v>
          </cell>
          <cell r="I159" t="str">
            <v>JWWA B 116</v>
          </cell>
          <cell r="J159">
            <v>158</v>
          </cell>
        </row>
        <row r="160">
          <cell r="A160">
            <v>159</v>
          </cell>
          <cell r="B160" t="str">
            <v xml:space="preserve"> PP</v>
          </cell>
          <cell r="C160" t="str">
            <v>PP ﾁｰｽﾞ</v>
          </cell>
          <cell r="D160" t="str">
            <v xml:space="preserve"> 異　径</v>
          </cell>
          <cell r="E160" t="str">
            <v xml:space="preserve">  25× 20 </v>
          </cell>
          <cell r="F160" t="str">
            <v xml:space="preserve"> 個</v>
          </cell>
          <cell r="G160">
            <v>2550</v>
          </cell>
          <cell r="I160" t="str">
            <v>JWWA B 116</v>
          </cell>
          <cell r="J160">
            <v>159</v>
          </cell>
        </row>
        <row r="161">
          <cell r="A161">
            <v>160</v>
          </cell>
          <cell r="B161" t="str">
            <v xml:space="preserve"> PP</v>
          </cell>
          <cell r="C161" t="str">
            <v>PP ﾁｰｽﾞ</v>
          </cell>
          <cell r="D161" t="str">
            <v xml:space="preserve"> 異　径</v>
          </cell>
          <cell r="E161" t="str">
            <v xml:space="preserve">  40× 13 </v>
          </cell>
          <cell r="F161" t="str">
            <v xml:space="preserve"> 個</v>
          </cell>
          <cell r="G161">
            <v>6010</v>
          </cell>
          <cell r="I161" t="str">
            <v>JWWA B 116</v>
          </cell>
          <cell r="J161">
            <v>160</v>
          </cell>
        </row>
        <row r="162">
          <cell r="A162">
            <v>161</v>
          </cell>
          <cell r="B162" t="str">
            <v xml:space="preserve"> PP</v>
          </cell>
          <cell r="C162" t="str">
            <v>PP ﾁｰｽﾞ</v>
          </cell>
          <cell r="D162" t="str">
            <v xml:space="preserve"> 異　径</v>
          </cell>
          <cell r="E162" t="str">
            <v xml:space="preserve">  40× 20</v>
          </cell>
          <cell r="F162" t="str">
            <v xml:space="preserve"> 個</v>
          </cell>
          <cell r="G162">
            <v>6220</v>
          </cell>
          <cell r="I162" t="str">
            <v>JWWA B 116</v>
          </cell>
          <cell r="J162">
            <v>161</v>
          </cell>
        </row>
        <row r="163">
          <cell r="A163">
            <v>162</v>
          </cell>
          <cell r="B163" t="str">
            <v xml:space="preserve"> PP</v>
          </cell>
          <cell r="C163" t="str">
            <v>PP ﾁｰｽﾞ</v>
          </cell>
          <cell r="D163" t="str">
            <v xml:space="preserve"> 異　径</v>
          </cell>
          <cell r="E163" t="str">
            <v xml:space="preserve">  40× 25</v>
          </cell>
          <cell r="F163" t="str">
            <v xml:space="preserve"> 個</v>
          </cell>
          <cell r="G163">
            <v>6430</v>
          </cell>
          <cell r="I163" t="str">
            <v>JWWA B 116</v>
          </cell>
          <cell r="J163">
            <v>162</v>
          </cell>
        </row>
        <row r="164">
          <cell r="A164">
            <v>163</v>
          </cell>
          <cell r="B164" t="str">
            <v xml:space="preserve"> PP</v>
          </cell>
          <cell r="C164" t="str">
            <v>PP ﾁｰｽﾞ</v>
          </cell>
          <cell r="D164" t="str">
            <v xml:space="preserve"> 異　径</v>
          </cell>
          <cell r="E164" t="str">
            <v xml:space="preserve">  50× 13</v>
          </cell>
          <cell r="F164" t="str">
            <v xml:space="preserve"> 個</v>
          </cell>
          <cell r="G164">
            <v>8140</v>
          </cell>
          <cell r="I164" t="str">
            <v>JWWA B 116</v>
          </cell>
          <cell r="J164">
            <v>163</v>
          </cell>
        </row>
        <row r="165">
          <cell r="A165">
            <v>164</v>
          </cell>
          <cell r="B165" t="str">
            <v xml:space="preserve"> PP</v>
          </cell>
          <cell r="C165" t="str">
            <v>PP ﾁｰｽﾞ</v>
          </cell>
          <cell r="D165" t="str">
            <v xml:space="preserve"> 異　径</v>
          </cell>
          <cell r="E165" t="str">
            <v xml:space="preserve">  50× 20</v>
          </cell>
          <cell r="F165" t="str">
            <v xml:space="preserve"> 個</v>
          </cell>
          <cell r="G165">
            <v>8420</v>
          </cell>
          <cell r="I165" t="str">
            <v>JWWA B 116</v>
          </cell>
          <cell r="J165">
            <v>164</v>
          </cell>
        </row>
        <row r="166">
          <cell r="A166">
            <v>165</v>
          </cell>
          <cell r="B166" t="str">
            <v xml:space="preserve"> PP</v>
          </cell>
          <cell r="C166" t="str">
            <v>PP ﾁｰｽﾞ</v>
          </cell>
          <cell r="D166" t="str">
            <v xml:space="preserve"> 異　径</v>
          </cell>
          <cell r="E166" t="str">
            <v xml:space="preserve">  50× 25</v>
          </cell>
          <cell r="F166" t="str">
            <v xml:space="preserve"> 個</v>
          </cell>
          <cell r="G166">
            <v>9210</v>
          </cell>
          <cell r="I166" t="str">
            <v>JWWA B 116</v>
          </cell>
          <cell r="J166">
            <v>165</v>
          </cell>
        </row>
        <row r="167">
          <cell r="A167">
            <v>166</v>
          </cell>
          <cell r="B167" t="str">
            <v xml:space="preserve"> PP</v>
          </cell>
          <cell r="C167" t="str">
            <v>PP ﾁｰｽﾞ</v>
          </cell>
          <cell r="D167" t="str">
            <v xml:space="preserve"> 異　径</v>
          </cell>
          <cell r="E167" t="str">
            <v xml:space="preserve">  50× 40</v>
          </cell>
          <cell r="F167" t="str">
            <v xml:space="preserve"> 個</v>
          </cell>
          <cell r="G167">
            <v>10320</v>
          </cell>
          <cell r="I167" t="str">
            <v>JWWA B 116</v>
          </cell>
          <cell r="J167">
            <v>166</v>
          </cell>
        </row>
        <row r="168">
          <cell r="A168">
            <v>167</v>
          </cell>
          <cell r="B168" t="str">
            <v xml:space="preserve"> PP</v>
          </cell>
          <cell r="C168" t="str">
            <v>PP エルボ</v>
          </cell>
          <cell r="E168" t="str">
            <v>φ13</v>
          </cell>
          <cell r="F168" t="str">
            <v xml:space="preserve"> 個</v>
          </cell>
          <cell r="G168">
            <v>890</v>
          </cell>
          <cell r="I168" t="str">
            <v>JWWA B 116</v>
          </cell>
          <cell r="J168">
            <v>167</v>
          </cell>
        </row>
        <row r="169">
          <cell r="A169">
            <v>168</v>
          </cell>
          <cell r="B169" t="str">
            <v xml:space="preserve"> PP</v>
          </cell>
          <cell r="C169" t="str">
            <v>PP エルボ</v>
          </cell>
          <cell r="E169" t="str">
            <v>φ20</v>
          </cell>
          <cell r="F169" t="str">
            <v xml:space="preserve"> 個</v>
          </cell>
          <cell r="G169">
            <v>1330</v>
          </cell>
          <cell r="I169" t="str">
            <v>JWWA B 116</v>
          </cell>
          <cell r="J169">
            <v>168</v>
          </cell>
        </row>
        <row r="170">
          <cell r="A170">
            <v>169</v>
          </cell>
          <cell r="B170" t="str">
            <v xml:space="preserve"> PP</v>
          </cell>
          <cell r="C170" t="str">
            <v>PP エルボ</v>
          </cell>
          <cell r="E170" t="str">
            <v>φ25</v>
          </cell>
          <cell r="F170" t="str">
            <v xml:space="preserve"> 個</v>
          </cell>
          <cell r="G170">
            <v>1910</v>
          </cell>
          <cell r="I170" t="str">
            <v>JWWA B 116</v>
          </cell>
          <cell r="J170">
            <v>169</v>
          </cell>
        </row>
        <row r="171">
          <cell r="A171">
            <v>170</v>
          </cell>
          <cell r="B171" t="str">
            <v xml:space="preserve"> PP</v>
          </cell>
          <cell r="C171" t="str">
            <v>PP エルボ</v>
          </cell>
          <cell r="E171" t="str">
            <v>φ40</v>
          </cell>
          <cell r="F171" t="str">
            <v xml:space="preserve"> 個</v>
          </cell>
          <cell r="G171">
            <v>4490</v>
          </cell>
          <cell r="I171" t="str">
            <v>JWWA B 116</v>
          </cell>
          <cell r="J171">
            <v>170</v>
          </cell>
        </row>
        <row r="172">
          <cell r="A172">
            <v>171</v>
          </cell>
          <cell r="B172" t="str">
            <v xml:space="preserve"> PP</v>
          </cell>
          <cell r="C172" t="str">
            <v>PP エルボ</v>
          </cell>
          <cell r="E172" t="str">
            <v>φ50</v>
          </cell>
          <cell r="F172" t="str">
            <v xml:space="preserve"> 個</v>
          </cell>
          <cell r="G172">
            <v>7020</v>
          </cell>
          <cell r="I172" t="str">
            <v>JWWA B 116</v>
          </cell>
          <cell r="J172">
            <v>171</v>
          </cell>
        </row>
        <row r="173">
          <cell r="A173">
            <v>172</v>
          </cell>
          <cell r="B173" t="str">
            <v xml:space="preserve"> PP</v>
          </cell>
          <cell r="C173" t="str">
            <v>PP ４５゜ｴﾙﾎﾞ</v>
          </cell>
          <cell r="E173" t="str">
            <v>φ13</v>
          </cell>
          <cell r="F173" t="str">
            <v xml:space="preserve"> 個</v>
          </cell>
          <cell r="G173">
            <v>900</v>
          </cell>
          <cell r="I173" t="str">
            <v>JWWA B 116</v>
          </cell>
          <cell r="J173">
            <v>172</v>
          </cell>
        </row>
        <row r="174">
          <cell r="A174">
            <v>173</v>
          </cell>
          <cell r="B174" t="str">
            <v xml:space="preserve"> PP</v>
          </cell>
          <cell r="C174" t="str">
            <v>PP ４５゜ｴﾙﾎﾞ</v>
          </cell>
          <cell r="E174" t="str">
            <v>φ20</v>
          </cell>
          <cell r="F174" t="str">
            <v xml:space="preserve"> 個</v>
          </cell>
          <cell r="G174">
            <v>1360</v>
          </cell>
          <cell r="I174" t="str">
            <v>JWWA B 116</v>
          </cell>
          <cell r="J174">
            <v>173</v>
          </cell>
        </row>
        <row r="175">
          <cell r="A175">
            <v>174</v>
          </cell>
          <cell r="B175" t="str">
            <v xml:space="preserve"> PP</v>
          </cell>
          <cell r="C175" t="str">
            <v>PP ４５゜ｴﾙﾎﾞ</v>
          </cell>
          <cell r="E175" t="str">
            <v>φ25</v>
          </cell>
          <cell r="F175" t="str">
            <v xml:space="preserve"> 個</v>
          </cell>
          <cell r="G175">
            <v>1650</v>
          </cell>
          <cell r="I175" t="str">
            <v>JWWA B 116</v>
          </cell>
          <cell r="J175">
            <v>174</v>
          </cell>
        </row>
        <row r="176">
          <cell r="A176">
            <v>175</v>
          </cell>
          <cell r="B176" t="str">
            <v xml:space="preserve"> PP</v>
          </cell>
          <cell r="C176" t="str">
            <v>PP ４５゜ｴﾙﾎﾞ</v>
          </cell>
          <cell r="E176" t="str">
            <v>φ40</v>
          </cell>
          <cell r="F176" t="str">
            <v xml:space="preserve"> 個</v>
          </cell>
          <cell r="G176">
            <v>4560</v>
          </cell>
          <cell r="I176" t="str">
            <v>JWWA B 116</v>
          </cell>
          <cell r="J176">
            <v>175</v>
          </cell>
        </row>
        <row r="177">
          <cell r="A177">
            <v>176</v>
          </cell>
          <cell r="B177" t="str">
            <v xml:space="preserve"> PP</v>
          </cell>
          <cell r="C177" t="str">
            <v>PP ４５゜ｴﾙﾎﾞ</v>
          </cell>
          <cell r="E177" t="str">
            <v>φ50</v>
          </cell>
          <cell r="F177" t="str">
            <v xml:space="preserve"> 個</v>
          </cell>
          <cell r="G177">
            <v>7140</v>
          </cell>
          <cell r="I177" t="str">
            <v>JWWA B 116</v>
          </cell>
          <cell r="J177">
            <v>176</v>
          </cell>
        </row>
        <row r="178">
          <cell r="A178">
            <v>177</v>
          </cell>
          <cell r="B178" t="str">
            <v xml:space="preserve"> PP</v>
          </cell>
          <cell r="C178" t="str">
            <v>PP 90ﾟ ﾕﾆｵﾝﾍﾞﾝﾄﾞ</v>
          </cell>
          <cell r="E178" t="str">
            <v>φ13</v>
          </cell>
          <cell r="F178" t="str">
            <v xml:space="preserve"> 個</v>
          </cell>
          <cell r="G178">
            <v>930</v>
          </cell>
          <cell r="I178" t="str">
            <v>JWWA B 116</v>
          </cell>
          <cell r="J178">
            <v>177</v>
          </cell>
        </row>
        <row r="179">
          <cell r="A179">
            <v>178</v>
          </cell>
          <cell r="B179" t="str">
            <v xml:space="preserve"> PP</v>
          </cell>
          <cell r="C179" t="str">
            <v>PP 90ﾟ ﾕﾆｵﾝﾍﾞﾝﾄﾞ</v>
          </cell>
          <cell r="E179" t="str">
            <v>φ20</v>
          </cell>
          <cell r="F179" t="str">
            <v xml:space="preserve"> 個</v>
          </cell>
          <cell r="G179">
            <v>1440</v>
          </cell>
          <cell r="I179" t="str">
            <v>JWWA B 116</v>
          </cell>
          <cell r="J179">
            <v>178</v>
          </cell>
        </row>
        <row r="180">
          <cell r="A180">
            <v>179</v>
          </cell>
          <cell r="B180" t="str">
            <v xml:space="preserve"> PP</v>
          </cell>
          <cell r="C180" t="str">
            <v>PP 90ﾟ ﾕﾆｵﾝﾍﾞﾝﾄﾞ</v>
          </cell>
          <cell r="E180" t="str">
            <v>φ25</v>
          </cell>
          <cell r="F180" t="str">
            <v xml:space="preserve"> 個</v>
          </cell>
          <cell r="G180">
            <v>2070</v>
          </cell>
          <cell r="I180" t="str">
            <v>JWWA B 116</v>
          </cell>
          <cell r="J180">
            <v>179</v>
          </cell>
        </row>
        <row r="181">
          <cell r="A181">
            <v>180</v>
          </cell>
          <cell r="B181" t="str">
            <v xml:space="preserve"> PP</v>
          </cell>
          <cell r="C181" t="str">
            <v>PP 60ﾟ ﾕﾆｵﾝﾍﾞﾝﾄﾞ</v>
          </cell>
          <cell r="E181" t="str">
            <v>φ13</v>
          </cell>
          <cell r="F181" t="str">
            <v xml:space="preserve"> 個</v>
          </cell>
          <cell r="G181">
            <v>930</v>
          </cell>
          <cell r="I181" t="str">
            <v>JWWA B 116</v>
          </cell>
          <cell r="J181">
            <v>180</v>
          </cell>
        </row>
        <row r="182">
          <cell r="A182">
            <v>181</v>
          </cell>
          <cell r="B182" t="str">
            <v xml:space="preserve"> PP</v>
          </cell>
          <cell r="C182" t="str">
            <v>PP 60ﾟ ﾕﾆｵﾝﾍﾞﾝﾄﾞ</v>
          </cell>
          <cell r="E182" t="str">
            <v>φ20</v>
          </cell>
          <cell r="F182" t="str">
            <v xml:space="preserve"> 個</v>
          </cell>
          <cell r="G182">
            <v>1410</v>
          </cell>
          <cell r="I182" t="str">
            <v>JWWA B 116</v>
          </cell>
          <cell r="J182">
            <v>181</v>
          </cell>
        </row>
        <row r="183">
          <cell r="A183">
            <v>182</v>
          </cell>
          <cell r="B183" t="str">
            <v xml:space="preserve"> PP</v>
          </cell>
          <cell r="C183" t="str">
            <v>PP 60ﾟ ﾕﾆｵﾝﾍﾞﾝﾄﾞ</v>
          </cell>
          <cell r="E183" t="str">
            <v>φ25</v>
          </cell>
          <cell r="F183" t="str">
            <v xml:space="preserve"> 個</v>
          </cell>
          <cell r="G183">
            <v>2010</v>
          </cell>
          <cell r="I183" t="str">
            <v>JWWA B 116</v>
          </cell>
          <cell r="J183">
            <v>182</v>
          </cell>
        </row>
        <row r="184">
          <cell r="A184">
            <v>183</v>
          </cell>
          <cell r="B184" t="str">
            <v xml:space="preserve"> PP</v>
          </cell>
          <cell r="C184" t="str">
            <v xml:space="preserve">PP ソケット </v>
          </cell>
          <cell r="E184" t="str">
            <v>φ13</v>
          </cell>
          <cell r="F184" t="str">
            <v xml:space="preserve"> 個</v>
          </cell>
          <cell r="G184">
            <v>800</v>
          </cell>
          <cell r="I184" t="str">
            <v>JWWA B 116</v>
          </cell>
          <cell r="J184">
            <v>183</v>
          </cell>
        </row>
        <row r="185">
          <cell r="A185">
            <v>184</v>
          </cell>
          <cell r="B185" t="str">
            <v xml:space="preserve"> PP</v>
          </cell>
          <cell r="C185" t="str">
            <v xml:space="preserve">PP ソケット </v>
          </cell>
          <cell r="E185" t="str">
            <v>φ20</v>
          </cell>
          <cell r="F185" t="str">
            <v xml:space="preserve"> 個</v>
          </cell>
          <cell r="G185">
            <v>1150</v>
          </cell>
          <cell r="I185" t="str">
            <v>JWWA B 116</v>
          </cell>
          <cell r="J185">
            <v>184</v>
          </cell>
        </row>
        <row r="186">
          <cell r="A186">
            <v>185</v>
          </cell>
          <cell r="B186" t="str">
            <v xml:space="preserve"> PP</v>
          </cell>
          <cell r="C186" t="str">
            <v xml:space="preserve">PP ソケット </v>
          </cell>
          <cell r="E186" t="str">
            <v>φ25</v>
          </cell>
          <cell r="F186" t="str">
            <v xml:space="preserve"> 個</v>
          </cell>
          <cell r="G186">
            <v>1470</v>
          </cell>
          <cell r="I186" t="str">
            <v>JWWA B 116</v>
          </cell>
          <cell r="J186">
            <v>185</v>
          </cell>
        </row>
        <row r="187">
          <cell r="A187">
            <v>186</v>
          </cell>
          <cell r="B187" t="str">
            <v xml:space="preserve"> PP</v>
          </cell>
          <cell r="C187" t="str">
            <v xml:space="preserve">PP ソケット </v>
          </cell>
          <cell r="E187" t="str">
            <v>φ40</v>
          </cell>
          <cell r="F187" t="str">
            <v xml:space="preserve"> 個</v>
          </cell>
          <cell r="G187">
            <v>3930</v>
          </cell>
          <cell r="I187" t="str">
            <v>JWWA B 116</v>
          </cell>
          <cell r="J187">
            <v>186</v>
          </cell>
        </row>
        <row r="188">
          <cell r="A188">
            <v>187</v>
          </cell>
          <cell r="B188" t="str">
            <v xml:space="preserve"> PP</v>
          </cell>
          <cell r="C188" t="str">
            <v xml:space="preserve">PP ソケット </v>
          </cell>
          <cell r="E188" t="str">
            <v>φ50</v>
          </cell>
          <cell r="F188" t="str">
            <v xml:space="preserve"> 個</v>
          </cell>
          <cell r="G188">
            <v>5660</v>
          </cell>
          <cell r="I188" t="str">
            <v>JWWA B 116</v>
          </cell>
          <cell r="J188">
            <v>187</v>
          </cell>
        </row>
        <row r="189">
          <cell r="A189">
            <v>188</v>
          </cell>
          <cell r="B189" t="str">
            <v xml:space="preserve"> PP</v>
          </cell>
          <cell r="C189" t="str">
            <v xml:space="preserve">PP ソケット </v>
          </cell>
          <cell r="D189" t="str">
            <v xml:space="preserve"> 異  径</v>
          </cell>
          <cell r="E189" t="str">
            <v>φ20× 13</v>
          </cell>
          <cell r="F189" t="str">
            <v xml:space="preserve"> 個</v>
          </cell>
          <cell r="G189">
            <v>1010</v>
          </cell>
          <cell r="I189" t="str">
            <v>JWWA B 116</v>
          </cell>
          <cell r="J189">
            <v>188</v>
          </cell>
        </row>
        <row r="190">
          <cell r="A190">
            <v>189</v>
          </cell>
          <cell r="B190" t="str">
            <v xml:space="preserve"> PP</v>
          </cell>
          <cell r="C190" t="str">
            <v xml:space="preserve">PP ソケット </v>
          </cell>
          <cell r="D190" t="str">
            <v xml:space="preserve"> 異  径</v>
          </cell>
          <cell r="E190" t="str">
            <v>φ25× 13</v>
          </cell>
          <cell r="F190" t="str">
            <v xml:space="preserve"> 個</v>
          </cell>
          <cell r="G190">
            <v>1230</v>
          </cell>
          <cell r="I190" t="str">
            <v>JWWA B 116</v>
          </cell>
          <cell r="J190">
            <v>189</v>
          </cell>
        </row>
        <row r="191">
          <cell r="A191">
            <v>190</v>
          </cell>
          <cell r="B191" t="str">
            <v xml:space="preserve"> PP</v>
          </cell>
          <cell r="C191" t="str">
            <v xml:space="preserve">PP ソケット </v>
          </cell>
          <cell r="D191" t="str">
            <v xml:space="preserve"> 異  径</v>
          </cell>
          <cell r="E191" t="str">
            <v>φ25× 20</v>
          </cell>
          <cell r="F191" t="str">
            <v xml:space="preserve"> 個</v>
          </cell>
          <cell r="G191">
            <v>1340</v>
          </cell>
          <cell r="I191" t="str">
            <v>JWWA B 116</v>
          </cell>
          <cell r="J191">
            <v>190</v>
          </cell>
        </row>
        <row r="192">
          <cell r="A192">
            <v>191</v>
          </cell>
          <cell r="B192" t="str">
            <v xml:space="preserve"> PP</v>
          </cell>
          <cell r="C192" t="str">
            <v xml:space="preserve">PP ソケット </v>
          </cell>
          <cell r="D192" t="str">
            <v xml:space="preserve"> 異  径</v>
          </cell>
          <cell r="E192" t="str">
            <v>φ50× 40</v>
          </cell>
          <cell r="F192" t="str">
            <v xml:space="preserve"> 個</v>
          </cell>
          <cell r="G192">
            <v>5580</v>
          </cell>
          <cell r="I192" t="str">
            <v>JWWA B 116</v>
          </cell>
          <cell r="J192">
            <v>191</v>
          </cell>
        </row>
        <row r="193">
          <cell r="A193">
            <v>192</v>
          </cell>
          <cell r="B193" t="str">
            <v xml:space="preserve"> PP</v>
          </cell>
          <cell r="C193" t="str">
            <v>PP ﾒｰﾀｰ用ｿｹｯﾄ</v>
          </cell>
          <cell r="E193" t="str">
            <v>φ13</v>
          </cell>
          <cell r="F193" t="str">
            <v xml:space="preserve"> 個</v>
          </cell>
          <cell r="G193">
            <v>740</v>
          </cell>
          <cell r="I193" t="str">
            <v>JWWA B 116</v>
          </cell>
          <cell r="J193">
            <v>192</v>
          </cell>
        </row>
        <row r="194">
          <cell r="A194">
            <v>193</v>
          </cell>
          <cell r="B194" t="str">
            <v xml:space="preserve"> PP</v>
          </cell>
          <cell r="C194" t="str">
            <v>PP ﾒｰﾀｰ用ｿｹｯﾄ</v>
          </cell>
          <cell r="E194" t="str">
            <v>φ20</v>
          </cell>
          <cell r="F194" t="str">
            <v xml:space="preserve"> 個</v>
          </cell>
          <cell r="G194">
            <v>1050</v>
          </cell>
          <cell r="I194" t="str">
            <v>JWWA B 116</v>
          </cell>
          <cell r="J194">
            <v>193</v>
          </cell>
        </row>
        <row r="195">
          <cell r="A195">
            <v>194</v>
          </cell>
          <cell r="B195" t="str">
            <v xml:space="preserve"> PP</v>
          </cell>
          <cell r="C195" t="str">
            <v>PP ﾒｰﾀｰ用ｿｹｯﾄ</v>
          </cell>
          <cell r="E195" t="str">
            <v>φ25</v>
          </cell>
          <cell r="F195" t="str">
            <v xml:space="preserve"> 個</v>
          </cell>
          <cell r="G195">
            <v>1420</v>
          </cell>
          <cell r="I195" t="str">
            <v>JWWA B 116</v>
          </cell>
          <cell r="J195">
            <v>194</v>
          </cell>
        </row>
        <row r="196">
          <cell r="A196">
            <v>195</v>
          </cell>
          <cell r="B196" t="str">
            <v xml:space="preserve"> PP</v>
          </cell>
          <cell r="C196" t="str">
            <v>PP ﾒｰﾀｰ用ｿｹｯﾄ</v>
          </cell>
          <cell r="E196" t="str">
            <v>φ40</v>
          </cell>
          <cell r="F196" t="str">
            <v xml:space="preserve"> 個</v>
          </cell>
          <cell r="G196">
            <v>3900</v>
          </cell>
          <cell r="I196" t="str">
            <v>JWWA B 116</v>
          </cell>
          <cell r="J196">
            <v>195</v>
          </cell>
        </row>
        <row r="197">
          <cell r="A197">
            <v>196</v>
          </cell>
          <cell r="B197" t="str">
            <v xml:space="preserve"> PP</v>
          </cell>
          <cell r="C197" t="str">
            <v>PP ﾒｰﾀｰ用ｿｹｯﾄ</v>
          </cell>
          <cell r="E197" t="str">
            <v>φ50</v>
          </cell>
          <cell r="F197" t="str">
            <v xml:space="preserve"> 個</v>
          </cell>
          <cell r="G197">
            <v>5870</v>
          </cell>
          <cell r="I197" t="str">
            <v>JWWA B 116</v>
          </cell>
          <cell r="J197">
            <v>196</v>
          </cell>
        </row>
        <row r="198">
          <cell r="A198">
            <v>197</v>
          </cell>
          <cell r="B198" t="str">
            <v xml:space="preserve"> PP</v>
          </cell>
          <cell r="C198" t="str">
            <v>PP ﾒｰﾀｰ用ｿｹｯﾄ</v>
          </cell>
          <cell r="D198" t="str">
            <v>ﾈｼﾞﾚ止付</v>
          </cell>
          <cell r="E198" t="str">
            <v>φ13</v>
          </cell>
          <cell r="F198" t="str">
            <v xml:space="preserve"> 個</v>
          </cell>
          <cell r="G198">
            <v>1060</v>
          </cell>
          <cell r="I198" t="str">
            <v>JWWA B 116</v>
          </cell>
          <cell r="J198">
            <v>197</v>
          </cell>
        </row>
        <row r="199">
          <cell r="A199">
            <v>198</v>
          </cell>
          <cell r="B199" t="str">
            <v xml:space="preserve"> PP</v>
          </cell>
          <cell r="C199" t="str">
            <v>PP ﾒｰﾀｰ用ｿｹｯﾄ</v>
          </cell>
          <cell r="D199" t="str">
            <v>ﾈｼﾞﾚ止付</v>
          </cell>
          <cell r="E199" t="str">
            <v>φ20</v>
          </cell>
          <cell r="F199" t="str">
            <v xml:space="preserve"> 個</v>
          </cell>
          <cell r="G199">
            <v>1470</v>
          </cell>
          <cell r="I199" t="str">
            <v>JWWA B 116</v>
          </cell>
          <cell r="J199">
            <v>198</v>
          </cell>
        </row>
        <row r="200">
          <cell r="A200">
            <v>199</v>
          </cell>
          <cell r="B200" t="str">
            <v xml:space="preserve"> PP</v>
          </cell>
          <cell r="C200" t="str">
            <v>PP ﾒｰﾀｰ用ｿｹｯﾄ</v>
          </cell>
          <cell r="D200" t="str">
            <v>ﾈｼﾞﾚ止付</v>
          </cell>
          <cell r="E200" t="str">
            <v>φ25</v>
          </cell>
          <cell r="F200" t="str">
            <v xml:space="preserve"> 個</v>
          </cell>
          <cell r="G200">
            <v>2150</v>
          </cell>
          <cell r="I200" t="str">
            <v>JWWA B 116</v>
          </cell>
          <cell r="J200">
            <v>199</v>
          </cell>
        </row>
        <row r="201">
          <cell r="A201">
            <v>200</v>
          </cell>
          <cell r="B201" t="str">
            <v xml:space="preserve"> PP</v>
          </cell>
          <cell r="C201" t="str">
            <v>PP ﾒｰﾀｰ用ｿｹｯﾄ</v>
          </cell>
          <cell r="D201" t="str">
            <v>ﾈｼﾞﾚ止付</v>
          </cell>
          <cell r="E201" t="str">
            <v>φ40</v>
          </cell>
          <cell r="F201" t="str">
            <v xml:space="preserve"> 個</v>
          </cell>
          <cell r="G201">
            <v>5400</v>
          </cell>
          <cell r="I201" t="str">
            <v>JWWA B 116</v>
          </cell>
          <cell r="J201">
            <v>200</v>
          </cell>
        </row>
        <row r="202">
          <cell r="A202">
            <v>201</v>
          </cell>
          <cell r="B202" t="str">
            <v xml:space="preserve"> PP</v>
          </cell>
          <cell r="C202" t="str">
            <v>PP ﾒｰﾀｰ用ｿｹｯﾄ</v>
          </cell>
          <cell r="D202" t="str">
            <v>ﾈｼﾞﾚ止付</v>
          </cell>
          <cell r="E202" t="str">
            <v>φ50</v>
          </cell>
          <cell r="F202" t="str">
            <v xml:space="preserve"> 個</v>
          </cell>
          <cell r="G202">
            <v>8200</v>
          </cell>
          <cell r="I202" t="str">
            <v>JWWA B 116</v>
          </cell>
          <cell r="J202">
            <v>201</v>
          </cell>
        </row>
        <row r="203">
          <cell r="A203">
            <v>202</v>
          </cell>
          <cell r="B203" t="str">
            <v xml:space="preserve"> PP</v>
          </cell>
          <cell r="C203" t="str">
            <v>PPﾒｰﾀｰ用伸縮ｿｹｯﾄ</v>
          </cell>
          <cell r="E203" t="str">
            <v>φ13</v>
          </cell>
          <cell r="F203" t="str">
            <v xml:space="preserve"> 個</v>
          </cell>
          <cell r="G203">
            <v>1030</v>
          </cell>
          <cell r="I203" t="str">
            <v>JWWA B 116</v>
          </cell>
          <cell r="J203">
            <v>202</v>
          </cell>
        </row>
        <row r="204">
          <cell r="A204">
            <v>203</v>
          </cell>
          <cell r="B204" t="str">
            <v xml:space="preserve"> PP</v>
          </cell>
          <cell r="C204" t="str">
            <v>PPﾒｰﾀｰ用伸縮ｿｹｯﾄ</v>
          </cell>
          <cell r="E204" t="str">
            <v>φ20</v>
          </cell>
          <cell r="F204" t="str">
            <v xml:space="preserve"> 個</v>
          </cell>
          <cell r="G204">
            <v>1370</v>
          </cell>
          <cell r="I204" t="str">
            <v>JWWA B 116</v>
          </cell>
          <cell r="J204">
            <v>203</v>
          </cell>
        </row>
        <row r="205">
          <cell r="A205">
            <v>204</v>
          </cell>
          <cell r="B205" t="str">
            <v xml:space="preserve"> PP</v>
          </cell>
          <cell r="C205" t="str">
            <v>PPﾒｰﾀｰ用伸縮ｿｹｯﾄ</v>
          </cell>
          <cell r="E205" t="str">
            <v>φ25</v>
          </cell>
          <cell r="F205" t="str">
            <v xml:space="preserve"> 個</v>
          </cell>
          <cell r="G205">
            <v>1840</v>
          </cell>
          <cell r="I205" t="str">
            <v>JWWA B 116</v>
          </cell>
          <cell r="J205">
            <v>204</v>
          </cell>
        </row>
        <row r="206">
          <cell r="A206">
            <v>205</v>
          </cell>
          <cell r="B206" t="str">
            <v xml:space="preserve"> PP</v>
          </cell>
          <cell r="C206" t="str">
            <v>PPﾒｰﾀｰ用伸縮ｿｹｯﾄ</v>
          </cell>
          <cell r="E206" t="str">
            <v>φ40</v>
          </cell>
          <cell r="F206" t="str">
            <v xml:space="preserve"> 個</v>
          </cell>
          <cell r="G206">
            <v>4430</v>
          </cell>
          <cell r="I206" t="str">
            <v>JWWA B 116</v>
          </cell>
          <cell r="J206">
            <v>205</v>
          </cell>
        </row>
        <row r="207">
          <cell r="A207">
            <v>206</v>
          </cell>
          <cell r="B207" t="str">
            <v xml:space="preserve"> PP</v>
          </cell>
          <cell r="C207" t="str">
            <v>PPﾒｰﾀｰ用伸縮ｿｹｯﾄ</v>
          </cell>
          <cell r="E207" t="str">
            <v>φ50</v>
          </cell>
          <cell r="F207" t="str">
            <v xml:space="preserve"> 個</v>
          </cell>
          <cell r="G207">
            <v>8530</v>
          </cell>
          <cell r="I207" t="str">
            <v>JWWA B 116</v>
          </cell>
          <cell r="J207">
            <v>206</v>
          </cell>
        </row>
        <row r="208">
          <cell r="A208">
            <v>207</v>
          </cell>
          <cell r="B208" t="str">
            <v xml:space="preserve"> PP</v>
          </cell>
          <cell r="C208" t="str">
            <v>PP 銅鉛管用ｿｹｯﾄ</v>
          </cell>
          <cell r="E208" t="str">
            <v>φ13</v>
          </cell>
          <cell r="F208" t="str">
            <v xml:space="preserve"> 個</v>
          </cell>
          <cell r="G208">
            <v>560</v>
          </cell>
          <cell r="I208" t="str">
            <v>JWWA B 116</v>
          </cell>
          <cell r="J208">
            <v>207</v>
          </cell>
        </row>
        <row r="209">
          <cell r="A209">
            <v>208</v>
          </cell>
          <cell r="B209" t="str">
            <v xml:space="preserve"> PP</v>
          </cell>
          <cell r="C209" t="str">
            <v>PP 銅鉛管用ｿｹｯﾄ</v>
          </cell>
          <cell r="E209" t="str">
            <v>φ20</v>
          </cell>
          <cell r="F209" t="str">
            <v xml:space="preserve"> 個</v>
          </cell>
          <cell r="G209">
            <v>810</v>
          </cell>
          <cell r="I209" t="str">
            <v>JWWA B 116</v>
          </cell>
          <cell r="J209">
            <v>208</v>
          </cell>
        </row>
        <row r="210">
          <cell r="A210">
            <v>209</v>
          </cell>
          <cell r="B210" t="str">
            <v xml:space="preserve"> PP</v>
          </cell>
          <cell r="C210" t="str">
            <v>PP 銅鉛管用ｿｹｯﾄ</v>
          </cell>
          <cell r="E210" t="str">
            <v>φ25</v>
          </cell>
          <cell r="F210" t="str">
            <v xml:space="preserve"> 個</v>
          </cell>
          <cell r="G210">
            <v>1070</v>
          </cell>
          <cell r="I210" t="str">
            <v>JWWA B 116</v>
          </cell>
          <cell r="J210">
            <v>209</v>
          </cell>
        </row>
        <row r="211">
          <cell r="A211">
            <v>210</v>
          </cell>
          <cell r="B211" t="str">
            <v xml:space="preserve"> PP</v>
          </cell>
          <cell r="C211" t="str">
            <v>PP 銅鉛管用ｿｹｯﾄ</v>
          </cell>
          <cell r="E211" t="str">
            <v>φ40</v>
          </cell>
          <cell r="F211" t="str">
            <v xml:space="preserve"> 個</v>
          </cell>
          <cell r="G211">
            <v>3200</v>
          </cell>
          <cell r="I211" t="str">
            <v>規格外</v>
          </cell>
          <cell r="J211">
            <v>210</v>
          </cell>
        </row>
        <row r="212">
          <cell r="A212">
            <v>211</v>
          </cell>
          <cell r="B212" t="str">
            <v xml:space="preserve"> PP</v>
          </cell>
          <cell r="C212" t="str">
            <v>PP 銅鉛管用ｿｹｯﾄ</v>
          </cell>
          <cell r="E212" t="str">
            <v>φ50</v>
          </cell>
          <cell r="F212" t="str">
            <v xml:space="preserve"> 個</v>
          </cell>
          <cell r="G212">
            <v>4600</v>
          </cell>
          <cell r="I212" t="str">
            <v>規格外</v>
          </cell>
          <cell r="J212">
            <v>211</v>
          </cell>
        </row>
        <row r="213">
          <cell r="A213">
            <v>212</v>
          </cell>
          <cell r="B213" t="str">
            <v xml:space="preserve"> PP</v>
          </cell>
          <cell r="C213" t="str">
            <v>PP ｼﾞｮｲﾝﾄ</v>
          </cell>
          <cell r="D213" t="str">
            <v xml:space="preserve"> 外･内ﾈｼﾞ</v>
          </cell>
          <cell r="E213" t="str">
            <v>φ13</v>
          </cell>
          <cell r="F213" t="str">
            <v xml:space="preserve"> 個</v>
          </cell>
          <cell r="G213">
            <v>510</v>
          </cell>
          <cell r="I213" t="str">
            <v>JWWA B 116</v>
          </cell>
          <cell r="J213">
            <v>212</v>
          </cell>
        </row>
        <row r="214">
          <cell r="A214">
            <v>213</v>
          </cell>
          <cell r="B214" t="str">
            <v xml:space="preserve"> PP</v>
          </cell>
          <cell r="C214" t="str">
            <v>PP ｼﾞｮｲﾝﾄ</v>
          </cell>
          <cell r="D214" t="str">
            <v xml:space="preserve"> 外･内ﾈｼﾞ</v>
          </cell>
          <cell r="E214" t="str">
            <v>φ20</v>
          </cell>
          <cell r="F214" t="str">
            <v xml:space="preserve"> 個</v>
          </cell>
          <cell r="G214">
            <v>730</v>
          </cell>
          <cell r="I214" t="str">
            <v>JWWA B 116</v>
          </cell>
          <cell r="J214">
            <v>213</v>
          </cell>
        </row>
        <row r="215">
          <cell r="A215">
            <v>214</v>
          </cell>
          <cell r="B215" t="str">
            <v xml:space="preserve"> PP</v>
          </cell>
          <cell r="C215" t="str">
            <v>PP ｼﾞｮｲﾝﾄ</v>
          </cell>
          <cell r="D215" t="str">
            <v xml:space="preserve"> 外･内ﾈｼﾞ</v>
          </cell>
          <cell r="E215" t="str">
            <v>φ25</v>
          </cell>
          <cell r="F215" t="str">
            <v xml:space="preserve"> 個</v>
          </cell>
          <cell r="G215">
            <v>950</v>
          </cell>
          <cell r="I215" t="str">
            <v>JWWA B 116</v>
          </cell>
          <cell r="J215">
            <v>214</v>
          </cell>
        </row>
        <row r="216">
          <cell r="A216">
            <v>215</v>
          </cell>
          <cell r="B216" t="str">
            <v xml:space="preserve"> PP</v>
          </cell>
          <cell r="C216" t="str">
            <v>PP ｼﾞｮｲﾝﾄ</v>
          </cell>
          <cell r="D216" t="str">
            <v xml:space="preserve"> 外･内ﾈｼﾞ</v>
          </cell>
          <cell r="E216" t="str">
            <v>φ40</v>
          </cell>
          <cell r="F216" t="str">
            <v xml:space="preserve"> 個</v>
          </cell>
          <cell r="G216">
            <v>2400</v>
          </cell>
          <cell r="I216" t="str">
            <v>JWWA B 116</v>
          </cell>
          <cell r="J216">
            <v>215</v>
          </cell>
        </row>
        <row r="217">
          <cell r="A217">
            <v>216</v>
          </cell>
          <cell r="B217" t="str">
            <v xml:space="preserve"> PP</v>
          </cell>
          <cell r="C217" t="str">
            <v>PP ｼﾞｮｲﾝﾄ</v>
          </cell>
          <cell r="D217" t="str">
            <v xml:space="preserve"> 外･内ﾈｼﾞ</v>
          </cell>
          <cell r="E217" t="str">
            <v>φ50</v>
          </cell>
          <cell r="F217" t="str">
            <v xml:space="preserve"> 個</v>
          </cell>
          <cell r="G217">
            <v>3780</v>
          </cell>
          <cell r="I217" t="str">
            <v>JWWA B 116</v>
          </cell>
          <cell r="J217">
            <v>216</v>
          </cell>
        </row>
        <row r="218">
          <cell r="A218">
            <v>217</v>
          </cell>
          <cell r="B218" t="str">
            <v xml:space="preserve"> PP</v>
          </cell>
          <cell r="C218" t="str">
            <v>PPﾌﾚｷｼﾌﾞﾙ継手ｽﾃﾝﾚｽｺﾞﾑ</v>
          </cell>
          <cell r="D218" t="str">
            <v xml:space="preserve"> ｵｽ・ﾒｽ</v>
          </cell>
          <cell r="E218" t="str">
            <v>13× 300</v>
          </cell>
          <cell r="F218" t="str">
            <v xml:space="preserve"> 個</v>
          </cell>
          <cell r="G218">
            <v>5450</v>
          </cell>
          <cell r="J218">
            <v>217</v>
          </cell>
        </row>
        <row r="219">
          <cell r="A219">
            <v>218</v>
          </cell>
          <cell r="B219" t="str">
            <v xml:space="preserve"> PP</v>
          </cell>
          <cell r="C219" t="str">
            <v>PPﾌﾚｷｼﾌﾞﾙ継手ｽﾃﾝﾚｽｺﾞﾑ</v>
          </cell>
          <cell r="D219" t="str">
            <v xml:space="preserve"> ｵｽ・ﾒｽ</v>
          </cell>
          <cell r="E219" t="str">
            <v>20× 500</v>
          </cell>
          <cell r="F219" t="str">
            <v xml:space="preserve"> 個</v>
          </cell>
          <cell r="G219">
            <v>7170</v>
          </cell>
          <cell r="J219">
            <v>218</v>
          </cell>
        </row>
        <row r="220">
          <cell r="A220">
            <v>219</v>
          </cell>
          <cell r="B220" t="str">
            <v xml:space="preserve"> PP</v>
          </cell>
          <cell r="C220" t="str">
            <v>PPﾌﾚｷｼﾌﾞﾙ継手ｽﾃﾝﾚｽｺﾞﾑ</v>
          </cell>
          <cell r="D220" t="str">
            <v xml:space="preserve"> ｵｽ・ﾒｽ</v>
          </cell>
          <cell r="E220" t="str">
            <v>25× 500</v>
          </cell>
          <cell r="F220" t="str">
            <v xml:space="preserve"> 個</v>
          </cell>
          <cell r="G220">
            <v>8730</v>
          </cell>
          <cell r="J220">
            <v>219</v>
          </cell>
        </row>
        <row r="221">
          <cell r="A221">
            <v>220</v>
          </cell>
          <cell r="B221" t="str">
            <v xml:space="preserve"> PP</v>
          </cell>
          <cell r="C221" t="str">
            <v>PPﾌﾚｷｼﾌﾞﾙ継手ｽﾃﾝﾚｽｺﾞﾑ</v>
          </cell>
          <cell r="D221" t="str">
            <v xml:space="preserve"> ｵｽ・ﾒｽ</v>
          </cell>
          <cell r="E221" t="str">
            <v>40× 500</v>
          </cell>
          <cell r="F221" t="str">
            <v xml:space="preserve"> 個</v>
          </cell>
          <cell r="G221">
            <v>16690</v>
          </cell>
          <cell r="J221">
            <v>220</v>
          </cell>
        </row>
        <row r="222">
          <cell r="A222">
            <v>221</v>
          </cell>
          <cell r="B222" t="str">
            <v xml:space="preserve"> PP</v>
          </cell>
          <cell r="C222" t="str">
            <v>PPﾌﾚｷｼﾌﾞﾙ継手ｽﾃﾝﾚｽｺﾞﾑ</v>
          </cell>
          <cell r="D222" t="str">
            <v xml:space="preserve"> ｵｽ・ﾒｽ</v>
          </cell>
          <cell r="E222" t="str">
            <v>40× 600</v>
          </cell>
          <cell r="F222" t="str">
            <v xml:space="preserve"> 個</v>
          </cell>
          <cell r="G222">
            <v>17590</v>
          </cell>
          <cell r="J222">
            <v>221</v>
          </cell>
        </row>
        <row r="223">
          <cell r="A223">
            <v>222</v>
          </cell>
          <cell r="B223" t="str">
            <v xml:space="preserve"> PP</v>
          </cell>
          <cell r="C223" t="str">
            <v>PPﾌﾚｷｼﾌﾞﾙ継手ｽﾃﾝﾚｽｺﾞﾑ</v>
          </cell>
          <cell r="D223" t="str">
            <v xml:space="preserve"> ｵｽ・ﾒｽ</v>
          </cell>
          <cell r="E223" t="str">
            <v>40×1000</v>
          </cell>
          <cell r="F223" t="str">
            <v xml:space="preserve"> 個</v>
          </cell>
          <cell r="G223">
            <v>25810</v>
          </cell>
          <cell r="J223">
            <v>222</v>
          </cell>
        </row>
        <row r="224">
          <cell r="A224">
            <v>223</v>
          </cell>
          <cell r="B224" t="str">
            <v xml:space="preserve"> PP</v>
          </cell>
          <cell r="C224" t="str">
            <v>PPﾌﾚｷｼﾌﾞﾙ継手ｽﾃﾝﾚｽｺﾞﾑ</v>
          </cell>
          <cell r="D224" t="str">
            <v xml:space="preserve"> ｵｽ・ﾒｽ</v>
          </cell>
          <cell r="E224" t="str">
            <v>50× 500</v>
          </cell>
          <cell r="F224" t="str">
            <v xml:space="preserve"> 個</v>
          </cell>
          <cell r="G224">
            <v>23580</v>
          </cell>
          <cell r="J224">
            <v>223</v>
          </cell>
        </row>
        <row r="225">
          <cell r="A225">
            <v>224</v>
          </cell>
          <cell r="B225" t="str">
            <v xml:space="preserve"> PP</v>
          </cell>
          <cell r="C225" t="str">
            <v>PPﾌﾚｷｼﾌﾞﾙ継手ｽﾃﾝﾚｽｺﾞﾑ</v>
          </cell>
          <cell r="D225" t="str">
            <v xml:space="preserve"> ｵｽ・ﾒｽ</v>
          </cell>
          <cell r="E225" t="str">
            <v>50× 600</v>
          </cell>
          <cell r="F225" t="str">
            <v xml:space="preserve"> 個</v>
          </cell>
          <cell r="G225">
            <v>28300</v>
          </cell>
          <cell r="J225">
            <v>224</v>
          </cell>
        </row>
        <row r="226">
          <cell r="A226">
            <v>225</v>
          </cell>
          <cell r="B226" t="str">
            <v xml:space="preserve"> PP</v>
          </cell>
          <cell r="C226" t="str">
            <v>PPﾌﾚｷｼﾌﾞﾙ継手ｽﾃﾝﾚｽｺﾞﾑ</v>
          </cell>
          <cell r="D226" t="str">
            <v xml:space="preserve"> ｵｽ・ﾒｽ</v>
          </cell>
          <cell r="E226" t="str">
            <v>50×1000</v>
          </cell>
          <cell r="F226" t="str">
            <v xml:space="preserve"> 個</v>
          </cell>
          <cell r="G226">
            <v>39310</v>
          </cell>
          <cell r="J226">
            <v>225</v>
          </cell>
        </row>
        <row r="227">
          <cell r="A227">
            <v>226</v>
          </cell>
          <cell r="B227" t="str">
            <v xml:space="preserve"> PP</v>
          </cell>
          <cell r="C227" t="str">
            <v xml:space="preserve">PP コア－ </v>
          </cell>
          <cell r="E227" t="str">
            <v xml:space="preserve">  13</v>
          </cell>
          <cell r="F227" t="str">
            <v xml:space="preserve"> 個</v>
          </cell>
          <cell r="G227">
            <v>102</v>
          </cell>
          <cell r="J227">
            <v>226</v>
          </cell>
        </row>
        <row r="228">
          <cell r="A228">
            <v>227</v>
          </cell>
          <cell r="B228" t="str">
            <v xml:space="preserve"> PP</v>
          </cell>
          <cell r="C228" t="str">
            <v xml:space="preserve">PP コア－ </v>
          </cell>
          <cell r="E228" t="str">
            <v xml:space="preserve">  20</v>
          </cell>
          <cell r="F228" t="str">
            <v xml:space="preserve"> 個</v>
          </cell>
          <cell r="G228">
            <v>113</v>
          </cell>
          <cell r="J228">
            <v>227</v>
          </cell>
        </row>
        <row r="229">
          <cell r="A229">
            <v>228</v>
          </cell>
          <cell r="B229" t="str">
            <v xml:space="preserve"> PP</v>
          </cell>
          <cell r="C229" t="str">
            <v xml:space="preserve">PP コア－ </v>
          </cell>
          <cell r="E229" t="str">
            <v xml:space="preserve">  25</v>
          </cell>
          <cell r="F229" t="str">
            <v xml:space="preserve"> 個</v>
          </cell>
          <cell r="G229">
            <v>149</v>
          </cell>
          <cell r="J229">
            <v>228</v>
          </cell>
        </row>
        <row r="230">
          <cell r="A230">
            <v>229</v>
          </cell>
          <cell r="B230" t="str">
            <v xml:space="preserve"> PP</v>
          </cell>
          <cell r="C230" t="str">
            <v xml:space="preserve">PP コア－ </v>
          </cell>
          <cell r="E230" t="str">
            <v xml:space="preserve">  40</v>
          </cell>
          <cell r="F230" t="str">
            <v xml:space="preserve"> 個</v>
          </cell>
          <cell r="G230">
            <v>390</v>
          </cell>
          <cell r="J230">
            <v>229</v>
          </cell>
        </row>
        <row r="231">
          <cell r="A231">
            <v>230</v>
          </cell>
          <cell r="B231" t="str">
            <v xml:space="preserve"> PP</v>
          </cell>
          <cell r="C231" t="str">
            <v xml:space="preserve">PP コア－ </v>
          </cell>
          <cell r="E231" t="str">
            <v xml:space="preserve">  50</v>
          </cell>
          <cell r="F231" t="str">
            <v xml:space="preserve"> 個</v>
          </cell>
          <cell r="G231">
            <v>539</v>
          </cell>
          <cell r="J231">
            <v>230</v>
          </cell>
        </row>
        <row r="232">
          <cell r="A232">
            <v>231</v>
          </cell>
          <cell r="B232" t="str">
            <v xml:space="preserve"> PP</v>
          </cell>
          <cell r="C232" t="str">
            <v>PP リング</v>
          </cell>
          <cell r="E232" t="str">
            <v xml:space="preserve">  13</v>
          </cell>
          <cell r="F232" t="str">
            <v xml:space="preserve"> 個</v>
          </cell>
          <cell r="G232">
            <v>80</v>
          </cell>
          <cell r="J232">
            <v>231</v>
          </cell>
        </row>
        <row r="233">
          <cell r="A233">
            <v>232</v>
          </cell>
          <cell r="B233" t="str">
            <v xml:space="preserve"> PP</v>
          </cell>
          <cell r="C233" t="str">
            <v>PP リング</v>
          </cell>
          <cell r="E233" t="str">
            <v xml:space="preserve">  20</v>
          </cell>
          <cell r="F233" t="str">
            <v xml:space="preserve"> 個</v>
          </cell>
          <cell r="G233">
            <v>91</v>
          </cell>
          <cell r="J233">
            <v>232</v>
          </cell>
        </row>
        <row r="234">
          <cell r="A234">
            <v>233</v>
          </cell>
          <cell r="B234" t="str">
            <v xml:space="preserve"> PP</v>
          </cell>
          <cell r="C234" t="str">
            <v>PP リング</v>
          </cell>
          <cell r="E234" t="str">
            <v xml:space="preserve">  25</v>
          </cell>
          <cell r="F234" t="str">
            <v xml:space="preserve"> 個</v>
          </cell>
          <cell r="G234">
            <v>120</v>
          </cell>
          <cell r="J234">
            <v>233</v>
          </cell>
        </row>
        <row r="235">
          <cell r="A235">
            <v>234</v>
          </cell>
          <cell r="B235" t="str">
            <v xml:space="preserve"> PP</v>
          </cell>
          <cell r="C235" t="str">
            <v>PP リング</v>
          </cell>
          <cell r="E235" t="str">
            <v xml:space="preserve">  40</v>
          </cell>
          <cell r="F235" t="str">
            <v xml:space="preserve"> 個</v>
          </cell>
          <cell r="G235">
            <v>314</v>
          </cell>
          <cell r="J235">
            <v>234</v>
          </cell>
        </row>
        <row r="236">
          <cell r="A236">
            <v>235</v>
          </cell>
          <cell r="B236" t="str">
            <v xml:space="preserve"> PP</v>
          </cell>
          <cell r="C236" t="str">
            <v>PP リング</v>
          </cell>
          <cell r="E236" t="str">
            <v xml:space="preserve">  50</v>
          </cell>
          <cell r="F236" t="str">
            <v xml:space="preserve"> 個</v>
          </cell>
          <cell r="G236">
            <v>431</v>
          </cell>
          <cell r="J236">
            <v>235</v>
          </cell>
        </row>
        <row r="237">
          <cell r="A237">
            <v>236</v>
          </cell>
          <cell r="B237" t="str">
            <v xml:space="preserve"> GP</v>
          </cell>
          <cell r="C237" t="str">
            <v>ﾗｲﾆﾝｸﾞ鋼管(ﾎﾟﾘ)</v>
          </cell>
          <cell r="E237" t="str">
            <v xml:space="preserve">  15</v>
          </cell>
          <cell r="F237" t="str">
            <v xml:space="preserve"> ｍ</v>
          </cell>
          <cell r="G237">
            <v>387</v>
          </cell>
          <cell r="I237" t="str">
            <v>JWWA K 132</v>
          </cell>
          <cell r="J237">
            <v>236</v>
          </cell>
        </row>
        <row r="238">
          <cell r="A238">
            <v>237</v>
          </cell>
          <cell r="B238" t="str">
            <v xml:space="preserve"> GP</v>
          </cell>
          <cell r="C238" t="str">
            <v>ﾗｲﾆﾝｸﾞ鋼管(ﾎﾟﾘ)</v>
          </cell>
          <cell r="E238" t="str">
            <v xml:space="preserve">  20</v>
          </cell>
          <cell r="F238" t="str">
            <v xml:space="preserve"> ｍ</v>
          </cell>
          <cell r="G238">
            <v>427</v>
          </cell>
          <cell r="I238" t="str">
            <v>JWWA K 132</v>
          </cell>
          <cell r="J238">
            <v>237</v>
          </cell>
        </row>
        <row r="239">
          <cell r="A239">
            <v>238</v>
          </cell>
          <cell r="B239" t="str">
            <v xml:space="preserve"> GP</v>
          </cell>
          <cell r="C239" t="str">
            <v>ﾗｲﾆﾝｸﾞ鋼管(ﾎﾟﾘ)</v>
          </cell>
          <cell r="E239" t="str">
            <v xml:space="preserve">  25</v>
          </cell>
          <cell r="F239" t="str">
            <v xml:space="preserve"> ｍ</v>
          </cell>
          <cell r="G239">
            <v>587</v>
          </cell>
          <cell r="I239" t="str">
            <v>JWWA K 132</v>
          </cell>
          <cell r="J239">
            <v>238</v>
          </cell>
        </row>
        <row r="240">
          <cell r="A240">
            <v>239</v>
          </cell>
          <cell r="B240" t="str">
            <v xml:space="preserve"> GP</v>
          </cell>
          <cell r="C240" t="str">
            <v>ﾗｲﾆﾝｸﾞ鋼管(ﾎﾟﾘ)</v>
          </cell>
          <cell r="E240" t="str">
            <v xml:space="preserve">  40</v>
          </cell>
          <cell r="F240" t="str">
            <v xml:space="preserve"> ｍ</v>
          </cell>
          <cell r="G240">
            <v>915</v>
          </cell>
          <cell r="I240" t="str">
            <v>JWWA K 132</v>
          </cell>
          <cell r="J240">
            <v>239</v>
          </cell>
        </row>
        <row r="241">
          <cell r="A241">
            <v>240</v>
          </cell>
          <cell r="B241" t="str">
            <v xml:space="preserve"> GP</v>
          </cell>
          <cell r="C241" t="str">
            <v>ﾗｲﾆﾝｸﾞ鋼管(ﾎﾟﾘ)</v>
          </cell>
          <cell r="E241" t="str">
            <v xml:space="preserve">  50</v>
          </cell>
          <cell r="F241" t="str">
            <v xml:space="preserve"> ｍ</v>
          </cell>
          <cell r="G241">
            <v>1245</v>
          </cell>
          <cell r="I241" t="str">
            <v>JWWA K 132</v>
          </cell>
          <cell r="J241">
            <v>240</v>
          </cell>
        </row>
        <row r="242">
          <cell r="A242">
            <v>241</v>
          </cell>
          <cell r="B242" t="str">
            <v xml:space="preserve"> GP</v>
          </cell>
          <cell r="C242" t="str">
            <v>ﾗｲﾆﾝｸﾞ鋼管(ﾎﾟﾘ)</v>
          </cell>
          <cell r="E242" t="str">
            <v xml:space="preserve">  80</v>
          </cell>
          <cell r="F242" t="str">
            <v xml:space="preserve"> ｍ</v>
          </cell>
          <cell r="G242">
            <v>2062</v>
          </cell>
          <cell r="I242" t="str">
            <v>JWWA K 132</v>
          </cell>
          <cell r="J242">
            <v>241</v>
          </cell>
        </row>
        <row r="243">
          <cell r="A243">
            <v>242</v>
          </cell>
          <cell r="B243" t="str">
            <v xml:space="preserve"> GP</v>
          </cell>
          <cell r="C243" t="str">
            <v>ﾗｲﾆﾝｸﾞ鋼管(ﾎﾟﾘ)</v>
          </cell>
          <cell r="E243" t="str">
            <v xml:space="preserve"> 100</v>
          </cell>
          <cell r="F243" t="str">
            <v xml:space="preserve"> ｍ</v>
          </cell>
          <cell r="G243">
            <v>2865</v>
          </cell>
          <cell r="I243" t="str">
            <v>JWWA K 132</v>
          </cell>
          <cell r="J243">
            <v>242</v>
          </cell>
        </row>
        <row r="244">
          <cell r="A244">
            <v>243</v>
          </cell>
          <cell r="B244" t="str">
            <v xml:space="preserve"> GP</v>
          </cell>
          <cell r="C244" t="str">
            <v>ﾆｯﾌﾟﾙ(ｴﾎﾟｷｼ)</v>
          </cell>
          <cell r="D244" t="str">
            <v xml:space="preserve">  15</v>
          </cell>
          <cell r="E244" t="str">
            <v xml:space="preserve"> 両ネジ</v>
          </cell>
          <cell r="F244" t="str">
            <v xml:space="preserve"> 個</v>
          </cell>
          <cell r="G244">
            <v>150</v>
          </cell>
          <cell r="H244" t="str">
            <v xml:space="preserve"> ｺｱｰ無し</v>
          </cell>
          <cell r="I244" t="str">
            <v>JWWA K 117</v>
          </cell>
          <cell r="J244">
            <v>243</v>
          </cell>
        </row>
        <row r="245">
          <cell r="A245">
            <v>244</v>
          </cell>
          <cell r="B245" t="str">
            <v xml:space="preserve"> GP</v>
          </cell>
          <cell r="C245" t="str">
            <v>ﾆｯﾌﾟﾙ(ｴﾎﾟｷｼ)</v>
          </cell>
          <cell r="D245" t="str">
            <v xml:space="preserve">  20</v>
          </cell>
          <cell r="E245" t="str">
            <v xml:space="preserve"> 両ネジ</v>
          </cell>
          <cell r="F245" t="str">
            <v xml:space="preserve"> 個</v>
          </cell>
          <cell r="G245">
            <v>155</v>
          </cell>
          <cell r="H245" t="str">
            <v xml:space="preserve"> ｺｱｰ無し</v>
          </cell>
          <cell r="I245" t="str">
            <v>JWWA K 117</v>
          </cell>
          <cell r="J245">
            <v>244</v>
          </cell>
        </row>
        <row r="246">
          <cell r="A246">
            <v>245</v>
          </cell>
          <cell r="B246" t="str">
            <v xml:space="preserve"> GP</v>
          </cell>
          <cell r="C246" t="str">
            <v>ﾆｯﾌﾟﾙ(ｴﾎﾟｷｼ)</v>
          </cell>
          <cell r="D246" t="str">
            <v xml:space="preserve">  25</v>
          </cell>
          <cell r="E246" t="str">
            <v xml:space="preserve"> 両ネジ</v>
          </cell>
          <cell r="F246" t="str">
            <v xml:space="preserve"> 個</v>
          </cell>
          <cell r="G246">
            <v>195</v>
          </cell>
          <cell r="H246" t="str">
            <v xml:space="preserve"> ｺｱｰ無し</v>
          </cell>
          <cell r="I246" t="str">
            <v>JWWA K 117</v>
          </cell>
          <cell r="J246">
            <v>245</v>
          </cell>
        </row>
        <row r="247">
          <cell r="A247">
            <v>246</v>
          </cell>
          <cell r="B247" t="str">
            <v xml:space="preserve"> GP</v>
          </cell>
          <cell r="C247" t="str">
            <v>ﾆｯﾌﾟﾙ(ｴﾎﾟｷｼ)</v>
          </cell>
          <cell r="D247" t="str">
            <v xml:space="preserve">  40</v>
          </cell>
          <cell r="E247" t="str">
            <v xml:space="preserve"> 両ネジ</v>
          </cell>
          <cell r="F247" t="str">
            <v xml:space="preserve"> 個</v>
          </cell>
          <cell r="G247">
            <v>350</v>
          </cell>
          <cell r="H247" t="str">
            <v xml:space="preserve"> ｺｱｰ無し</v>
          </cell>
          <cell r="I247" t="str">
            <v>JWWA K 117</v>
          </cell>
          <cell r="J247">
            <v>246</v>
          </cell>
        </row>
        <row r="248">
          <cell r="A248">
            <v>247</v>
          </cell>
          <cell r="B248" t="str">
            <v xml:space="preserve"> GP</v>
          </cell>
          <cell r="C248" t="str">
            <v>ﾆｯﾌﾟﾙ(ｴﾎﾟｷｼ)</v>
          </cell>
          <cell r="D248" t="str">
            <v xml:space="preserve">  50</v>
          </cell>
          <cell r="E248" t="str">
            <v xml:space="preserve"> 両ネジ</v>
          </cell>
          <cell r="F248" t="str">
            <v xml:space="preserve"> 個</v>
          </cell>
          <cell r="G248">
            <v>505</v>
          </cell>
          <cell r="H248" t="str">
            <v xml:space="preserve"> ｺｱｰ無し</v>
          </cell>
          <cell r="I248" t="str">
            <v>JWWA K 117</v>
          </cell>
          <cell r="J248">
            <v>247</v>
          </cell>
        </row>
        <row r="249">
          <cell r="A249">
            <v>248</v>
          </cell>
          <cell r="B249" t="str">
            <v xml:space="preserve"> GP</v>
          </cell>
          <cell r="C249" t="str">
            <v>ﾆｯﾌﾟﾙ(ｴﾎﾟｷｼ)</v>
          </cell>
          <cell r="D249" t="str">
            <v xml:space="preserve">  80</v>
          </cell>
          <cell r="E249" t="str">
            <v xml:space="preserve"> 両ネジ</v>
          </cell>
          <cell r="F249" t="str">
            <v xml:space="preserve"> 個</v>
          </cell>
          <cell r="G249">
            <v>978</v>
          </cell>
          <cell r="H249" t="str">
            <v xml:space="preserve"> ｺｱｰ無し</v>
          </cell>
          <cell r="I249" t="str">
            <v>JWWA K 117</v>
          </cell>
          <cell r="J249">
            <v>248</v>
          </cell>
        </row>
        <row r="250">
          <cell r="A250">
            <v>249</v>
          </cell>
          <cell r="B250" t="str">
            <v xml:space="preserve"> GP</v>
          </cell>
          <cell r="C250" t="str">
            <v>ﾆｯﾌﾟﾙ(ｴﾎﾟｷｼ)</v>
          </cell>
          <cell r="D250" t="str">
            <v xml:space="preserve">  80</v>
          </cell>
          <cell r="E250" t="str">
            <v xml:space="preserve"> 片ネジ</v>
          </cell>
          <cell r="F250" t="str">
            <v xml:space="preserve"> 個</v>
          </cell>
          <cell r="G250">
            <v>978</v>
          </cell>
          <cell r="H250" t="str">
            <v xml:space="preserve"> ｺｱｰ無し</v>
          </cell>
          <cell r="I250" t="str">
            <v>JWWA K 117</v>
          </cell>
          <cell r="J250">
            <v>249</v>
          </cell>
        </row>
        <row r="251">
          <cell r="A251">
            <v>250</v>
          </cell>
          <cell r="B251" t="str">
            <v xml:space="preserve"> GP</v>
          </cell>
          <cell r="C251" t="str">
            <v>ﾆｯﾌﾟﾙ(ｴﾎﾟｷｼ)</v>
          </cell>
          <cell r="D251" t="str">
            <v xml:space="preserve"> 100</v>
          </cell>
          <cell r="E251" t="str">
            <v xml:space="preserve"> 両ネジ</v>
          </cell>
          <cell r="F251" t="str">
            <v xml:space="preserve"> 個</v>
          </cell>
          <cell r="G251">
            <v>1140</v>
          </cell>
          <cell r="H251" t="str">
            <v xml:space="preserve"> ｺｱｰ無し</v>
          </cell>
          <cell r="I251" t="str">
            <v>JWWA K 117</v>
          </cell>
          <cell r="J251">
            <v>250</v>
          </cell>
        </row>
        <row r="252">
          <cell r="A252">
            <v>251</v>
          </cell>
          <cell r="B252" t="str">
            <v xml:space="preserve"> GP</v>
          </cell>
          <cell r="C252" t="str">
            <v>ﾆｯﾌﾟﾙ(ｴﾎﾟｷｼ)</v>
          </cell>
          <cell r="D252" t="str">
            <v xml:space="preserve"> 100</v>
          </cell>
          <cell r="E252" t="str">
            <v xml:space="preserve"> 片ネジ</v>
          </cell>
          <cell r="F252" t="str">
            <v xml:space="preserve"> 個</v>
          </cell>
          <cell r="G252">
            <v>1334</v>
          </cell>
          <cell r="H252" t="str">
            <v xml:space="preserve"> ｺｱｰ無し</v>
          </cell>
          <cell r="I252" t="str">
            <v>JWWA K 117</v>
          </cell>
          <cell r="J252">
            <v>251</v>
          </cell>
        </row>
        <row r="253">
          <cell r="A253">
            <v>252</v>
          </cell>
          <cell r="B253" t="str">
            <v xml:space="preserve"> GP</v>
          </cell>
          <cell r="C253" t="str">
            <v>ﾆｯﾌﾟﾙ(ｴﾎﾟｷｼ)</v>
          </cell>
          <cell r="D253">
            <v>150</v>
          </cell>
          <cell r="E253" t="str">
            <v xml:space="preserve"> 両ネジ</v>
          </cell>
          <cell r="F253" t="str">
            <v xml:space="preserve"> 個</v>
          </cell>
          <cell r="G253">
            <v>2000</v>
          </cell>
          <cell r="H253" t="str">
            <v xml:space="preserve"> ｺｱｰ無し</v>
          </cell>
          <cell r="I253" t="str">
            <v>JWWA K 117</v>
          </cell>
          <cell r="J253">
            <v>252</v>
          </cell>
        </row>
        <row r="254">
          <cell r="A254">
            <v>253</v>
          </cell>
          <cell r="B254" t="str">
            <v xml:space="preserve"> GP</v>
          </cell>
          <cell r="C254" t="str">
            <v>ﾆｯﾌﾟﾙ(ｴﾎﾟｷｼ)</v>
          </cell>
          <cell r="D254">
            <v>150</v>
          </cell>
          <cell r="E254" t="str">
            <v xml:space="preserve"> 片ネジ</v>
          </cell>
          <cell r="F254" t="str">
            <v xml:space="preserve"> 個</v>
          </cell>
          <cell r="G254">
            <v>2300</v>
          </cell>
          <cell r="H254" t="str">
            <v xml:space="preserve"> ｺｱｰ無し</v>
          </cell>
          <cell r="I254" t="str">
            <v>JWWA K 117</v>
          </cell>
          <cell r="J254">
            <v>253</v>
          </cell>
        </row>
        <row r="255">
          <cell r="A255">
            <v>254</v>
          </cell>
          <cell r="B255" t="str">
            <v xml:space="preserve"> GP</v>
          </cell>
          <cell r="C255" t="str">
            <v>ﾁｰｽﾞ(ｴﾎﾟｷｼ)</v>
          </cell>
          <cell r="E255" t="str">
            <v xml:space="preserve">  15</v>
          </cell>
          <cell r="F255" t="str">
            <v xml:space="preserve"> 個</v>
          </cell>
          <cell r="G255">
            <v>145</v>
          </cell>
          <cell r="H255" t="str">
            <v xml:space="preserve"> ｺｱｰ無し</v>
          </cell>
          <cell r="I255" t="str">
            <v>JWWA K 117</v>
          </cell>
          <cell r="J255">
            <v>254</v>
          </cell>
        </row>
        <row r="256">
          <cell r="A256">
            <v>255</v>
          </cell>
          <cell r="B256" t="str">
            <v xml:space="preserve"> GP</v>
          </cell>
          <cell r="C256" t="str">
            <v>ﾁｰｽﾞ(ｴﾎﾟｷｼ)</v>
          </cell>
          <cell r="E256" t="str">
            <v xml:space="preserve">  20</v>
          </cell>
          <cell r="F256" t="str">
            <v xml:space="preserve"> 個</v>
          </cell>
          <cell r="G256">
            <v>165</v>
          </cell>
          <cell r="H256" t="str">
            <v xml:space="preserve"> ｺｱｰ無し</v>
          </cell>
          <cell r="I256" t="str">
            <v>JWWA K 117</v>
          </cell>
          <cell r="J256">
            <v>255</v>
          </cell>
        </row>
        <row r="257">
          <cell r="A257">
            <v>256</v>
          </cell>
          <cell r="B257" t="str">
            <v xml:space="preserve"> GP</v>
          </cell>
          <cell r="C257" t="str">
            <v>ﾁｰｽﾞ(ｴﾎﾟｷｼ)</v>
          </cell>
          <cell r="E257" t="str">
            <v xml:space="preserve">  25</v>
          </cell>
          <cell r="F257" t="str">
            <v xml:space="preserve"> 個</v>
          </cell>
          <cell r="G257">
            <v>270</v>
          </cell>
          <cell r="H257" t="str">
            <v xml:space="preserve"> ｺｱｰ無し</v>
          </cell>
          <cell r="I257" t="str">
            <v>JWWA K 117</v>
          </cell>
          <cell r="J257">
            <v>256</v>
          </cell>
        </row>
        <row r="258">
          <cell r="A258">
            <v>257</v>
          </cell>
          <cell r="B258" t="str">
            <v xml:space="preserve"> GP</v>
          </cell>
          <cell r="C258" t="str">
            <v>ﾁｰｽﾞ(ｴﾎﾟｷｼ)</v>
          </cell>
          <cell r="E258" t="str">
            <v xml:space="preserve">  40</v>
          </cell>
          <cell r="F258" t="str">
            <v xml:space="preserve"> 個</v>
          </cell>
          <cell r="G258">
            <v>560</v>
          </cell>
          <cell r="H258" t="str">
            <v xml:space="preserve"> ｺｱｰ無し</v>
          </cell>
          <cell r="I258" t="str">
            <v>JWWA K 117</v>
          </cell>
          <cell r="J258">
            <v>257</v>
          </cell>
        </row>
        <row r="259">
          <cell r="A259">
            <v>258</v>
          </cell>
          <cell r="B259" t="str">
            <v xml:space="preserve"> GP</v>
          </cell>
          <cell r="C259" t="str">
            <v>ﾁｰｽﾞ(ｴﾎﾟｷｼ)</v>
          </cell>
          <cell r="E259" t="str">
            <v xml:space="preserve">  50</v>
          </cell>
          <cell r="F259" t="str">
            <v xml:space="preserve"> 個</v>
          </cell>
          <cell r="G259">
            <v>895</v>
          </cell>
          <cell r="H259" t="str">
            <v xml:space="preserve"> ｺｱｰ無し</v>
          </cell>
          <cell r="I259" t="str">
            <v>JWWA K 117</v>
          </cell>
          <cell r="J259">
            <v>258</v>
          </cell>
        </row>
        <row r="260">
          <cell r="A260">
            <v>259</v>
          </cell>
          <cell r="B260" t="str">
            <v xml:space="preserve"> GP</v>
          </cell>
          <cell r="C260" t="str">
            <v>ﾁｰｽﾞ(ｴﾎﾟｷｼ)</v>
          </cell>
          <cell r="D260" t="str">
            <v xml:space="preserve"> 異　径</v>
          </cell>
          <cell r="E260" t="str">
            <v xml:space="preserve">  20× 15</v>
          </cell>
          <cell r="F260" t="str">
            <v xml:space="preserve"> 個</v>
          </cell>
          <cell r="G260">
            <v>245</v>
          </cell>
          <cell r="H260" t="str">
            <v xml:space="preserve"> ｺｱｰ無し</v>
          </cell>
          <cell r="I260" t="str">
            <v>JWWA K 117</v>
          </cell>
          <cell r="J260">
            <v>259</v>
          </cell>
        </row>
        <row r="261">
          <cell r="A261">
            <v>260</v>
          </cell>
          <cell r="B261" t="str">
            <v xml:space="preserve"> GP</v>
          </cell>
          <cell r="C261" t="str">
            <v>ﾁｰｽﾞ(ｴﾎﾟｷｼ)</v>
          </cell>
          <cell r="D261" t="str">
            <v xml:space="preserve"> 異　径</v>
          </cell>
          <cell r="E261" t="str">
            <v xml:space="preserve">  25× 15</v>
          </cell>
          <cell r="F261" t="str">
            <v xml:space="preserve"> 個</v>
          </cell>
          <cell r="G261">
            <v>325</v>
          </cell>
          <cell r="H261" t="str">
            <v xml:space="preserve"> ｺｱｰ無し</v>
          </cell>
          <cell r="I261" t="str">
            <v>JWWA K 117</v>
          </cell>
          <cell r="J261">
            <v>260</v>
          </cell>
        </row>
        <row r="262">
          <cell r="A262">
            <v>261</v>
          </cell>
          <cell r="B262" t="str">
            <v xml:space="preserve"> GP</v>
          </cell>
          <cell r="C262" t="str">
            <v>ﾁｰｽﾞ(ｴﾎﾟｷｼ)</v>
          </cell>
          <cell r="D262" t="str">
            <v xml:space="preserve"> 異　径</v>
          </cell>
          <cell r="E262" t="str">
            <v xml:space="preserve">  25× 20 </v>
          </cell>
          <cell r="F262" t="str">
            <v xml:space="preserve"> 個</v>
          </cell>
          <cell r="G262">
            <v>325</v>
          </cell>
          <cell r="H262" t="str">
            <v xml:space="preserve"> ｺｱｰ無し</v>
          </cell>
          <cell r="I262" t="str">
            <v>JWWA K 117</v>
          </cell>
          <cell r="J262">
            <v>261</v>
          </cell>
        </row>
        <row r="263">
          <cell r="A263">
            <v>262</v>
          </cell>
          <cell r="B263" t="str">
            <v xml:space="preserve"> GP</v>
          </cell>
          <cell r="C263" t="str">
            <v>ﾁｰｽﾞ(ｴﾎﾟｷｼ)</v>
          </cell>
          <cell r="D263" t="str">
            <v xml:space="preserve"> 異　径</v>
          </cell>
          <cell r="E263" t="str">
            <v xml:space="preserve">  40× 15</v>
          </cell>
          <cell r="F263" t="str">
            <v xml:space="preserve"> 個</v>
          </cell>
          <cell r="G263">
            <v>885</v>
          </cell>
          <cell r="H263" t="str">
            <v xml:space="preserve"> ｺｱｰ無し</v>
          </cell>
          <cell r="I263" t="str">
            <v>JWWA K 117</v>
          </cell>
          <cell r="J263">
            <v>262</v>
          </cell>
        </row>
        <row r="264">
          <cell r="A264">
            <v>263</v>
          </cell>
          <cell r="B264" t="str">
            <v xml:space="preserve"> GP</v>
          </cell>
          <cell r="C264" t="str">
            <v>ﾁｰｽﾞ(ｴﾎﾟｷｼ)</v>
          </cell>
          <cell r="D264" t="str">
            <v xml:space="preserve"> 異　径</v>
          </cell>
          <cell r="E264" t="str">
            <v xml:space="preserve">  40× 20</v>
          </cell>
          <cell r="F264" t="str">
            <v xml:space="preserve"> 個</v>
          </cell>
          <cell r="G264">
            <v>885</v>
          </cell>
          <cell r="H264" t="str">
            <v xml:space="preserve"> ｺｱｰ無し</v>
          </cell>
          <cell r="I264" t="str">
            <v>JWWA K 117</v>
          </cell>
          <cell r="J264">
            <v>263</v>
          </cell>
        </row>
        <row r="265">
          <cell r="A265">
            <v>264</v>
          </cell>
          <cell r="B265" t="str">
            <v xml:space="preserve"> GP</v>
          </cell>
          <cell r="C265" t="str">
            <v>ﾁｰｽﾞ(ｴﾎﾟｷｼ)</v>
          </cell>
          <cell r="D265" t="str">
            <v xml:space="preserve"> 異　径</v>
          </cell>
          <cell r="E265" t="str">
            <v xml:space="preserve">  40× 25</v>
          </cell>
          <cell r="F265" t="str">
            <v xml:space="preserve"> 個</v>
          </cell>
          <cell r="G265">
            <v>785</v>
          </cell>
          <cell r="H265" t="str">
            <v xml:space="preserve"> ｺｱｰ無し</v>
          </cell>
          <cell r="I265" t="str">
            <v>JWWA K 117</v>
          </cell>
          <cell r="J265">
            <v>264</v>
          </cell>
        </row>
        <row r="266">
          <cell r="A266">
            <v>265</v>
          </cell>
          <cell r="B266" t="str">
            <v xml:space="preserve"> GP</v>
          </cell>
          <cell r="C266" t="str">
            <v>ﾁｰｽﾞ(ｴﾎﾟｷｼ)</v>
          </cell>
          <cell r="D266" t="str">
            <v xml:space="preserve"> 異　径</v>
          </cell>
          <cell r="E266" t="str">
            <v xml:space="preserve">  50× 15</v>
          </cell>
          <cell r="F266" t="str">
            <v xml:space="preserve"> 個</v>
          </cell>
          <cell r="G266">
            <v>1350</v>
          </cell>
          <cell r="H266" t="str">
            <v xml:space="preserve"> ｺｱｰ無し</v>
          </cell>
          <cell r="I266" t="str">
            <v>JWWA K 117</v>
          </cell>
          <cell r="J266">
            <v>265</v>
          </cell>
        </row>
        <row r="267">
          <cell r="A267">
            <v>266</v>
          </cell>
          <cell r="B267" t="str">
            <v xml:space="preserve"> GP</v>
          </cell>
          <cell r="C267" t="str">
            <v>ﾁｰｽﾞ(ｴﾎﾟｷｼ)</v>
          </cell>
          <cell r="D267" t="str">
            <v xml:space="preserve"> 異　径</v>
          </cell>
          <cell r="E267" t="str">
            <v xml:space="preserve">  50× 20</v>
          </cell>
          <cell r="F267" t="str">
            <v xml:space="preserve"> 個</v>
          </cell>
          <cell r="G267">
            <v>1350</v>
          </cell>
          <cell r="H267" t="str">
            <v xml:space="preserve"> ｺｱｰ無し</v>
          </cell>
          <cell r="I267" t="str">
            <v>JWWA K 117</v>
          </cell>
          <cell r="J267">
            <v>266</v>
          </cell>
        </row>
        <row r="268">
          <cell r="A268">
            <v>267</v>
          </cell>
          <cell r="B268" t="str">
            <v xml:space="preserve"> GP</v>
          </cell>
          <cell r="C268" t="str">
            <v>ﾁｰｽﾞ(ｴﾎﾟｷｼ)</v>
          </cell>
          <cell r="D268" t="str">
            <v xml:space="preserve"> 異　径</v>
          </cell>
          <cell r="E268" t="str">
            <v xml:space="preserve">  50× 25</v>
          </cell>
          <cell r="F268" t="str">
            <v xml:space="preserve"> 個</v>
          </cell>
          <cell r="G268">
            <v>1350</v>
          </cell>
          <cell r="H268" t="str">
            <v xml:space="preserve"> ｺｱｰ無し</v>
          </cell>
          <cell r="I268" t="str">
            <v>JWWA K 117</v>
          </cell>
          <cell r="J268">
            <v>267</v>
          </cell>
        </row>
        <row r="269">
          <cell r="A269">
            <v>268</v>
          </cell>
          <cell r="B269" t="str">
            <v xml:space="preserve"> GP</v>
          </cell>
          <cell r="C269" t="str">
            <v>ﾁｰｽﾞ(ｴﾎﾟｷｼ)</v>
          </cell>
          <cell r="D269" t="str">
            <v xml:space="preserve"> 異　径</v>
          </cell>
          <cell r="E269" t="str">
            <v xml:space="preserve">  50× 40</v>
          </cell>
          <cell r="F269" t="str">
            <v xml:space="preserve"> 個</v>
          </cell>
          <cell r="G269">
            <v>1180</v>
          </cell>
          <cell r="H269" t="str">
            <v xml:space="preserve"> ｺｱｰ無し</v>
          </cell>
          <cell r="I269" t="str">
            <v>JWWA K 117</v>
          </cell>
          <cell r="J269">
            <v>268</v>
          </cell>
        </row>
        <row r="270">
          <cell r="A270">
            <v>269</v>
          </cell>
          <cell r="B270" t="str">
            <v xml:space="preserve"> GP</v>
          </cell>
          <cell r="C270" t="str">
            <v>ﾁｰｽﾞ(ｴﾎﾟｷｼ)</v>
          </cell>
          <cell r="D270" t="str">
            <v xml:space="preserve"> 異　径</v>
          </cell>
          <cell r="E270" t="str">
            <v xml:space="preserve">  80× 50</v>
          </cell>
          <cell r="F270" t="str">
            <v xml:space="preserve"> 個</v>
          </cell>
          <cell r="G270">
            <v>4025</v>
          </cell>
          <cell r="H270" t="str">
            <v xml:space="preserve"> ｺｱｰ無し</v>
          </cell>
          <cell r="I270" t="str">
            <v>JWWA K 117</v>
          </cell>
          <cell r="J270">
            <v>269</v>
          </cell>
        </row>
        <row r="271">
          <cell r="A271">
            <v>270</v>
          </cell>
          <cell r="B271" t="str">
            <v xml:space="preserve"> GP</v>
          </cell>
          <cell r="C271" t="str">
            <v>ﾁｰｽﾞ(ｴﾎﾟｷｼ)</v>
          </cell>
          <cell r="D271" t="str">
            <v xml:space="preserve"> 異　径</v>
          </cell>
          <cell r="E271" t="str">
            <v xml:space="preserve"> 100× 50</v>
          </cell>
          <cell r="F271" t="str">
            <v xml:space="preserve"> 個</v>
          </cell>
          <cell r="G271">
            <v>7700</v>
          </cell>
          <cell r="H271" t="str">
            <v xml:space="preserve"> ｺｱｰ無し</v>
          </cell>
          <cell r="I271" t="str">
            <v>JWWA K 117</v>
          </cell>
          <cell r="J271">
            <v>270</v>
          </cell>
        </row>
        <row r="272">
          <cell r="A272">
            <v>271</v>
          </cell>
          <cell r="B272" t="str">
            <v xml:space="preserve"> GP</v>
          </cell>
          <cell r="C272" t="str">
            <v>ﾁｰｽﾞ(ｴﾎﾟｷｼ)</v>
          </cell>
          <cell r="D272" t="str">
            <v xml:space="preserve"> 異　径</v>
          </cell>
          <cell r="E272" t="str">
            <v xml:space="preserve"> 150× 50</v>
          </cell>
          <cell r="F272" t="str">
            <v xml:space="preserve"> 個</v>
          </cell>
          <cell r="G272">
            <v>28310</v>
          </cell>
          <cell r="H272" t="str">
            <v xml:space="preserve"> ｺｱｰ無し</v>
          </cell>
          <cell r="I272" t="str">
            <v>JWWA K 117</v>
          </cell>
          <cell r="J272">
            <v>271</v>
          </cell>
        </row>
        <row r="273">
          <cell r="A273">
            <v>272</v>
          </cell>
          <cell r="B273" t="str">
            <v xml:space="preserve"> GP</v>
          </cell>
          <cell r="C273" t="str">
            <v xml:space="preserve">ｴﾙﾎﾞ(ｴﾎﾟｷｼ) </v>
          </cell>
          <cell r="E273" t="str">
            <v xml:space="preserve">  15</v>
          </cell>
          <cell r="F273" t="str">
            <v xml:space="preserve"> 個</v>
          </cell>
          <cell r="G273">
            <v>85</v>
          </cell>
          <cell r="H273" t="str">
            <v xml:space="preserve"> ｺｱｰ無し</v>
          </cell>
          <cell r="I273" t="str">
            <v>JWWA K 117</v>
          </cell>
          <cell r="J273">
            <v>272</v>
          </cell>
        </row>
        <row r="274">
          <cell r="A274">
            <v>273</v>
          </cell>
          <cell r="B274" t="str">
            <v xml:space="preserve"> GP</v>
          </cell>
          <cell r="C274" t="str">
            <v xml:space="preserve">ｴﾙﾎﾞ(ｴﾎﾟｷｼ) </v>
          </cell>
          <cell r="E274" t="str">
            <v xml:space="preserve">  20</v>
          </cell>
          <cell r="F274" t="str">
            <v xml:space="preserve"> 個</v>
          </cell>
          <cell r="G274">
            <v>110</v>
          </cell>
          <cell r="H274" t="str">
            <v xml:space="preserve"> ｺｱｰ無し</v>
          </cell>
          <cell r="I274" t="str">
            <v>JWWA K 117</v>
          </cell>
          <cell r="J274">
            <v>273</v>
          </cell>
        </row>
        <row r="275">
          <cell r="A275">
            <v>274</v>
          </cell>
          <cell r="B275" t="str">
            <v xml:space="preserve"> GP</v>
          </cell>
          <cell r="C275" t="str">
            <v xml:space="preserve">ｴﾙﾎﾞ(ｴﾎﾟｷｼ) </v>
          </cell>
          <cell r="E275" t="str">
            <v xml:space="preserve">  25</v>
          </cell>
          <cell r="F275" t="str">
            <v xml:space="preserve"> 個</v>
          </cell>
          <cell r="G275">
            <v>175</v>
          </cell>
          <cell r="H275" t="str">
            <v xml:space="preserve"> ｺｱｰ無し</v>
          </cell>
          <cell r="I275" t="str">
            <v>JWWA K 117</v>
          </cell>
          <cell r="J275">
            <v>274</v>
          </cell>
        </row>
        <row r="276">
          <cell r="A276">
            <v>275</v>
          </cell>
          <cell r="B276" t="str">
            <v xml:space="preserve"> GP</v>
          </cell>
          <cell r="C276" t="str">
            <v xml:space="preserve">ｴﾙﾎﾞ(ｴﾎﾟｷｼ) </v>
          </cell>
          <cell r="E276" t="str">
            <v xml:space="preserve">  40</v>
          </cell>
          <cell r="F276" t="str">
            <v xml:space="preserve"> 個</v>
          </cell>
          <cell r="G276">
            <v>395</v>
          </cell>
          <cell r="H276" t="str">
            <v xml:space="preserve"> ｺｱｰ無し</v>
          </cell>
          <cell r="I276" t="str">
            <v>JWWA K 117</v>
          </cell>
          <cell r="J276">
            <v>275</v>
          </cell>
        </row>
        <row r="277">
          <cell r="A277">
            <v>276</v>
          </cell>
          <cell r="B277" t="str">
            <v xml:space="preserve"> GP</v>
          </cell>
          <cell r="C277" t="str">
            <v xml:space="preserve">ｴﾙﾎﾞ(ｴﾎﾟｷｼ) </v>
          </cell>
          <cell r="E277" t="str">
            <v xml:space="preserve">  50</v>
          </cell>
          <cell r="F277" t="str">
            <v xml:space="preserve"> 個</v>
          </cell>
          <cell r="G277">
            <v>590</v>
          </cell>
          <cell r="H277" t="str">
            <v xml:space="preserve"> ｺｱｰ無し</v>
          </cell>
          <cell r="I277" t="str">
            <v>JWWA K 117</v>
          </cell>
          <cell r="J277">
            <v>276</v>
          </cell>
        </row>
        <row r="278">
          <cell r="A278">
            <v>277</v>
          </cell>
          <cell r="B278" t="str">
            <v xml:space="preserve"> GP</v>
          </cell>
          <cell r="C278" t="str">
            <v xml:space="preserve">ｴﾙﾎﾞ(ｴﾎﾟｷｼ) </v>
          </cell>
          <cell r="D278" t="str">
            <v xml:space="preserve"> 異　径</v>
          </cell>
          <cell r="E278" t="str">
            <v xml:space="preserve">  20× 15</v>
          </cell>
          <cell r="F278" t="str">
            <v xml:space="preserve"> 個</v>
          </cell>
          <cell r="G278">
            <v>195</v>
          </cell>
          <cell r="H278" t="str">
            <v xml:space="preserve"> ｺｱｰ無し</v>
          </cell>
          <cell r="I278" t="str">
            <v>JWWA K 117</v>
          </cell>
          <cell r="J278">
            <v>277</v>
          </cell>
        </row>
        <row r="279">
          <cell r="A279">
            <v>278</v>
          </cell>
          <cell r="B279" t="str">
            <v xml:space="preserve"> GP</v>
          </cell>
          <cell r="C279" t="str">
            <v xml:space="preserve">ｴﾙﾎﾞ(ｴﾎﾟｷｼ) </v>
          </cell>
          <cell r="D279" t="str">
            <v xml:space="preserve"> 異　径</v>
          </cell>
          <cell r="E279" t="str">
            <v xml:space="preserve">  25× 15</v>
          </cell>
          <cell r="F279" t="str">
            <v xml:space="preserve"> 個</v>
          </cell>
          <cell r="G279">
            <v>295</v>
          </cell>
          <cell r="H279" t="str">
            <v xml:space="preserve"> ｺｱｰ無し</v>
          </cell>
          <cell r="I279" t="str">
            <v>JWWA K 117</v>
          </cell>
          <cell r="J279">
            <v>278</v>
          </cell>
        </row>
        <row r="280">
          <cell r="A280">
            <v>279</v>
          </cell>
          <cell r="B280" t="str">
            <v xml:space="preserve"> GP</v>
          </cell>
          <cell r="C280" t="str">
            <v xml:space="preserve">ｴﾙﾎﾞ(ｴﾎﾟｷｼ) </v>
          </cell>
          <cell r="D280" t="str">
            <v xml:space="preserve"> 異　径</v>
          </cell>
          <cell r="E280" t="str">
            <v xml:space="preserve">  25× 20 </v>
          </cell>
          <cell r="F280" t="str">
            <v xml:space="preserve"> 個</v>
          </cell>
          <cell r="G280">
            <v>295</v>
          </cell>
          <cell r="H280" t="str">
            <v xml:space="preserve"> ｺｱｰ無し</v>
          </cell>
          <cell r="I280" t="str">
            <v>JWWA K 117</v>
          </cell>
          <cell r="J280">
            <v>279</v>
          </cell>
        </row>
        <row r="281">
          <cell r="A281">
            <v>280</v>
          </cell>
          <cell r="B281" t="str">
            <v xml:space="preserve"> GP</v>
          </cell>
          <cell r="C281" t="str">
            <v xml:space="preserve">ｴﾙﾎﾞ(ｴﾎﾟｷｼ) </v>
          </cell>
          <cell r="D281" t="str">
            <v xml:space="preserve"> 異　径</v>
          </cell>
          <cell r="E281" t="str">
            <v xml:space="preserve">  40× 15</v>
          </cell>
          <cell r="F281" t="str">
            <v xml:space="preserve"> 個</v>
          </cell>
          <cell r="G281">
            <v>820</v>
          </cell>
          <cell r="H281" t="str">
            <v xml:space="preserve"> ｺｱｰ無し</v>
          </cell>
          <cell r="I281" t="str">
            <v>JWWA K 117</v>
          </cell>
          <cell r="J281">
            <v>280</v>
          </cell>
        </row>
        <row r="282">
          <cell r="A282">
            <v>281</v>
          </cell>
          <cell r="B282" t="str">
            <v xml:space="preserve"> GP</v>
          </cell>
          <cell r="C282" t="str">
            <v xml:space="preserve">ｴﾙﾎﾞ(ｴﾎﾟｷｼ) </v>
          </cell>
          <cell r="D282" t="str">
            <v xml:space="preserve"> 異　径</v>
          </cell>
          <cell r="E282" t="str">
            <v xml:space="preserve">  40× 20</v>
          </cell>
          <cell r="F282" t="str">
            <v xml:space="preserve"> 個</v>
          </cell>
          <cell r="G282">
            <v>820</v>
          </cell>
          <cell r="H282" t="str">
            <v xml:space="preserve"> ｺｱｰ無し</v>
          </cell>
          <cell r="I282" t="str">
            <v>JWWA K 117</v>
          </cell>
          <cell r="J282">
            <v>281</v>
          </cell>
        </row>
        <row r="283">
          <cell r="A283">
            <v>282</v>
          </cell>
          <cell r="B283" t="str">
            <v xml:space="preserve"> GP</v>
          </cell>
          <cell r="C283" t="str">
            <v xml:space="preserve">ｴﾙﾎﾞ(ｴﾎﾟｷｼ) </v>
          </cell>
          <cell r="D283" t="str">
            <v xml:space="preserve"> 異　径</v>
          </cell>
          <cell r="E283" t="str">
            <v xml:space="preserve">  40× 25</v>
          </cell>
          <cell r="F283" t="str">
            <v xml:space="preserve"> 個</v>
          </cell>
          <cell r="G283">
            <v>690</v>
          </cell>
          <cell r="H283" t="str">
            <v xml:space="preserve"> ｺｱｰ無し</v>
          </cell>
          <cell r="I283" t="str">
            <v>JWWA K 117</v>
          </cell>
          <cell r="J283">
            <v>282</v>
          </cell>
        </row>
        <row r="284">
          <cell r="A284">
            <v>283</v>
          </cell>
          <cell r="B284" t="str">
            <v xml:space="preserve"> GP</v>
          </cell>
          <cell r="C284" t="str">
            <v xml:space="preserve">ｴﾙﾎﾞ(ｴﾎﾟｷｼ) </v>
          </cell>
          <cell r="D284" t="str">
            <v xml:space="preserve"> 異　径</v>
          </cell>
          <cell r="E284" t="str">
            <v xml:space="preserve">  50× 15</v>
          </cell>
          <cell r="F284" t="str">
            <v xml:space="preserve"> 個</v>
          </cell>
          <cell r="G284">
            <v>1275</v>
          </cell>
          <cell r="H284" t="str">
            <v xml:space="preserve"> ｺｱｰ無し</v>
          </cell>
          <cell r="I284" t="str">
            <v>JWWA K 117</v>
          </cell>
          <cell r="J284">
            <v>283</v>
          </cell>
        </row>
        <row r="285">
          <cell r="A285">
            <v>284</v>
          </cell>
          <cell r="B285" t="str">
            <v xml:space="preserve"> GP</v>
          </cell>
          <cell r="C285" t="str">
            <v xml:space="preserve">ｴﾙﾎﾞ(ｴﾎﾟｷｼ) </v>
          </cell>
          <cell r="D285" t="str">
            <v xml:space="preserve"> 異　径</v>
          </cell>
          <cell r="E285" t="str">
            <v xml:space="preserve">  50× 20</v>
          </cell>
          <cell r="F285" t="str">
            <v xml:space="preserve"> 個</v>
          </cell>
          <cell r="G285">
            <v>1275</v>
          </cell>
          <cell r="H285" t="str">
            <v xml:space="preserve"> ｺｱｰ無し</v>
          </cell>
          <cell r="I285" t="str">
            <v>JWWA K 117</v>
          </cell>
          <cell r="J285">
            <v>284</v>
          </cell>
        </row>
        <row r="286">
          <cell r="A286">
            <v>285</v>
          </cell>
          <cell r="B286" t="str">
            <v xml:space="preserve"> GP</v>
          </cell>
          <cell r="C286" t="str">
            <v xml:space="preserve">ｴﾙﾎﾞ(ｴﾎﾟｷｼ) </v>
          </cell>
          <cell r="D286" t="str">
            <v xml:space="preserve"> 異　径</v>
          </cell>
          <cell r="E286" t="str">
            <v xml:space="preserve">  50× 25</v>
          </cell>
          <cell r="F286" t="str">
            <v xml:space="preserve"> 個</v>
          </cell>
          <cell r="G286">
            <v>1275</v>
          </cell>
          <cell r="H286" t="str">
            <v xml:space="preserve"> ｺｱｰ無し</v>
          </cell>
          <cell r="I286" t="str">
            <v>JWWA K 117</v>
          </cell>
          <cell r="J286">
            <v>285</v>
          </cell>
        </row>
        <row r="287">
          <cell r="A287">
            <v>286</v>
          </cell>
          <cell r="B287" t="str">
            <v xml:space="preserve"> GP</v>
          </cell>
          <cell r="C287" t="str">
            <v xml:space="preserve">ｴﾙﾎﾞ(ｴﾎﾟｷｼ) </v>
          </cell>
          <cell r="D287" t="str">
            <v xml:space="preserve"> 異　径</v>
          </cell>
          <cell r="E287" t="str">
            <v xml:space="preserve">  50× 40</v>
          </cell>
          <cell r="F287" t="str">
            <v xml:space="preserve"> 個</v>
          </cell>
          <cell r="G287">
            <v>1085</v>
          </cell>
          <cell r="H287" t="str">
            <v xml:space="preserve"> ｺｱｰ無し</v>
          </cell>
          <cell r="I287" t="str">
            <v>JWWA K 117</v>
          </cell>
          <cell r="J287">
            <v>286</v>
          </cell>
        </row>
        <row r="288">
          <cell r="A288">
            <v>287</v>
          </cell>
          <cell r="B288" t="str">
            <v xml:space="preserve"> GP</v>
          </cell>
          <cell r="C288" t="str">
            <v>45゜ｴﾙﾎﾞ(ｴﾎﾟｷｼ)</v>
          </cell>
          <cell r="E288" t="str">
            <v xml:space="preserve">  15</v>
          </cell>
          <cell r="F288" t="str">
            <v xml:space="preserve"> 個</v>
          </cell>
          <cell r="G288">
            <v>215</v>
          </cell>
          <cell r="H288" t="str">
            <v xml:space="preserve"> ｺｱｰ無し</v>
          </cell>
          <cell r="I288" t="str">
            <v>JWWA K 117</v>
          </cell>
          <cell r="J288">
            <v>287</v>
          </cell>
        </row>
        <row r="289">
          <cell r="A289">
            <v>288</v>
          </cell>
          <cell r="B289" t="str">
            <v xml:space="preserve"> GP</v>
          </cell>
          <cell r="C289" t="str">
            <v>45゜ｴﾙﾎﾞ(ｴﾎﾟｷｼ)</v>
          </cell>
          <cell r="E289" t="str">
            <v xml:space="preserve">  20</v>
          </cell>
          <cell r="F289" t="str">
            <v xml:space="preserve"> 個</v>
          </cell>
          <cell r="G289">
            <v>235</v>
          </cell>
          <cell r="H289" t="str">
            <v xml:space="preserve"> ｺｱｰ無し</v>
          </cell>
          <cell r="I289" t="str">
            <v>JWWA K 117</v>
          </cell>
          <cell r="J289">
            <v>288</v>
          </cell>
        </row>
        <row r="290">
          <cell r="A290">
            <v>289</v>
          </cell>
          <cell r="B290" t="str">
            <v xml:space="preserve"> GP</v>
          </cell>
          <cell r="C290" t="str">
            <v>45゜ｴﾙﾎﾞ(ｴﾎﾟｷｼ)</v>
          </cell>
          <cell r="E290" t="str">
            <v xml:space="preserve">  25</v>
          </cell>
          <cell r="F290" t="str">
            <v xml:space="preserve"> 個</v>
          </cell>
          <cell r="G290">
            <v>345</v>
          </cell>
          <cell r="H290" t="str">
            <v xml:space="preserve"> ｺｱｰ無し</v>
          </cell>
          <cell r="I290" t="str">
            <v>JWWA K 117</v>
          </cell>
          <cell r="J290">
            <v>289</v>
          </cell>
        </row>
        <row r="291">
          <cell r="A291">
            <v>290</v>
          </cell>
          <cell r="B291" t="str">
            <v xml:space="preserve"> GP</v>
          </cell>
          <cell r="C291" t="str">
            <v>45゜ｴﾙﾎﾞ(ｴﾎﾟｷｼ)</v>
          </cell>
          <cell r="E291" t="str">
            <v xml:space="preserve">  40</v>
          </cell>
          <cell r="F291" t="str">
            <v xml:space="preserve"> 個</v>
          </cell>
          <cell r="G291">
            <v>700</v>
          </cell>
          <cell r="H291" t="str">
            <v xml:space="preserve"> ｺｱｰ無し</v>
          </cell>
          <cell r="I291" t="str">
            <v>JWWA K 117</v>
          </cell>
          <cell r="J291">
            <v>290</v>
          </cell>
        </row>
        <row r="292">
          <cell r="A292">
            <v>291</v>
          </cell>
          <cell r="B292" t="str">
            <v xml:space="preserve"> GP</v>
          </cell>
          <cell r="C292" t="str">
            <v>45゜ｴﾙﾎﾞ(ｴﾎﾟｷｼ)</v>
          </cell>
          <cell r="E292" t="str">
            <v xml:space="preserve">  50</v>
          </cell>
          <cell r="F292" t="str">
            <v xml:space="preserve"> 個</v>
          </cell>
          <cell r="G292">
            <v>970</v>
          </cell>
          <cell r="H292" t="str">
            <v xml:space="preserve"> ｺｱｰ無し</v>
          </cell>
          <cell r="I292" t="str">
            <v>JWWA K 117</v>
          </cell>
          <cell r="J292">
            <v>291</v>
          </cell>
        </row>
        <row r="293">
          <cell r="A293">
            <v>292</v>
          </cell>
          <cell r="B293" t="str">
            <v xml:space="preserve"> GP</v>
          </cell>
          <cell r="C293" t="str">
            <v>ｿｹｯﾄ(ｴﾎﾟｷｼ)</v>
          </cell>
          <cell r="E293" t="str">
            <v xml:space="preserve">  15</v>
          </cell>
          <cell r="F293" t="str">
            <v xml:space="preserve"> 個</v>
          </cell>
          <cell r="G293">
            <v>125</v>
          </cell>
          <cell r="H293" t="str">
            <v xml:space="preserve"> ｺｱｰ無し</v>
          </cell>
          <cell r="I293" t="str">
            <v>JWWA K 117</v>
          </cell>
          <cell r="J293">
            <v>292</v>
          </cell>
        </row>
        <row r="294">
          <cell r="A294">
            <v>293</v>
          </cell>
          <cell r="B294" t="str">
            <v xml:space="preserve"> GP</v>
          </cell>
          <cell r="C294" t="str">
            <v>ｿｹｯﾄ(ｴﾎﾟｷｼ)</v>
          </cell>
          <cell r="E294" t="str">
            <v xml:space="preserve">  20</v>
          </cell>
          <cell r="F294" t="str">
            <v xml:space="preserve"> 個</v>
          </cell>
          <cell r="G294">
            <v>145</v>
          </cell>
          <cell r="H294" t="str">
            <v xml:space="preserve"> ｺｱｰ無し</v>
          </cell>
          <cell r="I294" t="str">
            <v>JWWA K 117</v>
          </cell>
          <cell r="J294">
            <v>293</v>
          </cell>
        </row>
        <row r="295">
          <cell r="A295">
            <v>294</v>
          </cell>
          <cell r="B295" t="str">
            <v xml:space="preserve"> GP</v>
          </cell>
          <cell r="C295" t="str">
            <v>ｿｹｯﾄ(ｴﾎﾟｷｼ)</v>
          </cell>
          <cell r="E295" t="str">
            <v xml:space="preserve">  25</v>
          </cell>
          <cell r="F295" t="str">
            <v xml:space="preserve"> 個</v>
          </cell>
          <cell r="G295">
            <v>185</v>
          </cell>
          <cell r="H295" t="str">
            <v xml:space="preserve"> ｺｱｰ無し</v>
          </cell>
          <cell r="I295" t="str">
            <v>JWWA K 117</v>
          </cell>
          <cell r="J295">
            <v>294</v>
          </cell>
        </row>
        <row r="296">
          <cell r="A296">
            <v>295</v>
          </cell>
          <cell r="B296" t="str">
            <v xml:space="preserve"> GP</v>
          </cell>
          <cell r="C296" t="str">
            <v>ｿｹｯﾄ(ｴﾎﾟｷｼ)</v>
          </cell>
          <cell r="E296" t="str">
            <v xml:space="preserve">  40</v>
          </cell>
          <cell r="F296" t="str">
            <v xml:space="preserve"> 個</v>
          </cell>
          <cell r="G296">
            <v>330</v>
          </cell>
          <cell r="H296" t="str">
            <v xml:space="preserve"> ｺｱｰ無し</v>
          </cell>
          <cell r="I296" t="str">
            <v>JWWA K 117</v>
          </cell>
          <cell r="J296">
            <v>295</v>
          </cell>
        </row>
        <row r="297">
          <cell r="A297">
            <v>296</v>
          </cell>
          <cell r="B297" t="str">
            <v xml:space="preserve"> GP</v>
          </cell>
          <cell r="C297" t="str">
            <v>ｿｹｯﾄ(ｴﾎﾟｷｼ)</v>
          </cell>
          <cell r="E297" t="str">
            <v xml:space="preserve">  50</v>
          </cell>
          <cell r="F297" t="str">
            <v xml:space="preserve"> 個</v>
          </cell>
          <cell r="G297">
            <v>505</v>
          </cell>
          <cell r="H297" t="str">
            <v xml:space="preserve"> ｺｱｰ無し</v>
          </cell>
          <cell r="I297" t="str">
            <v>JWWA K 117</v>
          </cell>
          <cell r="J297">
            <v>296</v>
          </cell>
        </row>
        <row r="298">
          <cell r="A298">
            <v>297</v>
          </cell>
          <cell r="B298" t="str">
            <v xml:space="preserve"> GP</v>
          </cell>
          <cell r="C298" t="str">
            <v>ｿｹｯﾄ(ｴﾎﾟｷｼ)</v>
          </cell>
          <cell r="D298" t="str">
            <v xml:space="preserve"> 異　径</v>
          </cell>
          <cell r="E298" t="str">
            <v xml:space="preserve">  20× 15</v>
          </cell>
          <cell r="F298" t="str">
            <v xml:space="preserve"> 個</v>
          </cell>
          <cell r="G298">
            <v>205</v>
          </cell>
          <cell r="H298" t="str">
            <v xml:space="preserve"> ｺｱｰ無し</v>
          </cell>
          <cell r="I298" t="str">
            <v>JWWA K 117</v>
          </cell>
          <cell r="J298">
            <v>297</v>
          </cell>
        </row>
        <row r="299">
          <cell r="A299">
            <v>298</v>
          </cell>
          <cell r="B299" t="str">
            <v xml:space="preserve"> GP</v>
          </cell>
          <cell r="C299" t="str">
            <v>ｿｹｯﾄ(ｴﾎﾟｷｼ)</v>
          </cell>
          <cell r="D299" t="str">
            <v xml:space="preserve"> 異　径</v>
          </cell>
          <cell r="E299" t="str">
            <v xml:space="preserve">  25× 15</v>
          </cell>
          <cell r="F299" t="str">
            <v xml:space="preserve"> 個</v>
          </cell>
          <cell r="G299">
            <v>260</v>
          </cell>
          <cell r="H299" t="str">
            <v xml:space="preserve"> ｺｱｰ無し</v>
          </cell>
          <cell r="I299" t="str">
            <v>JWWA K 117</v>
          </cell>
          <cell r="J299">
            <v>298</v>
          </cell>
        </row>
        <row r="300">
          <cell r="A300">
            <v>299</v>
          </cell>
          <cell r="B300" t="str">
            <v xml:space="preserve"> GP</v>
          </cell>
          <cell r="C300" t="str">
            <v>ｿｹｯﾄ(ｴﾎﾟｷｼ)</v>
          </cell>
          <cell r="D300" t="str">
            <v xml:space="preserve"> 異　径</v>
          </cell>
          <cell r="E300" t="str">
            <v xml:space="preserve">  25× 20 </v>
          </cell>
          <cell r="F300" t="str">
            <v xml:space="preserve"> 個</v>
          </cell>
          <cell r="G300">
            <v>260</v>
          </cell>
          <cell r="H300" t="str">
            <v xml:space="preserve"> ｺｱｰ無し</v>
          </cell>
          <cell r="I300" t="str">
            <v>JWWA K 117</v>
          </cell>
          <cell r="J300">
            <v>299</v>
          </cell>
        </row>
        <row r="301">
          <cell r="A301">
            <v>300</v>
          </cell>
          <cell r="B301" t="str">
            <v xml:space="preserve"> GP</v>
          </cell>
          <cell r="C301" t="str">
            <v>ｿｹｯﾄ(ｴﾎﾟｷｼ)</v>
          </cell>
          <cell r="D301" t="str">
            <v xml:space="preserve"> 異　径</v>
          </cell>
          <cell r="E301" t="str">
            <v xml:space="preserve">  32× 25 </v>
          </cell>
          <cell r="F301" t="str">
            <v xml:space="preserve"> 個</v>
          </cell>
          <cell r="G301">
            <v>370</v>
          </cell>
          <cell r="H301" t="str">
            <v xml:space="preserve"> ｺｱｰ無し</v>
          </cell>
          <cell r="I301" t="str">
            <v>JWWA K 117</v>
          </cell>
          <cell r="J301">
            <v>300</v>
          </cell>
        </row>
        <row r="302">
          <cell r="A302">
            <v>301</v>
          </cell>
          <cell r="B302" t="str">
            <v xml:space="preserve"> GP</v>
          </cell>
          <cell r="C302" t="str">
            <v>ｿｹｯﾄ(ｴﾎﾟｷｼ)</v>
          </cell>
          <cell r="D302" t="str">
            <v xml:space="preserve"> 異　径</v>
          </cell>
          <cell r="E302" t="str">
            <v xml:space="preserve">  40× 15</v>
          </cell>
          <cell r="F302" t="str">
            <v xml:space="preserve"> 個</v>
          </cell>
          <cell r="G302">
            <v>550</v>
          </cell>
          <cell r="H302" t="str">
            <v xml:space="preserve"> ｺｱｰ無し</v>
          </cell>
          <cell r="I302" t="str">
            <v>JWWA K 117</v>
          </cell>
          <cell r="J302">
            <v>301</v>
          </cell>
        </row>
        <row r="303">
          <cell r="A303">
            <v>302</v>
          </cell>
          <cell r="B303" t="str">
            <v xml:space="preserve"> GP</v>
          </cell>
          <cell r="C303" t="str">
            <v>ｿｹｯﾄ(ｴﾎﾟｷｼ)</v>
          </cell>
          <cell r="D303" t="str">
            <v xml:space="preserve"> 異　径</v>
          </cell>
          <cell r="E303" t="str">
            <v xml:space="preserve">  40× 20</v>
          </cell>
          <cell r="F303" t="str">
            <v xml:space="preserve"> 個</v>
          </cell>
          <cell r="G303">
            <v>550</v>
          </cell>
          <cell r="H303" t="str">
            <v xml:space="preserve"> ｺｱｰ無し</v>
          </cell>
          <cell r="I303" t="str">
            <v>JWWA K 117</v>
          </cell>
          <cell r="J303">
            <v>302</v>
          </cell>
        </row>
        <row r="304">
          <cell r="A304">
            <v>303</v>
          </cell>
          <cell r="B304" t="str">
            <v xml:space="preserve"> GP</v>
          </cell>
          <cell r="C304" t="str">
            <v>ｿｹｯﾄ(ｴﾎﾟｷｼ)</v>
          </cell>
          <cell r="D304" t="str">
            <v xml:space="preserve"> 異　径</v>
          </cell>
          <cell r="E304" t="str">
            <v xml:space="preserve">  40× 25</v>
          </cell>
          <cell r="F304" t="str">
            <v xml:space="preserve"> 個</v>
          </cell>
          <cell r="G304">
            <v>480</v>
          </cell>
          <cell r="H304" t="str">
            <v xml:space="preserve"> ｺｱｰ無し</v>
          </cell>
          <cell r="I304" t="str">
            <v>JWWA K 117</v>
          </cell>
          <cell r="J304">
            <v>303</v>
          </cell>
        </row>
        <row r="305">
          <cell r="A305">
            <v>304</v>
          </cell>
          <cell r="B305" t="str">
            <v xml:space="preserve"> GP</v>
          </cell>
          <cell r="C305" t="str">
            <v>ｿｹｯﾄ(ｴﾎﾟｷｼ)</v>
          </cell>
          <cell r="D305" t="str">
            <v xml:space="preserve"> 異　径</v>
          </cell>
          <cell r="E305" t="str">
            <v xml:space="preserve">  50× 15</v>
          </cell>
          <cell r="F305" t="str">
            <v xml:space="preserve"> 個</v>
          </cell>
          <cell r="G305">
            <v>725</v>
          </cell>
          <cell r="H305" t="str">
            <v xml:space="preserve"> ｺｱｰ無し</v>
          </cell>
          <cell r="I305" t="str">
            <v>JWWA K 117</v>
          </cell>
          <cell r="J305">
            <v>304</v>
          </cell>
        </row>
        <row r="306">
          <cell r="A306">
            <v>305</v>
          </cell>
          <cell r="B306" t="str">
            <v xml:space="preserve"> GP</v>
          </cell>
          <cell r="C306" t="str">
            <v>ｿｹｯﾄ(ｴﾎﾟｷｼ)</v>
          </cell>
          <cell r="D306" t="str">
            <v xml:space="preserve"> 異　径</v>
          </cell>
          <cell r="E306" t="str">
            <v xml:space="preserve">  50× 20</v>
          </cell>
          <cell r="F306" t="str">
            <v xml:space="preserve"> 個</v>
          </cell>
          <cell r="G306">
            <v>725</v>
          </cell>
          <cell r="H306" t="str">
            <v xml:space="preserve"> ｺｱｰ無し</v>
          </cell>
          <cell r="I306" t="str">
            <v>JWWA K 117</v>
          </cell>
          <cell r="J306">
            <v>305</v>
          </cell>
        </row>
        <row r="307">
          <cell r="A307">
            <v>306</v>
          </cell>
          <cell r="B307" t="str">
            <v xml:space="preserve"> GP</v>
          </cell>
          <cell r="C307" t="str">
            <v>ｿｹｯﾄ(ｴﾎﾟｷｼ)</v>
          </cell>
          <cell r="D307" t="str">
            <v xml:space="preserve"> 異　径</v>
          </cell>
          <cell r="E307" t="str">
            <v xml:space="preserve">  50× 25</v>
          </cell>
          <cell r="F307" t="str">
            <v xml:space="preserve"> 個</v>
          </cell>
          <cell r="G307">
            <v>725</v>
          </cell>
          <cell r="H307" t="str">
            <v xml:space="preserve"> ｺｱｰ無し</v>
          </cell>
          <cell r="I307" t="str">
            <v>JWWA K 117</v>
          </cell>
          <cell r="J307">
            <v>306</v>
          </cell>
        </row>
        <row r="308">
          <cell r="A308">
            <v>307</v>
          </cell>
          <cell r="B308" t="str">
            <v xml:space="preserve"> GP</v>
          </cell>
          <cell r="C308" t="str">
            <v>ｿｹｯﾄ(ｴﾎﾟｷｼ)</v>
          </cell>
          <cell r="D308" t="str">
            <v xml:space="preserve"> 異　径</v>
          </cell>
          <cell r="E308" t="str">
            <v xml:space="preserve">  50× 40</v>
          </cell>
          <cell r="F308" t="str">
            <v xml:space="preserve"> 個</v>
          </cell>
          <cell r="G308">
            <v>645</v>
          </cell>
          <cell r="H308" t="str">
            <v xml:space="preserve"> ｺｱｰ無し</v>
          </cell>
          <cell r="I308" t="str">
            <v>JWWA K 117</v>
          </cell>
          <cell r="J308">
            <v>307</v>
          </cell>
        </row>
        <row r="309">
          <cell r="A309">
            <v>308</v>
          </cell>
          <cell r="B309" t="str">
            <v xml:space="preserve"> GP</v>
          </cell>
          <cell r="C309" t="str">
            <v>ﾕﾆｵﾝ(ｴﾎﾟｷｼ)</v>
          </cell>
          <cell r="E309" t="str">
            <v xml:space="preserve">  15</v>
          </cell>
          <cell r="F309" t="str">
            <v xml:space="preserve"> 個</v>
          </cell>
          <cell r="G309">
            <v>470</v>
          </cell>
          <cell r="H309" t="str">
            <v xml:space="preserve"> ｺｱｰ無し</v>
          </cell>
          <cell r="I309" t="str">
            <v>JWWA K 117</v>
          </cell>
          <cell r="J309">
            <v>308</v>
          </cell>
        </row>
        <row r="310">
          <cell r="A310">
            <v>309</v>
          </cell>
          <cell r="B310" t="str">
            <v xml:space="preserve"> GP</v>
          </cell>
          <cell r="C310" t="str">
            <v>ﾕﾆｵﾝ(ｴﾎﾟｷｼ)</v>
          </cell>
          <cell r="E310" t="str">
            <v xml:space="preserve">  20</v>
          </cell>
          <cell r="F310" t="str">
            <v xml:space="preserve"> 個</v>
          </cell>
          <cell r="G310">
            <v>580</v>
          </cell>
          <cell r="H310" t="str">
            <v xml:space="preserve"> ｺｱｰ無し</v>
          </cell>
          <cell r="I310" t="str">
            <v>JWWA K 117</v>
          </cell>
          <cell r="J310">
            <v>309</v>
          </cell>
        </row>
        <row r="311">
          <cell r="A311">
            <v>310</v>
          </cell>
          <cell r="B311" t="str">
            <v xml:space="preserve"> GP</v>
          </cell>
          <cell r="C311" t="str">
            <v>ﾕﾆｵﾝ(ｴﾎﾟｷｼ)</v>
          </cell>
          <cell r="E311" t="str">
            <v xml:space="preserve">  25</v>
          </cell>
          <cell r="F311" t="str">
            <v xml:space="preserve"> 個</v>
          </cell>
          <cell r="G311">
            <v>735</v>
          </cell>
          <cell r="H311" t="str">
            <v xml:space="preserve"> ｺｱｰ無し</v>
          </cell>
          <cell r="I311" t="str">
            <v>JWWA K 117</v>
          </cell>
          <cell r="J311">
            <v>310</v>
          </cell>
        </row>
        <row r="312">
          <cell r="A312">
            <v>311</v>
          </cell>
          <cell r="B312" t="str">
            <v xml:space="preserve"> GP</v>
          </cell>
          <cell r="C312" t="str">
            <v>ﾕﾆｵﾝ(ｴﾎﾟｷｼ)</v>
          </cell>
          <cell r="E312" t="str">
            <v xml:space="preserve">  40</v>
          </cell>
          <cell r="F312" t="str">
            <v xml:space="preserve"> 個</v>
          </cell>
          <cell r="G312">
            <v>1280</v>
          </cell>
          <cell r="H312" t="str">
            <v xml:space="preserve"> ｺｱｰ無し</v>
          </cell>
          <cell r="I312" t="str">
            <v>JWWA K 117</v>
          </cell>
          <cell r="J312">
            <v>311</v>
          </cell>
        </row>
        <row r="313">
          <cell r="A313">
            <v>312</v>
          </cell>
          <cell r="B313" t="str">
            <v xml:space="preserve"> GP</v>
          </cell>
          <cell r="C313" t="str">
            <v>ﾕﾆｵﾝ(ｴﾎﾟｷｼ)</v>
          </cell>
          <cell r="E313" t="str">
            <v xml:space="preserve">  50</v>
          </cell>
          <cell r="F313" t="str">
            <v xml:space="preserve"> 個</v>
          </cell>
          <cell r="G313">
            <v>1740</v>
          </cell>
          <cell r="H313" t="str">
            <v xml:space="preserve"> ｺｱｰ無し</v>
          </cell>
          <cell r="I313" t="str">
            <v>JWWA K 117</v>
          </cell>
          <cell r="J313">
            <v>312</v>
          </cell>
        </row>
        <row r="314">
          <cell r="A314">
            <v>313</v>
          </cell>
          <cell r="B314" t="str">
            <v xml:space="preserve"> GP</v>
          </cell>
          <cell r="C314" t="str">
            <v>ﾌﾟﾗｸﾞ(ｴﾎﾟｷｼ)</v>
          </cell>
          <cell r="E314" t="str">
            <v xml:space="preserve">  15</v>
          </cell>
          <cell r="F314" t="str">
            <v xml:space="preserve"> 個</v>
          </cell>
          <cell r="G314">
            <v>215</v>
          </cell>
          <cell r="I314" t="str">
            <v>JWWA K 117</v>
          </cell>
          <cell r="J314">
            <v>313</v>
          </cell>
        </row>
        <row r="315">
          <cell r="A315">
            <v>314</v>
          </cell>
          <cell r="B315" t="str">
            <v xml:space="preserve"> GP</v>
          </cell>
          <cell r="C315" t="str">
            <v>ﾌﾟﾗｸﾞ(ｴﾎﾟｷｼ)</v>
          </cell>
          <cell r="E315" t="str">
            <v xml:space="preserve">  20</v>
          </cell>
          <cell r="F315" t="str">
            <v xml:space="preserve"> 個</v>
          </cell>
          <cell r="G315">
            <v>225</v>
          </cell>
          <cell r="I315" t="str">
            <v>JWWA K 117</v>
          </cell>
          <cell r="J315">
            <v>314</v>
          </cell>
        </row>
        <row r="316">
          <cell r="A316">
            <v>315</v>
          </cell>
          <cell r="B316" t="str">
            <v xml:space="preserve"> GP</v>
          </cell>
          <cell r="C316" t="str">
            <v>ﾌﾟﾗｸﾞ(ｴﾎﾟｷｼ)</v>
          </cell>
          <cell r="E316" t="str">
            <v xml:space="preserve">  25</v>
          </cell>
          <cell r="F316" t="str">
            <v xml:space="preserve"> 個</v>
          </cell>
          <cell r="G316">
            <v>245</v>
          </cell>
          <cell r="I316" t="str">
            <v>JWWA K 117</v>
          </cell>
          <cell r="J316">
            <v>315</v>
          </cell>
        </row>
        <row r="317">
          <cell r="A317">
            <v>316</v>
          </cell>
          <cell r="B317" t="str">
            <v xml:space="preserve"> GP</v>
          </cell>
          <cell r="C317" t="str">
            <v>ﾌﾟﾗｸﾞ(ｴﾎﾟｷｼ)</v>
          </cell>
          <cell r="E317" t="str">
            <v xml:space="preserve">  40</v>
          </cell>
          <cell r="F317" t="str">
            <v xml:space="preserve"> 個</v>
          </cell>
          <cell r="G317">
            <v>455</v>
          </cell>
          <cell r="I317" t="str">
            <v>JWWA K 117</v>
          </cell>
          <cell r="J317">
            <v>316</v>
          </cell>
        </row>
        <row r="318">
          <cell r="A318">
            <v>317</v>
          </cell>
          <cell r="B318" t="str">
            <v xml:space="preserve"> GP</v>
          </cell>
          <cell r="C318" t="str">
            <v>ﾌﾟﾗｸﾞ(ｴﾎﾟｷｼ)</v>
          </cell>
          <cell r="E318" t="str">
            <v xml:space="preserve">  50</v>
          </cell>
          <cell r="F318" t="str">
            <v xml:space="preserve"> 個</v>
          </cell>
          <cell r="G318">
            <v>600</v>
          </cell>
          <cell r="I318" t="str">
            <v>JWWA K 117</v>
          </cell>
          <cell r="J318">
            <v>317</v>
          </cell>
        </row>
        <row r="319">
          <cell r="A319">
            <v>318</v>
          </cell>
          <cell r="B319" t="str">
            <v xml:space="preserve"> GP</v>
          </cell>
          <cell r="C319" t="str">
            <v>ﾌﾟﾗｸﾞ(ｴﾎﾟｷｼ)</v>
          </cell>
          <cell r="E319" t="str">
            <v xml:space="preserve">  80</v>
          </cell>
          <cell r="F319" t="str">
            <v xml:space="preserve"> 個</v>
          </cell>
          <cell r="G319">
            <v>1575</v>
          </cell>
          <cell r="I319" t="str">
            <v>JWWA K 117</v>
          </cell>
          <cell r="J319">
            <v>318</v>
          </cell>
        </row>
        <row r="320">
          <cell r="A320">
            <v>319</v>
          </cell>
          <cell r="B320" t="str">
            <v xml:space="preserve"> GP</v>
          </cell>
          <cell r="C320" t="str">
            <v>ﾌﾟﾗｸﾞ(ｴﾎﾟｷｼ)</v>
          </cell>
          <cell r="E320" t="str">
            <v xml:space="preserve"> 100</v>
          </cell>
          <cell r="F320" t="str">
            <v xml:space="preserve"> 個</v>
          </cell>
          <cell r="G320">
            <v>2625</v>
          </cell>
          <cell r="I320" t="str">
            <v>JWWA K 117</v>
          </cell>
          <cell r="J320">
            <v>319</v>
          </cell>
        </row>
        <row r="321">
          <cell r="A321">
            <v>320</v>
          </cell>
          <cell r="B321" t="str">
            <v xml:space="preserve"> GP</v>
          </cell>
          <cell r="C321" t="str">
            <v>ﾌﾟﾗｸﾞ(ｴﾎﾟｷｼ)</v>
          </cell>
          <cell r="E321">
            <v>150</v>
          </cell>
          <cell r="F321" t="str">
            <v xml:space="preserve"> 個</v>
          </cell>
          <cell r="G321">
            <v>7920</v>
          </cell>
          <cell r="I321" t="str">
            <v>JWWA K 117</v>
          </cell>
          <cell r="J321">
            <v>320</v>
          </cell>
        </row>
        <row r="322">
          <cell r="A322">
            <v>321</v>
          </cell>
          <cell r="B322" t="str">
            <v xml:space="preserve"> GP</v>
          </cell>
          <cell r="C322" t="str">
            <v>ﾗｲﾆﾝｸﾞｷｬｯﾌﾟ(ｴﾎﾟｷｼ)</v>
          </cell>
          <cell r="E322" t="str">
            <v xml:space="preserve">  15</v>
          </cell>
          <cell r="F322" t="str">
            <v xml:space="preserve"> 個</v>
          </cell>
          <cell r="G322">
            <v>320</v>
          </cell>
          <cell r="H322" t="str">
            <v xml:space="preserve"> ｺｱｰ無し</v>
          </cell>
          <cell r="J322">
            <v>321</v>
          </cell>
        </row>
        <row r="323">
          <cell r="A323">
            <v>322</v>
          </cell>
          <cell r="B323" t="str">
            <v xml:space="preserve"> GP</v>
          </cell>
          <cell r="C323" t="str">
            <v>ﾗｲﾆﾝｸﾞｷｬｯﾌﾟ(ｴﾎﾟｷｼ)</v>
          </cell>
          <cell r="E323" t="str">
            <v xml:space="preserve">  20</v>
          </cell>
          <cell r="F323" t="str">
            <v xml:space="preserve"> 個</v>
          </cell>
          <cell r="G323">
            <v>370</v>
          </cell>
          <cell r="H323" t="str">
            <v xml:space="preserve"> ｺｱｰ無し</v>
          </cell>
          <cell r="J323">
            <v>322</v>
          </cell>
        </row>
        <row r="324">
          <cell r="A324">
            <v>323</v>
          </cell>
          <cell r="B324" t="str">
            <v xml:space="preserve"> GP</v>
          </cell>
          <cell r="C324" t="str">
            <v>ﾗｲﾆﾝｸﾞｷｬｯﾌﾟ(ｴﾎﾟｷｼ)</v>
          </cell>
          <cell r="E324" t="str">
            <v xml:space="preserve">  25</v>
          </cell>
          <cell r="F324" t="str">
            <v xml:space="preserve"> 個</v>
          </cell>
          <cell r="G324">
            <v>470</v>
          </cell>
          <cell r="H324" t="str">
            <v xml:space="preserve"> ｺｱｰ無し</v>
          </cell>
          <cell r="J324">
            <v>323</v>
          </cell>
        </row>
        <row r="325">
          <cell r="A325">
            <v>324</v>
          </cell>
          <cell r="B325" t="str">
            <v xml:space="preserve"> GP</v>
          </cell>
          <cell r="C325" t="str">
            <v>ﾗｲﾆﾝｸﾞｷｬｯﾌﾟ(ｴﾎﾟｷｼ)</v>
          </cell>
          <cell r="E325" t="str">
            <v xml:space="preserve">  40</v>
          </cell>
          <cell r="F325" t="str">
            <v xml:space="preserve"> 個</v>
          </cell>
          <cell r="G325">
            <v>785</v>
          </cell>
          <cell r="H325" t="str">
            <v xml:space="preserve"> ｺｱｰ無し</v>
          </cell>
          <cell r="J325">
            <v>324</v>
          </cell>
        </row>
        <row r="326">
          <cell r="A326">
            <v>325</v>
          </cell>
          <cell r="B326" t="str">
            <v xml:space="preserve"> GP</v>
          </cell>
          <cell r="C326" t="str">
            <v>ﾗｲﾆﾝｸﾞｷｬｯﾌﾟ(ｴﾎﾟｷｼ)</v>
          </cell>
          <cell r="E326" t="str">
            <v xml:space="preserve">  50</v>
          </cell>
          <cell r="F326" t="str">
            <v xml:space="preserve"> 個</v>
          </cell>
          <cell r="G326">
            <v>1080</v>
          </cell>
          <cell r="H326" t="str">
            <v xml:space="preserve"> ｺｱｰ無し</v>
          </cell>
          <cell r="J326">
            <v>325</v>
          </cell>
        </row>
        <row r="327">
          <cell r="A327">
            <v>326</v>
          </cell>
          <cell r="B327" t="str">
            <v xml:space="preserve"> GP</v>
          </cell>
          <cell r="C327" t="str">
            <v>ＬＡ ﾁｰｽﾞ(ｴﾎﾟｷｼ)</v>
          </cell>
          <cell r="E327" t="str">
            <v xml:space="preserve">  15</v>
          </cell>
          <cell r="F327" t="str">
            <v xml:space="preserve"> 個</v>
          </cell>
          <cell r="G327">
            <v>1160</v>
          </cell>
          <cell r="J327">
            <v>326</v>
          </cell>
        </row>
        <row r="328">
          <cell r="A328">
            <v>327</v>
          </cell>
          <cell r="B328" t="str">
            <v xml:space="preserve"> GP</v>
          </cell>
          <cell r="C328" t="str">
            <v>ＬＡ ﾁｰｽﾞ(ｴﾎﾟｷｼ)</v>
          </cell>
          <cell r="E328" t="str">
            <v xml:space="preserve">  20</v>
          </cell>
          <cell r="F328" t="str">
            <v xml:space="preserve"> 個</v>
          </cell>
          <cell r="G328">
            <v>1580</v>
          </cell>
          <cell r="J328">
            <v>327</v>
          </cell>
        </row>
        <row r="329">
          <cell r="A329">
            <v>328</v>
          </cell>
          <cell r="B329" t="str">
            <v xml:space="preserve"> GP</v>
          </cell>
          <cell r="C329" t="str">
            <v>ＬＡ ﾁｰｽﾞ(ｴﾎﾟｷｼ)</v>
          </cell>
          <cell r="E329" t="str">
            <v xml:space="preserve">  25</v>
          </cell>
          <cell r="F329" t="str">
            <v xml:space="preserve"> 個</v>
          </cell>
          <cell r="G329">
            <v>2220</v>
          </cell>
          <cell r="J329">
            <v>328</v>
          </cell>
        </row>
        <row r="330">
          <cell r="A330">
            <v>329</v>
          </cell>
          <cell r="B330" t="str">
            <v xml:space="preserve"> GP</v>
          </cell>
          <cell r="C330" t="str">
            <v>ＬＡ ﾁｰｽﾞ(ｴﾎﾟｷｼ)</v>
          </cell>
          <cell r="E330" t="str">
            <v xml:space="preserve">  40</v>
          </cell>
          <cell r="F330" t="str">
            <v xml:space="preserve"> 個</v>
          </cell>
          <cell r="G330">
            <v>3260</v>
          </cell>
          <cell r="J330">
            <v>329</v>
          </cell>
        </row>
        <row r="331">
          <cell r="A331">
            <v>330</v>
          </cell>
          <cell r="B331" t="str">
            <v xml:space="preserve"> GP</v>
          </cell>
          <cell r="C331" t="str">
            <v>ＬＡ ﾁｰｽﾞ(ｴﾎﾟｷｼ)</v>
          </cell>
          <cell r="E331" t="str">
            <v xml:space="preserve">  50</v>
          </cell>
          <cell r="F331" t="str">
            <v xml:space="preserve"> 個</v>
          </cell>
          <cell r="G331">
            <v>4700</v>
          </cell>
          <cell r="J331">
            <v>330</v>
          </cell>
        </row>
        <row r="332">
          <cell r="A332">
            <v>331</v>
          </cell>
          <cell r="B332" t="str">
            <v xml:space="preserve"> GP</v>
          </cell>
          <cell r="C332" t="str">
            <v>ＬＡ ｴﾙﾎﾞ(ｴﾎﾟｷｼ)</v>
          </cell>
          <cell r="E332" t="str">
            <v xml:space="preserve">  15</v>
          </cell>
          <cell r="F332" t="str">
            <v xml:space="preserve"> 個</v>
          </cell>
          <cell r="G332">
            <v>950</v>
          </cell>
          <cell r="J332">
            <v>331</v>
          </cell>
        </row>
        <row r="333">
          <cell r="A333">
            <v>332</v>
          </cell>
          <cell r="B333" t="str">
            <v xml:space="preserve"> GP</v>
          </cell>
          <cell r="C333" t="str">
            <v>ＬＡ ｴﾙﾎﾞ(ｴﾎﾟｷｼ)</v>
          </cell>
          <cell r="E333" t="str">
            <v xml:space="preserve">  20</v>
          </cell>
          <cell r="F333" t="str">
            <v xml:space="preserve"> 個</v>
          </cell>
          <cell r="G333">
            <v>1150</v>
          </cell>
          <cell r="J333">
            <v>332</v>
          </cell>
        </row>
        <row r="334">
          <cell r="A334">
            <v>333</v>
          </cell>
          <cell r="B334" t="str">
            <v xml:space="preserve"> GP</v>
          </cell>
          <cell r="C334" t="str">
            <v>ＬＡ ｴﾙﾎﾞ(ｴﾎﾟｷｼ)</v>
          </cell>
          <cell r="E334" t="str">
            <v xml:space="preserve">  25</v>
          </cell>
          <cell r="F334" t="str">
            <v xml:space="preserve"> 個</v>
          </cell>
          <cell r="G334">
            <v>1750</v>
          </cell>
          <cell r="J334">
            <v>333</v>
          </cell>
        </row>
        <row r="335">
          <cell r="A335">
            <v>334</v>
          </cell>
          <cell r="B335" t="str">
            <v xml:space="preserve"> GP</v>
          </cell>
          <cell r="C335" t="str">
            <v>ＬＡ ｴﾙﾎﾞ(ｴﾎﾟｷｼ)</v>
          </cell>
          <cell r="E335" t="str">
            <v xml:space="preserve">  40</v>
          </cell>
          <cell r="F335" t="str">
            <v xml:space="preserve"> 個</v>
          </cell>
          <cell r="G335">
            <v>2810</v>
          </cell>
          <cell r="J335">
            <v>334</v>
          </cell>
        </row>
        <row r="336">
          <cell r="A336">
            <v>335</v>
          </cell>
          <cell r="B336" t="str">
            <v xml:space="preserve"> GP</v>
          </cell>
          <cell r="C336" t="str">
            <v>ＬＡ ｴﾙﾎﾞ(ｴﾎﾟｷｼ)</v>
          </cell>
          <cell r="E336" t="str">
            <v xml:space="preserve">  50</v>
          </cell>
          <cell r="F336" t="str">
            <v xml:space="preserve"> 個</v>
          </cell>
          <cell r="G336">
            <v>4230</v>
          </cell>
          <cell r="J336">
            <v>335</v>
          </cell>
        </row>
        <row r="337">
          <cell r="A337">
            <v>336</v>
          </cell>
          <cell r="B337" t="str">
            <v xml:space="preserve"> GP</v>
          </cell>
          <cell r="C337" t="str">
            <v>ＬＡｿｹｯﾄ(ｴﾎﾟｷｼ)</v>
          </cell>
          <cell r="E337" t="str">
            <v xml:space="preserve">  15</v>
          </cell>
          <cell r="F337" t="str">
            <v xml:space="preserve"> 個</v>
          </cell>
          <cell r="G337">
            <v>770</v>
          </cell>
          <cell r="J337">
            <v>336</v>
          </cell>
        </row>
        <row r="338">
          <cell r="A338">
            <v>337</v>
          </cell>
          <cell r="B338" t="str">
            <v xml:space="preserve"> GP</v>
          </cell>
          <cell r="C338" t="str">
            <v>ＬＡｿｹｯﾄ(ｴﾎﾟｷｼ)</v>
          </cell>
          <cell r="E338" t="str">
            <v xml:space="preserve">  20</v>
          </cell>
          <cell r="F338" t="str">
            <v xml:space="preserve"> 個</v>
          </cell>
          <cell r="G338">
            <v>1010</v>
          </cell>
          <cell r="J338">
            <v>337</v>
          </cell>
        </row>
        <row r="339">
          <cell r="A339">
            <v>338</v>
          </cell>
          <cell r="B339" t="str">
            <v xml:space="preserve"> GP</v>
          </cell>
          <cell r="C339" t="str">
            <v>ＬＡｿｹｯﾄ(ｴﾎﾟｷｼ)</v>
          </cell>
          <cell r="E339" t="str">
            <v xml:space="preserve">  25</v>
          </cell>
          <cell r="F339" t="str">
            <v xml:space="preserve"> 個</v>
          </cell>
          <cell r="G339">
            <v>1370</v>
          </cell>
          <cell r="J339">
            <v>338</v>
          </cell>
        </row>
        <row r="340">
          <cell r="A340">
            <v>339</v>
          </cell>
          <cell r="B340" t="str">
            <v xml:space="preserve"> GP</v>
          </cell>
          <cell r="C340" t="str">
            <v>ＬＡｿｹｯﾄ(ｴﾎﾟｷｼ)</v>
          </cell>
          <cell r="E340" t="str">
            <v xml:space="preserve">  40</v>
          </cell>
          <cell r="F340" t="str">
            <v xml:space="preserve"> 個</v>
          </cell>
          <cell r="G340">
            <v>2090</v>
          </cell>
          <cell r="J340">
            <v>339</v>
          </cell>
        </row>
        <row r="341">
          <cell r="A341">
            <v>340</v>
          </cell>
          <cell r="B341" t="str">
            <v xml:space="preserve"> GP</v>
          </cell>
          <cell r="C341" t="str">
            <v>ＬＡｿｹｯﾄ(ｴﾎﾟｷｼ)</v>
          </cell>
          <cell r="E341" t="str">
            <v xml:space="preserve">  50</v>
          </cell>
          <cell r="F341" t="str">
            <v xml:space="preserve"> 個</v>
          </cell>
          <cell r="G341">
            <v>2870</v>
          </cell>
          <cell r="J341">
            <v>340</v>
          </cell>
        </row>
        <row r="342">
          <cell r="A342">
            <v>341</v>
          </cell>
          <cell r="B342" t="str">
            <v xml:space="preserve"> GP</v>
          </cell>
          <cell r="C342" t="str">
            <v>ﾒｰﾀｰﾕﾆｵﾝ</v>
          </cell>
          <cell r="D342" t="str">
            <v xml:space="preserve"> 鋼管用</v>
          </cell>
          <cell r="E342" t="str">
            <v xml:space="preserve">  13</v>
          </cell>
          <cell r="F342" t="str">
            <v xml:space="preserve"> 個</v>
          </cell>
          <cell r="G342">
            <v>440</v>
          </cell>
          <cell r="J342">
            <v>341</v>
          </cell>
        </row>
        <row r="343">
          <cell r="A343">
            <v>342</v>
          </cell>
          <cell r="B343" t="str">
            <v xml:space="preserve"> GP</v>
          </cell>
          <cell r="C343" t="str">
            <v>ﾒｰﾀｰﾕﾆｵﾝ</v>
          </cell>
          <cell r="D343" t="str">
            <v xml:space="preserve"> 鋼管用</v>
          </cell>
          <cell r="E343" t="str">
            <v xml:space="preserve">  20</v>
          </cell>
          <cell r="F343" t="str">
            <v xml:space="preserve"> 個</v>
          </cell>
          <cell r="G343">
            <v>620</v>
          </cell>
          <cell r="J343">
            <v>342</v>
          </cell>
        </row>
        <row r="344">
          <cell r="A344">
            <v>343</v>
          </cell>
          <cell r="B344" t="str">
            <v xml:space="preserve"> GP</v>
          </cell>
          <cell r="C344" t="str">
            <v>ﾒｰﾀｰﾕﾆｵﾝ</v>
          </cell>
          <cell r="D344" t="str">
            <v xml:space="preserve"> 鋼管用</v>
          </cell>
          <cell r="E344" t="str">
            <v xml:space="preserve">  25</v>
          </cell>
          <cell r="F344" t="str">
            <v xml:space="preserve"> 個</v>
          </cell>
          <cell r="G344">
            <v>1010</v>
          </cell>
          <cell r="J344">
            <v>343</v>
          </cell>
        </row>
        <row r="345">
          <cell r="A345">
            <v>344</v>
          </cell>
          <cell r="B345" t="str">
            <v xml:space="preserve"> GP</v>
          </cell>
          <cell r="C345" t="str">
            <v>ﾒｰﾀｰﾕﾆｵﾝ</v>
          </cell>
          <cell r="D345" t="str">
            <v xml:space="preserve"> 鋼管用</v>
          </cell>
          <cell r="E345" t="str">
            <v xml:space="preserve">  40</v>
          </cell>
          <cell r="F345" t="str">
            <v xml:space="preserve"> 個</v>
          </cell>
          <cell r="G345">
            <v>1970</v>
          </cell>
          <cell r="J345">
            <v>344</v>
          </cell>
        </row>
        <row r="346">
          <cell r="A346">
            <v>345</v>
          </cell>
          <cell r="B346" t="str">
            <v xml:space="preserve"> GP</v>
          </cell>
          <cell r="C346" t="str">
            <v>ﾌﾗｯｼｭﾆｯﾌﾟﾙ　</v>
          </cell>
          <cell r="E346" t="str">
            <v xml:space="preserve">  15</v>
          </cell>
          <cell r="F346" t="str">
            <v xml:space="preserve"> 個</v>
          </cell>
          <cell r="G346">
            <v>350</v>
          </cell>
          <cell r="J346">
            <v>345</v>
          </cell>
        </row>
        <row r="347">
          <cell r="A347">
            <v>346</v>
          </cell>
          <cell r="B347" t="str">
            <v xml:space="preserve"> GP</v>
          </cell>
          <cell r="C347" t="str">
            <v>ﾌﾗｯｼｭﾆｯﾌﾟﾙ　</v>
          </cell>
          <cell r="E347" t="str">
            <v xml:space="preserve">  20</v>
          </cell>
          <cell r="F347" t="str">
            <v xml:space="preserve"> 個</v>
          </cell>
          <cell r="G347">
            <v>570</v>
          </cell>
          <cell r="J347">
            <v>346</v>
          </cell>
        </row>
        <row r="348">
          <cell r="A348">
            <v>347</v>
          </cell>
          <cell r="B348" t="str">
            <v xml:space="preserve"> GP</v>
          </cell>
          <cell r="C348" t="str">
            <v>ﾌﾗｯｼｭﾆｯﾌﾟﾙ　</v>
          </cell>
          <cell r="E348" t="str">
            <v xml:space="preserve">  25</v>
          </cell>
          <cell r="F348" t="str">
            <v xml:space="preserve"> 個</v>
          </cell>
          <cell r="G348">
            <v>880</v>
          </cell>
          <cell r="J348">
            <v>347</v>
          </cell>
        </row>
        <row r="349">
          <cell r="A349">
            <v>348</v>
          </cell>
          <cell r="B349" t="str">
            <v xml:space="preserve"> GP</v>
          </cell>
          <cell r="C349" t="str">
            <v>ﾌﾗｯｼｭﾆｯﾌﾟﾙ　</v>
          </cell>
          <cell r="E349" t="str">
            <v xml:space="preserve">  40</v>
          </cell>
          <cell r="F349" t="str">
            <v xml:space="preserve"> 個</v>
          </cell>
          <cell r="G349">
            <v>2070</v>
          </cell>
          <cell r="J349">
            <v>348</v>
          </cell>
        </row>
        <row r="350">
          <cell r="A350">
            <v>349</v>
          </cell>
          <cell r="B350" t="str">
            <v xml:space="preserve"> GP</v>
          </cell>
          <cell r="C350" t="str">
            <v>ﾌﾗｯｼｭﾆｯﾌﾟﾙ　</v>
          </cell>
          <cell r="E350" t="str">
            <v xml:space="preserve">  50</v>
          </cell>
          <cell r="F350" t="str">
            <v xml:space="preserve"> 個</v>
          </cell>
          <cell r="G350">
            <v>2700</v>
          </cell>
          <cell r="J350">
            <v>349</v>
          </cell>
        </row>
        <row r="351">
          <cell r="A351">
            <v>350</v>
          </cell>
          <cell r="B351" t="str">
            <v xml:space="preserve"> LP</v>
          </cell>
          <cell r="C351" t="str">
            <v>ﾒｰﾀｰﾕﾆｵﾝ</v>
          </cell>
          <cell r="D351" t="str">
            <v xml:space="preserve"> 鉛管用</v>
          </cell>
          <cell r="E351" t="str">
            <v xml:space="preserve">  13</v>
          </cell>
          <cell r="F351" t="str">
            <v xml:space="preserve"> 個</v>
          </cell>
          <cell r="G351">
            <v>390</v>
          </cell>
          <cell r="J351">
            <v>350</v>
          </cell>
        </row>
        <row r="352">
          <cell r="A352">
            <v>351</v>
          </cell>
          <cell r="B352" t="str">
            <v xml:space="preserve"> LP</v>
          </cell>
          <cell r="C352" t="str">
            <v>ﾒｰﾀｰﾕﾆｵﾝ</v>
          </cell>
          <cell r="D352" t="str">
            <v xml:space="preserve"> 鉛管用</v>
          </cell>
          <cell r="E352" t="str">
            <v xml:space="preserve">  20× 13</v>
          </cell>
          <cell r="F352" t="str">
            <v xml:space="preserve"> 個</v>
          </cell>
          <cell r="G352">
            <v>640</v>
          </cell>
          <cell r="J352">
            <v>351</v>
          </cell>
        </row>
        <row r="353">
          <cell r="A353">
            <v>352</v>
          </cell>
          <cell r="B353" t="str">
            <v xml:space="preserve"> LP</v>
          </cell>
          <cell r="C353" t="str">
            <v>ﾒｰﾀｰﾕﾆｵﾝ</v>
          </cell>
          <cell r="D353" t="str">
            <v xml:space="preserve"> 鉛管用</v>
          </cell>
          <cell r="E353" t="str">
            <v xml:space="preserve">  20</v>
          </cell>
          <cell r="F353" t="str">
            <v xml:space="preserve"> 個</v>
          </cell>
          <cell r="G353">
            <v>580</v>
          </cell>
          <cell r="J353">
            <v>352</v>
          </cell>
        </row>
        <row r="354">
          <cell r="A354">
            <v>353</v>
          </cell>
          <cell r="B354" t="str">
            <v xml:space="preserve"> LP</v>
          </cell>
          <cell r="C354" t="str">
            <v>ﾒｰﾀｰﾕﾆｵﾝ</v>
          </cell>
          <cell r="D354" t="str">
            <v xml:space="preserve"> 鉛管用</v>
          </cell>
          <cell r="E354" t="str">
            <v xml:space="preserve">  25</v>
          </cell>
          <cell r="F354" t="str">
            <v xml:space="preserve"> 個</v>
          </cell>
          <cell r="G354">
            <v>970</v>
          </cell>
          <cell r="J354">
            <v>353</v>
          </cell>
        </row>
        <row r="355">
          <cell r="A355">
            <v>354</v>
          </cell>
          <cell r="B355" t="str">
            <v xml:space="preserve"> LP</v>
          </cell>
          <cell r="C355" t="str">
            <v>ﾒｰﾀｰﾕﾆｵﾝ</v>
          </cell>
          <cell r="D355" t="str">
            <v xml:space="preserve"> 鉛管用</v>
          </cell>
          <cell r="E355" t="str">
            <v xml:space="preserve">  40</v>
          </cell>
          <cell r="F355" t="str">
            <v xml:space="preserve"> 個</v>
          </cell>
          <cell r="G355">
            <v>2680</v>
          </cell>
          <cell r="J355">
            <v>354</v>
          </cell>
        </row>
        <row r="356">
          <cell r="A356">
            <v>355</v>
          </cell>
          <cell r="B356" t="str">
            <v xml:space="preserve"> VALVE</v>
          </cell>
          <cell r="C356" t="str">
            <v>ｿﾌﾄｼｰﾙ仕切弁(FC)</v>
          </cell>
          <cell r="D356" t="str">
            <v xml:space="preserve"> ﾌﾗﾝｼﾞ</v>
          </cell>
          <cell r="E356" t="str">
            <v xml:space="preserve">  50</v>
          </cell>
          <cell r="F356" t="str">
            <v xml:space="preserve"> 個</v>
          </cell>
          <cell r="G356">
            <v>33200</v>
          </cell>
          <cell r="I356" t="str">
            <v>JWWA B 120</v>
          </cell>
          <cell r="J356">
            <v>355</v>
          </cell>
        </row>
        <row r="357">
          <cell r="A357">
            <v>356</v>
          </cell>
          <cell r="B357" t="str">
            <v xml:space="preserve"> VALVE</v>
          </cell>
          <cell r="C357" t="str">
            <v>ｿﾌﾄｼｰﾙ仕切弁(FC)</v>
          </cell>
          <cell r="D357" t="str">
            <v xml:space="preserve"> ﾌﾗﾝｼﾞ</v>
          </cell>
          <cell r="E357" t="str">
            <v xml:space="preserve">  75</v>
          </cell>
          <cell r="F357" t="str">
            <v xml:space="preserve"> 個</v>
          </cell>
          <cell r="G357">
            <v>41100</v>
          </cell>
          <cell r="I357" t="str">
            <v>JWWA B 120</v>
          </cell>
          <cell r="J357">
            <v>356</v>
          </cell>
        </row>
        <row r="358">
          <cell r="A358">
            <v>357</v>
          </cell>
          <cell r="B358" t="str">
            <v xml:space="preserve"> VALVE</v>
          </cell>
          <cell r="C358" t="str">
            <v>ﾎﾞｰﾙ止水栓</v>
          </cell>
          <cell r="E358" t="str">
            <v xml:space="preserve">  13</v>
          </cell>
          <cell r="F358" t="str">
            <v xml:space="preserve"> 個</v>
          </cell>
          <cell r="G358">
            <v>2320</v>
          </cell>
          <cell r="J358">
            <v>357</v>
          </cell>
        </row>
        <row r="359">
          <cell r="A359">
            <v>358</v>
          </cell>
          <cell r="B359" t="str">
            <v xml:space="preserve"> VALVE</v>
          </cell>
          <cell r="C359" t="str">
            <v>ﾎﾞｰﾙ止水栓</v>
          </cell>
          <cell r="E359" t="str">
            <v xml:space="preserve">  20</v>
          </cell>
          <cell r="F359" t="str">
            <v xml:space="preserve"> 個</v>
          </cell>
          <cell r="G359">
            <v>3620</v>
          </cell>
          <cell r="J359">
            <v>358</v>
          </cell>
        </row>
        <row r="360">
          <cell r="A360">
            <v>359</v>
          </cell>
          <cell r="B360" t="str">
            <v xml:space="preserve"> VALVE</v>
          </cell>
          <cell r="C360" t="str">
            <v>ﾎﾞｰﾙ止水栓</v>
          </cell>
          <cell r="E360" t="str">
            <v xml:space="preserve">  25</v>
          </cell>
          <cell r="F360" t="str">
            <v xml:space="preserve"> 個</v>
          </cell>
          <cell r="G360">
            <v>4670</v>
          </cell>
          <cell r="J360">
            <v>359</v>
          </cell>
        </row>
        <row r="361">
          <cell r="A361">
            <v>360</v>
          </cell>
          <cell r="B361" t="str">
            <v xml:space="preserve"> VALVE</v>
          </cell>
          <cell r="C361" t="str">
            <v>ﾎﾞｰﾙ止水栓</v>
          </cell>
          <cell r="E361" t="str">
            <v xml:space="preserve">  40</v>
          </cell>
          <cell r="F361" t="str">
            <v xml:space="preserve"> 個</v>
          </cell>
          <cell r="G361">
            <v>15250</v>
          </cell>
          <cell r="J361">
            <v>360</v>
          </cell>
        </row>
        <row r="362">
          <cell r="A362">
            <v>361</v>
          </cell>
          <cell r="B362" t="str">
            <v xml:space="preserve"> VALVE</v>
          </cell>
          <cell r="C362" t="str">
            <v>伸縮止水栓</v>
          </cell>
          <cell r="E362" t="str">
            <v xml:space="preserve">  φ13</v>
          </cell>
          <cell r="F362" t="str">
            <v xml:space="preserve"> 個</v>
          </cell>
          <cell r="G362">
            <v>5500</v>
          </cell>
          <cell r="J362">
            <v>361</v>
          </cell>
        </row>
        <row r="363">
          <cell r="A363">
            <v>362</v>
          </cell>
          <cell r="B363" t="str">
            <v xml:space="preserve"> VALVE</v>
          </cell>
          <cell r="C363" t="str">
            <v>伸縮止水栓</v>
          </cell>
          <cell r="E363" t="str">
            <v>φ20× 13</v>
          </cell>
          <cell r="F363" t="str">
            <v xml:space="preserve"> 個</v>
          </cell>
          <cell r="G363">
            <v>7280</v>
          </cell>
          <cell r="I363" t="str">
            <v>那覇市型</v>
          </cell>
          <cell r="J363">
            <v>362</v>
          </cell>
        </row>
        <row r="364">
          <cell r="A364">
            <v>363</v>
          </cell>
          <cell r="B364" t="str">
            <v xml:space="preserve"> VALVE</v>
          </cell>
          <cell r="C364" t="str">
            <v>伸縮止水栓</v>
          </cell>
          <cell r="E364" t="str">
            <v xml:space="preserve">  φ20</v>
          </cell>
          <cell r="F364" t="str">
            <v xml:space="preserve"> 個</v>
          </cell>
          <cell r="G364">
            <v>7280</v>
          </cell>
          <cell r="I364" t="str">
            <v>両側副栓付</v>
          </cell>
          <cell r="J364">
            <v>363</v>
          </cell>
        </row>
        <row r="365">
          <cell r="A365">
            <v>364</v>
          </cell>
          <cell r="B365" t="str">
            <v xml:space="preserve"> VALVE</v>
          </cell>
          <cell r="C365" t="str">
            <v>伸縮止水栓</v>
          </cell>
          <cell r="E365" t="str">
            <v xml:space="preserve">  φ25</v>
          </cell>
          <cell r="F365" t="str">
            <v xml:space="preserve"> 個</v>
          </cell>
          <cell r="G365">
            <v>9340</v>
          </cell>
          <cell r="J365">
            <v>364</v>
          </cell>
        </row>
        <row r="366">
          <cell r="A366">
            <v>365</v>
          </cell>
          <cell r="B366" t="str">
            <v xml:space="preserve"> VALVE</v>
          </cell>
          <cell r="C366" t="str">
            <v>伸縮止水栓</v>
          </cell>
          <cell r="E366" t="str">
            <v xml:space="preserve">  φ40</v>
          </cell>
          <cell r="F366" t="str">
            <v xml:space="preserve"> 個</v>
          </cell>
          <cell r="G366">
            <v>34150</v>
          </cell>
          <cell r="J366">
            <v>365</v>
          </cell>
        </row>
        <row r="367">
          <cell r="A367">
            <v>366</v>
          </cell>
          <cell r="B367" t="str">
            <v xml:space="preserve"> VALVE</v>
          </cell>
          <cell r="C367" t="str">
            <v>ｹﾞｰﾄﾊﾞﾙﾌﾞ</v>
          </cell>
          <cell r="D367" t="str">
            <v xml:space="preserve"> 125 P</v>
          </cell>
          <cell r="E367" t="str">
            <v xml:space="preserve">  13</v>
          </cell>
          <cell r="F367" t="str">
            <v xml:space="preserve"> 個</v>
          </cell>
          <cell r="G367">
            <v>840</v>
          </cell>
          <cell r="J367">
            <v>366</v>
          </cell>
        </row>
        <row r="368">
          <cell r="A368">
            <v>367</v>
          </cell>
          <cell r="B368" t="str">
            <v xml:space="preserve"> VALVE</v>
          </cell>
          <cell r="C368" t="str">
            <v>ｹﾞｰﾄﾊﾞﾙﾌﾞ</v>
          </cell>
          <cell r="D368" t="str">
            <v xml:space="preserve"> 125 P</v>
          </cell>
          <cell r="E368" t="str">
            <v xml:space="preserve">  20</v>
          </cell>
          <cell r="F368" t="str">
            <v xml:space="preserve"> 個</v>
          </cell>
          <cell r="G368">
            <v>1020</v>
          </cell>
          <cell r="J368">
            <v>367</v>
          </cell>
        </row>
        <row r="369">
          <cell r="A369">
            <v>368</v>
          </cell>
          <cell r="B369" t="str">
            <v xml:space="preserve"> VALVE</v>
          </cell>
          <cell r="C369" t="str">
            <v>ｹﾞｰﾄﾊﾞﾙﾌﾞ</v>
          </cell>
          <cell r="D369" t="str">
            <v xml:space="preserve"> 125 P</v>
          </cell>
          <cell r="E369" t="str">
            <v xml:space="preserve">  25</v>
          </cell>
          <cell r="F369" t="str">
            <v xml:space="preserve"> 個</v>
          </cell>
          <cell r="G369">
            <v>1450</v>
          </cell>
          <cell r="J369">
            <v>368</v>
          </cell>
        </row>
        <row r="370">
          <cell r="A370">
            <v>369</v>
          </cell>
          <cell r="B370" t="str">
            <v xml:space="preserve"> VALVE</v>
          </cell>
          <cell r="C370" t="str">
            <v>ｹﾞｰﾄﾊﾞﾙﾌﾞ</v>
          </cell>
          <cell r="D370" t="str">
            <v xml:space="preserve"> 125 P</v>
          </cell>
          <cell r="E370" t="str">
            <v xml:space="preserve">  40</v>
          </cell>
          <cell r="F370" t="str">
            <v xml:space="preserve"> 個</v>
          </cell>
          <cell r="G370">
            <v>2470</v>
          </cell>
          <cell r="J370">
            <v>369</v>
          </cell>
        </row>
        <row r="371">
          <cell r="A371">
            <v>370</v>
          </cell>
          <cell r="B371" t="str">
            <v xml:space="preserve"> VALVE</v>
          </cell>
          <cell r="C371" t="str">
            <v>ｹﾞｰﾄﾊﾞﾙﾌﾞ</v>
          </cell>
          <cell r="D371" t="str">
            <v xml:space="preserve"> 125 P</v>
          </cell>
          <cell r="E371" t="str">
            <v xml:space="preserve">  50</v>
          </cell>
          <cell r="F371" t="str">
            <v xml:space="preserve"> 個</v>
          </cell>
          <cell r="G371">
            <v>3750</v>
          </cell>
          <cell r="J371">
            <v>370</v>
          </cell>
        </row>
        <row r="372">
          <cell r="A372">
            <v>371</v>
          </cell>
          <cell r="B372" t="str">
            <v xml:space="preserve"> VALVE</v>
          </cell>
          <cell r="C372" t="str">
            <v>小型空気弁</v>
          </cell>
          <cell r="E372" t="str">
            <v xml:space="preserve">  13</v>
          </cell>
          <cell r="F372" t="str">
            <v xml:space="preserve"> 個</v>
          </cell>
          <cell r="G372">
            <v>23850</v>
          </cell>
          <cell r="J372">
            <v>371</v>
          </cell>
        </row>
        <row r="373">
          <cell r="A373">
            <v>372</v>
          </cell>
          <cell r="B373" t="str">
            <v xml:space="preserve"> VALVE</v>
          </cell>
          <cell r="C373" t="str">
            <v>小型空気弁</v>
          </cell>
          <cell r="E373" t="str">
            <v xml:space="preserve">  20</v>
          </cell>
          <cell r="F373" t="str">
            <v xml:space="preserve"> 個</v>
          </cell>
          <cell r="G373">
            <v>29700</v>
          </cell>
          <cell r="J373">
            <v>372</v>
          </cell>
        </row>
        <row r="374">
          <cell r="A374">
            <v>373</v>
          </cell>
          <cell r="B374" t="str">
            <v xml:space="preserve"> VALVE</v>
          </cell>
          <cell r="C374" t="str">
            <v>小型空気弁</v>
          </cell>
          <cell r="E374" t="str">
            <v xml:space="preserve">  25</v>
          </cell>
          <cell r="F374" t="str">
            <v xml:space="preserve"> 個</v>
          </cell>
          <cell r="G374">
            <v>34250</v>
          </cell>
          <cell r="J374">
            <v>373</v>
          </cell>
        </row>
        <row r="375">
          <cell r="A375">
            <v>374</v>
          </cell>
          <cell r="B375" t="str">
            <v xml:space="preserve"> 構造</v>
          </cell>
          <cell r="C375" t="str">
            <v>鉄蓋</v>
          </cell>
          <cell r="D375" t="str">
            <v xml:space="preserve"> Ｆ  Ｃ</v>
          </cell>
          <cell r="E375" t="str">
            <v xml:space="preserve"> 250</v>
          </cell>
          <cell r="F375" t="str">
            <v xml:space="preserve"> 個</v>
          </cell>
          <cell r="G375">
            <v>21600</v>
          </cell>
          <cell r="J375">
            <v>374</v>
          </cell>
        </row>
        <row r="376">
          <cell r="A376">
            <v>375</v>
          </cell>
          <cell r="B376" t="str">
            <v xml:space="preserve"> 構造</v>
          </cell>
          <cell r="C376" t="str">
            <v>止水栓きょう</v>
          </cell>
          <cell r="D376" t="str">
            <v xml:space="preserve"> ＦＣＤ</v>
          </cell>
          <cell r="E376" t="str">
            <v xml:space="preserve"> 上  下</v>
          </cell>
          <cell r="F376" t="str">
            <v xml:space="preserve"> 個</v>
          </cell>
          <cell r="G376">
            <v>3330</v>
          </cell>
          <cell r="J376">
            <v>375</v>
          </cell>
        </row>
        <row r="377">
          <cell r="A377">
            <v>376</v>
          </cell>
          <cell r="B377" t="str">
            <v xml:space="preserve"> 構造</v>
          </cell>
          <cell r="C377" t="str">
            <v>ﾒｰﾀｰﾎﾞｯｸｽ</v>
          </cell>
          <cell r="E377" t="str">
            <v xml:space="preserve">  13･20</v>
          </cell>
          <cell r="F377" t="str">
            <v xml:space="preserve"> 個</v>
          </cell>
          <cell r="G377">
            <v>5640</v>
          </cell>
          <cell r="J377">
            <v>376</v>
          </cell>
        </row>
        <row r="378">
          <cell r="A378">
            <v>377</v>
          </cell>
          <cell r="B378" t="str">
            <v xml:space="preserve"> 構造</v>
          </cell>
          <cell r="C378" t="str">
            <v>ﾒｰﾀｰﾎﾞｯｸｽ</v>
          </cell>
          <cell r="E378" t="str">
            <v xml:space="preserve">  25</v>
          </cell>
          <cell r="F378" t="str">
            <v xml:space="preserve"> 個</v>
          </cell>
          <cell r="G378">
            <v>7820</v>
          </cell>
          <cell r="J378">
            <v>377</v>
          </cell>
        </row>
        <row r="379">
          <cell r="A379">
            <v>378</v>
          </cell>
          <cell r="B379" t="str">
            <v xml:space="preserve"> 構造</v>
          </cell>
          <cell r="C379" t="str">
            <v>ﾒｰﾀｰﾎﾞｯｸｽ</v>
          </cell>
          <cell r="E379" t="str">
            <v xml:space="preserve">  40</v>
          </cell>
          <cell r="F379" t="str">
            <v xml:space="preserve"> 個</v>
          </cell>
          <cell r="G379">
            <v>26000</v>
          </cell>
          <cell r="J379">
            <v>378</v>
          </cell>
        </row>
        <row r="380">
          <cell r="A380">
            <v>379</v>
          </cell>
          <cell r="B380" t="str">
            <v xml:space="preserve"> 構造</v>
          </cell>
          <cell r="C380" t="str">
            <v>壁掛用ﾒｰﾀｰﾎﾞｯｸｽ</v>
          </cell>
          <cell r="E380" t="str">
            <v xml:space="preserve">  13･20</v>
          </cell>
          <cell r="F380" t="str">
            <v xml:space="preserve"> 個</v>
          </cell>
          <cell r="G380">
            <v>12220</v>
          </cell>
          <cell r="J380">
            <v>379</v>
          </cell>
        </row>
        <row r="381">
          <cell r="A381">
            <v>380</v>
          </cell>
          <cell r="B381" t="str">
            <v xml:space="preserve"> 構造</v>
          </cell>
          <cell r="C381" t="str">
            <v>ﾒｰﾀｰ表ｶﾊﾞｰ(ﾌﾞﾛｯｸﾀｲﾌﾟ)</v>
          </cell>
          <cell r="E381" t="str">
            <v xml:space="preserve">  13･20</v>
          </cell>
          <cell r="F381" t="str">
            <v xml:space="preserve"> 個</v>
          </cell>
          <cell r="G381">
            <v>4000</v>
          </cell>
          <cell r="J381">
            <v>380</v>
          </cell>
        </row>
        <row r="382">
          <cell r="A382">
            <v>381</v>
          </cell>
          <cell r="B382" t="str">
            <v xml:space="preserve"> 構造</v>
          </cell>
          <cell r="C382" t="str">
            <v>煉瓦</v>
          </cell>
          <cell r="E382" t="str">
            <v>210*100*60</v>
          </cell>
          <cell r="F382" t="str">
            <v xml:space="preserve"> 個</v>
          </cell>
          <cell r="G382">
            <v>100</v>
          </cell>
          <cell r="I382">
            <v>0</v>
          </cell>
          <cell r="J382">
            <v>381</v>
          </cell>
        </row>
        <row r="383">
          <cell r="A383">
            <v>382</v>
          </cell>
          <cell r="B383" t="str">
            <v xml:space="preserve"> その他</v>
          </cell>
          <cell r="C383" t="str">
            <v>管標示ｼｰﾄ</v>
          </cell>
          <cell r="F383" t="str">
            <v xml:space="preserve"> ｍ</v>
          </cell>
          <cell r="G383">
            <v>254</v>
          </cell>
          <cell r="J383">
            <v>382</v>
          </cell>
        </row>
        <row r="384">
          <cell r="A384">
            <v>383</v>
          </cell>
          <cell r="B384" t="str">
            <v xml:space="preserve"> その他</v>
          </cell>
          <cell r="C384" t="str">
            <v>ﾛｹｰﾃｨﾝｸﾞﾜｲﾔ</v>
          </cell>
          <cell r="F384" t="str">
            <v xml:space="preserve"> ｍ</v>
          </cell>
          <cell r="G384">
            <v>140</v>
          </cell>
          <cell r="J384">
            <v>383</v>
          </cell>
        </row>
        <row r="385">
          <cell r="A385">
            <v>384</v>
          </cell>
          <cell r="B385" t="str">
            <v xml:space="preserve"> その他</v>
          </cell>
          <cell r="C385" t="str">
            <v>ﾒｰﾀｰﾊﾟｯｷﾝ</v>
          </cell>
          <cell r="E385" t="str">
            <v>φ13</v>
          </cell>
          <cell r="F385" t="str">
            <v xml:space="preserve"> 個</v>
          </cell>
          <cell r="G385">
            <v>17</v>
          </cell>
          <cell r="I385" t="str">
            <v>1A-70</v>
          </cell>
          <cell r="J385">
            <v>384</v>
          </cell>
        </row>
        <row r="386">
          <cell r="A386">
            <v>385</v>
          </cell>
          <cell r="B386" t="str">
            <v xml:space="preserve"> その他</v>
          </cell>
          <cell r="C386" t="str">
            <v>ﾒｰﾀｰﾊﾟｯｷﾝ</v>
          </cell>
          <cell r="E386" t="str">
            <v>φ20</v>
          </cell>
          <cell r="F386" t="str">
            <v xml:space="preserve"> 個</v>
          </cell>
          <cell r="G386">
            <v>25</v>
          </cell>
          <cell r="I386" t="str">
            <v>1A-70</v>
          </cell>
          <cell r="J386">
            <v>385</v>
          </cell>
        </row>
        <row r="387">
          <cell r="A387">
            <v>386</v>
          </cell>
          <cell r="B387" t="str">
            <v xml:space="preserve"> その他</v>
          </cell>
          <cell r="C387" t="str">
            <v>ﾒｰﾀｰﾊﾟｯｷﾝ</v>
          </cell>
          <cell r="E387" t="str">
            <v>φ25</v>
          </cell>
          <cell r="F387" t="str">
            <v xml:space="preserve"> 個</v>
          </cell>
          <cell r="G387">
            <v>36</v>
          </cell>
          <cell r="I387" t="str">
            <v>1A-70</v>
          </cell>
          <cell r="J387">
            <v>386</v>
          </cell>
        </row>
        <row r="388">
          <cell r="A388">
            <v>387</v>
          </cell>
          <cell r="B388" t="str">
            <v xml:space="preserve"> その他</v>
          </cell>
          <cell r="C388" t="str">
            <v>ﾒｰﾀｰﾊﾟｯｷﾝ</v>
          </cell>
          <cell r="E388" t="str">
            <v>φ40</v>
          </cell>
          <cell r="F388" t="str">
            <v xml:space="preserve"> 個</v>
          </cell>
          <cell r="G388">
            <v>72</v>
          </cell>
          <cell r="I388" t="str">
            <v>1A-70</v>
          </cell>
          <cell r="J388">
            <v>387</v>
          </cell>
        </row>
        <row r="389">
          <cell r="A389">
            <v>388</v>
          </cell>
          <cell r="B389" t="str">
            <v xml:space="preserve"> その他</v>
          </cell>
          <cell r="C389" t="str">
            <v>ﾒｰﾀｰﾊﾟｯｷﾝ</v>
          </cell>
          <cell r="E389" t="str">
            <v>φ50</v>
          </cell>
          <cell r="F389" t="str">
            <v xml:space="preserve"> 個</v>
          </cell>
          <cell r="G389">
            <v>90</v>
          </cell>
          <cell r="I389" t="str">
            <v>1A-70</v>
          </cell>
          <cell r="J389">
            <v>388</v>
          </cell>
        </row>
        <row r="390">
          <cell r="A390">
            <v>389</v>
          </cell>
          <cell r="B390" t="str">
            <v xml:space="preserve"> その他</v>
          </cell>
          <cell r="C390" t="str">
            <v>ﾒﾀﾙﾊﾟｯｷﾝ</v>
          </cell>
          <cell r="E390" t="str">
            <v>φ13</v>
          </cell>
          <cell r="F390" t="str">
            <v xml:space="preserve"> 個</v>
          </cell>
          <cell r="G390">
            <v>280</v>
          </cell>
          <cell r="I390" t="str">
            <v xml:space="preserve"> 1A-70(SUS)</v>
          </cell>
          <cell r="J390">
            <v>389</v>
          </cell>
        </row>
        <row r="391">
          <cell r="A391">
            <v>390</v>
          </cell>
          <cell r="B391" t="str">
            <v xml:space="preserve"> その他</v>
          </cell>
          <cell r="C391" t="str">
            <v>ﾒﾀﾙﾊﾟｯｷﾝ</v>
          </cell>
          <cell r="E391" t="str">
            <v>φ20</v>
          </cell>
          <cell r="F391" t="str">
            <v xml:space="preserve"> 個</v>
          </cell>
          <cell r="G391">
            <v>390</v>
          </cell>
          <cell r="I391" t="str">
            <v xml:space="preserve"> 1A-70(SUS)</v>
          </cell>
          <cell r="J391">
            <v>390</v>
          </cell>
        </row>
        <row r="392">
          <cell r="A392">
            <v>391</v>
          </cell>
          <cell r="B392" t="str">
            <v xml:space="preserve"> その他</v>
          </cell>
          <cell r="C392" t="str">
            <v>ﾒﾀﾙﾊﾟｯｷﾝ</v>
          </cell>
          <cell r="E392" t="str">
            <v>φ25</v>
          </cell>
          <cell r="F392" t="str">
            <v xml:space="preserve"> 個</v>
          </cell>
          <cell r="G392">
            <v>430</v>
          </cell>
          <cell r="I392" t="str">
            <v xml:space="preserve"> 1A-70(SUS)</v>
          </cell>
          <cell r="J392">
            <v>391</v>
          </cell>
        </row>
        <row r="393">
          <cell r="A393">
            <v>392</v>
          </cell>
          <cell r="B393" t="str">
            <v xml:space="preserve"> その他</v>
          </cell>
          <cell r="C393" t="str">
            <v>ﾒﾀﾙﾊﾟｯｷﾝ</v>
          </cell>
          <cell r="E393" t="str">
            <v>φ40</v>
          </cell>
          <cell r="F393" t="str">
            <v xml:space="preserve"> 個</v>
          </cell>
          <cell r="G393">
            <v>1490</v>
          </cell>
          <cell r="I393" t="str">
            <v xml:space="preserve"> 1A-70(SUS)</v>
          </cell>
          <cell r="J393">
            <v>392</v>
          </cell>
        </row>
        <row r="394">
          <cell r="A394">
            <v>393</v>
          </cell>
          <cell r="B394" t="str">
            <v xml:space="preserve"> その他</v>
          </cell>
          <cell r="C394" t="str">
            <v>ﾒﾀﾙﾊﾟｯｷﾝ</v>
          </cell>
          <cell r="E394" t="str">
            <v>φ50</v>
          </cell>
          <cell r="F394" t="str">
            <v xml:space="preserve"> 個</v>
          </cell>
          <cell r="G394">
            <v>1580</v>
          </cell>
          <cell r="I394" t="str">
            <v xml:space="preserve"> 1A-70(SUS)</v>
          </cell>
          <cell r="J394">
            <v>393</v>
          </cell>
        </row>
        <row r="395">
          <cell r="A395">
            <v>394</v>
          </cell>
          <cell r="B395" t="str">
            <v xml:space="preserve"> その他</v>
          </cell>
          <cell r="C395" t="str">
            <v>ﾌﾗﾝｼﾞﾊﾟｯｷﾝ</v>
          </cell>
          <cell r="E395" t="str">
            <v xml:space="preserve">  50</v>
          </cell>
          <cell r="F395" t="str">
            <v xml:space="preserve"> 個</v>
          </cell>
          <cell r="G395">
            <v>260</v>
          </cell>
          <cell r="J395">
            <v>394</v>
          </cell>
        </row>
        <row r="396">
          <cell r="A396">
            <v>395</v>
          </cell>
          <cell r="B396" t="str">
            <v xml:space="preserve"> その他</v>
          </cell>
          <cell r="C396" t="str">
            <v>ﾌﾗﾝｼﾞﾊﾟｯｷﾝ</v>
          </cell>
          <cell r="E396" t="str">
            <v xml:space="preserve">  75</v>
          </cell>
          <cell r="F396" t="str">
            <v xml:space="preserve"> 個</v>
          </cell>
          <cell r="G396">
            <v>310</v>
          </cell>
          <cell r="J396">
            <v>395</v>
          </cell>
        </row>
        <row r="397">
          <cell r="A397">
            <v>396</v>
          </cell>
          <cell r="B397" t="str">
            <v xml:space="preserve"> その他</v>
          </cell>
          <cell r="C397" t="str">
            <v>ﾌﾗﾝｼﾞﾊﾟｯｷﾝ</v>
          </cell>
          <cell r="E397" t="str">
            <v xml:space="preserve"> 100</v>
          </cell>
          <cell r="F397" t="str">
            <v xml:space="preserve"> 個</v>
          </cell>
          <cell r="G397">
            <v>430</v>
          </cell>
          <cell r="J397">
            <v>396</v>
          </cell>
        </row>
        <row r="398">
          <cell r="A398">
            <v>397</v>
          </cell>
          <cell r="B398" t="str">
            <v xml:space="preserve"> その他</v>
          </cell>
          <cell r="C398" t="str">
            <v>ﾌﾗﾝｼﾞﾊﾟｯｷﾝ</v>
          </cell>
          <cell r="E398" t="str">
            <v xml:space="preserve"> 150</v>
          </cell>
          <cell r="F398" t="str">
            <v xml:space="preserve"> 個</v>
          </cell>
          <cell r="G398">
            <v>680</v>
          </cell>
          <cell r="J398">
            <v>397</v>
          </cell>
        </row>
        <row r="399">
          <cell r="A399">
            <v>398</v>
          </cell>
          <cell r="B399" t="str">
            <v xml:space="preserve"> その他</v>
          </cell>
          <cell r="C399" t="str">
            <v>ﾌﾗﾝｼﾞﾊﾟｯｷﾝ</v>
          </cell>
          <cell r="E399" t="str">
            <v xml:space="preserve"> 200</v>
          </cell>
          <cell r="F399" t="str">
            <v xml:space="preserve"> 個</v>
          </cell>
          <cell r="G399">
            <v>830</v>
          </cell>
          <cell r="J399">
            <v>398</v>
          </cell>
        </row>
        <row r="400">
          <cell r="A400">
            <v>399</v>
          </cell>
          <cell r="B400" t="str">
            <v xml:space="preserve"> その他</v>
          </cell>
          <cell r="C400" t="str">
            <v>ﾌﾗﾝｼﾞﾊﾟｯｷﾝ</v>
          </cell>
          <cell r="E400" t="str">
            <v xml:space="preserve"> 250</v>
          </cell>
          <cell r="F400" t="str">
            <v xml:space="preserve"> 個</v>
          </cell>
          <cell r="G400">
            <v>1010</v>
          </cell>
          <cell r="J400">
            <v>399</v>
          </cell>
        </row>
        <row r="401">
          <cell r="A401">
            <v>400</v>
          </cell>
          <cell r="B401" t="str">
            <v xml:space="preserve"> その他</v>
          </cell>
          <cell r="C401" t="str">
            <v>ﾌﾗﾝｼﾞﾊﾟｯｷﾝ</v>
          </cell>
          <cell r="E401" t="str">
            <v xml:space="preserve"> 300</v>
          </cell>
          <cell r="F401" t="str">
            <v xml:space="preserve"> 個</v>
          </cell>
          <cell r="G401">
            <v>1570</v>
          </cell>
          <cell r="J401">
            <v>400</v>
          </cell>
        </row>
        <row r="402">
          <cell r="A402">
            <v>401</v>
          </cell>
          <cell r="B402" t="str">
            <v xml:space="preserve"> その他</v>
          </cell>
          <cell r="C402" t="str">
            <v>ﾎﾞﾙﾄ･ﾅｯﾄ</v>
          </cell>
          <cell r="D402" t="str">
            <v xml:space="preserve"> SUS304 </v>
          </cell>
          <cell r="E402" t="str">
            <v xml:space="preserve"> M16× 65</v>
          </cell>
          <cell r="F402" t="str">
            <v xml:space="preserve"> 個</v>
          </cell>
          <cell r="G402">
            <v>340</v>
          </cell>
          <cell r="J402">
            <v>401</v>
          </cell>
        </row>
        <row r="403">
          <cell r="A403">
            <v>402</v>
          </cell>
          <cell r="B403" t="str">
            <v xml:space="preserve"> その他</v>
          </cell>
          <cell r="C403" t="str">
            <v>ﾎﾞﾙﾄ･ﾅｯﾄ</v>
          </cell>
          <cell r="D403" t="str">
            <v xml:space="preserve"> SUS304 </v>
          </cell>
          <cell r="E403" t="str">
            <v xml:space="preserve"> M16× 70</v>
          </cell>
          <cell r="F403" t="str">
            <v xml:space="preserve"> 個</v>
          </cell>
          <cell r="G403">
            <v>345</v>
          </cell>
          <cell r="J403">
            <v>402</v>
          </cell>
        </row>
        <row r="404">
          <cell r="A404">
            <v>403</v>
          </cell>
          <cell r="B404" t="str">
            <v xml:space="preserve"> その他</v>
          </cell>
          <cell r="C404" t="str">
            <v>ﾎﾞﾙﾄ･ﾅｯﾄ</v>
          </cell>
          <cell r="D404" t="str">
            <v xml:space="preserve"> SUS304 </v>
          </cell>
          <cell r="E404" t="str">
            <v xml:space="preserve"> M16× 75</v>
          </cell>
          <cell r="F404" t="str">
            <v xml:space="preserve"> 個</v>
          </cell>
          <cell r="G404">
            <v>350</v>
          </cell>
          <cell r="J404">
            <v>403</v>
          </cell>
        </row>
        <row r="405">
          <cell r="A405">
            <v>404</v>
          </cell>
          <cell r="B405" t="str">
            <v xml:space="preserve"> その他</v>
          </cell>
          <cell r="C405" t="str">
            <v>ﾎﾞﾙﾄ･ﾅｯﾄ</v>
          </cell>
          <cell r="D405" t="str">
            <v xml:space="preserve"> SUS304 </v>
          </cell>
          <cell r="E405" t="str">
            <v xml:space="preserve"> M20× 80</v>
          </cell>
          <cell r="F405" t="str">
            <v xml:space="preserve"> 個</v>
          </cell>
          <cell r="G405">
            <v>520</v>
          </cell>
          <cell r="J405">
            <v>404</v>
          </cell>
        </row>
        <row r="406">
          <cell r="A406">
            <v>405</v>
          </cell>
          <cell r="B406" t="str">
            <v xml:space="preserve"> その他</v>
          </cell>
          <cell r="C406" t="str">
            <v>ﾎﾞﾙﾄ･ﾅｯﾄ</v>
          </cell>
          <cell r="D406" t="str">
            <v xml:space="preserve"> SUS304 </v>
          </cell>
          <cell r="E406" t="str">
            <v xml:space="preserve"> M20× 85</v>
          </cell>
          <cell r="F406" t="str">
            <v xml:space="preserve"> 個</v>
          </cell>
          <cell r="G406">
            <v>530</v>
          </cell>
          <cell r="J406">
            <v>405</v>
          </cell>
        </row>
        <row r="407">
          <cell r="A407">
            <v>406</v>
          </cell>
          <cell r="B407" t="str">
            <v xml:space="preserve"> その他</v>
          </cell>
          <cell r="C407" t="str">
            <v>Ｔ頭ﾎﾞﾙﾄﾅｯﾄ</v>
          </cell>
          <cell r="D407" t="str">
            <v xml:space="preserve"> 複合合金</v>
          </cell>
          <cell r="E407" t="str">
            <v xml:space="preserve"> M16× 85</v>
          </cell>
          <cell r="F407" t="str">
            <v xml:space="preserve"> 個</v>
          </cell>
          <cell r="G407">
            <v>220</v>
          </cell>
          <cell r="J407">
            <v>406</v>
          </cell>
        </row>
        <row r="408">
          <cell r="A408">
            <v>407</v>
          </cell>
          <cell r="B408" t="str">
            <v xml:space="preserve"> その他</v>
          </cell>
          <cell r="C408" t="str">
            <v>Ｔ頭ﾎﾞﾙﾄﾅｯﾄ</v>
          </cell>
          <cell r="D408" t="str">
            <v xml:space="preserve"> 複合合金</v>
          </cell>
          <cell r="E408" t="str">
            <v xml:space="preserve"> M20× 90</v>
          </cell>
          <cell r="F408" t="str">
            <v xml:space="preserve"> 個</v>
          </cell>
          <cell r="G408">
            <v>280</v>
          </cell>
          <cell r="J408">
            <v>407</v>
          </cell>
        </row>
        <row r="409">
          <cell r="A409">
            <v>408</v>
          </cell>
          <cell r="B409" t="str">
            <v xml:space="preserve"> その他</v>
          </cell>
          <cell r="C409" t="str">
            <v>Ｔ頭ﾎﾞﾙﾄﾅｯﾄ</v>
          </cell>
          <cell r="D409" t="str">
            <v xml:space="preserve"> 複合合金</v>
          </cell>
          <cell r="E409" t="str">
            <v xml:space="preserve"> M20×100</v>
          </cell>
          <cell r="F409" t="str">
            <v xml:space="preserve"> 個</v>
          </cell>
          <cell r="G409">
            <v>290</v>
          </cell>
          <cell r="J409">
            <v>408</v>
          </cell>
        </row>
        <row r="410">
          <cell r="A410">
            <v>409</v>
          </cell>
          <cell r="B410" t="str">
            <v xml:space="preserve"> 緊急</v>
          </cell>
          <cell r="C410" t="str">
            <v>TN65ｼﾞｮｲﾝﾄ</v>
          </cell>
          <cell r="D410" t="str">
            <v xml:space="preserve"> 鋳鉄管用</v>
          </cell>
          <cell r="E410" t="str">
            <v xml:space="preserve">  75×200</v>
          </cell>
          <cell r="F410" t="str">
            <v xml:space="preserve"> 個</v>
          </cell>
          <cell r="G410">
            <v>17900</v>
          </cell>
          <cell r="H410" t="str">
            <v>B･N:SUS304</v>
          </cell>
          <cell r="J410">
            <v>409</v>
          </cell>
        </row>
        <row r="411">
          <cell r="A411">
            <v>410</v>
          </cell>
          <cell r="B411" t="str">
            <v xml:space="preserve"> 緊急</v>
          </cell>
          <cell r="C411" t="str">
            <v>TN65ｼﾞｮｲﾝﾄ</v>
          </cell>
          <cell r="D411" t="str">
            <v xml:space="preserve"> 鋳鉄管用</v>
          </cell>
          <cell r="E411" t="str">
            <v xml:space="preserve"> 100×255</v>
          </cell>
          <cell r="F411" t="str">
            <v xml:space="preserve"> 個</v>
          </cell>
          <cell r="G411">
            <v>32200</v>
          </cell>
          <cell r="H411" t="str">
            <v>B･N:SUS304</v>
          </cell>
          <cell r="J411">
            <v>410</v>
          </cell>
        </row>
        <row r="412">
          <cell r="A412">
            <v>411</v>
          </cell>
          <cell r="B412" t="str">
            <v xml:space="preserve"> 緊急</v>
          </cell>
          <cell r="C412" t="str">
            <v>TN65ｼﾞｮｲﾝﾄ</v>
          </cell>
          <cell r="D412" t="str">
            <v xml:space="preserve"> 鋳鉄管用</v>
          </cell>
          <cell r="E412" t="str">
            <v xml:space="preserve"> 150×300</v>
          </cell>
          <cell r="F412" t="str">
            <v xml:space="preserve"> 個</v>
          </cell>
          <cell r="G412">
            <v>44700</v>
          </cell>
          <cell r="H412" t="str">
            <v>B･N:SUS304</v>
          </cell>
          <cell r="J412">
            <v>411</v>
          </cell>
        </row>
        <row r="413">
          <cell r="A413">
            <v>412</v>
          </cell>
          <cell r="B413" t="str">
            <v xml:space="preserve"> 緊急</v>
          </cell>
          <cell r="C413" t="str">
            <v>TN65ｼﾞｮｲﾝﾄ</v>
          </cell>
          <cell r="D413" t="str">
            <v xml:space="preserve"> 鋳鉄管用</v>
          </cell>
          <cell r="E413" t="str">
            <v xml:space="preserve"> 200×352</v>
          </cell>
          <cell r="F413" t="str">
            <v xml:space="preserve"> 個</v>
          </cell>
          <cell r="G413">
            <v>60200</v>
          </cell>
          <cell r="H413" t="str">
            <v>B･N:SUS304</v>
          </cell>
          <cell r="J413">
            <v>412</v>
          </cell>
        </row>
        <row r="414">
          <cell r="A414">
            <v>413</v>
          </cell>
          <cell r="B414" t="str">
            <v xml:space="preserve"> 緊急</v>
          </cell>
          <cell r="C414" t="str">
            <v>TN65ｼﾞｮｲﾝﾄ</v>
          </cell>
          <cell r="D414" t="str">
            <v xml:space="preserve"> 鋳鉄管用</v>
          </cell>
          <cell r="E414" t="str">
            <v xml:space="preserve"> 250×390</v>
          </cell>
          <cell r="F414" t="str">
            <v xml:space="preserve"> 個</v>
          </cell>
          <cell r="G414">
            <v>78600</v>
          </cell>
          <cell r="H414" t="str">
            <v>B･N:SUS304</v>
          </cell>
          <cell r="J414">
            <v>413</v>
          </cell>
        </row>
        <row r="415">
          <cell r="A415">
            <v>414</v>
          </cell>
          <cell r="B415" t="str">
            <v xml:space="preserve"> 緊急</v>
          </cell>
          <cell r="C415" t="str">
            <v>TN65ｼﾞｮｲﾝﾄ</v>
          </cell>
          <cell r="D415" t="str">
            <v xml:space="preserve"> 鋳鉄管用</v>
          </cell>
          <cell r="E415" t="str">
            <v xml:space="preserve"> 300×390</v>
          </cell>
          <cell r="F415" t="str">
            <v xml:space="preserve"> 個</v>
          </cell>
          <cell r="G415">
            <v>91300</v>
          </cell>
          <cell r="H415" t="str">
            <v>B･N:SUS304</v>
          </cell>
          <cell r="J415">
            <v>414</v>
          </cell>
        </row>
        <row r="416">
          <cell r="A416">
            <v>415</v>
          </cell>
          <cell r="B416" t="str">
            <v xml:space="preserve"> 緊急</v>
          </cell>
          <cell r="C416" t="str">
            <v>TN65ｼﾞｮｲﾝﾄ</v>
          </cell>
          <cell r="D416" t="str">
            <v xml:space="preserve"> 鋳鉄管用</v>
          </cell>
          <cell r="E416" t="str">
            <v xml:space="preserve"> 350×400</v>
          </cell>
          <cell r="F416" t="str">
            <v xml:space="preserve"> 個</v>
          </cell>
          <cell r="G416">
            <v>109550</v>
          </cell>
          <cell r="H416" t="str">
            <v>B･N:SUS304</v>
          </cell>
          <cell r="J416">
            <v>415</v>
          </cell>
        </row>
        <row r="417">
          <cell r="A417">
            <v>416</v>
          </cell>
          <cell r="B417" t="str">
            <v xml:space="preserve"> 緊急</v>
          </cell>
          <cell r="C417" t="str">
            <v>補修用ｸﾗﾝﾌﾟ</v>
          </cell>
          <cell r="D417" t="str">
            <v xml:space="preserve"> CP</v>
          </cell>
          <cell r="E417" t="str">
            <v xml:space="preserve">  75×300</v>
          </cell>
          <cell r="F417" t="str">
            <v xml:space="preserve"> 個</v>
          </cell>
          <cell r="G417">
            <v>19470</v>
          </cell>
          <cell r="J417">
            <v>416</v>
          </cell>
        </row>
        <row r="418">
          <cell r="A418">
            <v>417</v>
          </cell>
          <cell r="B418" t="str">
            <v xml:space="preserve"> 緊急</v>
          </cell>
          <cell r="C418" t="str">
            <v>補修用ｸﾗﾝﾌﾟ</v>
          </cell>
          <cell r="D418" t="str">
            <v xml:space="preserve"> CP</v>
          </cell>
          <cell r="E418" t="str">
            <v xml:space="preserve"> 100×300</v>
          </cell>
          <cell r="F418" t="str">
            <v xml:space="preserve"> 個</v>
          </cell>
          <cell r="G418">
            <v>25460</v>
          </cell>
          <cell r="J418">
            <v>417</v>
          </cell>
        </row>
        <row r="419">
          <cell r="A419">
            <v>418</v>
          </cell>
          <cell r="B419" t="str">
            <v xml:space="preserve"> 緊急</v>
          </cell>
          <cell r="C419" t="str">
            <v>補修用ｸﾗﾝﾌﾟ</v>
          </cell>
          <cell r="D419" t="str">
            <v xml:space="preserve"> CP</v>
          </cell>
          <cell r="E419" t="str">
            <v xml:space="preserve"> 150×300</v>
          </cell>
          <cell r="F419" t="str">
            <v xml:space="preserve"> 個</v>
          </cell>
          <cell r="G419">
            <v>30620</v>
          </cell>
          <cell r="J419">
            <v>418</v>
          </cell>
        </row>
        <row r="420">
          <cell r="A420">
            <v>419</v>
          </cell>
          <cell r="B420" t="str">
            <v xml:space="preserve"> 緊急</v>
          </cell>
          <cell r="C420" t="str">
            <v>補修用ｸﾗﾝﾌﾟ</v>
          </cell>
          <cell r="D420" t="str">
            <v xml:space="preserve"> CP</v>
          </cell>
          <cell r="E420" t="str">
            <v xml:space="preserve"> 200×300</v>
          </cell>
          <cell r="F420" t="str">
            <v xml:space="preserve"> 個</v>
          </cell>
          <cell r="G420">
            <v>46700</v>
          </cell>
          <cell r="J420">
            <v>419</v>
          </cell>
        </row>
        <row r="421">
          <cell r="A421">
            <v>420</v>
          </cell>
          <cell r="B421" t="str">
            <v xml:space="preserve"> 緊急</v>
          </cell>
          <cell r="C421" t="str">
            <v>補修用ｸﾗﾝﾌﾟ</v>
          </cell>
          <cell r="D421" t="str">
            <v xml:space="preserve"> CP</v>
          </cell>
          <cell r="E421" t="str">
            <v xml:space="preserve"> 250×300</v>
          </cell>
          <cell r="F421" t="str">
            <v xml:space="preserve"> 個</v>
          </cell>
          <cell r="G421">
            <v>73120</v>
          </cell>
          <cell r="J421">
            <v>420</v>
          </cell>
        </row>
        <row r="422">
          <cell r="A422">
            <v>421</v>
          </cell>
          <cell r="B422" t="str">
            <v xml:space="preserve"> 緊急</v>
          </cell>
          <cell r="C422" t="str">
            <v>補修用ｸﾗﾝﾌﾟ</v>
          </cell>
          <cell r="D422" t="str">
            <v xml:space="preserve"> CP</v>
          </cell>
          <cell r="E422" t="str">
            <v xml:space="preserve"> 300×300</v>
          </cell>
          <cell r="F422" t="str">
            <v xml:space="preserve"> 個</v>
          </cell>
          <cell r="G422">
            <v>83040</v>
          </cell>
          <cell r="J422">
            <v>421</v>
          </cell>
        </row>
        <row r="423">
          <cell r="A423">
            <v>422</v>
          </cell>
          <cell r="B423" t="str">
            <v xml:space="preserve"> 緊急</v>
          </cell>
          <cell r="C423" t="str">
            <v>補修用ｸﾗﾝﾌﾟ</v>
          </cell>
          <cell r="D423" t="str">
            <v xml:space="preserve"> CP</v>
          </cell>
          <cell r="E423" t="str">
            <v xml:space="preserve"> 350×300</v>
          </cell>
          <cell r="F423" t="str">
            <v xml:space="preserve"> 個</v>
          </cell>
          <cell r="G423">
            <v>93840</v>
          </cell>
          <cell r="J423">
            <v>422</v>
          </cell>
        </row>
        <row r="424">
          <cell r="A424">
            <v>423</v>
          </cell>
          <cell r="B424" t="str">
            <v xml:space="preserve"> 施工</v>
          </cell>
          <cell r="C424" t="str">
            <v>割Ｔ字管穿孔</v>
          </cell>
          <cell r="D424" t="str">
            <v xml:space="preserve"> (昼) DIP</v>
          </cell>
          <cell r="E424" t="str">
            <v xml:space="preserve">  75× 50</v>
          </cell>
          <cell r="F424" t="str">
            <v>箇所</v>
          </cell>
          <cell r="G424">
            <v>39000</v>
          </cell>
          <cell r="J424">
            <v>423</v>
          </cell>
        </row>
        <row r="425">
          <cell r="A425">
            <v>424</v>
          </cell>
          <cell r="B425" t="str">
            <v xml:space="preserve"> 施工</v>
          </cell>
          <cell r="C425" t="str">
            <v>割Ｔ字管穿孔</v>
          </cell>
          <cell r="D425" t="str">
            <v xml:space="preserve"> (昼) DIP</v>
          </cell>
          <cell r="E425" t="str">
            <v xml:space="preserve"> 100× 50</v>
          </cell>
          <cell r="F425" t="str">
            <v>箇所</v>
          </cell>
          <cell r="G425">
            <v>39000</v>
          </cell>
          <cell r="J425">
            <v>424</v>
          </cell>
        </row>
        <row r="426">
          <cell r="A426">
            <v>425</v>
          </cell>
          <cell r="B426" t="str">
            <v xml:space="preserve"> 施工</v>
          </cell>
          <cell r="C426" t="str">
            <v>割Ｔ字管穿孔</v>
          </cell>
          <cell r="D426" t="str">
            <v xml:space="preserve"> (昼) DIP</v>
          </cell>
          <cell r="E426" t="str">
            <v xml:space="preserve"> 150× 50</v>
          </cell>
          <cell r="F426" t="str">
            <v>箇所</v>
          </cell>
          <cell r="G426">
            <v>43000</v>
          </cell>
          <cell r="J426">
            <v>425</v>
          </cell>
        </row>
        <row r="427">
          <cell r="A427">
            <v>426</v>
          </cell>
          <cell r="B427" t="str">
            <v xml:space="preserve"> 施工</v>
          </cell>
          <cell r="C427" t="str">
            <v>割Ｔ字管穿孔</v>
          </cell>
          <cell r="D427" t="str">
            <v xml:space="preserve"> (昼) DIP</v>
          </cell>
          <cell r="E427" t="str">
            <v xml:space="preserve"> 200× 50</v>
          </cell>
          <cell r="F427" t="str">
            <v>箇所</v>
          </cell>
          <cell r="G427">
            <v>43000</v>
          </cell>
          <cell r="J427">
            <v>426</v>
          </cell>
        </row>
        <row r="428">
          <cell r="A428">
            <v>427</v>
          </cell>
          <cell r="B428" t="str">
            <v xml:space="preserve"> 施工</v>
          </cell>
          <cell r="C428" t="str">
            <v>割Ｔ字管穿孔</v>
          </cell>
          <cell r="D428" t="str">
            <v xml:space="preserve"> (昼) DIP</v>
          </cell>
          <cell r="E428" t="str">
            <v xml:space="preserve"> 250× 50</v>
          </cell>
          <cell r="F428" t="str">
            <v>箇所</v>
          </cell>
          <cell r="G428">
            <v>43000</v>
          </cell>
          <cell r="J428">
            <v>427</v>
          </cell>
        </row>
        <row r="429">
          <cell r="A429">
            <v>428</v>
          </cell>
          <cell r="B429" t="str">
            <v xml:space="preserve"> 施工</v>
          </cell>
          <cell r="C429" t="str">
            <v>割Ｔ字管穿孔</v>
          </cell>
          <cell r="D429" t="str">
            <v xml:space="preserve"> (夜) DIP</v>
          </cell>
          <cell r="E429" t="str">
            <v xml:space="preserve">  75× 50</v>
          </cell>
          <cell r="F429" t="str">
            <v>箇所</v>
          </cell>
          <cell r="G429">
            <v>46800</v>
          </cell>
          <cell r="J429">
            <v>428</v>
          </cell>
        </row>
        <row r="430">
          <cell r="A430">
            <v>429</v>
          </cell>
          <cell r="B430" t="str">
            <v xml:space="preserve"> 施工</v>
          </cell>
          <cell r="C430" t="str">
            <v>割Ｔ字管穿孔</v>
          </cell>
          <cell r="D430" t="str">
            <v xml:space="preserve"> (夜) DIP</v>
          </cell>
          <cell r="E430" t="str">
            <v xml:space="preserve"> 100× 50</v>
          </cell>
          <cell r="F430" t="str">
            <v>箇所</v>
          </cell>
          <cell r="G430">
            <v>46800</v>
          </cell>
          <cell r="J430">
            <v>429</v>
          </cell>
        </row>
        <row r="431">
          <cell r="A431">
            <v>430</v>
          </cell>
          <cell r="B431" t="str">
            <v xml:space="preserve"> 施工</v>
          </cell>
          <cell r="C431" t="str">
            <v>割Ｔ字管穿孔</v>
          </cell>
          <cell r="D431" t="str">
            <v xml:space="preserve"> (夜) DIP</v>
          </cell>
          <cell r="E431" t="str">
            <v xml:space="preserve"> 150× 50</v>
          </cell>
          <cell r="F431" t="str">
            <v>箇所</v>
          </cell>
          <cell r="G431">
            <v>51600</v>
          </cell>
          <cell r="J431">
            <v>430</v>
          </cell>
        </row>
        <row r="432">
          <cell r="A432">
            <v>431</v>
          </cell>
          <cell r="B432" t="str">
            <v xml:space="preserve"> 施工</v>
          </cell>
          <cell r="C432" t="str">
            <v>割Ｔ字管穿孔</v>
          </cell>
          <cell r="D432" t="str">
            <v xml:space="preserve"> (夜) DIP</v>
          </cell>
          <cell r="E432" t="str">
            <v xml:space="preserve"> 200× 50</v>
          </cell>
          <cell r="F432" t="str">
            <v>箇所</v>
          </cell>
          <cell r="G432">
            <v>51600</v>
          </cell>
          <cell r="J432">
            <v>431</v>
          </cell>
        </row>
        <row r="433">
          <cell r="A433">
            <v>432</v>
          </cell>
          <cell r="B433" t="str">
            <v xml:space="preserve"> 施工</v>
          </cell>
          <cell r="C433" t="str">
            <v>割Ｔ字管穿孔</v>
          </cell>
          <cell r="D433" t="str">
            <v xml:space="preserve"> (夜) DIP</v>
          </cell>
          <cell r="E433" t="str">
            <v xml:space="preserve"> 250× 50</v>
          </cell>
          <cell r="F433" t="str">
            <v>箇所</v>
          </cell>
          <cell r="G433">
            <v>51600</v>
          </cell>
          <cell r="J433">
            <v>432</v>
          </cell>
        </row>
        <row r="434">
          <cell r="A434">
            <v>433</v>
          </cell>
          <cell r="B434" t="str">
            <v xml:space="preserve"> 構造</v>
          </cell>
          <cell r="C434" t="str">
            <v>GP用ｻﾄﾞﾙﾊﾞﾝﾄﾞ</v>
          </cell>
          <cell r="D434" t="str">
            <v xml:space="preserve"> ﾎﾟﾘｴﾁﾚﾝ製</v>
          </cell>
          <cell r="E434" t="str">
            <v xml:space="preserve">  15</v>
          </cell>
          <cell r="F434" t="str">
            <v xml:space="preserve"> 個</v>
          </cell>
          <cell r="G434">
            <v>35</v>
          </cell>
          <cell r="J434">
            <v>433</v>
          </cell>
        </row>
        <row r="435">
          <cell r="A435">
            <v>434</v>
          </cell>
          <cell r="B435" t="str">
            <v xml:space="preserve"> 構造</v>
          </cell>
          <cell r="C435" t="str">
            <v>GP用ｻﾄﾞﾙﾊﾞﾝﾄﾞ</v>
          </cell>
          <cell r="D435" t="str">
            <v xml:space="preserve"> ﾎﾟﾘｴﾁﾚﾝ製</v>
          </cell>
          <cell r="E435" t="str">
            <v xml:space="preserve">  20</v>
          </cell>
          <cell r="F435" t="str">
            <v xml:space="preserve"> 個</v>
          </cell>
          <cell r="G435">
            <v>35</v>
          </cell>
          <cell r="J435">
            <v>434</v>
          </cell>
        </row>
        <row r="436">
          <cell r="A436">
            <v>435</v>
          </cell>
          <cell r="B436" t="str">
            <v xml:space="preserve"> 構造</v>
          </cell>
          <cell r="C436" t="str">
            <v>GP用ｻﾄﾞﾙﾊﾞﾝﾄﾞ</v>
          </cell>
          <cell r="D436" t="str">
            <v xml:space="preserve"> ﾎﾟﾘｴﾁﾚﾝ製</v>
          </cell>
          <cell r="E436" t="str">
            <v xml:space="preserve">  25</v>
          </cell>
          <cell r="F436" t="str">
            <v xml:space="preserve"> 個</v>
          </cell>
          <cell r="G436">
            <v>35</v>
          </cell>
          <cell r="J436">
            <v>435</v>
          </cell>
        </row>
        <row r="437">
          <cell r="A437">
            <v>436</v>
          </cell>
          <cell r="B437" t="str">
            <v xml:space="preserve"> 構造</v>
          </cell>
          <cell r="C437" t="str">
            <v>GP用ｻﾄﾞﾙﾊﾞﾝﾄﾞ</v>
          </cell>
          <cell r="D437" t="str">
            <v xml:space="preserve"> ﾎﾟﾘｴﾁﾚﾝ製</v>
          </cell>
          <cell r="E437" t="str">
            <v xml:space="preserve">  40</v>
          </cell>
          <cell r="F437" t="str">
            <v xml:space="preserve"> 個</v>
          </cell>
          <cell r="G437">
            <v>75</v>
          </cell>
          <cell r="J437">
            <v>436</v>
          </cell>
        </row>
        <row r="438">
          <cell r="A438">
            <v>437</v>
          </cell>
          <cell r="B438" t="str">
            <v xml:space="preserve"> 構造</v>
          </cell>
          <cell r="C438" t="str">
            <v>GP用ｻﾄﾞﾙﾊﾞﾝﾄﾞ</v>
          </cell>
          <cell r="D438" t="str">
            <v xml:space="preserve"> ﾎﾟﾘｴﾁﾚﾝ製</v>
          </cell>
          <cell r="E438" t="str">
            <v xml:space="preserve">  50</v>
          </cell>
          <cell r="F438" t="str">
            <v xml:space="preserve"> 個</v>
          </cell>
          <cell r="G438">
            <v>85</v>
          </cell>
          <cell r="J438">
            <v>437</v>
          </cell>
        </row>
        <row r="439">
          <cell r="A439">
            <v>438</v>
          </cell>
          <cell r="B439" t="str">
            <v xml:space="preserve"> 仮設</v>
          </cell>
          <cell r="C439" t="str">
            <v>ﾎﾟﾘｴﾁﾚﾝ管</v>
          </cell>
          <cell r="D439" t="str">
            <v xml:space="preserve"> 1種軟質管</v>
          </cell>
          <cell r="E439" t="str">
            <v xml:space="preserve">  13</v>
          </cell>
          <cell r="F439" t="str">
            <v xml:space="preserve"> ｍ</v>
          </cell>
          <cell r="G439">
            <v>61</v>
          </cell>
          <cell r="H439" t="str">
            <v xml:space="preserve"> 50%補正済</v>
          </cell>
          <cell r="J439">
            <v>438</v>
          </cell>
        </row>
        <row r="440">
          <cell r="A440">
            <v>439</v>
          </cell>
          <cell r="B440" t="str">
            <v xml:space="preserve"> 仮設</v>
          </cell>
          <cell r="C440" t="str">
            <v>ﾎﾟﾘｴﾁﾚﾝ管</v>
          </cell>
          <cell r="D440" t="str">
            <v xml:space="preserve"> 1種軟質管</v>
          </cell>
          <cell r="E440" t="str">
            <v xml:space="preserve">  20</v>
          </cell>
          <cell r="F440" t="str">
            <v xml:space="preserve"> ｍ</v>
          </cell>
          <cell r="G440">
            <v>90</v>
          </cell>
          <cell r="H440" t="str">
            <v xml:space="preserve"> 50%補正済</v>
          </cell>
          <cell r="J440">
            <v>439</v>
          </cell>
        </row>
        <row r="441">
          <cell r="A441">
            <v>440</v>
          </cell>
          <cell r="B441" t="str">
            <v xml:space="preserve"> 仮設</v>
          </cell>
          <cell r="C441" t="str">
            <v>ﾎﾟﾘｴﾁﾚﾝ管</v>
          </cell>
          <cell r="D441" t="str">
            <v xml:space="preserve"> 1種軟質管</v>
          </cell>
          <cell r="E441" t="str">
            <v xml:space="preserve">  25</v>
          </cell>
          <cell r="F441" t="str">
            <v xml:space="preserve"> ｍ</v>
          </cell>
          <cell r="G441">
            <v>141</v>
          </cell>
          <cell r="H441" t="str">
            <v xml:space="preserve"> 50%補正済</v>
          </cell>
          <cell r="J441">
            <v>440</v>
          </cell>
        </row>
        <row r="442">
          <cell r="A442">
            <v>441</v>
          </cell>
          <cell r="B442" t="str">
            <v xml:space="preserve"> 仮設</v>
          </cell>
          <cell r="C442" t="str">
            <v>ﾎﾟﾘｴﾁﾚﾝ管</v>
          </cell>
          <cell r="D442" t="str">
            <v xml:space="preserve"> 1種軟質管</v>
          </cell>
          <cell r="E442" t="str">
            <v xml:space="preserve">  40</v>
          </cell>
          <cell r="F442" t="str">
            <v xml:space="preserve"> ｍ</v>
          </cell>
          <cell r="G442">
            <v>263</v>
          </cell>
          <cell r="H442" t="str">
            <v xml:space="preserve"> 50%補正済</v>
          </cell>
          <cell r="J442">
            <v>441</v>
          </cell>
        </row>
        <row r="443">
          <cell r="A443">
            <v>442</v>
          </cell>
          <cell r="B443" t="str">
            <v xml:space="preserve"> 仮設</v>
          </cell>
          <cell r="C443" t="str">
            <v>ﾎﾟﾘｴﾁﾚﾝ管</v>
          </cell>
          <cell r="D443" t="str">
            <v xml:space="preserve"> 1種軟質管</v>
          </cell>
          <cell r="E443" t="str">
            <v xml:space="preserve">  50</v>
          </cell>
          <cell r="F443" t="str">
            <v xml:space="preserve"> ｍ</v>
          </cell>
          <cell r="G443">
            <v>405</v>
          </cell>
          <cell r="H443" t="str">
            <v xml:space="preserve"> 50%補正済</v>
          </cell>
          <cell r="J443">
            <v>442</v>
          </cell>
        </row>
        <row r="444">
          <cell r="A444">
            <v>443</v>
          </cell>
          <cell r="B444" t="str">
            <v xml:space="preserve"> 仮設</v>
          </cell>
          <cell r="C444" t="str">
            <v>PP ﾁｰｽﾞ</v>
          </cell>
          <cell r="E444" t="str">
            <v xml:space="preserve">  13</v>
          </cell>
          <cell r="F444" t="str">
            <v xml:space="preserve"> 個</v>
          </cell>
          <cell r="G444">
            <v>875</v>
          </cell>
          <cell r="H444" t="str">
            <v xml:space="preserve"> 35%補正済</v>
          </cell>
          <cell r="J444">
            <v>443</v>
          </cell>
        </row>
        <row r="445">
          <cell r="A445">
            <v>444</v>
          </cell>
          <cell r="B445" t="str">
            <v xml:space="preserve"> 仮設</v>
          </cell>
          <cell r="C445" t="str">
            <v>PP ﾁｰｽﾞ</v>
          </cell>
          <cell r="E445" t="str">
            <v xml:space="preserve">  20</v>
          </cell>
          <cell r="F445" t="str">
            <v xml:space="preserve"> 個</v>
          </cell>
          <cell r="G445">
            <v>1163</v>
          </cell>
          <cell r="H445" t="str">
            <v xml:space="preserve"> 35%補正済</v>
          </cell>
          <cell r="J445">
            <v>444</v>
          </cell>
        </row>
        <row r="446">
          <cell r="A446">
            <v>445</v>
          </cell>
          <cell r="B446" t="str">
            <v xml:space="preserve"> 仮設</v>
          </cell>
          <cell r="C446" t="str">
            <v>PP ﾁｰｽﾞ</v>
          </cell>
          <cell r="E446" t="str">
            <v xml:space="preserve">  25</v>
          </cell>
          <cell r="F446" t="str">
            <v xml:space="preserve"> 個</v>
          </cell>
          <cell r="G446">
            <v>1541</v>
          </cell>
          <cell r="H446" t="str">
            <v xml:space="preserve"> 35%補正済</v>
          </cell>
          <cell r="J446">
            <v>445</v>
          </cell>
        </row>
        <row r="447">
          <cell r="A447">
            <v>446</v>
          </cell>
          <cell r="B447" t="str">
            <v xml:space="preserve"> 仮設</v>
          </cell>
          <cell r="C447" t="str">
            <v>PP ﾁｰｽﾞ</v>
          </cell>
          <cell r="E447" t="str">
            <v xml:space="preserve">  40</v>
          </cell>
          <cell r="F447" t="str">
            <v xml:space="preserve"> 個</v>
          </cell>
          <cell r="G447">
            <v>4103</v>
          </cell>
          <cell r="H447" t="str">
            <v xml:space="preserve"> 35%補正済</v>
          </cell>
          <cell r="J447">
            <v>446</v>
          </cell>
        </row>
        <row r="448">
          <cell r="A448">
            <v>447</v>
          </cell>
          <cell r="B448" t="str">
            <v xml:space="preserve"> 仮設</v>
          </cell>
          <cell r="C448" t="str">
            <v>PP ﾁｰｽﾞ</v>
          </cell>
          <cell r="E448" t="str">
            <v xml:space="preserve">  50</v>
          </cell>
          <cell r="F448" t="str">
            <v xml:space="preserve"> 個</v>
          </cell>
          <cell r="G448">
            <v>5684</v>
          </cell>
          <cell r="H448" t="str">
            <v xml:space="preserve"> 35%補正済</v>
          </cell>
          <cell r="J448">
            <v>447</v>
          </cell>
        </row>
        <row r="449">
          <cell r="A449">
            <v>448</v>
          </cell>
          <cell r="B449" t="str">
            <v xml:space="preserve"> 仮設</v>
          </cell>
          <cell r="C449" t="str">
            <v>PP ﾁｰｽﾞ</v>
          </cell>
          <cell r="D449" t="str">
            <v xml:space="preserve"> 異　径</v>
          </cell>
          <cell r="E449" t="str">
            <v xml:space="preserve">  20× 13</v>
          </cell>
          <cell r="F449" t="str">
            <v xml:space="preserve"> 個</v>
          </cell>
          <cell r="G449">
            <v>1050</v>
          </cell>
          <cell r="H449" t="str">
            <v xml:space="preserve"> 35%補正済</v>
          </cell>
          <cell r="J449">
            <v>448</v>
          </cell>
        </row>
        <row r="450">
          <cell r="A450">
            <v>449</v>
          </cell>
          <cell r="B450" t="str">
            <v xml:space="preserve"> 仮設</v>
          </cell>
          <cell r="C450" t="str">
            <v>PP ﾁｰｽﾞ</v>
          </cell>
          <cell r="D450" t="str">
            <v xml:space="preserve"> 異　径</v>
          </cell>
          <cell r="E450" t="str">
            <v xml:space="preserve">  25× 13</v>
          </cell>
          <cell r="F450" t="str">
            <v xml:space="preserve"> 個</v>
          </cell>
          <cell r="G450">
            <v>1330</v>
          </cell>
          <cell r="H450" t="str">
            <v xml:space="preserve"> 35%補正済</v>
          </cell>
          <cell r="J450">
            <v>449</v>
          </cell>
        </row>
        <row r="451">
          <cell r="A451">
            <v>450</v>
          </cell>
          <cell r="B451" t="str">
            <v xml:space="preserve"> 仮設</v>
          </cell>
          <cell r="C451" t="str">
            <v>PP ﾁｰｽﾞ</v>
          </cell>
          <cell r="D451" t="str">
            <v xml:space="preserve"> 異　径</v>
          </cell>
          <cell r="E451" t="str">
            <v xml:space="preserve">  25× 20 </v>
          </cell>
          <cell r="F451" t="str">
            <v xml:space="preserve"> 個</v>
          </cell>
          <cell r="G451">
            <v>1411</v>
          </cell>
          <cell r="H451" t="str">
            <v xml:space="preserve"> 35%補正済</v>
          </cell>
          <cell r="J451">
            <v>450</v>
          </cell>
        </row>
        <row r="452">
          <cell r="A452">
            <v>451</v>
          </cell>
          <cell r="B452" t="str">
            <v xml:space="preserve"> 仮設</v>
          </cell>
          <cell r="C452" t="str">
            <v>PP ﾁｰｽﾞ</v>
          </cell>
          <cell r="D452" t="str">
            <v xml:space="preserve"> 異　径</v>
          </cell>
          <cell r="E452" t="str">
            <v xml:space="preserve">  40× 13 </v>
          </cell>
          <cell r="F452" t="str">
            <v xml:space="preserve"> 個</v>
          </cell>
          <cell r="G452">
            <v>3216</v>
          </cell>
          <cell r="H452" t="str">
            <v xml:space="preserve"> 35%補正済</v>
          </cell>
          <cell r="J452">
            <v>451</v>
          </cell>
        </row>
        <row r="453">
          <cell r="A453">
            <v>452</v>
          </cell>
          <cell r="B453" t="str">
            <v xml:space="preserve"> 仮設</v>
          </cell>
          <cell r="C453" t="str">
            <v>PP ﾁｰｽﾞ</v>
          </cell>
          <cell r="D453" t="str">
            <v xml:space="preserve"> 異　径</v>
          </cell>
          <cell r="E453" t="str">
            <v xml:space="preserve">  40× 20</v>
          </cell>
          <cell r="F453" t="str">
            <v xml:space="preserve"> 個</v>
          </cell>
          <cell r="G453">
            <v>3305</v>
          </cell>
          <cell r="H453" t="str">
            <v xml:space="preserve"> 35%補正済</v>
          </cell>
          <cell r="J453">
            <v>452</v>
          </cell>
        </row>
        <row r="454">
          <cell r="A454">
            <v>453</v>
          </cell>
          <cell r="B454" t="str">
            <v xml:space="preserve"> 仮設</v>
          </cell>
          <cell r="C454" t="str">
            <v>PP ﾁｰｽﾞ</v>
          </cell>
          <cell r="D454" t="str">
            <v xml:space="preserve"> 異　径</v>
          </cell>
          <cell r="E454" t="str">
            <v xml:space="preserve">  40× 25</v>
          </cell>
          <cell r="F454" t="str">
            <v xml:space="preserve"> 個</v>
          </cell>
          <cell r="G454">
            <v>3424</v>
          </cell>
          <cell r="H454" t="str">
            <v xml:space="preserve"> 35%補正済</v>
          </cell>
          <cell r="J454">
            <v>453</v>
          </cell>
        </row>
        <row r="455">
          <cell r="A455">
            <v>454</v>
          </cell>
          <cell r="B455" t="str">
            <v xml:space="preserve"> 仮設</v>
          </cell>
          <cell r="C455" t="str">
            <v>PP ﾁｰｽﾞ</v>
          </cell>
          <cell r="D455" t="str">
            <v xml:space="preserve"> 異　径</v>
          </cell>
          <cell r="E455" t="str">
            <v xml:space="preserve">  50× 13</v>
          </cell>
          <cell r="F455" t="str">
            <v xml:space="preserve"> 個</v>
          </cell>
          <cell r="G455">
            <v>4334</v>
          </cell>
          <cell r="H455" t="str">
            <v xml:space="preserve"> 35%補正済</v>
          </cell>
          <cell r="J455">
            <v>454</v>
          </cell>
        </row>
        <row r="456">
          <cell r="A456">
            <v>455</v>
          </cell>
          <cell r="B456" t="str">
            <v xml:space="preserve"> 仮設</v>
          </cell>
          <cell r="C456" t="str">
            <v>PP ﾁｰｽﾞ</v>
          </cell>
          <cell r="D456" t="str">
            <v xml:space="preserve"> 異　径</v>
          </cell>
          <cell r="E456" t="str">
            <v xml:space="preserve">  50× 20</v>
          </cell>
          <cell r="F456" t="str">
            <v xml:space="preserve"> 個</v>
          </cell>
          <cell r="G456">
            <v>4447</v>
          </cell>
          <cell r="H456" t="str">
            <v xml:space="preserve"> 35%補正済</v>
          </cell>
          <cell r="J456">
            <v>455</v>
          </cell>
        </row>
        <row r="457">
          <cell r="A457">
            <v>456</v>
          </cell>
          <cell r="B457" t="str">
            <v xml:space="preserve"> 仮設</v>
          </cell>
          <cell r="C457" t="str">
            <v>PP ﾁｰｽﾞ</v>
          </cell>
          <cell r="D457" t="str">
            <v xml:space="preserve"> 異　径</v>
          </cell>
          <cell r="E457" t="str">
            <v xml:space="preserve">  50× 25</v>
          </cell>
          <cell r="F457" t="str">
            <v xml:space="preserve"> 個</v>
          </cell>
          <cell r="G457">
            <v>4769</v>
          </cell>
          <cell r="H457" t="str">
            <v xml:space="preserve"> 35%補正済</v>
          </cell>
          <cell r="J457">
            <v>456</v>
          </cell>
        </row>
        <row r="458">
          <cell r="A458">
            <v>457</v>
          </cell>
          <cell r="B458" t="str">
            <v xml:space="preserve"> 仮設</v>
          </cell>
          <cell r="C458" t="str">
            <v>PP ﾁｰｽﾞ</v>
          </cell>
          <cell r="D458" t="str">
            <v xml:space="preserve"> 異　径</v>
          </cell>
          <cell r="E458" t="str">
            <v xml:space="preserve">  50× 40</v>
          </cell>
          <cell r="F458" t="str">
            <v xml:space="preserve"> 個</v>
          </cell>
          <cell r="G458">
            <v>5462</v>
          </cell>
          <cell r="H458" t="str">
            <v xml:space="preserve"> 35%補正済</v>
          </cell>
          <cell r="J458">
            <v>457</v>
          </cell>
        </row>
        <row r="459">
          <cell r="A459">
            <v>458</v>
          </cell>
          <cell r="B459" t="str">
            <v xml:space="preserve"> 仮設</v>
          </cell>
          <cell r="C459" t="str">
            <v>PP ｴﾙﾎﾞ</v>
          </cell>
          <cell r="E459" t="str">
            <v xml:space="preserve">  13</v>
          </cell>
          <cell r="F459" t="str">
            <v xml:space="preserve"> 個</v>
          </cell>
          <cell r="G459">
            <v>566</v>
          </cell>
          <cell r="H459" t="str">
            <v xml:space="preserve"> 35%補正済</v>
          </cell>
          <cell r="J459">
            <v>458</v>
          </cell>
        </row>
        <row r="460">
          <cell r="A460">
            <v>459</v>
          </cell>
          <cell r="B460" t="str">
            <v xml:space="preserve"> 仮設</v>
          </cell>
          <cell r="C460" t="str">
            <v>PP ｴﾙﾎﾞ</v>
          </cell>
          <cell r="E460" t="str">
            <v xml:space="preserve">  20</v>
          </cell>
          <cell r="F460" t="str">
            <v xml:space="preserve"> 個</v>
          </cell>
          <cell r="G460">
            <v>751</v>
          </cell>
          <cell r="H460" t="str">
            <v xml:space="preserve"> 35%補正済</v>
          </cell>
          <cell r="J460">
            <v>459</v>
          </cell>
        </row>
        <row r="461">
          <cell r="A461">
            <v>460</v>
          </cell>
          <cell r="B461" t="str">
            <v xml:space="preserve"> 仮設</v>
          </cell>
          <cell r="C461" t="str">
            <v>PP ｴﾙﾎﾞ</v>
          </cell>
          <cell r="E461" t="str">
            <v xml:space="preserve">  25</v>
          </cell>
          <cell r="F461" t="str">
            <v xml:space="preserve"> 個</v>
          </cell>
          <cell r="G461">
            <v>1045</v>
          </cell>
          <cell r="H461" t="str">
            <v xml:space="preserve"> 35%補正済</v>
          </cell>
          <cell r="J461">
            <v>460</v>
          </cell>
        </row>
        <row r="462">
          <cell r="A462">
            <v>461</v>
          </cell>
          <cell r="B462" t="str">
            <v xml:space="preserve"> 仮設</v>
          </cell>
          <cell r="C462" t="str">
            <v>PP ｴﾙﾎﾞ</v>
          </cell>
          <cell r="E462" t="str">
            <v xml:space="preserve">  40</v>
          </cell>
          <cell r="F462" t="str">
            <v xml:space="preserve"> 個</v>
          </cell>
          <cell r="G462">
            <v>2557</v>
          </cell>
          <cell r="H462" t="str">
            <v xml:space="preserve"> 35%補正済</v>
          </cell>
          <cell r="J462">
            <v>461</v>
          </cell>
        </row>
        <row r="463">
          <cell r="A463">
            <v>462</v>
          </cell>
          <cell r="B463" t="str">
            <v xml:space="preserve"> 仮設</v>
          </cell>
          <cell r="C463" t="str">
            <v>PP ｴﾙﾎﾞ</v>
          </cell>
          <cell r="E463" t="str">
            <v xml:space="preserve">  50</v>
          </cell>
          <cell r="F463" t="str">
            <v xml:space="preserve"> 個</v>
          </cell>
          <cell r="G463">
            <v>3815</v>
          </cell>
          <cell r="H463" t="str">
            <v xml:space="preserve"> 35%補正済</v>
          </cell>
          <cell r="J463">
            <v>462</v>
          </cell>
        </row>
        <row r="464">
          <cell r="A464">
            <v>463</v>
          </cell>
          <cell r="B464" t="str">
            <v xml:space="preserve"> 仮設</v>
          </cell>
          <cell r="C464" t="str">
            <v xml:space="preserve">PP ｿｹｯﾄ </v>
          </cell>
          <cell r="E464" t="str">
            <v xml:space="preserve">  13</v>
          </cell>
          <cell r="F464" t="str">
            <v xml:space="preserve"> 個</v>
          </cell>
          <cell r="G464">
            <v>534</v>
          </cell>
          <cell r="H464" t="str">
            <v xml:space="preserve"> 35%補正済</v>
          </cell>
          <cell r="J464">
            <v>463</v>
          </cell>
        </row>
        <row r="465">
          <cell r="A465">
            <v>464</v>
          </cell>
          <cell r="B465" t="str">
            <v xml:space="preserve"> 仮設</v>
          </cell>
          <cell r="C465" t="str">
            <v xml:space="preserve">PP ｿｹｯﾄ </v>
          </cell>
          <cell r="E465" t="str">
            <v xml:space="preserve">  20</v>
          </cell>
          <cell r="F465" t="str">
            <v xml:space="preserve"> 個</v>
          </cell>
          <cell r="G465">
            <v>688</v>
          </cell>
          <cell r="H465" t="str">
            <v xml:space="preserve"> 35%補正済</v>
          </cell>
          <cell r="J465">
            <v>464</v>
          </cell>
        </row>
        <row r="466">
          <cell r="A466">
            <v>465</v>
          </cell>
          <cell r="B466" t="str">
            <v xml:space="preserve"> 仮設</v>
          </cell>
          <cell r="C466" t="str">
            <v xml:space="preserve">PP ｿｹｯﾄ </v>
          </cell>
          <cell r="E466" t="str">
            <v xml:space="preserve">  25</v>
          </cell>
          <cell r="F466" t="str">
            <v xml:space="preserve"> 個</v>
          </cell>
          <cell r="G466">
            <v>891</v>
          </cell>
          <cell r="H466" t="str">
            <v xml:space="preserve"> 35%補正済</v>
          </cell>
          <cell r="J466">
            <v>465</v>
          </cell>
        </row>
        <row r="467">
          <cell r="A467">
            <v>466</v>
          </cell>
          <cell r="B467" t="str">
            <v xml:space="preserve"> 仮設</v>
          </cell>
          <cell r="C467" t="str">
            <v xml:space="preserve">PP ｿｹｯﾄ </v>
          </cell>
          <cell r="E467" t="str">
            <v xml:space="preserve">  40</v>
          </cell>
          <cell r="F467" t="str">
            <v xml:space="preserve"> 個</v>
          </cell>
          <cell r="G467">
            <v>2361</v>
          </cell>
          <cell r="H467" t="str">
            <v xml:space="preserve"> 35%補正済</v>
          </cell>
          <cell r="J467">
            <v>466</v>
          </cell>
        </row>
        <row r="468">
          <cell r="A468">
            <v>467</v>
          </cell>
          <cell r="B468" t="str">
            <v xml:space="preserve"> 仮設</v>
          </cell>
          <cell r="C468" t="str">
            <v xml:space="preserve">PP ｿｹｯﾄ </v>
          </cell>
          <cell r="E468" t="str">
            <v xml:space="preserve">  50</v>
          </cell>
          <cell r="F468" t="str">
            <v xml:space="preserve"> 個</v>
          </cell>
          <cell r="G468">
            <v>3339</v>
          </cell>
          <cell r="H468" t="str">
            <v xml:space="preserve"> 35%補正済</v>
          </cell>
          <cell r="J468">
            <v>467</v>
          </cell>
        </row>
        <row r="469">
          <cell r="A469">
            <v>468</v>
          </cell>
          <cell r="B469" t="str">
            <v xml:space="preserve"> 仮設</v>
          </cell>
          <cell r="C469" t="str">
            <v xml:space="preserve">PP ｿｹｯﾄ </v>
          </cell>
          <cell r="D469" t="str">
            <v xml:space="preserve"> 異　径</v>
          </cell>
          <cell r="E469" t="str">
            <v xml:space="preserve">  20× 13</v>
          </cell>
          <cell r="F469" t="str">
            <v xml:space="preserve"> 個</v>
          </cell>
          <cell r="G469">
            <v>623</v>
          </cell>
          <cell r="H469" t="str">
            <v xml:space="preserve"> 35%補正済</v>
          </cell>
          <cell r="J469">
            <v>468</v>
          </cell>
        </row>
        <row r="470">
          <cell r="A470">
            <v>469</v>
          </cell>
          <cell r="B470" t="str">
            <v xml:space="preserve"> 仮設</v>
          </cell>
          <cell r="C470" t="str">
            <v xml:space="preserve">PP ｿｹｯﾄ </v>
          </cell>
          <cell r="D470" t="str">
            <v xml:space="preserve"> 異　径</v>
          </cell>
          <cell r="E470" t="str">
            <v xml:space="preserve">  25× 13</v>
          </cell>
          <cell r="F470" t="str">
            <v xml:space="preserve"> 個</v>
          </cell>
          <cell r="G470">
            <v>746</v>
          </cell>
          <cell r="H470" t="str">
            <v xml:space="preserve"> 35%補正済</v>
          </cell>
          <cell r="J470">
            <v>469</v>
          </cell>
        </row>
        <row r="471">
          <cell r="A471">
            <v>470</v>
          </cell>
          <cell r="B471" t="str">
            <v xml:space="preserve"> 仮設</v>
          </cell>
          <cell r="C471" t="str">
            <v xml:space="preserve">PP ｿｹｯﾄ </v>
          </cell>
          <cell r="D471" t="str">
            <v xml:space="preserve"> 異　径</v>
          </cell>
          <cell r="E471" t="str">
            <v xml:space="preserve">  25× 20 </v>
          </cell>
          <cell r="F471" t="str">
            <v xml:space="preserve"> 個</v>
          </cell>
          <cell r="G471">
            <v>800</v>
          </cell>
          <cell r="H471" t="str">
            <v xml:space="preserve"> 35%補正済</v>
          </cell>
          <cell r="J471">
            <v>470</v>
          </cell>
        </row>
        <row r="472">
          <cell r="A472">
            <v>471</v>
          </cell>
          <cell r="B472" t="str">
            <v xml:space="preserve"> 仮設</v>
          </cell>
          <cell r="C472" t="str">
            <v xml:space="preserve">PP ｿｹｯﾄ </v>
          </cell>
          <cell r="D472" t="str">
            <v xml:space="preserve"> 異　径</v>
          </cell>
          <cell r="E472" t="str">
            <v xml:space="preserve">  50× 40</v>
          </cell>
          <cell r="F472" t="str">
            <v xml:space="preserve"> 個</v>
          </cell>
          <cell r="G472">
            <v>3124</v>
          </cell>
          <cell r="H472" t="str">
            <v xml:space="preserve"> 35%補正済</v>
          </cell>
          <cell r="J472">
            <v>471</v>
          </cell>
        </row>
        <row r="473">
          <cell r="A473">
            <v>472</v>
          </cell>
          <cell r="B473" t="str">
            <v xml:space="preserve"> 仮設</v>
          </cell>
          <cell r="C473" t="str">
            <v>PP ｼﾞｮｲﾝﾄ</v>
          </cell>
          <cell r="D473" t="str">
            <v xml:space="preserve"> 外･内ﾈｼﾞ</v>
          </cell>
          <cell r="E473" t="str">
            <v xml:space="preserve">  13</v>
          </cell>
          <cell r="F473" t="str">
            <v xml:space="preserve"> 個</v>
          </cell>
          <cell r="G473">
            <v>305</v>
          </cell>
          <cell r="H473" t="str">
            <v xml:space="preserve"> 35%補正済</v>
          </cell>
          <cell r="J473">
            <v>472</v>
          </cell>
        </row>
        <row r="474">
          <cell r="A474">
            <v>473</v>
          </cell>
          <cell r="B474" t="str">
            <v xml:space="preserve"> 仮設</v>
          </cell>
          <cell r="C474" t="str">
            <v>PP ｼﾞｮｲﾝﾄ</v>
          </cell>
          <cell r="D474" t="str">
            <v xml:space="preserve"> 外･内ﾈｼﾞ</v>
          </cell>
          <cell r="E474" t="str">
            <v xml:space="preserve">  20</v>
          </cell>
          <cell r="F474" t="str">
            <v xml:space="preserve"> 個</v>
          </cell>
          <cell r="G474">
            <v>398</v>
          </cell>
          <cell r="H474" t="str">
            <v xml:space="preserve"> 35%補正済</v>
          </cell>
          <cell r="J474">
            <v>473</v>
          </cell>
        </row>
        <row r="475">
          <cell r="A475">
            <v>474</v>
          </cell>
          <cell r="B475" t="str">
            <v xml:space="preserve"> 仮設</v>
          </cell>
          <cell r="C475" t="str">
            <v>PP ｼﾞｮｲﾝﾄ</v>
          </cell>
          <cell r="D475" t="str">
            <v xml:space="preserve"> 外･内ﾈｼﾞ</v>
          </cell>
          <cell r="E475" t="str">
            <v xml:space="preserve">  25</v>
          </cell>
          <cell r="F475" t="str">
            <v xml:space="preserve"> 個</v>
          </cell>
          <cell r="G475">
            <v>520</v>
          </cell>
          <cell r="H475" t="str">
            <v xml:space="preserve"> 35%補正済</v>
          </cell>
          <cell r="J475">
            <v>474</v>
          </cell>
        </row>
        <row r="476">
          <cell r="A476">
            <v>475</v>
          </cell>
          <cell r="B476" t="str">
            <v xml:space="preserve"> 仮設</v>
          </cell>
          <cell r="C476" t="str">
            <v>PP ｼﾞｮｲﾝﾄ</v>
          </cell>
          <cell r="D476" t="str">
            <v xml:space="preserve"> 外･内ﾈｼﾞ</v>
          </cell>
          <cell r="E476" t="str">
            <v xml:space="preserve">  40</v>
          </cell>
          <cell r="F476" t="str">
            <v xml:space="preserve"> 個</v>
          </cell>
          <cell r="G476">
            <v>1332</v>
          </cell>
          <cell r="H476" t="str">
            <v xml:space="preserve"> 35%補正済</v>
          </cell>
          <cell r="J476">
            <v>475</v>
          </cell>
        </row>
        <row r="477">
          <cell r="A477">
            <v>476</v>
          </cell>
          <cell r="B477" t="str">
            <v xml:space="preserve"> 仮設</v>
          </cell>
          <cell r="C477" t="str">
            <v>PP ｼﾞｮｲﾝﾄ</v>
          </cell>
          <cell r="D477" t="str">
            <v xml:space="preserve"> 外･内ﾈｼﾞ</v>
          </cell>
          <cell r="E477" t="str">
            <v xml:space="preserve">  50</v>
          </cell>
          <cell r="F477" t="str">
            <v xml:space="preserve"> 個</v>
          </cell>
          <cell r="G477">
            <v>2002</v>
          </cell>
          <cell r="H477" t="str">
            <v xml:space="preserve"> 35%補正済</v>
          </cell>
          <cell r="J477">
            <v>476</v>
          </cell>
        </row>
      </sheetData>
      <sheetData sheetId="3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木"/>
    </sheetNames>
    <definedNames>
      <definedName name="[ボタン処理1].根廻入力"/>
    </definedNames>
    <sheetDataSet>
      <sheetData sheetId="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件調査報告総括書"/>
      <sheetName val="検証報告書"/>
      <sheetName val="単価設定記録表"/>
      <sheetName val="物件聞き取り調書"/>
      <sheetName val="居住者データ"/>
      <sheetName val="物件目録"/>
      <sheetName val="居住者調査表"/>
      <sheetName val="動産調査表"/>
      <sheetName val="工作物内訳書"/>
      <sheetName val="立竹木内訳書"/>
      <sheetName val="立竹木調査表"/>
      <sheetName val="数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番号</v>
          </cell>
          <cell r="B3" t="str">
            <v>物件番号</v>
          </cell>
          <cell r="C3" t="str">
            <v>所在地</v>
          </cell>
          <cell r="D3" t="str">
            <v>調査</v>
          </cell>
          <cell r="E3" t="str">
            <v>居住者</v>
          </cell>
          <cell r="F3" t="str">
            <v>居住者</v>
          </cell>
          <cell r="G3" t="str">
            <v>土地</v>
          </cell>
          <cell r="H3" t="str">
            <v>建築面積</v>
          </cell>
          <cell r="I3" t="str">
            <v>宅地面積</v>
          </cell>
          <cell r="J3" t="str">
            <v>居住者氏名</v>
          </cell>
          <cell r="K3" t="str">
            <v>建物</v>
          </cell>
          <cell r="Q3" t="str">
            <v>土地</v>
          </cell>
          <cell r="U3" t="str">
            <v>建築面積</v>
          </cell>
          <cell r="V3" t="str">
            <v>宅地面積</v>
          </cell>
          <cell r="AE3" t="str">
            <v>居住者氏名</v>
          </cell>
          <cell r="AF3" t="str">
            <v>建物所有者住所</v>
          </cell>
        </row>
        <row r="4">
          <cell r="D4" t="str">
            <v>調査者</v>
          </cell>
          <cell r="E4" t="str">
            <v>調査年月日</v>
          </cell>
          <cell r="F4" t="str">
            <v>個人</v>
          </cell>
          <cell r="G4" t="str">
            <v>法人</v>
          </cell>
          <cell r="H4" t="str">
            <v>電話番号</v>
          </cell>
          <cell r="I4" t="str">
            <v>居住年月日</v>
          </cell>
          <cell r="J4" t="str">
            <v>種別</v>
          </cell>
          <cell r="K4" t="str">
            <v>個人</v>
          </cell>
          <cell r="L4" t="str">
            <v>法人</v>
          </cell>
          <cell r="M4" t="str">
            <v>電話番号</v>
          </cell>
          <cell r="N4" t="str">
            <v>取得年月日</v>
          </cell>
          <cell r="O4" t="str">
            <v>建物所有者住所</v>
          </cell>
          <cell r="P4" t="str">
            <v>構造</v>
          </cell>
          <cell r="Q4" t="str">
            <v>個人</v>
          </cell>
          <cell r="R4" t="str">
            <v>法人</v>
          </cell>
          <cell r="S4" t="str">
            <v>電話番号</v>
          </cell>
          <cell r="T4" t="str">
            <v>土地所有者住所</v>
          </cell>
        </row>
        <row r="5">
          <cell r="A5">
            <v>1</v>
          </cell>
          <cell r="B5" t="str">
            <v>NO.944-2</v>
          </cell>
          <cell r="C5" t="str">
            <v>那覇市字真嘉比192番地</v>
          </cell>
          <cell r="D5" t="str">
            <v>宮城　ツル</v>
          </cell>
          <cell r="E5" t="str">
            <v>宮城　ツル</v>
          </cell>
          <cell r="F5" t="str">
            <v>宮城　ツル</v>
          </cell>
          <cell r="G5" t="str">
            <v>木造ﾄﾀﾝ葺き平家建</v>
          </cell>
          <cell r="H5" t="str">
            <v>宮城　ツル</v>
          </cell>
          <cell r="I5" t="str">
            <v>那覇市字真嘉比192番地</v>
          </cell>
          <cell r="J5">
            <v>35</v>
          </cell>
          <cell r="K5" t="str">
            <v>宮城　ツル</v>
          </cell>
          <cell r="L5" t="str">
            <v>宮城　ツル</v>
          </cell>
          <cell r="M5" t="str">
            <v>那覇市字真嘉比192番地</v>
          </cell>
          <cell r="O5" t="str">
            <v>那覇市字真嘉比192番地</v>
          </cell>
          <cell r="P5" t="str">
            <v>木造ﾄﾀﾝ葺き平家建</v>
          </cell>
          <cell r="Q5" t="str">
            <v>宮城　ツル</v>
          </cell>
          <cell r="T5" t="str">
            <v>那覇市字真嘉比192番地</v>
          </cell>
          <cell r="U5">
            <v>35</v>
          </cell>
          <cell r="V5">
            <v>82</v>
          </cell>
          <cell r="AE5" t="str">
            <v>宮城　ツル</v>
          </cell>
          <cell r="AF5" t="str">
            <v>那覇市字真嘉比192番地</v>
          </cell>
        </row>
        <row r="6">
          <cell r="A6">
            <v>2</v>
          </cell>
          <cell r="B6" t="str">
            <v>NO.944-1</v>
          </cell>
          <cell r="C6" t="str">
            <v>那覇市字真嘉比192番地</v>
          </cell>
          <cell r="D6" t="str">
            <v>川満　清</v>
          </cell>
          <cell r="E6" t="str">
            <v>川満　清</v>
          </cell>
          <cell r="F6" t="str">
            <v>川満　清</v>
          </cell>
          <cell r="G6" t="str">
            <v>CB造ﾄﾀﾝ葺き平家建</v>
          </cell>
          <cell r="H6" t="str">
            <v>川満　清</v>
          </cell>
          <cell r="I6" t="str">
            <v>那覇市字真嘉比192番地</v>
          </cell>
          <cell r="J6">
            <v>77.02</v>
          </cell>
          <cell r="K6" t="str">
            <v>川満　清</v>
          </cell>
          <cell r="L6" t="str">
            <v>川満　清</v>
          </cell>
          <cell r="M6" t="str">
            <v>那覇市字真嘉比192番地</v>
          </cell>
          <cell r="O6" t="str">
            <v>那覇市字真嘉比192番地</v>
          </cell>
          <cell r="P6" t="str">
            <v>CB造ﾄﾀﾝ葺き平家建</v>
          </cell>
          <cell r="Q6" t="str">
            <v>川満　清</v>
          </cell>
          <cell r="T6" t="str">
            <v>那覇市字真嘉比192番地</v>
          </cell>
          <cell r="U6">
            <v>77.02</v>
          </cell>
          <cell r="V6">
            <v>105.8</v>
          </cell>
          <cell r="AE6" t="str">
            <v>川満　清</v>
          </cell>
          <cell r="AF6" t="str">
            <v>那覇市字真嘉比192番地</v>
          </cell>
        </row>
        <row r="7">
          <cell r="A7">
            <v>3</v>
          </cell>
          <cell r="B7" t="str">
            <v>NO.944</v>
          </cell>
          <cell r="C7" t="str">
            <v>那覇市字真嘉比192番地</v>
          </cell>
          <cell r="D7" t="str">
            <v>平良　玄英</v>
          </cell>
          <cell r="E7" t="str">
            <v>那覇市字真嘉比192番地</v>
          </cell>
          <cell r="F7" t="str">
            <v>工作物</v>
          </cell>
          <cell r="G7" t="str">
            <v>平良　玄英</v>
          </cell>
          <cell r="H7" t="str">
            <v>那覇市字真嘉比192番地</v>
          </cell>
          <cell r="I7" t="str">
            <v>-</v>
          </cell>
          <cell r="J7">
            <v>116.23</v>
          </cell>
          <cell r="K7" t="str">
            <v>平良　玄英</v>
          </cell>
          <cell r="L7" t="str">
            <v>那覇市字真嘉比192番地</v>
          </cell>
          <cell r="O7" t="str">
            <v>那覇市字真嘉比192番地</v>
          </cell>
          <cell r="P7" t="str">
            <v>工作物</v>
          </cell>
          <cell r="Q7" t="str">
            <v>平良　玄英</v>
          </cell>
          <cell r="T7" t="str">
            <v>那覇市字真嘉比192番地</v>
          </cell>
          <cell r="U7" t="str">
            <v>-</v>
          </cell>
          <cell r="V7">
            <v>116.23</v>
          </cell>
          <cell r="AE7" t="str">
            <v>平良　玄英</v>
          </cell>
          <cell r="AF7" t="str">
            <v>那覇市字真嘉比192番地</v>
          </cell>
        </row>
        <row r="8">
          <cell r="A8">
            <v>4</v>
          </cell>
          <cell r="B8" t="str">
            <v>NO.821</v>
          </cell>
          <cell r="C8" t="str">
            <v>那覇市字真嘉比273番地</v>
          </cell>
          <cell r="D8" t="str">
            <v>山田　親喜</v>
          </cell>
          <cell r="E8" t="str">
            <v>山田　親喜</v>
          </cell>
          <cell r="F8" t="str">
            <v>山田　親喜</v>
          </cell>
          <cell r="G8" t="str">
            <v>木造瓦葺き平家建</v>
          </cell>
          <cell r="H8" t="str">
            <v>山田　親喜</v>
          </cell>
          <cell r="I8" t="str">
            <v>那覇市字真嘉比273番地</v>
          </cell>
          <cell r="J8">
            <v>66.66</v>
          </cell>
          <cell r="K8" t="str">
            <v>山田　親喜</v>
          </cell>
          <cell r="L8" t="str">
            <v>山田　親喜</v>
          </cell>
          <cell r="M8" t="str">
            <v>那覇市字真嘉比273番地</v>
          </cell>
          <cell r="O8" t="str">
            <v>那覇市字真嘉比273番地</v>
          </cell>
          <cell r="P8" t="str">
            <v>木造瓦葺き平家建</v>
          </cell>
          <cell r="Q8" t="str">
            <v>山田　親喜</v>
          </cell>
          <cell r="T8" t="str">
            <v>那覇市字真嘉比273番地</v>
          </cell>
          <cell r="U8">
            <v>66.66</v>
          </cell>
          <cell r="V8">
            <v>262.13</v>
          </cell>
          <cell r="AE8" t="str">
            <v>山田　親喜</v>
          </cell>
          <cell r="AF8" t="str">
            <v>那覇市字真嘉比273番地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渠土工"/>
      <sheetName val="管渠土工総括"/>
      <sheetName val="人孔数量"/>
      <sheetName val="取り付管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配管"/>
      <sheetName val="複器"/>
      <sheetName val="代価"/>
      <sheetName val="仕訳"/>
      <sheetName val="内訳"/>
      <sheetName val="数量"/>
      <sheetName val="給水 (B)"/>
      <sheetName val="議事録"/>
      <sheetName val="数量図面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総括内訳かがみ "/>
      <sheetName val="総括内訳"/>
      <sheetName val="空調科目内訳"/>
      <sheetName val="衛生科目内訳"/>
      <sheetName val="空調細目内訳"/>
      <sheetName val="衛生細目内訳"/>
      <sheetName val="別紙明細一式物"/>
      <sheetName val="昇降機設備"/>
      <sheetName val="見積比較（衛生）"/>
      <sheetName val="見積比較（空調）"/>
      <sheetName val="見積比較(昇降機）"/>
      <sheetName val="小口径桝複合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1">
          <cell r="G41" t="str">
            <v>〃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込データ"/>
      <sheetName val="入力される方へ"/>
      <sheetName val="入力シート"/>
      <sheetName val="マスタ"/>
      <sheetName val="設定"/>
      <sheetName val="Readm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条件明示"/>
      <sheetName val="#REF"/>
      <sheetName val="人、機械、資材単価"/>
      <sheetName val="MH1～4"/>
      <sheetName val="代価表"/>
      <sheetName val="資材単価"/>
      <sheetName val="B-23付帯工４"/>
      <sheetName val="SMC"/>
      <sheetName val="人孔ｲﾝﾊﾞ-ﾄあり"/>
      <sheetName val="土数L2"/>
      <sheetName val="勾配可変側溝(当初) "/>
      <sheetName val="代価"/>
      <sheetName val="内訳総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ｼｰﾄ"/>
      <sheetName val="名前一覧表"/>
      <sheetName val="積算内特"/>
    </sheetNames>
    <sheetDataSet>
      <sheetData sheetId="0" refreshError="1"/>
      <sheetData sheetId="1" refreshError="1">
        <row r="3">
          <cell r="A3" t="str">
            <v>直接工事費</v>
          </cell>
        </row>
        <row r="6">
          <cell r="A6" t="str">
            <v>共通仮設費計</v>
          </cell>
        </row>
        <row r="9">
          <cell r="A9" t="str">
            <v>積上運搬費</v>
          </cell>
        </row>
        <row r="10">
          <cell r="A10" t="str">
            <v>積上準備費</v>
          </cell>
        </row>
        <row r="11">
          <cell r="A11" t="str">
            <v>積上仮設費</v>
          </cell>
        </row>
        <row r="12">
          <cell r="A12" t="str">
            <v>積上事業損失防止施設費</v>
          </cell>
        </row>
        <row r="14">
          <cell r="A14" t="str">
            <v>積上役務費</v>
          </cell>
        </row>
        <row r="15">
          <cell r="A15" t="str">
            <v>積上技術管理費</v>
          </cell>
        </row>
        <row r="16">
          <cell r="A16" t="str">
            <v>積上営繕費</v>
          </cell>
        </row>
      </sheetData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ｼｰﾄ"/>
      <sheetName val="名前一覧表"/>
    </sheetNames>
    <sheetDataSet>
      <sheetData sheetId="0">
        <row r="26">
          <cell r="C26">
            <v>0</v>
          </cell>
        </row>
        <row r="30">
          <cell r="C30">
            <v>0</v>
          </cell>
        </row>
        <row r="34">
          <cell r="C34">
            <v>0</v>
          </cell>
        </row>
        <row r="40">
          <cell r="D40">
            <v>0</v>
          </cell>
        </row>
        <row r="50">
          <cell r="C50">
            <v>0</v>
          </cell>
        </row>
        <row r="75">
          <cell r="C75">
            <v>0</v>
          </cell>
        </row>
        <row r="79">
          <cell r="C79">
            <v>0</v>
          </cell>
        </row>
        <row r="83">
          <cell r="C83">
            <v>0</v>
          </cell>
        </row>
        <row r="87">
          <cell r="C87">
            <v>0</v>
          </cell>
        </row>
        <row r="91">
          <cell r="C91">
            <v>0</v>
          </cell>
        </row>
        <row r="95">
          <cell r="C95">
            <v>0</v>
          </cell>
        </row>
        <row r="99">
          <cell r="C99">
            <v>0</v>
          </cell>
        </row>
        <row r="103">
          <cell r="C103">
            <v>0</v>
          </cell>
        </row>
        <row r="107">
          <cell r="C107">
            <v>0</v>
          </cell>
        </row>
        <row r="141">
          <cell r="C141">
            <v>0</v>
          </cell>
        </row>
        <row r="146">
          <cell r="D146">
            <v>0</v>
          </cell>
        </row>
        <row r="175">
          <cell r="C175">
            <v>0</v>
          </cell>
        </row>
        <row r="181">
          <cell r="C181">
            <v>0</v>
          </cell>
        </row>
        <row r="191">
          <cell r="C191">
            <v>0</v>
          </cell>
        </row>
        <row r="195">
          <cell r="C195">
            <v>0</v>
          </cell>
        </row>
        <row r="199">
          <cell r="C199">
            <v>0</v>
          </cell>
        </row>
      </sheetData>
      <sheetData sheetId="1">
        <row r="3">
          <cell r="A3" t="str">
            <v>直接工事費</v>
          </cell>
        </row>
        <row r="4">
          <cell r="A4" t="str">
            <v>支給品費</v>
          </cell>
        </row>
        <row r="6">
          <cell r="A6" t="str">
            <v>共通仮設費計</v>
          </cell>
        </row>
        <row r="9">
          <cell r="A9" t="str">
            <v>積上運搬費</v>
          </cell>
        </row>
        <row r="10">
          <cell r="A10" t="str">
            <v>積上準備費</v>
          </cell>
        </row>
        <row r="11">
          <cell r="A11" t="str">
            <v>積上仮設費</v>
          </cell>
        </row>
        <row r="12">
          <cell r="A12" t="str">
            <v>積上事業損失防止施設費</v>
          </cell>
        </row>
        <row r="13">
          <cell r="A13" t="str">
            <v>積上安全費</v>
          </cell>
        </row>
        <row r="14">
          <cell r="A14" t="str">
            <v>積上役務費</v>
          </cell>
        </row>
        <row r="15">
          <cell r="A15" t="str">
            <v>積上技術管理費</v>
          </cell>
        </row>
        <row r="16">
          <cell r="A16" t="str">
            <v>積上営繕費</v>
          </cell>
        </row>
      </sheetData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代価"/>
      <sheetName val="86動産"/>
      <sheetName val="給水材料"/>
      <sheetName val="配水材料"/>
      <sheetName val="複器"/>
      <sheetName val="人孔ｲﾝﾊﾞ-ﾄあり"/>
      <sheetName val="#REF"/>
      <sheetName val="資材単価"/>
      <sheetName val="B-23付帯工４"/>
    </sheetNames>
    <sheetDataSet>
      <sheetData sheetId="0" refreshError="1">
        <row r="336">
          <cell r="B336">
            <v>12929</v>
          </cell>
        </row>
        <row r="418">
          <cell r="B418">
            <v>15664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シート"/>
      <sheetName val="諸経費一覧表"/>
    </sheetNames>
    <sheetDataSet>
      <sheetData sheetId="0">
        <row r="3">
          <cell r="B3" t="str">
            <v>新設工事</v>
          </cell>
        </row>
        <row r="4">
          <cell r="B4" t="str">
            <v>進入角指示灯設置工事</v>
          </cell>
          <cell r="D4">
            <v>2325253</v>
          </cell>
        </row>
        <row r="5">
          <cell r="B5" t="str">
            <v>幹線ダクト設置工事</v>
          </cell>
          <cell r="D5">
            <v>9548177</v>
          </cell>
        </row>
        <row r="12">
          <cell r="B12">
            <v>0</v>
          </cell>
        </row>
        <row r="13">
          <cell r="B13">
            <v>0</v>
          </cell>
        </row>
        <row r="15">
          <cell r="B15">
            <v>4.0000000000000002E-4</v>
          </cell>
        </row>
      </sheetData>
      <sheetData sheetId="1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鏡"/>
      <sheetName val="見積比較表"/>
      <sheetName val="内訳書"/>
      <sheetName val="衛生総括表"/>
      <sheetName val="内訳A4W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  <sheetName val="複合単価 "/>
      <sheetName val="代価土工"/>
      <sheetName val="機械複合単価"/>
      <sheetName val="内訳A4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200000"/>
      <sheetName val="人取（車15）"/>
      <sheetName val="人取（車15） (2)"/>
      <sheetName val="人取（車15） (3)"/>
      <sheetName val="人取（車Ａ10） "/>
      <sheetName val="人取（車Ｃ10）"/>
      <sheetName val="人取（車Ｃ15）"/>
      <sheetName val="人取（車5）"/>
      <sheetName val="人取（歩３）"/>
      <sheetName val="人取（ア5）支"/>
      <sheetName val="人取（ア5） 仮舗装"/>
      <sheetName val="人取（ア10,蓋流用）"/>
      <sheetName val="人嵩上げ"/>
      <sheetName val="人取（床版）"/>
      <sheetName val="人取（ア5、ﾘﾝｸﾞ）"/>
      <sheetName val="人取（ア5、調ﾌ撤、リ） "/>
      <sheetName val="人取（無）"/>
      <sheetName val="人取（無） (2)"/>
      <sheetName val="人取（舗無）"/>
      <sheetName val="人取（舗なし）"/>
      <sheetName val="人取（土舗なし）"/>
      <sheetName val="人取（土舗なし） (2)"/>
      <sheetName val="人取（土舗なし） (3)"/>
      <sheetName val="人設（ア10）"/>
      <sheetName val="人設（ア5）"/>
      <sheetName val="人調（上ﾘﾝｸﾞ）"/>
      <sheetName val="人調（コ、リ10）"/>
      <sheetName val="人調（下ア5）"/>
      <sheetName val="人調（下5舗無）"/>
      <sheetName val="人調（下舗無）"/>
      <sheetName val="人調（上、ﾘ、舗無）"/>
      <sheetName val="人調（上5舗無） "/>
      <sheetName val="人調（上、土工無）"/>
      <sheetName val="人調  (調整ﾌﾞﾛｯｸ)"/>
      <sheetName val="人調（床版　1）"/>
      <sheetName val="A3組立人孔"/>
      <sheetName val="#REF"/>
      <sheetName val="植栽 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工程表（自動バー作成）"/>
      <sheetName val="月名"/>
      <sheetName val="工程表（自動バー作成）保護解除"/>
      <sheetName val="単価表"/>
    </sheetNames>
    <sheetDataSet>
      <sheetData sheetId="0" refreshError="1"/>
      <sheetData sheetId="1"/>
      <sheetData sheetId="2">
        <row r="3">
          <cell r="A3">
            <v>1</v>
          </cell>
          <cell r="B3" t="str">
            <v>１月</v>
          </cell>
        </row>
        <row r="4">
          <cell r="A4">
            <v>2</v>
          </cell>
          <cell r="B4" t="str">
            <v>２月</v>
          </cell>
        </row>
        <row r="5">
          <cell r="A5">
            <v>3</v>
          </cell>
          <cell r="B5" t="str">
            <v>３月</v>
          </cell>
        </row>
        <row r="6">
          <cell r="A6">
            <v>4</v>
          </cell>
          <cell r="B6" t="str">
            <v>４月</v>
          </cell>
        </row>
        <row r="7">
          <cell r="A7">
            <v>5</v>
          </cell>
          <cell r="B7" t="str">
            <v>５月</v>
          </cell>
        </row>
        <row r="8">
          <cell r="A8">
            <v>6</v>
          </cell>
          <cell r="B8" t="str">
            <v>６月</v>
          </cell>
        </row>
        <row r="9">
          <cell r="A9">
            <v>7</v>
          </cell>
          <cell r="B9" t="str">
            <v>７月</v>
          </cell>
        </row>
        <row r="10">
          <cell r="A10">
            <v>8</v>
          </cell>
          <cell r="B10" t="str">
            <v>８月</v>
          </cell>
        </row>
        <row r="11">
          <cell r="A11">
            <v>9</v>
          </cell>
          <cell r="B11" t="str">
            <v>９月</v>
          </cell>
        </row>
        <row r="12">
          <cell r="A12">
            <v>10</v>
          </cell>
          <cell r="B12" t="str">
            <v>１０月</v>
          </cell>
        </row>
        <row r="13">
          <cell r="A13">
            <v>11</v>
          </cell>
          <cell r="B13" t="str">
            <v>１１月</v>
          </cell>
        </row>
        <row r="14">
          <cell r="A14">
            <v>12</v>
          </cell>
          <cell r="B14" t="str">
            <v>１２月</v>
          </cell>
        </row>
      </sheetData>
      <sheetData sheetId="3" refreshError="1"/>
      <sheetData sheetId="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基本"/>
      <sheetName val="廃材"/>
      <sheetName val="比較"/>
      <sheetName val="仕訳"/>
      <sheetName val="内訳"/>
      <sheetName val="代価"/>
      <sheetName val="統計"/>
      <sheetName val="集計"/>
      <sheetName val="仕訳【縦】"/>
      <sheetName val="内訳【縦】"/>
      <sheetName val="代価【縦】"/>
      <sheetName val="統計値【縦】"/>
      <sheetName val="集計【縦】"/>
      <sheetName val="足場"/>
      <sheetName val="土間"/>
      <sheetName val="【予備】"/>
      <sheetName val="ｺﾝｸﾘ"/>
      <sheetName val="屋根"/>
      <sheetName val="外床"/>
      <sheetName val="ＣＢ"/>
      <sheetName val="外壁"/>
      <sheetName val="外天井"/>
      <sheetName val="外計算"/>
      <sheetName val="外雑"/>
      <sheetName val="防水"/>
      <sheetName val="内床"/>
      <sheetName val="間仕切"/>
      <sheetName val="内壁"/>
      <sheetName val="内天井"/>
      <sheetName val="造作"/>
      <sheetName val="内計算"/>
      <sheetName val="内雑"/>
      <sheetName val="木建"/>
      <sheetName val="金建"/>
      <sheetName val="Page管理Sheet"/>
      <sheetName val="建具データ"/>
      <sheetName val="別表"/>
      <sheetName val="単価表"/>
    </sheetNames>
    <sheetDataSet>
      <sheetData sheetId="0" refreshError="1"/>
      <sheetData sheetId="1" refreshError="1">
        <row r="9">
          <cell r="D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"/>
      <sheetName val="立木"/>
      <sheetName val="経費算定表"/>
      <sheetName val="補償率"/>
      <sheetName val="移転雑費"/>
      <sheetName val="標準家賃"/>
      <sheetName val="Macro1"/>
      <sheetName val="新旧ｺｰﾄﾞ一覧"/>
      <sheetName val="基礎単価"/>
      <sheetName val="基礎単価.XLS"/>
      <sheetName val="%E5%9F%BA%E7%A4%8E%E5%8D%98%E4%"/>
    </sheetNames>
    <definedNames>
      <definedName name="やし幹"/>
      <definedName name="やし高"/>
      <definedName name="一般鑑賞幹"/>
      <definedName name="一般鑑賞高"/>
      <definedName name="一般風致幹"/>
      <definedName name="一般風致高"/>
      <definedName name="仮植木やし幹"/>
      <definedName name="仮植木やし高"/>
      <definedName name="仮植木一般A幹"/>
      <definedName name="仮植木一般A高"/>
      <definedName name="仮植木一般B幹"/>
      <definedName name="仮植木一般B高"/>
      <definedName name="仮植木一般Ｃ幹"/>
      <definedName name="仮植木一般Ｃ高"/>
      <definedName name="建物等諸経費算出表" refersTo="='経費算定表'!$F$4:$G$45"/>
      <definedName name="芝類移転料単価表"/>
      <definedName name="生垣等移転料"/>
      <definedName name="庭石移転料単価表"/>
      <definedName name="庭木移転先一覧"/>
      <definedName name="庭木等諸経費算出表"/>
      <definedName name="燈籠移転料単価表"/>
      <definedName name="非木造共通仮設費算出表" refersTo="='経費算定表'!$R$4:$S$45"/>
      <definedName name="木造共通仮設費算出表" refersTo="='経費算定表'!$L$4:$M$12"/>
      <definedName name="木造共通仮設費適用基準額" refersTo="='経費算定表'!$L$16"/>
      <definedName name="立木移転種別表"/>
    </definedNames>
    <sheetDataSet>
      <sheetData sheetId="0"/>
      <sheetData sheetId="1"/>
      <sheetData sheetId="2">
        <row r="4">
          <cell r="F4">
            <v>0</v>
          </cell>
          <cell r="G4">
            <v>0.27</v>
          </cell>
          <cell r="L4">
            <v>0</v>
          </cell>
          <cell r="M4">
            <v>0</v>
          </cell>
          <cell r="R4">
            <v>0</v>
          </cell>
          <cell r="S4">
            <v>5.64</v>
          </cell>
        </row>
        <row r="5">
          <cell r="F5">
            <v>10000001</v>
          </cell>
          <cell r="G5">
            <v>0.26500000000000001</v>
          </cell>
          <cell r="L5">
            <v>60000001</v>
          </cell>
          <cell r="M5">
            <v>0</v>
          </cell>
          <cell r="R5">
            <v>10000001</v>
          </cell>
          <cell r="S5">
            <v>5.67</v>
          </cell>
        </row>
        <row r="6">
          <cell r="F6">
            <v>12000001</v>
          </cell>
          <cell r="G6">
            <v>0.26100000000000001</v>
          </cell>
          <cell r="L6">
            <v>80000001</v>
          </cell>
          <cell r="M6">
            <v>0</v>
          </cell>
          <cell r="R6">
            <v>12000001</v>
          </cell>
          <cell r="S6">
            <v>5.69</v>
          </cell>
        </row>
        <row r="7">
          <cell r="F7">
            <v>14000001</v>
          </cell>
          <cell r="G7">
            <v>0.25800000000000001</v>
          </cell>
          <cell r="L7">
            <v>100000001</v>
          </cell>
          <cell r="M7">
            <v>0</v>
          </cell>
          <cell r="R7">
            <v>14000001</v>
          </cell>
          <cell r="S7">
            <v>5.71</v>
          </cell>
        </row>
        <row r="8">
          <cell r="F8">
            <v>16000001</v>
          </cell>
          <cell r="G8">
            <v>0.255</v>
          </cell>
          <cell r="L8">
            <v>150000001</v>
          </cell>
          <cell r="M8">
            <v>0</v>
          </cell>
          <cell r="R8">
            <v>16000001</v>
          </cell>
          <cell r="S8">
            <v>5.72</v>
          </cell>
        </row>
        <row r="9">
          <cell r="F9">
            <v>18000001</v>
          </cell>
          <cell r="G9">
            <v>0.252</v>
          </cell>
          <cell r="L9">
            <v>200000001</v>
          </cell>
          <cell r="M9">
            <v>0</v>
          </cell>
          <cell r="R9">
            <v>18000001</v>
          </cell>
          <cell r="S9">
            <v>5.74</v>
          </cell>
        </row>
        <row r="10">
          <cell r="F10">
            <v>20000001</v>
          </cell>
          <cell r="G10">
            <v>0.25</v>
          </cell>
          <cell r="L10">
            <v>300000001</v>
          </cell>
          <cell r="M10">
            <v>0</v>
          </cell>
          <cell r="R10">
            <v>20000001</v>
          </cell>
          <cell r="S10">
            <v>5.75</v>
          </cell>
        </row>
        <row r="11">
          <cell r="F11">
            <v>22000001</v>
          </cell>
          <cell r="G11">
            <v>0.248</v>
          </cell>
          <cell r="L11">
            <v>400000001</v>
          </cell>
          <cell r="M11">
            <v>0</v>
          </cell>
          <cell r="R11">
            <v>22000001</v>
          </cell>
          <cell r="S11">
            <v>5.76</v>
          </cell>
        </row>
        <row r="12">
          <cell r="F12">
            <v>24000001</v>
          </cell>
          <cell r="G12">
            <v>0.246</v>
          </cell>
          <cell r="L12">
            <v>500000001</v>
          </cell>
          <cell r="M12">
            <v>0</v>
          </cell>
          <cell r="R12">
            <v>24000001</v>
          </cell>
          <cell r="S12">
            <v>5.77</v>
          </cell>
        </row>
        <row r="13">
          <cell r="F13">
            <v>26000001</v>
          </cell>
          <cell r="G13">
            <v>0.24399999999999999</v>
          </cell>
          <cell r="R13">
            <v>26000001</v>
          </cell>
          <cell r="S13">
            <v>5.78</v>
          </cell>
        </row>
        <row r="14">
          <cell r="F14">
            <v>28000001</v>
          </cell>
          <cell r="G14">
            <v>0.24199999999999999</v>
          </cell>
          <cell r="R14">
            <v>28000001</v>
          </cell>
          <cell r="S14">
            <v>5.79</v>
          </cell>
        </row>
        <row r="15">
          <cell r="F15">
            <v>30000001</v>
          </cell>
          <cell r="G15">
            <v>0.23899999999999999</v>
          </cell>
          <cell r="R15">
            <v>30000001</v>
          </cell>
          <cell r="S15">
            <v>5.81</v>
          </cell>
        </row>
        <row r="16">
          <cell r="F16">
            <v>35000001</v>
          </cell>
          <cell r="G16">
            <v>0.23499999999999999</v>
          </cell>
          <cell r="L16">
            <v>0</v>
          </cell>
          <cell r="R16">
            <v>35000001</v>
          </cell>
          <cell r="S16">
            <v>5.83</v>
          </cell>
        </row>
        <row r="17">
          <cell r="F17">
            <v>40000001</v>
          </cell>
          <cell r="G17">
            <v>0.23300000000000001</v>
          </cell>
          <cell r="R17">
            <v>40000001</v>
          </cell>
          <cell r="S17">
            <v>5.85</v>
          </cell>
        </row>
        <row r="18">
          <cell r="F18">
            <v>45000001</v>
          </cell>
          <cell r="G18">
            <v>0.23</v>
          </cell>
          <cell r="R18">
            <v>45000001</v>
          </cell>
          <cell r="S18">
            <v>5.86</v>
          </cell>
        </row>
        <row r="19">
          <cell r="F19">
            <v>50000001</v>
          </cell>
          <cell r="G19">
            <v>0.22800000000000001</v>
          </cell>
          <cell r="R19">
            <v>50000001</v>
          </cell>
          <cell r="S19">
            <v>5.87</v>
          </cell>
        </row>
        <row r="20">
          <cell r="F20">
            <v>55000001</v>
          </cell>
          <cell r="G20">
            <v>0.22600000000000001</v>
          </cell>
          <cell r="R20">
            <v>55000001</v>
          </cell>
          <cell r="S20">
            <v>5.89</v>
          </cell>
        </row>
        <row r="21">
          <cell r="F21">
            <v>60000001</v>
          </cell>
          <cell r="G21">
            <v>0.223</v>
          </cell>
          <cell r="R21">
            <v>60000001</v>
          </cell>
          <cell r="S21">
            <v>5.91</v>
          </cell>
        </row>
        <row r="22">
          <cell r="F22">
            <v>70000001</v>
          </cell>
          <cell r="G22">
            <v>0.22</v>
          </cell>
          <cell r="R22">
            <v>70000001</v>
          </cell>
          <cell r="S22">
            <v>5.93</v>
          </cell>
        </row>
        <row r="23">
          <cell r="F23">
            <v>80000001</v>
          </cell>
          <cell r="G23">
            <v>0.217</v>
          </cell>
          <cell r="R23">
            <v>80000001</v>
          </cell>
          <cell r="S23">
            <v>5.94</v>
          </cell>
        </row>
        <row r="24">
          <cell r="F24">
            <v>90000001</v>
          </cell>
          <cell r="G24">
            <v>0.215</v>
          </cell>
          <cell r="R24">
            <v>90000001</v>
          </cell>
          <cell r="S24">
            <v>5.96</v>
          </cell>
        </row>
        <row r="25">
          <cell r="F25">
            <v>100000001</v>
          </cell>
          <cell r="G25">
            <v>0.21099999999999999</v>
          </cell>
          <cell r="R25">
            <v>100000001</v>
          </cell>
          <cell r="S25">
            <v>5.98</v>
          </cell>
        </row>
        <row r="26">
          <cell r="F26">
            <v>120000001</v>
          </cell>
          <cell r="G26">
            <v>0.20799999999999999</v>
          </cell>
          <cell r="R26">
            <v>120000001</v>
          </cell>
          <cell r="S26">
            <v>6</v>
          </cell>
        </row>
        <row r="27">
          <cell r="F27">
            <v>140000001</v>
          </cell>
          <cell r="G27">
            <v>0.20499999999999999</v>
          </cell>
          <cell r="R27">
            <v>140000001</v>
          </cell>
          <cell r="S27">
            <v>6.02</v>
          </cell>
        </row>
        <row r="28">
          <cell r="F28">
            <v>160000001</v>
          </cell>
          <cell r="G28">
            <v>0.20300000000000001</v>
          </cell>
          <cell r="R28">
            <v>160000001</v>
          </cell>
          <cell r="S28">
            <v>6.04</v>
          </cell>
        </row>
        <row r="29">
          <cell r="F29">
            <v>180000001</v>
          </cell>
          <cell r="G29">
            <v>0.20100000000000001</v>
          </cell>
          <cell r="R29">
            <v>180000001</v>
          </cell>
          <cell r="S29">
            <v>6.05</v>
          </cell>
        </row>
        <row r="30">
          <cell r="F30">
            <v>200000001</v>
          </cell>
          <cell r="G30">
            <v>0.19700000000000001</v>
          </cell>
          <cell r="R30">
            <v>200000001</v>
          </cell>
          <cell r="S30">
            <v>6.09</v>
          </cell>
        </row>
        <row r="31">
          <cell r="F31">
            <v>250000001</v>
          </cell>
          <cell r="G31">
            <v>0.193</v>
          </cell>
          <cell r="R31">
            <v>250000001</v>
          </cell>
          <cell r="S31">
            <v>6.11</v>
          </cell>
        </row>
        <row r="32">
          <cell r="F32">
            <v>300000001</v>
          </cell>
          <cell r="G32">
            <v>0.19</v>
          </cell>
          <cell r="R32">
            <v>300000001</v>
          </cell>
          <cell r="S32">
            <v>6.13</v>
          </cell>
        </row>
        <row r="33">
          <cell r="F33">
            <v>350000001</v>
          </cell>
          <cell r="G33">
            <v>0.188</v>
          </cell>
          <cell r="R33">
            <v>350000001</v>
          </cell>
          <cell r="S33">
            <v>6.15</v>
          </cell>
        </row>
        <row r="34">
          <cell r="F34">
            <v>400000001</v>
          </cell>
          <cell r="G34">
            <v>0.184</v>
          </cell>
          <cell r="R34">
            <v>400000001</v>
          </cell>
          <cell r="S34">
            <v>6.19</v>
          </cell>
        </row>
        <row r="35">
          <cell r="F35">
            <v>500000001</v>
          </cell>
          <cell r="G35">
            <v>0.18</v>
          </cell>
          <cell r="R35">
            <v>500000001</v>
          </cell>
          <cell r="S35">
            <v>6.21</v>
          </cell>
        </row>
        <row r="36">
          <cell r="F36">
            <v>600000001</v>
          </cell>
          <cell r="G36">
            <v>0.17799999999999999</v>
          </cell>
          <cell r="R36">
            <v>600000001</v>
          </cell>
          <cell r="S36">
            <v>6.23</v>
          </cell>
        </row>
        <row r="37">
          <cell r="F37">
            <v>700000001</v>
          </cell>
          <cell r="G37">
            <v>0.17499999999999999</v>
          </cell>
          <cell r="R37">
            <v>700000001</v>
          </cell>
          <cell r="S37">
            <v>6.25</v>
          </cell>
        </row>
        <row r="38">
          <cell r="F38">
            <v>800000001</v>
          </cell>
          <cell r="G38">
            <v>0.17299999999999999</v>
          </cell>
          <cell r="R38">
            <v>800000001</v>
          </cell>
          <cell r="S38">
            <v>6.27</v>
          </cell>
        </row>
        <row r="39">
          <cell r="F39">
            <v>900000001</v>
          </cell>
          <cell r="G39">
            <v>0.17100000000000001</v>
          </cell>
          <cell r="R39">
            <v>900000001</v>
          </cell>
          <cell r="S39">
            <v>6.29</v>
          </cell>
        </row>
        <row r="40">
          <cell r="F40">
            <v>1000000001</v>
          </cell>
          <cell r="G40">
            <v>0.16500000000000001</v>
          </cell>
          <cell r="R40">
            <v>1000000001</v>
          </cell>
          <cell r="S40">
            <v>6.35</v>
          </cell>
        </row>
        <row r="41">
          <cell r="F41">
            <v>1500000001</v>
          </cell>
          <cell r="G41">
            <v>0.16</v>
          </cell>
          <cell r="R41">
            <v>1500000001</v>
          </cell>
          <cell r="S41">
            <v>6.39</v>
          </cell>
        </row>
        <row r="42">
          <cell r="F42">
            <v>2000000001</v>
          </cell>
          <cell r="G42">
            <v>0.157</v>
          </cell>
          <cell r="R42">
            <v>2000000001</v>
          </cell>
          <cell r="S42">
            <v>6.42</v>
          </cell>
        </row>
        <row r="43">
          <cell r="F43">
            <v>2500000001</v>
          </cell>
          <cell r="G43">
            <v>0.154</v>
          </cell>
          <cell r="R43">
            <v>2500000001</v>
          </cell>
          <cell r="S43">
            <v>6.45</v>
          </cell>
        </row>
        <row r="44">
          <cell r="F44">
            <v>3000000001</v>
          </cell>
          <cell r="G44">
            <v>0.15</v>
          </cell>
          <cell r="R44">
            <v>3000000001</v>
          </cell>
          <cell r="S44">
            <v>6.49</v>
          </cell>
        </row>
        <row r="45">
          <cell r="F45">
            <v>4000000001</v>
          </cell>
          <cell r="G45">
            <v>0.14599999999999999</v>
          </cell>
          <cell r="R45">
            <v>4000000001</v>
          </cell>
          <cell r="S45">
            <v>6.53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変更協議書"/>
      <sheetName val="変更協議書 乙"/>
      <sheetName val="変更理由書"/>
      <sheetName val="変更仕訳"/>
      <sheetName val="変訳"/>
      <sheetName val="変更仕訳 (横)"/>
      <sheetName val="変更内訳"/>
      <sheetName val="仮設解体"/>
      <sheetName val="内訳書"/>
      <sheetName val="汚土"/>
      <sheetName val="複合"/>
      <sheetName val="入力シート"/>
      <sheetName val="#REF"/>
      <sheetName val="補償金算定仕訳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共通仮設費"/>
      <sheetName val="工事設計"/>
      <sheetName val="管資材"/>
      <sheetName val="管布設工"/>
      <sheetName val="管土工"/>
      <sheetName val="管資材数量"/>
      <sheetName val="管布設数量"/>
      <sheetName val="土工総括"/>
      <sheetName val="管土工数量"/>
      <sheetName val="構造物数量"/>
      <sheetName val="単価算出"/>
      <sheetName val="管資材 (2)"/>
      <sheetName val="管布設工 (2)"/>
      <sheetName val="管資材数量 (2)"/>
      <sheetName val="管布設数量 (2)"/>
      <sheetName val="管土工数量 (2)"/>
      <sheetName val="変更理由書"/>
      <sheetName val="機械複合単価"/>
      <sheetName val="基礎単価"/>
      <sheetName val="内訳書"/>
      <sheetName val="仕訳書"/>
      <sheetName val="本工事"/>
      <sheetName val="数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H12単価"/>
      <sheetName val="物件調書"/>
      <sheetName val="立竹木（構外）"/>
      <sheetName val="立竹木（構内）"/>
      <sheetName val="工作物"/>
      <sheetName val="工作物 (解体)"/>
      <sheetName val="代価表"/>
      <sheetName val="見積単価"/>
      <sheetName val="数量集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費仕訳書"/>
      <sheetName val="科目別内訳書"/>
      <sheetName val="内訳書"/>
      <sheetName val="集計表"/>
      <sheetName val="数量計算書"/>
      <sheetName val="代価表 "/>
      <sheetName val="見積り比較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補額(家主)"/>
      <sheetName val="Sheet1"/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内訳"/>
      <sheetName val="集計"/>
      <sheetName val="工作物調査表"/>
      <sheetName val="集計工作物"/>
      <sheetName val="単価"/>
      <sheetName val="複合機器"/>
      <sheetName val="複合管類"/>
      <sheetName val="単価表"/>
      <sheetName val="内訳書"/>
      <sheetName val="補額(家主).xls"/>
      <sheetName val="%E8%A3%9C%E9%A1%8D(%E5%AE%B6%E4"/>
      <sheetName val="管土工数量"/>
      <sheetName val="#REF"/>
      <sheetName val="基礎単価"/>
    </sheetNames>
    <definedNames>
      <definedName name="工作物2枚目"/>
      <definedName name="工作物2枚目クリア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一覧"/>
    </sheetNames>
    <sheetDataSet>
      <sheetData sheetId="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3単価"/>
      <sheetName val="建物等諸経費"/>
      <sheetName val="庭木等諸経費"/>
    </sheetNames>
    <sheetDataSet>
      <sheetData sheetId="0" refreshError="1"/>
      <sheetData sheetId="1"/>
      <sheetData sheetId="2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諸経費 "/>
      <sheetName val="DATA"/>
      <sheetName val="仕訳書"/>
      <sheetName val="内訳書"/>
      <sheetName val="集計表"/>
      <sheetName val="単価算定表"/>
      <sheetName val="代価表"/>
      <sheetName val="ｺﾝｸﾘｰﾄ計算書"/>
      <sheetName val="単価見積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4仮設"/>
      <sheetName val="74統計数量"/>
      <sheetName val="74ｺﾝｸﾘｰﾄ"/>
      <sheetName val="74CB左官"/>
      <sheetName val="74外装"/>
      <sheetName val="74外建"/>
      <sheetName val="74内装1"/>
      <sheetName val="74内装2"/>
      <sheetName val="74木工１"/>
      <sheetName val="74発生材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34統計数量"/>
      <sheetName val="内訳書"/>
      <sheetName val="仮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高校"/>
      <sheetName val="工事費集計"/>
      <sheetName val="細目"/>
      <sheetName val="工事費"/>
      <sheetName val="建築工事費"/>
      <sheetName val="査定率"/>
      <sheetName val="表紙 "/>
      <sheetName val="表紙-2"/>
      <sheetName val="種目"/>
      <sheetName val="科目"/>
      <sheetName val="仮設"/>
      <sheetName val="土工"/>
      <sheetName val="地業"/>
      <sheetName val="ｺﾝｸﾘｰﾄ"/>
      <sheetName val="型枠"/>
      <sheetName val="鉄筋"/>
      <sheetName val="鉄骨"/>
      <sheetName val="PC"/>
      <sheetName val="組積"/>
      <sheetName val="防水"/>
      <sheetName val="石"/>
      <sheetName val="ﾀｲﾙ"/>
      <sheetName val="木"/>
      <sheetName val="金属"/>
      <sheetName val="左官"/>
      <sheetName val="木建"/>
      <sheetName val="金建"/>
      <sheetName val="ｶﾞﾗｽ"/>
      <sheetName val="塗装"/>
      <sheetName val="内外装"/>
      <sheetName val="雑"/>
      <sheetName val="ｻｲﾝ"/>
      <sheetName val="外構"/>
      <sheetName val="別紙"/>
      <sheetName val="代価"/>
      <sheetName val="74外建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木調査"/>
      <sheetName val="動産調査"/>
      <sheetName val="別表"/>
      <sheetName val="別表(1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仕訳"/>
      <sheetName val="主要機器ﾘｽﾄ"/>
      <sheetName val="複合単価"/>
      <sheetName val="東高校"/>
      <sheetName val="単価表(設)"/>
    </sheetNames>
    <sheetDataSet>
      <sheetData sheetId="0" refreshError="1"/>
      <sheetData sheetId="1" refreshError="1"/>
      <sheetData sheetId="2" refreshError="1"/>
      <sheetData sheetId="3" refreshError="1">
        <row r="41">
          <cell r="AA41">
            <v>271600</v>
          </cell>
        </row>
      </sheetData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理ｼｰﾄ"/>
      <sheetName val="印刷"/>
      <sheetName val="事業総括"/>
      <sheetName val="内訳表"/>
      <sheetName val="諸経費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7">
          <cell r="F17">
            <v>25685000</v>
          </cell>
        </row>
        <row r="32">
          <cell r="F32">
            <v>1615714.2857142857</v>
          </cell>
        </row>
      </sheetData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"/>
      <sheetName val="内訳"/>
      <sheetName val="設計数量"/>
      <sheetName val="複合器具"/>
      <sheetName val="単価代価"/>
      <sheetName val="数量"/>
      <sheetName val="数建"/>
      <sheetName val="数機"/>
      <sheetName val="数電"/>
      <sheetName val="制水弁桝"/>
      <sheetName val="給敷土"/>
      <sheetName val="給道土"/>
      <sheetName val="ガス土"/>
      <sheetName val="汚土"/>
      <sheetName val="塩ビ桝"/>
      <sheetName val="仮設"/>
      <sheetName val="土工"/>
      <sheetName val="躯体"/>
      <sheetName val="鉄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標題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土木単価"/>
      <sheetName val="保護砂"/>
      <sheetName val="保護砂単価入力"/>
      <sheetName val="総合価表"/>
      <sheetName val="先島見積単価"/>
      <sheetName val="物価版単価"/>
      <sheetName val="共通仮設･諸経費率"/>
      <sheetName val="明細書"/>
      <sheetName val="内訳書"/>
      <sheetName val="複合単価"/>
      <sheetName val="86動産"/>
      <sheetName val="別表"/>
      <sheetName val="Macro4"/>
      <sheetName val="Macro2"/>
    </sheetNames>
    <sheetDataSet>
      <sheetData sheetId="0" refreshError="1">
        <row r="8">
          <cell r="B8">
            <v>18400</v>
          </cell>
          <cell r="C8">
            <v>22900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価表01"/>
      <sheetName val="代価表02"/>
      <sheetName val="代価表03"/>
      <sheetName val="代価表0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歩掛集計1"/>
      <sheetName val="歩掛集計2"/>
      <sheetName val="盤施工"/>
      <sheetName val="複合単価表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"/>
      <sheetName val="仕訳書 "/>
      <sheetName val="主要機器表"/>
      <sheetName val="幹線"/>
      <sheetName val="動力"/>
      <sheetName val="電灯"/>
      <sheetName val="受変電"/>
      <sheetName val="自家発電"/>
      <sheetName val="避雷"/>
      <sheetName val="電話"/>
      <sheetName val="拡声"/>
      <sheetName val="電気時計"/>
      <sheetName val="ｲﾝﾀｰﾎﾝ･ﾄｲﾚ呼出"/>
      <sheetName val="ＴＶ"/>
      <sheetName val="自火報・防排煙"/>
      <sheetName val="視聴覚"/>
      <sheetName val="ITV"/>
      <sheetName val="構内配電"/>
      <sheetName val="構内通信"/>
      <sheetName val="歩掛計算書"/>
      <sheetName val="代価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号人孔"/>
      <sheetName val="2号人孔"/>
      <sheetName val="3号人孔"/>
      <sheetName val="4号人孔 "/>
      <sheetName val="5号人孔"/>
      <sheetName val="6号人孔"/>
      <sheetName val="7号人孔 "/>
      <sheetName val="8号人孔"/>
      <sheetName val="9号人孔"/>
      <sheetName val="10号人孔"/>
      <sheetName val="特殊桝"/>
      <sheetName val="基礎支持力ﾃﾞｰﾀ"/>
      <sheetName val="入力禁止"/>
      <sheetName val="地盤改良"/>
      <sheetName val="置換工"/>
      <sheetName val="改良杭強度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基礎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">
          <cell r="N20">
            <v>0</v>
          </cell>
          <cell r="O20">
            <v>5.3</v>
          </cell>
          <cell r="P20">
            <v>0</v>
          </cell>
          <cell r="Q20">
            <v>3</v>
          </cell>
        </row>
        <row r="21">
          <cell r="N21">
            <v>1</v>
          </cell>
          <cell r="O21">
            <v>5.3</v>
          </cell>
          <cell r="P21">
            <v>0</v>
          </cell>
          <cell r="Q21">
            <v>3</v>
          </cell>
        </row>
        <row r="22">
          <cell r="N22">
            <v>3</v>
          </cell>
          <cell r="O22">
            <v>5.3</v>
          </cell>
          <cell r="P22">
            <v>0</v>
          </cell>
          <cell r="Q22">
            <v>3</v>
          </cell>
        </row>
        <row r="23">
          <cell r="N23">
            <v>4</v>
          </cell>
          <cell r="O23">
            <v>5.3</v>
          </cell>
          <cell r="P23">
            <v>0</v>
          </cell>
          <cell r="Q23">
            <v>3</v>
          </cell>
        </row>
        <row r="24">
          <cell r="N24">
            <v>5</v>
          </cell>
          <cell r="O24">
            <v>5.3</v>
          </cell>
          <cell r="P24">
            <v>0</v>
          </cell>
          <cell r="Q24">
            <v>3.4</v>
          </cell>
        </row>
        <row r="25">
          <cell r="N25">
            <v>8</v>
          </cell>
          <cell r="O25">
            <v>5.3</v>
          </cell>
          <cell r="P25">
            <v>0</v>
          </cell>
          <cell r="Q25">
            <v>3.4</v>
          </cell>
        </row>
        <row r="26">
          <cell r="N26">
            <v>10</v>
          </cell>
          <cell r="O26">
            <v>5.3</v>
          </cell>
          <cell r="P26">
            <v>0</v>
          </cell>
          <cell r="Q26">
            <v>3.9</v>
          </cell>
        </row>
        <row r="27">
          <cell r="N27">
            <v>15</v>
          </cell>
          <cell r="O27">
            <v>6.5</v>
          </cell>
          <cell r="P27">
            <v>1.2</v>
          </cell>
          <cell r="Q27">
            <v>4.7</v>
          </cell>
        </row>
        <row r="28">
          <cell r="N28">
            <v>20</v>
          </cell>
          <cell r="O28">
            <v>7.9</v>
          </cell>
          <cell r="P28">
            <v>2</v>
          </cell>
          <cell r="Q28">
            <v>5.9</v>
          </cell>
        </row>
        <row r="29">
          <cell r="N29">
            <v>25</v>
          </cell>
          <cell r="O29">
            <v>9.9</v>
          </cell>
          <cell r="P29">
            <v>3.3</v>
          </cell>
          <cell r="Q29">
            <v>7.6</v>
          </cell>
        </row>
        <row r="30">
          <cell r="N30">
            <v>28</v>
          </cell>
          <cell r="O30">
            <v>11.4</v>
          </cell>
          <cell r="P30">
            <v>4.4000000000000004</v>
          </cell>
          <cell r="Q30">
            <v>9.1</v>
          </cell>
        </row>
        <row r="31">
          <cell r="N31">
            <v>32</v>
          </cell>
          <cell r="O31">
            <v>20.9</v>
          </cell>
          <cell r="P31">
            <v>10.6</v>
          </cell>
          <cell r="Q31">
            <v>16.100000000000001</v>
          </cell>
        </row>
        <row r="32">
          <cell r="N32">
            <v>36</v>
          </cell>
          <cell r="O32">
            <v>42.2</v>
          </cell>
          <cell r="P32">
            <v>30.5</v>
          </cell>
          <cell r="Q32">
            <v>33.6</v>
          </cell>
        </row>
        <row r="33">
          <cell r="N33">
            <v>40</v>
          </cell>
          <cell r="O33">
            <v>95.7</v>
          </cell>
          <cell r="P33">
            <v>114</v>
          </cell>
          <cell r="Q33">
            <v>83.2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込データ"/>
      <sheetName val="入力される方へ"/>
      <sheetName val="Sheet1"/>
      <sheetName val="入力シート"/>
      <sheetName val="マスタ"/>
      <sheetName val="設定"/>
      <sheetName val="Readme"/>
      <sheetName val="た行"/>
      <sheetName val="代価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1"/>
      <sheetName val="マンホール(屋外)"/>
      <sheetName val="生コン(屋外)"/>
      <sheetName val="マンホール(岡打）"/>
      <sheetName val="生コン(屋内)"/>
      <sheetName val="土工"/>
      <sheetName val="機械運転"/>
      <sheetName val="比較１"/>
      <sheetName val="比較２"/>
      <sheetName val="資料３"/>
      <sheetName val="資料４"/>
      <sheetName val="資料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配管"/>
      <sheetName val="複器"/>
      <sheetName val="代価"/>
      <sheetName val="仕訳"/>
      <sheetName val="内訳"/>
      <sheetName val="数量"/>
      <sheetName val="給水 (B)"/>
      <sheetName val="議事録"/>
      <sheetName val="数量図面"/>
      <sheetName val="Sheet1"/>
      <sheetName val="明細表"/>
      <sheetName val="data"/>
      <sheetName val="内訳書"/>
      <sheetName val="金建代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床仕上計算"/>
      <sheetName val="室名ボックス"/>
      <sheetName val="公式ボックス"/>
      <sheetName val="数量ボックス"/>
      <sheetName val="数量"/>
      <sheetName val="建具符号抽出ボックス"/>
      <sheetName val="建具符号ボックス"/>
      <sheetName val="金属製建具代価マクロ"/>
      <sheetName val="Module5"/>
      <sheetName val="Dialog1"/>
      <sheetName val="内部仕上マクロ"/>
      <sheetName val="番号ボックス"/>
      <sheetName val="内部仕上集計"/>
      <sheetName val="天井仕上計算"/>
      <sheetName val="壁仕上計算"/>
      <sheetName val="結合"/>
      <sheetName val="室名符号"/>
      <sheetName val="数量マクロ"/>
      <sheetName val="Module11"/>
      <sheetName val="モジュール-1"/>
      <sheetName val="モジュール-2"/>
      <sheetName val="計算マクロ"/>
      <sheetName val="額縁抽出ボックス"/>
      <sheetName val="額縁種類ボックス"/>
      <sheetName val="建具名称抽出ボックス"/>
      <sheetName val="床･壁･天井マクロ"/>
      <sheetName val="Sheet1"/>
      <sheetName val="金属製代価表"/>
      <sheetName val="金属製建具"/>
      <sheetName val="建具リスト"/>
      <sheetName val="金属製建具マクロ"/>
      <sheetName val="Module9"/>
      <sheetName val="Module4"/>
      <sheetName val="Module1"/>
      <sheetName val="Module2"/>
      <sheetName val="Module6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仕訳書"/>
      <sheetName val="H17単価"/>
      <sheetName val="代価表"/>
      <sheetName val="既製ｺﾝｸﾘｰﾄ工事"/>
      <sheetName val="石工事 "/>
      <sheetName val="墓庭工事"/>
      <sheetName val="Sheet2"/>
      <sheetName val="Sheet3"/>
      <sheetName val="見積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"/>
      <sheetName val="頭"/>
      <sheetName val="まとめ"/>
      <sheetName val="土木工事"/>
      <sheetName val="配開装置"/>
      <sheetName val="配電線路工事"/>
      <sheetName val="雑工事"/>
      <sheetName val="建築"/>
      <sheetName val="環境整備"/>
      <sheetName val="代価表"/>
      <sheetName val="数量書1纏め"/>
      <sheetName val="数量書1-1"/>
      <sheetName val="数量書1-2"/>
      <sheetName val="数量書2-1"/>
      <sheetName val="汚土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"/>
      <sheetName val="数計算"/>
      <sheetName val="工程"/>
      <sheetName val="鏡"/>
      <sheetName val="数内訳"/>
      <sheetName val="代価"/>
      <sheetName val="代価 (2)"/>
      <sheetName val="単価"/>
      <sheetName val="複合単価"/>
      <sheetName val="明細書（１）"/>
      <sheetName val="数量調書"/>
      <sheetName val="内訳書"/>
      <sheetName val="一覧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材料内訳"/>
      <sheetName val="材料内訳 (損料)"/>
      <sheetName val="内訳書 (リンク)"/>
      <sheetName val="労務費"/>
      <sheetName val="数計算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-1型側溝"/>
      <sheetName val="L-2型側溝"/>
      <sheetName val="L-3型側溝"/>
      <sheetName val="L-4型側溝"/>
      <sheetName val="舗装止"/>
      <sheetName val="A型縁石"/>
      <sheetName val="B型縁石"/>
      <sheetName val="C型縁石"/>
      <sheetName val="Ｄ型縁石"/>
      <sheetName val="Ⅰ型現場打"/>
      <sheetName val="Ⅱ型現場打"/>
      <sheetName val="1-1号管渠"/>
      <sheetName val="1-2号管渠"/>
      <sheetName val="DO管側溝"/>
      <sheetName val="横断溝"/>
      <sheetName val="1号集水桝"/>
      <sheetName val="2号集水桝"/>
      <sheetName val="小重500"/>
      <sheetName val="小重600"/>
      <sheetName val="小重700"/>
      <sheetName val="小重1000 "/>
      <sheetName val="小重1300"/>
      <sheetName val="重500"/>
      <sheetName val="重平均H950"/>
      <sheetName val="重平均H1150"/>
      <sheetName val="重平均H1700"/>
      <sheetName val="L型1300"/>
      <sheetName val="L型1800"/>
      <sheetName val="L型2250"/>
      <sheetName val="L型2000"/>
      <sheetName val="L型2300"/>
      <sheetName val="L型2400"/>
      <sheetName val="L型2500"/>
      <sheetName val="L型2700"/>
      <sheetName val="もずく"/>
      <sheetName val="1号間知"/>
      <sheetName val="2号間知"/>
      <sheetName val="3号間知"/>
      <sheetName val="植樹桝ブロック"/>
      <sheetName val="日程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幹線内"/>
      <sheetName val="電灯内"/>
      <sheetName val="ＴＶ内"/>
      <sheetName val="電話内"/>
      <sheetName val="放送内"/>
      <sheetName val="火災内"/>
      <sheetName val="複合撤去"/>
      <sheetName val="複合単価"/>
      <sheetName val="盤歩"/>
      <sheetName val="幹線計算書"/>
      <sheetName val="変圧器計算書"/>
      <sheetName val="幹線・動力拾い"/>
      <sheetName val="電灯・ｺﾝｾﾝﾄ拾い"/>
      <sheetName val="電話拾い"/>
      <sheetName val="火災拾い"/>
      <sheetName val="内訳"/>
      <sheetName val="動力盤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 ﾛ"/>
      <sheetName val="仕訳書 ｲ"/>
      <sheetName val="仕訳書"/>
      <sheetName val="製品控除 ﾎ"/>
      <sheetName val="製品控除 ﾆ"/>
      <sheetName val="製品控除 ﾊ"/>
      <sheetName val="製品控除 ﾛ"/>
      <sheetName val="製品控除 ｲ"/>
      <sheetName val="製品控除"/>
      <sheetName val="内訳書 ﾕ"/>
      <sheetName val="内訳書 ｷ"/>
      <sheetName val="内訳書 ｻ"/>
      <sheetName val="内訳書 ｱ"/>
      <sheetName val="内訳書 ﾑ"/>
      <sheetName val="内訳書 ﾗ"/>
      <sheetName val="内訳書 ﾅ"/>
      <sheetName val="内訳書 ﾈ"/>
      <sheetName val="内訳書 ﾂ"/>
      <sheetName val="内訳書 ｿ"/>
      <sheetName val="内訳書 ﾚ"/>
      <sheetName val="内訳書 ﾀ"/>
      <sheetName val="内訳書 ﾖ"/>
      <sheetName val="内訳書 ｶ"/>
      <sheetName val="内訳書 ﾜ"/>
      <sheetName val="内訳書 ｦ"/>
      <sheetName val="内訳書 ﾙ"/>
      <sheetName val="内訳書 ﾇ"/>
      <sheetName val="内訳書 ﾘ"/>
      <sheetName val="内訳書 ﾁ"/>
      <sheetName val="内訳書 ﾄ"/>
      <sheetName val="内訳書 ﾍ"/>
      <sheetName val="内訳書 ﾎ"/>
      <sheetName val="内訳書 ﾆ"/>
      <sheetName val="内訳書 ﾊ"/>
      <sheetName val="内訳書 ﾛ"/>
      <sheetName val="内訳書ｲ"/>
      <sheetName val="内訳書"/>
      <sheetName val="代価表"/>
      <sheetName val="単価比較表"/>
      <sheetName val="複　合"/>
      <sheetName val="代価 "/>
      <sheetName val="代価表  (2)"/>
      <sheetName val="ＨTVP複合"/>
      <sheetName val="汚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出力資料"/>
      <sheetName val="内訳書"/>
    </sheetNames>
    <definedNames>
      <definedName name="切り捨て計算"/>
    </definedNames>
    <sheetDataSet>
      <sheetData sheetId="0" refreshError="1"/>
      <sheetData sheetId="1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代価"/>
      <sheetName val="B代価"/>
      <sheetName val="C代価"/>
      <sheetName val="D代価"/>
      <sheetName val="E代価"/>
      <sheetName val="F代価"/>
      <sheetName val="立坑賃料"/>
      <sheetName val="立坑作業日数(1)"/>
      <sheetName val="立坑作業日数 (2)"/>
      <sheetName val="立坑作業日数 (3)"/>
      <sheetName val="建て込損料"/>
      <sheetName val="H-1"/>
      <sheetName val="H-2"/>
      <sheetName val="I代価"/>
      <sheetName val="J代価"/>
      <sheetName val="代価01"/>
      <sheetName val="#REF"/>
      <sheetName val="材料内訳"/>
      <sheetName val="地権者別"/>
      <sheetName val="×電話移設"/>
      <sheetName val="建具廻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算書4変"/>
      <sheetName val="計算書2変"/>
      <sheetName val="初期設定"/>
      <sheetName val="初期確認"/>
      <sheetName val="引継計算書"/>
      <sheetName val="引継調書"/>
      <sheetName val="設計書"/>
      <sheetName val="仕訳書"/>
      <sheetName val="計算書1"/>
      <sheetName val="計算書2"/>
      <sheetName val="計算書3"/>
      <sheetName val="計算書4"/>
      <sheetName val="計算書5"/>
      <sheetName val="設計書変"/>
      <sheetName val="仕訳書変"/>
      <sheetName val="計算書1変"/>
      <sheetName val="仕訳書変2"/>
      <sheetName val="内訳書変"/>
      <sheetName val="計算書3変"/>
      <sheetName val="率表"/>
      <sheetName val="見積短縮理由書"/>
      <sheetName val="率変更"/>
      <sheetName val="ﾃﾞｰﾀ一覧"/>
      <sheetName val="変更協議"/>
      <sheetName val="検査復命"/>
      <sheetName val="検査調書"/>
      <sheetName val="評定内容"/>
      <sheetName val="成績評定"/>
      <sheetName val="合格通知"/>
      <sheetName val="検査内訳"/>
      <sheetName val="既済内訳"/>
      <sheetName val="出来高"/>
      <sheetName val="Module1"/>
      <sheetName val="Module3"/>
      <sheetName val="Module4"/>
      <sheetName val="Module2"/>
      <sheetName val="Module5"/>
      <sheetName val="Module6"/>
      <sheetName val="Module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内訳"/>
      <sheetName val="内訳書"/>
      <sheetName val="内訳書 (2)"/>
      <sheetName val="特記仕様書"/>
      <sheetName val="委託数量内訳明細書"/>
      <sheetName val="委託設計書鏡"/>
      <sheetName val="直人内訳"/>
      <sheetName val="ﾎﾞｰﾘﾝｸﾞ数量"/>
      <sheetName val="委託変更協議書"/>
      <sheetName val="検査調書・合格通知書"/>
      <sheetName val="委託検査復命書"/>
      <sheetName val="完了検査内訳表"/>
      <sheetName val="Sheet12"/>
      <sheetName val="Sheet13"/>
      <sheetName val="Sheet14"/>
      <sheetName val="Sheet15"/>
      <sheetName val="Sheet16"/>
      <sheetName val="Sheet17"/>
      <sheetName val="変更協議書"/>
      <sheetName val="変更対象表"/>
      <sheetName val="変更鏡 "/>
      <sheetName val="変更内訳"/>
      <sheetName val="数量明細"/>
      <sheetName val="鏡"/>
      <sheetName val="科目別（庁舎本館）"/>
      <sheetName val="初期設定"/>
      <sheetName val="単価表"/>
      <sheetName val="数計算"/>
      <sheetName val="D代価"/>
      <sheetName val="体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（１期）"/>
      <sheetName val="１直接仮設"/>
      <sheetName val="見積比較表"/>
      <sheetName val="2土"/>
      <sheetName val="3地業"/>
      <sheetName val="4ｺﾝｸﾘｰﾄ"/>
      <sheetName val="5型枠"/>
      <sheetName val="6鉄筋"/>
      <sheetName val="7既製ｺﾝｸﾘｰﾄ"/>
      <sheetName val="8防水"/>
      <sheetName val="9石"/>
      <sheetName val="10ﾀｲﾙ"/>
      <sheetName val="11木"/>
      <sheetName val="12金属"/>
      <sheetName val="13左官"/>
      <sheetName val="14木建"/>
      <sheetName val="15金建"/>
      <sheetName val="16ｶﾞﾗｽ"/>
      <sheetName val="17塗装"/>
      <sheetName val="18内外装"/>
      <sheetName val="19仕上ﾕﾆｯﾄ"/>
      <sheetName val="2０パーゴラ"/>
      <sheetName val="2１外構"/>
      <sheetName val="代価表"/>
      <sheetName val="木建代価"/>
      <sheetName val="見積比較表 (建具)"/>
      <sheetName val="見積業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作物調書"/>
      <sheetName val="工作物調書 (2)"/>
      <sheetName val="工Ａ"/>
      <sheetName val="工Ｂ"/>
      <sheetName val="工Ｃ"/>
      <sheetName val="リスト"/>
      <sheetName val="集計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ンク元"/>
      <sheetName val="物質収支計算"/>
      <sheetName val="集計表"/>
      <sheetName val="契約電力"/>
      <sheetName val="#REF"/>
      <sheetName val="積算"/>
      <sheetName val="代価一覧表"/>
      <sheetName val="数量調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資材単価"/>
    </sheetNames>
    <sheetDataSet>
      <sheetData sheetId="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"/>
      <sheetName val="内訳表"/>
      <sheetName val="一覧表 "/>
      <sheetName val="代価表 "/>
      <sheetName val="単価表 "/>
      <sheetName val="数量総括表"/>
      <sheetName val="数量計算書"/>
      <sheetName val="土工"/>
      <sheetName val="表紙"/>
      <sheetName val="A代価"/>
      <sheetName val="B代価一覧表"/>
      <sheetName val="B-代価"/>
      <sheetName val="C代価一覧表"/>
      <sheetName val="C-代価"/>
      <sheetName val="D-代価"/>
      <sheetName val="D代価総括表"/>
      <sheetName val="単価表一覧表"/>
      <sheetName val="空書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 "/>
      <sheetName val="内訳書"/>
      <sheetName val="代価表"/>
      <sheetName val="見積単価"/>
      <sheetName val="数量計算"/>
      <sheetName val="躯体集計"/>
      <sheetName val="4.2"/>
      <sheetName val="4.3"/>
      <sheetName val="4.4"/>
      <sheetName val="4.5"/>
      <sheetName val="5.1"/>
      <sheetName val="5.2"/>
      <sheetName val="5.3"/>
      <sheetName val="5.4"/>
      <sheetName val="5.5"/>
      <sheetName val="統計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 "/>
      <sheetName val="内訳書"/>
      <sheetName val="代価表"/>
      <sheetName val="見積単価"/>
      <sheetName val="数量計算"/>
      <sheetName val="躯体集計"/>
      <sheetName val="4.2"/>
      <sheetName val="4.3"/>
      <sheetName val="4.4"/>
      <sheetName val="4.5"/>
      <sheetName val="5.1"/>
      <sheetName val="5.2"/>
      <sheetName val="5.3"/>
      <sheetName val="5.4"/>
      <sheetName val="5.5"/>
      <sheetName val="統計値"/>
      <sheetName val="代価表 "/>
      <sheetName val="機械複合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2単価"/>
      <sheetName val="基本"/>
      <sheetName val="仕訳書"/>
      <sheetName val="内訳書 "/>
      <sheetName val="代価表"/>
      <sheetName val="見積単価"/>
      <sheetName val="統計値"/>
      <sheetName val="数量集計"/>
      <sheetName val="防湿断熱"/>
      <sheetName val="外部足場"/>
      <sheetName val="土間ｺﾝ"/>
      <sheetName val="ｺﾝｸﾘｰﾄ"/>
      <sheetName val="型枠"/>
      <sheetName val="屋根"/>
      <sheetName val="外部CB"/>
      <sheetName val="外部壁"/>
      <sheetName val="外部天井"/>
      <sheetName val="外部雑"/>
      <sheetName val="内部床"/>
      <sheetName val="内部CB "/>
      <sheetName val="内部木軸"/>
      <sheetName val="内部壁 "/>
      <sheetName val="内部天井"/>
      <sheetName val="建具集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仕訳書"/>
      <sheetName val="内訳書"/>
      <sheetName val="集計表"/>
      <sheetName val="直接仮設"/>
      <sheetName val="土"/>
      <sheetName val="ｺﾝｸﾘｰﾄ・型枠・鉄筋"/>
      <sheetName val="土、地業"/>
      <sheetName val="既製コンクリート"/>
      <sheetName val="既製コン"/>
      <sheetName val="屋根"/>
      <sheetName val="タイル"/>
      <sheetName val="左官"/>
      <sheetName val="木"/>
      <sheetName val="木製建具"/>
      <sheetName val="金属製建具"/>
      <sheetName val="塗装"/>
      <sheetName val="内外装"/>
      <sheetName val="仕上ユニット"/>
      <sheetName val="雑"/>
      <sheetName val="解体"/>
      <sheetName val="木建"/>
      <sheetName val="金建"/>
      <sheetName val="床"/>
      <sheetName val="壁"/>
      <sheetName val="天井"/>
      <sheetName val="幅木・廻り縁"/>
      <sheetName val="外部"/>
      <sheetName val="代価表"/>
      <sheetName val="入力シート"/>
    </sheetNames>
    <sheetDataSet>
      <sheetData sheetId="0" refreshError="1">
        <row r="2">
          <cell r="A2" t="str">
            <v>仮設工事</v>
          </cell>
        </row>
        <row r="3">
          <cell r="A3">
            <v>211001</v>
          </cell>
          <cell r="B3" t="str">
            <v>やりかた</v>
          </cell>
          <cell r="C3" t="str">
            <v>Ｓ造・工場系・地下階なし</v>
          </cell>
          <cell r="D3" t="str">
            <v>建㎡</v>
          </cell>
          <cell r="E3">
            <v>240</v>
          </cell>
          <cell r="F3" t="str">
            <v>Ｐ37</v>
          </cell>
          <cell r="G3" t="str">
            <v>Ｐ37</v>
          </cell>
        </row>
        <row r="4">
          <cell r="A4">
            <v>211002</v>
          </cell>
          <cell r="B4" t="str">
            <v>やりかた</v>
          </cell>
          <cell r="C4" t="str">
            <v>ＲＣ造・住居系・地下階なし</v>
          </cell>
          <cell r="D4" t="str">
            <v>建㎡</v>
          </cell>
          <cell r="E4">
            <v>310</v>
          </cell>
          <cell r="F4" t="str">
            <v>Ｐ37</v>
          </cell>
          <cell r="G4" t="str">
            <v>Ｐ37</v>
          </cell>
        </row>
        <row r="5">
          <cell r="A5">
            <v>211003</v>
          </cell>
          <cell r="B5" t="str">
            <v>やりかた</v>
          </cell>
          <cell r="C5" t="str">
            <v>ＲＣ造・住居系・地下階あり</v>
          </cell>
          <cell r="D5" t="str">
            <v>建㎡</v>
          </cell>
          <cell r="E5">
            <v>350</v>
          </cell>
          <cell r="F5" t="str">
            <v>Ｐ37</v>
          </cell>
          <cell r="G5" t="str">
            <v>Ｐ37</v>
          </cell>
        </row>
        <row r="6">
          <cell r="A6">
            <v>211011</v>
          </cell>
          <cell r="B6" t="str">
            <v>平やりかた</v>
          </cell>
          <cell r="C6" t="str">
            <v>ヶ所</v>
          </cell>
          <cell r="D6" t="str">
            <v>ヶ所</v>
          </cell>
          <cell r="E6">
            <v>3350</v>
          </cell>
          <cell r="G6" t="str">
            <v>Ｐ37</v>
          </cell>
        </row>
        <row r="7">
          <cell r="A7">
            <v>211012</v>
          </cell>
          <cell r="B7" t="str">
            <v>隅やりかた</v>
          </cell>
          <cell r="C7" t="str">
            <v>ヶ所</v>
          </cell>
          <cell r="D7" t="str">
            <v>ヶ所</v>
          </cell>
          <cell r="E7">
            <v>5250</v>
          </cell>
          <cell r="G7" t="str">
            <v>Ｐ37</v>
          </cell>
        </row>
        <row r="8">
          <cell r="A8">
            <v>211013</v>
          </cell>
          <cell r="B8" t="str">
            <v>立やりかた</v>
          </cell>
          <cell r="C8" t="str">
            <v>ヶ所</v>
          </cell>
          <cell r="D8" t="str">
            <v>ヶ所</v>
          </cell>
          <cell r="E8">
            <v>2120</v>
          </cell>
          <cell r="G8" t="str">
            <v>Ｐ37</v>
          </cell>
        </row>
        <row r="9">
          <cell r="A9">
            <v>211021</v>
          </cell>
          <cell r="B9" t="str">
            <v>墨だし</v>
          </cell>
          <cell r="C9" t="str">
            <v>Ｓ造・工場系・く体・仕上げ共</v>
          </cell>
          <cell r="D9" t="str">
            <v>延㎡</v>
          </cell>
          <cell r="E9">
            <v>340</v>
          </cell>
          <cell r="F9" t="str">
            <v>Ｐ37</v>
          </cell>
          <cell r="G9" t="str">
            <v>Ｐ37</v>
          </cell>
        </row>
        <row r="10">
          <cell r="A10">
            <v>211022</v>
          </cell>
          <cell r="B10" t="str">
            <v>墨だし</v>
          </cell>
          <cell r="C10" t="str">
            <v>ＲＣ造・住居系・く体・仕上げ共</v>
          </cell>
          <cell r="D10" t="str">
            <v>延㎡</v>
          </cell>
          <cell r="E10">
            <v>580</v>
          </cell>
          <cell r="F10" t="str">
            <v>Ｐ37</v>
          </cell>
          <cell r="G10" t="str">
            <v>Ｐ37</v>
          </cell>
        </row>
        <row r="11">
          <cell r="A11">
            <v>211023</v>
          </cell>
          <cell r="B11" t="str">
            <v>墨だし</v>
          </cell>
          <cell r="C11" t="str">
            <v>Ｓ造・工場系・く体のみ</v>
          </cell>
          <cell r="D11" t="str">
            <v>延㎡</v>
          </cell>
          <cell r="E11">
            <v>140</v>
          </cell>
          <cell r="F11" t="str">
            <v>Ｐ37</v>
          </cell>
          <cell r="G11" t="str">
            <v>Ｐ37</v>
          </cell>
        </row>
        <row r="12">
          <cell r="A12">
            <v>211024</v>
          </cell>
          <cell r="B12" t="str">
            <v>墨だし</v>
          </cell>
          <cell r="C12" t="str">
            <v>ＲＣ造・住居系・く体のみ</v>
          </cell>
          <cell r="D12" t="str">
            <v>延㎡</v>
          </cell>
          <cell r="E12">
            <v>230</v>
          </cell>
          <cell r="F12" t="str">
            <v>Ｐ37</v>
          </cell>
          <cell r="G12" t="str">
            <v>Ｐ37</v>
          </cell>
        </row>
        <row r="13">
          <cell r="A13">
            <v>211025</v>
          </cell>
          <cell r="B13" t="str">
            <v>墨だし</v>
          </cell>
          <cell r="C13" t="str">
            <v>Ｓ造・工場系・仕上げのみ</v>
          </cell>
          <cell r="D13" t="str">
            <v>延㎡</v>
          </cell>
          <cell r="E13">
            <v>200</v>
          </cell>
          <cell r="F13" t="str">
            <v>Ｐ37</v>
          </cell>
          <cell r="G13" t="str">
            <v>Ｐ37</v>
          </cell>
        </row>
        <row r="14">
          <cell r="A14">
            <v>211026</v>
          </cell>
          <cell r="B14" t="str">
            <v>墨だし</v>
          </cell>
          <cell r="C14" t="str">
            <v>ＲＣ造・住居系・仕上げのみ</v>
          </cell>
          <cell r="D14" t="str">
            <v>延㎡</v>
          </cell>
          <cell r="E14">
            <v>350</v>
          </cell>
          <cell r="F14" t="str">
            <v>Ｐ37</v>
          </cell>
          <cell r="G14" t="str">
            <v>Ｐ37</v>
          </cell>
        </row>
        <row r="15">
          <cell r="A15">
            <v>211031</v>
          </cell>
          <cell r="B15" t="str">
            <v>現寸型板</v>
          </cell>
          <cell r="C15" t="str">
            <v>Ｓ造・工場系</v>
          </cell>
          <cell r="D15" t="str">
            <v>延㎡</v>
          </cell>
          <cell r="E15">
            <v>150</v>
          </cell>
          <cell r="F15" t="str">
            <v>Ｐ37</v>
          </cell>
          <cell r="G15" t="str">
            <v>Ｐ37</v>
          </cell>
        </row>
        <row r="16">
          <cell r="A16">
            <v>211032</v>
          </cell>
          <cell r="B16" t="str">
            <v>現寸型板</v>
          </cell>
          <cell r="C16" t="str">
            <v>ＲＣ造・住居系</v>
          </cell>
          <cell r="D16" t="str">
            <v>延㎡</v>
          </cell>
          <cell r="E16">
            <v>140</v>
          </cell>
          <cell r="F16" t="str">
            <v>Ｐ37</v>
          </cell>
          <cell r="G16" t="str">
            <v>Ｐ37</v>
          </cell>
        </row>
        <row r="17">
          <cell r="A17">
            <v>211101</v>
          </cell>
          <cell r="B17" t="str">
            <v>外部枠組本足場</v>
          </cell>
          <cell r="C17" t="str">
            <v>高さ10m未満・期間3ヶ月</v>
          </cell>
          <cell r="D17" t="str">
            <v>架㎡</v>
          </cell>
          <cell r="E17">
            <v>1880</v>
          </cell>
          <cell r="F17" t="str">
            <v>Ｐ37</v>
          </cell>
          <cell r="G17" t="str">
            <v>Ｐ37</v>
          </cell>
        </row>
        <row r="18">
          <cell r="A18">
            <v>211102</v>
          </cell>
          <cell r="B18" t="str">
            <v>外部枠組本足場</v>
          </cell>
          <cell r="C18" t="str">
            <v>高さ10m未満・期間6ヶ月</v>
          </cell>
          <cell r="D18" t="str">
            <v>架㎡</v>
          </cell>
          <cell r="E18">
            <v>2180</v>
          </cell>
          <cell r="F18" t="str">
            <v>Ｐ37</v>
          </cell>
          <cell r="G18" t="str">
            <v>Ｐ37</v>
          </cell>
        </row>
        <row r="19">
          <cell r="A19">
            <v>211103</v>
          </cell>
          <cell r="B19" t="str">
            <v>外部枠組本足場</v>
          </cell>
          <cell r="C19" t="str">
            <v>高さ10m未満・期間9ヶ月</v>
          </cell>
          <cell r="D19" t="str">
            <v>架㎡</v>
          </cell>
          <cell r="E19">
            <v>2730</v>
          </cell>
          <cell r="F19" t="str">
            <v>Ｐ37</v>
          </cell>
          <cell r="G19" t="str">
            <v>Ｐ37</v>
          </cell>
        </row>
        <row r="20">
          <cell r="A20">
            <v>211104</v>
          </cell>
          <cell r="B20" t="str">
            <v>外部枠組本足場</v>
          </cell>
          <cell r="C20" t="str">
            <v>高さ20m未満・期間3ヶ月</v>
          </cell>
          <cell r="D20" t="str">
            <v>架㎡</v>
          </cell>
          <cell r="E20">
            <v>2020</v>
          </cell>
          <cell r="F20" t="str">
            <v>Ｐ37</v>
          </cell>
          <cell r="G20" t="str">
            <v>Ｐ37</v>
          </cell>
        </row>
        <row r="21">
          <cell r="A21">
            <v>211105</v>
          </cell>
          <cell r="B21" t="str">
            <v>外部枠組本足場</v>
          </cell>
          <cell r="C21" t="str">
            <v>高さ20m未満・期間6ヶ月</v>
          </cell>
          <cell r="D21" t="str">
            <v>架㎡</v>
          </cell>
          <cell r="E21">
            <v>2310</v>
          </cell>
          <cell r="F21" t="str">
            <v>Ｐ37</v>
          </cell>
          <cell r="G21" t="str">
            <v>Ｐ37</v>
          </cell>
        </row>
        <row r="22">
          <cell r="A22">
            <v>211106</v>
          </cell>
          <cell r="B22" t="str">
            <v>外部枠組本足場</v>
          </cell>
          <cell r="C22" t="str">
            <v>高さ20m未満・期間9ヶ月</v>
          </cell>
          <cell r="D22" t="str">
            <v>架㎡</v>
          </cell>
          <cell r="E22">
            <v>2840</v>
          </cell>
          <cell r="F22" t="str">
            <v>Ｐ37</v>
          </cell>
          <cell r="G22" t="str">
            <v>Ｐ37</v>
          </cell>
        </row>
        <row r="23">
          <cell r="A23">
            <v>211111</v>
          </cell>
          <cell r="B23" t="str">
            <v>外部単管本足場</v>
          </cell>
          <cell r="C23" t="str">
            <v>高さ10m未満・期間3ヶ月</v>
          </cell>
          <cell r="D23" t="str">
            <v>架㎡</v>
          </cell>
          <cell r="E23">
            <v>1710</v>
          </cell>
          <cell r="F23" t="str">
            <v>Ｐ37</v>
          </cell>
          <cell r="G23" t="str">
            <v>Ｐ37</v>
          </cell>
        </row>
        <row r="24">
          <cell r="A24">
            <v>211112</v>
          </cell>
          <cell r="B24" t="str">
            <v>外部単管本足場</v>
          </cell>
          <cell r="C24" t="str">
            <v>高さ10m未満・期間6ヶ月</v>
          </cell>
          <cell r="D24" t="str">
            <v>架㎡</v>
          </cell>
          <cell r="E24">
            <v>1970</v>
          </cell>
          <cell r="F24" t="str">
            <v>Ｐ37</v>
          </cell>
          <cell r="G24" t="str">
            <v>Ｐ37</v>
          </cell>
        </row>
        <row r="25">
          <cell r="A25">
            <v>211113</v>
          </cell>
          <cell r="B25" t="str">
            <v>外部単管本足場</v>
          </cell>
          <cell r="C25" t="str">
            <v>高さ10m未満・期間9ヶ月</v>
          </cell>
          <cell r="D25" t="str">
            <v>架㎡</v>
          </cell>
          <cell r="E25">
            <v>2230</v>
          </cell>
          <cell r="F25" t="str">
            <v>Ｐ37</v>
          </cell>
          <cell r="G25" t="str">
            <v>Ｐ37</v>
          </cell>
        </row>
        <row r="26">
          <cell r="A26">
            <v>211114</v>
          </cell>
          <cell r="B26" t="str">
            <v>外部単管本足場</v>
          </cell>
          <cell r="C26" t="str">
            <v>高さ20m未満・期間3ヶ月</v>
          </cell>
          <cell r="D26" t="str">
            <v>架㎡</v>
          </cell>
          <cell r="E26">
            <v>1700</v>
          </cell>
          <cell r="F26" t="str">
            <v>Ｐ37</v>
          </cell>
          <cell r="G26" t="str">
            <v>Ｐ37</v>
          </cell>
        </row>
        <row r="27">
          <cell r="A27">
            <v>211115</v>
          </cell>
          <cell r="B27" t="str">
            <v>外部単管本足場</v>
          </cell>
          <cell r="C27" t="str">
            <v>高さ20m未満・期間6ヶ月</v>
          </cell>
          <cell r="D27" t="str">
            <v>架㎡</v>
          </cell>
          <cell r="E27">
            <v>1940</v>
          </cell>
          <cell r="F27" t="str">
            <v>Ｐ37</v>
          </cell>
          <cell r="G27" t="str">
            <v>Ｐ37</v>
          </cell>
        </row>
        <row r="28">
          <cell r="A28">
            <v>211116</v>
          </cell>
          <cell r="B28" t="str">
            <v>外部単管本足場</v>
          </cell>
          <cell r="C28" t="str">
            <v>高さ20m未満・期間9ヶ月</v>
          </cell>
          <cell r="D28" t="str">
            <v>架㎡</v>
          </cell>
          <cell r="E28">
            <v>2170</v>
          </cell>
          <cell r="F28" t="str">
            <v>Ｐ37</v>
          </cell>
          <cell r="G28" t="str">
            <v>Ｐ37</v>
          </cell>
        </row>
        <row r="29">
          <cell r="A29">
            <v>211121</v>
          </cell>
          <cell r="B29" t="str">
            <v>外部単管抱足場</v>
          </cell>
          <cell r="C29" t="str">
            <v>高さ10m未満・期間3ヶ月</v>
          </cell>
          <cell r="D29" t="str">
            <v>架㎡</v>
          </cell>
          <cell r="E29">
            <v>1270</v>
          </cell>
          <cell r="F29" t="str">
            <v>Ｐ38</v>
          </cell>
          <cell r="G29" t="str">
            <v>Ｐ38</v>
          </cell>
        </row>
        <row r="30">
          <cell r="A30">
            <v>211122</v>
          </cell>
          <cell r="B30" t="str">
            <v>外部単管抱足場</v>
          </cell>
          <cell r="C30" t="str">
            <v>高さ10m未満・期間6ヶ月</v>
          </cell>
          <cell r="D30" t="str">
            <v>架㎡</v>
          </cell>
          <cell r="E30">
            <v>1370</v>
          </cell>
          <cell r="F30" t="str">
            <v>Ｐ38</v>
          </cell>
          <cell r="G30" t="str">
            <v>Ｐ38</v>
          </cell>
        </row>
        <row r="31">
          <cell r="A31">
            <v>211123</v>
          </cell>
          <cell r="B31" t="str">
            <v>外部単管抱足場</v>
          </cell>
          <cell r="C31" t="str">
            <v>高さ10m未満・期間9ヶ月</v>
          </cell>
          <cell r="D31" t="str">
            <v>架㎡</v>
          </cell>
          <cell r="E31">
            <v>1480</v>
          </cell>
          <cell r="F31" t="str">
            <v>Ｐ38</v>
          </cell>
          <cell r="G31" t="str">
            <v>Ｐ38</v>
          </cell>
        </row>
        <row r="32">
          <cell r="A32">
            <v>211124</v>
          </cell>
          <cell r="B32" t="str">
            <v>外部単管抱足場</v>
          </cell>
          <cell r="C32" t="str">
            <v>高さ20m未満・期間3ヶ月</v>
          </cell>
          <cell r="D32" t="str">
            <v>架㎡</v>
          </cell>
          <cell r="E32">
            <v>1400</v>
          </cell>
          <cell r="F32" t="str">
            <v>Ｐ38</v>
          </cell>
          <cell r="G32" t="str">
            <v>Ｐ38</v>
          </cell>
        </row>
        <row r="33">
          <cell r="A33">
            <v>211125</v>
          </cell>
          <cell r="B33" t="str">
            <v>外部単管抱足場</v>
          </cell>
          <cell r="C33" t="str">
            <v>高さ20m未満・期間6ヶ月</v>
          </cell>
          <cell r="D33" t="str">
            <v>架㎡</v>
          </cell>
          <cell r="E33">
            <v>1500</v>
          </cell>
          <cell r="F33" t="str">
            <v>Ｐ38</v>
          </cell>
          <cell r="G33" t="str">
            <v>Ｐ38</v>
          </cell>
        </row>
        <row r="34">
          <cell r="A34">
            <v>211126</v>
          </cell>
          <cell r="B34" t="str">
            <v>外部単管抱足場</v>
          </cell>
          <cell r="C34" t="str">
            <v>高さ20m未満・期間9ヶ月</v>
          </cell>
          <cell r="D34" t="str">
            <v>架㎡</v>
          </cell>
          <cell r="E34">
            <v>1590</v>
          </cell>
          <cell r="F34" t="str">
            <v>Ｐ38</v>
          </cell>
          <cell r="G34" t="str">
            <v>Ｐ38</v>
          </cell>
        </row>
        <row r="35">
          <cell r="A35">
            <v>211131</v>
          </cell>
          <cell r="B35" t="str">
            <v>外部単管一本足場</v>
          </cell>
          <cell r="C35" t="str">
            <v>高さ10m未満・期間3ヶ月</v>
          </cell>
          <cell r="D35" t="str">
            <v>架㎡</v>
          </cell>
          <cell r="E35">
            <v>1230</v>
          </cell>
          <cell r="F35" t="str">
            <v>Ｐ38</v>
          </cell>
          <cell r="G35" t="str">
            <v>Ｐ38</v>
          </cell>
        </row>
        <row r="36">
          <cell r="A36">
            <v>211132</v>
          </cell>
          <cell r="B36" t="str">
            <v>外部単管一本足場</v>
          </cell>
          <cell r="C36" t="str">
            <v>高さ10m未満・期間6ヶ月</v>
          </cell>
          <cell r="D36" t="str">
            <v>架㎡</v>
          </cell>
          <cell r="E36">
            <v>1300</v>
          </cell>
          <cell r="F36" t="str">
            <v>Ｐ38</v>
          </cell>
          <cell r="G36" t="str">
            <v>Ｐ38</v>
          </cell>
        </row>
        <row r="37">
          <cell r="A37">
            <v>211133</v>
          </cell>
          <cell r="B37" t="str">
            <v>外部単管一本足場</v>
          </cell>
          <cell r="C37" t="str">
            <v>高さ10m未満・期間9ヶ月</v>
          </cell>
          <cell r="D37" t="str">
            <v>架㎡</v>
          </cell>
          <cell r="E37">
            <v>1360</v>
          </cell>
          <cell r="F37" t="str">
            <v>Ｐ38</v>
          </cell>
          <cell r="G37" t="str">
            <v>Ｐ38</v>
          </cell>
        </row>
        <row r="38">
          <cell r="A38">
            <v>211134</v>
          </cell>
          <cell r="B38" t="str">
            <v>外部単管一本足場</v>
          </cell>
          <cell r="C38" t="str">
            <v>高さ15m未満・期間3ヶ月</v>
          </cell>
          <cell r="D38" t="str">
            <v>架㎡</v>
          </cell>
          <cell r="E38">
            <v>1320</v>
          </cell>
          <cell r="F38" t="str">
            <v>Ｐ38</v>
          </cell>
          <cell r="G38" t="str">
            <v>Ｐ38</v>
          </cell>
        </row>
        <row r="39">
          <cell r="A39">
            <v>211135</v>
          </cell>
          <cell r="B39" t="str">
            <v>外部単管一本足場</v>
          </cell>
          <cell r="C39" t="str">
            <v>高さ15m未満・期間6ヶ月</v>
          </cell>
          <cell r="D39" t="str">
            <v>架㎡</v>
          </cell>
          <cell r="E39">
            <v>1380</v>
          </cell>
          <cell r="F39" t="str">
            <v>Ｐ38</v>
          </cell>
          <cell r="G39" t="str">
            <v>Ｐ38</v>
          </cell>
        </row>
        <row r="40">
          <cell r="A40">
            <v>211136</v>
          </cell>
          <cell r="B40" t="str">
            <v>外部単管一本足場</v>
          </cell>
          <cell r="C40" t="str">
            <v>高さ15m未満・期間9ヶ月</v>
          </cell>
          <cell r="D40" t="str">
            <v>架㎡</v>
          </cell>
          <cell r="E40">
            <v>1440</v>
          </cell>
          <cell r="F40" t="str">
            <v>Ｐ38</v>
          </cell>
          <cell r="G40" t="str">
            <v>Ｐ38</v>
          </cell>
        </row>
        <row r="41">
          <cell r="A41">
            <v>211141</v>
          </cell>
          <cell r="B41" t="str">
            <v>ﾌﾞﾗｹｯﾄ足場</v>
          </cell>
          <cell r="C41" t="str">
            <v>高さ10m未満・期間2ヶ月</v>
          </cell>
          <cell r="D41" t="str">
            <v>架㎡</v>
          </cell>
          <cell r="E41">
            <v>1250</v>
          </cell>
          <cell r="F41" t="str">
            <v>Ｐ38</v>
          </cell>
          <cell r="G41" t="str">
            <v>Ｐ38</v>
          </cell>
        </row>
        <row r="42">
          <cell r="A42">
            <v>211142</v>
          </cell>
          <cell r="B42" t="str">
            <v>ﾌﾞﾗｹｯﾄ足場</v>
          </cell>
          <cell r="C42" t="str">
            <v>高さ10m未満・期間4ヶ月</v>
          </cell>
          <cell r="D42" t="str">
            <v>架㎡</v>
          </cell>
          <cell r="E42">
            <v>1490</v>
          </cell>
          <cell r="F42" t="str">
            <v>Ｐ38</v>
          </cell>
          <cell r="G42" t="str">
            <v>Ｐ38</v>
          </cell>
        </row>
        <row r="43">
          <cell r="A43">
            <v>211143</v>
          </cell>
          <cell r="B43" t="str">
            <v>ﾌﾞﾗｹｯﾄ足場</v>
          </cell>
          <cell r="C43" t="str">
            <v>高さ10m未満・期間6ヶ月</v>
          </cell>
          <cell r="D43" t="str">
            <v>架㎡</v>
          </cell>
          <cell r="E43">
            <v>1720</v>
          </cell>
          <cell r="F43" t="str">
            <v>Ｐ38</v>
          </cell>
          <cell r="G43" t="str">
            <v>Ｐ38</v>
          </cell>
        </row>
        <row r="44">
          <cell r="A44">
            <v>211151</v>
          </cell>
          <cell r="B44" t="str">
            <v>昇降足場</v>
          </cell>
          <cell r="C44" t="str">
            <v>階段建枠使用・期間3ヶ月</v>
          </cell>
          <cell r="D44" t="str">
            <v>m</v>
          </cell>
          <cell r="E44">
            <v>2400</v>
          </cell>
          <cell r="F44" t="str">
            <v>Ｐ38</v>
          </cell>
          <cell r="G44" t="str">
            <v>Ｐ38</v>
          </cell>
        </row>
        <row r="45">
          <cell r="A45">
            <v>211152</v>
          </cell>
          <cell r="B45" t="str">
            <v>昇降足場</v>
          </cell>
          <cell r="C45" t="str">
            <v>階段建枠使用・期間6ヶ月</v>
          </cell>
          <cell r="D45" t="str">
            <v>m</v>
          </cell>
          <cell r="E45">
            <v>3630</v>
          </cell>
          <cell r="F45" t="str">
            <v>Ｐ38</v>
          </cell>
          <cell r="G45" t="str">
            <v>Ｐ38</v>
          </cell>
        </row>
        <row r="46">
          <cell r="A46">
            <v>211153</v>
          </cell>
          <cell r="B46" t="str">
            <v>昇降足場</v>
          </cell>
          <cell r="C46" t="str">
            <v>階段建枠使用・期間9ヶ月</v>
          </cell>
          <cell r="D46" t="str">
            <v>m</v>
          </cell>
          <cell r="E46">
            <v>4850</v>
          </cell>
          <cell r="F46" t="str">
            <v>Ｐ38</v>
          </cell>
          <cell r="G46" t="str">
            <v>Ｐ38</v>
          </cell>
        </row>
        <row r="47">
          <cell r="A47">
            <v>211154</v>
          </cell>
          <cell r="B47" t="str">
            <v>昇降足場</v>
          </cell>
          <cell r="C47" t="str">
            <v>単管使用・期間3ヶ月</v>
          </cell>
          <cell r="D47" t="str">
            <v>m</v>
          </cell>
          <cell r="E47">
            <v>3610</v>
          </cell>
          <cell r="F47" t="str">
            <v>Ｐ38</v>
          </cell>
          <cell r="G47" t="str">
            <v>Ｐ38</v>
          </cell>
        </row>
        <row r="48">
          <cell r="A48">
            <v>211155</v>
          </cell>
          <cell r="B48" t="str">
            <v>昇降足場</v>
          </cell>
          <cell r="C48" t="str">
            <v>単管使用・期間6ヶ月</v>
          </cell>
          <cell r="D48" t="str">
            <v>m</v>
          </cell>
          <cell r="E48">
            <v>4380</v>
          </cell>
          <cell r="F48" t="str">
            <v>Ｐ38</v>
          </cell>
          <cell r="G48" t="str">
            <v>Ｐ38</v>
          </cell>
        </row>
        <row r="49">
          <cell r="A49">
            <v>211156</v>
          </cell>
          <cell r="B49" t="str">
            <v>昇降足場</v>
          </cell>
          <cell r="C49" t="str">
            <v>単管使用・期間9ヶ月</v>
          </cell>
          <cell r="D49" t="str">
            <v>m</v>
          </cell>
          <cell r="E49">
            <v>5150</v>
          </cell>
          <cell r="F49" t="str">
            <v>Ｐ38</v>
          </cell>
          <cell r="G49" t="str">
            <v>Ｐ38</v>
          </cell>
        </row>
        <row r="50">
          <cell r="A50">
            <v>211201</v>
          </cell>
          <cell r="B50" t="str">
            <v>内部枠組棚足場</v>
          </cell>
          <cell r="C50" t="str">
            <v>H=3m・期間2ヶ月</v>
          </cell>
          <cell r="D50" t="str">
            <v>伏㎡</v>
          </cell>
          <cell r="E50">
            <v>4110</v>
          </cell>
          <cell r="F50" t="str">
            <v>Ｐ38</v>
          </cell>
          <cell r="G50" t="str">
            <v>Ｐ38</v>
          </cell>
        </row>
        <row r="51">
          <cell r="A51">
            <v>211202</v>
          </cell>
          <cell r="B51" t="str">
            <v>内部枠組棚足場</v>
          </cell>
          <cell r="C51" t="str">
            <v>H=3m・期間4ヶ月</v>
          </cell>
          <cell r="D51" t="str">
            <v>伏㎡</v>
          </cell>
          <cell r="E51">
            <v>4710</v>
          </cell>
          <cell r="F51" t="str">
            <v>Ｐ38</v>
          </cell>
          <cell r="G51" t="str">
            <v>Ｐ38</v>
          </cell>
        </row>
        <row r="52">
          <cell r="A52">
            <v>211203</v>
          </cell>
          <cell r="B52" t="str">
            <v>内部枠組棚足場</v>
          </cell>
          <cell r="C52" t="str">
            <v>H=5m・期間2ヶ月</v>
          </cell>
          <cell r="D52" t="str">
            <v>伏㎡</v>
          </cell>
          <cell r="E52">
            <v>5110</v>
          </cell>
          <cell r="F52" t="str">
            <v>Ｐ38</v>
          </cell>
          <cell r="G52" t="str">
            <v>Ｐ38</v>
          </cell>
        </row>
        <row r="53">
          <cell r="A53">
            <v>211204</v>
          </cell>
          <cell r="B53" t="str">
            <v>内部枠組棚足場</v>
          </cell>
          <cell r="C53" t="str">
            <v>H=5m・期間4ヶ月</v>
          </cell>
          <cell r="D53" t="str">
            <v>伏㎡</v>
          </cell>
          <cell r="E53">
            <v>5840</v>
          </cell>
          <cell r="F53" t="str">
            <v>Ｐ38</v>
          </cell>
          <cell r="G53" t="str">
            <v>Ｐ38</v>
          </cell>
        </row>
        <row r="54">
          <cell r="A54">
            <v>211211</v>
          </cell>
          <cell r="B54" t="str">
            <v>内部単管棚足場</v>
          </cell>
          <cell r="C54" t="str">
            <v>H=3m・期間2ヶ月</v>
          </cell>
          <cell r="D54" t="str">
            <v>伏㎡</v>
          </cell>
          <cell r="E54">
            <v>4180</v>
          </cell>
          <cell r="F54" t="str">
            <v>Ｐ38</v>
          </cell>
          <cell r="G54" t="str">
            <v>Ｐ38</v>
          </cell>
        </row>
        <row r="55">
          <cell r="A55">
            <v>211212</v>
          </cell>
          <cell r="B55" t="str">
            <v>内部単管棚足場</v>
          </cell>
          <cell r="C55" t="str">
            <v>H=3m・期間4ヶ月</v>
          </cell>
          <cell r="D55" t="str">
            <v>伏㎡</v>
          </cell>
          <cell r="E55">
            <v>4250</v>
          </cell>
          <cell r="F55" t="str">
            <v>Ｐ39</v>
          </cell>
          <cell r="G55" t="str">
            <v>Ｐ39</v>
          </cell>
        </row>
        <row r="56">
          <cell r="A56">
            <v>211213</v>
          </cell>
          <cell r="B56" t="str">
            <v>内部単管棚足場</v>
          </cell>
          <cell r="C56" t="str">
            <v>H=5m・期間2ヶ月</v>
          </cell>
          <cell r="D56" t="str">
            <v>伏㎡</v>
          </cell>
          <cell r="E56">
            <v>5110</v>
          </cell>
          <cell r="F56" t="str">
            <v>Ｐ39</v>
          </cell>
          <cell r="G56" t="str">
            <v>Ｐ39</v>
          </cell>
        </row>
        <row r="57">
          <cell r="A57">
            <v>211214</v>
          </cell>
          <cell r="B57" t="str">
            <v>内部単管棚足場</v>
          </cell>
          <cell r="C57" t="str">
            <v>H=5m・期間4ヶ月</v>
          </cell>
          <cell r="D57" t="str">
            <v>伏㎡</v>
          </cell>
          <cell r="E57">
            <v>5240</v>
          </cell>
          <cell r="F57" t="str">
            <v>Ｐ39</v>
          </cell>
          <cell r="G57" t="str">
            <v>Ｐ39</v>
          </cell>
        </row>
        <row r="58">
          <cell r="A58">
            <v>211221</v>
          </cell>
          <cell r="B58" t="str">
            <v>階段室棚足場</v>
          </cell>
          <cell r="C58" t="str">
            <v>単管使用・期間2ヶ月</v>
          </cell>
          <cell r="D58" t="str">
            <v>床㎡</v>
          </cell>
          <cell r="E58">
            <v>2690</v>
          </cell>
          <cell r="F58" t="str">
            <v>Ｐ39</v>
          </cell>
          <cell r="G58" t="str">
            <v>Ｐ39</v>
          </cell>
        </row>
        <row r="59">
          <cell r="A59">
            <v>211222</v>
          </cell>
          <cell r="B59" t="str">
            <v>階段室棚足場</v>
          </cell>
          <cell r="C59" t="str">
            <v>単管使用・期間4ヶ月</v>
          </cell>
          <cell r="D59" t="str">
            <v>床㎡</v>
          </cell>
          <cell r="E59">
            <v>2160</v>
          </cell>
          <cell r="F59" t="str">
            <v>Ｐ39</v>
          </cell>
          <cell r="G59" t="str">
            <v>Ｐ39</v>
          </cell>
        </row>
        <row r="60">
          <cell r="A60">
            <v>211231</v>
          </cell>
          <cell r="B60" t="str">
            <v>脚立足場</v>
          </cell>
          <cell r="C60" t="str">
            <v>平面・Ｈ＝1.8m・期間2ヶ月</v>
          </cell>
          <cell r="D60" t="str">
            <v>床㎡</v>
          </cell>
          <cell r="E60">
            <v>420</v>
          </cell>
          <cell r="F60" t="str">
            <v>Ｐ39</v>
          </cell>
          <cell r="G60" t="str">
            <v>Ｐ39</v>
          </cell>
        </row>
        <row r="61">
          <cell r="A61">
            <v>211232</v>
          </cell>
          <cell r="B61" t="str">
            <v>脚立足場</v>
          </cell>
          <cell r="C61" t="str">
            <v>平面・Ｈ＝1.8m・期間4ヶ月</v>
          </cell>
          <cell r="D61" t="str">
            <v>床㎡</v>
          </cell>
          <cell r="E61">
            <v>560</v>
          </cell>
          <cell r="F61" t="str">
            <v>Ｐ39</v>
          </cell>
          <cell r="G61" t="str">
            <v>Ｐ39</v>
          </cell>
        </row>
        <row r="62">
          <cell r="A62">
            <v>211241</v>
          </cell>
          <cell r="B62" t="str">
            <v>ELV・ｼｬﾌﾄ内足場</v>
          </cell>
          <cell r="C62" t="str">
            <v>足場一連・Ｈ＝30m・期間2ヶ月</v>
          </cell>
          <cell r="D62" t="str">
            <v>架㎡</v>
          </cell>
          <cell r="E62">
            <v>1550</v>
          </cell>
          <cell r="F62" t="str">
            <v>Ｐ39</v>
          </cell>
          <cell r="G62" t="str">
            <v>Ｐ39</v>
          </cell>
        </row>
        <row r="63">
          <cell r="A63">
            <v>211242</v>
          </cell>
          <cell r="B63" t="str">
            <v>ELV・ｼｬﾌﾄ内足場</v>
          </cell>
          <cell r="C63" t="str">
            <v>足場一連・Ｈ＝30m・期間2ヶ月</v>
          </cell>
          <cell r="D63" t="str">
            <v>架㎡</v>
          </cell>
          <cell r="E63">
            <v>1640</v>
          </cell>
          <cell r="F63" t="str">
            <v>Ｐ39</v>
          </cell>
          <cell r="G63" t="str">
            <v>Ｐ39</v>
          </cell>
        </row>
        <row r="64">
          <cell r="A64">
            <v>211251</v>
          </cell>
          <cell r="B64" t="str">
            <v>鉄骨吊り棚足場</v>
          </cell>
          <cell r="C64" t="str">
            <v>ﾁｪｰﾝ・角ﾊﾟｲﾌﾟ使用・ｼﾝｸﾞﾙ・期間2ヶ月</v>
          </cell>
          <cell r="D64" t="str">
            <v>㎡</v>
          </cell>
          <cell r="E64">
            <v>1180</v>
          </cell>
          <cell r="F64" t="str">
            <v>Ｐ39</v>
          </cell>
          <cell r="G64" t="str">
            <v>Ｐ39</v>
          </cell>
        </row>
        <row r="65">
          <cell r="A65">
            <v>211252</v>
          </cell>
          <cell r="B65" t="str">
            <v>鉄骨吊り棚足場</v>
          </cell>
          <cell r="C65" t="str">
            <v>ﾁｪｰﾝ・角ﾊﾟｲﾌﾟ使用・ｼﾝｸﾞﾙ・期間4ヶ月</v>
          </cell>
          <cell r="D65" t="str">
            <v>㎡</v>
          </cell>
          <cell r="E65">
            <v>1380</v>
          </cell>
          <cell r="F65" t="str">
            <v>Ｐ39</v>
          </cell>
          <cell r="G65" t="str">
            <v>Ｐ39</v>
          </cell>
        </row>
        <row r="66">
          <cell r="A66">
            <v>211261</v>
          </cell>
          <cell r="B66" t="str">
            <v>鉄骨吊り棚足場</v>
          </cell>
          <cell r="C66" t="str">
            <v>帯状・期間2ヶ月</v>
          </cell>
          <cell r="D66" t="str">
            <v>㎡</v>
          </cell>
          <cell r="E66">
            <v>1770</v>
          </cell>
          <cell r="F66" t="str">
            <v>Ｐ39</v>
          </cell>
          <cell r="G66" t="str">
            <v>Ｐ39</v>
          </cell>
        </row>
        <row r="67">
          <cell r="A67">
            <v>211262</v>
          </cell>
          <cell r="B67" t="str">
            <v>鉄骨吊り棚足場</v>
          </cell>
          <cell r="C67" t="str">
            <v>帯状・期間4ヶ月</v>
          </cell>
          <cell r="D67" t="str">
            <v>㎡</v>
          </cell>
          <cell r="E67">
            <v>2210</v>
          </cell>
          <cell r="F67" t="str">
            <v>Ｐ39</v>
          </cell>
          <cell r="G67" t="str">
            <v>Ｐ39</v>
          </cell>
        </row>
        <row r="68">
          <cell r="A68">
            <v>211263</v>
          </cell>
          <cell r="B68" t="str">
            <v>鉄骨足場</v>
          </cell>
          <cell r="C68" t="str">
            <v>ﾎﾞﾙﾄ締・鉄骨現場塗装</v>
          </cell>
          <cell r="D68" t="str">
            <v>㎡</v>
          </cell>
          <cell r="E68">
            <v>1080</v>
          </cell>
          <cell r="F68" t="str">
            <v>Ｐ39</v>
          </cell>
          <cell r="G68" t="str">
            <v>Ｐ39</v>
          </cell>
        </row>
        <row r="69">
          <cell r="A69">
            <v>211264</v>
          </cell>
          <cell r="B69" t="str">
            <v>ｺﾝｸﾘｰﾄ足場</v>
          </cell>
          <cell r="C69" t="str">
            <v>ｶｰﾄ道板</v>
          </cell>
          <cell r="D69" t="str">
            <v>㎡</v>
          </cell>
          <cell r="E69">
            <v>290</v>
          </cell>
          <cell r="F69" t="str">
            <v>Ｐ39</v>
          </cell>
          <cell r="G69" t="str">
            <v>Ｐ39</v>
          </cell>
        </row>
        <row r="70">
          <cell r="A70">
            <v>211265</v>
          </cell>
          <cell r="B70" t="str">
            <v>ｺﾝｸﾘｰﾄ足場</v>
          </cell>
          <cell r="C70" t="str">
            <v>ﾎﾟﾝﾌﾟ車（配管型）</v>
          </cell>
          <cell r="D70" t="str">
            <v>㎡</v>
          </cell>
          <cell r="E70">
            <v>190</v>
          </cell>
          <cell r="F70" t="str">
            <v>Ｐ39</v>
          </cell>
          <cell r="G70" t="str">
            <v>Ｐ39</v>
          </cell>
        </row>
        <row r="71">
          <cell r="A71">
            <v>211271</v>
          </cell>
          <cell r="B71" t="str">
            <v>移動式足場</v>
          </cell>
          <cell r="C71" t="str">
            <v>Ｈ＝2.0・1段型・期間1ヶ月</v>
          </cell>
          <cell r="D71" t="str">
            <v>台</v>
          </cell>
          <cell r="E71">
            <v>13900</v>
          </cell>
          <cell r="F71" t="str">
            <v>Ｐ39</v>
          </cell>
          <cell r="G71" t="str">
            <v>Ｐ39</v>
          </cell>
        </row>
        <row r="72">
          <cell r="A72">
            <v>211272</v>
          </cell>
          <cell r="B72" t="str">
            <v>移動式足場</v>
          </cell>
          <cell r="C72" t="str">
            <v>Ｈ＝3.7・2段型・期間1ヶ月</v>
          </cell>
          <cell r="D72" t="str">
            <v>台</v>
          </cell>
          <cell r="E72">
            <v>16900</v>
          </cell>
          <cell r="F72" t="str">
            <v>Ｐ39</v>
          </cell>
          <cell r="G72" t="str">
            <v>Ｐ39</v>
          </cell>
        </row>
        <row r="73">
          <cell r="A73">
            <v>211273</v>
          </cell>
          <cell r="B73" t="str">
            <v>移動式足場</v>
          </cell>
          <cell r="C73" t="str">
            <v>Ｈ＝5.4・3段型・期間1ヶ月</v>
          </cell>
          <cell r="D73" t="str">
            <v>台</v>
          </cell>
          <cell r="E73">
            <v>22700</v>
          </cell>
          <cell r="F73" t="str">
            <v>Ｐ39</v>
          </cell>
          <cell r="G73" t="str">
            <v>Ｐ39</v>
          </cell>
        </row>
        <row r="74">
          <cell r="A74">
            <v>211281</v>
          </cell>
          <cell r="B74" t="str">
            <v>車両乗入構台</v>
          </cell>
          <cell r="C74" t="str">
            <v>構台・Ｈ＝6.0m・期間3ヶ月</v>
          </cell>
          <cell r="D74" t="str">
            <v>m2</v>
          </cell>
          <cell r="E74">
            <v>32500</v>
          </cell>
          <cell r="F74" t="str">
            <v>Ｐ39</v>
          </cell>
          <cell r="G74" t="str">
            <v>Ｐ39</v>
          </cell>
        </row>
        <row r="75">
          <cell r="A75">
            <v>211301</v>
          </cell>
          <cell r="B75" t="str">
            <v>外部枠付き金網張</v>
          </cell>
          <cell r="C75" t="str">
            <v>期間3ヶ月</v>
          </cell>
          <cell r="D75" t="str">
            <v>架㎡</v>
          </cell>
          <cell r="E75">
            <v>650</v>
          </cell>
          <cell r="F75" t="str">
            <v>Ｐ39</v>
          </cell>
          <cell r="G75" t="str">
            <v>Ｐ39</v>
          </cell>
        </row>
        <row r="76">
          <cell r="A76">
            <v>211302</v>
          </cell>
          <cell r="B76" t="str">
            <v>外部枠付き金網張</v>
          </cell>
          <cell r="C76" t="str">
            <v>期間6ヶ月</v>
          </cell>
          <cell r="D76" t="str">
            <v>架㎡</v>
          </cell>
          <cell r="E76">
            <v>870</v>
          </cell>
          <cell r="F76" t="str">
            <v>Ｐ39</v>
          </cell>
          <cell r="G76" t="str">
            <v>Ｐ39</v>
          </cell>
        </row>
        <row r="77">
          <cell r="A77">
            <v>211303</v>
          </cell>
          <cell r="B77" t="str">
            <v>外部枠付き金網張</v>
          </cell>
          <cell r="C77" t="str">
            <v>期間9ヶ月</v>
          </cell>
          <cell r="D77" t="str">
            <v>架㎡</v>
          </cell>
          <cell r="E77">
            <v>1090</v>
          </cell>
          <cell r="F77" t="str">
            <v>Ｐ39</v>
          </cell>
          <cell r="G77" t="str">
            <v>Ｐ39</v>
          </cell>
        </row>
        <row r="78">
          <cell r="A78">
            <v>211311</v>
          </cell>
          <cell r="B78" t="str">
            <v>外部ｸﾞﾘｰﾝネット張</v>
          </cell>
          <cell r="C78" t="str">
            <v>網目25mm・期間3ヶ月</v>
          </cell>
          <cell r="D78" t="str">
            <v>架㎡</v>
          </cell>
          <cell r="E78">
            <v>370</v>
          </cell>
          <cell r="F78" t="str">
            <v>Ｐ39</v>
          </cell>
          <cell r="G78" t="str">
            <v>Ｐ39</v>
          </cell>
        </row>
        <row r="79">
          <cell r="A79">
            <v>211312</v>
          </cell>
          <cell r="B79" t="str">
            <v>外部ｸﾞﾘｰﾝネット張</v>
          </cell>
          <cell r="C79" t="str">
            <v>網目25mm・期間6ヶ月</v>
          </cell>
          <cell r="D79" t="str">
            <v>架㎡</v>
          </cell>
          <cell r="E79">
            <v>420</v>
          </cell>
          <cell r="F79" t="str">
            <v>Ｐ39</v>
          </cell>
          <cell r="G79" t="str">
            <v>Ｐ39</v>
          </cell>
        </row>
        <row r="80">
          <cell r="A80">
            <v>211313</v>
          </cell>
          <cell r="B80" t="str">
            <v>外部ｸﾞﾘｰﾝネット張</v>
          </cell>
          <cell r="C80" t="str">
            <v>網目25mm・期間9ヶ月</v>
          </cell>
          <cell r="D80" t="str">
            <v>架㎡</v>
          </cell>
          <cell r="E80">
            <v>480</v>
          </cell>
          <cell r="F80" t="str">
            <v>Ｐ39</v>
          </cell>
          <cell r="G80" t="str">
            <v>Ｐ39</v>
          </cell>
        </row>
        <row r="81">
          <cell r="A81">
            <v>211321</v>
          </cell>
          <cell r="B81" t="str">
            <v>外部ﾒｯｼｭｼｰﾄ張</v>
          </cell>
          <cell r="C81" t="str">
            <v>網目1mm・塗装吹付飛散防止用・期間3ヶ月</v>
          </cell>
          <cell r="D81" t="str">
            <v>架㎡</v>
          </cell>
          <cell r="E81">
            <v>480</v>
          </cell>
          <cell r="F81" t="str">
            <v>Ｐ40</v>
          </cell>
          <cell r="G81" t="str">
            <v>Ｐ40</v>
          </cell>
        </row>
        <row r="82">
          <cell r="A82">
            <v>211322</v>
          </cell>
          <cell r="B82" t="str">
            <v>外部ﾒｯｼｭｼｰﾄ張</v>
          </cell>
          <cell r="C82" t="str">
            <v>網目1mm・塗装吹付飛散防止用・期間6ヶ月</v>
          </cell>
          <cell r="D82" t="str">
            <v>架㎡</v>
          </cell>
          <cell r="E82">
            <v>650</v>
          </cell>
          <cell r="F82" t="str">
            <v>Ｐ40</v>
          </cell>
          <cell r="G82" t="str">
            <v>Ｐ40</v>
          </cell>
        </row>
        <row r="83">
          <cell r="A83">
            <v>211323</v>
          </cell>
          <cell r="B83" t="str">
            <v>外部ﾒｯｼｭｼｰﾄ張</v>
          </cell>
          <cell r="C83" t="str">
            <v>網目1mm・塗装吹付飛散防止用・期間9ヶ月</v>
          </cell>
          <cell r="D83" t="str">
            <v>架㎡</v>
          </cell>
          <cell r="E83">
            <v>820</v>
          </cell>
          <cell r="F83" t="str">
            <v>Ｐ40</v>
          </cell>
          <cell r="G83" t="str">
            <v>Ｐ40</v>
          </cell>
        </row>
        <row r="84">
          <cell r="A84">
            <v>211330</v>
          </cell>
          <cell r="B84" t="str">
            <v>外部防災ｼｰﾄ張</v>
          </cell>
          <cell r="C84" t="str">
            <v>期間1ヶ月</v>
          </cell>
          <cell r="D84" t="str">
            <v>架㎡</v>
          </cell>
          <cell r="E84">
            <v>460</v>
          </cell>
          <cell r="F84" t="str">
            <v>Ｐ40</v>
          </cell>
          <cell r="G84" t="str">
            <v>Ｐ40</v>
          </cell>
        </row>
        <row r="85">
          <cell r="A85">
            <v>211331</v>
          </cell>
          <cell r="B85" t="str">
            <v>外部防災ｼｰﾄ張</v>
          </cell>
          <cell r="C85" t="str">
            <v>期間3ヶ月</v>
          </cell>
          <cell r="D85" t="str">
            <v>架㎡</v>
          </cell>
          <cell r="E85">
            <v>520</v>
          </cell>
          <cell r="F85" t="str">
            <v>Ｐ40</v>
          </cell>
          <cell r="G85" t="str">
            <v>Ｐ40</v>
          </cell>
        </row>
        <row r="86">
          <cell r="A86">
            <v>211332</v>
          </cell>
          <cell r="B86" t="str">
            <v>外部防災ｼｰﾄ張</v>
          </cell>
          <cell r="C86" t="str">
            <v>期間6ヶ月</v>
          </cell>
          <cell r="D86" t="str">
            <v>架㎡</v>
          </cell>
          <cell r="E86">
            <v>610</v>
          </cell>
          <cell r="F86" t="str">
            <v>Ｐ40</v>
          </cell>
          <cell r="G86" t="str">
            <v>Ｐ40</v>
          </cell>
        </row>
        <row r="87">
          <cell r="A87">
            <v>211333</v>
          </cell>
          <cell r="B87" t="str">
            <v>外部防災ｼｰﾄ張</v>
          </cell>
          <cell r="C87" t="str">
            <v>期間9ヶ月</v>
          </cell>
          <cell r="D87" t="str">
            <v>架㎡</v>
          </cell>
          <cell r="E87">
            <v>700</v>
          </cell>
          <cell r="F87" t="str">
            <v>Ｐ40</v>
          </cell>
          <cell r="G87" t="str">
            <v>Ｐ40</v>
          </cell>
        </row>
        <row r="88">
          <cell r="A88">
            <v>211341</v>
          </cell>
          <cell r="B88" t="str">
            <v>外部ｱﾙﾐ防音ﾊﾟﾈﾙ張</v>
          </cell>
          <cell r="C88" t="str">
            <v>期間3ヶ月</v>
          </cell>
          <cell r="D88" t="str">
            <v>架㎡</v>
          </cell>
          <cell r="E88">
            <v>2690</v>
          </cell>
          <cell r="F88" t="str">
            <v>Ｐ40</v>
          </cell>
          <cell r="G88" t="str">
            <v>Ｐ40</v>
          </cell>
        </row>
        <row r="89">
          <cell r="A89">
            <v>211342</v>
          </cell>
          <cell r="B89" t="str">
            <v>外部ｱﾙﾐ防音ﾊﾟﾈﾙ張</v>
          </cell>
          <cell r="C89" t="str">
            <v>期間6ヶ月</v>
          </cell>
          <cell r="D89" t="str">
            <v>架㎡</v>
          </cell>
          <cell r="E89">
            <v>4210</v>
          </cell>
          <cell r="F89" t="str">
            <v>Ｐ40</v>
          </cell>
          <cell r="G89" t="str">
            <v>Ｐ40</v>
          </cell>
        </row>
        <row r="90">
          <cell r="A90">
            <v>211343</v>
          </cell>
          <cell r="B90" t="str">
            <v>外部ｱﾙﾐ防音ﾊﾟﾈﾙ張</v>
          </cell>
          <cell r="C90" t="str">
            <v>期間9ヶ月</v>
          </cell>
          <cell r="D90" t="str">
            <v>架㎡</v>
          </cell>
          <cell r="E90">
            <v>5730</v>
          </cell>
          <cell r="F90" t="str">
            <v>Ｐ40</v>
          </cell>
          <cell r="G90" t="str">
            <v>Ｐ40</v>
          </cell>
        </row>
        <row r="91">
          <cell r="A91">
            <v>211351</v>
          </cell>
          <cell r="B91" t="str">
            <v>水平安全ﾈｯﾄ張</v>
          </cell>
          <cell r="C91" t="str">
            <v>網目100mm・期間3ヶ月</v>
          </cell>
          <cell r="D91" t="str">
            <v>掛㎡</v>
          </cell>
          <cell r="E91">
            <v>440</v>
          </cell>
          <cell r="F91" t="str">
            <v>Ｐ40</v>
          </cell>
          <cell r="G91" t="str">
            <v>Ｐ40</v>
          </cell>
        </row>
        <row r="92">
          <cell r="A92">
            <v>211352</v>
          </cell>
          <cell r="B92" t="str">
            <v>水平安全ﾈｯﾄ張</v>
          </cell>
          <cell r="C92" t="str">
            <v>網目100mm・期間6ヶ月</v>
          </cell>
          <cell r="D92" t="str">
            <v>掛㎡</v>
          </cell>
          <cell r="E92">
            <v>540</v>
          </cell>
          <cell r="F92" t="str">
            <v>Ｐ40</v>
          </cell>
          <cell r="G92" t="str">
            <v>Ｐ40</v>
          </cell>
        </row>
        <row r="93">
          <cell r="A93">
            <v>211353</v>
          </cell>
          <cell r="B93" t="str">
            <v>水平安全ﾈｯﾄ張</v>
          </cell>
          <cell r="C93" t="str">
            <v>網目100mm・期間9ヶ月</v>
          </cell>
          <cell r="D93" t="str">
            <v>掛㎡</v>
          </cell>
          <cell r="E93">
            <v>640</v>
          </cell>
          <cell r="F93" t="str">
            <v>Ｐ40</v>
          </cell>
          <cell r="G93" t="str">
            <v>Ｐ40</v>
          </cell>
        </row>
        <row r="94">
          <cell r="A94">
            <v>211361</v>
          </cell>
          <cell r="B94" t="str">
            <v>水平ﾀﾞﾌﾞﾙﾈｯﾄ張</v>
          </cell>
          <cell r="C94" t="str">
            <v>網目100mm＋15mm・期間3ヶ月</v>
          </cell>
          <cell r="D94" t="str">
            <v>掛㎡</v>
          </cell>
          <cell r="E94">
            <v>620</v>
          </cell>
          <cell r="F94" t="str">
            <v>Ｐ40</v>
          </cell>
          <cell r="G94" t="str">
            <v>Ｐ40</v>
          </cell>
        </row>
        <row r="95">
          <cell r="A95">
            <v>211362</v>
          </cell>
          <cell r="B95" t="str">
            <v>水平ﾀﾞﾌﾞﾙﾈｯﾄ張</v>
          </cell>
          <cell r="C95" t="str">
            <v>網目100mm＋15mm・期間6ヶ月</v>
          </cell>
          <cell r="D95" t="str">
            <v>掛㎡</v>
          </cell>
          <cell r="E95">
            <v>890</v>
          </cell>
          <cell r="F95" t="str">
            <v>Ｐ40</v>
          </cell>
          <cell r="G95" t="str">
            <v>Ｐ40</v>
          </cell>
        </row>
        <row r="96">
          <cell r="A96">
            <v>211363</v>
          </cell>
          <cell r="B96" t="str">
            <v>水平ﾀﾞﾌﾞﾙﾈｯﾄ張</v>
          </cell>
          <cell r="C96" t="str">
            <v>網目100mm＋15mm・期間9ヶ月</v>
          </cell>
          <cell r="D96" t="str">
            <v>掛㎡</v>
          </cell>
          <cell r="E96">
            <v>1160</v>
          </cell>
          <cell r="F96" t="str">
            <v>Ｐ40</v>
          </cell>
          <cell r="G96" t="str">
            <v>Ｐ40</v>
          </cell>
        </row>
        <row r="97">
          <cell r="A97">
            <v>211371</v>
          </cell>
          <cell r="B97" t="str">
            <v>朝顔養生</v>
          </cell>
          <cell r="C97" t="str">
            <v>枠組足場用・期間3ヶ月</v>
          </cell>
          <cell r="D97" t="str">
            <v>m</v>
          </cell>
          <cell r="E97">
            <v>5840</v>
          </cell>
          <cell r="F97" t="str">
            <v>Ｐ40</v>
          </cell>
          <cell r="G97" t="str">
            <v>Ｐ40</v>
          </cell>
        </row>
        <row r="98">
          <cell r="A98">
            <v>211372</v>
          </cell>
          <cell r="B98" t="str">
            <v>朝顔養生</v>
          </cell>
          <cell r="C98" t="str">
            <v>枠組足場用・期間6ヶ月</v>
          </cell>
          <cell r="D98" t="str">
            <v>m</v>
          </cell>
          <cell r="E98">
            <v>7290</v>
          </cell>
          <cell r="F98" t="str">
            <v>Ｐ40</v>
          </cell>
          <cell r="G98" t="str">
            <v>Ｐ40</v>
          </cell>
        </row>
        <row r="99">
          <cell r="A99">
            <v>211373</v>
          </cell>
          <cell r="B99" t="str">
            <v>朝顔養生</v>
          </cell>
          <cell r="C99" t="str">
            <v>枠組足場用・期間9ヶ月</v>
          </cell>
          <cell r="D99" t="str">
            <v>m</v>
          </cell>
          <cell r="E99">
            <v>8740</v>
          </cell>
          <cell r="F99" t="str">
            <v>Ｐ40</v>
          </cell>
          <cell r="G99" t="str">
            <v>Ｐ40</v>
          </cell>
        </row>
        <row r="100">
          <cell r="A100">
            <v>211374</v>
          </cell>
          <cell r="B100" t="str">
            <v>朝顔養生</v>
          </cell>
          <cell r="C100" t="str">
            <v>単管足場用・期間3ヶ月</v>
          </cell>
          <cell r="D100" t="str">
            <v>m</v>
          </cell>
          <cell r="E100">
            <v>5800</v>
          </cell>
          <cell r="F100" t="str">
            <v>Ｐ40</v>
          </cell>
          <cell r="G100" t="str">
            <v>Ｐ40</v>
          </cell>
        </row>
        <row r="101">
          <cell r="A101">
            <v>211375</v>
          </cell>
          <cell r="B101" t="str">
            <v>朝顔養生</v>
          </cell>
          <cell r="C101" t="str">
            <v>単管足場用・期間6ヶ月</v>
          </cell>
          <cell r="D101" t="str">
            <v>m</v>
          </cell>
          <cell r="E101">
            <v>6950</v>
          </cell>
          <cell r="F101" t="str">
            <v>Ｐ40</v>
          </cell>
          <cell r="G101" t="str">
            <v>Ｐ40</v>
          </cell>
        </row>
        <row r="102">
          <cell r="A102">
            <v>211376</v>
          </cell>
          <cell r="B102" t="str">
            <v>朝顔養生</v>
          </cell>
          <cell r="C102" t="str">
            <v>単管足場用・期間9ヶ月</v>
          </cell>
          <cell r="D102" t="str">
            <v>m</v>
          </cell>
          <cell r="E102">
            <v>8150</v>
          </cell>
          <cell r="F102" t="str">
            <v>Ｐ40</v>
          </cell>
          <cell r="G102" t="str">
            <v>Ｐ40</v>
          </cell>
        </row>
        <row r="103">
          <cell r="A103">
            <v>211381</v>
          </cell>
          <cell r="B103" t="str">
            <v>養生</v>
          </cell>
          <cell r="C103" t="str">
            <v>S造・工場系・く体・仕上げ共</v>
          </cell>
          <cell r="D103" t="str">
            <v>延㎡</v>
          </cell>
          <cell r="E103">
            <v>270</v>
          </cell>
          <cell r="F103" t="str">
            <v>Ｐ40</v>
          </cell>
          <cell r="G103" t="str">
            <v>Ｐ40</v>
          </cell>
        </row>
        <row r="104">
          <cell r="A104">
            <v>211382</v>
          </cell>
          <cell r="B104" t="str">
            <v>養生</v>
          </cell>
          <cell r="C104" t="str">
            <v>RC造・事務所等・く体・仕上げ共</v>
          </cell>
          <cell r="D104" t="str">
            <v>延㎡</v>
          </cell>
          <cell r="E104">
            <v>360</v>
          </cell>
          <cell r="F104" t="str">
            <v>Ｐ40</v>
          </cell>
          <cell r="G104" t="str">
            <v>Ｐ40</v>
          </cell>
        </row>
        <row r="105">
          <cell r="A105">
            <v>211383</v>
          </cell>
          <cell r="B105" t="str">
            <v>養生</v>
          </cell>
          <cell r="C105" t="str">
            <v>RC造・共同住宅等・く体・仕上げ共</v>
          </cell>
          <cell r="D105" t="str">
            <v>延㎡</v>
          </cell>
          <cell r="E105">
            <v>490</v>
          </cell>
          <cell r="F105" t="str">
            <v>Ｐ40</v>
          </cell>
          <cell r="G105" t="str">
            <v>Ｐ40</v>
          </cell>
        </row>
        <row r="106">
          <cell r="A106">
            <v>211391</v>
          </cell>
          <cell r="B106" t="str">
            <v>清掃・片付</v>
          </cell>
          <cell r="C106" t="str">
            <v>S造・工場系・工事中・竣工時を含む集積まで</v>
          </cell>
          <cell r="D106" t="str">
            <v>延㎡</v>
          </cell>
          <cell r="E106">
            <v>1060</v>
          </cell>
          <cell r="F106" t="str">
            <v>Ｐ40</v>
          </cell>
          <cell r="G106" t="str">
            <v>Ｐ40</v>
          </cell>
        </row>
        <row r="107">
          <cell r="A107">
            <v>211392</v>
          </cell>
          <cell r="B107" t="str">
            <v>清掃・片付</v>
          </cell>
          <cell r="C107" t="str">
            <v>RC造・事務所等・工事中・竣工時を含む集積まで</v>
          </cell>
          <cell r="D107" t="str">
            <v>延㎡</v>
          </cell>
          <cell r="E107">
            <v>1280</v>
          </cell>
          <cell r="F107" t="str">
            <v>Ｐ41</v>
          </cell>
          <cell r="G107" t="str">
            <v>Ｐ41</v>
          </cell>
        </row>
        <row r="108">
          <cell r="A108">
            <v>211393</v>
          </cell>
          <cell r="B108" t="str">
            <v>清掃・片付</v>
          </cell>
          <cell r="C108" t="str">
            <v>RC造・共同住宅等・工事中・竣工時を含む集積まで</v>
          </cell>
          <cell r="D108" t="str">
            <v>延㎡</v>
          </cell>
          <cell r="E108">
            <v>1490</v>
          </cell>
          <cell r="F108" t="str">
            <v>Ｐ41</v>
          </cell>
          <cell r="G108" t="str">
            <v>Ｐ41</v>
          </cell>
        </row>
        <row r="109">
          <cell r="A109">
            <v>211394</v>
          </cell>
          <cell r="B109" t="str">
            <v>残材処分</v>
          </cell>
          <cell r="C109" t="str">
            <v>積込・運搬・捨場代共（現場で出る種々の残材全般）</v>
          </cell>
          <cell r="D109" t="str">
            <v>延㎡</v>
          </cell>
          <cell r="E109">
            <v>1130</v>
          </cell>
          <cell r="F109" t="str">
            <v>Ｐ41</v>
          </cell>
          <cell r="G109" t="str">
            <v>Ｐ41</v>
          </cell>
        </row>
        <row r="110">
          <cell r="A110">
            <v>211395</v>
          </cell>
          <cell r="B110" t="str">
            <v>ﾀﾞｽﾄｼｭｰﾄ</v>
          </cell>
          <cell r="C110" t="str">
            <v>合板製・H=10m程度投入口共</v>
          </cell>
          <cell r="D110" t="str">
            <v>ヶ所</v>
          </cell>
          <cell r="E110">
            <v>91800</v>
          </cell>
          <cell r="F110" t="str">
            <v>Ｐ41</v>
          </cell>
          <cell r="G110" t="str">
            <v>Ｐ41</v>
          </cell>
        </row>
        <row r="111">
          <cell r="A111">
            <v>211396</v>
          </cell>
          <cell r="B111" t="str">
            <v>ﾀﾞｽﾄｼｭｰﾄ</v>
          </cell>
          <cell r="C111" t="str">
            <v>合板製・H=15m程度投入口共</v>
          </cell>
          <cell r="D111" t="str">
            <v>ヶ所</v>
          </cell>
          <cell r="E111">
            <v>138400</v>
          </cell>
          <cell r="F111" t="str">
            <v>Ｐ41</v>
          </cell>
          <cell r="G111" t="str">
            <v>Ｐ41</v>
          </cell>
        </row>
        <row r="112">
          <cell r="A112">
            <v>211397</v>
          </cell>
          <cell r="B112" t="str">
            <v>ﾀﾞｽﾄｼｭｰﾄ</v>
          </cell>
          <cell r="C112" t="str">
            <v>合板製・H=20m程度投入口共</v>
          </cell>
          <cell r="D112" t="str">
            <v>ヶ所</v>
          </cell>
          <cell r="E112">
            <v>184500</v>
          </cell>
          <cell r="F112" t="str">
            <v>Ｐ41</v>
          </cell>
          <cell r="G112" t="str">
            <v>Ｐ41</v>
          </cell>
        </row>
        <row r="113">
          <cell r="A113" t="str">
            <v>土工事</v>
          </cell>
        </row>
        <row r="114">
          <cell r="A114">
            <v>221001</v>
          </cell>
          <cell r="B114" t="str">
            <v>根切（人力）</v>
          </cell>
          <cell r="C114" t="str">
            <v>つぼ・布堀・床付け共・深さ＝1.0m未満</v>
          </cell>
          <cell r="D114" t="str">
            <v>m3</v>
          </cell>
          <cell r="E114">
            <v>9410</v>
          </cell>
          <cell r="F114" t="str">
            <v>Ｐ42</v>
          </cell>
          <cell r="G114" t="str">
            <v>Ｐ42</v>
          </cell>
        </row>
        <row r="115">
          <cell r="A115">
            <v>221002</v>
          </cell>
          <cell r="B115" t="str">
            <v>根切（機械）</v>
          </cell>
          <cell r="C115" t="str">
            <v>つぼ・布堀・床付け共・深さ＝2.5m未満</v>
          </cell>
          <cell r="D115" t="str">
            <v>m3</v>
          </cell>
          <cell r="E115">
            <v>1160</v>
          </cell>
          <cell r="F115" t="str">
            <v>Ｐ42</v>
          </cell>
          <cell r="G115" t="str">
            <v>Ｐ42</v>
          </cell>
        </row>
        <row r="116">
          <cell r="A116">
            <v>221003</v>
          </cell>
          <cell r="B116" t="str">
            <v>根切（機械）</v>
          </cell>
          <cell r="C116" t="str">
            <v>総堀り・法付・床付け共・深さ＝3.5m未満</v>
          </cell>
          <cell r="D116" t="str">
            <v>m3</v>
          </cell>
          <cell r="E116">
            <v>910</v>
          </cell>
          <cell r="F116" t="str">
            <v>Ｐ42</v>
          </cell>
          <cell r="G116" t="str">
            <v>Ｐ42</v>
          </cell>
        </row>
        <row r="117">
          <cell r="A117">
            <v>221004</v>
          </cell>
          <cell r="B117" t="str">
            <v>根切（機械）</v>
          </cell>
          <cell r="C117" t="str">
            <v>総堀り・法付・床付け共・深さ＝3.5m～7.0m</v>
          </cell>
          <cell r="D117" t="str">
            <v>m3</v>
          </cell>
          <cell r="E117">
            <v>1110</v>
          </cell>
          <cell r="F117" t="str">
            <v>Ｐ42</v>
          </cell>
          <cell r="G117" t="str">
            <v>Ｐ42</v>
          </cell>
        </row>
        <row r="118">
          <cell r="A118">
            <v>221005</v>
          </cell>
          <cell r="B118" t="str">
            <v>根切（機械）</v>
          </cell>
          <cell r="C118" t="str">
            <v>総堀り・自立山止・床付け共・深さ＝3.5m未満</v>
          </cell>
          <cell r="D118" t="str">
            <v>m3</v>
          </cell>
          <cell r="E118">
            <v>990</v>
          </cell>
          <cell r="F118" t="str">
            <v>Ｐ42</v>
          </cell>
          <cell r="G118" t="str">
            <v>Ｐ42</v>
          </cell>
        </row>
        <row r="119">
          <cell r="A119">
            <v>221006</v>
          </cell>
          <cell r="B119" t="str">
            <v>根切（機械）</v>
          </cell>
          <cell r="C119" t="str">
            <v>総堀り・自立山止・床付け共・深さ＝3.5m～7.0m</v>
          </cell>
          <cell r="D119" t="str">
            <v>m3</v>
          </cell>
          <cell r="E119">
            <v>1230</v>
          </cell>
          <cell r="F119" t="str">
            <v>Ｐ42</v>
          </cell>
          <cell r="G119" t="str">
            <v>Ｐ42</v>
          </cell>
        </row>
        <row r="120">
          <cell r="A120">
            <v>221011</v>
          </cell>
          <cell r="B120" t="str">
            <v>埋戻し（人力）</v>
          </cell>
          <cell r="C120" t="str">
            <v>現場内仮置場土使用・運搬20m～30m・突固め共</v>
          </cell>
          <cell r="D120" t="str">
            <v>m3</v>
          </cell>
          <cell r="E120">
            <v>6630</v>
          </cell>
          <cell r="F120" t="str">
            <v>Ｐ42</v>
          </cell>
          <cell r="G120" t="str">
            <v>Ｐ42</v>
          </cell>
        </row>
        <row r="121">
          <cell r="A121">
            <v>221012</v>
          </cell>
          <cell r="B121" t="str">
            <v>埋戻し（機械）</v>
          </cell>
          <cell r="C121" t="str">
            <v>現場内仮置場土使用・運搬20m～30m・突固め共</v>
          </cell>
          <cell r="D121" t="str">
            <v>m3</v>
          </cell>
          <cell r="E121">
            <v>1540</v>
          </cell>
          <cell r="F121" t="str">
            <v>Ｐ42</v>
          </cell>
          <cell r="G121" t="str">
            <v>Ｐ42</v>
          </cell>
        </row>
        <row r="122">
          <cell r="A122">
            <v>221013</v>
          </cell>
          <cell r="B122" t="str">
            <v>埋戻し（機械）</v>
          </cell>
          <cell r="C122" t="str">
            <v>現場外仮置場土使用・運搬5Ｋm以内・突固め共</v>
          </cell>
          <cell r="D122" t="str">
            <v>m3</v>
          </cell>
          <cell r="E122">
            <v>2930</v>
          </cell>
          <cell r="F122" t="str">
            <v>Ｐ42</v>
          </cell>
          <cell r="G122" t="str">
            <v>Ｐ42</v>
          </cell>
        </row>
        <row r="123">
          <cell r="A123">
            <v>221014</v>
          </cell>
          <cell r="B123" t="str">
            <v>埋戻し（機械）</v>
          </cell>
          <cell r="C123" t="str">
            <v>購入度使用・材工共</v>
          </cell>
          <cell r="D123" t="str">
            <v>m3</v>
          </cell>
          <cell r="E123">
            <v>4940</v>
          </cell>
          <cell r="F123" t="str">
            <v>Ｐ42</v>
          </cell>
          <cell r="G123" t="str">
            <v>Ｐ42</v>
          </cell>
        </row>
        <row r="124">
          <cell r="A124">
            <v>221021</v>
          </cell>
          <cell r="B124" t="str">
            <v>盛土（人力）</v>
          </cell>
          <cell r="C124" t="str">
            <v>現場内仮置場土使用・運搬20m～30m・突固め共</v>
          </cell>
          <cell r="D124" t="str">
            <v>m3</v>
          </cell>
          <cell r="E124">
            <v>5980</v>
          </cell>
          <cell r="F124" t="str">
            <v>Ｐ42</v>
          </cell>
          <cell r="G124" t="str">
            <v>Ｐ42</v>
          </cell>
        </row>
        <row r="125">
          <cell r="A125">
            <v>221022</v>
          </cell>
          <cell r="B125" t="str">
            <v>盛土（機械）</v>
          </cell>
          <cell r="C125" t="str">
            <v>現場内仮置場土使用・運搬20m～30m・突固め共</v>
          </cell>
          <cell r="D125" t="str">
            <v>m3</v>
          </cell>
          <cell r="E125">
            <v>1760</v>
          </cell>
          <cell r="F125" t="str">
            <v>Ｐ42</v>
          </cell>
          <cell r="G125" t="str">
            <v>Ｐ42</v>
          </cell>
        </row>
        <row r="126">
          <cell r="A126">
            <v>221023</v>
          </cell>
          <cell r="B126" t="str">
            <v>盛土（機械）</v>
          </cell>
          <cell r="C126" t="str">
            <v>現場外仮置場土使用・運搬5Ｋm以内・突固め共</v>
          </cell>
          <cell r="D126" t="str">
            <v>m3</v>
          </cell>
          <cell r="E126">
            <v>3140</v>
          </cell>
          <cell r="F126" t="str">
            <v>Ｐ42</v>
          </cell>
          <cell r="G126" t="str">
            <v>Ｐ42</v>
          </cell>
        </row>
        <row r="127">
          <cell r="A127">
            <v>221024</v>
          </cell>
          <cell r="B127" t="str">
            <v>盛土（機械）</v>
          </cell>
          <cell r="C127" t="str">
            <v>購入度使用・材工共</v>
          </cell>
          <cell r="D127" t="str">
            <v>m3</v>
          </cell>
          <cell r="E127">
            <v>5160</v>
          </cell>
          <cell r="F127" t="str">
            <v>Ｐ42</v>
          </cell>
          <cell r="G127" t="str">
            <v>Ｐ42</v>
          </cell>
        </row>
        <row r="128">
          <cell r="A128">
            <v>221031</v>
          </cell>
          <cell r="B128" t="str">
            <v>すき取り（人力）</v>
          </cell>
          <cell r="C128" t="str">
            <v>高低差300mm以内・残土処分費除く</v>
          </cell>
          <cell r="D128" t="str">
            <v>m2</v>
          </cell>
          <cell r="E128">
            <v>4620</v>
          </cell>
          <cell r="F128" t="str">
            <v>Ｐ42</v>
          </cell>
          <cell r="G128" t="str">
            <v>Ｐ42</v>
          </cell>
        </row>
        <row r="129">
          <cell r="A129">
            <v>221032</v>
          </cell>
          <cell r="B129" t="str">
            <v>すき取り（機械）</v>
          </cell>
          <cell r="C129" t="str">
            <v>高低差300mm以内・残土処分費除く</v>
          </cell>
          <cell r="D129" t="str">
            <v>m2</v>
          </cell>
          <cell r="E129">
            <v>520</v>
          </cell>
          <cell r="F129" t="str">
            <v>Ｐ42</v>
          </cell>
          <cell r="G129" t="str">
            <v>Ｐ42</v>
          </cell>
        </row>
        <row r="130">
          <cell r="A130">
            <v>221041</v>
          </cell>
          <cell r="B130" t="str">
            <v>根切土処分</v>
          </cell>
          <cell r="C130" t="str">
            <v>構内敷きならし</v>
          </cell>
          <cell r="D130" t="str">
            <v>m3</v>
          </cell>
          <cell r="E130">
            <v>1080</v>
          </cell>
          <cell r="F130" t="str">
            <v>Ｐ42</v>
          </cell>
          <cell r="G130" t="str">
            <v>Ｐ42</v>
          </cell>
        </row>
        <row r="131">
          <cell r="A131">
            <v>221042</v>
          </cell>
          <cell r="B131" t="str">
            <v>根切土処分</v>
          </cell>
          <cell r="C131" t="str">
            <v>構内仮置・運搬20m～30m</v>
          </cell>
          <cell r="D131" t="str">
            <v>m3</v>
          </cell>
          <cell r="E131">
            <v>980</v>
          </cell>
          <cell r="F131" t="str">
            <v>Ｐ42</v>
          </cell>
          <cell r="G131" t="str">
            <v>Ｐ42</v>
          </cell>
        </row>
        <row r="132">
          <cell r="A132">
            <v>221051</v>
          </cell>
          <cell r="B132" t="str">
            <v>不用土処分</v>
          </cell>
          <cell r="C132" t="str">
            <v>自由処分・積み込み・運搬・運搬片道30Ｋm程度</v>
          </cell>
          <cell r="D132" t="str">
            <v>m3</v>
          </cell>
          <cell r="E132">
            <v>5970</v>
          </cell>
          <cell r="F132" t="str">
            <v>Ｐ42</v>
          </cell>
          <cell r="G132" t="str">
            <v>Ｐ42</v>
          </cell>
        </row>
        <row r="133">
          <cell r="A133">
            <v>221052</v>
          </cell>
          <cell r="B133" t="str">
            <v>不用土処分</v>
          </cell>
          <cell r="C133" t="str">
            <v>自由処分・積み込み・運搬・運搬片道20Ｋm程度</v>
          </cell>
          <cell r="D133" t="str">
            <v>m3</v>
          </cell>
          <cell r="E133">
            <v>4040</v>
          </cell>
          <cell r="F133" t="str">
            <v>Ｐ42</v>
          </cell>
          <cell r="G133" t="str">
            <v>Ｐ42</v>
          </cell>
        </row>
        <row r="134">
          <cell r="A134">
            <v>221053</v>
          </cell>
          <cell r="B134" t="str">
            <v>不用土処分</v>
          </cell>
          <cell r="C134" t="str">
            <v>自由処分・積み込み・運搬・運搬片道10Ｋm程度</v>
          </cell>
          <cell r="D134" t="str">
            <v>m3</v>
          </cell>
          <cell r="E134">
            <v>2170</v>
          </cell>
          <cell r="F134" t="str">
            <v>Ｐ42</v>
          </cell>
          <cell r="G134" t="str">
            <v>Ｐ42</v>
          </cell>
        </row>
        <row r="135">
          <cell r="A135">
            <v>221054</v>
          </cell>
          <cell r="B135" t="str">
            <v>不用土処分</v>
          </cell>
          <cell r="C135" t="str">
            <v>自由処分・積み込み・運搬・運搬片道5Ｋm程度</v>
          </cell>
          <cell r="D135" t="str">
            <v>m3</v>
          </cell>
          <cell r="E135">
            <v>1480</v>
          </cell>
          <cell r="F135" t="str">
            <v>Ｐ42</v>
          </cell>
          <cell r="G135" t="str">
            <v>Ｐ42</v>
          </cell>
        </row>
        <row r="136">
          <cell r="A136">
            <v>221061</v>
          </cell>
          <cell r="B136" t="str">
            <v>割石敷き</v>
          </cell>
          <cell r="C136" t="str">
            <v>基礎下・厚100～150・目潰し突き固め共・材工共</v>
          </cell>
          <cell r="D136" t="str">
            <v>m3</v>
          </cell>
          <cell r="E136">
            <v>7890</v>
          </cell>
          <cell r="F136" t="str">
            <v>Ｐ42</v>
          </cell>
          <cell r="G136" t="str">
            <v>Ｐ42</v>
          </cell>
        </row>
        <row r="137">
          <cell r="A137">
            <v>221062</v>
          </cell>
          <cell r="B137" t="str">
            <v>割石敷き</v>
          </cell>
          <cell r="C137" t="str">
            <v>土間下・厚100～150・目潰し突き固め共・材工共</v>
          </cell>
          <cell r="D137" t="str">
            <v>m3</v>
          </cell>
          <cell r="E137">
            <v>7460</v>
          </cell>
          <cell r="F137" t="str">
            <v>Ｐ42</v>
          </cell>
          <cell r="G137" t="str">
            <v>Ｐ42</v>
          </cell>
        </row>
        <row r="138">
          <cell r="A138">
            <v>221071</v>
          </cell>
          <cell r="B138" t="str">
            <v>砕石敷き</v>
          </cell>
          <cell r="C138" t="str">
            <v>基礎下・厚60～100・目潰し突き固め共・材工共</v>
          </cell>
          <cell r="D138" t="str">
            <v>m3</v>
          </cell>
          <cell r="E138">
            <v>9850</v>
          </cell>
          <cell r="F138" t="str">
            <v>Ｐ42</v>
          </cell>
          <cell r="G138" t="str">
            <v>Ｐ42</v>
          </cell>
        </row>
        <row r="139">
          <cell r="A139">
            <v>221072</v>
          </cell>
          <cell r="B139" t="str">
            <v>砕石敷き</v>
          </cell>
          <cell r="C139" t="str">
            <v>土間下・厚60～100・目潰し突き固め共・材工共</v>
          </cell>
          <cell r="D139" t="str">
            <v>m3</v>
          </cell>
          <cell r="E139">
            <v>9430</v>
          </cell>
          <cell r="F139" t="str">
            <v>Ｐ42</v>
          </cell>
          <cell r="G139" t="str">
            <v>Ｐ42</v>
          </cell>
        </row>
        <row r="140">
          <cell r="A140">
            <v>221081</v>
          </cell>
          <cell r="B140" t="str">
            <v>砂敷き</v>
          </cell>
          <cell r="C140" t="str">
            <v>基礎下・厚60～100・目潰し突き固め共・材工共</v>
          </cell>
          <cell r="D140" t="str">
            <v>m3</v>
          </cell>
          <cell r="E140">
            <v>8160</v>
          </cell>
          <cell r="F140" t="str">
            <v>Ｐ43</v>
          </cell>
          <cell r="G140" t="str">
            <v>Ｐ43</v>
          </cell>
        </row>
        <row r="141">
          <cell r="A141">
            <v>221082</v>
          </cell>
          <cell r="B141" t="str">
            <v>砂敷き</v>
          </cell>
          <cell r="C141" t="str">
            <v>土間下・厚60～100・目潰し突き固め共・材工共</v>
          </cell>
          <cell r="D141" t="str">
            <v>m3</v>
          </cell>
          <cell r="E141">
            <v>7730</v>
          </cell>
          <cell r="F141" t="str">
            <v>Ｐ43</v>
          </cell>
          <cell r="G141" t="str">
            <v>Ｐ43</v>
          </cell>
        </row>
        <row r="142">
          <cell r="A142">
            <v>221091</v>
          </cell>
          <cell r="B142" t="str">
            <v>束石</v>
          </cell>
          <cell r="C142" t="str">
            <v>現場打ち・φ300程度</v>
          </cell>
          <cell r="D142" t="str">
            <v>ヶ所</v>
          </cell>
          <cell r="E142">
            <v>690</v>
          </cell>
          <cell r="F142" t="str">
            <v>Ｐ43</v>
          </cell>
          <cell r="G142" t="str">
            <v>Ｐ43</v>
          </cell>
        </row>
        <row r="143">
          <cell r="A143">
            <v>221092</v>
          </cell>
          <cell r="B143" t="str">
            <v>束石</v>
          </cell>
          <cell r="C143" t="str">
            <v>ブロック・150×150</v>
          </cell>
          <cell r="D143" t="str">
            <v>ヶ所</v>
          </cell>
          <cell r="E143">
            <v>1040</v>
          </cell>
          <cell r="F143" t="str">
            <v>Ｐ43</v>
          </cell>
          <cell r="G143" t="str">
            <v>Ｐ43</v>
          </cell>
        </row>
        <row r="144">
          <cell r="A144">
            <v>221101</v>
          </cell>
          <cell r="B144" t="str">
            <v>自立山止壁（鋼矢板）</v>
          </cell>
          <cell r="C144" t="str">
            <v>SPⅢ型ﾊﾞｲﾌﾞﾛﾊﾝﾏ・期間2ヶ月</v>
          </cell>
          <cell r="D144" t="str">
            <v>壁㎡</v>
          </cell>
          <cell r="E144">
            <v>28700</v>
          </cell>
          <cell r="F144" t="str">
            <v>Ｐ43</v>
          </cell>
          <cell r="G144" t="str">
            <v>Ｐ43</v>
          </cell>
        </row>
        <row r="145">
          <cell r="A145">
            <v>221102</v>
          </cell>
          <cell r="B145" t="str">
            <v>自立山止壁（鋼矢板）</v>
          </cell>
          <cell r="C145" t="str">
            <v>SPⅢ型ﾃﾞｨｰｾﾞﾙﾊﾝﾏ・期間2ヶ月</v>
          </cell>
          <cell r="D145" t="str">
            <v>壁㎡</v>
          </cell>
          <cell r="E145">
            <v>28800</v>
          </cell>
          <cell r="F145" t="str">
            <v>Ｐ43</v>
          </cell>
          <cell r="G145" t="str">
            <v>Ｐ43</v>
          </cell>
        </row>
        <row r="146">
          <cell r="A146">
            <v>221103</v>
          </cell>
          <cell r="B146" t="str">
            <v>自立山止壁（鋼矢板）</v>
          </cell>
          <cell r="C146" t="str">
            <v>SPⅢ型ﾊﾞｲﾌﾞﾛﾊﾝﾏ・埋殺し</v>
          </cell>
          <cell r="D146" t="str">
            <v>壁㎡</v>
          </cell>
          <cell r="E146">
            <v>43000</v>
          </cell>
          <cell r="F146" t="str">
            <v>Ｐ43</v>
          </cell>
          <cell r="G146" t="str">
            <v>Ｐ43</v>
          </cell>
        </row>
        <row r="147">
          <cell r="A147">
            <v>221104</v>
          </cell>
          <cell r="B147" t="str">
            <v>自立山止壁（鋼矢板）</v>
          </cell>
          <cell r="C147" t="str">
            <v>SPⅢ型ﾃﾞｨｰｾﾞﾙﾊﾝﾏ・埋殺し</v>
          </cell>
          <cell r="D147" t="str">
            <v>壁㎡</v>
          </cell>
          <cell r="E147">
            <v>43600</v>
          </cell>
          <cell r="F147" t="str">
            <v>Ｐ43</v>
          </cell>
          <cell r="G147" t="str">
            <v>Ｐ43</v>
          </cell>
        </row>
        <row r="148">
          <cell r="A148">
            <v>221111</v>
          </cell>
          <cell r="B148" t="str">
            <v>自立山止壁（親杭横矢板）</v>
          </cell>
          <cell r="C148" t="str">
            <v>H-300・横矢板40ｵｰｶﾞ併用・期間2ヶ月</v>
          </cell>
          <cell r="D148" t="str">
            <v>壁㎡</v>
          </cell>
          <cell r="E148">
            <v>20500</v>
          </cell>
          <cell r="F148" t="str">
            <v>Ｐ43</v>
          </cell>
          <cell r="G148" t="str">
            <v>Ｐ43</v>
          </cell>
        </row>
        <row r="149">
          <cell r="A149">
            <v>221112</v>
          </cell>
          <cell r="B149" t="str">
            <v>自立山止壁（親杭横矢板）</v>
          </cell>
          <cell r="C149" t="str">
            <v>H-300・横矢板40ﾊﾞｲﾌﾞﾛ・期間2ヶ月</v>
          </cell>
          <cell r="D149" t="str">
            <v>壁㎡</v>
          </cell>
          <cell r="E149">
            <v>16600</v>
          </cell>
          <cell r="F149" t="str">
            <v>Ｐ43</v>
          </cell>
          <cell r="G149" t="str">
            <v>Ｐ43</v>
          </cell>
        </row>
        <row r="150">
          <cell r="A150">
            <v>221113</v>
          </cell>
          <cell r="B150" t="str">
            <v>自立山止壁（親杭横矢板）</v>
          </cell>
          <cell r="C150" t="str">
            <v>H-300・横矢板40ｵｰｶﾞ併用・埋殺し</v>
          </cell>
          <cell r="D150" t="str">
            <v>壁㎡</v>
          </cell>
          <cell r="E150">
            <v>27200</v>
          </cell>
          <cell r="F150" t="str">
            <v>Ｐ43</v>
          </cell>
          <cell r="G150" t="str">
            <v>Ｐ43</v>
          </cell>
        </row>
        <row r="151">
          <cell r="A151">
            <v>221114</v>
          </cell>
          <cell r="B151" t="str">
            <v>自立山止壁（親杭横矢板）</v>
          </cell>
          <cell r="C151" t="str">
            <v>H-300・横矢板40ﾊﾞｲﾌﾞﾛ・埋殺し</v>
          </cell>
          <cell r="D151" t="str">
            <v>壁㎡</v>
          </cell>
          <cell r="E151">
            <v>23300</v>
          </cell>
          <cell r="F151" t="str">
            <v>Ｐ43</v>
          </cell>
          <cell r="G151" t="str">
            <v>Ｐ43</v>
          </cell>
        </row>
        <row r="152">
          <cell r="A152">
            <v>221201</v>
          </cell>
          <cell r="B152" t="str">
            <v>釜場排水</v>
          </cell>
          <cell r="C152" t="str">
            <v>釜場こしらえ</v>
          </cell>
          <cell r="D152" t="str">
            <v>ヶ所</v>
          </cell>
          <cell r="E152">
            <v>64400</v>
          </cell>
          <cell r="F152" t="str">
            <v>Ｐ43</v>
          </cell>
          <cell r="G152" t="str">
            <v>Ｐ43</v>
          </cell>
        </row>
        <row r="153">
          <cell r="A153">
            <v>221202</v>
          </cell>
          <cell r="B153" t="str">
            <v>釜場排水</v>
          </cell>
          <cell r="C153" t="str">
            <v>排水管理（配水管・ﾎﾟﾝﾌﾟ・損料共）</v>
          </cell>
          <cell r="D153" t="str">
            <v>ヶ所</v>
          </cell>
          <cell r="E153">
            <v>121300</v>
          </cell>
          <cell r="F153" t="str">
            <v>Ｐ43</v>
          </cell>
          <cell r="G153" t="str">
            <v>Ｐ43</v>
          </cell>
        </row>
        <row r="154">
          <cell r="A154">
            <v>221211</v>
          </cell>
          <cell r="B154" t="str">
            <v>埋戻し（人力）</v>
          </cell>
          <cell r="C154" t="str">
            <v>購入土使用・良土・材工共</v>
          </cell>
          <cell r="D154" t="str">
            <v>㎡</v>
          </cell>
          <cell r="E154">
            <v>5530</v>
          </cell>
          <cell r="F154" t="str">
            <v>Ｐ43</v>
          </cell>
          <cell r="G154" t="str">
            <v>Ｐ43</v>
          </cell>
        </row>
        <row r="155">
          <cell r="A155">
            <v>221221</v>
          </cell>
          <cell r="B155" t="str">
            <v>盛土（人力）</v>
          </cell>
          <cell r="C155" t="str">
            <v>購入土使用・良土・材工共</v>
          </cell>
          <cell r="D155" t="str">
            <v>m3</v>
          </cell>
          <cell r="E155">
            <v>5530</v>
          </cell>
          <cell r="F155" t="str">
            <v>Ｐ43</v>
          </cell>
          <cell r="G155" t="str">
            <v>Ｐ43</v>
          </cell>
        </row>
        <row r="156">
          <cell r="A156">
            <v>221231</v>
          </cell>
          <cell r="B156" t="str">
            <v>防湿断熱</v>
          </cell>
          <cell r="C156" t="str">
            <v>ﾎﾟﾘｴﾁﾚﾝﾌｨﾙﾑ敷・厚0.1mm</v>
          </cell>
          <cell r="D156" t="str">
            <v>㎡</v>
          </cell>
          <cell r="E156">
            <v>190</v>
          </cell>
          <cell r="F156" t="str">
            <v>P43</v>
          </cell>
          <cell r="G156" t="str">
            <v>P43</v>
          </cell>
        </row>
        <row r="157">
          <cell r="A157">
            <v>221232</v>
          </cell>
          <cell r="B157" t="str">
            <v>防湿断熱</v>
          </cell>
          <cell r="C157" t="str">
            <v>ﾎﾟﾘｴﾁﾚﾝﾌｨﾙﾑ敷・厚0.15mm</v>
          </cell>
          <cell r="D157" t="str">
            <v>㎡</v>
          </cell>
          <cell r="E157">
            <v>230</v>
          </cell>
          <cell r="F157" t="str">
            <v>P43</v>
          </cell>
          <cell r="G157" t="str">
            <v>P43</v>
          </cell>
        </row>
        <row r="158">
          <cell r="A158">
            <v>221233</v>
          </cell>
          <cell r="B158" t="str">
            <v>防湿断熱</v>
          </cell>
          <cell r="C158" t="str">
            <v>ﾎﾟﾘｴﾁﾚﾝﾌｫｰﾑ・厚20mm</v>
          </cell>
          <cell r="D158" t="str">
            <v>㎡</v>
          </cell>
          <cell r="E158">
            <v>830</v>
          </cell>
          <cell r="F158" t="str">
            <v>P43</v>
          </cell>
          <cell r="G158" t="str">
            <v>P43</v>
          </cell>
        </row>
        <row r="159">
          <cell r="A159">
            <v>221234</v>
          </cell>
          <cell r="B159" t="str">
            <v>防湿断熱</v>
          </cell>
          <cell r="C159" t="str">
            <v>ﾎﾟﾘｴﾁﾚﾝﾌｫｰﾑ・厚25mm</v>
          </cell>
          <cell r="D159" t="str">
            <v>㎡</v>
          </cell>
          <cell r="E159">
            <v>940</v>
          </cell>
          <cell r="F159" t="str">
            <v>P43</v>
          </cell>
          <cell r="G159" t="str">
            <v>P43</v>
          </cell>
        </row>
        <row r="160">
          <cell r="A160">
            <v>221304</v>
          </cell>
          <cell r="B160" t="str">
            <v>ﾀﾞﾝﾌﾟﾄﾗｯｸ運転</v>
          </cell>
          <cell r="C160" t="str">
            <v>4ｔ車</v>
          </cell>
          <cell r="D160" t="str">
            <v>時</v>
          </cell>
          <cell r="E160">
            <v>5730</v>
          </cell>
          <cell r="F160" t="str">
            <v>P43</v>
          </cell>
          <cell r="G160" t="str">
            <v>P43</v>
          </cell>
        </row>
        <row r="161">
          <cell r="A161">
            <v>221305</v>
          </cell>
          <cell r="B161" t="str">
            <v>ﾀﾞﾝﾌﾟﾄﾗｯｸ運転</v>
          </cell>
          <cell r="C161" t="str">
            <v>10ｔ車</v>
          </cell>
          <cell r="D161" t="str">
            <v>時</v>
          </cell>
          <cell r="E161">
            <v>7770</v>
          </cell>
          <cell r="F161" t="str">
            <v>P43</v>
          </cell>
          <cell r="G161" t="str">
            <v>P43</v>
          </cell>
        </row>
        <row r="162">
          <cell r="A162">
            <v>221306</v>
          </cell>
          <cell r="B162" t="str">
            <v>集積・積込み</v>
          </cell>
          <cell r="C162" t="str">
            <v>ｺﾝｸﾘｰﾄがら</v>
          </cell>
          <cell r="D162" t="str">
            <v>m3</v>
          </cell>
          <cell r="E162">
            <v>1870</v>
          </cell>
          <cell r="F162" t="str">
            <v>P43</v>
          </cell>
          <cell r="G162" t="str">
            <v>P43</v>
          </cell>
        </row>
        <row r="163">
          <cell r="A163">
            <v>221307</v>
          </cell>
          <cell r="B163" t="str">
            <v>集積・積込み</v>
          </cell>
          <cell r="C163" t="str">
            <v>内装材</v>
          </cell>
          <cell r="D163" t="str">
            <v>m3</v>
          </cell>
          <cell r="E163">
            <v>1670</v>
          </cell>
          <cell r="F163" t="str">
            <v>P43</v>
          </cell>
          <cell r="G163" t="str">
            <v>P43</v>
          </cell>
        </row>
        <row r="164">
          <cell r="A164" t="str">
            <v>地業工事</v>
          </cell>
        </row>
        <row r="165">
          <cell r="A165">
            <v>222001</v>
          </cell>
          <cell r="B165" t="str">
            <v>既設杭打手間（1本打ち）</v>
          </cell>
          <cell r="C165" t="str">
            <v>300×10ｍ・ﾃﾞｨｰｾﾞﾙﾊﾝﾏ</v>
          </cell>
          <cell r="D165" t="str">
            <v>本</v>
          </cell>
          <cell r="E165">
            <v>21300</v>
          </cell>
          <cell r="F165" t="str">
            <v>P44</v>
          </cell>
          <cell r="G165" t="str">
            <v>P44</v>
          </cell>
        </row>
        <row r="166">
          <cell r="A166">
            <v>222002</v>
          </cell>
          <cell r="B166" t="str">
            <v>既設杭打手間（1本打ち）</v>
          </cell>
          <cell r="C166" t="str">
            <v>350×10ｍ・ﾃﾞｨｰｾﾞﾙﾊﾝﾏ</v>
          </cell>
          <cell r="D166" t="str">
            <v>本</v>
          </cell>
          <cell r="E166">
            <v>21500</v>
          </cell>
          <cell r="F166" t="str">
            <v>P44</v>
          </cell>
          <cell r="G166" t="str">
            <v>P44</v>
          </cell>
        </row>
        <row r="167">
          <cell r="A167">
            <v>222003</v>
          </cell>
          <cell r="B167" t="str">
            <v>既設杭打手間（1本打ち）</v>
          </cell>
          <cell r="C167" t="str">
            <v>400×10ｍ・ﾃﾞｨｰｾﾞﾙﾊﾝﾏ</v>
          </cell>
          <cell r="D167" t="str">
            <v>本</v>
          </cell>
          <cell r="E167">
            <v>22200</v>
          </cell>
          <cell r="F167" t="str">
            <v>P44</v>
          </cell>
          <cell r="G167" t="str">
            <v>P44</v>
          </cell>
        </row>
        <row r="168">
          <cell r="A168">
            <v>222011</v>
          </cell>
          <cell r="B168" t="str">
            <v>既設杭打手間（2本継ぎ）</v>
          </cell>
          <cell r="C168" t="str">
            <v>300×20ｍ・ﾃﾞｨｰｾﾞﾙﾊﾝﾏ</v>
          </cell>
          <cell r="D168" t="str">
            <v>組</v>
          </cell>
          <cell r="E168">
            <v>32100</v>
          </cell>
          <cell r="F168" t="str">
            <v>P44</v>
          </cell>
          <cell r="G168" t="str">
            <v>P44</v>
          </cell>
        </row>
        <row r="169">
          <cell r="A169">
            <v>222012</v>
          </cell>
          <cell r="B169" t="str">
            <v>既設杭打手間（2本継ぎ）</v>
          </cell>
          <cell r="C169" t="str">
            <v>350×20ｍ・ﾃﾞｨｰｾﾞﾙﾊﾝﾏ</v>
          </cell>
          <cell r="D169" t="str">
            <v>組</v>
          </cell>
          <cell r="E169">
            <v>34100</v>
          </cell>
          <cell r="F169" t="str">
            <v>P44</v>
          </cell>
          <cell r="G169" t="str">
            <v>P44</v>
          </cell>
        </row>
        <row r="170">
          <cell r="A170">
            <v>222013</v>
          </cell>
          <cell r="B170" t="str">
            <v>既設杭打手間（2本継ぎ）</v>
          </cell>
          <cell r="C170" t="str">
            <v>400×20ｍ・ﾃﾞｨｰｾﾞﾙﾊﾝﾏ</v>
          </cell>
          <cell r="D170" t="str">
            <v>組</v>
          </cell>
          <cell r="E170">
            <v>37300</v>
          </cell>
          <cell r="F170" t="str">
            <v>P44</v>
          </cell>
          <cell r="G170" t="str">
            <v>P44</v>
          </cell>
        </row>
        <row r="171">
          <cell r="A171">
            <v>222021</v>
          </cell>
          <cell r="B171" t="str">
            <v>既設杭打手間（3本継ぎ）</v>
          </cell>
          <cell r="C171" t="str">
            <v>300×30ｍ・ﾃﾞｨｰｾﾞﾙﾊﾝﾏ</v>
          </cell>
          <cell r="D171" t="str">
            <v>組</v>
          </cell>
          <cell r="E171">
            <v>47200</v>
          </cell>
          <cell r="F171" t="str">
            <v>P44</v>
          </cell>
          <cell r="G171" t="str">
            <v>P44</v>
          </cell>
        </row>
        <row r="172">
          <cell r="A172">
            <v>222022</v>
          </cell>
          <cell r="B172" t="str">
            <v>既設杭打手間（3本継ぎ）</v>
          </cell>
          <cell r="C172" t="str">
            <v>350×30ｍ・ﾃﾞｨｰｾﾞﾙﾊﾝﾏ</v>
          </cell>
          <cell r="D172" t="str">
            <v>組</v>
          </cell>
          <cell r="E172">
            <v>51700</v>
          </cell>
          <cell r="F172" t="str">
            <v>P44</v>
          </cell>
          <cell r="G172" t="str">
            <v>P44</v>
          </cell>
        </row>
        <row r="173">
          <cell r="A173">
            <v>222023</v>
          </cell>
          <cell r="B173" t="str">
            <v>既設杭打手間（3本継ぎ）</v>
          </cell>
          <cell r="C173" t="str">
            <v>400×30ｍ・ﾃﾞｨｰｾﾞﾙﾊﾝﾏ</v>
          </cell>
          <cell r="D173" t="str">
            <v>組</v>
          </cell>
          <cell r="E173">
            <v>54200</v>
          </cell>
          <cell r="F173" t="str">
            <v>P44</v>
          </cell>
          <cell r="G173" t="str">
            <v>P44</v>
          </cell>
        </row>
        <row r="174">
          <cell r="A174">
            <v>222031</v>
          </cell>
          <cell r="B174" t="str">
            <v>既設杭打手間（1本打ち）</v>
          </cell>
          <cell r="C174" t="str">
            <v>300×10ｍ・油圧ﾊﾝﾏ</v>
          </cell>
          <cell r="D174" t="str">
            <v>本</v>
          </cell>
          <cell r="E174">
            <v>31100</v>
          </cell>
          <cell r="F174" t="str">
            <v>P44</v>
          </cell>
          <cell r="G174" t="str">
            <v>P44</v>
          </cell>
        </row>
        <row r="175">
          <cell r="A175">
            <v>222032</v>
          </cell>
          <cell r="B175" t="str">
            <v>既設杭打手間（1本打ち）</v>
          </cell>
          <cell r="C175" t="str">
            <v>350×10ｍ・油圧ﾊﾝﾏ</v>
          </cell>
          <cell r="D175" t="str">
            <v>本</v>
          </cell>
          <cell r="E175">
            <v>32400</v>
          </cell>
          <cell r="F175" t="str">
            <v>P44</v>
          </cell>
          <cell r="G175" t="str">
            <v>P44</v>
          </cell>
        </row>
        <row r="176">
          <cell r="A176">
            <v>222033</v>
          </cell>
          <cell r="B176" t="str">
            <v>既設杭打手間（1本打ち）</v>
          </cell>
          <cell r="C176" t="str">
            <v>400×10ｍ・油圧ﾊﾝﾏ</v>
          </cell>
          <cell r="D176" t="str">
            <v>本</v>
          </cell>
          <cell r="E176">
            <v>33700</v>
          </cell>
          <cell r="F176" t="str">
            <v>P44</v>
          </cell>
          <cell r="G176" t="str">
            <v>P44</v>
          </cell>
        </row>
        <row r="177">
          <cell r="A177">
            <v>222041</v>
          </cell>
          <cell r="B177" t="str">
            <v>既設杭打手間（2本継ぎ）</v>
          </cell>
          <cell r="C177" t="str">
            <v>300×20ｍ・油圧ﾊﾝﾏ</v>
          </cell>
          <cell r="D177" t="str">
            <v>組</v>
          </cell>
          <cell r="E177">
            <v>47000</v>
          </cell>
          <cell r="F177" t="str">
            <v>P44</v>
          </cell>
          <cell r="G177" t="str">
            <v>P44</v>
          </cell>
        </row>
        <row r="178">
          <cell r="A178">
            <v>222042</v>
          </cell>
          <cell r="B178" t="str">
            <v>既設杭打手間（2本継ぎ）</v>
          </cell>
          <cell r="C178" t="str">
            <v>350×20ｍ・油圧ﾊﾝﾏ</v>
          </cell>
          <cell r="D178" t="str">
            <v>組</v>
          </cell>
          <cell r="E178">
            <v>51500</v>
          </cell>
          <cell r="F178" t="str">
            <v>P44</v>
          </cell>
          <cell r="G178" t="str">
            <v>P44</v>
          </cell>
        </row>
        <row r="179">
          <cell r="A179">
            <v>222043</v>
          </cell>
          <cell r="B179" t="str">
            <v>既設杭打手間（2本継ぎ）</v>
          </cell>
          <cell r="C179" t="str">
            <v>400×20ｍ・油圧ﾊﾝﾏ</v>
          </cell>
          <cell r="D179" t="str">
            <v>組</v>
          </cell>
          <cell r="E179">
            <v>54700</v>
          </cell>
          <cell r="F179" t="str">
            <v>P44</v>
          </cell>
          <cell r="G179" t="str">
            <v>P44</v>
          </cell>
        </row>
        <row r="180">
          <cell r="A180">
            <v>222051</v>
          </cell>
          <cell r="B180" t="str">
            <v>既設杭打手間（3本継ぎ）</v>
          </cell>
          <cell r="C180" t="str">
            <v>300×30ｍ・油圧ﾊﾝﾏ</v>
          </cell>
          <cell r="D180" t="str">
            <v>組</v>
          </cell>
          <cell r="E180">
            <v>68100</v>
          </cell>
          <cell r="F180" t="str">
            <v>P44</v>
          </cell>
          <cell r="G180" t="str">
            <v>P44</v>
          </cell>
        </row>
        <row r="181">
          <cell r="A181">
            <v>222052</v>
          </cell>
          <cell r="B181" t="str">
            <v>既設杭打手間（3本継ぎ）</v>
          </cell>
          <cell r="C181" t="str">
            <v>350×30ｍ・油圧ﾊﾝﾏ</v>
          </cell>
          <cell r="D181" t="str">
            <v>組</v>
          </cell>
          <cell r="E181">
            <v>75000</v>
          </cell>
          <cell r="F181" t="str">
            <v>P44</v>
          </cell>
          <cell r="G181" t="str">
            <v>P44</v>
          </cell>
        </row>
        <row r="182">
          <cell r="A182">
            <v>222053</v>
          </cell>
          <cell r="B182" t="str">
            <v>既設杭打手間（3本継ぎ）</v>
          </cell>
          <cell r="C182" t="str">
            <v>400×30ｍ・油圧ﾊﾝﾏ</v>
          </cell>
          <cell r="D182" t="str">
            <v>組</v>
          </cell>
          <cell r="E182">
            <v>79300</v>
          </cell>
          <cell r="F182" t="str">
            <v>P44</v>
          </cell>
          <cell r="G182" t="str">
            <v>P44</v>
          </cell>
        </row>
        <row r="183">
          <cell r="A183">
            <v>222061</v>
          </cell>
          <cell r="B183" t="str">
            <v>既設杭打手間（1本打ち）</v>
          </cell>
          <cell r="C183" t="str">
            <v>300×10ｍ・ﾃﾞｨｰｾﾞﾙﾊﾝﾏ・ｵｰｶﾞ併用</v>
          </cell>
          <cell r="D183" t="str">
            <v>本</v>
          </cell>
          <cell r="E183">
            <v>27800</v>
          </cell>
          <cell r="F183" t="str">
            <v>P44</v>
          </cell>
          <cell r="G183" t="str">
            <v>P44</v>
          </cell>
        </row>
        <row r="184">
          <cell r="A184">
            <v>222062</v>
          </cell>
          <cell r="B184" t="str">
            <v>既設杭打手間（1本打ち）</v>
          </cell>
          <cell r="C184" t="str">
            <v>350×10ｍ・ﾃﾞｨｰｾﾞﾙﾊﾝﾏ・ｵｰｶﾞ併用</v>
          </cell>
          <cell r="D184" t="str">
            <v>本</v>
          </cell>
          <cell r="E184">
            <v>27800</v>
          </cell>
          <cell r="F184" t="str">
            <v>P44</v>
          </cell>
          <cell r="G184" t="str">
            <v>P44</v>
          </cell>
        </row>
        <row r="185">
          <cell r="A185">
            <v>222063</v>
          </cell>
          <cell r="B185" t="str">
            <v>既設杭打手間（1本打ち）</v>
          </cell>
          <cell r="C185" t="str">
            <v>400×10ｍ・ﾃﾞｨｰｾﾞﾙﾊﾝﾏ・ｵｰｶﾞ併用</v>
          </cell>
          <cell r="D185" t="str">
            <v>本</v>
          </cell>
          <cell r="E185">
            <v>27800</v>
          </cell>
          <cell r="F185" t="str">
            <v>P44</v>
          </cell>
          <cell r="G185" t="str">
            <v>P44</v>
          </cell>
        </row>
        <row r="186">
          <cell r="A186">
            <v>222071</v>
          </cell>
          <cell r="B186" t="str">
            <v>既設杭打手間（2本継ぎ）</v>
          </cell>
          <cell r="C186" t="str">
            <v>300×20ｍ・ﾃﾞｨｰｾﾞﾙﾊﾝﾏ・ｵｰｶﾞ併用</v>
          </cell>
          <cell r="D186" t="str">
            <v>組</v>
          </cell>
          <cell r="E186">
            <v>43800</v>
          </cell>
          <cell r="F186" t="str">
            <v>P44</v>
          </cell>
          <cell r="G186" t="str">
            <v>P44</v>
          </cell>
        </row>
        <row r="187">
          <cell r="A187">
            <v>222072</v>
          </cell>
          <cell r="B187" t="str">
            <v>既設杭打手間（2本継ぎ）</v>
          </cell>
          <cell r="C187" t="str">
            <v>350×20ｍ・ﾃﾞｨｰｾﾞﾙﾊﾝﾏ・ｵｰｶﾞ併用</v>
          </cell>
          <cell r="D187" t="str">
            <v>組</v>
          </cell>
          <cell r="E187">
            <v>44100</v>
          </cell>
          <cell r="F187" t="str">
            <v>P44</v>
          </cell>
          <cell r="G187" t="str">
            <v>P44</v>
          </cell>
        </row>
        <row r="188">
          <cell r="A188">
            <v>222073</v>
          </cell>
          <cell r="B188" t="str">
            <v>既設杭打手間（2本継ぎ）</v>
          </cell>
          <cell r="C188" t="str">
            <v>400×20ｍ・ﾃﾞｨｰｾﾞﾙﾊﾝﾏ・ｵｰｶﾞ併用</v>
          </cell>
          <cell r="D188" t="str">
            <v>組</v>
          </cell>
          <cell r="E188">
            <v>51400</v>
          </cell>
          <cell r="F188" t="str">
            <v>P44</v>
          </cell>
          <cell r="G188" t="str">
            <v>P44</v>
          </cell>
        </row>
        <row r="189">
          <cell r="A189">
            <v>222081</v>
          </cell>
          <cell r="B189" t="str">
            <v>既設杭打手間（3本継ぎ）</v>
          </cell>
          <cell r="C189" t="str">
            <v>300×30ｍ・ﾃﾞｨｰｾﾞﾙﾊﾝﾏ・ｵｰｶﾞ併用</v>
          </cell>
          <cell r="D189" t="str">
            <v>組</v>
          </cell>
          <cell r="E189">
            <v>69400</v>
          </cell>
          <cell r="F189" t="str">
            <v>P44</v>
          </cell>
          <cell r="G189" t="str">
            <v>P44</v>
          </cell>
        </row>
        <row r="190">
          <cell r="A190">
            <v>222082</v>
          </cell>
          <cell r="B190" t="str">
            <v>既設杭打手間（3本継ぎ）</v>
          </cell>
          <cell r="C190" t="str">
            <v>350×30ｍ・ﾃﾞｨｰｾﾞﾙﾊﾝﾏ・ｵｰｶﾞ併用</v>
          </cell>
          <cell r="D190" t="str">
            <v>組</v>
          </cell>
          <cell r="E190">
            <v>71700</v>
          </cell>
          <cell r="F190" t="str">
            <v>P44</v>
          </cell>
          <cell r="G190" t="str">
            <v>P44</v>
          </cell>
        </row>
        <row r="191">
          <cell r="A191">
            <v>222083</v>
          </cell>
          <cell r="B191" t="str">
            <v>既設杭打手間（3本継ぎ）</v>
          </cell>
          <cell r="C191" t="str">
            <v>400×30ｍ・ﾃﾞｨｰｾﾞﾙﾊﾝﾏ・ｵｰｶﾞ併用</v>
          </cell>
          <cell r="D191" t="str">
            <v>組</v>
          </cell>
          <cell r="E191">
            <v>73400</v>
          </cell>
          <cell r="F191" t="str">
            <v>P45</v>
          </cell>
          <cell r="G191" t="str">
            <v>P45</v>
          </cell>
        </row>
        <row r="192">
          <cell r="A192">
            <v>222101</v>
          </cell>
          <cell r="B192" t="str">
            <v>杭頭処理</v>
          </cell>
          <cell r="C192" t="str">
            <v>300　処分費を含む</v>
          </cell>
          <cell r="D192" t="str">
            <v>本</v>
          </cell>
          <cell r="E192">
            <v>4040</v>
          </cell>
          <cell r="F192" t="str">
            <v>P45</v>
          </cell>
          <cell r="G192" t="str">
            <v>P45</v>
          </cell>
        </row>
        <row r="193">
          <cell r="A193">
            <v>222102</v>
          </cell>
          <cell r="B193" t="str">
            <v>杭頭処理</v>
          </cell>
          <cell r="C193" t="str">
            <v>350　処分費を含む</v>
          </cell>
          <cell r="D193" t="str">
            <v>本</v>
          </cell>
          <cell r="E193">
            <v>4600</v>
          </cell>
          <cell r="F193" t="str">
            <v>P45</v>
          </cell>
          <cell r="G193" t="str">
            <v>P45</v>
          </cell>
        </row>
        <row r="194">
          <cell r="A194">
            <v>222103</v>
          </cell>
          <cell r="B194" t="str">
            <v>杭頭処理</v>
          </cell>
          <cell r="C194" t="str">
            <v>400　処分費を含む</v>
          </cell>
          <cell r="D194" t="str">
            <v>本</v>
          </cell>
          <cell r="E194">
            <v>5430</v>
          </cell>
          <cell r="F194" t="str">
            <v>P45</v>
          </cell>
          <cell r="G194" t="str">
            <v>P45</v>
          </cell>
        </row>
        <row r="195">
          <cell r="A195">
            <v>222104</v>
          </cell>
          <cell r="B195" t="str">
            <v>杭頭処理</v>
          </cell>
          <cell r="C195" t="str">
            <v>450　処分費を含む</v>
          </cell>
          <cell r="D195" t="str">
            <v>本</v>
          </cell>
          <cell r="E195">
            <v>6260</v>
          </cell>
          <cell r="F195" t="str">
            <v>P45</v>
          </cell>
          <cell r="G195" t="str">
            <v>P45</v>
          </cell>
        </row>
        <row r="196">
          <cell r="A196">
            <v>222111</v>
          </cell>
          <cell r="B196" t="str">
            <v>杭頭補強</v>
          </cell>
          <cell r="C196">
            <v>300</v>
          </cell>
          <cell r="D196" t="str">
            <v>ヶ所</v>
          </cell>
          <cell r="E196">
            <v>2320</v>
          </cell>
          <cell r="F196" t="str">
            <v>P45</v>
          </cell>
          <cell r="G196" t="str">
            <v>P45</v>
          </cell>
        </row>
        <row r="197">
          <cell r="A197">
            <v>222112</v>
          </cell>
          <cell r="B197" t="str">
            <v>杭頭補強</v>
          </cell>
          <cell r="C197">
            <v>350</v>
          </cell>
          <cell r="D197" t="str">
            <v>ヶ所</v>
          </cell>
          <cell r="E197">
            <v>2720</v>
          </cell>
          <cell r="F197" t="str">
            <v>P45</v>
          </cell>
          <cell r="G197" t="str">
            <v>P45</v>
          </cell>
        </row>
        <row r="198">
          <cell r="A198">
            <v>222113</v>
          </cell>
          <cell r="B198" t="str">
            <v>杭頭補強</v>
          </cell>
          <cell r="C198">
            <v>400</v>
          </cell>
          <cell r="D198" t="str">
            <v>ヶ所</v>
          </cell>
          <cell r="E198">
            <v>3120</v>
          </cell>
          <cell r="F198" t="str">
            <v>P45</v>
          </cell>
          <cell r="G198" t="str">
            <v>P45</v>
          </cell>
        </row>
        <row r="199">
          <cell r="A199">
            <v>222114</v>
          </cell>
          <cell r="B199" t="str">
            <v>杭頭補強</v>
          </cell>
          <cell r="C199">
            <v>450</v>
          </cell>
          <cell r="D199" t="str">
            <v>ヶ所</v>
          </cell>
          <cell r="E199">
            <v>3520</v>
          </cell>
          <cell r="F199" t="str">
            <v>P45</v>
          </cell>
          <cell r="G199" t="str">
            <v>P45</v>
          </cell>
        </row>
        <row r="200">
          <cell r="A200" t="str">
            <v>コンクリート工事</v>
          </cell>
        </row>
        <row r="201">
          <cell r="A201">
            <v>231001</v>
          </cell>
          <cell r="B201" t="str">
            <v>捨てｺﾝｸﾘｰﾄ</v>
          </cell>
          <cell r="C201" t="str">
            <v>16Ｎ/m㎡・ｶｰﾄ打ち・材工共</v>
          </cell>
          <cell r="D201" t="str">
            <v>m3</v>
          </cell>
          <cell r="E201">
            <v>20500</v>
          </cell>
          <cell r="F201" t="str">
            <v>Ｐ46</v>
          </cell>
          <cell r="G201" t="str">
            <v>Ｐ46</v>
          </cell>
        </row>
        <row r="202">
          <cell r="A202">
            <v>231002</v>
          </cell>
          <cell r="B202" t="str">
            <v>捨てｺﾝｸﾘｰﾄ</v>
          </cell>
          <cell r="C202" t="str">
            <v>16Ｎ/m㎡・ﾎﾟﾝﾌﾟ打ち・材工共</v>
          </cell>
          <cell r="D202" t="str">
            <v>m3</v>
          </cell>
          <cell r="E202">
            <v>16200</v>
          </cell>
          <cell r="F202" t="str">
            <v>Ｐ46</v>
          </cell>
          <cell r="G202" t="str">
            <v>Ｐ46</v>
          </cell>
        </row>
        <row r="203">
          <cell r="A203">
            <v>231003</v>
          </cell>
          <cell r="B203" t="str">
            <v>捨てｺﾝｸﾘｰﾄ</v>
          </cell>
          <cell r="C203" t="str">
            <v>18Ｎ/m㎡・ｶｰﾄ打ち・材工共</v>
          </cell>
          <cell r="D203" t="str">
            <v>m3</v>
          </cell>
          <cell r="E203">
            <v>20800</v>
          </cell>
          <cell r="F203" t="str">
            <v>Ｐ46</v>
          </cell>
          <cell r="G203" t="str">
            <v>Ｐ46</v>
          </cell>
        </row>
        <row r="204">
          <cell r="A204">
            <v>231004</v>
          </cell>
          <cell r="B204" t="str">
            <v>捨てｺﾝｸﾘｰﾄ</v>
          </cell>
          <cell r="C204" t="str">
            <v>18Ｎ/m㎡・ﾎﾟﾝﾌﾟ打ち・材工共</v>
          </cell>
          <cell r="D204" t="str">
            <v>m3</v>
          </cell>
          <cell r="E204">
            <v>16500</v>
          </cell>
          <cell r="F204" t="str">
            <v>Ｐ46</v>
          </cell>
          <cell r="G204" t="str">
            <v>Ｐ46</v>
          </cell>
        </row>
        <row r="205">
          <cell r="A205">
            <v>231011</v>
          </cell>
          <cell r="B205" t="str">
            <v>土間ｺﾝｸﾘｰﾄ</v>
          </cell>
          <cell r="C205" t="str">
            <v>16Ｎ/m㎡・ｶｰﾄ打ち・材工共</v>
          </cell>
          <cell r="D205" t="str">
            <v>m3</v>
          </cell>
          <cell r="E205">
            <v>20300</v>
          </cell>
          <cell r="F205" t="str">
            <v>Ｐ46</v>
          </cell>
          <cell r="G205" t="str">
            <v>Ｐ46</v>
          </cell>
        </row>
        <row r="206">
          <cell r="A206">
            <v>231012</v>
          </cell>
          <cell r="B206" t="str">
            <v>土間ｺﾝｸﾘｰﾄ</v>
          </cell>
          <cell r="C206" t="str">
            <v>16Ｎ/m㎡・ﾎﾟﾝﾌﾟ打ち・材工共</v>
          </cell>
          <cell r="D206" t="str">
            <v>m3</v>
          </cell>
          <cell r="E206">
            <v>15800</v>
          </cell>
          <cell r="F206" t="str">
            <v>Ｐ46</v>
          </cell>
          <cell r="G206" t="str">
            <v>Ｐ46</v>
          </cell>
        </row>
        <row r="207">
          <cell r="A207">
            <v>231013</v>
          </cell>
          <cell r="B207" t="str">
            <v>土間ｺﾝｸﾘｰﾄ</v>
          </cell>
          <cell r="C207" t="str">
            <v>18Ｎ/m㎡・ｶｰﾄ打ち・材工共</v>
          </cell>
          <cell r="D207" t="str">
            <v>m3</v>
          </cell>
          <cell r="E207">
            <v>20600</v>
          </cell>
          <cell r="F207" t="str">
            <v>Ｐ46</v>
          </cell>
          <cell r="G207" t="str">
            <v>Ｐ46</v>
          </cell>
        </row>
        <row r="208">
          <cell r="A208">
            <v>231014</v>
          </cell>
          <cell r="B208" t="str">
            <v>土間ｺﾝｸﾘｰﾄ</v>
          </cell>
          <cell r="C208" t="str">
            <v>18Ｎ/m㎡・ﾎﾟﾝﾌﾟ打ち・材工共</v>
          </cell>
          <cell r="D208" t="str">
            <v>m3</v>
          </cell>
          <cell r="E208">
            <v>16100</v>
          </cell>
          <cell r="F208" t="str">
            <v>Ｐ46</v>
          </cell>
          <cell r="G208" t="str">
            <v>Ｐ46</v>
          </cell>
        </row>
        <row r="209">
          <cell r="A209">
            <v>231021</v>
          </cell>
          <cell r="B209" t="str">
            <v>基礎ｺﾝｸﾘｰﾄ</v>
          </cell>
          <cell r="C209" t="str">
            <v>18Ｎ/m㎡・ﾎﾟﾝﾌﾟ打ち・材工共・Ｓ造</v>
          </cell>
          <cell r="D209" t="str">
            <v>m3</v>
          </cell>
          <cell r="E209">
            <v>18000</v>
          </cell>
          <cell r="F209" t="str">
            <v>Ｐ46</v>
          </cell>
          <cell r="G209" t="str">
            <v>Ｐ46</v>
          </cell>
        </row>
        <row r="210">
          <cell r="A210">
            <v>231022</v>
          </cell>
          <cell r="B210" t="str">
            <v>基礎ｺﾝｸﾘｰﾄ</v>
          </cell>
          <cell r="C210" t="str">
            <v>21Ｎ/m㎡・ﾎﾟﾝﾌﾟ打ち・材工共・Ｓ造</v>
          </cell>
          <cell r="D210" t="str">
            <v>m3</v>
          </cell>
          <cell r="E210">
            <v>18300</v>
          </cell>
          <cell r="F210" t="str">
            <v>Ｐ46</v>
          </cell>
          <cell r="G210" t="str">
            <v>Ｐ46</v>
          </cell>
        </row>
        <row r="211">
          <cell r="A211">
            <v>231023</v>
          </cell>
          <cell r="B211" t="str">
            <v>基礎ｺﾝｸﾘｰﾄ</v>
          </cell>
          <cell r="C211" t="str">
            <v>21Ｎ/m㎡・ｶｰﾄ打ち・材工共・Ｓ造</v>
          </cell>
          <cell r="D211" t="str">
            <v>m3</v>
          </cell>
          <cell r="E211">
            <v>21100</v>
          </cell>
          <cell r="F211" t="str">
            <v>Ｐ46</v>
          </cell>
          <cell r="G211" t="str">
            <v>Ｐ46</v>
          </cell>
        </row>
        <row r="212">
          <cell r="A212">
            <v>231031</v>
          </cell>
          <cell r="B212" t="str">
            <v>地下く体ｺﾝｸﾘｰﾄ</v>
          </cell>
          <cell r="C212" t="str">
            <v>18Ｎ/m㎡・ﾎﾟﾝﾌﾟ打ち・材工共</v>
          </cell>
          <cell r="D212" t="str">
            <v>m3</v>
          </cell>
          <cell r="E212">
            <v>16800</v>
          </cell>
          <cell r="F212" t="str">
            <v>Ｐ46</v>
          </cell>
          <cell r="G212" t="str">
            <v>Ｐ46</v>
          </cell>
        </row>
        <row r="213">
          <cell r="A213">
            <v>231032</v>
          </cell>
          <cell r="B213" t="str">
            <v>地下く体ｺﾝｸﾘｰﾄ</v>
          </cell>
          <cell r="C213" t="str">
            <v>21Ｎ/m㎡・ﾎﾟﾝﾌﾟ打ち・材工共</v>
          </cell>
          <cell r="D213" t="str">
            <v>m3</v>
          </cell>
          <cell r="E213">
            <v>17100</v>
          </cell>
          <cell r="F213" t="str">
            <v>Ｐ46</v>
          </cell>
          <cell r="G213" t="str">
            <v>Ｐ46</v>
          </cell>
        </row>
        <row r="214">
          <cell r="A214">
            <v>231041</v>
          </cell>
          <cell r="B214" t="str">
            <v>上部く体ｺﾝｸﾘｰﾄ</v>
          </cell>
          <cell r="C214" t="str">
            <v>18Ｎ/m㎡・ﾎﾟﾝﾌﾟ打ち・材工共</v>
          </cell>
          <cell r="D214" t="str">
            <v>m3</v>
          </cell>
          <cell r="E214">
            <v>16800</v>
          </cell>
          <cell r="F214" t="str">
            <v>Ｐ46</v>
          </cell>
          <cell r="G214" t="str">
            <v>Ｐ46</v>
          </cell>
        </row>
        <row r="215">
          <cell r="A215">
            <v>231042</v>
          </cell>
          <cell r="B215" t="str">
            <v>上部く体ｺﾝｸﾘｰﾄ</v>
          </cell>
          <cell r="C215" t="str">
            <v>21Ｎ/m㎡・ﾎﾟﾝﾌﾟ打ち・材工共</v>
          </cell>
          <cell r="D215" t="str">
            <v>m3</v>
          </cell>
          <cell r="E215">
            <v>17100</v>
          </cell>
          <cell r="F215" t="str">
            <v>Ｐ46</v>
          </cell>
          <cell r="G215" t="str">
            <v>Ｐ46</v>
          </cell>
        </row>
        <row r="216">
          <cell r="A216">
            <v>231043</v>
          </cell>
          <cell r="B216" t="str">
            <v>上部く体ｺﾝｸﾘｰﾄ</v>
          </cell>
          <cell r="C216" t="str">
            <v>18Ｎ/m㎡・ﾎﾟﾝﾌﾟ打ち・材工共・打放し</v>
          </cell>
          <cell r="D216" t="str">
            <v>m3</v>
          </cell>
          <cell r="E216">
            <v>16800</v>
          </cell>
          <cell r="F216" t="str">
            <v>Ｐ46</v>
          </cell>
          <cell r="G216" t="str">
            <v>Ｐ46</v>
          </cell>
        </row>
        <row r="217">
          <cell r="A217">
            <v>231044</v>
          </cell>
          <cell r="B217" t="str">
            <v>上部く体ｺﾝｸﾘｰﾄ</v>
          </cell>
          <cell r="C217" t="str">
            <v>18Ｎ/m㎡・ﾎﾟﾝﾌﾟ打ち・材工共・打放し</v>
          </cell>
          <cell r="D217" t="str">
            <v>m3</v>
          </cell>
          <cell r="E217">
            <v>17100</v>
          </cell>
          <cell r="F217" t="str">
            <v>Ｐ46</v>
          </cell>
          <cell r="G217" t="str">
            <v>Ｐ46</v>
          </cell>
        </row>
        <row r="218">
          <cell r="A218">
            <v>231051</v>
          </cell>
          <cell r="B218" t="str">
            <v>軽量ｺﾝｸﾘｰﾄ</v>
          </cell>
          <cell r="C218" t="str">
            <v>厚さ40 [防水層押えにも適用]</v>
          </cell>
          <cell r="D218" t="str">
            <v>m2</v>
          </cell>
          <cell r="E218">
            <v>940</v>
          </cell>
          <cell r="F218" t="str">
            <v>Ｐ46</v>
          </cell>
          <cell r="G218" t="str">
            <v>Ｐ46</v>
          </cell>
        </row>
        <row r="219">
          <cell r="A219">
            <v>231052</v>
          </cell>
          <cell r="B219" t="str">
            <v>軽量ｺﾝｸﾘｰﾄ</v>
          </cell>
          <cell r="C219" t="str">
            <v>厚さ50 [防水層押えにも適用]</v>
          </cell>
          <cell r="D219" t="str">
            <v>m2</v>
          </cell>
          <cell r="E219">
            <v>1180</v>
          </cell>
          <cell r="F219" t="str">
            <v>Ｐ46</v>
          </cell>
          <cell r="G219" t="str">
            <v>Ｐ46</v>
          </cell>
        </row>
        <row r="220">
          <cell r="A220">
            <v>231053</v>
          </cell>
          <cell r="B220" t="str">
            <v>軽量ｺﾝｸﾘｰﾄ</v>
          </cell>
          <cell r="C220" t="str">
            <v>厚さ60 [防水層押えにも適用]</v>
          </cell>
          <cell r="D220" t="str">
            <v>m2</v>
          </cell>
          <cell r="E220">
            <v>1410</v>
          </cell>
          <cell r="F220" t="str">
            <v>Ｐ46</v>
          </cell>
          <cell r="G220" t="str">
            <v>Ｐ46</v>
          </cell>
        </row>
        <row r="221">
          <cell r="A221">
            <v>231054</v>
          </cell>
          <cell r="B221" t="str">
            <v>軽量ｺﾝｸﾘｰﾄ</v>
          </cell>
          <cell r="C221" t="str">
            <v>厚さ70 [防水層押えにも適用]</v>
          </cell>
          <cell r="D221" t="str">
            <v>m2</v>
          </cell>
          <cell r="E221">
            <v>1650</v>
          </cell>
          <cell r="F221" t="str">
            <v>Ｐ46</v>
          </cell>
          <cell r="G221" t="str">
            <v>Ｐ46</v>
          </cell>
        </row>
        <row r="222">
          <cell r="A222">
            <v>231061</v>
          </cell>
          <cell r="B222" t="str">
            <v>基礎ｺﾝｸﾘｰﾄ</v>
          </cell>
          <cell r="C222" t="str">
            <v>18Ｎ/m㎡・ｶｰﾄ打ち・材工共・Ｓ造</v>
          </cell>
          <cell r="D222" t="str">
            <v>m3</v>
          </cell>
          <cell r="E222">
            <v>20800</v>
          </cell>
          <cell r="F222" t="str">
            <v>Ｐ46</v>
          </cell>
          <cell r="G222" t="str">
            <v>Ｐ46</v>
          </cell>
        </row>
        <row r="223">
          <cell r="A223">
            <v>231062</v>
          </cell>
          <cell r="B223" t="str">
            <v>基礎ｺﾝｸﾘｰﾄ</v>
          </cell>
          <cell r="C223" t="str">
            <v>21Ｎ/m㎡・ｼｭｰﾄ打ち・材工共・Ｓ造</v>
          </cell>
          <cell r="D223" t="str">
            <v>m3</v>
          </cell>
          <cell r="E223">
            <v>18900</v>
          </cell>
          <cell r="F223" t="str">
            <v>Ｐ46</v>
          </cell>
          <cell r="G223" t="str">
            <v>Ｐ46</v>
          </cell>
        </row>
        <row r="224">
          <cell r="A224">
            <v>231071</v>
          </cell>
          <cell r="B224" t="str">
            <v>く体ｺﾝｸﾘｰﾄ</v>
          </cell>
          <cell r="C224" t="str">
            <v>18Ｎ/m㎡・ｶｰﾄ打ち・材工共</v>
          </cell>
          <cell r="D224" t="str">
            <v>m3</v>
          </cell>
          <cell r="E224">
            <v>20800</v>
          </cell>
          <cell r="F224" t="str">
            <v>Ｐ46</v>
          </cell>
          <cell r="G224" t="str">
            <v>Ｐ46</v>
          </cell>
        </row>
        <row r="225">
          <cell r="A225">
            <v>231072</v>
          </cell>
          <cell r="B225" t="str">
            <v>く体ｺﾝｸﾘｰﾄ</v>
          </cell>
          <cell r="C225" t="str">
            <v>21Ｎ/m㎡・ｶｰﾄ打ち・材工共</v>
          </cell>
          <cell r="D225" t="str">
            <v>m3</v>
          </cell>
          <cell r="E225">
            <v>21100</v>
          </cell>
          <cell r="F225" t="str">
            <v>Ｐ46</v>
          </cell>
          <cell r="G225" t="str">
            <v>Ｐ46</v>
          </cell>
        </row>
        <row r="226">
          <cell r="A226">
            <v>231081</v>
          </cell>
          <cell r="B226" t="str">
            <v>く体ｺﾝｸﾘｰﾄ（軽量）</v>
          </cell>
          <cell r="C226" t="str">
            <v>18Ｎ/m㎡・ｶｰﾄ打ち・材工共</v>
          </cell>
          <cell r="D226" t="str">
            <v>m3</v>
          </cell>
          <cell r="E226">
            <v>23600</v>
          </cell>
          <cell r="F226" t="str">
            <v>Ｐ46</v>
          </cell>
          <cell r="G226" t="str">
            <v>Ｐ46</v>
          </cell>
        </row>
        <row r="227">
          <cell r="A227">
            <v>231082</v>
          </cell>
          <cell r="B227" t="str">
            <v>く体ｺﾝｸﾘｰﾄ（軽量）</v>
          </cell>
          <cell r="C227" t="str">
            <v>18Ｎ/m㎡・ﾎﾟﾝﾌﾟ打ち・材工共</v>
          </cell>
          <cell r="D227" t="str">
            <v>m3</v>
          </cell>
          <cell r="E227">
            <v>21000</v>
          </cell>
          <cell r="F227" t="str">
            <v>Ｐ47</v>
          </cell>
          <cell r="G227" t="str">
            <v>Ｐ47</v>
          </cell>
        </row>
        <row r="229">
          <cell r="A229" t="str">
            <v>型枠工事</v>
          </cell>
        </row>
        <row r="230">
          <cell r="A230">
            <v>232001</v>
          </cell>
          <cell r="B230" t="str">
            <v>基礎型枠</v>
          </cell>
          <cell r="C230" t="str">
            <v>S造用</v>
          </cell>
          <cell r="D230" t="str">
            <v>㎡</v>
          </cell>
          <cell r="E230">
            <v>4050</v>
          </cell>
          <cell r="F230" t="str">
            <v>Ｐ48</v>
          </cell>
          <cell r="G230" t="str">
            <v>Ｐ48</v>
          </cell>
        </row>
        <row r="231">
          <cell r="A231">
            <v>232011</v>
          </cell>
          <cell r="B231" t="str">
            <v>く体型枠</v>
          </cell>
          <cell r="C231" t="str">
            <v>普通・ﾗｰﾒﾝ構造・階高2.3m程度</v>
          </cell>
          <cell r="D231" t="str">
            <v>㎡</v>
          </cell>
          <cell r="E231">
            <v>3850</v>
          </cell>
          <cell r="F231" t="str">
            <v>Ｐ48</v>
          </cell>
          <cell r="G231" t="str">
            <v>Ｐ48</v>
          </cell>
        </row>
        <row r="232">
          <cell r="A232">
            <v>232012</v>
          </cell>
          <cell r="B232" t="str">
            <v>く体型枠</v>
          </cell>
          <cell r="C232" t="str">
            <v>打放・ﾗｰﾒﾝ構造・階高2.3m程度</v>
          </cell>
          <cell r="D232" t="str">
            <v>㎡</v>
          </cell>
          <cell r="E232">
            <v>4380</v>
          </cell>
          <cell r="F232" t="str">
            <v>Ｐ48</v>
          </cell>
          <cell r="G232" t="str">
            <v>Ｐ48</v>
          </cell>
        </row>
        <row r="233">
          <cell r="A233">
            <v>232013</v>
          </cell>
          <cell r="B233" t="str">
            <v>く体型枠</v>
          </cell>
          <cell r="C233" t="str">
            <v>普通・ﾗｰﾒﾝ構造・階高3.5m程度</v>
          </cell>
          <cell r="D233" t="str">
            <v>㎡</v>
          </cell>
          <cell r="E233">
            <v>3920</v>
          </cell>
          <cell r="F233" t="str">
            <v>Ｐ48</v>
          </cell>
          <cell r="G233" t="str">
            <v>Ｐ48</v>
          </cell>
        </row>
        <row r="234">
          <cell r="A234">
            <v>232014</v>
          </cell>
          <cell r="B234" t="str">
            <v>く体型枠</v>
          </cell>
          <cell r="C234" t="str">
            <v>打放・ﾗｰﾒﾝ構造・階高3.5m程度</v>
          </cell>
          <cell r="D234" t="str">
            <v>㎡</v>
          </cell>
          <cell r="E234">
            <v>4650</v>
          </cell>
          <cell r="F234" t="str">
            <v>Ｐ48</v>
          </cell>
          <cell r="G234" t="str">
            <v>Ｐ48</v>
          </cell>
        </row>
        <row r="235">
          <cell r="A235">
            <v>232021</v>
          </cell>
          <cell r="B235" t="str">
            <v>く体型枠</v>
          </cell>
          <cell r="C235" t="str">
            <v>普通・壁構造・階高2.3m程度</v>
          </cell>
          <cell r="D235" t="str">
            <v>㎡</v>
          </cell>
          <cell r="E235">
            <v>4390</v>
          </cell>
          <cell r="F235" t="str">
            <v>Ｐ48</v>
          </cell>
          <cell r="G235" t="str">
            <v>Ｐ48</v>
          </cell>
        </row>
        <row r="236">
          <cell r="A236">
            <v>232022</v>
          </cell>
          <cell r="B236" t="str">
            <v>く体型枠</v>
          </cell>
          <cell r="C236" t="str">
            <v>打放・壁構造・階高2.3m程度</v>
          </cell>
          <cell r="D236" t="str">
            <v>㎡</v>
          </cell>
          <cell r="E236">
            <v>4940</v>
          </cell>
          <cell r="F236" t="str">
            <v>Ｐ48</v>
          </cell>
          <cell r="G236" t="str">
            <v>Ｐ48</v>
          </cell>
        </row>
        <row r="237">
          <cell r="A237">
            <v>232031</v>
          </cell>
          <cell r="B237" t="str">
            <v>く体型枠</v>
          </cell>
          <cell r="C237" t="str">
            <v>曲面型枠</v>
          </cell>
          <cell r="D237" t="str">
            <v>㎡</v>
          </cell>
          <cell r="E237">
            <v>12600</v>
          </cell>
          <cell r="F237" t="str">
            <v>Ｐ48</v>
          </cell>
          <cell r="G237" t="str">
            <v>Ｐ48</v>
          </cell>
        </row>
        <row r="238">
          <cell r="A238">
            <v>232041</v>
          </cell>
          <cell r="B238" t="str">
            <v>く体型枠</v>
          </cell>
          <cell r="C238" t="str">
            <v>無筋型枠</v>
          </cell>
          <cell r="D238" t="str">
            <v>㎡</v>
          </cell>
          <cell r="E238">
            <v>2550</v>
          </cell>
          <cell r="F238" t="str">
            <v>Ｐ48</v>
          </cell>
          <cell r="G238" t="str">
            <v>Ｐ48</v>
          </cell>
        </row>
        <row r="239">
          <cell r="A239" t="str">
            <v>鉄筋工事</v>
          </cell>
        </row>
        <row r="240">
          <cell r="A240">
            <v>233001</v>
          </cell>
          <cell r="B240" t="str">
            <v>鉄筋・加工・組立</v>
          </cell>
          <cell r="C240" t="str">
            <v>ﾗｰﾒﾝ構造・使用規模5ｔ程度・材工共</v>
          </cell>
          <cell r="D240" t="str">
            <v>ｔ</v>
          </cell>
          <cell r="E240">
            <v>131100</v>
          </cell>
          <cell r="F240" t="str">
            <v>Ｐ49</v>
          </cell>
          <cell r="G240" t="str">
            <v>Ｐ49</v>
          </cell>
        </row>
        <row r="241">
          <cell r="A241">
            <v>233002</v>
          </cell>
          <cell r="B241" t="str">
            <v>鉄筋・加工・組立</v>
          </cell>
          <cell r="C241" t="str">
            <v>ﾗｰﾒﾝ構造・使用規模50ｔ程度・材工共</v>
          </cell>
          <cell r="D241" t="str">
            <v>ｔ</v>
          </cell>
          <cell r="E241">
            <v>128900</v>
          </cell>
          <cell r="F241" t="str">
            <v>Ｐ49</v>
          </cell>
          <cell r="G241" t="str">
            <v>Ｐ49</v>
          </cell>
        </row>
        <row r="242">
          <cell r="A242">
            <v>233003</v>
          </cell>
          <cell r="B242" t="str">
            <v>鉄筋・加工・組立</v>
          </cell>
          <cell r="C242" t="str">
            <v>ﾗｰﾒﾝ構造・使用規模100ｔ程度・材工共</v>
          </cell>
          <cell r="D242" t="str">
            <v>ｔ</v>
          </cell>
          <cell r="E242">
            <v>115400</v>
          </cell>
          <cell r="F242" t="str">
            <v>Ｐ49</v>
          </cell>
          <cell r="G242" t="str">
            <v>Ｐ49</v>
          </cell>
        </row>
        <row r="243">
          <cell r="A243">
            <v>233004</v>
          </cell>
          <cell r="B243" t="str">
            <v>鉄筋・加工・組立</v>
          </cell>
          <cell r="C243" t="str">
            <v>ﾗｰﾒﾝ構造・使用規模200ｔ程度・材工共</v>
          </cell>
          <cell r="D243" t="str">
            <v>ｔ</v>
          </cell>
          <cell r="E243">
            <v>115400</v>
          </cell>
          <cell r="F243" t="str">
            <v>Ｐ49</v>
          </cell>
          <cell r="G243" t="str">
            <v>Ｐ49</v>
          </cell>
        </row>
        <row r="244">
          <cell r="A244">
            <v>233005</v>
          </cell>
          <cell r="B244" t="str">
            <v>鉄筋・加工・組立</v>
          </cell>
          <cell r="C244" t="str">
            <v>ﾗｰﾒﾝ構造・使用規模500ｔ程度・材工共</v>
          </cell>
          <cell r="D244" t="str">
            <v>ｔ</v>
          </cell>
          <cell r="E244">
            <v>115400</v>
          </cell>
          <cell r="F244" t="str">
            <v>Ｐ49</v>
          </cell>
          <cell r="G244" t="str">
            <v>Ｐ49</v>
          </cell>
        </row>
        <row r="245">
          <cell r="A245">
            <v>233011</v>
          </cell>
          <cell r="B245" t="str">
            <v>鉄筋・加工・組立</v>
          </cell>
          <cell r="C245" t="str">
            <v>壁構造・使用規模20ｔ程度・材工共</v>
          </cell>
          <cell r="D245" t="str">
            <v>ｔ</v>
          </cell>
          <cell r="E245">
            <v>145100</v>
          </cell>
          <cell r="F245" t="str">
            <v>Ｐ49</v>
          </cell>
          <cell r="G245" t="str">
            <v>Ｐ49</v>
          </cell>
        </row>
        <row r="246">
          <cell r="A246">
            <v>233012</v>
          </cell>
          <cell r="B246" t="str">
            <v>鉄筋・加工・組立</v>
          </cell>
          <cell r="C246" t="str">
            <v>壁構造・使用規模50ｔ程度・材工共</v>
          </cell>
          <cell r="D246" t="str">
            <v>ｔ</v>
          </cell>
          <cell r="E246">
            <v>145100</v>
          </cell>
          <cell r="F246" t="str">
            <v>Ｐ49</v>
          </cell>
          <cell r="G246" t="str">
            <v>Ｐ49</v>
          </cell>
        </row>
        <row r="247">
          <cell r="A247">
            <v>233013</v>
          </cell>
          <cell r="B247" t="str">
            <v>鉄筋・加工・組立</v>
          </cell>
          <cell r="C247" t="str">
            <v>壁構造・使用規模100ｔ程度・材工共</v>
          </cell>
          <cell r="D247" t="str">
            <v>ｔ</v>
          </cell>
          <cell r="E247">
            <v>131700</v>
          </cell>
          <cell r="F247" t="str">
            <v>Ｐ49</v>
          </cell>
          <cell r="G247" t="str">
            <v>Ｐ49</v>
          </cell>
        </row>
        <row r="248">
          <cell r="A248">
            <v>233014</v>
          </cell>
          <cell r="B248" t="str">
            <v>鉄筋・加工・組立</v>
          </cell>
          <cell r="C248" t="str">
            <v>壁構造・使用規模200ｔ程度・材工共</v>
          </cell>
          <cell r="D248" t="str">
            <v>ｔ</v>
          </cell>
          <cell r="E248">
            <v>131700</v>
          </cell>
          <cell r="F248" t="str">
            <v>Ｐ49</v>
          </cell>
          <cell r="G248" t="str">
            <v>Ｐ49</v>
          </cell>
        </row>
        <row r="249">
          <cell r="A249">
            <v>233015</v>
          </cell>
          <cell r="B249" t="str">
            <v>鉄筋・加工・組立</v>
          </cell>
          <cell r="C249" t="str">
            <v>壁構造・使用規模500ｔ程度・材工共</v>
          </cell>
          <cell r="D249" t="str">
            <v>ｔ</v>
          </cell>
          <cell r="E249">
            <v>131700</v>
          </cell>
          <cell r="F249" t="str">
            <v>Ｐ49</v>
          </cell>
          <cell r="G249" t="str">
            <v>Ｐ49</v>
          </cell>
        </row>
        <row r="250">
          <cell r="A250">
            <v>233021</v>
          </cell>
          <cell r="B250" t="str">
            <v>溶接金網敷き</v>
          </cell>
          <cell r="C250" t="str">
            <v>3.2×100×100　ｽﾍﾟｰｻｰ共</v>
          </cell>
          <cell r="D250" t="str">
            <v>㎡</v>
          </cell>
          <cell r="E250">
            <v>740</v>
          </cell>
          <cell r="F250" t="str">
            <v>Ｐ49</v>
          </cell>
          <cell r="G250" t="str">
            <v>Ｐ49</v>
          </cell>
        </row>
        <row r="251">
          <cell r="A251">
            <v>233022</v>
          </cell>
          <cell r="B251" t="str">
            <v>溶接金網敷き</v>
          </cell>
          <cell r="C251" t="str">
            <v>5.0×100×100　ｽﾍﾟｰｻｰ共</v>
          </cell>
          <cell r="D251" t="str">
            <v>㎡</v>
          </cell>
          <cell r="E251">
            <v>950</v>
          </cell>
          <cell r="F251" t="str">
            <v>Ｐ49</v>
          </cell>
          <cell r="G251" t="str">
            <v>Ｐ49</v>
          </cell>
        </row>
        <row r="252">
          <cell r="A252">
            <v>233023</v>
          </cell>
          <cell r="B252" t="str">
            <v>溶接金網敷き</v>
          </cell>
          <cell r="C252" t="str">
            <v>5.0×150×150　ｽﾍﾟｰｻｰ共</v>
          </cell>
          <cell r="D252" t="str">
            <v>㎡</v>
          </cell>
          <cell r="E252">
            <v>820</v>
          </cell>
          <cell r="F252" t="str">
            <v>Ｐ49</v>
          </cell>
          <cell r="G252" t="str">
            <v>Ｐ49</v>
          </cell>
        </row>
        <row r="253">
          <cell r="A253">
            <v>233024</v>
          </cell>
          <cell r="B253" t="str">
            <v>溶接金網敷き</v>
          </cell>
          <cell r="C253" t="str">
            <v>6.0×100×100　ｽﾍﾟｰｻｰ共</v>
          </cell>
          <cell r="D253" t="str">
            <v>㎡</v>
          </cell>
          <cell r="E253">
            <v>1130</v>
          </cell>
          <cell r="F253" t="str">
            <v>Ｐ49</v>
          </cell>
          <cell r="G253" t="str">
            <v>Ｐ49</v>
          </cell>
        </row>
        <row r="254">
          <cell r="A254">
            <v>233025</v>
          </cell>
          <cell r="B254" t="str">
            <v>溶接金網敷き</v>
          </cell>
          <cell r="C254" t="str">
            <v>6.0×150×150　ｿﾍﾟｰｻｰ共</v>
          </cell>
          <cell r="D254" t="str">
            <v>㎡</v>
          </cell>
          <cell r="E254">
            <v>950</v>
          </cell>
          <cell r="F254" t="str">
            <v>Ｐ49</v>
          </cell>
          <cell r="G254" t="str">
            <v>Ｐ49</v>
          </cell>
        </row>
        <row r="255">
          <cell r="A255" t="str">
            <v>鉄骨工事</v>
          </cell>
        </row>
        <row r="256">
          <cell r="A256">
            <v>241001</v>
          </cell>
          <cell r="B256" t="str">
            <v>鋼材費[材料費のみ]</v>
          </cell>
          <cell r="C256" t="str">
            <v>重量S造ﾛｰﾙH・住宅用50ｔ未満</v>
          </cell>
          <cell r="D256" t="str">
            <v>ｔ</v>
          </cell>
          <cell r="E256">
            <v>71500</v>
          </cell>
          <cell r="F256" t="str">
            <v>Ｐ50</v>
          </cell>
          <cell r="G256" t="str">
            <v>Ｐ50</v>
          </cell>
        </row>
        <row r="257">
          <cell r="A257">
            <v>241002</v>
          </cell>
          <cell r="B257" t="str">
            <v>鋼材費[材料費のみ]</v>
          </cell>
          <cell r="C257" t="str">
            <v>重量S造ﾛｰﾙH・住宅用50ｔ以上</v>
          </cell>
          <cell r="D257" t="str">
            <v>ｔ</v>
          </cell>
          <cell r="E257">
            <v>68000</v>
          </cell>
          <cell r="F257" t="str">
            <v>Ｐ50</v>
          </cell>
          <cell r="G257" t="str">
            <v>Ｐ50</v>
          </cell>
        </row>
        <row r="258">
          <cell r="A258">
            <v>241011</v>
          </cell>
          <cell r="B258" t="str">
            <v>鋼材費[材料費のみ]</v>
          </cell>
          <cell r="C258" t="str">
            <v>重量S造ﾛｰﾙH・事務所、店舗用50ｔ未満</v>
          </cell>
          <cell r="D258" t="str">
            <v>ｔ</v>
          </cell>
          <cell r="E258">
            <v>71500</v>
          </cell>
          <cell r="F258" t="str">
            <v>Ｐ50</v>
          </cell>
          <cell r="G258" t="str">
            <v>Ｐ50</v>
          </cell>
        </row>
        <row r="259">
          <cell r="A259">
            <v>241012</v>
          </cell>
          <cell r="B259" t="str">
            <v>鋼材費[材料費のみ]</v>
          </cell>
          <cell r="C259" t="str">
            <v>重量S造ﾛｰﾙH・事務所、店舗用50ｔ以上</v>
          </cell>
          <cell r="D259" t="str">
            <v>ｔ</v>
          </cell>
          <cell r="E259">
            <v>68000</v>
          </cell>
          <cell r="F259" t="str">
            <v>Ｐ50</v>
          </cell>
          <cell r="G259" t="str">
            <v>Ｐ50</v>
          </cell>
        </row>
        <row r="260">
          <cell r="A260">
            <v>241021</v>
          </cell>
          <cell r="B260" t="str">
            <v>鋼材費[材料費のみ]</v>
          </cell>
          <cell r="C260" t="str">
            <v>重量S造ﾛｰﾙH・工場、倉庫用50ｔ未満</v>
          </cell>
          <cell r="D260" t="str">
            <v>ｔ</v>
          </cell>
          <cell r="E260">
            <v>57000</v>
          </cell>
          <cell r="F260" t="str">
            <v>Ｐ50</v>
          </cell>
          <cell r="G260" t="str">
            <v>Ｐ50</v>
          </cell>
        </row>
        <row r="261">
          <cell r="A261">
            <v>241022</v>
          </cell>
          <cell r="B261" t="str">
            <v>鋼材費[材料費のみ]</v>
          </cell>
          <cell r="C261" t="str">
            <v>重量S造ﾛｰﾙH・工場、倉庫用50ｔ以上</v>
          </cell>
          <cell r="D261" t="str">
            <v>ｔ</v>
          </cell>
          <cell r="E261">
            <v>54000</v>
          </cell>
          <cell r="F261" t="str">
            <v>Ｐ50</v>
          </cell>
          <cell r="G261" t="str">
            <v>Ｐ50</v>
          </cell>
        </row>
        <row r="262">
          <cell r="A262">
            <v>241031</v>
          </cell>
          <cell r="B262" t="str">
            <v>鋼材費[材料費のみ]</v>
          </cell>
          <cell r="C262" t="str">
            <v>軽量S造・住宅用</v>
          </cell>
          <cell r="D262" t="str">
            <v>ｔ</v>
          </cell>
          <cell r="E262">
            <v>69500</v>
          </cell>
          <cell r="F262" t="str">
            <v>Ｐ50</v>
          </cell>
          <cell r="G262" t="str">
            <v>Ｐ50</v>
          </cell>
        </row>
        <row r="263">
          <cell r="A263">
            <v>241032</v>
          </cell>
          <cell r="B263" t="str">
            <v>鋼材費[材料費のみ]</v>
          </cell>
          <cell r="C263" t="str">
            <v>軽量S造・事務所、店舗用</v>
          </cell>
          <cell r="D263" t="str">
            <v>ｔ</v>
          </cell>
          <cell r="E263">
            <v>83500</v>
          </cell>
          <cell r="F263" t="str">
            <v>Ｐ50</v>
          </cell>
          <cell r="G263" t="str">
            <v>Ｐ50</v>
          </cell>
        </row>
        <row r="264">
          <cell r="A264">
            <v>241033</v>
          </cell>
          <cell r="B264" t="str">
            <v>鋼材費[材料費のみ]</v>
          </cell>
          <cell r="C264" t="str">
            <v>軽量S造・工場、倉庫用</v>
          </cell>
          <cell r="D264" t="str">
            <v>ｔ</v>
          </cell>
          <cell r="E264">
            <v>71000</v>
          </cell>
          <cell r="F264" t="str">
            <v>Ｐ50</v>
          </cell>
          <cell r="G264" t="str">
            <v>Ｐ50</v>
          </cell>
        </row>
        <row r="265">
          <cell r="A265">
            <v>241041</v>
          </cell>
          <cell r="B265" t="str">
            <v>ﾎﾞﾙﾄ類</v>
          </cell>
          <cell r="C265" t="str">
            <v>ｔ</v>
          </cell>
          <cell r="D265" t="str">
            <v>ｔ</v>
          </cell>
          <cell r="E265">
            <v>6670</v>
          </cell>
          <cell r="G265" t="str">
            <v>Ｐ50</v>
          </cell>
        </row>
        <row r="266">
          <cell r="A266">
            <v>241051</v>
          </cell>
          <cell r="B266" t="str">
            <v>工場加工[材料費含まず]</v>
          </cell>
          <cell r="C266" t="str">
            <v>重量S造ﾛｰﾙH・住宅用50ｔ未満</v>
          </cell>
          <cell r="D266" t="str">
            <v>ｔ</v>
          </cell>
          <cell r="E266">
            <v>207800</v>
          </cell>
          <cell r="F266" t="str">
            <v>Ｐ50</v>
          </cell>
          <cell r="G266" t="str">
            <v>Ｐ50</v>
          </cell>
        </row>
        <row r="267">
          <cell r="A267">
            <v>241052</v>
          </cell>
          <cell r="B267" t="str">
            <v>工場加工[材料費含まず]</v>
          </cell>
          <cell r="C267" t="str">
            <v>重量S造ﾛｰﾙH・住宅用50ｔ以上100ｔ未満</v>
          </cell>
          <cell r="D267" t="str">
            <v>ｔ</v>
          </cell>
          <cell r="E267">
            <v>194200</v>
          </cell>
          <cell r="F267" t="str">
            <v>Ｐ50</v>
          </cell>
          <cell r="G267" t="str">
            <v>Ｐ50</v>
          </cell>
        </row>
        <row r="268">
          <cell r="A268">
            <v>241053</v>
          </cell>
          <cell r="B268" t="str">
            <v>工場加工[材料費含まず]</v>
          </cell>
          <cell r="C268" t="str">
            <v>重量S造ﾛｰﾙH・住宅用100ｔ以上200ｔ未満</v>
          </cell>
          <cell r="D268" t="str">
            <v>ｔ</v>
          </cell>
          <cell r="E268">
            <v>185100</v>
          </cell>
          <cell r="F268" t="str">
            <v>Ｐ50</v>
          </cell>
          <cell r="G268" t="str">
            <v>Ｐ50</v>
          </cell>
        </row>
        <row r="269">
          <cell r="A269">
            <v>241054</v>
          </cell>
          <cell r="B269" t="str">
            <v>工場加工[材料費含まず]</v>
          </cell>
          <cell r="C269" t="str">
            <v>重量S造ﾛｰﾙH・住宅用200ｔ以上</v>
          </cell>
          <cell r="D269" t="str">
            <v>ｔ</v>
          </cell>
          <cell r="E269">
            <v>172800</v>
          </cell>
          <cell r="F269" t="str">
            <v>Ｐ50</v>
          </cell>
          <cell r="G269" t="str">
            <v>Ｐ50</v>
          </cell>
        </row>
        <row r="270">
          <cell r="A270">
            <v>241061</v>
          </cell>
          <cell r="B270" t="str">
            <v>工場加工[材料費含まず]</v>
          </cell>
          <cell r="C270" t="str">
            <v>重量S造ﾛｰﾙH・事務所、店舗用50ｔ未満</v>
          </cell>
          <cell r="D270" t="str">
            <v>ｔ</v>
          </cell>
          <cell r="E270">
            <v>189100</v>
          </cell>
          <cell r="F270" t="str">
            <v>Ｐ50</v>
          </cell>
          <cell r="G270" t="str">
            <v>Ｐ50</v>
          </cell>
        </row>
        <row r="271">
          <cell r="A271">
            <v>241062</v>
          </cell>
          <cell r="B271" t="str">
            <v>工場加工[材料費含まず]</v>
          </cell>
          <cell r="C271" t="str">
            <v>重量S造ﾛｰﾙH・事務所、店舗用50ｔ以上100ｔ未満</v>
          </cell>
          <cell r="D271" t="str">
            <v>ｔ</v>
          </cell>
          <cell r="E271">
            <v>176800</v>
          </cell>
          <cell r="F271" t="str">
            <v>Ｐ50</v>
          </cell>
          <cell r="G271" t="str">
            <v>Ｐ50</v>
          </cell>
        </row>
        <row r="272">
          <cell r="A272">
            <v>241063</v>
          </cell>
          <cell r="B272" t="str">
            <v>工場加工[材料費含まず]</v>
          </cell>
          <cell r="C272" t="str">
            <v>重量S造ﾛｰﾙH・事務所、店舗用100ｔ以上200ｔ未満</v>
          </cell>
          <cell r="D272" t="str">
            <v>ｔ</v>
          </cell>
          <cell r="E272">
            <v>168500</v>
          </cell>
          <cell r="F272" t="str">
            <v>Ｐ50</v>
          </cell>
          <cell r="G272" t="str">
            <v>Ｐ50</v>
          </cell>
        </row>
        <row r="273">
          <cell r="A273">
            <v>241064</v>
          </cell>
          <cell r="B273" t="str">
            <v>工場加工[材料費含まず]</v>
          </cell>
          <cell r="C273" t="str">
            <v>重量S造ﾛｰﾙH・事務所、店舗用200ｔ以上</v>
          </cell>
          <cell r="D273" t="str">
            <v>ｔ</v>
          </cell>
          <cell r="E273">
            <v>157300</v>
          </cell>
          <cell r="F273" t="str">
            <v>Ｐ50</v>
          </cell>
          <cell r="G273" t="str">
            <v>Ｐ50</v>
          </cell>
        </row>
        <row r="274">
          <cell r="A274">
            <v>241071</v>
          </cell>
          <cell r="B274" t="str">
            <v>工場加工[材料費含まず]</v>
          </cell>
          <cell r="C274" t="str">
            <v>重量S造ﾛｰﾙH・工場、倉庫用50ｔ未満</v>
          </cell>
          <cell r="D274" t="str">
            <v>ｔ</v>
          </cell>
          <cell r="E274">
            <v>171600</v>
          </cell>
          <cell r="F274" t="str">
            <v>Ｐ50</v>
          </cell>
          <cell r="G274" t="str">
            <v>Ｐ50</v>
          </cell>
        </row>
        <row r="275">
          <cell r="A275">
            <v>241072</v>
          </cell>
          <cell r="B275" t="str">
            <v>工場加工[材料費含まず]</v>
          </cell>
          <cell r="C275" t="str">
            <v>重量S造ﾛｰﾙH・工場、倉庫用50ｔ以上100ｔ未満</v>
          </cell>
          <cell r="D275" t="str">
            <v>ｔ</v>
          </cell>
          <cell r="E275">
            <v>160400</v>
          </cell>
          <cell r="F275" t="str">
            <v>Ｐ50</v>
          </cell>
          <cell r="G275" t="str">
            <v>Ｐ50</v>
          </cell>
        </row>
        <row r="276">
          <cell r="A276">
            <v>241073</v>
          </cell>
          <cell r="B276" t="str">
            <v>工場加工[材料費含まず]</v>
          </cell>
          <cell r="C276" t="str">
            <v>重量S造ﾛｰﾙH・工場、倉庫用100ｔ以上200ｔ未満</v>
          </cell>
          <cell r="D276" t="str">
            <v>ｔ</v>
          </cell>
          <cell r="E276">
            <v>153000</v>
          </cell>
          <cell r="F276" t="str">
            <v>Ｐ50</v>
          </cell>
          <cell r="G276" t="str">
            <v>Ｐ50</v>
          </cell>
        </row>
        <row r="277">
          <cell r="A277">
            <v>241074</v>
          </cell>
          <cell r="B277" t="str">
            <v>工場加工[材料費含まず]</v>
          </cell>
          <cell r="C277" t="str">
            <v>重量S造ﾛｰﾙH・工場、倉庫用200ｔ以上</v>
          </cell>
          <cell r="D277" t="str">
            <v>ｔ</v>
          </cell>
          <cell r="E277">
            <v>142600</v>
          </cell>
          <cell r="F277" t="str">
            <v>Ｐ50</v>
          </cell>
          <cell r="G277" t="str">
            <v>Ｐ50</v>
          </cell>
        </row>
        <row r="278">
          <cell r="A278">
            <v>241081</v>
          </cell>
          <cell r="B278" t="str">
            <v>工場加工[材料費含まず]</v>
          </cell>
          <cell r="C278" t="str">
            <v>軽量S造・住宅用</v>
          </cell>
          <cell r="D278" t="str">
            <v>ｔ</v>
          </cell>
          <cell r="E278">
            <v>207800</v>
          </cell>
          <cell r="F278" t="str">
            <v>Ｐ50</v>
          </cell>
          <cell r="G278" t="str">
            <v>Ｐ50</v>
          </cell>
        </row>
        <row r="279">
          <cell r="A279">
            <v>241082</v>
          </cell>
          <cell r="B279" t="str">
            <v>工場加工[材料費含まず]</v>
          </cell>
          <cell r="C279" t="str">
            <v>軽量S造・事務所、店舗用</v>
          </cell>
          <cell r="D279" t="str">
            <v>ｔ</v>
          </cell>
          <cell r="E279">
            <v>189100</v>
          </cell>
          <cell r="F279" t="str">
            <v>Ｐ50</v>
          </cell>
          <cell r="G279" t="str">
            <v>Ｐ50</v>
          </cell>
        </row>
        <row r="280">
          <cell r="A280">
            <v>241083</v>
          </cell>
          <cell r="B280" t="str">
            <v>工場加工[材料費含まず]</v>
          </cell>
          <cell r="C280" t="str">
            <v>軽量S造・工場、倉庫用</v>
          </cell>
          <cell r="D280" t="str">
            <v>ｔ</v>
          </cell>
          <cell r="E280">
            <v>171600</v>
          </cell>
          <cell r="F280" t="str">
            <v>Ｐ50</v>
          </cell>
          <cell r="G280" t="str">
            <v>Ｐ50</v>
          </cell>
        </row>
        <row r="281">
          <cell r="A281">
            <v>241091</v>
          </cell>
          <cell r="B281" t="str">
            <v>現場建方[材料費含まず]</v>
          </cell>
          <cell r="C281" t="str">
            <v>重量S造・50ｔ未満</v>
          </cell>
          <cell r="D281" t="str">
            <v>ｔ</v>
          </cell>
          <cell r="E281">
            <v>44900</v>
          </cell>
          <cell r="F281" t="str">
            <v>Ｐ50</v>
          </cell>
          <cell r="G281" t="str">
            <v>Ｐ50</v>
          </cell>
        </row>
        <row r="282">
          <cell r="A282">
            <v>241092</v>
          </cell>
          <cell r="B282" t="str">
            <v>現場建方[材料費含まず]</v>
          </cell>
          <cell r="C282" t="str">
            <v>重量S造・50ｔ以上100ｔ未満</v>
          </cell>
          <cell r="D282" t="str">
            <v>ｔ</v>
          </cell>
          <cell r="E282">
            <v>42800</v>
          </cell>
          <cell r="F282" t="str">
            <v>Ｐ51</v>
          </cell>
          <cell r="G282" t="str">
            <v>Ｐ51</v>
          </cell>
        </row>
        <row r="283">
          <cell r="A283">
            <v>241093</v>
          </cell>
          <cell r="B283" t="str">
            <v>現場建方[材料費含まず]</v>
          </cell>
          <cell r="C283" t="str">
            <v>重量S造・100ｔ以上200ｔ未満</v>
          </cell>
          <cell r="D283" t="str">
            <v>ｔ</v>
          </cell>
          <cell r="E283">
            <v>39300</v>
          </cell>
          <cell r="F283" t="str">
            <v>Ｐ51</v>
          </cell>
          <cell r="G283" t="str">
            <v>Ｐ51</v>
          </cell>
        </row>
        <row r="284">
          <cell r="A284">
            <v>241094</v>
          </cell>
          <cell r="B284" t="str">
            <v>現場建方[材料費含まず]</v>
          </cell>
          <cell r="C284" t="str">
            <v>重量S造・200ｔ以上</v>
          </cell>
          <cell r="D284" t="str">
            <v>ｔ</v>
          </cell>
          <cell r="E284">
            <v>38400</v>
          </cell>
          <cell r="F284" t="str">
            <v>Ｐ51</v>
          </cell>
          <cell r="G284" t="str">
            <v>Ｐ51</v>
          </cell>
        </row>
        <row r="285">
          <cell r="A285">
            <v>241101</v>
          </cell>
          <cell r="B285" t="str">
            <v>現場建方[材料費含まず]</v>
          </cell>
          <cell r="C285" t="str">
            <v>軽量S造</v>
          </cell>
          <cell r="D285" t="str">
            <v>ｔ</v>
          </cell>
          <cell r="E285">
            <v>51900</v>
          </cell>
          <cell r="F285" t="str">
            <v>Ｐ51</v>
          </cell>
          <cell r="G285" t="str">
            <v>Ｐ51</v>
          </cell>
        </row>
        <row r="286">
          <cell r="A286">
            <v>241111</v>
          </cell>
          <cell r="B286" t="str">
            <v>ﾍﾞｰｽﾓﾙﾀﾙ</v>
          </cell>
          <cell r="C286" t="str">
            <v>300角</v>
          </cell>
          <cell r="D286" t="str">
            <v>ヶ所</v>
          </cell>
          <cell r="E286">
            <v>1060</v>
          </cell>
          <cell r="F286" t="str">
            <v>Ｐ51</v>
          </cell>
          <cell r="G286" t="str">
            <v>Ｐ51</v>
          </cell>
        </row>
        <row r="287">
          <cell r="A287">
            <v>241112</v>
          </cell>
          <cell r="B287" t="str">
            <v>ﾍﾞｰｽﾓﾙﾀﾙ</v>
          </cell>
          <cell r="C287" t="str">
            <v>400角</v>
          </cell>
          <cell r="D287" t="str">
            <v>ヶ所</v>
          </cell>
          <cell r="E287">
            <v>2640</v>
          </cell>
          <cell r="F287" t="str">
            <v>Ｐ51</v>
          </cell>
          <cell r="G287" t="str">
            <v>Ｐ51</v>
          </cell>
        </row>
        <row r="288">
          <cell r="A288">
            <v>241113</v>
          </cell>
          <cell r="B288" t="str">
            <v>ﾍﾞｰｽﾓﾙﾀﾙ</v>
          </cell>
          <cell r="C288" t="str">
            <v>500角</v>
          </cell>
          <cell r="D288" t="str">
            <v>ヶ所</v>
          </cell>
          <cell r="E288">
            <v>3180</v>
          </cell>
          <cell r="F288" t="str">
            <v>Ｐ51</v>
          </cell>
          <cell r="G288" t="str">
            <v>Ｐ51</v>
          </cell>
        </row>
        <row r="289">
          <cell r="A289">
            <v>241114</v>
          </cell>
          <cell r="B289" t="str">
            <v>ﾍﾞｰｽﾓﾙﾀﾙ</v>
          </cell>
          <cell r="C289" t="str">
            <v>600角</v>
          </cell>
          <cell r="D289" t="str">
            <v>ヶ所</v>
          </cell>
          <cell r="E289">
            <v>3520</v>
          </cell>
          <cell r="F289" t="str">
            <v>Ｐ51</v>
          </cell>
          <cell r="G289" t="str">
            <v>Ｐ51</v>
          </cell>
        </row>
        <row r="290">
          <cell r="A290">
            <v>241115</v>
          </cell>
          <cell r="B290" t="str">
            <v>ﾍﾞｰｽﾓﾙﾀﾙ</v>
          </cell>
          <cell r="C290" t="str">
            <v>700角</v>
          </cell>
          <cell r="D290" t="str">
            <v>ヶ所</v>
          </cell>
          <cell r="E290">
            <v>4080</v>
          </cell>
          <cell r="F290" t="str">
            <v>Ｐ51</v>
          </cell>
          <cell r="G290" t="str">
            <v>Ｐ51</v>
          </cell>
        </row>
        <row r="291">
          <cell r="A291">
            <v>241121</v>
          </cell>
          <cell r="B291" t="str">
            <v>耐火被覆</v>
          </cell>
          <cell r="C291" t="str">
            <v>吹付ﾛｯｸｳｰﾙ（乾式）柱・梁・1時間耐火</v>
          </cell>
          <cell r="D291" t="str">
            <v>㎡</v>
          </cell>
          <cell r="E291">
            <v>1200</v>
          </cell>
          <cell r="F291" t="str">
            <v>Ｐ51</v>
          </cell>
          <cell r="G291" t="str">
            <v>Ｐ51</v>
          </cell>
        </row>
        <row r="292">
          <cell r="A292">
            <v>241122</v>
          </cell>
          <cell r="B292" t="str">
            <v>耐火被覆</v>
          </cell>
          <cell r="C292" t="str">
            <v>吹付ﾛｯｸｳｰﾙ（乾式）柱・梁・2時間耐火</v>
          </cell>
          <cell r="D292" t="str">
            <v>㎡</v>
          </cell>
          <cell r="E292">
            <v>1850</v>
          </cell>
          <cell r="F292" t="str">
            <v>Ｐ51</v>
          </cell>
          <cell r="G292" t="str">
            <v>Ｐ51</v>
          </cell>
        </row>
        <row r="293">
          <cell r="A293">
            <v>241123</v>
          </cell>
          <cell r="B293" t="str">
            <v>耐火被覆</v>
          </cell>
          <cell r="C293" t="str">
            <v>吹付ﾛｯｸｳｰﾙ（乾式）柱・梁・30分耐火</v>
          </cell>
          <cell r="D293" t="str">
            <v>㎡</v>
          </cell>
          <cell r="E293">
            <v>950</v>
          </cell>
          <cell r="F293" t="str">
            <v>Ｐ51</v>
          </cell>
          <cell r="G293" t="str">
            <v>Ｐ51</v>
          </cell>
        </row>
        <row r="294">
          <cell r="A294">
            <v>241124</v>
          </cell>
          <cell r="B294" t="str">
            <v>耐火被覆</v>
          </cell>
          <cell r="C294" t="str">
            <v>吹付ﾛｯｸｳｰﾙ（乾式）非耐力壁・1時間耐火</v>
          </cell>
          <cell r="D294" t="str">
            <v>㎡</v>
          </cell>
          <cell r="E294">
            <v>1100</v>
          </cell>
          <cell r="F294" t="str">
            <v>Ｐ51</v>
          </cell>
          <cell r="G294" t="str">
            <v>Ｐ51</v>
          </cell>
        </row>
        <row r="295">
          <cell r="A295">
            <v>241125</v>
          </cell>
          <cell r="B295" t="str">
            <v>耐火被覆</v>
          </cell>
          <cell r="C295" t="str">
            <v>吹付ﾛｯｸｳｰﾙ（乾式）床・天井・1時間耐火</v>
          </cell>
          <cell r="D295" t="str">
            <v>㎡</v>
          </cell>
          <cell r="E295">
            <v>800</v>
          </cell>
          <cell r="F295" t="str">
            <v>Ｐ51</v>
          </cell>
          <cell r="G295" t="str">
            <v>Ｐ51</v>
          </cell>
        </row>
        <row r="296">
          <cell r="A296">
            <v>241126</v>
          </cell>
          <cell r="B296" t="str">
            <v>耐火被覆</v>
          </cell>
          <cell r="C296" t="str">
            <v>吹付ﾛｯｸｳｰﾙ（乾式）床・天井・2時間耐火</v>
          </cell>
          <cell r="D296" t="str">
            <v>㎡</v>
          </cell>
          <cell r="E296">
            <v>900</v>
          </cell>
          <cell r="F296" t="str">
            <v>Ｐ51</v>
          </cell>
          <cell r="G296" t="str">
            <v>Ｐ51</v>
          </cell>
        </row>
        <row r="297">
          <cell r="A297">
            <v>241127</v>
          </cell>
          <cell r="B297" t="str">
            <v>耐火被覆</v>
          </cell>
          <cell r="C297" t="str">
            <v>吹付ﾛｯｸｳｰﾙ（乾式）屋根・30分耐火</v>
          </cell>
          <cell r="D297" t="str">
            <v>㎡</v>
          </cell>
          <cell r="E297">
            <v>800</v>
          </cell>
          <cell r="F297" t="str">
            <v>Ｐ51</v>
          </cell>
          <cell r="G297" t="str">
            <v>Ｐ51</v>
          </cell>
        </row>
        <row r="298">
          <cell r="A298">
            <v>241128</v>
          </cell>
          <cell r="B298" t="str">
            <v>耐火被覆</v>
          </cell>
          <cell r="C298" t="str">
            <v>吹付ﾛｯｸｳｰﾙ（湿式）柱・1時間耐火</v>
          </cell>
          <cell r="D298" t="str">
            <v>㎡</v>
          </cell>
          <cell r="E298">
            <v>2550</v>
          </cell>
          <cell r="F298" t="str">
            <v>Ｐ51</v>
          </cell>
          <cell r="G298" t="str">
            <v>Ｐ51</v>
          </cell>
        </row>
        <row r="299">
          <cell r="A299">
            <v>241129</v>
          </cell>
          <cell r="B299" t="str">
            <v>耐火被覆</v>
          </cell>
          <cell r="C299" t="str">
            <v>吹付ﾛｯｸｳｰﾙ（湿式）柱・2時間耐火</v>
          </cell>
          <cell r="D299" t="str">
            <v>㎡</v>
          </cell>
          <cell r="E299">
            <v>3050</v>
          </cell>
          <cell r="F299" t="str">
            <v>Ｐ51</v>
          </cell>
          <cell r="G299" t="str">
            <v>Ｐ51</v>
          </cell>
        </row>
        <row r="300">
          <cell r="A300">
            <v>241130</v>
          </cell>
          <cell r="B300" t="str">
            <v>耐火被覆</v>
          </cell>
          <cell r="C300" t="str">
            <v>吹付ﾛｯｸｳｰﾙ（湿式）梁・1時間耐火</v>
          </cell>
          <cell r="D300" t="str">
            <v>㎡</v>
          </cell>
          <cell r="E300">
            <v>2450</v>
          </cell>
          <cell r="F300" t="str">
            <v>Ｐ51</v>
          </cell>
          <cell r="G300" t="str">
            <v>Ｐ51</v>
          </cell>
        </row>
        <row r="301">
          <cell r="A301">
            <v>241131</v>
          </cell>
          <cell r="B301" t="str">
            <v>耐火被覆</v>
          </cell>
          <cell r="C301" t="str">
            <v>吹付ﾛｯｸｳｰﾙ（湿式）梁・2時間耐火</v>
          </cell>
          <cell r="D301" t="str">
            <v>㎡</v>
          </cell>
          <cell r="E301">
            <v>2950</v>
          </cell>
          <cell r="F301" t="str">
            <v>Ｐ51</v>
          </cell>
          <cell r="G301" t="str">
            <v>Ｐ51</v>
          </cell>
        </row>
        <row r="302">
          <cell r="A302">
            <v>241132</v>
          </cell>
          <cell r="B302" t="str">
            <v>耐火被覆</v>
          </cell>
          <cell r="C302" t="str">
            <v>石綿けい酸ｶﾙｼｳﾑ板（仕上用）柱・1時間耐火</v>
          </cell>
          <cell r="D302" t="str">
            <v>㎡</v>
          </cell>
          <cell r="E302">
            <v>5500</v>
          </cell>
          <cell r="F302" t="str">
            <v>Ｐ51</v>
          </cell>
          <cell r="G302" t="str">
            <v>Ｐ51</v>
          </cell>
        </row>
        <row r="303">
          <cell r="A303">
            <v>241133</v>
          </cell>
          <cell r="B303" t="str">
            <v>耐火被覆</v>
          </cell>
          <cell r="C303" t="str">
            <v>石綿けい酸ｶﾙｼｳﾑ板（仕上用）柱・2時間耐火</v>
          </cell>
          <cell r="D303" t="str">
            <v>㎡</v>
          </cell>
          <cell r="E303">
            <v>7300</v>
          </cell>
          <cell r="F303" t="str">
            <v>Ｐ51</v>
          </cell>
          <cell r="G303" t="str">
            <v>Ｐ51</v>
          </cell>
        </row>
        <row r="304">
          <cell r="A304">
            <v>241134</v>
          </cell>
          <cell r="B304" t="str">
            <v>耐火被覆</v>
          </cell>
          <cell r="C304" t="str">
            <v>石綿けい酸ｶﾙｼｳﾑ板（仕上用）梁・1時間耐火</v>
          </cell>
          <cell r="D304" t="str">
            <v>㎡</v>
          </cell>
          <cell r="E304">
            <v>5550</v>
          </cell>
          <cell r="F304" t="str">
            <v>Ｐ51</v>
          </cell>
          <cell r="G304" t="str">
            <v>Ｐ51</v>
          </cell>
        </row>
        <row r="305">
          <cell r="A305">
            <v>241135</v>
          </cell>
          <cell r="B305" t="str">
            <v>耐火被覆</v>
          </cell>
          <cell r="C305" t="str">
            <v>石綿けい酸ｶﾙｼｳﾑ板（仕上用）梁・2時間耐火</v>
          </cell>
          <cell r="D305" t="str">
            <v>㎡</v>
          </cell>
          <cell r="E305">
            <v>6750</v>
          </cell>
          <cell r="F305" t="str">
            <v>Ｐ51</v>
          </cell>
          <cell r="G305" t="str">
            <v>Ｐ51</v>
          </cell>
        </row>
        <row r="306">
          <cell r="A306">
            <v>241136</v>
          </cell>
          <cell r="B306" t="str">
            <v>耐火被覆</v>
          </cell>
          <cell r="C306" t="str">
            <v>石綿けい酸ｶﾙｼｳﾑ板（一般用）柱・1時間耐火</v>
          </cell>
          <cell r="D306" t="str">
            <v>㎡</v>
          </cell>
          <cell r="E306">
            <v>4100</v>
          </cell>
          <cell r="F306" t="str">
            <v>Ｐ51</v>
          </cell>
          <cell r="G306" t="str">
            <v>Ｐ51</v>
          </cell>
        </row>
        <row r="307">
          <cell r="A307">
            <v>241137</v>
          </cell>
          <cell r="B307" t="str">
            <v>耐火被覆</v>
          </cell>
          <cell r="C307" t="str">
            <v>石綿けい酸ｶﾙｼｳﾑ板（一般用）柱・2時間耐火</v>
          </cell>
          <cell r="D307" t="str">
            <v>㎡</v>
          </cell>
          <cell r="E307">
            <v>5100</v>
          </cell>
          <cell r="F307" t="str">
            <v>Ｐ51</v>
          </cell>
          <cell r="G307" t="str">
            <v>Ｐ51</v>
          </cell>
        </row>
        <row r="308">
          <cell r="A308">
            <v>241138</v>
          </cell>
          <cell r="B308" t="str">
            <v>耐火被覆</v>
          </cell>
          <cell r="C308" t="str">
            <v>石綿けい酸ｶﾙｼｳﾑ板（一般用）梁・1時間耐火</v>
          </cell>
          <cell r="D308" t="str">
            <v>㎡</v>
          </cell>
          <cell r="E308">
            <v>4150</v>
          </cell>
          <cell r="F308" t="str">
            <v>P52</v>
          </cell>
          <cell r="G308" t="str">
            <v>P52</v>
          </cell>
        </row>
        <row r="309">
          <cell r="A309">
            <v>241139</v>
          </cell>
          <cell r="B309" t="str">
            <v>耐火被覆</v>
          </cell>
          <cell r="C309" t="str">
            <v>石綿けい酸ｶﾙｼｳﾑ板（一般用）梁・2時間耐火</v>
          </cell>
          <cell r="D309" t="str">
            <v>㎡</v>
          </cell>
          <cell r="E309">
            <v>4800</v>
          </cell>
          <cell r="F309" t="str">
            <v>P52</v>
          </cell>
          <cell r="G309" t="str">
            <v>P52</v>
          </cell>
        </row>
        <row r="310">
          <cell r="A310">
            <v>241150</v>
          </cell>
          <cell r="B310" t="str">
            <v>ｱﾝｶｰﾎﾞﾙﾄ</v>
          </cell>
          <cell r="C310" t="str">
            <v>13φ</v>
          </cell>
          <cell r="D310" t="str">
            <v>本</v>
          </cell>
          <cell r="E310">
            <v>1000</v>
          </cell>
          <cell r="F310" t="str">
            <v>P52</v>
          </cell>
          <cell r="G310" t="str">
            <v>P52</v>
          </cell>
        </row>
        <row r="311">
          <cell r="A311">
            <v>241151</v>
          </cell>
          <cell r="B311" t="str">
            <v>ｱﾝｶｰﾎﾞﾙﾄ</v>
          </cell>
          <cell r="C311" t="str">
            <v>16φ</v>
          </cell>
          <cell r="D311" t="str">
            <v>本</v>
          </cell>
          <cell r="E311">
            <v>1280</v>
          </cell>
          <cell r="F311" t="str">
            <v>P52</v>
          </cell>
          <cell r="G311" t="str">
            <v>P52</v>
          </cell>
        </row>
        <row r="312">
          <cell r="A312">
            <v>241152</v>
          </cell>
          <cell r="B312" t="str">
            <v>ｱﾝｶｰﾎﾞﾙﾄ</v>
          </cell>
          <cell r="C312" t="str">
            <v>19φ</v>
          </cell>
          <cell r="D312" t="str">
            <v>本</v>
          </cell>
          <cell r="E312">
            <v>1280</v>
          </cell>
          <cell r="F312" t="str">
            <v>P52</v>
          </cell>
          <cell r="G312" t="str">
            <v>P52</v>
          </cell>
        </row>
        <row r="313">
          <cell r="A313">
            <v>241153</v>
          </cell>
          <cell r="B313" t="str">
            <v>ｱﾝｶｰﾎﾞﾙﾄ</v>
          </cell>
          <cell r="C313" t="str">
            <v>22φ</v>
          </cell>
          <cell r="D313" t="str">
            <v>本</v>
          </cell>
          <cell r="E313">
            <v>1580</v>
          </cell>
          <cell r="F313" t="str">
            <v>P52</v>
          </cell>
          <cell r="G313" t="str">
            <v>P52</v>
          </cell>
        </row>
        <row r="314">
          <cell r="A314" t="str">
            <v>既製コンクリート工事</v>
          </cell>
        </row>
        <row r="315">
          <cell r="A315">
            <v>251001</v>
          </cell>
          <cell r="B315" t="str">
            <v>ALC板</v>
          </cell>
          <cell r="C315" t="str">
            <v>屋根・厚75（80）取付金物・目地鉄筋･ﾓﾙﾀﾙ</v>
          </cell>
          <cell r="D315" t="str">
            <v>㎡</v>
          </cell>
          <cell r="E315">
            <v>5510</v>
          </cell>
          <cell r="F315" t="str">
            <v>P53</v>
          </cell>
          <cell r="G315" t="str">
            <v>P53</v>
          </cell>
        </row>
        <row r="316">
          <cell r="A316">
            <v>251002</v>
          </cell>
          <cell r="B316" t="str">
            <v>ALC板</v>
          </cell>
          <cell r="C316" t="str">
            <v>壁・厚75（80）取付金物・目地鉄筋･ﾓﾙﾀﾙ共</v>
          </cell>
          <cell r="D316" t="str">
            <v>㎡</v>
          </cell>
          <cell r="E316">
            <v>6870</v>
          </cell>
          <cell r="F316" t="str">
            <v>P53</v>
          </cell>
          <cell r="G316" t="str">
            <v>P53</v>
          </cell>
        </row>
        <row r="317">
          <cell r="A317">
            <v>251011</v>
          </cell>
          <cell r="B317" t="str">
            <v>ALC板</v>
          </cell>
          <cell r="C317" t="str">
            <v>屋根・厚100・取付金物・目地鉄筋･ﾓﾙﾀﾙ共</v>
          </cell>
          <cell r="D317" t="str">
            <v>㎡</v>
          </cell>
          <cell r="E317">
            <v>6390</v>
          </cell>
          <cell r="F317" t="str">
            <v>P53</v>
          </cell>
          <cell r="G317" t="str">
            <v>P53</v>
          </cell>
        </row>
        <row r="318">
          <cell r="A318">
            <v>251012</v>
          </cell>
          <cell r="B318" t="str">
            <v>ALC板</v>
          </cell>
          <cell r="C318" t="str">
            <v>壁・厚100・取付金物・目地鉄筋･ﾓﾙﾀﾙ共</v>
          </cell>
          <cell r="D318" t="str">
            <v>㎡</v>
          </cell>
          <cell r="E318">
            <v>8010</v>
          </cell>
          <cell r="F318" t="str">
            <v>P53</v>
          </cell>
          <cell r="G318" t="str">
            <v>P53</v>
          </cell>
        </row>
        <row r="319">
          <cell r="A319">
            <v>251013</v>
          </cell>
          <cell r="B319" t="str">
            <v>ALC板</v>
          </cell>
          <cell r="C319" t="str">
            <v>床・厚100・取付金物・目地鉄筋･ﾓﾙﾀﾙ共</v>
          </cell>
          <cell r="D319" t="str">
            <v>㎡</v>
          </cell>
          <cell r="E319">
            <v>6430</v>
          </cell>
          <cell r="F319" t="str">
            <v>P53</v>
          </cell>
          <cell r="G319" t="str">
            <v>P53</v>
          </cell>
        </row>
        <row r="320">
          <cell r="A320">
            <v>251021</v>
          </cell>
          <cell r="B320" t="str">
            <v>ALC板</v>
          </cell>
          <cell r="C320" t="str">
            <v>屋根・厚120・取付金物・目地鉄筋･ﾓﾙﾀﾙ共</v>
          </cell>
          <cell r="D320" t="str">
            <v>㎡</v>
          </cell>
          <cell r="E320">
            <v>7790</v>
          </cell>
          <cell r="F320" t="str">
            <v>P53</v>
          </cell>
          <cell r="G320" t="str">
            <v>P53</v>
          </cell>
        </row>
        <row r="321">
          <cell r="A321">
            <v>251022</v>
          </cell>
          <cell r="B321" t="str">
            <v>ALC板</v>
          </cell>
          <cell r="C321" t="str">
            <v>壁・厚120・取付金物・目地鉄筋･ﾓﾙﾀﾙ共</v>
          </cell>
          <cell r="D321" t="str">
            <v>㎡</v>
          </cell>
          <cell r="E321">
            <v>9370</v>
          </cell>
          <cell r="F321" t="str">
            <v>P53</v>
          </cell>
          <cell r="G321" t="str">
            <v>P53</v>
          </cell>
        </row>
        <row r="322">
          <cell r="A322">
            <v>251023</v>
          </cell>
          <cell r="B322" t="str">
            <v>ALC板</v>
          </cell>
          <cell r="C322" t="str">
            <v>床・厚120・取付金物・目地鉄筋･ﾓﾙﾀﾙ共</v>
          </cell>
          <cell r="D322" t="str">
            <v>㎡</v>
          </cell>
          <cell r="E322">
            <v>7860</v>
          </cell>
          <cell r="F322" t="str">
            <v>P53</v>
          </cell>
          <cell r="G322" t="str">
            <v>P53</v>
          </cell>
        </row>
        <row r="323">
          <cell r="A323">
            <v>251031</v>
          </cell>
          <cell r="B323" t="str">
            <v>ALC板</v>
          </cell>
          <cell r="C323" t="str">
            <v>屋根・厚150・取付金物・目地鉄筋･ﾓﾙﾀﾙ共</v>
          </cell>
          <cell r="D323" t="str">
            <v>㎡</v>
          </cell>
          <cell r="E323">
            <v>9150</v>
          </cell>
          <cell r="F323" t="str">
            <v>P53</v>
          </cell>
          <cell r="G323" t="str">
            <v>P53</v>
          </cell>
        </row>
        <row r="324">
          <cell r="A324">
            <v>251032</v>
          </cell>
          <cell r="B324" t="str">
            <v>ALC板</v>
          </cell>
          <cell r="C324" t="str">
            <v>壁・厚150・取付金物・目地鉄筋･ﾓﾙﾀﾙ共</v>
          </cell>
          <cell r="D324" t="str">
            <v>㎡</v>
          </cell>
          <cell r="E324">
            <v>10900</v>
          </cell>
          <cell r="F324" t="str">
            <v>P53</v>
          </cell>
          <cell r="G324" t="str">
            <v>P53</v>
          </cell>
        </row>
        <row r="325">
          <cell r="A325">
            <v>251033</v>
          </cell>
          <cell r="B325" t="str">
            <v>ALC板</v>
          </cell>
          <cell r="C325" t="str">
            <v>床・厚150・取付金物・目地鉄筋･ﾓﾙﾀﾙ共</v>
          </cell>
          <cell r="D325" t="str">
            <v>㎡</v>
          </cell>
          <cell r="E325">
            <v>9330</v>
          </cell>
          <cell r="F325" t="str">
            <v>P53</v>
          </cell>
          <cell r="G325" t="str">
            <v>P53</v>
          </cell>
        </row>
        <row r="326">
          <cell r="A326">
            <v>251041</v>
          </cell>
          <cell r="B326" t="str">
            <v>ALC板[幅広]</v>
          </cell>
          <cell r="C326" t="str">
            <v>壁・厚125・幅1500～1800・標準金物</v>
          </cell>
          <cell r="D326" t="str">
            <v>㎡</v>
          </cell>
          <cell r="E326">
            <v>17100</v>
          </cell>
          <cell r="F326" t="str">
            <v>P53</v>
          </cell>
          <cell r="G326" t="str">
            <v>P53</v>
          </cell>
        </row>
        <row r="327">
          <cell r="A327">
            <v>251042</v>
          </cell>
          <cell r="B327" t="str">
            <v>ALC板[開口部付]</v>
          </cell>
          <cell r="C327" t="str">
            <v>壁・厚125・幅1500～1800・標準金物</v>
          </cell>
          <cell r="D327" t="str">
            <v>㎡</v>
          </cell>
          <cell r="E327">
            <v>34600</v>
          </cell>
          <cell r="F327" t="str">
            <v>P53</v>
          </cell>
          <cell r="G327" t="str">
            <v>P53</v>
          </cell>
        </row>
        <row r="328">
          <cell r="A328">
            <v>251051</v>
          </cell>
          <cell r="B328" t="str">
            <v>穴あきPC板</v>
          </cell>
          <cell r="C328" t="str">
            <v>壁・厚100・流し鉄筋・ﾓﾙﾀﾙ共</v>
          </cell>
          <cell r="D328" t="str">
            <v>㎡</v>
          </cell>
          <cell r="E328">
            <v>9560</v>
          </cell>
          <cell r="F328" t="str">
            <v>P53</v>
          </cell>
          <cell r="G328" t="str">
            <v>P53</v>
          </cell>
        </row>
        <row r="329">
          <cell r="A329">
            <v>251052</v>
          </cell>
          <cell r="B329" t="str">
            <v>穴あきPC板</v>
          </cell>
          <cell r="C329" t="str">
            <v>床・厚100・流し鉄筋・ﾓﾙﾀﾙ共</v>
          </cell>
          <cell r="D329" t="str">
            <v>㎡</v>
          </cell>
          <cell r="E329">
            <v>9530</v>
          </cell>
          <cell r="F329" t="str">
            <v>P53</v>
          </cell>
          <cell r="G329" t="str">
            <v>P53</v>
          </cell>
        </row>
        <row r="330">
          <cell r="A330">
            <v>251061</v>
          </cell>
          <cell r="B330" t="str">
            <v>穴あきPC板</v>
          </cell>
          <cell r="C330" t="str">
            <v>壁・厚120・流し鉄筋・ﾓﾙﾀﾙ共</v>
          </cell>
          <cell r="D330" t="str">
            <v>㎡</v>
          </cell>
          <cell r="E330">
            <v>12600</v>
          </cell>
          <cell r="F330" t="str">
            <v>P53</v>
          </cell>
          <cell r="G330" t="str">
            <v>P53</v>
          </cell>
        </row>
        <row r="331">
          <cell r="A331">
            <v>251062</v>
          </cell>
          <cell r="B331" t="str">
            <v>穴あきPC板</v>
          </cell>
          <cell r="C331" t="str">
            <v>床・厚120・流し鉄筋・ﾓﾙﾀﾙ共</v>
          </cell>
          <cell r="D331" t="str">
            <v>㎡</v>
          </cell>
          <cell r="E331">
            <v>10300</v>
          </cell>
          <cell r="F331" t="str">
            <v>P53</v>
          </cell>
          <cell r="G331" t="str">
            <v>P53</v>
          </cell>
        </row>
        <row r="332">
          <cell r="A332">
            <v>251071</v>
          </cell>
          <cell r="B332" t="str">
            <v>穴あきPC板</v>
          </cell>
          <cell r="C332" t="str">
            <v>壁・厚150・流し鉄筋・ﾓﾙﾀﾙ共</v>
          </cell>
          <cell r="D332" t="str">
            <v>㎡</v>
          </cell>
          <cell r="E332">
            <v>13900</v>
          </cell>
          <cell r="F332" t="str">
            <v>P53</v>
          </cell>
          <cell r="G332" t="str">
            <v>P53</v>
          </cell>
        </row>
        <row r="333">
          <cell r="A333">
            <v>251072</v>
          </cell>
          <cell r="B333" t="str">
            <v>穴あきPC板</v>
          </cell>
          <cell r="C333" t="str">
            <v>床・厚150・流し鉄筋・ﾓﾙﾀﾙ共</v>
          </cell>
          <cell r="D333" t="str">
            <v>㎡</v>
          </cell>
          <cell r="E333">
            <v>11000</v>
          </cell>
          <cell r="F333" t="str">
            <v>P53</v>
          </cell>
          <cell r="G333" t="str">
            <v>P53</v>
          </cell>
        </row>
        <row r="334">
          <cell r="A334">
            <v>251081</v>
          </cell>
          <cell r="B334" t="str">
            <v>押出成型ｾﾒﾝﾄ板</v>
          </cell>
          <cell r="C334" t="str">
            <v>壁・厚35・取付金物・ﾎﾞﾙﾄ・ﾅｯﾄ共</v>
          </cell>
          <cell r="D334" t="str">
            <v>㎡</v>
          </cell>
          <cell r="E334">
            <v>8270</v>
          </cell>
          <cell r="F334" t="str">
            <v>P53</v>
          </cell>
          <cell r="G334" t="str">
            <v>P53</v>
          </cell>
        </row>
        <row r="335">
          <cell r="A335">
            <v>251082</v>
          </cell>
          <cell r="B335" t="str">
            <v>押出成型ｾﾒﾝﾄ板</v>
          </cell>
          <cell r="C335" t="str">
            <v>壁・厚50・取付金物・ﾎﾞﾙﾄ・ﾅｯﾄ共</v>
          </cell>
          <cell r="D335" t="str">
            <v>㎡</v>
          </cell>
          <cell r="E335">
            <v>10100</v>
          </cell>
          <cell r="F335" t="str">
            <v>P53</v>
          </cell>
          <cell r="G335" t="str">
            <v>P53</v>
          </cell>
        </row>
        <row r="336">
          <cell r="A336">
            <v>251083</v>
          </cell>
          <cell r="B336" t="str">
            <v>押出成型ｾﾒﾝﾄ板</v>
          </cell>
          <cell r="C336" t="str">
            <v>壁・厚60・取付金物・ﾎﾞﾙﾄ・ﾅｯﾄ共</v>
          </cell>
          <cell r="D336" t="str">
            <v>㎡</v>
          </cell>
          <cell r="E336">
            <v>11200</v>
          </cell>
          <cell r="F336" t="str">
            <v>P53</v>
          </cell>
          <cell r="G336" t="str">
            <v>P53</v>
          </cell>
        </row>
        <row r="337">
          <cell r="A337">
            <v>251084</v>
          </cell>
          <cell r="B337" t="str">
            <v>押出成型ｾﾒﾝﾄ板</v>
          </cell>
          <cell r="C337" t="str">
            <v>壁・厚75・取付金物・ﾎﾞﾙﾄ・ﾅｯﾄ共</v>
          </cell>
          <cell r="D337" t="str">
            <v>㎡</v>
          </cell>
          <cell r="E337">
            <v>13600</v>
          </cell>
          <cell r="F337" t="str">
            <v>P53</v>
          </cell>
          <cell r="G337" t="str">
            <v>P53</v>
          </cell>
        </row>
        <row r="338">
          <cell r="A338">
            <v>251101</v>
          </cell>
          <cell r="B338" t="str">
            <v>ﾌﾞﾛｯｸ積化粧目地仕上</v>
          </cell>
          <cell r="C338" t="str">
            <v>両面</v>
          </cell>
          <cell r="D338" t="str">
            <v>㎡</v>
          </cell>
          <cell r="E338">
            <v>610</v>
          </cell>
          <cell r="F338" t="str">
            <v>P53</v>
          </cell>
          <cell r="G338" t="str">
            <v>P53</v>
          </cell>
        </row>
        <row r="339">
          <cell r="A339">
            <v>251102</v>
          </cell>
          <cell r="B339" t="str">
            <v>ﾌﾞﾛｯｸ積化粧目地仕上</v>
          </cell>
          <cell r="C339" t="str">
            <v>片面</v>
          </cell>
          <cell r="D339" t="str">
            <v>㎡</v>
          </cell>
          <cell r="E339">
            <v>410</v>
          </cell>
          <cell r="F339" t="str">
            <v>P53</v>
          </cell>
          <cell r="G339" t="str">
            <v>P53</v>
          </cell>
        </row>
        <row r="340">
          <cell r="A340">
            <v>251201</v>
          </cell>
          <cell r="B340" t="str">
            <v>コンクリートブロック積</v>
          </cell>
          <cell r="C340" t="str">
            <v>A種・厚100・化粧目地無・モルタル共</v>
          </cell>
          <cell r="D340" t="str">
            <v>㎡</v>
          </cell>
          <cell r="E340">
            <v>6150</v>
          </cell>
          <cell r="F340" t="str">
            <v>Ｐ53</v>
          </cell>
          <cell r="G340" t="str">
            <v>Ｐ53</v>
          </cell>
        </row>
        <row r="341">
          <cell r="A341">
            <v>251202</v>
          </cell>
          <cell r="B341" t="str">
            <v>コンクリートブロック積</v>
          </cell>
          <cell r="C341" t="str">
            <v>A種・厚100・両面化粧目地・モルタル共</v>
          </cell>
          <cell r="D341" t="str">
            <v>㎡</v>
          </cell>
          <cell r="E341">
            <v>6600</v>
          </cell>
          <cell r="F341" t="str">
            <v>Ｐ54</v>
          </cell>
          <cell r="G341" t="str">
            <v>Ｐ54</v>
          </cell>
        </row>
        <row r="342">
          <cell r="A342">
            <v>251203</v>
          </cell>
          <cell r="B342" t="str">
            <v>コンクリートブロック積</v>
          </cell>
          <cell r="C342" t="str">
            <v>A種・厚100・片面化粧目地・モルタル共</v>
          </cell>
          <cell r="D342" t="str">
            <v>㎡</v>
          </cell>
          <cell r="E342">
            <v>6460</v>
          </cell>
          <cell r="F342" t="str">
            <v>Ｐ54</v>
          </cell>
          <cell r="G342" t="str">
            <v>Ｐ54</v>
          </cell>
        </row>
        <row r="343">
          <cell r="A343">
            <v>251204</v>
          </cell>
          <cell r="B343" t="str">
            <v>コンクリートブロック積</v>
          </cell>
          <cell r="C343" t="str">
            <v>A種・厚120・化粧目地無・モルタル共</v>
          </cell>
          <cell r="D343" t="str">
            <v>㎡</v>
          </cell>
          <cell r="E343">
            <v>7140</v>
          </cell>
          <cell r="F343" t="str">
            <v>Ｐ54</v>
          </cell>
          <cell r="G343" t="str">
            <v>Ｐ54</v>
          </cell>
        </row>
        <row r="344">
          <cell r="A344">
            <v>251205</v>
          </cell>
          <cell r="B344" t="str">
            <v>コンクリートブロック積</v>
          </cell>
          <cell r="C344" t="str">
            <v>A種・厚120・両面化粧目地・モルタル共</v>
          </cell>
          <cell r="D344" t="str">
            <v>㎡</v>
          </cell>
          <cell r="E344">
            <v>7600</v>
          </cell>
          <cell r="F344" t="str">
            <v>Ｐ54</v>
          </cell>
          <cell r="G344" t="str">
            <v>Ｐ54</v>
          </cell>
        </row>
        <row r="345">
          <cell r="A345">
            <v>251206</v>
          </cell>
          <cell r="B345" t="str">
            <v>コンクリートブロック積</v>
          </cell>
          <cell r="C345" t="str">
            <v>A種・厚120・片面化粧目地・モルタル共</v>
          </cell>
          <cell r="D345" t="str">
            <v>㎡</v>
          </cell>
          <cell r="E345">
            <v>7450</v>
          </cell>
          <cell r="F345" t="str">
            <v>Ｐ54</v>
          </cell>
          <cell r="G345" t="str">
            <v>Ｐ54</v>
          </cell>
        </row>
        <row r="346">
          <cell r="A346">
            <v>251207</v>
          </cell>
          <cell r="B346" t="str">
            <v>コンクリートブロック積</v>
          </cell>
          <cell r="C346" t="str">
            <v>A種・厚150・化粧目地無・モルタル共</v>
          </cell>
          <cell r="D346" t="str">
            <v>㎡</v>
          </cell>
          <cell r="E346">
            <v>8140</v>
          </cell>
          <cell r="F346" t="str">
            <v>Ｐ54</v>
          </cell>
          <cell r="G346" t="str">
            <v>Ｐ54</v>
          </cell>
        </row>
        <row r="347">
          <cell r="A347">
            <v>251208</v>
          </cell>
          <cell r="B347" t="str">
            <v>コンクリートブロック積</v>
          </cell>
          <cell r="C347" t="str">
            <v>A種・厚150・両面化粧目地・モルタル共</v>
          </cell>
          <cell r="D347" t="str">
            <v>㎡</v>
          </cell>
          <cell r="E347">
            <v>8590</v>
          </cell>
          <cell r="F347" t="str">
            <v>Ｐ54</v>
          </cell>
          <cell r="G347" t="str">
            <v>Ｐ54</v>
          </cell>
        </row>
        <row r="348">
          <cell r="A348">
            <v>251209</v>
          </cell>
          <cell r="B348" t="str">
            <v>コンクリートブロック積</v>
          </cell>
          <cell r="C348" t="str">
            <v>A種・厚150・片面化粧目地・モルタル共</v>
          </cell>
          <cell r="D348" t="str">
            <v>㎡</v>
          </cell>
          <cell r="E348">
            <v>8450</v>
          </cell>
          <cell r="F348" t="str">
            <v>Ｐ54</v>
          </cell>
          <cell r="G348" t="str">
            <v>Ｐ54</v>
          </cell>
        </row>
        <row r="349">
          <cell r="A349">
            <v>251210</v>
          </cell>
          <cell r="B349" t="str">
            <v>コンクリートブロック積</v>
          </cell>
          <cell r="C349" t="str">
            <v>A種・厚190・化粧目地無・モルタル共</v>
          </cell>
          <cell r="D349" t="str">
            <v>㎡</v>
          </cell>
          <cell r="E349">
            <v>10500</v>
          </cell>
          <cell r="F349" t="str">
            <v>Ｐ54</v>
          </cell>
          <cell r="G349" t="str">
            <v>Ｐ54</v>
          </cell>
        </row>
        <row r="350">
          <cell r="A350">
            <v>251211</v>
          </cell>
          <cell r="B350" t="str">
            <v>コンクリートブロック積</v>
          </cell>
          <cell r="C350" t="str">
            <v>A種・厚190・両面化粧目地・モルタル共</v>
          </cell>
          <cell r="D350" t="str">
            <v>㎡</v>
          </cell>
          <cell r="E350">
            <v>10900</v>
          </cell>
          <cell r="F350" t="str">
            <v>Ｐ54</v>
          </cell>
          <cell r="G350" t="str">
            <v>Ｐ54</v>
          </cell>
        </row>
        <row r="351">
          <cell r="A351">
            <v>251212</v>
          </cell>
          <cell r="B351" t="str">
            <v>コンクリートブロック積</v>
          </cell>
          <cell r="C351" t="str">
            <v>A種・厚190・片面化粧目地・モルタル共</v>
          </cell>
          <cell r="D351" t="str">
            <v>㎡</v>
          </cell>
          <cell r="E351">
            <v>10800</v>
          </cell>
          <cell r="F351" t="str">
            <v>Ｐ54</v>
          </cell>
          <cell r="G351" t="str">
            <v>Ｐ54</v>
          </cell>
        </row>
        <row r="352">
          <cell r="A352">
            <v>251301</v>
          </cell>
          <cell r="B352" t="str">
            <v>コンクリートブロック積</v>
          </cell>
          <cell r="C352" t="str">
            <v>B種・厚100・化粧目地無・モルタル共</v>
          </cell>
          <cell r="D352" t="str">
            <v>㎡</v>
          </cell>
          <cell r="E352">
            <v>6430</v>
          </cell>
          <cell r="F352" t="str">
            <v>Ｐ54</v>
          </cell>
          <cell r="G352" t="str">
            <v>Ｐ54</v>
          </cell>
        </row>
        <row r="353">
          <cell r="A353">
            <v>251302</v>
          </cell>
          <cell r="B353" t="str">
            <v>コンクリートブロック積</v>
          </cell>
          <cell r="C353" t="str">
            <v>B種・厚100・両面化粧目地・モルタル共</v>
          </cell>
          <cell r="D353" t="str">
            <v>㎡</v>
          </cell>
          <cell r="E353">
            <v>6880</v>
          </cell>
          <cell r="F353" t="str">
            <v>Ｐ54</v>
          </cell>
          <cell r="G353" t="str">
            <v>Ｐ54</v>
          </cell>
        </row>
        <row r="354">
          <cell r="A354">
            <v>251303</v>
          </cell>
          <cell r="B354" t="str">
            <v>コンクリートブロック積</v>
          </cell>
          <cell r="C354" t="str">
            <v>B種・厚100・片面化粧目地・モルタル共</v>
          </cell>
          <cell r="D354" t="str">
            <v>㎡</v>
          </cell>
          <cell r="E354">
            <v>6740</v>
          </cell>
          <cell r="F354" t="str">
            <v>Ｐ54</v>
          </cell>
          <cell r="G354" t="str">
            <v>Ｐ54</v>
          </cell>
        </row>
        <row r="355">
          <cell r="A355">
            <v>251304</v>
          </cell>
          <cell r="B355" t="str">
            <v>コンクリートブロック積</v>
          </cell>
          <cell r="C355" t="str">
            <v>B種・厚120・化粧目地無・モルタル共</v>
          </cell>
          <cell r="D355" t="str">
            <v>㎡</v>
          </cell>
          <cell r="E355">
            <v>7530</v>
          </cell>
          <cell r="F355" t="str">
            <v>Ｐ54</v>
          </cell>
          <cell r="G355" t="str">
            <v>Ｐ54</v>
          </cell>
        </row>
        <row r="356">
          <cell r="A356">
            <v>251305</v>
          </cell>
          <cell r="B356" t="str">
            <v>コンクリートブロック積</v>
          </cell>
          <cell r="C356" t="str">
            <v>B種・厚120・両面化粧目地・モルタル共</v>
          </cell>
          <cell r="D356" t="str">
            <v>㎡</v>
          </cell>
          <cell r="E356">
            <v>7980</v>
          </cell>
          <cell r="F356" t="str">
            <v>Ｐ54</v>
          </cell>
          <cell r="G356" t="str">
            <v>Ｐ54</v>
          </cell>
        </row>
        <row r="357">
          <cell r="A357">
            <v>251306</v>
          </cell>
          <cell r="B357" t="str">
            <v>コンクリートブロック積</v>
          </cell>
          <cell r="C357" t="str">
            <v>B種・厚120・片面化粧目地・モルタル共</v>
          </cell>
          <cell r="D357" t="str">
            <v>㎡</v>
          </cell>
          <cell r="E357">
            <v>7840</v>
          </cell>
          <cell r="F357" t="str">
            <v>Ｐ54</v>
          </cell>
          <cell r="G357" t="str">
            <v>Ｐ54</v>
          </cell>
        </row>
        <row r="358">
          <cell r="A358">
            <v>251307</v>
          </cell>
          <cell r="B358" t="str">
            <v>コンクリートブロック積</v>
          </cell>
          <cell r="C358" t="str">
            <v>B種・厚150・化粧目地無・モルタル共</v>
          </cell>
          <cell r="D358" t="str">
            <v>㎡</v>
          </cell>
          <cell r="E358">
            <v>8630</v>
          </cell>
          <cell r="F358" t="str">
            <v>Ｐ54</v>
          </cell>
          <cell r="G358" t="str">
            <v>Ｐ54</v>
          </cell>
        </row>
        <row r="359">
          <cell r="A359">
            <v>251308</v>
          </cell>
          <cell r="B359" t="str">
            <v>コンクリートブロック積</v>
          </cell>
          <cell r="C359" t="str">
            <v>B種・厚150・両面化粧目地・モルタル共</v>
          </cell>
          <cell r="D359" t="str">
            <v>㎡</v>
          </cell>
          <cell r="E359">
            <v>9090</v>
          </cell>
          <cell r="F359" t="str">
            <v>Ｐ54</v>
          </cell>
          <cell r="G359" t="str">
            <v>Ｐ54</v>
          </cell>
        </row>
        <row r="360">
          <cell r="A360">
            <v>251309</v>
          </cell>
          <cell r="B360" t="str">
            <v>コンクリートブロック積</v>
          </cell>
          <cell r="C360" t="str">
            <v>B種・厚150・片面化粧目地・モルタル共</v>
          </cell>
          <cell r="D360" t="str">
            <v>㎡</v>
          </cell>
          <cell r="E360">
            <v>8940</v>
          </cell>
          <cell r="F360" t="str">
            <v>Ｐ54</v>
          </cell>
          <cell r="G360" t="str">
            <v>Ｐ54</v>
          </cell>
        </row>
        <row r="361">
          <cell r="A361">
            <v>251310</v>
          </cell>
          <cell r="B361" t="str">
            <v>コンクリートブロック積</v>
          </cell>
          <cell r="C361" t="str">
            <v>B種・厚190・化粧目地無・モルタル共</v>
          </cell>
          <cell r="D361" t="str">
            <v>㎡</v>
          </cell>
          <cell r="E361">
            <v>10900</v>
          </cell>
          <cell r="F361" t="str">
            <v>Ｐ54</v>
          </cell>
          <cell r="G361" t="str">
            <v>Ｐ54</v>
          </cell>
        </row>
        <row r="362">
          <cell r="A362">
            <v>251311</v>
          </cell>
          <cell r="B362" t="str">
            <v>コンクリートブロック積</v>
          </cell>
          <cell r="C362" t="str">
            <v>B種・厚190・両面化粧目地・モルタル共</v>
          </cell>
          <cell r="D362" t="str">
            <v>㎡</v>
          </cell>
          <cell r="E362">
            <v>11300</v>
          </cell>
          <cell r="F362" t="str">
            <v>Ｐ54</v>
          </cell>
          <cell r="G362" t="str">
            <v>Ｐ54</v>
          </cell>
        </row>
        <row r="363">
          <cell r="A363">
            <v>251312</v>
          </cell>
          <cell r="B363" t="str">
            <v>コンクリートブロック積</v>
          </cell>
          <cell r="C363" t="str">
            <v>B種・厚190・片面化粧目地・モルタル共</v>
          </cell>
          <cell r="D363" t="str">
            <v>㎡</v>
          </cell>
          <cell r="E363">
            <v>11200</v>
          </cell>
          <cell r="F363" t="str">
            <v>Ｐ54</v>
          </cell>
          <cell r="G363" t="str">
            <v>Ｐ54</v>
          </cell>
        </row>
        <row r="364">
          <cell r="A364">
            <v>251401</v>
          </cell>
          <cell r="B364" t="str">
            <v>コンクリートブロック積</v>
          </cell>
          <cell r="C364" t="str">
            <v>C種・厚100・化粧目地無・モルタル共</v>
          </cell>
          <cell r="D364" t="str">
            <v>㎡</v>
          </cell>
          <cell r="E364">
            <v>6500</v>
          </cell>
          <cell r="F364" t="str">
            <v>Ｐ54</v>
          </cell>
          <cell r="G364" t="str">
            <v>Ｐ54</v>
          </cell>
        </row>
        <row r="365">
          <cell r="A365">
            <v>251402</v>
          </cell>
          <cell r="B365" t="str">
            <v>コンクリートブロック積</v>
          </cell>
          <cell r="C365" t="str">
            <v>C種・厚100・両面化粧目地・モルタル共</v>
          </cell>
          <cell r="D365" t="str">
            <v>㎡</v>
          </cell>
          <cell r="E365">
            <v>6950</v>
          </cell>
          <cell r="F365" t="str">
            <v>Ｐ54</v>
          </cell>
          <cell r="G365" t="str">
            <v>Ｐ54</v>
          </cell>
        </row>
        <row r="366">
          <cell r="A366">
            <v>251403</v>
          </cell>
          <cell r="B366" t="str">
            <v>コンクリートブロック積</v>
          </cell>
          <cell r="C366" t="str">
            <v>C種・厚100・片面化粧目地・モルタル共</v>
          </cell>
          <cell r="D366" t="str">
            <v>㎡</v>
          </cell>
          <cell r="E366">
            <v>6810</v>
          </cell>
          <cell r="F366" t="str">
            <v>Ｐ54</v>
          </cell>
          <cell r="G366" t="str">
            <v>Ｐ54</v>
          </cell>
        </row>
        <row r="367">
          <cell r="A367">
            <v>251404</v>
          </cell>
          <cell r="B367" t="str">
            <v>コンクリートブロック積</v>
          </cell>
          <cell r="C367" t="str">
            <v>C種・厚120・化粧目地無・モルタル共</v>
          </cell>
          <cell r="D367" t="str">
            <v>㎡</v>
          </cell>
          <cell r="E367">
            <v>7350</v>
          </cell>
          <cell r="F367" t="str">
            <v>Ｐ55</v>
          </cell>
          <cell r="G367" t="str">
            <v>Ｐ55</v>
          </cell>
        </row>
        <row r="368">
          <cell r="A368">
            <v>251405</v>
          </cell>
          <cell r="B368" t="str">
            <v>コンクリートブロック積</v>
          </cell>
          <cell r="C368" t="str">
            <v>C種・厚120・両面化粧目地・モルタル共</v>
          </cell>
          <cell r="D368" t="str">
            <v>㎡</v>
          </cell>
          <cell r="E368">
            <v>7800</v>
          </cell>
          <cell r="F368" t="str">
            <v>Ｐ55</v>
          </cell>
          <cell r="G368" t="str">
            <v>Ｐ55</v>
          </cell>
        </row>
        <row r="369">
          <cell r="A369">
            <v>251406</v>
          </cell>
          <cell r="B369" t="str">
            <v>コンクリートブロック積</v>
          </cell>
          <cell r="C369" t="str">
            <v>C種・厚120・片面化粧目地・モルタル共</v>
          </cell>
          <cell r="D369" t="str">
            <v>㎡</v>
          </cell>
          <cell r="E369">
            <v>7660</v>
          </cell>
          <cell r="F369" t="str">
            <v>Ｐ55</v>
          </cell>
          <cell r="G369" t="str">
            <v>Ｐ55</v>
          </cell>
        </row>
        <row r="370">
          <cell r="A370">
            <v>251407</v>
          </cell>
          <cell r="B370" t="str">
            <v>コンクリートブロック積</v>
          </cell>
          <cell r="C370" t="str">
            <v>C種・厚150・化粧目地無・モルタル共</v>
          </cell>
          <cell r="D370" t="str">
            <v>㎡</v>
          </cell>
          <cell r="E370">
            <v>7780</v>
          </cell>
          <cell r="F370" t="str">
            <v>Ｐ55</v>
          </cell>
          <cell r="G370" t="str">
            <v>Ｐ55</v>
          </cell>
        </row>
        <row r="371">
          <cell r="A371">
            <v>251408</v>
          </cell>
          <cell r="B371" t="str">
            <v>コンクリートブロック積</v>
          </cell>
          <cell r="C371" t="str">
            <v>C種・厚150・両面化粧目地・モルタル共</v>
          </cell>
          <cell r="D371" t="str">
            <v>㎡</v>
          </cell>
          <cell r="E371">
            <v>8230</v>
          </cell>
          <cell r="F371" t="str">
            <v>Ｐ55</v>
          </cell>
          <cell r="G371" t="str">
            <v>Ｐ55</v>
          </cell>
        </row>
        <row r="372">
          <cell r="A372">
            <v>251409</v>
          </cell>
          <cell r="B372" t="str">
            <v>コンクリートブロック積</v>
          </cell>
          <cell r="C372" t="str">
            <v>C種・厚150・片面化粧目地・モルタル共</v>
          </cell>
          <cell r="D372" t="str">
            <v>㎡</v>
          </cell>
          <cell r="E372">
            <v>8090</v>
          </cell>
          <cell r="F372" t="str">
            <v>Ｐ55</v>
          </cell>
          <cell r="G372" t="str">
            <v>Ｐ55</v>
          </cell>
        </row>
        <row r="373">
          <cell r="A373">
            <v>251410</v>
          </cell>
          <cell r="B373" t="str">
            <v>コンクリートブロック積</v>
          </cell>
          <cell r="C373" t="str">
            <v>C種・厚190・化粧目地無・モルタル共</v>
          </cell>
          <cell r="D373" t="str">
            <v>㎡</v>
          </cell>
          <cell r="E373">
            <v>9700</v>
          </cell>
          <cell r="F373" t="str">
            <v>Ｐ55</v>
          </cell>
          <cell r="G373" t="str">
            <v>Ｐ55</v>
          </cell>
        </row>
        <row r="374">
          <cell r="A374">
            <v>251411</v>
          </cell>
          <cell r="B374" t="str">
            <v>コンクリートブロック積</v>
          </cell>
          <cell r="C374" t="str">
            <v>C種・厚190・両面化粧目地・モルタル共</v>
          </cell>
          <cell r="D374" t="str">
            <v>㎡</v>
          </cell>
          <cell r="E374">
            <v>10100</v>
          </cell>
          <cell r="F374" t="str">
            <v>Ｐ55</v>
          </cell>
          <cell r="G374" t="str">
            <v>Ｐ55</v>
          </cell>
        </row>
        <row r="375">
          <cell r="A375">
            <v>251412</v>
          </cell>
          <cell r="B375" t="str">
            <v>コンクリートブロック積</v>
          </cell>
          <cell r="C375" t="str">
            <v>C種・厚190・片面化粧目地・モルタル共</v>
          </cell>
          <cell r="D375" t="str">
            <v>㎡</v>
          </cell>
          <cell r="E375">
            <v>10000</v>
          </cell>
          <cell r="F375" t="str">
            <v>Ｐ55</v>
          </cell>
          <cell r="G375" t="str">
            <v>Ｐ55</v>
          </cell>
        </row>
        <row r="376">
          <cell r="A376">
            <v>251501</v>
          </cell>
          <cell r="B376" t="str">
            <v>コンクリートブロック積</v>
          </cell>
          <cell r="C376" t="str">
            <v>防水・厚100・化粧目地無・モルタル共</v>
          </cell>
          <cell r="D376" t="str">
            <v>㎡</v>
          </cell>
          <cell r="E376">
            <v>7640</v>
          </cell>
          <cell r="F376" t="str">
            <v>Ｐ55</v>
          </cell>
          <cell r="G376" t="str">
            <v>Ｐ55</v>
          </cell>
        </row>
        <row r="377">
          <cell r="A377">
            <v>251502</v>
          </cell>
          <cell r="B377" t="str">
            <v>コンクリートブロック積</v>
          </cell>
          <cell r="C377" t="str">
            <v>防水・厚100・両面化粧目地・モルタル共</v>
          </cell>
          <cell r="D377" t="str">
            <v>㎡</v>
          </cell>
          <cell r="E377">
            <v>8100</v>
          </cell>
          <cell r="F377" t="str">
            <v>Ｐ55</v>
          </cell>
          <cell r="G377" t="str">
            <v>Ｐ55</v>
          </cell>
        </row>
        <row r="378">
          <cell r="A378">
            <v>251503</v>
          </cell>
          <cell r="B378" t="str">
            <v>コンクリートブロック積</v>
          </cell>
          <cell r="C378" t="str">
            <v>防水・厚100・片面化粧目地・モルタル共</v>
          </cell>
          <cell r="D378" t="str">
            <v>㎡</v>
          </cell>
          <cell r="E378">
            <v>7950</v>
          </cell>
          <cell r="F378" t="str">
            <v>Ｐ55</v>
          </cell>
          <cell r="G378" t="str">
            <v>Ｐ55</v>
          </cell>
        </row>
        <row r="379">
          <cell r="A379">
            <v>251504</v>
          </cell>
          <cell r="B379" t="str">
            <v>コンクリートブロック積</v>
          </cell>
          <cell r="C379" t="str">
            <v>防水・厚120・化粧目地無・モルタル共</v>
          </cell>
          <cell r="D379" t="str">
            <v>㎡</v>
          </cell>
          <cell r="E379">
            <v>8490</v>
          </cell>
          <cell r="F379" t="str">
            <v>Ｐ55</v>
          </cell>
          <cell r="G379" t="str">
            <v>Ｐ55</v>
          </cell>
        </row>
        <row r="380">
          <cell r="A380">
            <v>251505</v>
          </cell>
          <cell r="B380" t="str">
            <v>コンクリートブロック積</v>
          </cell>
          <cell r="C380" t="str">
            <v>防水・厚120・両面化粧目地・モルタル共</v>
          </cell>
          <cell r="D380" t="str">
            <v>㎡</v>
          </cell>
          <cell r="E380">
            <v>8950</v>
          </cell>
          <cell r="F380" t="str">
            <v>Ｐ55</v>
          </cell>
          <cell r="G380" t="str">
            <v>Ｐ55</v>
          </cell>
        </row>
        <row r="381">
          <cell r="A381">
            <v>251506</v>
          </cell>
          <cell r="B381" t="str">
            <v>コンクリートブロック積</v>
          </cell>
          <cell r="C381" t="str">
            <v>防水・厚120・片面化粧目地・モルタル共</v>
          </cell>
          <cell r="D381" t="str">
            <v>㎡</v>
          </cell>
          <cell r="E381">
            <v>8810</v>
          </cell>
          <cell r="F381" t="str">
            <v>Ｐ55</v>
          </cell>
          <cell r="G381" t="str">
            <v>Ｐ55</v>
          </cell>
        </row>
        <row r="382">
          <cell r="A382">
            <v>251507</v>
          </cell>
          <cell r="B382" t="str">
            <v>コンクリートブロック積</v>
          </cell>
          <cell r="C382" t="str">
            <v>防水・厚150・化粧目地無・モルタル共</v>
          </cell>
          <cell r="D382" t="str">
            <v>㎡</v>
          </cell>
          <cell r="E382">
            <v>9490</v>
          </cell>
          <cell r="F382" t="str">
            <v>Ｐ55</v>
          </cell>
          <cell r="G382" t="str">
            <v>Ｐ55</v>
          </cell>
        </row>
        <row r="383">
          <cell r="A383">
            <v>251508</v>
          </cell>
          <cell r="B383" t="str">
            <v>コンクリートブロック積</v>
          </cell>
          <cell r="C383" t="str">
            <v>防水・厚150・両面化粧目地・モルタル共</v>
          </cell>
          <cell r="D383" t="str">
            <v>㎡</v>
          </cell>
          <cell r="E383">
            <v>9940</v>
          </cell>
          <cell r="F383" t="str">
            <v>Ｐ55</v>
          </cell>
          <cell r="G383" t="str">
            <v>Ｐ55</v>
          </cell>
        </row>
        <row r="384">
          <cell r="A384">
            <v>251509</v>
          </cell>
          <cell r="B384" t="str">
            <v>コンクリートブロック積</v>
          </cell>
          <cell r="C384" t="str">
            <v>防水・厚150・片面化粧目地・モルタル共</v>
          </cell>
          <cell r="D384" t="str">
            <v>㎡</v>
          </cell>
          <cell r="E384">
            <v>9800</v>
          </cell>
          <cell r="F384" t="str">
            <v>Ｐ55</v>
          </cell>
          <cell r="G384" t="str">
            <v>Ｐ55</v>
          </cell>
        </row>
        <row r="385">
          <cell r="A385">
            <v>251510</v>
          </cell>
          <cell r="B385" t="str">
            <v>コンクリートブロック積</v>
          </cell>
          <cell r="C385" t="str">
            <v>防水・厚190・化粧目地無・モルタル共</v>
          </cell>
          <cell r="D385" t="str">
            <v>㎡</v>
          </cell>
          <cell r="E385">
            <v>11800</v>
          </cell>
          <cell r="F385" t="str">
            <v>Ｐ55</v>
          </cell>
          <cell r="G385" t="str">
            <v>Ｐ55</v>
          </cell>
        </row>
        <row r="386">
          <cell r="A386">
            <v>251511</v>
          </cell>
          <cell r="B386" t="str">
            <v>コンクリートブロック積</v>
          </cell>
          <cell r="C386" t="str">
            <v>防水・厚190・両面化粧目地・モルタル共</v>
          </cell>
          <cell r="D386" t="str">
            <v>㎡</v>
          </cell>
          <cell r="E386">
            <v>12300</v>
          </cell>
          <cell r="F386" t="str">
            <v>Ｐ55</v>
          </cell>
          <cell r="G386" t="str">
            <v>Ｐ55</v>
          </cell>
        </row>
        <row r="387">
          <cell r="A387">
            <v>251512</v>
          </cell>
          <cell r="B387" t="str">
            <v>コンクリートブロック積</v>
          </cell>
          <cell r="C387" t="str">
            <v>防水・厚190・片面化粧目地・モルタル共</v>
          </cell>
          <cell r="D387" t="str">
            <v>㎡</v>
          </cell>
          <cell r="E387">
            <v>12100</v>
          </cell>
          <cell r="F387" t="str">
            <v>Ｐ55</v>
          </cell>
          <cell r="G387" t="str">
            <v>Ｐ55</v>
          </cell>
        </row>
        <row r="388">
          <cell r="A388">
            <v>251601</v>
          </cell>
          <cell r="B388" t="str">
            <v>れんが積化粧目地仕上</v>
          </cell>
          <cell r="C388" t="str">
            <v>両面</v>
          </cell>
          <cell r="D388" t="str">
            <v>㎡</v>
          </cell>
          <cell r="E388">
            <v>4640</v>
          </cell>
          <cell r="F388" t="str">
            <v>Ｐ56</v>
          </cell>
          <cell r="G388" t="str">
            <v>Ｐ56</v>
          </cell>
        </row>
        <row r="389">
          <cell r="A389">
            <v>251602</v>
          </cell>
          <cell r="B389" t="str">
            <v>れんが積化粧目地仕上</v>
          </cell>
          <cell r="C389" t="str">
            <v>片面</v>
          </cell>
          <cell r="D389" t="str">
            <v>㎡</v>
          </cell>
          <cell r="E389">
            <v>2830</v>
          </cell>
          <cell r="F389" t="str">
            <v>Ｐ56</v>
          </cell>
          <cell r="G389" t="str">
            <v>Ｐ56</v>
          </cell>
        </row>
        <row r="390">
          <cell r="A390">
            <v>251701</v>
          </cell>
          <cell r="B390" t="str">
            <v>れんが積[自立壁]</v>
          </cell>
          <cell r="C390" t="str">
            <v>普通れんが・半枚積み・化粧目地無・ﾓﾙﾀﾙ共</v>
          </cell>
          <cell r="D390" t="str">
            <v>㎡</v>
          </cell>
          <cell r="E390">
            <v>14100</v>
          </cell>
          <cell r="F390" t="str">
            <v>Ｐ56</v>
          </cell>
          <cell r="G390" t="str">
            <v>Ｐ56</v>
          </cell>
        </row>
        <row r="391">
          <cell r="A391">
            <v>251702</v>
          </cell>
          <cell r="B391" t="str">
            <v>れんが積[自立壁]</v>
          </cell>
          <cell r="C391" t="str">
            <v>普通れんが・半枚積み・両面化粧目地・ﾓﾙﾀﾙ共</v>
          </cell>
          <cell r="D391" t="str">
            <v>㎡</v>
          </cell>
          <cell r="E391">
            <v>19200</v>
          </cell>
          <cell r="F391" t="str">
            <v>Ｐ56</v>
          </cell>
          <cell r="G391" t="str">
            <v>Ｐ56</v>
          </cell>
        </row>
        <row r="392">
          <cell r="A392">
            <v>251703</v>
          </cell>
          <cell r="B392" t="str">
            <v>れんが積[自立壁]</v>
          </cell>
          <cell r="C392" t="str">
            <v>普通れんが・半枚積み・片面化粧目地・ﾓﾙﾀﾙ共</v>
          </cell>
          <cell r="D392" t="str">
            <v>㎡</v>
          </cell>
          <cell r="E392">
            <v>17200</v>
          </cell>
          <cell r="F392" t="str">
            <v>Ｐ56</v>
          </cell>
          <cell r="G392" t="str">
            <v>Ｐ56</v>
          </cell>
        </row>
        <row r="393">
          <cell r="A393">
            <v>251711</v>
          </cell>
          <cell r="B393" t="str">
            <v>れんが積[自立壁]</v>
          </cell>
          <cell r="C393" t="str">
            <v>普通れんが・1枚積み・化粧目地無・ﾓﾙﾀﾙ共</v>
          </cell>
          <cell r="D393" t="str">
            <v>㎡</v>
          </cell>
          <cell r="E393">
            <v>26700</v>
          </cell>
          <cell r="F393" t="str">
            <v>Ｐ56</v>
          </cell>
          <cell r="G393" t="str">
            <v>Ｐ56</v>
          </cell>
        </row>
        <row r="394">
          <cell r="A394">
            <v>251712</v>
          </cell>
          <cell r="B394" t="str">
            <v>れんが積[自立壁]</v>
          </cell>
          <cell r="C394" t="str">
            <v>普通れんが・1枚積み・両面化粧目地・ﾓﾙﾀﾙ共</v>
          </cell>
          <cell r="D394" t="str">
            <v>㎡</v>
          </cell>
          <cell r="E394">
            <v>31800</v>
          </cell>
          <cell r="F394" t="str">
            <v>Ｐ56</v>
          </cell>
          <cell r="G394" t="str">
            <v>Ｐ56</v>
          </cell>
        </row>
        <row r="395">
          <cell r="A395">
            <v>251713</v>
          </cell>
          <cell r="B395" t="str">
            <v>れんが積[自立壁]</v>
          </cell>
          <cell r="C395" t="str">
            <v>普通れんが・1枚積み・片面化粧目地・ﾓﾙﾀﾙ共</v>
          </cell>
          <cell r="D395" t="str">
            <v>㎡</v>
          </cell>
          <cell r="E395">
            <v>29800</v>
          </cell>
          <cell r="F395" t="str">
            <v>Ｐ56</v>
          </cell>
          <cell r="G395" t="str">
            <v>Ｐ56</v>
          </cell>
        </row>
        <row r="396">
          <cell r="A396">
            <v>251721</v>
          </cell>
          <cell r="B396" t="str">
            <v>れんが積[自立壁]</v>
          </cell>
          <cell r="C396" t="str">
            <v>普通れんが・1枚半積み・化粧目地無・ﾓﾙﾀﾙ共</v>
          </cell>
          <cell r="D396" t="str">
            <v>㎡</v>
          </cell>
          <cell r="E396">
            <v>41100</v>
          </cell>
          <cell r="F396" t="str">
            <v>Ｐ56</v>
          </cell>
          <cell r="G396" t="str">
            <v>Ｐ56</v>
          </cell>
        </row>
        <row r="397">
          <cell r="A397">
            <v>251722</v>
          </cell>
          <cell r="B397" t="str">
            <v>れんが積[自立壁]</v>
          </cell>
          <cell r="C397" t="str">
            <v>普通れんが・1枚半積み・両面化粧目地・ﾓﾙﾀﾙ共</v>
          </cell>
          <cell r="D397" t="str">
            <v>㎡</v>
          </cell>
          <cell r="E397">
            <v>46200</v>
          </cell>
          <cell r="F397" t="str">
            <v>Ｐ56</v>
          </cell>
          <cell r="G397" t="str">
            <v>Ｐ56</v>
          </cell>
        </row>
        <row r="398">
          <cell r="A398">
            <v>251723</v>
          </cell>
          <cell r="B398" t="str">
            <v>れんが積[自立壁]</v>
          </cell>
          <cell r="C398" t="str">
            <v>普通れんが・1枚半積み・片面化粧目地・ﾓﾙﾀﾙ共</v>
          </cell>
          <cell r="D398" t="str">
            <v>㎡</v>
          </cell>
          <cell r="E398">
            <v>44300</v>
          </cell>
          <cell r="F398" t="str">
            <v>Ｐ56</v>
          </cell>
          <cell r="G398" t="str">
            <v>Ｐ56</v>
          </cell>
        </row>
        <row r="399">
          <cell r="A399">
            <v>251801</v>
          </cell>
          <cell r="B399" t="str">
            <v>れんが積[自立壁]</v>
          </cell>
          <cell r="C399" t="str">
            <v>焼過れんが・半枚積み・化粧目地無・ﾓﾙﾀﾙ共</v>
          </cell>
          <cell r="D399" t="str">
            <v>㎡</v>
          </cell>
          <cell r="E399">
            <v>14800</v>
          </cell>
          <cell r="F399" t="str">
            <v>Ｐ56</v>
          </cell>
          <cell r="G399" t="str">
            <v>Ｐ56</v>
          </cell>
        </row>
        <row r="400">
          <cell r="A400">
            <v>251802</v>
          </cell>
          <cell r="B400" t="str">
            <v>れんが積[自立壁]</v>
          </cell>
          <cell r="C400" t="str">
            <v>焼過れんが・半枚積み・両面化粧目地・ﾓﾙﾀﾙ共</v>
          </cell>
          <cell r="D400" t="str">
            <v>㎡</v>
          </cell>
          <cell r="E400">
            <v>20000</v>
          </cell>
          <cell r="F400" t="str">
            <v>Ｐ56</v>
          </cell>
          <cell r="G400" t="str">
            <v>Ｐ56</v>
          </cell>
        </row>
        <row r="401">
          <cell r="A401">
            <v>251803</v>
          </cell>
          <cell r="B401" t="str">
            <v>れんが積[自立壁]</v>
          </cell>
          <cell r="C401" t="str">
            <v>焼過れんが・半枚積み・片面化粧目地・ﾓﾙﾀﾙ共</v>
          </cell>
          <cell r="D401" t="str">
            <v>㎡</v>
          </cell>
          <cell r="E401">
            <v>18000</v>
          </cell>
          <cell r="F401" t="str">
            <v>Ｐ56</v>
          </cell>
          <cell r="G401" t="str">
            <v>Ｐ56</v>
          </cell>
        </row>
        <row r="402">
          <cell r="A402">
            <v>251811</v>
          </cell>
          <cell r="B402" t="str">
            <v>れんが積[自立壁]</v>
          </cell>
          <cell r="C402" t="str">
            <v>焼過れんが・1枚積み・化粧目地無・ﾓﾙﾀﾙ共</v>
          </cell>
          <cell r="D402" t="str">
            <v>㎡</v>
          </cell>
          <cell r="E402">
            <v>28200</v>
          </cell>
          <cell r="F402" t="str">
            <v>Ｐ56</v>
          </cell>
          <cell r="G402" t="str">
            <v>Ｐ56</v>
          </cell>
        </row>
        <row r="403">
          <cell r="A403">
            <v>251812</v>
          </cell>
          <cell r="B403" t="str">
            <v>れんが積[自立壁]</v>
          </cell>
          <cell r="C403" t="str">
            <v>焼過れんが・1枚積み・両面化粧目地・ﾓﾙﾀﾙ共</v>
          </cell>
          <cell r="D403" t="str">
            <v>㎡</v>
          </cell>
          <cell r="E403">
            <v>33300</v>
          </cell>
          <cell r="F403" t="str">
            <v>Ｐ56</v>
          </cell>
          <cell r="G403" t="str">
            <v>Ｐ56</v>
          </cell>
        </row>
        <row r="404">
          <cell r="A404">
            <v>251813</v>
          </cell>
          <cell r="B404" t="str">
            <v>れんが積[自立壁]</v>
          </cell>
          <cell r="C404" t="str">
            <v>焼過れんが・1枚積み・片面化粧目地・ﾓﾙﾀﾙ共</v>
          </cell>
          <cell r="D404" t="str">
            <v>㎡</v>
          </cell>
          <cell r="E404">
            <v>31300</v>
          </cell>
          <cell r="F404" t="str">
            <v>Ｐ56</v>
          </cell>
          <cell r="G404" t="str">
            <v>Ｐ56</v>
          </cell>
        </row>
        <row r="405">
          <cell r="A405">
            <v>251821</v>
          </cell>
          <cell r="B405" t="str">
            <v>れんが積[自立壁]</v>
          </cell>
          <cell r="C405" t="str">
            <v>焼過れんが・1枚半積み・化粧目地無・ﾓﾙﾀﾙ共</v>
          </cell>
          <cell r="D405" t="str">
            <v>㎡</v>
          </cell>
          <cell r="E405">
            <v>43400</v>
          </cell>
          <cell r="F405" t="str">
            <v>Ｐ56</v>
          </cell>
          <cell r="G405" t="str">
            <v>Ｐ56</v>
          </cell>
        </row>
        <row r="406">
          <cell r="A406">
            <v>251822</v>
          </cell>
          <cell r="B406" t="str">
            <v>れんが積[自立壁]</v>
          </cell>
          <cell r="C406" t="str">
            <v>焼過れんが・1枚半積み・両面化粧目地・ﾓﾙﾀﾙ共</v>
          </cell>
          <cell r="D406" t="str">
            <v>㎡</v>
          </cell>
          <cell r="E406">
            <v>48500</v>
          </cell>
          <cell r="F406" t="str">
            <v>Ｐ56</v>
          </cell>
          <cell r="G406" t="str">
            <v>Ｐ56</v>
          </cell>
        </row>
        <row r="407">
          <cell r="A407">
            <v>251823</v>
          </cell>
          <cell r="B407" t="str">
            <v>れんが積[自立壁]</v>
          </cell>
          <cell r="C407" t="str">
            <v>焼過れんが・1枚半積み・片面化粧目地・ﾓﾙﾀﾙ共</v>
          </cell>
          <cell r="D407" t="str">
            <v>㎡</v>
          </cell>
          <cell r="E407">
            <v>46500</v>
          </cell>
          <cell r="F407" t="str">
            <v>Ｐ56</v>
          </cell>
          <cell r="G407" t="str">
            <v>Ｐ56</v>
          </cell>
        </row>
        <row r="408">
          <cell r="A408">
            <v>251831</v>
          </cell>
          <cell r="B408" t="str">
            <v>れんが積[く体張付]</v>
          </cell>
          <cell r="C408" t="str">
            <v>普通れんが・半枚積み・化粧目地無・ﾓﾙﾀﾙ共</v>
          </cell>
          <cell r="D408" t="str">
            <v>㎡</v>
          </cell>
          <cell r="E408">
            <v>14100</v>
          </cell>
          <cell r="F408" t="str">
            <v>Ｐ56</v>
          </cell>
          <cell r="G408" t="str">
            <v>Ｐ56</v>
          </cell>
        </row>
        <row r="409">
          <cell r="A409">
            <v>251832</v>
          </cell>
          <cell r="B409" t="str">
            <v>れんが積[く体張付]</v>
          </cell>
          <cell r="C409" t="str">
            <v>普通れんが・半枚積み・片面化粧目地・ﾓﾙﾀﾙ共</v>
          </cell>
          <cell r="D409" t="str">
            <v>㎡</v>
          </cell>
          <cell r="E409">
            <v>17200</v>
          </cell>
          <cell r="F409" t="str">
            <v>Ｐ56</v>
          </cell>
          <cell r="G409" t="str">
            <v>Ｐ56</v>
          </cell>
        </row>
        <row r="410">
          <cell r="A410">
            <v>251841</v>
          </cell>
          <cell r="B410" t="str">
            <v>れんが積[く体張付]</v>
          </cell>
          <cell r="C410" t="str">
            <v>普通れんが・1枚積み・化粧目地無・ﾓﾙﾀﾙ共</v>
          </cell>
          <cell r="D410" t="str">
            <v>㎡</v>
          </cell>
          <cell r="E410">
            <v>26700</v>
          </cell>
          <cell r="F410" t="str">
            <v>Ｐ56</v>
          </cell>
          <cell r="G410" t="str">
            <v>Ｐ56</v>
          </cell>
        </row>
        <row r="411">
          <cell r="A411">
            <v>251842</v>
          </cell>
          <cell r="B411" t="str">
            <v>れんが積[く体張付]</v>
          </cell>
          <cell r="C411" t="str">
            <v>普通れんが・1枚積み・片面化粧目地・ﾓﾙﾀﾙ共</v>
          </cell>
          <cell r="D411" t="str">
            <v>㎡</v>
          </cell>
          <cell r="E411">
            <v>29800</v>
          </cell>
          <cell r="F411" t="str">
            <v>Ｐ56</v>
          </cell>
          <cell r="G411" t="str">
            <v>Ｐ56</v>
          </cell>
        </row>
        <row r="412">
          <cell r="A412">
            <v>251851</v>
          </cell>
          <cell r="B412" t="str">
            <v>れんが積[く体張付]</v>
          </cell>
          <cell r="C412" t="str">
            <v>焼過れんが・半枚積み・化粧目地無・ﾓﾙﾀﾙ共</v>
          </cell>
          <cell r="D412" t="str">
            <v>㎡</v>
          </cell>
          <cell r="E412">
            <v>14800</v>
          </cell>
          <cell r="F412" t="str">
            <v>Ｐ56</v>
          </cell>
          <cell r="G412" t="str">
            <v>Ｐ56</v>
          </cell>
        </row>
        <row r="413">
          <cell r="A413">
            <v>251852</v>
          </cell>
          <cell r="B413" t="str">
            <v>れんが積[く体張付]</v>
          </cell>
          <cell r="C413" t="str">
            <v>焼過れんが・半枚積み・片面化粧目地・ﾓﾙﾀﾙ共</v>
          </cell>
          <cell r="D413" t="str">
            <v>㎡</v>
          </cell>
          <cell r="E413">
            <v>18000</v>
          </cell>
          <cell r="F413" t="str">
            <v>Ｐ56</v>
          </cell>
          <cell r="G413" t="str">
            <v>Ｐ56</v>
          </cell>
        </row>
        <row r="414">
          <cell r="A414">
            <v>251861</v>
          </cell>
          <cell r="B414" t="str">
            <v>れんが積[く体張付]</v>
          </cell>
          <cell r="C414" t="str">
            <v>焼過れんが・1枚積み・化粧目地無・ﾓﾙﾀﾙ共</v>
          </cell>
          <cell r="D414" t="str">
            <v>㎡</v>
          </cell>
          <cell r="E414">
            <v>28200</v>
          </cell>
          <cell r="F414" t="str">
            <v>Ｐ56</v>
          </cell>
          <cell r="G414" t="str">
            <v>Ｐ56</v>
          </cell>
        </row>
        <row r="415">
          <cell r="A415">
            <v>251862</v>
          </cell>
          <cell r="B415" t="str">
            <v>れんが積[く体張付]</v>
          </cell>
          <cell r="C415" t="str">
            <v>焼過れんが・1枚積み・片面化粧目地・ﾓﾙﾀﾙ共</v>
          </cell>
          <cell r="D415" t="str">
            <v>㎡</v>
          </cell>
          <cell r="E415">
            <v>31300</v>
          </cell>
          <cell r="F415" t="str">
            <v>Ｐ56</v>
          </cell>
          <cell r="G415" t="str">
            <v>Ｐ56</v>
          </cell>
        </row>
        <row r="416">
          <cell r="A416">
            <v>251871</v>
          </cell>
          <cell r="B416" t="str">
            <v>ALC板</v>
          </cell>
          <cell r="C416" t="str">
            <v>屋根・厚50・取付金物･目地鉄筋・ﾓﾙﾀﾙ共</v>
          </cell>
          <cell r="D416" t="str">
            <v>㎡</v>
          </cell>
          <cell r="E416">
            <v>3680</v>
          </cell>
          <cell r="F416" t="str">
            <v>Ｐ56</v>
          </cell>
          <cell r="G416" t="str">
            <v>Ｐ56</v>
          </cell>
        </row>
        <row r="417">
          <cell r="A417">
            <v>251872</v>
          </cell>
          <cell r="B417" t="str">
            <v>ALC板</v>
          </cell>
          <cell r="C417" t="str">
            <v>壁・厚50・取付金物･目地鉄筋・ﾓﾙﾀﾙ共</v>
          </cell>
          <cell r="D417" t="str">
            <v>㎡</v>
          </cell>
          <cell r="E417">
            <v>4480</v>
          </cell>
          <cell r="F417" t="str">
            <v>Ｐ56</v>
          </cell>
          <cell r="G417" t="str">
            <v>Ｐ56</v>
          </cell>
        </row>
        <row r="418">
          <cell r="A418">
            <v>251881</v>
          </cell>
          <cell r="B418" t="str">
            <v>床下換気孔ﾌﾞﾛｯｸ</v>
          </cell>
          <cell r="C418" t="str">
            <v>普及ﾀｲﾌﾟ</v>
          </cell>
          <cell r="D418" t="str">
            <v>ヶ所</v>
          </cell>
          <cell r="E418">
            <v>670</v>
          </cell>
          <cell r="F418" t="str">
            <v>Ｐ56</v>
          </cell>
          <cell r="G418" t="str">
            <v>Ｐ56</v>
          </cell>
        </row>
        <row r="419">
          <cell r="A419">
            <v>251891</v>
          </cell>
          <cell r="B419" t="str">
            <v>花型ブロック積</v>
          </cell>
          <cell r="C419" t="str">
            <v>100×190×190・角型1/2直角型</v>
          </cell>
          <cell r="D419" t="str">
            <v>㎡</v>
          </cell>
          <cell r="E419">
            <v>9540</v>
          </cell>
          <cell r="F419" t="str">
            <v>Ｐ57</v>
          </cell>
          <cell r="G419" t="str">
            <v>Ｐ57</v>
          </cell>
        </row>
        <row r="420">
          <cell r="A420">
            <v>251892</v>
          </cell>
          <cell r="B420" t="str">
            <v>花型ブロック積</v>
          </cell>
          <cell r="C420" t="str">
            <v>100×190×390・角型（Aタイプ）</v>
          </cell>
          <cell r="D420" t="str">
            <v>㎡</v>
          </cell>
          <cell r="E420">
            <v>6580</v>
          </cell>
          <cell r="F420" t="str">
            <v>Ｐ57</v>
          </cell>
          <cell r="G420" t="str">
            <v>Ｐ57</v>
          </cell>
        </row>
        <row r="421">
          <cell r="A421">
            <v>251901</v>
          </cell>
          <cell r="B421" t="str">
            <v>断熱ﾌﾞﾛｯｸ敷き</v>
          </cell>
          <cell r="C421" t="str">
            <v>100×190×390・角型（Aタイプ）</v>
          </cell>
          <cell r="D421" t="str">
            <v>㎡</v>
          </cell>
          <cell r="E421">
            <v>7150</v>
          </cell>
          <cell r="F421" t="str">
            <v>Ｐ57</v>
          </cell>
          <cell r="G421" t="str">
            <v>Ｐ57</v>
          </cell>
        </row>
        <row r="422">
          <cell r="A422" t="str">
            <v>防水工事</v>
          </cell>
        </row>
        <row r="423">
          <cell r="A423">
            <v>252001</v>
          </cell>
          <cell r="B423" t="str">
            <v>塩ビｼｰﾄ</v>
          </cell>
          <cell r="C423" t="str">
            <v>ﾊｲﾄﾝﾄﾝ程度</v>
          </cell>
          <cell r="D423" t="str">
            <v>㎡</v>
          </cell>
          <cell r="E423">
            <v>320</v>
          </cell>
          <cell r="F423" t="str">
            <v>Ｐ58</v>
          </cell>
          <cell r="G423" t="str">
            <v>Ｐ58</v>
          </cell>
        </row>
        <row r="424">
          <cell r="A424">
            <v>252011</v>
          </cell>
          <cell r="B424" t="str">
            <v>ｱｽﾌｧﾙﾄﾌｪﾙﾄ</v>
          </cell>
          <cell r="C424" t="str">
            <v>17kg品</v>
          </cell>
          <cell r="D424" t="str">
            <v>㎡</v>
          </cell>
          <cell r="E424">
            <v>330</v>
          </cell>
          <cell r="F424" t="str">
            <v>Ｐ58</v>
          </cell>
          <cell r="G424" t="str">
            <v>Ｐ58</v>
          </cell>
        </row>
        <row r="425">
          <cell r="A425">
            <v>252012</v>
          </cell>
          <cell r="B425" t="str">
            <v>ｱｽﾌｧﾙﾄﾌｪﾙﾄ</v>
          </cell>
          <cell r="C425" t="str">
            <v>430（旧20ｋｇ品)</v>
          </cell>
          <cell r="D425" t="str">
            <v>㎡</v>
          </cell>
          <cell r="E425">
            <v>350</v>
          </cell>
          <cell r="F425" t="str">
            <v>Ｐ58</v>
          </cell>
          <cell r="G425" t="str">
            <v>Ｐ58</v>
          </cell>
        </row>
        <row r="426">
          <cell r="A426">
            <v>252013</v>
          </cell>
          <cell r="B426" t="str">
            <v>ｱｽﾌｧﾙﾄﾌｪﾙﾄ</v>
          </cell>
          <cell r="C426" t="str">
            <v>650（旧30ｋｇ品)</v>
          </cell>
          <cell r="D426" t="str">
            <v>㎡</v>
          </cell>
          <cell r="E426">
            <v>410</v>
          </cell>
          <cell r="F426" t="str">
            <v>Ｐ58</v>
          </cell>
          <cell r="G426" t="str">
            <v>Ｐ58</v>
          </cell>
        </row>
        <row r="427">
          <cell r="A427">
            <v>252021</v>
          </cell>
          <cell r="B427" t="str">
            <v>ｱｽﾌｧﾙﾄﾙｰﾌｨﾝｸﾞ</v>
          </cell>
          <cell r="C427" t="str">
            <v>940（旧22ｋｇ品)</v>
          </cell>
          <cell r="D427" t="str">
            <v>㎡</v>
          </cell>
          <cell r="E427">
            <v>380</v>
          </cell>
          <cell r="F427" t="str">
            <v>Ｐ58</v>
          </cell>
          <cell r="G427" t="str">
            <v>Ｐ58</v>
          </cell>
        </row>
        <row r="428">
          <cell r="A428">
            <v>252111</v>
          </cell>
          <cell r="B428" t="str">
            <v>ｱｽﾌｧﾙﾄ防水</v>
          </cell>
          <cell r="C428" t="str">
            <v>保護防水層・密着工法・A-2･平面</v>
          </cell>
          <cell r="D428" t="str">
            <v>㎡</v>
          </cell>
          <cell r="E428">
            <v>3410</v>
          </cell>
          <cell r="F428" t="str">
            <v>Ｐ58</v>
          </cell>
          <cell r="G428" t="str">
            <v>Ｐ58</v>
          </cell>
        </row>
        <row r="429">
          <cell r="A429">
            <v>252112</v>
          </cell>
          <cell r="B429" t="str">
            <v>ｱｽﾌｧﾙﾄ防水</v>
          </cell>
          <cell r="C429" t="str">
            <v>保護防水層・密着工法・A-2･立上がり</v>
          </cell>
          <cell r="D429" t="str">
            <v>㎡</v>
          </cell>
          <cell r="E429">
            <v>4830</v>
          </cell>
          <cell r="F429" t="str">
            <v>Ｐ58</v>
          </cell>
          <cell r="G429" t="str">
            <v>Ｐ58</v>
          </cell>
        </row>
        <row r="430">
          <cell r="A430">
            <v>252113</v>
          </cell>
          <cell r="B430" t="str">
            <v>ｱｽﾌｧﾙﾄ防水</v>
          </cell>
          <cell r="C430" t="str">
            <v>保護防水層・密着工法A-2･平面・ならしﾓﾙﾀﾙ共</v>
          </cell>
          <cell r="D430" t="str">
            <v>㎡</v>
          </cell>
          <cell r="E430">
            <v>5380</v>
          </cell>
          <cell r="F430" t="str">
            <v>Ｐ58</v>
          </cell>
          <cell r="G430" t="str">
            <v>Ｐ58</v>
          </cell>
        </row>
        <row r="431">
          <cell r="A431">
            <v>252114</v>
          </cell>
          <cell r="B431" t="str">
            <v>ｱｽﾌｧﾙﾄ防水</v>
          </cell>
          <cell r="C431" t="str">
            <v>保護防水層・密着工法A-2･立上・ならしﾓﾙﾀﾙ共</v>
          </cell>
          <cell r="D431" t="str">
            <v>㎡</v>
          </cell>
          <cell r="E431">
            <v>9490</v>
          </cell>
          <cell r="F431" t="str">
            <v>Ｐ58</v>
          </cell>
          <cell r="G431" t="str">
            <v>Ｐ58</v>
          </cell>
        </row>
        <row r="432">
          <cell r="A432">
            <v>252121</v>
          </cell>
          <cell r="B432" t="str">
            <v>ｱｽﾌｧﾙﾄ防水</v>
          </cell>
          <cell r="C432" t="str">
            <v>保護防水層・絶縁工法・B-2･平面</v>
          </cell>
          <cell r="D432" t="str">
            <v>㎡</v>
          </cell>
          <cell r="E432">
            <v>4120</v>
          </cell>
          <cell r="F432" t="str">
            <v>Ｐ58</v>
          </cell>
          <cell r="G432" t="str">
            <v>Ｐ58</v>
          </cell>
        </row>
        <row r="433">
          <cell r="A433">
            <v>252122</v>
          </cell>
          <cell r="B433" t="str">
            <v>ｱｽﾌｧﾙﾄ防水</v>
          </cell>
          <cell r="C433" t="str">
            <v>保護防水層・絶縁工法・B-2･立上がり</v>
          </cell>
          <cell r="D433" t="str">
            <v>㎡</v>
          </cell>
          <cell r="E433">
            <v>5940</v>
          </cell>
          <cell r="F433" t="str">
            <v>Ｐ58</v>
          </cell>
          <cell r="G433" t="str">
            <v>Ｐ58</v>
          </cell>
        </row>
        <row r="434">
          <cell r="A434">
            <v>252123</v>
          </cell>
          <cell r="B434" t="str">
            <v>ｱｽﾌｧﾙﾄ防水</v>
          </cell>
          <cell r="C434" t="str">
            <v>保護防水層・絶縁工法B-2･平面・ならしﾓﾙﾀﾙ共</v>
          </cell>
          <cell r="D434" t="str">
            <v>㎡</v>
          </cell>
          <cell r="E434">
            <v>6090</v>
          </cell>
          <cell r="F434" t="str">
            <v>Ｐ58</v>
          </cell>
          <cell r="G434" t="str">
            <v>Ｐ58</v>
          </cell>
        </row>
        <row r="435">
          <cell r="A435">
            <v>252124</v>
          </cell>
          <cell r="B435" t="str">
            <v>ｱｽﾌｧﾙﾄ防水</v>
          </cell>
          <cell r="C435" t="str">
            <v>保護防水層・絶縁工法B-2･立上・ならしﾓﾙﾀﾙ共</v>
          </cell>
          <cell r="D435" t="str">
            <v>㎡</v>
          </cell>
          <cell r="E435">
            <v>10600</v>
          </cell>
          <cell r="F435" t="str">
            <v>Ｐ58</v>
          </cell>
          <cell r="G435" t="str">
            <v>Ｐ58</v>
          </cell>
        </row>
        <row r="436">
          <cell r="A436">
            <v>252131</v>
          </cell>
          <cell r="B436" t="str">
            <v>ｱｽﾌｧﾙﾄ防水</v>
          </cell>
          <cell r="C436" t="str">
            <v>露出防水層・密着工法・C-2･平面</v>
          </cell>
          <cell r="D436" t="str">
            <v>㎡</v>
          </cell>
          <cell r="E436">
            <v>3680</v>
          </cell>
          <cell r="F436" t="str">
            <v>Ｐ58</v>
          </cell>
          <cell r="G436" t="str">
            <v>Ｐ58</v>
          </cell>
        </row>
        <row r="437">
          <cell r="A437">
            <v>252132</v>
          </cell>
          <cell r="B437" t="str">
            <v>ｱｽﾌｧﾙﾄ防水</v>
          </cell>
          <cell r="C437" t="str">
            <v>露出防水層・密着工法・C-2･立上がり</v>
          </cell>
          <cell r="D437" t="str">
            <v>㎡</v>
          </cell>
          <cell r="E437">
            <v>5460</v>
          </cell>
          <cell r="F437" t="str">
            <v>Ｐ58</v>
          </cell>
          <cell r="G437" t="str">
            <v>Ｐ58</v>
          </cell>
        </row>
        <row r="438">
          <cell r="A438">
            <v>252133</v>
          </cell>
          <cell r="B438" t="str">
            <v>ｱｽﾌｧﾙﾄ防水</v>
          </cell>
          <cell r="C438" t="str">
            <v>露出防水層・密着工法C-2･平面・ならしﾓﾙﾀﾙ共</v>
          </cell>
          <cell r="D438" t="str">
            <v>㎡</v>
          </cell>
          <cell r="E438">
            <v>5650</v>
          </cell>
          <cell r="F438" t="str">
            <v>Ｐ58</v>
          </cell>
          <cell r="G438" t="str">
            <v>Ｐ58</v>
          </cell>
        </row>
        <row r="439">
          <cell r="A439">
            <v>252134</v>
          </cell>
          <cell r="B439" t="str">
            <v>ｱｽﾌｧﾙﾄ防水</v>
          </cell>
          <cell r="C439" t="str">
            <v>露出防水層・密着工法C-2･立上・ならしﾓﾙﾀﾙ共</v>
          </cell>
          <cell r="D439" t="str">
            <v>㎡</v>
          </cell>
          <cell r="E439">
            <v>10100</v>
          </cell>
          <cell r="F439" t="str">
            <v>Ｐ58</v>
          </cell>
          <cell r="G439" t="str">
            <v>Ｐ58</v>
          </cell>
        </row>
        <row r="440">
          <cell r="A440">
            <v>252141</v>
          </cell>
          <cell r="B440" t="str">
            <v>ｱｽﾌｧﾙﾄ防水</v>
          </cell>
          <cell r="C440" t="str">
            <v>露出防水層・絶縁工法・D-2･平面</v>
          </cell>
          <cell r="D440" t="str">
            <v>㎡</v>
          </cell>
          <cell r="E440">
            <v>4190</v>
          </cell>
          <cell r="F440" t="str">
            <v>Ｐ58</v>
          </cell>
          <cell r="G440" t="str">
            <v>Ｐ58</v>
          </cell>
        </row>
        <row r="441">
          <cell r="A441">
            <v>252142</v>
          </cell>
          <cell r="B441" t="str">
            <v>ｱｽﾌｧﾙﾄ防水</v>
          </cell>
          <cell r="C441" t="str">
            <v>露出防水層・絶縁工法・D-2･立上がり</v>
          </cell>
          <cell r="D441" t="str">
            <v>㎡</v>
          </cell>
          <cell r="E441">
            <v>6550</v>
          </cell>
          <cell r="F441" t="str">
            <v>Ｐ58</v>
          </cell>
          <cell r="G441" t="str">
            <v>Ｐ58</v>
          </cell>
        </row>
        <row r="442">
          <cell r="A442">
            <v>252143</v>
          </cell>
          <cell r="B442" t="str">
            <v>ｱｽﾌｧﾙﾄ防水</v>
          </cell>
          <cell r="C442" t="str">
            <v>露出防水層・絶縁工法D-2･平面・ならしﾓﾙﾀﾙ共</v>
          </cell>
          <cell r="D442" t="str">
            <v>㎡</v>
          </cell>
          <cell r="E442">
            <v>6160</v>
          </cell>
          <cell r="F442" t="str">
            <v>Ｐ58</v>
          </cell>
          <cell r="G442" t="str">
            <v>Ｐ58</v>
          </cell>
        </row>
        <row r="443">
          <cell r="A443">
            <v>252144</v>
          </cell>
          <cell r="B443" t="str">
            <v>ｱｽﾌｧﾙﾄ防水</v>
          </cell>
          <cell r="C443" t="str">
            <v>絶縁防水層・絶縁工法D-2･立上・ならしﾓﾙﾀﾙ共</v>
          </cell>
          <cell r="D443" t="str">
            <v>㎡</v>
          </cell>
          <cell r="E443">
            <v>11200</v>
          </cell>
          <cell r="F443" t="str">
            <v>Ｐ58</v>
          </cell>
          <cell r="G443" t="str">
            <v>Ｐ58</v>
          </cell>
        </row>
        <row r="444">
          <cell r="A444">
            <v>252145</v>
          </cell>
          <cell r="B444" t="str">
            <v>ｱｽﾌｧﾙﾄ防水</v>
          </cell>
          <cell r="C444" t="str">
            <v>E-1</v>
          </cell>
          <cell r="D444" t="str">
            <v>㎡</v>
          </cell>
          <cell r="E444">
            <v>3020</v>
          </cell>
          <cell r="F444" t="str">
            <v>Ｐ58</v>
          </cell>
          <cell r="G444" t="str">
            <v>Ｐ58</v>
          </cell>
        </row>
        <row r="445">
          <cell r="A445">
            <v>252146</v>
          </cell>
          <cell r="B445" t="str">
            <v>ｱｽﾌｧﾙﾄ防水</v>
          </cell>
          <cell r="C445" t="str">
            <v>E-2</v>
          </cell>
          <cell r="D445" t="str">
            <v>㎡</v>
          </cell>
          <cell r="E445">
            <v>2370</v>
          </cell>
          <cell r="F445" t="str">
            <v>Ｐ58</v>
          </cell>
          <cell r="G445" t="str">
            <v>Ｐ58</v>
          </cell>
        </row>
        <row r="446">
          <cell r="A446">
            <v>252147</v>
          </cell>
          <cell r="B446" t="str">
            <v>ｱｽﾌｧﾙﾄ防水</v>
          </cell>
          <cell r="C446" t="str">
            <v>ID-20・田島ﾙｰﾌｨﾝｸﾞ</v>
          </cell>
          <cell r="D446" t="str">
            <v>㎡</v>
          </cell>
          <cell r="E446">
            <v>2540</v>
          </cell>
          <cell r="F446" t="str">
            <v>Ｐ58</v>
          </cell>
          <cell r="G446" t="str">
            <v>Ｐ58</v>
          </cell>
        </row>
        <row r="447">
          <cell r="A447">
            <v>252201</v>
          </cell>
          <cell r="B447" t="str">
            <v>ｼｰﾄ防水</v>
          </cell>
          <cell r="C447" t="str">
            <v>軽歩行用・厚1mm</v>
          </cell>
          <cell r="D447" t="str">
            <v>㎡</v>
          </cell>
          <cell r="E447">
            <v>2270</v>
          </cell>
          <cell r="F447" t="str">
            <v>Ｐ58</v>
          </cell>
          <cell r="G447" t="str">
            <v>Ｐ58</v>
          </cell>
        </row>
        <row r="448">
          <cell r="A448">
            <v>252202</v>
          </cell>
          <cell r="B448" t="str">
            <v>ｼｰﾄ防水</v>
          </cell>
          <cell r="C448" t="str">
            <v>軽歩行用・厚2mm</v>
          </cell>
          <cell r="D448" t="str">
            <v>㎡</v>
          </cell>
          <cell r="E448">
            <v>2830</v>
          </cell>
          <cell r="F448" t="str">
            <v>Ｐ58</v>
          </cell>
          <cell r="G448" t="str">
            <v>Ｐ58</v>
          </cell>
        </row>
        <row r="449">
          <cell r="A449">
            <v>252203</v>
          </cell>
          <cell r="B449" t="str">
            <v>ｼｰﾄ防水</v>
          </cell>
          <cell r="C449" t="str">
            <v>非歩行用・厚1mm</v>
          </cell>
          <cell r="D449" t="str">
            <v>㎡</v>
          </cell>
          <cell r="E449">
            <v>3050</v>
          </cell>
          <cell r="F449" t="str">
            <v>P59</v>
          </cell>
          <cell r="G449" t="str">
            <v>P59</v>
          </cell>
        </row>
        <row r="450">
          <cell r="A450">
            <v>252204</v>
          </cell>
          <cell r="B450" t="str">
            <v>ｼｰﾄ防水</v>
          </cell>
          <cell r="C450" t="str">
            <v>非歩行用・厚2mm</v>
          </cell>
          <cell r="D450" t="str">
            <v>㎡</v>
          </cell>
          <cell r="E450">
            <v>3490</v>
          </cell>
          <cell r="F450" t="str">
            <v>P59</v>
          </cell>
          <cell r="G450" t="str">
            <v>P59</v>
          </cell>
        </row>
        <row r="451">
          <cell r="A451">
            <v>252205</v>
          </cell>
          <cell r="B451" t="str">
            <v>ｼｰﾄ防水</v>
          </cell>
          <cell r="C451" t="str">
            <v>軽歩行用・厚1mm・ならしﾓﾙﾀﾙ共</v>
          </cell>
          <cell r="D451" t="str">
            <v>㎡</v>
          </cell>
          <cell r="E451">
            <v>4240</v>
          </cell>
          <cell r="F451" t="str">
            <v>P59</v>
          </cell>
          <cell r="G451" t="str">
            <v>P59</v>
          </cell>
        </row>
        <row r="452">
          <cell r="A452">
            <v>252206</v>
          </cell>
          <cell r="B452" t="str">
            <v>ｼｰﾄ防水</v>
          </cell>
          <cell r="C452" t="str">
            <v>軽歩行用・厚2mm・ならしﾓﾙﾀﾙ共</v>
          </cell>
          <cell r="D452" t="str">
            <v>㎡</v>
          </cell>
          <cell r="E452">
            <v>4800</v>
          </cell>
          <cell r="F452" t="str">
            <v>P59</v>
          </cell>
          <cell r="G452" t="str">
            <v>P59</v>
          </cell>
        </row>
        <row r="453">
          <cell r="A453">
            <v>252207</v>
          </cell>
          <cell r="B453" t="str">
            <v>ｼｰﾄ防水</v>
          </cell>
          <cell r="C453" t="str">
            <v>非歩行用・厚1mm・ならしﾓﾙﾀﾙ共</v>
          </cell>
          <cell r="D453" t="str">
            <v>㎡</v>
          </cell>
          <cell r="E453">
            <v>5020</v>
          </cell>
          <cell r="F453" t="str">
            <v>P59</v>
          </cell>
          <cell r="G453" t="str">
            <v>P59</v>
          </cell>
        </row>
        <row r="454">
          <cell r="A454">
            <v>252208</v>
          </cell>
          <cell r="B454" t="str">
            <v>ｼｰﾄ防水</v>
          </cell>
          <cell r="C454" t="str">
            <v>非歩行用・厚2mm・ならしﾓﾙﾀﾙ共</v>
          </cell>
          <cell r="D454" t="str">
            <v>㎡</v>
          </cell>
          <cell r="E454">
            <v>5460</v>
          </cell>
          <cell r="F454" t="str">
            <v>P59</v>
          </cell>
          <cell r="G454" t="str">
            <v>P59</v>
          </cell>
        </row>
        <row r="455">
          <cell r="A455">
            <v>252301</v>
          </cell>
          <cell r="B455" t="str">
            <v>ﾓﾙﾀﾙ防水</v>
          </cell>
          <cell r="C455" t="str">
            <v>ｳｫｰﾀｲﾄB-1（屋上）</v>
          </cell>
          <cell r="D455" t="str">
            <v>㎡</v>
          </cell>
          <cell r="E455">
            <v>3980</v>
          </cell>
          <cell r="F455" t="str">
            <v>P59</v>
          </cell>
          <cell r="G455" t="str">
            <v>P59</v>
          </cell>
        </row>
        <row r="456">
          <cell r="A456">
            <v>252302</v>
          </cell>
          <cell r="B456" t="str">
            <v>ﾓﾙﾀﾙ防水</v>
          </cell>
          <cell r="C456" t="str">
            <v>ｳｫｰﾀｲﾄB-2（地下）</v>
          </cell>
          <cell r="D456" t="str">
            <v>㎡</v>
          </cell>
          <cell r="E456">
            <v>3300</v>
          </cell>
          <cell r="F456" t="str">
            <v>P59</v>
          </cell>
          <cell r="G456" t="str">
            <v>P59</v>
          </cell>
        </row>
        <row r="457">
          <cell r="A457">
            <v>252401</v>
          </cell>
          <cell r="B457" t="str">
            <v>ｼｰﾘﾝｸﾞ防水</v>
          </cell>
          <cell r="C457" t="str">
            <v>ｱｸﾘﾙ・10×10</v>
          </cell>
          <cell r="D457" t="str">
            <v>m</v>
          </cell>
          <cell r="E457">
            <v>660</v>
          </cell>
          <cell r="F457" t="str">
            <v>P59</v>
          </cell>
          <cell r="G457" t="str">
            <v>P59</v>
          </cell>
        </row>
        <row r="458">
          <cell r="A458">
            <v>252402</v>
          </cell>
          <cell r="B458" t="str">
            <v>ｼｰﾘﾝｸﾞ防水</v>
          </cell>
          <cell r="C458" t="str">
            <v>油性・10×10</v>
          </cell>
          <cell r="D458" t="str">
            <v>m</v>
          </cell>
          <cell r="E458">
            <v>650</v>
          </cell>
          <cell r="F458" t="str">
            <v>P59</v>
          </cell>
          <cell r="G458" t="str">
            <v>P59</v>
          </cell>
        </row>
        <row r="459">
          <cell r="A459">
            <v>252403</v>
          </cell>
          <cell r="B459" t="str">
            <v>ｼｰﾘﾝｸﾞ防水</v>
          </cell>
          <cell r="C459" t="str">
            <v>ﾎﾟﾘｻﾙﾌｧｲﾄﾞ・10×10</v>
          </cell>
          <cell r="D459" t="str">
            <v>m</v>
          </cell>
          <cell r="E459">
            <v>820</v>
          </cell>
          <cell r="F459" t="str">
            <v>P59</v>
          </cell>
          <cell r="G459" t="str">
            <v>P59</v>
          </cell>
        </row>
        <row r="460">
          <cell r="A460">
            <v>252501</v>
          </cell>
          <cell r="B460" t="str">
            <v>塗膜防水</v>
          </cell>
          <cell r="C460" t="str">
            <v>厚3mm・ﾛﾊﾞｽｺｰﾄT程度</v>
          </cell>
          <cell r="D460" t="str">
            <v>㎡</v>
          </cell>
          <cell r="E460">
            <v>3650</v>
          </cell>
          <cell r="F460" t="str">
            <v>P59</v>
          </cell>
          <cell r="G460" t="str">
            <v>P59</v>
          </cell>
        </row>
        <row r="461">
          <cell r="A461">
            <v>252511</v>
          </cell>
          <cell r="B461" t="str">
            <v>ｼｰﾄ防水</v>
          </cell>
          <cell r="C461" t="str">
            <v>厚1.2mm・保護仕上げ</v>
          </cell>
          <cell r="D461" t="str">
            <v>㎡</v>
          </cell>
          <cell r="E461">
            <v>3840</v>
          </cell>
          <cell r="F461" t="str">
            <v>P59</v>
          </cell>
          <cell r="G461" t="str">
            <v>P59</v>
          </cell>
        </row>
        <row r="462">
          <cell r="A462">
            <v>252512</v>
          </cell>
          <cell r="B462" t="str">
            <v>ｼｰﾄ防水</v>
          </cell>
          <cell r="C462" t="str">
            <v>厚1.0mm</v>
          </cell>
          <cell r="D462" t="str">
            <v>㎡</v>
          </cell>
          <cell r="E462">
            <v>3430</v>
          </cell>
          <cell r="F462" t="str">
            <v>P59</v>
          </cell>
          <cell r="G462" t="str">
            <v>P59</v>
          </cell>
        </row>
        <row r="463">
          <cell r="A463">
            <v>252513</v>
          </cell>
          <cell r="B463" t="str">
            <v>ｼｰﾄ防水</v>
          </cell>
          <cell r="C463" t="str">
            <v>厚2.0mm・露出防水</v>
          </cell>
          <cell r="D463" t="str">
            <v>㎡</v>
          </cell>
          <cell r="E463">
            <v>4050</v>
          </cell>
          <cell r="F463" t="str">
            <v>P59</v>
          </cell>
          <cell r="G463" t="str">
            <v>P59</v>
          </cell>
        </row>
        <row r="464">
          <cell r="A464">
            <v>252521</v>
          </cell>
          <cell r="B464" t="str">
            <v>塗膜防水</v>
          </cell>
          <cell r="C464" t="str">
            <v>非歩行用・厚3.5mm</v>
          </cell>
          <cell r="D464" t="str">
            <v>㎡</v>
          </cell>
          <cell r="E464">
            <v>3650</v>
          </cell>
          <cell r="F464" t="str">
            <v>P59</v>
          </cell>
          <cell r="G464" t="str">
            <v>P59</v>
          </cell>
        </row>
        <row r="465">
          <cell r="A465">
            <v>252522</v>
          </cell>
          <cell r="B465" t="str">
            <v>塗膜防水</v>
          </cell>
          <cell r="C465" t="str">
            <v>歩行用・厚5.0mm</v>
          </cell>
          <cell r="D465" t="str">
            <v>㎡</v>
          </cell>
          <cell r="E465">
            <v>5670</v>
          </cell>
          <cell r="F465" t="str">
            <v>P59</v>
          </cell>
          <cell r="G465" t="str">
            <v>P59</v>
          </cell>
        </row>
        <row r="466">
          <cell r="A466">
            <v>252523</v>
          </cell>
          <cell r="B466" t="str">
            <v>塗膜防水</v>
          </cell>
          <cell r="C466" t="str">
            <v>ﾏﾅﾀｲﾄ・A工法</v>
          </cell>
          <cell r="D466" t="str">
            <v>㎡</v>
          </cell>
          <cell r="E466">
            <v>3650</v>
          </cell>
          <cell r="F466" t="str">
            <v>P59</v>
          </cell>
          <cell r="G466" t="str">
            <v>P59</v>
          </cell>
        </row>
        <row r="467">
          <cell r="A467">
            <v>252524</v>
          </cell>
          <cell r="B467" t="str">
            <v>塗膜防水</v>
          </cell>
          <cell r="C467" t="str">
            <v>ﾏﾅﾀｲﾄ・B工法</v>
          </cell>
          <cell r="D467" t="str">
            <v>㎡</v>
          </cell>
          <cell r="E467">
            <v>3650</v>
          </cell>
          <cell r="F467" t="str">
            <v>P59</v>
          </cell>
          <cell r="G467" t="str">
            <v>P59</v>
          </cell>
        </row>
        <row r="468">
          <cell r="A468">
            <v>252525</v>
          </cell>
          <cell r="B468" t="str">
            <v>塗膜防水</v>
          </cell>
          <cell r="C468" t="str">
            <v>ﾏﾅﾀｲﾄ・C工法</v>
          </cell>
          <cell r="D468" t="str">
            <v>㎡</v>
          </cell>
          <cell r="E468">
            <v>3650</v>
          </cell>
          <cell r="F468" t="str">
            <v>P59</v>
          </cell>
          <cell r="G468" t="str">
            <v>P59</v>
          </cell>
        </row>
        <row r="469">
          <cell r="A469" t="str">
            <v>屋根工事</v>
          </cell>
        </row>
        <row r="470">
          <cell r="A470">
            <v>253001</v>
          </cell>
          <cell r="B470" t="str">
            <v>木毛ｾﾒﾝﾄ板</v>
          </cell>
          <cell r="C470" t="str">
            <v>厚25</v>
          </cell>
          <cell r="D470" t="str">
            <v>㎡</v>
          </cell>
          <cell r="E470">
            <v>2000</v>
          </cell>
          <cell r="F470" t="str">
            <v>P60</v>
          </cell>
          <cell r="G470" t="str">
            <v>P60</v>
          </cell>
        </row>
        <row r="471">
          <cell r="A471">
            <v>253002</v>
          </cell>
          <cell r="B471" t="str">
            <v>木毛ｾﾒﾝﾄ板</v>
          </cell>
          <cell r="C471" t="str">
            <v>厚20</v>
          </cell>
          <cell r="D471" t="str">
            <v>㎡</v>
          </cell>
          <cell r="E471">
            <v>1850</v>
          </cell>
          <cell r="F471" t="str">
            <v>P60</v>
          </cell>
          <cell r="G471" t="str">
            <v>P60</v>
          </cell>
        </row>
        <row r="472">
          <cell r="A472">
            <v>253003</v>
          </cell>
          <cell r="B472" t="str">
            <v>こけら葺</v>
          </cell>
          <cell r="C472" t="str">
            <v>ｺﾛｼｰﾄ程度</v>
          </cell>
          <cell r="D472" t="str">
            <v>㎡</v>
          </cell>
          <cell r="E472">
            <v>780</v>
          </cell>
          <cell r="F472" t="str">
            <v>P60</v>
          </cell>
          <cell r="G472" t="str">
            <v>P60</v>
          </cell>
        </row>
        <row r="473">
          <cell r="A473">
            <v>253011</v>
          </cell>
          <cell r="B473" t="str">
            <v>ｶﾗｰ鉄板瓦棒葺</v>
          </cell>
          <cell r="C473" t="str">
            <v>厚0.35・標準役物含む・下地別途</v>
          </cell>
          <cell r="D473" t="str">
            <v>㎡</v>
          </cell>
          <cell r="E473">
            <v>3450</v>
          </cell>
          <cell r="F473" t="str">
            <v>P60</v>
          </cell>
          <cell r="G473" t="str">
            <v>P60</v>
          </cell>
        </row>
        <row r="474">
          <cell r="A474">
            <v>253012</v>
          </cell>
          <cell r="B474" t="str">
            <v>ｶﾗｰ鉄板瓦棒葺</v>
          </cell>
          <cell r="C474" t="str">
            <v>厚0.4・標準役物含む・下地別途</v>
          </cell>
          <cell r="D474" t="str">
            <v>㎡</v>
          </cell>
          <cell r="E474">
            <v>3600</v>
          </cell>
          <cell r="F474" t="str">
            <v>P60</v>
          </cell>
          <cell r="G474" t="str">
            <v>P60</v>
          </cell>
        </row>
        <row r="475">
          <cell r="A475">
            <v>253013</v>
          </cell>
          <cell r="B475" t="str">
            <v>銅板瓦棒葺</v>
          </cell>
          <cell r="C475" t="str">
            <v>厚0.4・役物・下地別途</v>
          </cell>
          <cell r="D475" t="str">
            <v>㎡</v>
          </cell>
          <cell r="E475">
            <v>5810</v>
          </cell>
          <cell r="F475" t="str">
            <v>P60</v>
          </cell>
          <cell r="G475" t="str">
            <v>P60</v>
          </cell>
        </row>
        <row r="476">
          <cell r="A476">
            <v>253014</v>
          </cell>
          <cell r="B476" t="str">
            <v>ｶﾗｰ鉄板瓦棒葺</v>
          </cell>
          <cell r="C476" t="str">
            <v>厚0.35・小屋組木造・野地板ﾗﾜﾝ厚12</v>
          </cell>
          <cell r="D476" t="str">
            <v>㎡</v>
          </cell>
          <cell r="E476">
            <v>16900</v>
          </cell>
          <cell r="F476" t="str">
            <v>P60</v>
          </cell>
          <cell r="G476" t="str">
            <v>P60</v>
          </cell>
        </row>
        <row r="477">
          <cell r="A477">
            <v>253015</v>
          </cell>
          <cell r="B477" t="str">
            <v>ｶﾗｰ鉄板瓦棒葺</v>
          </cell>
          <cell r="C477" t="str">
            <v>厚0.4・小屋組木造・野地板ﾗﾜﾝ厚12</v>
          </cell>
          <cell r="D477" t="str">
            <v>㎡</v>
          </cell>
          <cell r="E477">
            <v>17000</v>
          </cell>
          <cell r="F477" t="str">
            <v>P60</v>
          </cell>
          <cell r="G477" t="str">
            <v>P60</v>
          </cell>
        </row>
        <row r="478">
          <cell r="A478">
            <v>253016</v>
          </cell>
          <cell r="B478" t="str">
            <v>銅板瓦棒葺</v>
          </cell>
          <cell r="C478" t="str">
            <v>厚0.4・小屋組木造・野地板ﾗﾜﾝ厚12</v>
          </cell>
          <cell r="D478" t="str">
            <v>㎡</v>
          </cell>
          <cell r="E478">
            <v>19200</v>
          </cell>
          <cell r="F478" t="str">
            <v>P60</v>
          </cell>
          <cell r="G478" t="str">
            <v>P60</v>
          </cell>
        </row>
        <row r="479">
          <cell r="A479">
            <v>253017</v>
          </cell>
          <cell r="B479" t="str">
            <v>ｶﾗｰ鉄板瓦棒葺</v>
          </cell>
          <cell r="C479" t="str">
            <v>厚0.35・木毛ｾﾒﾝﾄ板ｱｽﾌｧﾙﾄﾙｰﾌｨﾝｸﾞ</v>
          </cell>
          <cell r="D479" t="str">
            <v>㎡</v>
          </cell>
          <cell r="E479">
            <v>5770</v>
          </cell>
          <cell r="F479" t="str">
            <v>P60</v>
          </cell>
          <cell r="G479" t="str">
            <v>P60</v>
          </cell>
        </row>
        <row r="480">
          <cell r="A480">
            <v>253018</v>
          </cell>
          <cell r="B480" t="str">
            <v>ｶﾗｰ鉄板瓦棒葺</v>
          </cell>
          <cell r="C480" t="str">
            <v>厚0.4・木毛ｾﾒﾝﾄ板ｱｽﾌｧﾙﾄﾙｰﾌｨﾝｸﾞ</v>
          </cell>
          <cell r="D480" t="str">
            <v>㎡</v>
          </cell>
          <cell r="E480">
            <v>5920</v>
          </cell>
          <cell r="F480" t="str">
            <v>P60</v>
          </cell>
          <cell r="G480" t="str">
            <v>P60</v>
          </cell>
        </row>
        <row r="481">
          <cell r="A481">
            <v>253019</v>
          </cell>
          <cell r="B481" t="str">
            <v>銅板瓦棒葺</v>
          </cell>
          <cell r="C481" t="str">
            <v>厚0.4・木毛ｾﾒﾝﾄ板ｱｽﾌｧﾙﾄﾙｰﾌｨﾝｸﾞ</v>
          </cell>
          <cell r="D481" t="str">
            <v>㎡</v>
          </cell>
          <cell r="E481">
            <v>8130</v>
          </cell>
          <cell r="F481" t="str">
            <v>P60</v>
          </cell>
          <cell r="G481" t="str">
            <v>P60</v>
          </cell>
        </row>
        <row r="482">
          <cell r="A482">
            <v>253021</v>
          </cell>
          <cell r="B482" t="str">
            <v>ｶﾗｰ鉄板平板葺</v>
          </cell>
          <cell r="C482" t="str">
            <v>厚0.4・四つ切り・一文字・役物・下地別途</v>
          </cell>
          <cell r="D482" t="str">
            <v>㎡</v>
          </cell>
          <cell r="E482">
            <v>3290</v>
          </cell>
          <cell r="F482" t="str">
            <v>P60</v>
          </cell>
          <cell r="G482" t="str">
            <v>P60</v>
          </cell>
        </row>
        <row r="483">
          <cell r="A483">
            <v>253022</v>
          </cell>
          <cell r="B483" t="str">
            <v>銅板平板瓦棒葺</v>
          </cell>
          <cell r="C483" t="str">
            <v>厚0.3・四つ切り・一文字・役物・下地別途</v>
          </cell>
          <cell r="D483" t="str">
            <v>㎡</v>
          </cell>
          <cell r="E483">
            <v>11400</v>
          </cell>
          <cell r="F483" t="str">
            <v>P60</v>
          </cell>
          <cell r="G483" t="str">
            <v>P60</v>
          </cell>
        </row>
        <row r="484">
          <cell r="A484">
            <v>253023</v>
          </cell>
          <cell r="B484" t="str">
            <v>ｶﾗｰ鉄板平板葺</v>
          </cell>
          <cell r="C484" t="str">
            <v>厚0.4・小屋組木造・野地板ﾗﾜﾝ厚12</v>
          </cell>
          <cell r="D484" t="str">
            <v>㎡</v>
          </cell>
          <cell r="E484">
            <v>20600</v>
          </cell>
          <cell r="F484" t="str">
            <v>P60</v>
          </cell>
          <cell r="G484" t="str">
            <v>P60</v>
          </cell>
        </row>
        <row r="485">
          <cell r="A485">
            <v>253024</v>
          </cell>
          <cell r="B485" t="str">
            <v>銅板平板瓦棒葺</v>
          </cell>
          <cell r="C485" t="str">
            <v>厚0.3・小屋組木造・野地板ﾗﾜﾝ厚12</v>
          </cell>
          <cell r="D485" t="str">
            <v>㎡</v>
          </cell>
          <cell r="E485">
            <v>28700</v>
          </cell>
          <cell r="F485" t="str">
            <v>P60</v>
          </cell>
          <cell r="G485" t="str">
            <v>P60</v>
          </cell>
        </row>
        <row r="486">
          <cell r="A486">
            <v>253031</v>
          </cell>
          <cell r="B486" t="str">
            <v>ｶﾗｰ鉄板波板葺</v>
          </cell>
          <cell r="C486" t="str">
            <v>小波・厚0.35・釘止め・木造下地別途</v>
          </cell>
          <cell r="D486" t="str">
            <v>㎡</v>
          </cell>
          <cell r="E486">
            <v>1740</v>
          </cell>
          <cell r="F486" t="str">
            <v>P60</v>
          </cell>
          <cell r="G486" t="str">
            <v>P60</v>
          </cell>
        </row>
        <row r="487">
          <cell r="A487">
            <v>253032</v>
          </cell>
          <cell r="B487" t="str">
            <v>ｶﾗｰ鉄板波板葺</v>
          </cell>
          <cell r="C487" t="str">
            <v>小波・厚0.4・釘止め・木造下地別途</v>
          </cell>
          <cell r="D487" t="str">
            <v>㎡</v>
          </cell>
          <cell r="E487">
            <v>1810</v>
          </cell>
          <cell r="F487" t="str">
            <v>P60</v>
          </cell>
          <cell r="G487" t="str">
            <v>P60</v>
          </cell>
        </row>
        <row r="488">
          <cell r="A488">
            <v>253033</v>
          </cell>
          <cell r="B488" t="str">
            <v>ｶﾗｰ鉄板波板葺</v>
          </cell>
          <cell r="C488" t="str">
            <v>大波・厚0.35・ﾌｯｸ止め・鉄骨下地別途</v>
          </cell>
          <cell r="D488" t="str">
            <v>㎡</v>
          </cell>
          <cell r="E488">
            <v>2050</v>
          </cell>
          <cell r="F488" t="str">
            <v>P60</v>
          </cell>
          <cell r="G488" t="str">
            <v>P60</v>
          </cell>
        </row>
        <row r="489">
          <cell r="A489">
            <v>253101</v>
          </cell>
          <cell r="B489" t="str">
            <v>ｶﾗｰ鉄板折板葺</v>
          </cell>
          <cell r="C489" t="str">
            <v>厚0.6・山高85・ﾀｲﾄﾌﾚｰﾑ棟包面戸別途</v>
          </cell>
          <cell r="D489" t="str">
            <v>㎡</v>
          </cell>
          <cell r="E489">
            <v>3290</v>
          </cell>
          <cell r="F489" t="str">
            <v>P60</v>
          </cell>
          <cell r="G489" t="str">
            <v>P60</v>
          </cell>
        </row>
        <row r="490">
          <cell r="A490">
            <v>253102</v>
          </cell>
          <cell r="B490" t="str">
            <v>ｶﾗｰ鉄板折板葺</v>
          </cell>
          <cell r="C490" t="str">
            <v>厚0.8・山高85・ﾀｲﾄﾌﾚｰﾑ棟包面戸別途</v>
          </cell>
          <cell r="D490" t="str">
            <v>㎡</v>
          </cell>
          <cell r="E490">
            <v>3700</v>
          </cell>
          <cell r="F490" t="str">
            <v>P60</v>
          </cell>
          <cell r="G490" t="str">
            <v>P60</v>
          </cell>
        </row>
        <row r="491">
          <cell r="A491">
            <v>253103</v>
          </cell>
          <cell r="B491" t="str">
            <v>ｶﾗｰ鉄板折板葺</v>
          </cell>
          <cell r="C491" t="str">
            <v>厚0.6・山高150・ﾀｲﾄﾌﾚｰﾑ棟包面戸別途</v>
          </cell>
          <cell r="D491" t="str">
            <v>㎡</v>
          </cell>
          <cell r="E491">
            <v>3430</v>
          </cell>
          <cell r="F491" t="str">
            <v>P60</v>
          </cell>
          <cell r="G491" t="str">
            <v>P60</v>
          </cell>
        </row>
        <row r="492">
          <cell r="A492">
            <v>253104</v>
          </cell>
          <cell r="B492" t="str">
            <v>ｶﾗｰ鉄板折板葺</v>
          </cell>
          <cell r="C492" t="str">
            <v>厚0.8・山高150・ﾀｲﾄﾌﾚｰﾑ棟包面戸別途</v>
          </cell>
          <cell r="D492" t="str">
            <v>㎡</v>
          </cell>
          <cell r="E492">
            <v>3950</v>
          </cell>
          <cell r="F492" t="str">
            <v>P60</v>
          </cell>
          <cell r="G492" t="str">
            <v>P60</v>
          </cell>
        </row>
        <row r="493">
          <cell r="A493">
            <v>253105</v>
          </cell>
          <cell r="B493" t="str">
            <v>ｶﾗｰ鉄板折板葺</v>
          </cell>
          <cell r="C493" t="str">
            <v>厚0.8・山高170・ﾀｲﾄﾌﾚｰﾑ棟包面戸別途</v>
          </cell>
          <cell r="D493" t="str">
            <v>㎡</v>
          </cell>
          <cell r="E493">
            <v>4560</v>
          </cell>
          <cell r="F493" t="str">
            <v>P60</v>
          </cell>
          <cell r="G493" t="str">
            <v>P60</v>
          </cell>
        </row>
        <row r="494">
          <cell r="A494">
            <v>253106</v>
          </cell>
          <cell r="B494" t="str">
            <v>ｶﾗｰ鉄板折板葺</v>
          </cell>
          <cell r="C494" t="str">
            <v>厚1.0・山高170・ﾀｲﾄﾌﾚｰﾑ棟包面戸別途</v>
          </cell>
          <cell r="D494" t="str">
            <v>㎡</v>
          </cell>
          <cell r="E494">
            <v>5400</v>
          </cell>
          <cell r="F494" t="str">
            <v>P60</v>
          </cell>
          <cell r="G494" t="str">
            <v>P60</v>
          </cell>
        </row>
        <row r="495">
          <cell r="A495">
            <v>253111</v>
          </cell>
          <cell r="B495" t="str">
            <v>塩ビ鋼板折板葺</v>
          </cell>
          <cell r="C495" t="str">
            <v>厚0.6・山高85</v>
          </cell>
          <cell r="D495" t="str">
            <v>㎡</v>
          </cell>
          <cell r="E495">
            <v>3870</v>
          </cell>
          <cell r="F495" t="str">
            <v>P60</v>
          </cell>
          <cell r="G495" t="str">
            <v>P60</v>
          </cell>
        </row>
        <row r="496">
          <cell r="A496">
            <v>253112</v>
          </cell>
          <cell r="B496" t="str">
            <v>塩ビ鋼板折板葺</v>
          </cell>
          <cell r="C496" t="str">
            <v>厚0.8・山高85</v>
          </cell>
          <cell r="D496" t="str">
            <v>㎡</v>
          </cell>
        </row>
        <row r="497">
          <cell r="A497">
            <v>253113</v>
          </cell>
          <cell r="B497" t="str">
            <v>塩ビ鋼板折板葺</v>
          </cell>
          <cell r="C497" t="str">
            <v>厚0.6・山高150</v>
          </cell>
          <cell r="D497" t="str">
            <v>㎡</v>
          </cell>
        </row>
        <row r="498">
          <cell r="A498">
            <v>253114</v>
          </cell>
          <cell r="B498" t="str">
            <v>塩ビ鋼板折板葺</v>
          </cell>
          <cell r="C498" t="str">
            <v>厚0.8・山高150</v>
          </cell>
          <cell r="D498" t="str">
            <v>㎡</v>
          </cell>
        </row>
        <row r="499">
          <cell r="A499">
            <v>253115</v>
          </cell>
          <cell r="B499" t="str">
            <v>塩ビ鋼板折板葺</v>
          </cell>
          <cell r="C499" t="str">
            <v>厚0.8・山高170</v>
          </cell>
          <cell r="D499" t="str">
            <v>㎡</v>
          </cell>
        </row>
        <row r="500">
          <cell r="A500">
            <v>253116</v>
          </cell>
          <cell r="B500" t="str">
            <v>塩ビ鋼板折板葺</v>
          </cell>
          <cell r="C500" t="str">
            <v>厚1.0・山高170</v>
          </cell>
          <cell r="D500" t="str">
            <v>㎡</v>
          </cell>
        </row>
        <row r="501">
          <cell r="A501">
            <v>253201</v>
          </cell>
          <cell r="B501" t="str">
            <v>ﾀｲﾄﾌﾚｰﾑ</v>
          </cell>
          <cell r="C501" t="str">
            <v>折板用・山高85・ｶﾗｰ鉄板用</v>
          </cell>
          <cell r="D501" t="str">
            <v>m</v>
          </cell>
        </row>
        <row r="502">
          <cell r="A502">
            <v>253202</v>
          </cell>
          <cell r="B502" t="str">
            <v>ﾀｲﾄﾌﾚｰﾑ</v>
          </cell>
          <cell r="C502" t="str">
            <v>折板用・山高150・ｶﾗｰ鉄板用</v>
          </cell>
          <cell r="D502" t="str">
            <v>m</v>
          </cell>
        </row>
        <row r="503">
          <cell r="A503">
            <v>253203</v>
          </cell>
          <cell r="B503" t="str">
            <v>ﾀｲﾄﾌﾚｰﾑ</v>
          </cell>
          <cell r="C503" t="str">
            <v>折板用・山高170・ｶﾗｰ鉄板用</v>
          </cell>
          <cell r="D503" t="str">
            <v>m</v>
          </cell>
        </row>
        <row r="504">
          <cell r="A504">
            <v>253211</v>
          </cell>
          <cell r="B504" t="str">
            <v>止面戸</v>
          </cell>
          <cell r="C504" t="str">
            <v>折板用・山高85・ｶﾗｰ鉄板用</v>
          </cell>
          <cell r="D504" t="str">
            <v>m</v>
          </cell>
        </row>
        <row r="505">
          <cell r="A505">
            <v>253212</v>
          </cell>
          <cell r="B505" t="str">
            <v>止面戸</v>
          </cell>
          <cell r="C505" t="str">
            <v>折板用・山高150・ｶﾗｰ鉄板用</v>
          </cell>
          <cell r="D505" t="str">
            <v>m</v>
          </cell>
        </row>
        <row r="506">
          <cell r="A506">
            <v>253213</v>
          </cell>
          <cell r="B506" t="str">
            <v>止面戸</v>
          </cell>
          <cell r="C506" t="str">
            <v>折板用・山高170・ｶﾗｰ鉄板用</v>
          </cell>
          <cell r="D506" t="str">
            <v>m</v>
          </cell>
        </row>
        <row r="507">
          <cell r="A507">
            <v>253221</v>
          </cell>
          <cell r="B507" t="str">
            <v>棟包[ｴﾌﾟﾛﾝ無し]</v>
          </cell>
          <cell r="C507" t="str">
            <v>折板用・山高85・ｶﾗｰ鉄板用</v>
          </cell>
          <cell r="D507" t="str">
            <v>m</v>
          </cell>
        </row>
        <row r="508">
          <cell r="A508">
            <v>253222</v>
          </cell>
          <cell r="B508" t="str">
            <v>棟包[ｴﾌﾟﾛﾝ無し]</v>
          </cell>
          <cell r="C508" t="str">
            <v>折板用・山高150・ｶﾗｰ鉄板用</v>
          </cell>
          <cell r="D508" t="str">
            <v>m</v>
          </cell>
        </row>
        <row r="509">
          <cell r="A509">
            <v>253223</v>
          </cell>
          <cell r="B509" t="str">
            <v>棟包[ｴﾌﾟﾛﾝ無し]</v>
          </cell>
          <cell r="C509" t="str">
            <v>折板用・山高170・ｶﾗｰ鉄板用</v>
          </cell>
          <cell r="D509" t="str">
            <v>m</v>
          </cell>
        </row>
        <row r="510">
          <cell r="A510">
            <v>253301</v>
          </cell>
          <cell r="B510" t="str">
            <v>波板ﾜｲﾔｶﾞﾗｽ</v>
          </cell>
          <cell r="C510" t="str">
            <v>厚6・小波重ね葺き</v>
          </cell>
          <cell r="D510" t="str">
            <v>㎡</v>
          </cell>
        </row>
        <row r="511">
          <cell r="A511">
            <v>253302</v>
          </cell>
          <cell r="B511" t="str">
            <v>波板ﾜｲﾔｶﾞﾗｽ</v>
          </cell>
          <cell r="C511" t="str">
            <v>厚6・小波平葺き</v>
          </cell>
          <cell r="D511" t="str">
            <v>㎡</v>
          </cell>
        </row>
        <row r="512">
          <cell r="A512">
            <v>253303</v>
          </cell>
          <cell r="B512" t="str">
            <v>波板ﾜｲﾔｶﾞﾗｽ</v>
          </cell>
          <cell r="C512" t="str">
            <v>厚7・大波平葺き</v>
          </cell>
          <cell r="D512" t="str">
            <v>㎡</v>
          </cell>
        </row>
        <row r="513">
          <cell r="A513">
            <v>253304</v>
          </cell>
          <cell r="B513" t="str">
            <v>波板ﾜｲﾔｶﾞﾗｽ</v>
          </cell>
          <cell r="C513" t="str">
            <v>厚7・特大波</v>
          </cell>
          <cell r="D513" t="str">
            <v>㎡</v>
          </cell>
        </row>
        <row r="514">
          <cell r="A514">
            <v>253311</v>
          </cell>
          <cell r="B514" t="str">
            <v>硬質塩ビ波板葺</v>
          </cell>
          <cell r="C514" t="str">
            <v>厚0.8・32波</v>
          </cell>
          <cell r="D514" t="str">
            <v>㎡</v>
          </cell>
          <cell r="E514">
            <v>2120</v>
          </cell>
          <cell r="F514" t="str">
            <v>P61</v>
          </cell>
          <cell r="G514" t="str">
            <v>P61</v>
          </cell>
        </row>
        <row r="515">
          <cell r="A515">
            <v>253312</v>
          </cell>
          <cell r="B515" t="str">
            <v>硬質塩ビ波板葺</v>
          </cell>
          <cell r="C515" t="str">
            <v>厚1.0・76波</v>
          </cell>
          <cell r="D515" t="str">
            <v>㎡</v>
          </cell>
          <cell r="E515">
            <v>2530</v>
          </cell>
          <cell r="F515" t="str">
            <v>P61</v>
          </cell>
          <cell r="G515" t="str">
            <v>P61</v>
          </cell>
        </row>
        <row r="516">
          <cell r="A516">
            <v>253313</v>
          </cell>
          <cell r="B516" t="str">
            <v>硬質塩ビ波板葺</v>
          </cell>
          <cell r="C516" t="str">
            <v>厚1.0・63波</v>
          </cell>
          <cell r="D516" t="str">
            <v>㎡</v>
          </cell>
          <cell r="E516">
            <v>2530</v>
          </cell>
          <cell r="F516" t="str">
            <v>P61</v>
          </cell>
          <cell r="G516" t="str">
            <v>P61</v>
          </cell>
        </row>
        <row r="517">
          <cell r="A517">
            <v>253314</v>
          </cell>
          <cell r="B517" t="str">
            <v>硬質塩ビ波板葺</v>
          </cell>
          <cell r="C517" t="str">
            <v>厚1.0・130波</v>
          </cell>
          <cell r="D517" t="str">
            <v>㎡</v>
          </cell>
          <cell r="E517">
            <v>2510</v>
          </cell>
          <cell r="F517" t="str">
            <v>P61</v>
          </cell>
          <cell r="G517" t="str">
            <v>P61</v>
          </cell>
        </row>
        <row r="518">
          <cell r="A518">
            <v>253321</v>
          </cell>
          <cell r="B518" t="str">
            <v>ｶﾞﾗｽ繊維強化ポリ板葺</v>
          </cell>
          <cell r="C518" t="str">
            <v>厚0.8・32波</v>
          </cell>
          <cell r="D518" t="str">
            <v>㎡</v>
          </cell>
        </row>
        <row r="519">
          <cell r="A519">
            <v>253322</v>
          </cell>
          <cell r="B519" t="str">
            <v>ｶﾞﾗｽ繊維強化ポリ板葺</v>
          </cell>
          <cell r="C519" t="str">
            <v>厚1.2・76波</v>
          </cell>
          <cell r="D519" t="str">
            <v>㎡</v>
          </cell>
        </row>
        <row r="520">
          <cell r="A520">
            <v>253323</v>
          </cell>
          <cell r="B520" t="str">
            <v>ｶﾞﾗｽ繊維強化ポリ板葺</v>
          </cell>
          <cell r="C520" t="str">
            <v>厚1.0・63波</v>
          </cell>
          <cell r="D520" t="str">
            <v>㎡</v>
          </cell>
        </row>
        <row r="521">
          <cell r="A521">
            <v>253324</v>
          </cell>
          <cell r="B521" t="str">
            <v>ｶﾞﾗｽ繊維強化ポリ板葺</v>
          </cell>
          <cell r="C521" t="str">
            <v>厚1.2・130波</v>
          </cell>
          <cell r="D521" t="str">
            <v>㎡</v>
          </cell>
        </row>
        <row r="522">
          <cell r="A522">
            <v>253325</v>
          </cell>
          <cell r="B522" t="str">
            <v>ｶﾞﾗｽ繊維強化ポリ板葺</v>
          </cell>
          <cell r="C522" t="str">
            <v>厚1.5・折板葺き</v>
          </cell>
          <cell r="D522" t="str">
            <v>㎡</v>
          </cell>
        </row>
        <row r="523">
          <cell r="A523">
            <v>253401</v>
          </cell>
        </row>
        <row r="524">
          <cell r="A524">
            <v>253402</v>
          </cell>
        </row>
        <row r="525">
          <cell r="A525">
            <v>253403</v>
          </cell>
        </row>
        <row r="526">
          <cell r="A526">
            <v>253404</v>
          </cell>
        </row>
        <row r="527">
          <cell r="A527">
            <v>253405</v>
          </cell>
        </row>
        <row r="528">
          <cell r="A528">
            <v>253406</v>
          </cell>
        </row>
        <row r="529">
          <cell r="A529">
            <v>253407</v>
          </cell>
        </row>
        <row r="530">
          <cell r="A530">
            <v>253408</v>
          </cell>
        </row>
        <row r="531">
          <cell r="A531">
            <v>253411</v>
          </cell>
        </row>
        <row r="532">
          <cell r="A532">
            <v>253412</v>
          </cell>
        </row>
        <row r="533">
          <cell r="A533">
            <v>253421</v>
          </cell>
        </row>
        <row r="534">
          <cell r="A534">
            <v>253422</v>
          </cell>
          <cell r="B534" t="str">
            <v>P64</v>
          </cell>
          <cell r="G534" t="str">
            <v>P64</v>
          </cell>
        </row>
        <row r="535">
          <cell r="A535">
            <v>253423</v>
          </cell>
          <cell r="B535" t="str">
            <v>P64</v>
          </cell>
          <cell r="G535" t="str">
            <v>P64</v>
          </cell>
        </row>
        <row r="536">
          <cell r="A536">
            <v>253424</v>
          </cell>
          <cell r="B536" t="str">
            <v>P64</v>
          </cell>
          <cell r="G536" t="str">
            <v>P64</v>
          </cell>
        </row>
        <row r="537">
          <cell r="A537">
            <v>253425</v>
          </cell>
          <cell r="B537" t="str">
            <v>P64</v>
          </cell>
          <cell r="G537" t="str">
            <v>P64</v>
          </cell>
        </row>
        <row r="538">
          <cell r="A538">
            <v>253426</v>
          </cell>
          <cell r="B538" t="str">
            <v>P64</v>
          </cell>
          <cell r="G538" t="str">
            <v>P64</v>
          </cell>
        </row>
        <row r="539">
          <cell r="A539">
            <v>253431</v>
          </cell>
          <cell r="B539" t="str">
            <v>P64</v>
          </cell>
          <cell r="G539" t="str">
            <v>P64</v>
          </cell>
        </row>
        <row r="540">
          <cell r="A540">
            <v>253432</v>
          </cell>
          <cell r="B540" t="str">
            <v>P64</v>
          </cell>
          <cell r="G540" t="str">
            <v>P64</v>
          </cell>
        </row>
        <row r="541">
          <cell r="A541">
            <v>253441</v>
          </cell>
          <cell r="B541" t="str">
            <v>P64</v>
          </cell>
          <cell r="G541" t="str">
            <v>P64</v>
          </cell>
        </row>
        <row r="542">
          <cell r="A542">
            <v>253451</v>
          </cell>
          <cell r="B542" t="str">
            <v>P64</v>
          </cell>
          <cell r="G542" t="str">
            <v>P64</v>
          </cell>
        </row>
        <row r="543">
          <cell r="A543">
            <v>253501</v>
          </cell>
          <cell r="B543" t="str">
            <v>P64</v>
          </cell>
          <cell r="G543" t="str">
            <v>P64</v>
          </cell>
        </row>
        <row r="544">
          <cell r="A544">
            <v>253502</v>
          </cell>
          <cell r="B544" t="str">
            <v>P64</v>
          </cell>
          <cell r="G544" t="str">
            <v>P64</v>
          </cell>
        </row>
        <row r="545">
          <cell r="A545">
            <v>253503</v>
          </cell>
          <cell r="B545" t="str">
            <v>P64</v>
          </cell>
          <cell r="G545" t="str">
            <v>P64</v>
          </cell>
        </row>
        <row r="546">
          <cell r="A546">
            <v>253504</v>
          </cell>
          <cell r="B546" t="str">
            <v>P64</v>
          </cell>
          <cell r="G546" t="str">
            <v>P64</v>
          </cell>
        </row>
        <row r="547">
          <cell r="A547">
            <v>253505</v>
          </cell>
          <cell r="B547" t="str">
            <v>P64</v>
          </cell>
          <cell r="G547" t="str">
            <v>P64</v>
          </cell>
        </row>
        <row r="548">
          <cell r="A548">
            <v>253506</v>
          </cell>
          <cell r="B548" t="str">
            <v>P63</v>
          </cell>
          <cell r="G548" t="str">
            <v>P63</v>
          </cell>
        </row>
        <row r="549">
          <cell r="A549">
            <v>253511</v>
          </cell>
          <cell r="B549" t="str">
            <v>P63</v>
          </cell>
          <cell r="G549" t="str">
            <v>P63</v>
          </cell>
        </row>
        <row r="550">
          <cell r="A550">
            <v>253521</v>
          </cell>
          <cell r="B550" t="str">
            <v>P63</v>
          </cell>
          <cell r="G550" t="str">
            <v>P63</v>
          </cell>
        </row>
        <row r="551">
          <cell r="A551">
            <v>253522</v>
          </cell>
          <cell r="B551" t="str">
            <v>P63</v>
          </cell>
          <cell r="G551" t="str">
            <v>P63</v>
          </cell>
        </row>
        <row r="552">
          <cell r="A552">
            <v>253531</v>
          </cell>
          <cell r="B552" t="str">
            <v>P63</v>
          </cell>
          <cell r="G552" t="str">
            <v>P63</v>
          </cell>
        </row>
        <row r="553">
          <cell r="A553">
            <v>253541</v>
          </cell>
          <cell r="B553" t="str">
            <v>P63</v>
          </cell>
          <cell r="G553" t="str">
            <v>P63</v>
          </cell>
        </row>
        <row r="554">
          <cell r="A554">
            <v>253542</v>
          </cell>
          <cell r="B554" t="str">
            <v>P63</v>
          </cell>
          <cell r="G554" t="str">
            <v>P63</v>
          </cell>
        </row>
        <row r="555">
          <cell r="A555">
            <v>253551</v>
          </cell>
          <cell r="B555" t="str">
            <v>波板葺き[亜鉛鉄板]</v>
          </cell>
          <cell r="C555" t="str">
            <v>小波・厚0.35・釘止め・木造下地別途</v>
          </cell>
          <cell r="D555" t="str">
            <v>㎡</v>
          </cell>
          <cell r="E555">
            <v>1620</v>
          </cell>
          <cell r="F555" t="str">
            <v>P63</v>
          </cell>
          <cell r="G555" t="str">
            <v>P63</v>
          </cell>
        </row>
        <row r="556">
          <cell r="A556">
            <v>253552</v>
          </cell>
          <cell r="B556" t="str">
            <v>波板葺き[亜鉛鉄板]</v>
          </cell>
          <cell r="C556" t="str">
            <v>小波・厚0.4・釘止め・木造下地別途</v>
          </cell>
          <cell r="D556" t="str">
            <v>㎡</v>
          </cell>
          <cell r="E556">
            <v>1720</v>
          </cell>
          <cell r="F556" t="str">
            <v>P63</v>
          </cell>
          <cell r="G556" t="str">
            <v>P63</v>
          </cell>
        </row>
        <row r="557">
          <cell r="A557">
            <v>253553</v>
          </cell>
          <cell r="B557" t="str">
            <v>波板葺き[亜鉛鉄板]</v>
          </cell>
          <cell r="C557" t="str">
            <v>大波・厚0.35・ﾌｯｸ止め・鉄骨下地別途</v>
          </cell>
          <cell r="D557" t="str">
            <v>㎡</v>
          </cell>
          <cell r="E557">
            <v>1940</v>
          </cell>
          <cell r="F557" t="str">
            <v>P63</v>
          </cell>
          <cell r="G557" t="str">
            <v>P63</v>
          </cell>
        </row>
        <row r="558">
          <cell r="A558">
            <v>253561</v>
          </cell>
          <cell r="B558" t="str">
            <v>棟包[ｶﾗｰ鉄板]</v>
          </cell>
          <cell r="C558" t="str">
            <v>厚0.4・糸幅300mm</v>
          </cell>
          <cell r="D558" t="str">
            <v>m</v>
          </cell>
          <cell r="E558">
            <v>2180</v>
          </cell>
          <cell r="F558" t="str">
            <v>P63</v>
          </cell>
          <cell r="G558" t="str">
            <v>P63</v>
          </cell>
        </row>
        <row r="559">
          <cell r="A559">
            <v>253562</v>
          </cell>
          <cell r="B559" t="str">
            <v>棟包[亜鉛鉄板]</v>
          </cell>
          <cell r="C559" t="str">
            <v>厚0.4・糸幅300mm</v>
          </cell>
          <cell r="D559" t="str">
            <v>m</v>
          </cell>
          <cell r="E559">
            <v>2110</v>
          </cell>
          <cell r="F559" t="str">
            <v>P63</v>
          </cell>
          <cell r="G559" t="str">
            <v>P63</v>
          </cell>
        </row>
        <row r="560">
          <cell r="A560">
            <v>253563</v>
          </cell>
          <cell r="B560" t="str">
            <v>棟包[ｽﾃﾝﾚｽ]</v>
          </cell>
          <cell r="C560" t="str">
            <v>厚0.4・糸幅300mm</v>
          </cell>
          <cell r="D560" t="str">
            <v>m</v>
          </cell>
          <cell r="E560">
            <v>3550</v>
          </cell>
          <cell r="F560" t="str">
            <v>P63</v>
          </cell>
          <cell r="G560" t="str">
            <v>P63</v>
          </cell>
        </row>
        <row r="561">
          <cell r="A561">
            <v>253571</v>
          </cell>
          <cell r="B561" t="str">
            <v>P63</v>
          </cell>
          <cell r="G561" t="str">
            <v>P63</v>
          </cell>
        </row>
        <row r="562">
          <cell r="A562">
            <v>253572</v>
          </cell>
          <cell r="B562" t="str">
            <v>P63</v>
          </cell>
          <cell r="G562" t="str">
            <v>P63</v>
          </cell>
        </row>
        <row r="563">
          <cell r="A563">
            <v>253573</v>
          </cell>
          <cell r="B563" t="str">
            <v>P63</v>
          </cell>
          <cell r="G563" t="str">
            <v>P63</v>
          </cell>
        </row>
        <row r="564">
          <cell r="A564">
            <v>253581</v>
          </cell>
          <cell r="B564" t="str">
            <v>P63</v>
          </cell>
          <cell r="G564" t="str">
            <v>P63</v>
          </cell>
        </row>
        <row r="565">
          <cell r="A565">
            <v>253582</v>
          </cell>
          <cell r="B565" t="str">
            <v>P63</v>
          </cell>
          <cell r="G565" t="str">
            <v>P63</v>
          </cell>
        </row>
        <row r="566">
          <cell r="A566">
            <v>253583</v>
          </cell>
          <cell r="B566" t="str">
            <v>P63</v>
          </cell>
          <cell r="G566" t="str">
            <v>P63</v>
          </cell>
        </row>
        <row r="567">
          <cell r="A567">
            <v>253591</v>
          </cell>
          <cell r="B567" t="str">
            <v>P63</v>
          </cell>
          <cell r="G567" t="str">
            <v>P63</v>
          </cell>
        </row>
        <row r="568">
          <cell r="A568">
            <v>253592</v>
          </cell>
          <cell r="B568" t="str">
            <v>P63</v>
          </cell>
          <cell r="G568" t="str">
            <v>P63</v>
          </cell>
        </row>
        <row r="569">
          <cell r="A569">
            <v>253593</v>
          </cell>
          <cell r="B569" t="str">
            <v>P63</v>
          </cell>
          <cell r="G569" t="str">
            <v>P63</v>
          </cell>
        </row>
        <row r="570">
          <cell r="A570">
            <v>253601</v>
          </cell>
          <cell r="B570" t="str">
            <v>P63</v>
          </cell>
          <cell r="G570" t="str">
            <v>P63</v>
          </cell>
        </row>
        <row r="571">
          <cell r="A571">
            <v>253602</v>
          </cell>
          <cell r="B571" t="str">
            <v>P63</v>
          </cell>
          <cell r="G571" t="str">
            <v>P63</v>
          </cell>
        </row>
        <row r="572">
          <cell r="A572">
            <v>253603</v>
          </cell>
          <cell r="B572" t="str">
            <v>P63</v>
          </cell>
          <cell r="G572" t="str">
            <v>P63</v>
          </cell>
        </row>
        <row r="573">
          <cell r="A573">
            <v>253611</v>
          </cell>
          <cell r="B573" t="str">
            <v>P63</v>
          </cell>
          <cell r="G573" t="str">
            <v>P63</v>
          </cell>
        </row>
        <row r="574">
          <cell r="A574">
            <v>253612</v>
          </cell>
          <cell r="B574" t="str">
            <v>P64</v>
          </cell>
          <cell r="G574" t="str">
            <v>P64</v>
          </cell>
        </row>
        <row r="575">
          <cell r="A575">
            <v>253613</v>
          </cell>
          <cell r="B575" t="str">
            <v>P64</v>
          </cell>
          <cell r="G575" t="str">
            <v>P64</v>
          </cell>
        </row>
        <row r="576">
          <cell r="A576">
            <v>253621</v>
          </cell>
          <cell r="B576" t="str">
            <v>P64</v>
          </cell>
          <cell r="G576" t="str">
            <v>P64</v>
          </cell>
        </row>
        <row r="577">
          <cell r="A577">
            <v>253622</v>
          </cell>
          <cell r="B577" t="str">
            <v>P64</v>
          </cell>
          <cell r="G577" t="str">
            <v>P64</v>
          </cell>
        </row>
        <row r="578">
          <cell r="A578">
            <v>253623</v>
          </cell>
          <cell r="B578" t="str">
            <v>P64</v>
          </cell>
          <cell r="G578" t="str">
            <v>P64</v>
          </cell>
        </row>
        <row r="579">
          <cell r="A579">
            <v>253631</v>
          </cell>
          <cell r="B579" t="str">
            <v>P64</v>
          </cell>
          <cell r="G579" t="str">
            <v>P64</v>
          </cell>
        </row>
        <row r="580">
          <cell r="A580">
            <v>253641</v>
          </cell>
          <cell r="B580" t="str">
            <v>沖縄在来瓦葺き</v>
          </cell>
          <cell r="C580" t="str">
            <v>しっくい共・標準役物共・下地別途（瓦桟は含む）</v>
          </cell>
          <cell r="D580" t="str">
            <v>㎡</v>
          </cell>
          <cell r="E580">
            <v>10800</v>
          </cell>
          <cell r="F580" t="str">
            <v>P64</v>
          </cell>
          <cell r="G580" t="str">
            <v>P64</v>
          </cell>
        </row>
        <row r="581">
          <cell r="A581">
            <v>253651</v>
          </cell>
          <cell r="B581" t="str">
            <v>沖縄S型瓦葺き</v>
          </cell>
          <cell r="C581" t="str">
            <v>しっくい共・標準役物共・下地別途（瓦桟は含む）</v>
          </cell>
          <cell r="D581" t="str">
            <v>㎡</v>
          </cell>
          <cell r="E581">
            <v>10300</v>
          </cell>
          <cell r="F581" t="str">
            <v>P64</v>
          </cell>
          <cell r="G581" t="str">
            <v>P64</v>
          </cell>
        </row>
        <row r="582">
          <cell r="A582">
            <v>253661</v>
          </cell>
          <cell r="B582" t="str">
            <v>沖縄重瓦葺き</v>
          </cell>
          <cell r="C582" t="str">
            <v>しっくい無・標準役物共・下地別途（瓦桟は含む）</v>
          </cell>
          <cell r="D582" t="str">
            <v>㎡</v>
          </cell>
          <cell r="E582">
            <v>8690</v>
          </cell>
          <cell r="F582" t="str">
            <v>P64</v>
          </cell>
          <cell r="G582" t="str">
            <v>P64</v>
          </cell>
        </row>
        <row r="583">
          <cell r="A583">
            <v>253671</v>
          </cell>
          <cell r="B583" t="str">
            <v>沖縄断熱瓦葺き</v>
          </cell>
          <cell r="C583" t="str">
            <v>しっくい無・標準役物共・下地別途（瓦桟は含む）</v>
          </cell>
          <cell r="D583" t="str">
            <v>㎡</v>
          </cell>
          <cell r="E583">
            <v>9130</v>
          </cell>
          <cell r="F583" t="str">
            <v>P64</v>
          </cell>
          <cell r="G583" t="str">
            <v>P64</v>
          </cell>
        </row>
        <row r="584">
          <cell r="A584">
            <v>253681</v>
          </cell>
          <cell r="B584" t="str">
            <v>沖縄ｾﾒﾝﾄ瓦葺き</v>
          </cell>
          <cell r="C584" t="str">
            <v>しっくい共・標準役物共・下地別途（瓦桟は含む）</v>
          </cell>
          <cell r="D584" t="str">
            <v>㎡</v>
          </cell>
          <cell r="E584">
            <v>10200</v>
          </cell>
          <cell r="F584" t="str">
            <v>P64</v>
          </cell>
          <cell r="G584" t="str">
            <v>P64</v>
          </cell>
        </row>
        <row r="585">
          <cell r="A585">
            <v>253691</v>
          </cell>
          <cell r="B585" t="str">
            <v>沖縄在来瓦葺き</v>
          </cell>
          <cell r="C585" t="str">
            <v>しっくい共・杉野地板共</v>
          </cell>
          <cell r="D585" t="str">
            <v>㎡</v>
          </cell>
          <cell r="E585">
            <v>23300</v>
          </cell>
          <cell r="F585" t="str">
            <v>P64</v>
          </cell>
          <cell r="G585" t="str">
            <v>P64</v>
          </cell>
        </row>
        <row r="586">
          <cell r="A586">
            <v>253701</v>
          </cell>
          <cell r="B586" t="str">
            <v>沖縄S型瓦葺き</v>
          </cell>
          <cell r="C586" t="str">
            <v>しっくい共・杉野地板共</v>
          </cell>
          <cell r="D586" t="str">
            <v>㎡</v>
          </cell>
          <cell r="E586">
            <v>22800</v>
          </cell>
          <cell r="F586" t="str">
            <v>P64</v>
          </cell>
          <cell r="G586" t="str">
            <v>P64</v>
          </cell>
        </row>
        <row r="587">
          <cell r="A587">
            <v>253711</v>
          </cell>
          <cell r="B587" t="str">
            <v>沖縄重瓦葺き</v>
          </cell>
          <cell r="C587" t="str">
            <v>しっくい無・杉野地板共</v>
          </cell>
          <cell r="D587" t="str">
            <v>㎡</v>
          </cell>
          <cell r="E587">
            <v>21100</v>
          </cell>
          <cell r="F587" t="str">
            <v>P64</v>
          </cell>
          <cell r="G587" t="str">
            <v>P64</v>
          </cell>
        </row>
        <row r="588">
          <cell r="A588">
            <v>253721</v>
          </cell>
          <cell r="B588" t="str">
            <v>沖縄断熱瓦葺き</v>
          </cell>
          <cell r="C588" t="str">
            <v>しっくい無・杉野地板共</v>
          </cell>
          <cell r="D588" t="str">
            <v>㎡</v>
          </cell>
          <cell r="E588">
            <v>21600</v>
          </cell>
          <cell r="F588" t="str">
            <v>P64</v>
          </cell>
          <cell r="G588" t="str">
            <v>P64</v>
          </cell>
        </row>
        <row r="589">
          <cell r="A589">
            <v>253731</v>
          </cell>
          <cell r="B589" t="str">
            <v>沖縄ｾﾒﾝﾄ瓦葺き</v>
          </cell>
          <cell r="C589" t="str">
            <v>しっくい共・杉野地板共</v>
          </cell>
          <cell r="D589" t="str">
            <v>㎡</v>
          </cell>
          <cell r="E589">
            <v>22700</v>
          </cell>
          <cell r="F589" t="str">
            <v>P64</v>
          </cell>
          <cell r="G589" t="str">
            <v>P64</v>
          </cell>
        </row>
        <row r="591">
          <cell r="A591" t="str">
            <v>石工事</v>
          </cell>
        </row>
        <row r="593">
          <cell r="A593" t="str">
            <v>タイル工事</v>
          </cell>
        </row>
        <row r="594">
          <cell r="A594">
            <v>255001</v>
          </cell>
          <cell r="B594" t="str">
            <v>㎡</v>
          </cell>
          <cell r="C594" t="str">
            <v>Ｐ71</v>
          </cell>
          <cell r="D594" t="str">
            <v>㎡</v>
          </cell>
          <cell r="G594" t="str">
            <v>Ｐ71</v>
          </cell>
        </row>
        <row r="595">
          <cell r="A595">
            <v>255002</v>
          </cell>
          <cell r="B595" t="str">
            <v>㎡</v>
          </cell>
          <cell r="C595" t="str">
            <v>Ｐ71</v>
          </cell>
          <cell r="D595" t="str">
            <v>㎡</v>
          </cell>
          <cell r="G595" t="str">
            <v>Ｐ71</v>
          </cell>
        </row>
        <row r="596">
          <cell r="A596">
            <v>255003</v>
          </cell>
          <cell r="B596" t="str">
            <v>㎡</v>
          </cell>
          <cell r="C596" t="str">
            <v>Ｐ71</v>
          </cell>
          <cell r="D596" t="str">
            <v>㎡</v>
          </cell>
          <cell r="G596" t="str">
            <v>Ｐ71</v>
          </cell>
        </row>
        <row r="597">
          <cell r="A597">
            <v>255004</v>
          </cell>
          <cell r="B597" t="str">
            <v>㎡</v>
          </cell>
          <cell r="C597" t="str">
            <v>Ｐ71</v>
          </cell>
          <cell r="D597" t="str">
            <v>㎡</v>
          </cell>
          <cell r="G597" t="str">
            <v>Ｐ71</v>
          </cell>
        </row>
        <row r="598">
          <cell r="A598">
            <v>255011</v>
          </cell>
          <cell r="B598" t="str">
            <v>㎡</v>
          </cell>
          <cell r="C598" t="str">
            <v>Ｐ71</v>
          </cell>
          <cell r="D598" t="str">
            <v>㎡</v>
          </cell>
          <cell r="G598" t="str">
            <v>Ｐ71</v>
          </cell>
        </row>
        <row r="599">
          <cell r="A599">
            <v>255012</v>
          </cell>
          <cell r="B599" t="str">
            <v>㎡</v>
          </cell>
          <cell r="C599" t="str">
            <v>Ｐ71</v>
          </cell>
          <cell r="D599" t="str">
            <v>㎡</v>
          </cell>
          <cell r="G599" t="str">
            <v>Ｐ71</v>
          </cell>
        </row>
        <row r="600">
          <cell r="A600">
            <v>255013</v>
          </cell>
          <cell r="B600" t="str">
            <v>㎡</v>
          </cell>
          <cell r="C600" t="str">
            <v>Ｐ71</v>
          </cell>
          <cell r="D600" t="str">
            <v>㎡</v>
          </cell>
          <cell r="G600" t="str">
            <v>Ｐ71</v>
          </cell>
        </row>
        <row r="601">
          <cell r="A601">
            <v>255014</v>
          </cell>
          <cell r="B601" t="str">
            <v>㎡</v>
          </cell>
          <cell r="C601" t="str">
            <v>Ｐ71</v>
          </cell>
          <cell r="D601" t="str">
            <v>㎡</v>
          </cell>
          <cell r="G601" t="str">
            <v>Ｐ71</v>
          </cell>
        </row>
        <row r="602">
          <cell r="A602">
            <v>255021</v>
          </cell>
          <cell r="B602" t="str">
            <v>㎡</v>
          </cell>
          <cell r="C602" t="str">
            <v>Ｐ71</v>
          </cell>
          <cell r="D602" t="str">
            <v>㎡</v>
          </cell>
          <cell r="G602" t="str">
            <v>Ｐ71</v>
          </cell>
        </row>
        <row r="603">
          <cell r="A603">
            <v>255022</v>
          </cell>
          <cell r="B603" t="str">
            <v>㎡</v>
          </cell>
          <cell r="C603" t="str">
            <v>Ｐ71</v>
          </cell>
          <cell r="D603" t="str">
            <v>㎡</v>
          </cell>
          <cell r="G603" t="str">
            <v>Ｐ71</v>
          </cell>
        </row>
        <row r="604">
          <cell r="A604">
            <v>255023</v>
          </cell>
          <cell r="B604" t="str">
            <v>㎡</v>
          </cell>
          <cell r="C604" t="str">
            <v>Ｐ71</v>
          </cell>
          <cell r="D604" t="str">
            <v>㎡</v>
          </cell>
          <cell r="G604" t="str">
            <v>Ｐ71</v>
          </cell>
        </row>
        <row r="605">
          <cell r="A605">
            <v>255024</v>
          </cell>
          <cell r="B605" t="str">
            <v>㎡</v>
          </cell>
          <cell r="C605" t="str">
            <v>Ｐ71</v>
          </cell>
          <cell r="D605" t="str">
            <v>㎡</v>
          </cell>
          <cell r="G605" t="str">
            <v>Ｐ71</v>
          </cell>
        </row>
        <row r="606">
          <cell r="A606">
            <v>255101</v>
          </cell>
          <cell r="B606" t="str">
            <v>陶器質ﾀｲﾙ　内壁</v>
          </cell>
          <cell r="C606" t="str">
            <v>施釉・100角</v>
          </cell>
          <cell r="D606" t="str">
            <v>㎡</v>
          </cell>
          <cell r="E606">
            <v>8170</v>
          </cell>
          <cell r="F606" t="str">
            <v>Ｐ71</v>
          </cell>
          <cell r="G606" t="str">
            <v>Ｐ71</v>
          </cell>
        </row>
        <row r="607">
          <cell r="A607">
            <v>255102</v>
          </cell>
          <cell r="B607" t="str">
            <v>陶器質ﾀｲﾙ　内壁</v>
          </cell>
          <cell r="C607" t="str">
            <v>施釉・108角</v>
          </cell>
          <cell r="D607" t="str">
            <v>㎡</v>
          </cell>
          <cell r="E607">
            <v>7760</v>
          </cell>
          <cell r="F607" t="str">
            <v>Ｐ71</v>
          </cell>
          <cell r="G607" t="str">
            <v>Ｐ71</v>
          </cell>
        </row>
        <row r="608">
          <cell r="A608">
            <v>255103</v>
          </cell>
          <cell r="B608" t="str">
            <v>陶器質ﾀｲﾙ　内壁</v>
          </cell>
          <cell r="C608" t="str">
            <v>施釉・100角・ﾓﾙﾀﾙ下地共</v>
          </cell>
          <cell r="D608" t="str">
            <v>㎡</v>
          </cell>
          <cell r="E608">
            <v>11800</v>
          </cell>
          <cell r="F608" t="str">
            <v>Ｐ71</v>
          </cell>
          <cell r="G608" t="str">
            <v>Ｐ71</v>
          </cell>
        </row>
        <row r="609">
          <cell r="A609">
            <v>255104</v>
          </cell>
          <cell r="B609" t="str">
            <v>陶器質ﾀｲﾙ　内壁</v>
          </cell>
          <cell r="C609" t="str">
            <v>施釉・108角・ﾓﾙﾀﾙ下地共</v>
          </cell>
          <cell r="D609" t="str">
            <v>㎡</v>
          </cell>
          <cell r="E609">
            <v>11400</v>
          </cell>
          <cell r="F609" t="str">
            <v>Ｐ71</v>
          </cell>
          <cell r="G609" t="str">
            <v>Ｐ71</v>
          </cell>
        </row>
        <row r="610">
          <cell r="A610">
            <v>255111</v>
          </cell>
          <cell r="B610" t="str">
            <v>㎡</v>
          </cell>
          <cell r="C610" t="str">
            <v>Ｐ71</v>
          </cell>
          <cell r="D610" t="str">
            <v>㎡</v>
          </cell>
          <cell r="G610" t="str">
            <v>Ｐ71</v>
          </cell>
        </row>
        <row r="611">
          <cell r="A611">
            <v>255112</v>
          </cell>
          <cell r="B611" t="str">
            <v>㎡</v>
          </cell>
          <cell r="C611" t="str">
            <v>Ｐ71</v>
          </cell>
          <cell r="D611" t="str">
            <v>㎡</v>
          </cell>
          <cell r="G611" t="str">
            <v>Ｐ71</v>
          </cell>
        </row>
        <row r="612">
          <cell r="A612">
            <v>255113</v>
          </cell>
          <cell r="B612" t="str">
            <v>㎡</v>
          </cell>
          <cell r="C612" t="str">
            <v>Ｐ71</v>
          </cell>
          <cell r="D612" t="str">
            <v>㎡</v>
          </cell>
          <cell r="G612" t="str">
            <v>Ｐ71</v>
          </cell>
        </row>
        <row r="613">
          <cell r="A613">
            <v>255114</v>
          </cell>
          <cell r="B613" t="str">
            <v>㎡</v>
          </cell>
          <cell r="C613" t="str">
            <v>Ｐ71</v>
          </cell>
          <cell r="D613" t="str">
            <v>㎡</v>
          </cell>
          <cell r="G613" t="str">
            <v>Ｐ71</v>
          </cell>
        </row>
        <row r="614">
          <cell r="A614">
            <v>255121</v>
          </cell>
          <cell r="B614" t="str">
            <v>㎡</v>
          </cell>
          <cell r="C614" t="str">
            <v>Ｐ71</v>
          </cell>
          <cell r="D614" t="str">
            <v>㎡</v>
          </cell>
          <cell r="G614" t="str">
            <v>Ｐ71</v>
          </cell>
        </row>
        <row r="615">
          <cell r="A615">
            <v>255122</v>
          </cell>
          <cell r="B615" t="str">
            <v>㎡</v>
          </cell>
          <cell r="C615" t="str">
            <v>Ｐ71</v>
          </cell>
          <cell r="D615" t="str">
            <v>㎡</v>
          </cell>
          <cell r="G615" t="str">
            <v>Ｐ71</v>
          </cell>
        </row>
        <row r="616">
          <cell r="A616">
            <v>255123</v>
          </cell>
          <cell r="B616" t="str">
            <v>㎡</v>
          </cell>
          <cell r="C616" t="str">
            <v>Ｐ71</v>
          </cell>
          <cell r="D616" t="str">
            <v>㎡</v>
          </cell>
          <cell r="G616" t="str">
            <v>Ｐ71</v>
          </cell>
        </row>
        <row r="617">
          <cell r="A617">
            <v>255124</v>
          </cell>
          <cell r="B617" t="str">
            <v>㎡</v>
          </cell>
          <cell r="C617" t="str">
            <v>Ｐ71</v>
          </cell>
          <cell r="D617" t="str">
            <v>㎡</v>
          </cell>
          <cell r="G617" t="str">
            <v>Ｐ71</v>
          </cell>
        </row>
        <row r="618">
          <cell r="A618">
            <v>255125</v>
          </cell>
          <cell r="B618" t="str">
            <v>㎡</v>
          </cell>
          <cell r="C618" t="str">
            <v>Ｐ71</v>
          </cell>
          <cell r="D618" t="str">
            <v>㎡</v>
          </cell>
          <cell r="G618" t="str">
            <v>Ｐ71</v>
          </cell>
        </row>
        <row r="619">
          <cell r="A619">
            <v>255126</v>
          </cell>
          <cell r="B619" t="str">
            <v>㎡</v>
          </cell>
          <cell r="C619" t="str">
            <v>Ｐ71</v>
          </cell>
          <cell r="D619" t="str">
            <v>㎡</v>
          </cell>
          <cell r="G619" t="str">
            <v>Ｐ71</v>
          </cell>
        </row>
        <row r="620">
          <cell r="A620">
            <v>255131</v>
          </cell>
          <cell r="B620" t="str">
            <v>㎡</v>
          </cell>
          <cell r="C620" t="str">
            <v>Ｐ72</v>
          </cell>
          <cell r="D620" t="str">
            <v>㎡</v>
          </cell>
          <cell r="G620" t="str">
            <v>Ｐ72</v>
          </cell>
        </row>
        <row r="621">
          <cell r="A621">
            <v>255132</v>
          </cell>
          <cell r="B621" t="str">
            <v>㎡</v>
          </cell>
          <cell r="C621" t="str">
            <v>Ｐ72</v>
          </cell>
          <cell r="D621" t="str">
            <v>㎡</v>
          </cell>
          <cell r="G621" t="str">
            <v>Ｐ72</v>
          </cell>
        </row>
        <row r="622">
          <cell r="A622">
            <v>255133</v>
          </cell>
          <cell r="B622" t="str">
            <v>㎡</v>
          </cell>
          <cell r="C622" t="str">
            <v>Ｐ72</v>
          </cell>
          <cell r="D622" t="str">
            <v>㎡</v>
          </cell>
          <cell r="G622" t="str">
            <v>Ｐ72</v>
          </cell>
        </row>
        <row r="623">
          <cell r="A623">
            <v>255134</v>
          </cell>
          <cell r="B623" t="str">
            <v>㎡</v>
          </cell>
          <cell r="C623" t="str">
            <v>Ｐ72</v>
          </cell>
          <cell r="D623" t="str">
            <v>㎡</v>
          </cell>
          <cell r="G623" t="str">
            <v>Ｐ72</v>
          </cell>
        </row>
        <row r="624">
          <cell r="A624">
            <v>255135</v>
          </cell>
          <cell r="B624" t="str">
            <v>㎡</v>
          </cell>
          <cell r="C624" t="str">
            <v>Ｐ72</v>
          </cell>
          <cell r="D624" t="str">
            <v>㎡</v>
          </cell>
          <cell r="G624" t="str">
            <v>Ｐ72</v>
          </cell>
        </row>
        <row r="625">
          <cell r="A625">
            <v>255136</v>
          </cell>
          <cell r="B625" t="str">
            <v>㎡</v>
          </cell>
          <cell r="C625" t="str">
            <v>Ｐ72</v>
          </cell>
          <cell r="D625" t="str">
            <v>㎡</v>
          </cell>
          <cell r="G625" t="str">
            <v>Ｐ72</v>
          </cell>
        </row>
        <row r="626">
          <cell r="A626">
            <v>255201</v>
          </cell>
          <cell r="B626" t="str">
            <v>㎡</v>
          </cell>
          <cell r="C626" t="str">
            <v>Ｐ72</v>
          </cell>
          <cell r="D626" t="str">
            <v>㎡</v>
          </cell>
          <cell r="G626" t="str">
            <v>Ｐ72</v>
          </cell>
        </row>
        <row r="627">
          <cell r="A627">
            <v>255202</v>
          </cell>
          <cell r="B627" t="str">
            <v>㎡</v>
          </cell>
          <cell r="C627" t="str">
            <v>Ｐ72</v>
          </cell>
          <cell r="D627" t="str">
            <v>㎡</v>
          </cell>
          <cell r="G627" t="str">
            <v>Ｐ72</v>
          </cell>
        </row>
        <row r="628">
          <cell r="A628">
            <v>255203</v>
          </cell>
          <cell r="B628" t="str">
            <v>㎡</v>
          </cell>
          <cell r="C628" t="str">
            <v>Ｐ72</v>
          </cell>
          <cell r="D628" t="str">
            <v>㎡</v>
          </cell>
          <cell r="G628" t="str">
            <v>Ｐ72</v>
          </cell>
        </row>
        <row r="629">
          <cell r="A629">
            <v>255204</v>
          </cell>
          <cell r="B629" t="str">
            <v>㎡</v>
          </cell>
          <cell r="C629" t="str">
            <v>Ｐ72</v>
          </cell>
          <cell r="D629" t="str">
            <v>㎡</v>
          </cell>
          <cell r="G629" t="str">
            <v>Ｐ72</v>
          </cell>
        </row>
        <row r="630">
          <cell r="A630">
            <v>255205</v>
          </cell>
          <cell r="B630" t="str">
            <v>㎡</v>
          </cell>
          <cell r="C630" t="str">
            <v>Ｐ72</v>
          </cell>
          <cell r="D630" t="str">
            <v>㎡</v>
          </cell>
          <cell r="G630" t="str">
            <v>Ｐ72</v>
          </cell>
        </row>
        <row r="631">
          <cell r="A631">
            <v>255206</v>
          </cell>
          <cell r="B631" t="str">
            <v>㎡</v>
          </cell>
          <cell r="C631" t="str">
            <v>Ｐ72</v>
          </cell>
          <cell r="D631" t="str">
            <v>㎡</v>
          </cell>
          <cell r="G631" t="str">
            <v>Ｐ72</v>
          </cell>
        </row>
        <row r="632">
          <cell r="A632">
            <v>255207</v>
          </cell>
          <cell r="B632" t="str">
            <v>㎡</v>
          </cell>
          <cell r="C632" t="str">
            <v>Ｐ72</v>
          </cell>
          <cell r="D632" t="str">
            <v>㎡</v>
          </cell>
          <cell r="G632" t="str">
            <v>Ｐ72</v>
          </cell>
        </row>
        <row r="633">
          <cell r="A633">
            <v>255208</v>
          </cell>
          <cell r="B633" t="str">
            <v>㎡</v>
          </cell>
          <cell r="C633" t="str">
            <v>Ｐ72</v>
          </cell>
          <cell r="D633" t="str">
            <v>㎡</v>
          </cell>
          <cell r="G633" t="str">
            <v>Ｐ72</v>
          </cell>
        </row>
        <row r="634">
          <cell r="A634">
            <v>255209</v>
          </cell>
          <cell r="B634" t="str">
            <v>㎡</v>
          </cell>
          <cell r="C634" t="str">
            <v>Ｐ72</v>
          </cell>
          <cell r="D634" t="str">
            <v>㎡</v>
          </cell>
          <cell r="G634" t="str">
            <v>Ｐ72</v>
          </cell>
        </row>
        <row r="635">
          <cell r="A635">
            <v>255210</v>
          </cell>
          <cell r="B635" t="str">
            <v>㎡</v>
          </cell>
          <cell r="C635" t="str">
            <v>Ｐ72</v>
          </cell>
          <cell r="D635" t="str">
            <v>㎡</v>
          </cell>
          <cell r="G635" t="str">
            <v>Ｐ72</v>
          </cell>
        </row>
        <row r="636">
          <cell r="A636">
            <v>255211</v>
          </cell>
          <cell r="B636" t="str">
            <v>磁器質ﾓｻﾞｲｸﾀｲﾙ　床</v>
          </cell>
          <cell r="C636" t="str">
            <v>無釉・25角</v>
          </cell>
          <cell r="D636" t="str">
            <v>㎡</v>
          </cell>
          <cell r="E636">
            <v>8410</v>
          </cell>
          <cell r="F636" t="str">
            <v>Ｐ72</v>
          </cell>
          <cell r="G636" t="str">
            <v>Ｐ72</v>
          </cell>
        </row>
        <row r="637">
          <cell r="A637">
            <v>255212</v>
          </cell>
          <cell r="B637" t="str">
            <v>磁器質ﾓｻﾞｲｸﾀｲﾙ　床</v>
          </cell>
          <cell r="C637" t="str">
            <v>施釉・25角</v>
          </cell>
          <cell r="D637" t="str">
            <v>㎡</v>
          </cell>
          <cell r="E637">
            <v>8280</v>
          </cell>
          <cell r="F637" t="str">
            <v>Ｐ72</v>
          </cell>
          <cell r="G637" t="str">
            <v>Ｐ72</v>
          </cell>
        </row>
        <row r="638">
          <cell r="A638">
            <v>255213</v>
          </cell>
          <cell r="B638" t="str">
            <v>磁器質ﾓｻﾞｲｸﾀｲﾙ　床</v>
          </cell>
          <cell r="C638" t="str">
            <v>磨き・19角</v>
          </cell>
          <cell r="D638" t="str">
            <v>㎡</v>
          </cell>
          <cell r="E638">
            <v>8400</v>
          </cell>
          <cell r="F638" t="str">
            <v>Ｐ72</v>
          </cell>
          <cell r="G638" t="str">
            <v>Ｐ72</v>
          </cell>
        </row>
        <row r="639">
          <cell r="A639">
            <v>255214</v>
          </cell>
          <cell r="B639" t="str">
            <v>磁器質ﾓｻﾞｲｸﾀｲﾙ　床</v>
          </cell>
          <cell r="C639" t="str">
            <v>無釉・25角・モルタル下地共</v>
          </cell>
          <cell r="D639" t="str">
            <v>㎡</v>
          </cell>
          <cell r="E639">
            <v>10900</v>
          </cell>
          <cell r="F639" t="str">
            <v>Ｐ72</v>
          </cell>
          <cell r="G639" t="str">
            <v>Ｐ72</v>
          </cell>
        </row>
        <row r="640">
          <cell r="A640">
            <v>255215</v>
          </cell>
          <cell r="B640" t="str">
            <v>磁器質ﾓｻﾞｲｸﾀｲﾙ　床</v>
          </cell>
          <cell r="C640" t="str">
            <v>施釉・25角・モルタル下地共</v>
          </cell>
          <cell r="D640" t="str">
            <v>㎡</v>
          </cell>
          <cell r="E640">
            <v>10700</v>
          </cell>
          <cell r="F640" t="str">
            <v>Ｐ72</v>
          </cell>
          <cell r="G640" t="str">
            <v>Ｐ72</v>
          </cell>
        </row>
        <row r="641">
          <cell r="A641">
            <v>255216</v>
          </cell>
          <cell r="B641" t="str">
            <v>磁器質ﾓｻﾞｲｸﾀｲﾙ　床</v>
          </cell>
          <cell r="C641" t="str">
            <v>磨き・19角・モルタル下地共</v>
          </cell>
          <cell r="D641" t="str">
            <v>㎡</v>
          </cell>
          <cell r="E641">
            <v>10900</v>
          </cell>
          <cell r="F641" t="str">
            <v>Ｐ72</v>
          </cell>
          <cell r="G641" t="str">
            <v>Ｐ72</v>
          </cell>
        </row>
        <row r="642">
          <cell r="A642">
            <v>255217</v>
          </cell>
          <cell r="B642" t="str">
            <v>磁器質ﾓｻﾞｲｸﾀｲﾙ　床</v>
          </cell>
          <cell r="C642" t="str">
            <v>施釉・50角</v>
          </cell>
          <cell r="D642" t="str">
            <v>㎡</v>
          </cell>
          <cell r="E642">
            <v>8770</v>
          </cell>
          <cell r="F642" t="str">
            <v>Ｐ72</v>
          </cell>
          <cell r="G642" t="str">
            <v>Ｐ72</v>
          </cell>
        </row>
        <row r="643">
          <cell r="A643">
            <v>255218</v>
          </cell>
        </row>
        <row r="644">
          <cell r="A644">
            <v>255219</v>
          </cell>
        </row>
        <row r="645">
          <cell r="A645">
            <v>255220</v>
          </cell>
        </row>
        <row r="647">
          <cell r="A647" t="str">
            <v>左官工事</v>
          </cell>
          <cell r="B647" t="str">
            <v>P75</v>
          </cell>
          <cell r="G647" t="str">
            <v>P75</v>
          </cell>
        </row>
        <row r="648">
          <cell r="A648">
            <v>256001</v>
          </cell>
          <cell r="B648" t="str">
            <v>モルタル</v>
          </cell>
          <cell r="C648" t="str">
            <v>1：3</v>
          </cell>
          <cell r="D648" t="str">
            <v>m3</v>
          </cell>
          <cell r="E648">
            <v>12700</v>
          </cell>
          <cell r="F648" t="str">
            <v>P75</v>
          </cell>
          <cell r="G648" t="str">
            <v>P75</v>
          </cell>
        </row>
        <row r="649">
          <cell r="A649">
            <v>256002</v>
          </cell>
          <cell r="B649" t="str">
            <v>モルタル</v>
          </cell>
          <cell r="C649" t="str">
            <v>1：2</v>
          </cell>
          <cell r="D649" t="str">
            <v>m3</v>
          </cell>
          <cell r="E649">
            <v>25600</v>
          </cell>
          <cell r="F649" t="str">
            <v>P75</v>
          </cell>
          <cell r="G649" t="str">
            <v>P75</v>
          </cell>
        </row>
        <row r="650">
          <cell r="A650">
            <v>256011</v>
          </cell>
          <cell r="B650" t="str">
            <v>床コンクリート金ごて仕上</v>
          </cell>
          <cell r="C650" t="str">
            <v>手間のみ</v>
          </cell>
          <cell r="D650" t="str">
            <v>㎡</v>
          </cell>
          <cell r="E650">
            <v>740</v>
          </cell>
          <cell r="F650" t="str">
            <v>P75</v>
          </cell>
          <cell r="G650" t="str">
            <v>P75</v>
          </cell>
        </row>
        <row r="651">
          <cell r="A651">
            <v>256012</v>
          </cell>
          <cell r="B651" t="str">
            <v>床コンクリート木ごて仕上</v>
          </cell>
          <cell r="C651" t="str">
            <v>手間のみ</v>
          </cell>
          <cell r="D651" t="str">
            <v>㎡</v>
          </cell>
          <cell r="E651">
            <v>530</v>
          </cell>
          <cell r="F651" t="str">
            <v>P75</v>
          </cell>
          <cell r="G651" t="str">
            <v>P75</v>
          </cell>
        </row>
        <row r="652">
          <cell r="A652">
            <v>256013</v>
          </cell>
          <cell r="B652" t="str">
            <v>ならしﾓﾙﾀﾙ</v>
          </cell>
          <cell r="C652" t="str">
            <v>P75</v>
          </cell>
          <cell r="G652" t="str">
            <v>P75</v>
          </cell>
        </row>
        <row r="653">
          <cell r="A653">
            <v>256014</v>
          </cell>
          <cell r="B653" t="str">
            <v>P75</v>
          </cell>
          <cell r="G653" t="str">
            <v>P75</v>
          </cell>
        </row>
        <row r="654">
          <cell r="A654">
            <v>256015</v>
          </cell>
          <cell r="B654" t="str">
            <v>P75</v>
          </cell>
          <cell r="G654" t="str">
            <v>P75</v>
          </cell>
        </row>
        <row r="655">
          <cell r="A655">
            <v>256016</v>
          </cell>
          <cell r="B655" t="str">
            <v>P75</v>
          </cell>
          <cell r="G655" t="str">
            <v>P75</v>
          </cell>
        </row>
        <row r="656">
          <cell r="A656">
            <v>256017</v>
          </cell>
          <cell r="B656" t="str">
            <v>P75</v>
          </cell>
          <cell r="G656" t="str">
            <v>P75</v>
          </cell>
        </row>
        <row r="657">
          <cell r="A657">
            <v>256101</v>
          </cell>
          <cell r="B657" t="str">
            <v>P75</v>
          </cell>
          <cell r="G657" t="str">
            <v>P75</v>
          </cell>
        </row>
        <row r="658">
          <cell r="A658">
            <v>256102</v>
          </cell>
          <cell r="B658" t="str">
            <v>P75</v>
          </cell>
          <cell r="G658" t="str">
            <v>P75</v>
          </cell>
        </row>
        <row r="659">
          <cell r="A659">
            <v>256103</v>
          </cell>
          <cell r="B659" t="str">
            <v>P75</v>
          </cell>
          <cell r="G659" t="str">
            <v>P75</v>
          </cell>
        </row>
        <row r="660">
          <cell r="A660">
            <v>256104</v>
          </cell>
          <cell r="B660" t="str">
            <v>P75</v>
          </cell>
          <cell r="G660" t="str">
            <v>P75</v>
          </cell>
        </row>
        <row r="661">
          <cell r="A661">
            <v>256105</v>
          </cell>
          <cell r="B661" t="str">
            <v>P75</v>
          </cell>
          <cell r="G661" t="str">
            <v>P75</v>
          </cell>
        </row>
        <row r="662">
          <cell r="A662">
            <v>256111</v>
          </cell>
          <cell r="B662" t="str">
            <v>P75</v>
          </cell>
          <cell r="G662" t="str">
            <v>P75</v>
          </cell>
        </row>
        <row r="663">
          <cell r="A663">
            <v>256112</v>
          </cell>
          <cell r="B663" t="str">
            <v>P75</v>
          </cell>
          <cell r="G663" t="str">
            <v>P75</v>
          </cell>
        </row>
        <row r="664">
          <cell r="A664">
            <v>256113</v>
          </cell>
          <cell r="B664" t="str">
            <v>P75</v>
          </cell>
          <cell r="G664" t="str">
            <v>P75</v>
          </cell>
        </row>
        <row r="665">
          <cell r="A665">
            <v>256201</v>
          </cell>
          <cell r="B665" t="str">
            <v>壁モルタル塗り金ごて仕上</v>
          </cell>
          <cell r="C665" t="str">
            <v>厚20・コンクリート下地</v>
          </cell>
          <cell r="D665" t="str">
            <v>㎡</v>
          </cell>
          <cell r="E665">
            <v>4660</v>
          </cell>
          <cell r="F665" t="str">
            <v>P75</v>
          </cell>
          <cell r="G665" t="str">
            <v>P75</v>
          </cell>
        </row>
        <row r="666">
          <cell r="A666">
            <v>256202</v>
          </cell>
          <cell r="B666" t="str">
            <v>壁モルタル塗り金ごて仕上</v>
          </cell>
          <cell r="C666" t="str">
            <v>厚20・コンクリートブロック・れんが下地</v>
          </cell>
          <cell r="D666" t="str">
            <v>㎡</v>
          </cell>
          <cell r="E666">
            <v>4660</v>
          </cell>
          <cell r="F666" t="str">
            <v>P75</v>
          </cell>
          <cell r="G666" t="str">
            <v>P75</v>
          </cell>
        </row>
        <row r="667">
          <cell r="A667">
            <v>256203</v>
          </cell>
          <cell r="B667" t="str">
            <v>壁モルタル塗り金ごて仕上</v>
          </cell>
          <cell r="C667" t="str">
            <v>厚15・ALC板下地</v>
          </cell>
          <cell r="D667" t="str">
            <v>㎡</v>
          </cell>
          <cell r="E667">
            <v>5110</v>
          </cell>
          <cell r="F667" t="str">
            <v>P75</v>
          </cell>
          <cell r="G667" t="str">
            <v>P75</v>
          </cell>
        </row>
        <row r="668">
          <cell r="A668">
            <v>256204</v>
          </cell>
          <cell r="B668" t="str">
            <v>壁モルタル塗り金ごて仕上</v>
          </cell>
          <cell r="C668" t="str">
            <v>厚40・ワイヤラス[#18]・ラスコスリ共</v>
          </cell>
          <cell r="D668" t="str">
            <v>㎡</v>
          </cell>
          <cell r="E668">
            <v>7570</v>
          </cell>
          <cell r="F668" t="str">
            <v>P75</v>
          </cell>
          <cell r="G668" t="str">
            <v>P75</v>
          </cell>
        </row>
        <row r="669">
          <cell r="A669">
            <v>256205</v>
          </cell>
          <cell r="B669" t="str">
            <v>壁モルタル塗り金ごて仕上</v>
          </cell>
          <cell r="C669" t="str">
            <v>厚30・ワイヤラス[#20]・ラスコスリ共</v>
          </cell>
          <cell r="D669" t="str">
            <v>㎡</v>
          </cell>
          <cell r="E669">
            <v>5670</v>
          </cell>
          <cell r="F669" t="str">
            <v>P75</v>
          </cell>
          <cell r="G669" t="str">
            <v>P75</v>
          </cell>
        </row>
        <row r="670">
          <cell r="A670">
            <v>256206</v>
          </cell>
          <cell r="B670" t="str">
            <v>壁モルタル塗り金ごて仕上</v>
          </cell>
          <cell r="C670" t="str">
            <v>厚20・メタルラス・ラスコスリ共</v>
          </cell>
          <cell r="D670" t="str">
            <v>㎡</v>
          </cell>
          <cell r="E670">
            <v>6520</v>
          </cell>
          <cell r="F670" t="str">
            <v>P75</v>
          </cell>
          <cell r="G670" t="str">
            <v>P75</v>
          </cell>
        </row>
        <row r="671">
          <cell r="A671">
            <v>256207</v>
          </cell>
          <cell r="B671" t="str">
            <v>壁モルタル塗り金ごて仕上</v>
          </cell>
          <cell r="C671" t="str">
            <v>厚30・ラスシート・ラスコスリ共</v>
          </cell>
          <cell r="D671" t="str">
            <v>㎡</v>
          </cell>
          <cell r="E671">
            <v>7380</v>
          </cell>
          <cell r="F671" t="str">
            <v>P75</v>
          </cell>
          <cell r="G671" t="str">
            <v>P75</v>
          </cell>
        </row>
        <row r="672">
          <cell r="A672">
            <v>256208</v>
          </cell>
          <cell r="B672" t="str">
            <v>壁モルタル塗り金ごて仕上</v>
          </cell>
          <cell r="C672" t="str">
            <v>厚40・リブラス・ラスコスリ共</v>
          </cell>
          <cell r="D672" t="str">
            <v>㎡</v>
          </cell>
          <cell r="E672">
            <v>7170</v>
          </cell>
          <cell r="F672" t="str">
            <v>P75</v>
          </cell>
          <cell r="G672" t="str">
            <v>P75</v>
          </cell>
        </row>
        <row r="673">
          <cell r="A673">
            <v>256221</v>
          </cell>
          <cell r="B673" t="str">
            <v>壁モルタル塗り刷毛引き仕上</v>
          </cell>
          <cell r="C673" t="str">
            <v>厚20・コンクリート下地</v>
          </cell>
          <cell r="D673" t="str">
            <v>㎡</v>
          </cell>
          <cell r="E673">
            <v>4130</v>
          </cell>
          <cell r="F673" t="str">
            <v>P75</v>
          </cell>
          <cell r="G673" t="str">
            <v>P75</v>
          </cell>
        </row>
        <row r="674">
          <cell r="A674">
            <v>256222</v>
          </cell>
          <cell r="B674" t="str">
            <v>壁モルタル塗り刷毛引き仕上</v>
          </cell>
          <cell r="C674" t="str">
            <v>厚20・コンクリートブロック・れんが下地</v>
          </cell>
          <cell r="D674" t="str">
            <v>㎡</v>
          </cell>
          <cell r="E674">
            <v>4130</v>
          </cell>
          <cell r="F674" t="str">
            <v>Ｐ76</v>
          </cell>
          <cell r="G674" t="str">
            <v>Ｐ76</v>
          </cell>
        </row>
        <row r="675">
          <cell r="A675">
            <v>256223</v>
          </cell>
          <cell r="B675" t="str">
            <v>壁モルタル塗り刷毛引き仕上</v>
          </cell>
          <cell r="C675" t="str">
            <v>厚15・ALC板下地</v>
          </cell>
          <cell r="D675" t="str">
            <v>㎡</v>
          </cell>
          <cell r="E675">
            <v>4190</v>
          </cell>
          <cell r="F675" t="str">
            <v>Ｐ76</v>
          </cell>
          <cell r="G675" t="str">
            <v>Ｐ76</v>
          </cell>
        </row>
        <row r="676">
          <cell r="A676">
            <v>256224</v>
          </cell>
          <cell r="B676" t="str">
            <v>壁モルタル塗り刷毛引き仕上</v>
          </cell>
          <cell r="C676" t="str">
            <v>厚40・ワイヤラス[#18]・ラスコスリ共</v>
          </cell>
          <cell r="D676" t="str">
            <v>㎡</v>
          </cell>
          <cell r="E676">
            <v>7040</v>
          </cell>
          <cell r="F676" t="str">
            <v>Ｐ76</v>
          </cell>
          <cell r="G676" t="str">
            <v>Ｐ76</v>
          </cell>
        </row>
        <row r="677">
          <cell r="A677">
            <v>256225</v>
          </cell>
          <cell r="B677" t="str">
            <v>壁モルタル塗り刷毛引き仕上</v>
          </cell>
          <cell r="C677" t="str">
            <v>厚30・ワイヤラス[#20]・ラスコスリ共</v>
          </cell>
          <cell r="D677" t="str">
            <v>㎡</v>
          </cell>
          <cell r="E677">
            <v>5730</v>
          </cell>
          <cell r="F677" t="str">
            <v>Ｐ76</v>
          </cell>
          <cell r="G677" t="str">
            <v>Ｐ76</v>
          </cell>
        </row>
        <row r="678">
          <cell r="A678">
            <v>256226</v>
          </cell>
          <cell r="B678" t="str">
            <v>壁モルタル塗り刷毛引き仕上</v>
          </cell>
          <cell r="C678" t="str">
            <v>厚20・メタルラス・ラスコスリ共</v>
          </cell>
          <cell r="D678" t="str">
            <v>㎡</v>
          </cell>
          <cell r="E678">
            <v>5990</v>
          </cell>
          <cell r="F678" t="str">
            <v>Ｐ76</v>
          </cell>
          <cell r="G678" t="str">
            <v>Ｐ76</v>
          </cell>
        </row>
        <row r="679">
          <cell r="A679">
            <v>256227</v>
          </cell>
          <cell r="B679" t="str">
            <v>壁モルタル塗り刷毛引き仕上</v>
          </cell>
          <cell r="C679" t="str">
            <v>厚30・ラスシート・ラスコスリ共</v>
          </cell>
          <cell r="D679" t="str">
            <v>㎡</v>
          </cell>
          <cell r="E679">
            <v>6850</v>
          </cell>
          <cell r="F679" t="str">
            <v>Ｐ76</v>
          </cell>
          <cell r="G679" t="str">
            <v>Ｐ76</v>
          </cell>
        </row>
        <row r="680">
          <cell r="A680">
            <v>256228</v>
          </cell>
          <cell r="B680" t="str">
            <v>壁モルタル塗り刷毛引き仕上</v>
          </cell>
          <cell r="C680" t="str">
            <v>厚40・リブラス・ラスコスリ共</v>
          </cell>
          <cell r="D680" t="str">
            <v>㎡</v>
          </cell>
          <cell r="E680">
            <v>6640</v>
          </cell>
          <cell r="F680" t="str">
            <v>Ｐ76</v>
          </cell>
          <cell r="G680" t="str">
            <v>Ｐ76</v>
          </cell>
        </row>
        <row r="681">
          <cell r="A681">
            <v>256301</v>
          </cell>
        </row>
        <row r="682">
          <cell r="A682">
            <v>256303</v>
          </cell>
        </row>
        <row r="683">
          <cell r="A683">
            <v>256304</v>
          </cell>
        </row>
        <row r="684">
          <cell r="A684">
            <v>256305</v>
          </cell>
        </row>
        <row r="685">
          <cell r="A685">
            <v>256306</v>
          </cell>
        </row>
        <row r="686">
          <cell r="A686">
            <v>256311</v>
          </cell>
        </row>
        <row r="687">
          <cell r="A687">
            <v>256312</v>
          </cell>
        </row>
        <row r="688">
          <cell r="A688">
            <v>256313</v>
          </cell>
        </row>
        <row r="689">
          <cell r="A689">
            <v>256314</v>
          </cell>
        </row>
        <row r="690">
          <cell r="A690">
            <v>256331</v>
          </cell>
        </row>
        <row r="691">
          <cell r="A691">
            <v>256332</v>
          </cell>
        </row>
        <row r="692">
          <cell r="A692">
            <v>256333</v>
          </cell>
        </row>
        <row r="693">
          <cell r="A693">
            <v>256334</v>
          </cell>
        </row>
        <row r="694">
          <cell r="A694">
            <v>256341</v>
          </cell>
        </row>
        <row r="695">
          <cell r="A695">
            <v>256342</v>
          </cell>
        </row>
        <row r="696">
          <cell r="A696">
            <v>256343</v>
          </cell>
        </row>
        <row r="697">
          <cell r="A697">
            <v>256401</v>
          </cell>
        </row>
        <row r="698">
          <cell r="A698">
            <v>256402</v>
          </cell>
        </row>
        <row r="699">
          <cell r="A699">
            <v>256403</v>
          </cell>
        </row>
        <row r="700">
          <cell r="A700">
            <v>256404</v>
          </cell>
        </row>
        <row r="701">
          <cell r="A701">
            <v>256411</v>
          </cell>
        </row>
        <row r="702">
          <cell r="A702">
            <v>256412</v>
          </cell>
        </row>
        <row r="703">
          <cell r="A703">
            <v>256413</v>
          </cell>
        </row>
        <row r="704">
          <cell r="A704">
            <v>256414</v>
          </cell>
        </row>
        <row r="705">
          <cell r="A705">
            <v>256451</v>
          </cell>
        </row>
        <row r="706">
          <cell r="A706">
            <v>256452</v>
          </cell>
        </row>
        <row r="707">
          <cell r="A707">
            <v>256453</v>
          </cell>
        </row>
        <row r="708">
          <cell r="A708">
            <v>256461</v>
          </cell>
        </row>
        <row r="709">
          <cell r="A709">
            <v>256462</v>
          </cell>
        </row>
        <row r="710">
          <cell r="A710">
            <v>256463</v>
          </cell>
        </row>
        <row r="711">
          <cell r="A711">
            <v>256501</v>
          </cell>
        </row>
        <row r="712">
          <cell r="A712">
            <v>256502</v>
          </cell>
        </row>
        <row r="713">
          <cell r="A713">
            <v>256503</v>
          </cell>
        </row>
        <row r="714">
          <cell r="A714">
            <v>256504</v>
          </cell>
        </row>
        <row r="715">
          <cell r="A715">
            <v>256505</v>
          </cell>
        </row>
        <row r="716">
          <cell r="A716">
            <v>256506</v>
          </cell>
        </row>
        <row r="717">
          <cell r="A717">
            <v>256507</v>
          </cell>
        </row>
        <row r="718">
          <cell r="A718">
            <v>256508</v>
          </cell>
        </row>
        <row r="719">
          <cell r="A719">
            <v>256511</v>
          </cell>
        </row>
        <row r="720">
          <cell r="A720">
            <v>256515</v>
          </cell>
        </row>
        <row r="721">
          <cell r="A721">
            <v>256516</v>
          </cell>
        </row>
        <row r="722">
          <cell r="A722">
            <v>256517</v>
          </cell>
        </row>
        <row r="723">
          <cell r="A723">
            <v>256521</v>
          </cell>
        </row>
        <row r="724">
          <cell r="A724">
            <v>256525</v>
          </cell>
        </row>
        <row r="725">
          <cell r="A725">
            <v>256526</v>
          </cell>
        </row>
        <row r="726">
          <cell r="A726">
            <v>256527</v>
          </cell>
        </row>
        <row r="727">
          <cell r="A727">
            <v>256535</v>
          </cell>
          <cell r="B727" t="str">
            <v>しっくい仕上げ</v>
          </cell>
          <cell r="C727" t="str">
            <v>厚20・コンクリート下地</v>
          </cell>
          <cell r="D727" t="str">
            <v>㎡</v>
          </cell>
          <cell r="E727">
            <v>5130</v>
          </cell>
          <cell r="F727" t="str">
            <v>Ｐ78</v>
          </cell>
          <cell r="G727" t="str">
            <v>Ｐ78</v>
          </cell>
        </row>
        <row r="728">
          <cell r="A728">
            <v>256536</v>
          </cell>
          <cell r="B728" t="str">
            <v>しっくい仕上げ</v>
          </cell>
          <cell r="C728" t="str">
            <v>厚20・ラスボード下地</v>
          </cell>
          <cell r="D728" t="str">
            <v>㎡</v>
          </cell>
          <cell r="E728">
            <v>7140</v>
          </cell>
          <cell r="F728" t="str">
            <v>Ｐ78</v>
          </cell>
          <cell r="G728" t="str">
            <v>Ｐ78</v>
          </cell>
        </row>
        <row r="729">
          <cell r="A729">
            <v>256541</v>
          </cell>
        </row>
        <row r="730">
          <cell r="A730">
            <v>256542</v>
          </cell>
        </row>
        <row r="731">
          <cell r="A731">
            <v>256543</v>
          </cell>
        </row>
        <row r="732">
          <cell r="A732">
            <v>256551</v>
          </cell>
        </row>
        <row r="733">
          <cell r="A733">
            <v>256552</v>
          </cell>
        </row>
        <row r="734">
          <cell r="A734">
            <v>256553</v>
          </cell>
        </row>
        <row r="735">
          <cell r="A735">
            <v>256601</v>
          </cell>
        </row>
        <row r="736">
          <cell r="A736">
            <v>256602</v>
          </cell>
        </row>
        <row r="737">
          <cell r="A737">
            <v>256603</v>
          </cell>
        </row>
        <row r="738">
          <cell r="A738">
            <v>256604</v>
          </cell>
        </row>
        <row r="739">
          <cell r="A739">
            <v>256605</v>
          </cell>
        </row>
        <row r="740">
          <cell r="A740">
            <v>256606</v>
          </cell>
        </row>
        <row r="741">
          <cell r="A741">
            <v>256621</v>
          </cell>
        </row>
        <row r="742">
          <cell r="A742">
            <v>256622</v>
          </cell>
        </row>
        <row r="743">
          <cell r="A743">
            <v>256641</v>
          </cell>
        </row>
        <row r="744">
          <cell r="A744">
            <v>256642</v>
          </cell>
        </row>
        <row r="745">
          <cell r="A745">
            <v>256643</v>
          </cell>
        </row>
        <row r="746">
          <cell r="A746">
            <v>256651</v>
          </cell>
        </row>
        <row r="747">
          <cell r="A747">
            <v>256652</v>
          </cell>
        </row>
        <row r="748">
          <cell r="A748">
            <v>256653</v>
          </cell>
        </row>
        <row r="749">
          <cell r="A749">
            <v>256654</v>
          </cell>
        </row>
        <row r="750">
          <cell r="A750">
            <v>256655</v>
          </cell>
        </row>
        <row r="751">
          <cell r="A751">
            <v>256661</v>
          </cell>
        </row>
        <row r="752">
          <cell r="A752">
            <v>256671</v>
          </cell>
        </row>
        <row r="753">
          <cell r="A753">
            <v>256672</v>
          </cell>
        </row>
        <row r="754">
          <cell r="A754">
            <v>256673</v>
          </cell>
        </row>
        <row r="755">
          <cell r="A755">
            <v>256674</v>
          </cell>
        </row>
        <row r="756">
          <cell r="A756">
            <v>256675</v>
          </cell>
        </row>
        <row r="757">
          <cell r="A757">
            <v>256676</v>
          </cell>
        </row>
        <row r="758">
          <cell r="A758">
            <v>256681</v>
          </cell>
        </row>
        <row r="759">
          <cell r="A759">
            <v>256691</v>
          </cell>
        </row>
        <row r="760">
          <cell r="A760">
            <v>256692</v>
          </cell>
        </row>
        <row r="761">
          <cell r="A761">
            <v>256693</v>
          </cell>
        </row>
        <row r="762">
          <cell r="A762">
            <v>256701</v>
          </cell>
        </row>
        <row r="763">
          <cell r="A763">
            <v>256702</v>
          </cell>
        </row>
        <row r="764">
          <cell r="A764">
            <v>256703</v>
          </cell>
        </row>
        <row r="765">
          <cell r="A765">
            <v>256704</v>
          </cell>
        </row>
        <row r="766">
          <cell r="A766">
            <v>256721</v>
          </cell>
        </row>
        <row r="767">
          <cell r="A767">
            <v>256722</v>
          </cell>
        </row>
        <row r="768">
          <cell r="A768">
            <v>256723</v>
          </cell>
        </row>
        <row r="769">
          <cell r="A769">
            <v>256724</v>
          </cell>
        </row>
        <row r="770">
          <cell r="A770">
            <v>256725</v>
          </cell>
        </row>
        <row r="771">
          <cell r="A771">
            <v>256726</v>
          </cell>
        </row>
        <row r="772">
          <cell r="A772">
            <v>256727</v>
          </cell>
        </row>
        <row r="773">
          <cell r="A773">
            <v>256728</v>
          </cell>
        </row>
        <row r="774">
          <cell r="A774">
            <v>256729</v>
          </cell>
        </row>
        <row r="775">
          <cell r="A775">
            <v>256730</v>
          </cell>
        </row>
        <row r="776">
          <cell r="A776">
            <v>256731</v>
          </cell>
        </row>
        <row r="777">
          <cell r="A777">
            <v>256732</v>
          </cell>
        </row>
        <row r="778">
          <cell r="A778">
            <v>256733</v>
          </cell>
        </row>
        <row r="779">
          <cell r="A779">
            <v>256734</v>
          </cell>
        </row>
        <row r="780">
          <cell r="A780">
            <v>256735</v>
          </cell>
        </row>
        <row r="781">
          <cell r="A781">
            <v>256736</v>
          </cell>
        </row>
        <row r="782">
          <cell r="A782">
            <v>256737</v>
          </cell>
        </row>
        <row r="783">
          <cell r="A783">
            <v>256738</v>
          </cell>
        </row>
        <row r="784">
          <cell r="A784">
            <v>256751</v>
          </cell>
        </row>
        <row r="785">
          <cell r="A785">
            <v>256752</v>
          </cell>
        </row>
        <row r="786">
          <cell r="A786">
            <v>256753</v>
          </cell>
        </row>
        <row r="787">
          <cell r="A787">
            <v>256754</v>
          </cell>
        </row>
        <row r="788">
          <cell r="A788">
            <v>256755</v>
          </cell>
        </row>
        <row r="789">
          <cell r="A789">
            <v>256756</v>
          </cell>
        </row>
        <row r="790">
          <cell r="A790">
            <v>256757</v>
          </cell>
        </row>
        <row r="791">
          <cell r="A791">
            <v>256758</v>
          </cell>
        </row>
        <row r="792">
          <cell r="A792">
            <v>256759</v>
          </cell>
        </row>
        <row r="793">
          <cell r="A793">
            <v>256760</v>
          </cell>
          <cell r="B793" t="str">
            <v>建具廻りﾓﾙﾀﾙ詰め</v>
          </cell>
          <cell r="C793" t="str">
            <v>外部　防水材入り</v>
          </cell>
          <cell r="D793" t="str">
            <v>m</v>
          </cell>
          <cell r="E793">
            <v>1670</v>
          </cell>
          <cell r="F793" t="str">
            <v>Ｐ80</v>
          </cell>
          <cell r="G793" t="str">
            <v>Ｐ80</v>
          </cell>
        </row>
        <row r="794">
          <cell r="A794">
            <v>256761</v>
          </cell>
        </row>
        <row r="795">
          <cell r="A795">
            <v>256762</v>
          </cell>
        </row>
        <row r="796">
          <cell r="A796">
            <v>256763</v>
          </cell>
        </row>
        <row r="797">
          <cell r="A797">
            <v>256771</v>
          </cell>
        </row>
        <row r="798">
          <cell r="A798">
            <v>256772</v>
          </cell>
        </row>
        <row r="800">
          <cell r="A800" t="str">
            <v>木工事</v>
          </cell>
          <cell r="B800" t="str">
            <v>Ｐ81</v>
          </cell>
          <cell r="G800" t="str">
            <v>Ｐ81</v>
          </cell>
        </row>
        <row r="801">
          <cell r="A801">
            <v>257001</v>
          </cell>
          <cell r="B801" t="str">
            <v>和式小屋組</v>
          </cell>
          <cell r="C801" t="str">
            <v>垂木・野地板を除く</v>
          </cell>
          <cell r="D801" t="str">
            <v>㎡</v>
          </cell>
          <cell r="E801">
            <v>12500</v>
          </cell>
          <cell r="F801" t="str">
            <v>Ｐ81</v>
          </cell>
          <cell r="G801" t="str">
            <v>Ｐ81</v>
          </cell>
        </row>
        <row r="802">
          <cell r="A802">
            <v>257002</v>
          </cell>
          <cell r="B802" t="str">
            <v>洋式小屋組</v>
          </cell>
          <cell r="C802" t="str">
            <v>垂木・野地板を除く</v>
          </cell>
          <cell r="D802" t="str">
            <v>㎡</v>
          </cell>
          <cell r="E802">
            <v>16600</v>
          </cell>
          <cell r="F802" t="str">
            <v>Ｐ81</v>
          </cell>
          <cell r="G802" t="str">
            <v>Ｐ81</v>
          </cell>
        </row>
        <row r="803">
          <cell r="A803">
            <v>257003</v>
          </cell>
          <cell r="B803" t="str">
            <v>片流れ小屋組</v>
          </cell>
          <cell r="C803" t="str">
            <v>垂木・野地板を除く</v>
          </cell>
          <cell r="D803" t="str">
            <v>㎡</v>
          </cell>
          <cell r="E803">
            <v>8390</v>
          </cell>
          <cell r="F803" t="str">
            <v>Ｐ81</v>
          </cell>
          <cell r="G803" t="str">
            <v>Ｐ81</v>
          </cell>
        </row>
        <row r="804">
          <cell r="A804">
            <v>257004</v>
          </cell>
          <cell r="B804" t="str">
            <v>垂木・母屋（木造）</v>
          </cell>
          <cell r="C804" t="str">
            <v>鉄骨小屋組の野地板受・野時板を除く</v>
          </cell>
          <cell r="D804" t="str">
            <v>㎡</v>
          </cell>
          <cell r="E804">
            <v>1250</v>
          </cell>
          <cell r="F804" t="str">
            <v>Ｐ81</v>
          </cell>
          <cell r="G804" t="str">
            <v>Ｐ81</v>
          </cell>
        </row>
        <row r="805">
          <cell r="A805">
            <v>257005</v>
          </cell>
          <cell r="B805" t="str">
            <v>野地板</v>
          </cell>
          <cell r="C805" t="str">
            <v>杉・厚12</v>
          </cell>
          <cell r="D805" t="str">
            <v>㎡</v>
          </cell>
          <cell r="E805">
            <v>1810</v>
          </cell>
          <cell r="F805" t="str">
            <v>Ｐ81</v>
          </cell>
          <cell r="G805" t="str">
            <v>Ｐ81</v>
          </cell>
        </row>
        <row r="806">
          <cell r="A806">
            <v>257006</v>
          </cell>
          <cell r="B806" t="str">
            <v>野地板</v>
          </cell>
          <cell r="C806" t="str">
            <v>ﾗﾜﾝ合板・厚12</v>
          </cell>
          <cell r="D806" t="str">
            <v>㎡</v>
          </cell>
          <cell r="E806">
            <v>1690</v>
          </cell>
          <cell r="F806" t="str">
            <v>Ｐ81</v>
          </cell>
          <cell r="G806" t="str">
            <v>Ｐ81</v>
          </cell>
        </row>
        <row r="807">
          <cell r="A807">
            <v>257011</v>
          </cell>
          <cell r="B807" t="str">
            <v>木造胴縁組</v>
          </cell>
          <cell r="C807" t="str">
            <v>米つが1等縦４５×40横45×24＠450コン面</v>
          </cell>
          <cell r="D807" t="str">
            <v>㎡</v>
          </cell>
          <cell r="E807">
            <v>2880</v>
          </cell>
          <cell r="F807" t="str">
            <v>Ｐ81</v>
          </cell>
          <cell r="G807" t="str">
            <v>Ｐ81</v>
          </cell>
        </row>
        <row r="808">
          <cell r="A808">
            <v>257012</v>
          </cell>
          <cell r="B808" t="str">
            <v>木造胴縁組</v>
          </cell>
          <cell r="C808" t="str">
            <v>米つが1等・横45×24＠450コンクリート面</v>
          </cell>
          <cell r="D808" t="str">
            <v>㎡</v>
          </cell>
          <cell r="E808">
            <v>2060</v>
          </cell>
          <cell r="F808" t="str">
            <v>Ｐ81</v>
          </cell>
          <cell r="G808" t="str">
            <v>Ｐ81</v>
          </cell>
        </row>
        <row r="809">
          <cell r="A809">
            <v>257013</v>
          </cell>
          <cell r="B809" t="str">
            <v>木造胴縁組</v>
          </cell>
          <cell r="C809" t="str">
            <v>米つが1等・横45×18＠450・木軸組面</v>
          </cell>
          <cell r="D809" t="str">
            <v>㎡</v>
          </cell>
          <cell r="E809">
            <v>1770</v>
          </cell>
          <cell r="F809" t="str">
            <v>Ｐ81</v>
          </cell>
          <cell r="G809" t="str">
            <v>Ｐ81</v>
          </cell>
        </row>
        <row r="810">
          <cell r="A810">
            <v>257021</v>
          </cell>
          <cell r="B810" t="str">
            <v>外壁羽目板張</v>
          </cell>
          <cell r="C810" t="str">
            <v>ﾗﾜﾝ・厚15・胴縁組別途</v>
          </cell>
          <cell r="D810" t="str">
            <v>㎡</v>
          </cell>
          <cell r="E810">
            <v>8570</v>
          </cell>
          <cell r="F810" t="str">
            <v>Ｐ81</v>
          </cell>
          <cell r="G810" t="str">
            <v>Ｐ81</v>
          </cell>
        </row>
        <row r="811">
          <cell r="A811">
            <v>257022</v>
          </cell>
          <cell r="B811" t="str">
            <v>外壁羽目板張</v>
          </cell>
          <cell r="C811" t="str">
            <v>杉・厚15・胴縁組別途</v>
          </cell>
          <cell r="D811" t="str">
            <v>㎡</v>
          </cell>
          <cell r="E811">
            <v>6200</v>
          </cell>
          <cell r="F811" t="str">
            <v>Ｐ81</v>
          </cell>
          <cell r="G811" t="str">
            <v>Ｐ81</v>
          </cell>
        </row>
        <row r="812">
          <cell r="A812">
            <v>257023</v>
          </cell>
          <cell r="B812" t="str">
            <v>外壁羽目板張</v>
          </cell>
          <cell r="C812" t="str">
            <v>杉・厚7・胴縁組別途</v>
          </cell>
          <cell r="D812" t="str">
            <v>㎡</v>
          </cell>
          <cell r="E812">
            <v>5650</v>
          </cell>
          <cell r="F812" t="str">
            <v>Ｐ81</v>
          </cell>
          <cell r="G812" t="str">
            <v>Ｐ81</v>
          </cell>
        </row>
        <row r="813">
          <cell r="A813">
            <v>257024</v>
          </cell>
          <cell r="B813" t="str">
            <v>外壁羽目板張</v>
          </cell>
          <cell r="C813" t="str">
            <v>ｽﾌﾟﾙｰｽ･ｱﾋﾟﾄﾝ・厚15・胴縁組別途</v>
          </cell>
          <cell r="D813" t="str">
            <v>㎡</v>
          </cell>
          <cell r="E813">
            <v>7170</v>
          </cell>
          <cell r="F813" t="str">
            <v>Ｐ81</v>
          </cell>
          <cell r="G813" t="str">
            <v>Ｐ81</v>
          </cell>
        </row>
        <row r="814">
          <cell r="A814">
            <v>257025</v>
          </cell>
          <cell r="B814" t="str">
            <v>外壁羽目板張</v>
          </cell>
          <cell r="C814" t="str">
            <v>ひのき・厚15・胴縁組別途</v>
          </cell>
          <cell r="D814" t="str">
            <v>㎡</v>
          </cell>
          <cell r="E814">
            <v>6600</v>
          </cell>
          <cell r="F814" t="str">
            <v>Ｐ81</v>
          </cell>
          <cell r="G814" t="str">
            <v>Ｐ81</v>
          </cell>
        </row>
        <row r="815">
          <cell r="A815">
            <v>257031</v>
          </cell>
          <cell r="B815" t="str">
            <v>外壁羽目板張</v>
          </cell>
          <cell r="C815" t="str">
            <v>ﾗﾜﾝ・厚15・胴縁組共・ｺﾝｸﾘｰﾄ面</v>
          </cell>
          <cell r="D815" t="str">
            <v>㎡</v>
          </cell>
          <cell r="E815">
            <v>10600</v>
          </cell>
          <cell r="F815" t="str">
            <v>Ｐ81</v>
          </cell>
          <cell r="G815" t="str">
            <v>Ｐ81</v>
          </cell>
        </row>
        <row r="816">
          <cell r="A816">
            <v>257032</v>
          </cell>
          <cell r="B816" t="str">
            <v>外壁羽目板張</v>
          </cell>
          <cell r="C816" t="str">
            <v>杉・厚15・胴縁組共・ｺﾝｸﾘｰﾄ面</v>
          </cell>
          <cell r="D816" t="str">
            <v>㎡</v>
          </cell>
          <cell r="E816">
            <v>8260</v>
          </cell>
          <cell r="F816" t="str">
            <v>Ｐ81</v>
          </cell>
          <cell r="G816" t="str">
            <v>Ｐ81</v>
          </cell>
        </row>
        <row r="817">
          <cell r="A817">
            <v>257033</v>
          </cell>
          <cell r="B817" t="str">
            <v>外壁羽目板張</v>
          </cell>
          <cell r="C817" t="str">
            <v>杉・厚7・胴縁組共・ｺﾝｸﾘｰﾄ面</v>
          </cell>
          <cell r="D817" t="str">
            <v>㎡</v>
          </cell>
          <cell r="E817">
            <v>7710</v>
          </cell>
          <cell r="F817" t="str">
            <v>Ｐ81</v>
          </cell>
          <cell r="G817" t="str">
            <v>Ｐ81</v>
          </cell>
        </row>
        <row r="818">
          <cell r="A818">
            <v>257044</v>
          </cell>
          <cell r="B818" t="str">
            <v>外壁羽目板張</v>
          </cell>
          <cell r="C818" t="str">
            <v>ｽﾌﾟﾙｰｽ･ｱﾋﾟﾄﾝ・厚15・胴縁組共・ｺﾝ面</v>
          </cell>
          <cell r="D818" t="str">
            <v>㎡</v>
          </cell>
          <cell r="E818">
            <v>9230</v>
          </cell>
          <cell r="F818" t="str">
            <v>Ｐ81</v>
          </cell>
          <cell r="G818" t="str">
            <v>Ｐ81</v>
          </cell>
        </row>
        <row r="819">
          <cell r="A819">
            <v>257045</v>
          </cell>
          <cell r="B819" t="str">
            <v>外壁羽目板張</v>
          </cell>
          <cell r="C819" t="str">
            <v>ひのき・厚15・胴縁組共・ｺﾝｸﾘｰﾄ面</v>
          </cell>
          <cell r="D819" t="str">
            <v>㎡</v>
          </cell>
          <cell r="E819">
            <v>8660</v>
          </cell>
          <cell r="F819" t="str">
            <v>Ｐ81</v>
          </cell>
          <cell r="G819" t="str">
            <v>Ｐ81</v>
          </cell>
        </row>
        <row r="820">
          <cell r="A820">
            <v>257051</v>
          </cell>
          <cell r="B820" t="str">
            <v>外壁小幅板張</v>
          </cell>
          <cell r="C820" t="str">
            <v>ﾗﾜﾝ・厚12・胴縁組別途</v>
          </cell>
          <cell r="D820" t="str">
            <v>㎡</v>
          </cell>
          <cell r="E820">
            <v>7770</v>
          </cell>
          <cell r="F820" t="str">
            <v>Ｐ81</v>
          </cell>
          <cell r="G820" t="str">
            <v>Ｐ81</v>
          </cell>
        </row>
        <row r="821">
          <cell r="A821">
            <v>257052</v>
          </cell>
          <cell r="B821" t="str">
            <v>外壁小幅板張</v>
          </cell>
          <cell r="C821" t="str">
            <v>杉・厚12・胴縁組別途</v>
          </cell>
          <cell r="D821" t="str">
            <v>㎡</v>
          </cell>
          <cell r="E821">
            <v>5960</v>
          </cell>
          <cell r="F821" t="str">
            <v>Ｐ81</v>
          </cell>
          <cell r="G821" t="str">
            <v>Ｐ81</v>
          </cell>
        </row>
        <row r="822">
          <cell r="A822">
            <v>257053</v>
          </cell>
          <cell r="B822" t="str">
            <v>外壁小幅板[単板]張</v>
          </cell>
          <cell r="C822" t="str">
            <v>ｽﾌﾟﾙｰｽ･ｱﾋﾟﾄﾝ・厚12・胴縁組別途</v>
          </cell>
          <cell r="D822" t="str">
            <v>㎡</v>
          </cell>
          <cell r="E822">
            <v>6700</v>
          </cell>
          <cell r="F822" t="str">
            <v>Ｐ81</v>
          </cell>
          <cell r="G822" t="str">
            <v>Ｐ81</v>
          </cell>
        </row>
        <row r="823">
          <cell r="A823">
            <v>257054</v>
          </cell>
          <cell r="B823" t="str">
            <v>外壁小幅板張</v>
          </cell>
          <cell r="C823" t="str">
            <v>ひのき・厚12・胴縁組別途</v>
          </cell>
          <cell r="D823" t="str">
            <v>㎡</v>
          </cell>
          <cell r="E823">
            <v>6310</v>
          </cell>
          <cell r="F823" t="str">
            <v>Ｐ81</v>
          </cell>
          <cell r="G823" t="str">
            <v>Ｐ81</v>
          </cell>
        </row>
        <row r="824">
          <cell r="A824">
            <v>257061</v>
          </cell>
          <cell r="B824" t="str">
            <v>外壁小幅板張</v>
          </cell>
          <cell r="C824" t="str">
            <v>ﾗﾜﾝ・厚12・胴縁組共・ｺﾝｸﾘｰﾄ面</v>
          </cell>
          <cell r="D824" t="str">
            <v>㎡</v>
          </cell>
          <cell r="E824">
            <v>9830</v>
          </cell>
          <cell r="F824" t="str">
            <v>Ｐ81</v>
          </cell>
          <cell r="G824" t="str">
            <v>Ｐ81</v>
          </cell>
        </row>
        <row r="825">
          <cell r="A825">
            <v>257062</v>
          </cell>
          <cell r="B825" t="str">
            <v>外壁小幅板張</v>
          </cell>
          <cell r="C825" t="str">
            <v>杉・厚12・胴縁組共・ｺﾝｸﾘｰﾄ面</v>
          </cell>
          <cell r="D825" t="str">
            <v>㎡</v>
          </cell>
          <cell r="E825">
            <v>8020</v>
          </cell>
          <cell r="F825" t="str">
            <v>Ｐ81</v>
          </cell>
          <cell r="G825" t="str">
            <v>Ｐ81</v>
          </cell>
        </row>
        <row r="826">
          <cell r="A826">
            <v>257063</v>
          </cell>
          <cell r="B826" t="str">
            <v>外壁小幅板[単板]張</v>
          </cell>
          <cell r="C826" t="str">
            <v>ｽﾌﾟﾙｰｽ･ｱﾋﾟﾄﾝ・厚12・胴縁組共・ｺﾝ面</v>
          </cell>
          <cell r="D826" t="str">
            <v>㎡</v>
          </cell>
          <cell r="E826">
            <v>8760</v>
          </cell>
          <cell r="F826" t="str">
            <v>Ｐ81</v>
          </cell>
          <cell r="G826" t="str">
            <v>Ｐ81</v>
          </cell>
        </row>
        <row r="827">
          <cell r="A827">
            <v>257064</v>
          </cell>
          <cell r="B827" t="str">
            <v>外壁小幅板張</v>
          </cell>
          <cell r="C827" t="str">
            <v>ひのき・厚15・木造米つが胴縁組共</v>
          </cell>
          <cell r="D827" t="str">
            <v>㎡</v>
          </cell>
          <cell r="E827">
            <v>8370</v>
          </cell>
          <cell r="F827" t="str">
            <v>Ｐ82</v>
          </cell>
          <cell r="G827" t="str">
            <v>Ｐ82</v>
          </cell>
        </row>
        <row r="828">
          <cell r="A828">
            <v>257111</v>
          </cell>
          <cell r="B828" t="str">
            <v>木造野縁組</v>
          </cell>
          <cell r="C828" t="str">
            <v>米つが１等・Ｈ450・吊木・野縁受・野縁</v>
          </cell>
          <cell r="D828" t="str">
            <v>㎡</v>
          </cell>
          <cell r="E828">
            <v>3730</v>
          </cell>
          <cell r="F828" t="str">
            <v>Ｐ82</v>
          </cell>
          <cell r="G828" t="str">
            <v>Ｐ82</v>
          </cell>
        </row>
        <row r="829">
          <cell r="A829">
            <v>257112</v>
          </cell>
          <cell r="B829" t="str">
            <v>木造野縁組</v>
          </cell>
          <cell r="C829" t="str">
            <v>杉１等・Ｈ450・吊木・野縁受・野縁</v>
          </cell>
          <cell r="D829" t="str">
            <v>㎡</v>
          </cell>
          <cell r="E829">
            <v>3800</v>
          </cell>
          <cell r="F829" t="str">
            <v>Ｐ82</v>
          </cell>
          <cell r="G829" t="str">
            <v>Ｐ82</v>
          </cell>
        </row>
        <row r="830">
          <cell r="A830">
            <v>257121</v>
          </cell>
          <cell r="B830" t="str">
            <v>天井プリント合板張</v>
          </cell>
          <cell r="C830" t="str">
            <v>厚4・上・野縁組別途</v>
          </cell>
          <cell r="D830" t="str">
            <v>㎡</v>
          </cell>
          <cell r="E830">
            <v>3550</v>
          </cell>
          <cell r="F830" t="str">
            <v>Ｐ82</v>
          </cell>
          <cell r="G830" t="str">
            <v>Ｐ82</v>
          </cell>
        </row>
        <row r="831">
          <cell r="A831">
            <v>257122</v>
          </cell>
          <cell r="B831" t="str">
            <v>天井プリント合板張</v>
          </cell>
          <cell r="C831" t="str">
            <v>厚4・中・野縁組別途</v>
          </cell>
          <cell r="D831" t="str">
            <v>㎡</v>
          </cell>
          <cell r="E831">
            <v>3370</v>
          </cell>
          <cell r="F831" t="str">
            <v>Ｐ82</v>
          </cell>
          <cell r="G831" t="str">
            <v>Ｐ82</v>
          </cell>
        </row>
        <row r="832">
          <cell r="A832">
            <v>257123</v>
          </cell>
          <cell r="B832" t="str">
            <v>天井プリント合板張</v>
          </cell>
          <cell r="C832" t="str">
            <v>厚4・並・野縁組別途</v>
          </cell>
          <cell r="D832" t="str">
            <v>㎡</v>
          </cell>
          <cell r="E832">
            <v>3270</v>
          </cell>
          <cell r="F832" t="str">
            <v>Ｐ82</v>
          </cell>
          <cell r="G832" t="str">
            <v>Ｐ82</v>
          </cell>
        </row>
        <row r="833">
          <cell r="A833">
            <v>257131</v>
          </cell>
          <cell r="B833" t="str">
            <v>天井銘木合板張</v>
          </cell>
          <cell r="C833" t="str">
            <v>厚4・上・野縁組別途</v>
          </cell>
          <cell r="D833" t="str">
            <v>㎡</v>
          </cell>
          <cell r="E833">
            <v>4370</v>
          </cell>
          <cell r="F833" t="str">
            <v>Ｐ82</v>
          </cell>
          <cell r="G833" t="str">
            <v>Ｐ82</v>
          </cell>
        </row>
        <row r="834">
          <cell r="A834">
            <v>257132</v>
          </cell>
          <cell r="B834" t="str">
            <v>天井銘木合板張</v>
          </cell>
          <cell r="C834" t="str">
            <v>厚4・中・野縁組別途</v>
          </cell>
          <cell r="D834" t="str">
            <v>㎡</v>
          </cell>
          <cell r="E834">
            <v>3980</v>
          </cell>
          <cell r="F834" t="str">
            <v>Ｐ82</v>
          </cell>
          <cell r="G834" t="str">
            <v>Ｐ82</v>
          </cell>
        </row>
        <row r="835">
          <cell r="A835">
            <v>257133</v>
          </cell>
          <cell r="B835" t="str">
            <v>天井銘木合板張</v>
          </cell>
          <cell r="C835" t="str">
            <v>厚4・並・野縁組別途</v>
          </cell>
          <cell r="D835" t="str">
            <v>㎡</v>
          </cell>
          <cell r="E835">
            <v>3780</v>
          </cell>
          <cell r="F835" t="str">
            <v>Ｐ82</v>
          </cell>
          <cell r="G835" t="str">
            <v>Ｐ82</v>
          </cell>
        </row>
        <row r="836">
          <cell r="A836">
            <v>257141</v>
          </cell>
          <cell r="B836" t="str">
            <v>天井プリント合板張</v>
          </cell>
          <cell r="C836" t="str">
            <v>厚4・上・木造米つが野縁組共</v>
          </cell>
          <cell r="D836" t="str">
            <v>㎡</v>
          </cell>
          <cell r="E836">
            <v>7280</v>
          </cell>
          <cell r="F836" t="str">
            <v>Ｐ82</v>
          </cell>
          <cell r="G836" t="str">
            <v>Ｐ82</v>
          </cell>
        </row>
        <row r="837">
          <cell r="A837">
            <v>257142</v>
          </cell>
          <cell r="B837" t="str">
            <v>天井プリント合板張</v>
          </cell>
          <cell r="C837" t="str">
            <v>厚4・中・木造米つが野縁組共</v>
          </cell>
          <cell r="D837" t="str">
            <v>㎡</v>
          </cell>
          <cell r="E837">
            <v>7100</v>
          </cell>
          <cell r="F837" t="str">
            <v>Ｐ82</v>
          </cell>
          <cell r="G837" t="str">
            <v>Ｐ82</v>
          </cell>
        </row>
        <row r="838">
          <cell r="A838">
            <v>257143</v>
          </cell>
          <cell r="B838" t="str">
            <v>天井プリント合板張</v>
          </cell>
          <cell r="C838" t="str">
            <v>厚4・並・木造米つが野縁組共</v>
          </cell>
          <cell r="D838" t="str">
            <v>㎡</v>
          </cell>
          <cell r="E838">
            <v>7000</v>
          </cell>
          <cell r="F838" t="str">
            <v>Ｐ82</v>
          </cell>
          <cell r="G838" t="str">
            <v>Ｐ82</v>
          </cell>
        </row>
        <row r="839">
          <cell r="A839">
            <v>257151</v>
          </cell>
          <cell r="B839" t="str">
            <v>天井銘木合板張</v>
          </cell>
          <cell r="C839" t="str">
            <v>厚4・上・木造米つが野縁組共</v>
          </cell>
          <cell r="D839" t="str">
            <v>㎡</v>
          </cell>
          <cell r="E839">
            <v>8100</v>
          </cell>
          <cell r="F839" t="str">
            <v>Ｐ82</v>
          </cell>
          <cell r="G839" t="str">
            <v>Ｐ82</v>
          </cell>
        </row>
        <row r="840">
          <cell r="A840">
            <v>257152</v>
          </cell>
          <cell r="B840" t="str">
            <v>天井銘木合板張</v>
          </cell>
          <cell r="C840" t="str">
            <v>厚4・中・木造米つが野縁組共</v>
          </cell>
          <cell r="D840" t="str">
            <v>㎡</v>
          </cell>
          <cell r="E840">
            <v>7710</v>
          </cell>
          <cell r="F840" t="str">
            <v>Ｐ82</v>
          </cell>
          <cell r="G840" t="str">
            <v>Ｐ82</v>
          </cell>
        </row>
        <row r="841">
          <cell r="A841">
            <v>257153</v>
          </cell>
          <cell r="B841" t="str">
            <v>天井銘木合板張</v>
          </cell>
          <cell r="C841" t="str">
            <v>厚4・並・木造米つが野縁組共</v>
          </cell>
          <cell r="D841" t="str">
            <v>㎡</v>
          </cell>
          <cell r="E841">
            <v>7510</v>
          </cell>
          <cell r="F841" t="str">
            <v>Ｐ82</v>
          </cell>
          <cell r="G841" t="str">
            <v>Ｐ82</v>
          </cell>
        </row>
        <row r="842">
          <cell r="A842">
            <v>257161</v>
          </cell>
          <cell r="B842" t="str">
            <v>天井ﾗﾜﾝ合板張</v>
          </cell>
          <cell r="C842" t="str">
            <v>厚4・野縁組別途</v>
          </cell>
          <cell r="D842" t="str">
            <v>㎡</v>
          </cell>
          <cell r="E842">
            <v>1880</v>
          </cell>
          <cell r="F842" t="str">
            <v>Ｐ82</v>
          </cell>
          <cell r="G842" t="str">
            <v>Ｐ82</v>
          </cell>
        </row>
        <row r="843">
          <cell r="A843">
            <v>257162</v>
          </cell>
          <cell r="B843" t="str">
            <v>天井ﾗﾜﾝ合板張</v>
          </cell>
          <cell r="C843" t="str">
            <v>厚5.5・野縁組別途</v>
          </cell>
          <cell r="D843" t="str">
            <v>㎡</v>
          </cell>
          <cell r="E843">
            <v>2000</v>
          </cell>
          <cell r="F843" t="str">
            <v>Ｐ82</v>
          </cell>
          <cell r="G843" t="str">
            <v>Ｐ82</v>
          </cell>
        </row>
        <row r="844">
          <cell r="A844">
            <v>257163</v>
          </cell>
          <cell r="B844" t="str">
            <v>天井しな合板張</v>
          </cell>
          <cell r="C844" t="str">
            <v>厚4・野縁組別途</v>
          </cell>
          <cell r="D844" t="str">
            <v>㎡</v>
          </cell>
          <cell r="E844">
            <v>2200</v>
          </cell>
          <cell r="F844" t="str">
            <v>Ｐ82</v>
          </cell>
          <cell r="G844" t="str">
            <v>Ｐ82</v>
          </cell>
        </row>
        <row r="845">
          <cell r="A845">
            <v>257164</v>
          </cell>
          <cell r="B845" t="str">
            <v>天井しな合板張</v>
          </cell>
          <cell r="C845" t="str">
            <v>厚5.5・野縁組別途</v>
          </cell>
          <cell r="D845" t="str">
            <v>㎡</v>
          </cell>
          <cell r="E845">
            <v>2480</v>
          </cell>
          <cell r="F845" t="str">
            <v>Ｐ82</v>
          </cell>
          <cell r="G845" t="str">
            <v>Ｐ82</v>
          </cell>
        </row>
        <row r="846">
          <cell r="A846">
            <v>257171</v>
          </cell>
          <cell r="B846" t="str">
            <v>天井ﾗﾜﾝ合板張</v>
          </cell>
          <cell r="C846" t="str">
            <v>厚4・木造米つが野縁組共</v>
          </cell>
          <cell r="D846" t="str">
            <v>㎡</v>
          </cell>
          <cell r="E846">
            <v>5610</v>
          </cell>
          <cell r="F846" t="str">
            <v>Ｐ82</v>
          </cell>
          <cell r="G846" t="str">
            <v>Ｐ82</v>
          </cell>
        </row>
        <row r="847">
          <cell r="A847">
            <v>257172</v>
          </cell>
          <cell r="B847" t="str">
            <v>天井ﾗﾜﾝ合板張</v>
          </cell>
          <cell r="C847" t="str">
            <v>厚5.5・木造米つが野縁組共</v>
          </cell>
          <cell r="D847" t="str">
            <v>㎡</v>
          </cell>
          <cell r="E847">
            <v>5730</v>
          </cell>
          <cell r="F847" t="str">
            <v>Ｐ82</v>
          </cell>
          <cell r="G847" t="str">
            <v>Ｐ82</v>
          </cell>
        </row>
        <row r="848">
          <cell r="A848">
            <v>257173</v>
          </cell>
          <cell r="B848" t="str">
            <v>天井しな合板張</v>
          </cell>
          <cell r="C848" t="str">
            <v>厚4・木造米つが野縁組共</v>
          </cell>
          <cell r="D848" t="str">
            <v>㎡</v>
          </cell>
          <cell r="E848">
            <v>5930</v>
          </cell>
          <cell r="F848" t="str">
            <v>Ｐ82</v>
          </cell>
          <cell r="G848" t="str">
            <v>Ｐ82</v>
          </cell>
        </row>
        <row r="849">
          <cell r="A849">
            <v>257174</v>
          </cell>
          <cell r="B849" t="str">
            <v>天井しな合板張</v>
          </cell>
          <cell r="C849" t="str">
            <v>厚5.5・木造米つが野縁組共</v>
          </cell>
          <cell r="D849" t="str">
            <v>㎡</v>
          </cell>
          <cell r="E849">
            <v>6210</v>
          </cell>
          <cell r="F849" t="str">
            <v>Ｐ82</v>
          </cell>
          <cell r="G849" t="str">
            <v>Ｐ82</v>
          </cell>
        </row>
        <row r="850">
          <cell r="A850">
            <v>257181</v>
          </cell>
          <cell r="B850" t="str">
            <v>天井小幅板張</v>
          </cell>
          <cell r="C850" t="str">
            <v>杉・厚7.5・野縁組別途</v>
          </cell>
          <cell r="D850" t="str">
            <v>㎡</v>
          </cell>
          <cell r="E850">
            <v>3520</v>
          </cell>
          <cell r="F850" t="str">
            <v>Ｐ82</v>
          </cell>
          <cell r="G850" t="str">
            <v>Ｐ82</v>
          </cell>
        </row>
        <row r="851">
          <cell r="A851">
            <v>257182</v>
          </cell>
          <cell r="B851" t="str">
            <v>天井小幅板張</v>
          </cell>
          <cell r="C851" t="str">
            <v>ｽﾌﾟﾙｰｽ・ｱﾋﾟﾄﾝ・厚9・野縁組別途</v>
          </cell>
          <cell r="D851" t="str">
            <v>㎡</v>
          </cell>
          <cell r="E851">
            <v>4210</v>
          </cell>
          <cell r="F851" t="str">
            <v>Ｐ82</v>
          </cell>
          <cell r="G851" t="str">
            <v>Ｐ82</v>
          </cell>
        </row>
        <row r="852">
          <cell r="A852">
            <v>257191</v>
          </cell>
          <cell r="B852" t="str">
            <v>天井小幅板張</v>
          </cell>
          <cell r="C852" t="str">
            <v>杉・厚7.5・木造米つが野縁組共</v>
          </cell>
          <cell r="D852" t="str">
            <v>㎡</v>
          </cell>
          <cell r="E852">
            <v>7250</v>
          </cell>
          <cell r="F852" t="str">
            <v>Ｐ82</v>
          </cell>
          <cell r="G852" t="str">
            <v>Ｐ82</v>
          </cell>
        </row>
        <row r="853">
          <cell r="A853">
            <v>257192</v>
          </cell>
          <cell r="B853" t="str">
            <v>天井小幅板張</v>
          </cell>
          <cell r="C853" t="str">
            <v>ｽﾌﾟﾙｰｽ・ｱﾋﾟﾄﾝ・厚9・木造米つが野縁組共</v>
          </cell>
          <cell r="D853" t="str">
            <v>㎡</v>
          </cell>
          <cell r="E853">
            <v>7940</v>
          </cell>
          <cell r="F853" t="str">
            <v>Ｐ83</v>
          </cell>
          <cell r="G853" t="str">
            <v>Ｐ83</v>
          </cell>
        </row>
        <row r="854">
          <cell r="A854">
            <v>257201</v>
          </cell>
          <cell r="B854" t="str">
            <v>木造間仕切軸組</v>
          </cell>
          <cell r="C854" t="str">
            <v>杉1等・H3000程度・[大壁]</v>
          </cell>
          <cell r="D854" t="str">
            <v>㎡</v>
          </cell>
          <cell r="E854">
            <v>4880</v>
          </cell>
          <cell r="F854" t="str">
            <v>Ｐ83</v>
          </cell>
          <cell r="G854" t="str">
            <v>Ｐ83</v>
          </cell>
        </row>
        <row r="855">
          <cell r="A855">
            <v>257202</v>
          </cell>
          <cell r="B855" t="str">
            <v>木造間仕切軸組</v>
          </cell>
          <cell r="C855" t="str">
            <v>杉1等・H3000程度・[真壁]</v>
          </cell>
          <cell r="D855" t="str">
            <v>㎡</v>
          </cell>
          <cell r="E855">
            <v>4580</v>
          </cell>
          <cell r="F855" t="str">
            <v>Ｐ83</v>
          </cell>
          <cell r="G855" t="str">
            <v>Ｐ83</v>
          </cell>
        </row>
        <row r="856">
          <cell r="A856">
            <v>257211</v>
          </cell>
          <cell r="B856" t="str">
            <v>壁ﾗﾜﾝ合板張</v>
          </cell>
          <cell r="C856" t="str">
            <v>厚4・胴縁・間仕切軸組別途</v>
          </cell>
          <cell r="D856" t="str">
            <v>㎡</v>
          </cell>
          <cell r="E856">
            <v>1880</v>
          </cell>
          <cell r="F856" t="str">
            <v>Ｐ83</v>
          </cell>
          <cell r="G856" t="str">
            <v>Ｐ83</v>
          </cell>
        </row>
        <row r="857">
          <cell r="A857">
            <v>257212</v>
          </cell>
          <cell r="B857" t="str">
            <v>壁ﾗﾜﾝ合板張</v>
          </cell>
          <cell r="C857" t="str">
            <v>厚5.5・胴縁・間仕切軸組別途</v>
          </cell>
          <cell r="D857" t="str">
            <v>㎡</v>
          </cell>
          <cell r="E857">
            <v>2000</v>
          </cell>
          <cell r="F857" t="str">
            <v>Ｐ83</v>
          </cell>
          <cell r="G857" t="str">
            <v>Ｐ83</v>
          </cell>
        </row>
        <row r="858">
          <cell r="A858">
            <v>257213</v>
          </cell>
          <cell r="B858" t="str">
            <v>壁ﾗﾜﾝ合板張</v>
          </cell>
          <cell r="C858" t="str">
            <v>厚9・胴縁・間仕切軸組別途</v>
          </cell>
          <cell r="D858" t="str">
            <v>㎡</v>
          </cell>
          <cell r="E858">
            <v>2410</v>
          </cell>
          <cell r="F858" t="str">
            <v>Ｐ83</v>
          </cell>
          <cell r="G858" t="str">
            <v>Ｐ83</v>
          </cell>
        </row>
        <row r="859">
          <cell r="A859">
            <v>257214</v>
          </cell>
          <cell r="B859" t="str">
            <v>壁ﾗﾜﾝ合板張</v>
          </cell>
          <cell r="C859" t="str">
            <v>厚12・胴縁・間仕切軸組別途</v>
          </cell>
          <cell r="D859" t="str">
            <v>㎡</v>
          </cell>
          <cell r="E859">
            <v>2700</v>
          </cell>
          <cell r="F859" t="str">
            <v>Ｐ83</v>
          </cell>
          <cell r="G859" t="str">
            <v>Ｐ83</v>
          </cell>
        </row>
        <row r="860">
          <cell r="A860">
            <v>257221</v>
          </cell>
          <cell r="B860" t="str">
            <v>壁しな合板張</v>
          </cell>
          <cell r="C860" t="str">
            <v>厚4・胴縁・間仕切軸組別途</v>
          </cell>
          <cell r="D860" t="str">
            <v>㎡</v>
          </cell>
          <cell r="E860">
            <v>2200</v>
          </cell>
          <cell r="F860" t="str">
            <v>Ｐ83</v>
          </cell>
          <cell r="G860" t="str">
            <v>Ｐ83</v>
          </cell>
        </row>
        <row r="861">
          <cell r="A861">
            <v>257222</v>
          </cell>
          <cell r="B861" t="str">
            <v>壁しな合板張</v>
          </cell>
          <cell r="C861" t="str">
            <v>厚5.5・胴縁・間仕切軸組別途</v>
          </cell>
          <cell r="D861" t="str">
            <v>㎡</v>
          </cell>
          <cell r="E861">
            <v>2480</v>
          </cell>
          <cell r="F861" t="str">
            <v>Ｐ83</v>
          </cell>
          <cell r="G861" t="str">
            <v>Ｐ83</v>
          </cell>
        </row>
        <row r="862">
          <cell r="A862">
            <v>257223</v>
          </cell>
          <cell r="B862" t="str">
            <v>壁しな合板張</v>
          </cell>
          <cell r="C862" t="str">
            <v>厚9・胴縁・間仕切軸組別途</v>
          </cell>
          <cell r="D862" t="str">
            <v>㎡</v>
          </cell>
          <cell r="E862">
            <v>2810</v>
          </cell>
          <cell r="F862" t="str">
            <v>Ｐ83</v>
          </cell>
          <cell r="G862" t="str">
            <v>Ｐ83</v>
          </cell>
        </row>
        <row r="863">
          <cell r="A863">
            <v>257231</v>
          </cell>
          <cell r="B863" t="str">
            <v>木毛ｾﾒﾝﾄ板張</v>
          </cell>
          <cell r="C863" t="str">
            <v>厚20・胴縁・間仕切軸組別途</v>
          </cell>
          <cell r="D863" t="str">
            <v>㎡</v>
          </cell>
          <cell r="E863">
            <v>2110</v>
          </cell>
          <cell r="F863" t="str">
            <v>Ｐ83</v>
          </cell>
          <cell r="G863" t="str">
            <v>Ｐ83</v>
          </cell>
        </row>
        <row r="864">
          <cell r="A864">
            <v>257241</v>
          </cell>
          <cell r="B864" t="str">
            <v>壁ﾗﾜﾝ合板張</v>
          </cell>
          <cell r="C864" t="str">
            <v>厚4・木造米つが胴縁組共</v>
          </cell>
          <cell r="D864" t="str">
            <v>㎡</v>
          </cell>
          <cell r="E864">
            <v>3940</v>
          </cell>
          <cell r="F864" t="str">
            <v>Ｐ83</v>
          </cell>
          <cell r="G864" t="str">
            <v>Ｐ83</v>
          </cell>
        </row>
        <row r="865">
          <cell r="A865">
            <v>257242</v>
          </cell>
          <cell r="B865" t="str">
            <v>壁ﾗﾜﾝ合板張</v>
          </cell>
          <cell r="C865" t="str">
            <v>厚5.5・木造米つが胴縁組共</v>
          </cell>
          <cell r="D865" t="str">
            <v>㎡</v>
          </cell>
          <cell r="E865">
            <v>4060</v>
          </cell>
          <cell r="F865" t="str">
            <v>Ｐ83</v>
          </cell>
          <cell r="G865" t="str">
            <v>Ｐ83</v>
          </cell>
        </row>
        <row r="866">
          <cell r="A866">
            <v>257243</v>
          </cell>
          <cell r="B866" t="str">
            <v>壁ﾗﾜﾝ合板張</v>
          </cell>
          <cell r="C866" t="str">
            <v>厚9・木造米つが胴縁組共</v>
          </cell>
          <cell r="D866" t="str">
            <v>㎡</v>
          </cell>
          <cell r="E866">
            <v>4470</v>
          </cell>
          <cell r="F866" t="str">
            <v>Ｐ83</v>
          </cell>
          <cell r="G866" t="str">
            <v>Ｐ83</v>
          </cell>
        </row>
        <row r="867">
          <cell r="A867">
            <v>257244</v>
          </cell>
          <cell r="B867" t="str">
            <v>壁ﾗﾜﾝ合板張</v>
          </cell>
          <cell r="C867" t="str">
            <v>厚12・木造米つが胴縁組共</v>
          </cell>
          <cell r="D867" t="str">
            <v>㎡</v>
          </cell>
          <cell r="E867">
            <v>4760</v>
          </cell>
          <cell r="F867" t="str">
            <v>Ｐ83</v>
          </cell>
          <cell r="G867" t="str">
            <v>Ｐ83</v>
          </cell>
        </row>
        <row r="868">
          <cell r="A868">
            <v>257251</v>
          </cell>
          <cell r="B868" t="str">
            <v>壁しな合板張</v>
          </cell>
          <cell r="C868" t="str">
            <v>厚4・木造米つが胴縁組共</v>
          </cell>
          <cell r="D868" t="str">
            <v>㎡</v>
          </cell>
          <cell r="E868">
            <v>4260</v>
          </cell>
          <cell r="F868" t="str">
            <v>Ｐ83</v>
          </cell>
          <cell r="G868" t="str">
            <v>Ｐ83</v>
          </cell>
        </row>
        <row r="869">
          <cell r="A869">
            <v>257252</v>
          </cell>
          <cell r="B869" t="str">
            <v>壁しな合板張</v>
          </cell>
          <cell r="C869" t="str">
            <v>厚5.5・木造米つが胴縁組共</v>
          </cell>
          <cell r="D869" t="str">
            <v>㎡</v>
          </cell>
          <cell r="E869">
            <v>4540</v>
          </cell>
          <cell r="F869" t="str">
            <v>Ｐ83</v>
          </cell>
          <cell r="G869" t="str">
            <v>Ｐ83</v>
          </cell>
        </row>
        <row r="870">
          <cell r="A870">
            <v>257253</v>
          </cell>
          <cell r="B870" t="str">
            <v>壁しな合板張</v>
          </cell>
          <cell r="C870" t="str">
            <v>厚9・木造米つが胴縁組共</v>
          </cell>
          <cell r="D870" t="str">
            <v>㎡</v>
          </cell>
          <cell r="E870">
            <v>4870</v>
          </cell>
          <cell r="F870" t="str">
            <v>Ｐ83</v>
          </cell>
          <cell r="G870" t="str">
            <v>Ｐ83</v>
          </cell>
        </row>
        <row r="871">
          <cell r="A871">
            <v>257261</v>
          </cell>
          <cell r="B871" t="str">
            <v>木毛ｾﾒﾝﾄ板張</v>
          </cell>
          <cell r="C871" t="str">
            <v>厚20・木造米つが胴縁組共</v>
          </cell>
          <cell r="D871" t="str">
            <v>㎡</v>
          </cell>
          <cell r="E871">
            <v>4170</v>
          </cell>
          <cell r="F871" t="str">
            <v>Ｐ83</v>
          </cell>
          <cell r="G871" t="str">
            <v>Ｐ83</v>
          </cell>
        </row>
        <row r="872">
          <cell r="A872">
            <v>257271</v>
          </cell>
          <cell r="B872" t="str">
            <v>壁ﾗﾜﾝ合板張</v>
          </cell>
          <cell r="C872" t="str">
            <v>厚4・木造間仕切軸組[大壁]共</v>
          </cell>
          <cell r="D872" t="str">
            <v>㎡</v>
          </cell>
          <cell r="E872">
            <v>6760</v>
          </cell>
          <cell r="F872" t="str">
            <v>Ｐ83</v>
          </cell>
          <cell r="G872" t="str">
            <v>Ｐ83</v>
          </cell>
        </row>
        <row r="873">
          <cell r="A873">
            <v>257272</v>
          </cell>
          <cell r="B873" t="str">
            <v>壁ﾗﾜﾝ合板張</v>
          </cell>
          <cell r="C873" t="str">
            <v>厚5.5・木造間仕切軸組[大壁]共</v>
          </cell>
          <cell r="D873" t="str">
            <v>㎡</v>
          </cell>
          <cell r="E873">
            <v>6880</v>
          </cell>
          <cell r="F873" t="str">
            <v>Ｐ83</v>
          </cell>
          <cell r="G873" t="str">
            <v>Ｐ83</v>
          </cell>
        </row>
        <row r="874">
          <cell r="A874">
            <v>257273</v>
          </cell>
          <cell r="B874" t="str">
            <v>壁ﾗﾜﾝ合板張</v>
          </cell>
          <cell r="C874" t="str">
            <v>厚9・木造間仕切軸組[大壁]共</v>
          </cell>
          <cell r="D874" t="str">
            <v>㎡</v>
          </cell>
          <cell r="E874">
            <v>7290</v>
          </cell>
          <cell r="F874" t="str">
            <v>Ｐ83</v>
          </cell>
          <cell r="G874" t="str">
            <v>Ｐ83</v>
          </cell>
        </row>
        <row r="875">
          <cell r="A875">
            <v>257274</v>
          </cell>
          <cell r="B875" t="str">
            <v>壁ﾗﾜﾝ合板張</v>
          </cell>
          <cell r="C875" t="str">
            <v>厚12・木造間仕切軸組[大壁]共</v>
          </cell>
          <cell r="D875" t="str">
            <v>㎡</v>
          </cell>
          <cell r="E875">
            <v>7580</v>
          </cell>
          <cell r="F875" t="str">
            <v>Ｐ83</v>
          </cell>
          <cell r="G875" t="str">
            <v>Ｐ83</v>
          </cell>
        </row>
        <row r="876">
          <cell r="A876">
            <v>257281</v>
          </cell>
          <cell r="B876" t="str">
            <v>壁しな合板張</v>
          </cell>
          <cell r="C876" t="str">
            <v>厚4・木造間仕切軸組[大壁]共</v>
          </cell>
          <cell r="D876" t="str">
            <v>㎡</v>
          </cell>
          <cell r="E876">
            <v>7080</v>
          </cell>
          <cell r="F876" t="str">
            <v>Ｐ83</v>
          </cell>
          <cell r="G876" t="str">
            <v>Ｐ83</v>
          </cell>
        </row>
        <row r="877">
          <cell r="A877">
            <v>257282</v>
          </cell>
          <cell r="B877" t="str">
            <v>壁しな合板張</v>
          </cell>
          <cell r="C877" t="str">
            <v>厚5.5・木造間仕切軸組[大壁]共</v>
          </cell>
          <cell r="D877" t="str">
            <v>㎡</v>
          </cell>
          <cell r="E877">
            <v>7360</v>
          </cell>
          <cell r="F877" t="str">
            <v>Ｐ83</v>
          </cell>
          <cell r="G877" t="str">
            <v>Ｐ83</v>
          </cell>
        </row>
        <row r="878">
          <cell r="A878">
            <v>257283</v>
          </cell>
          <cell r="B878" t="str">
            <v>壁しな合板張</v>
          </cell>
          <cell r="C878" t="str">
            <v>厚9・木造間仕切軸組[大壁]共</v>
          </cell>
          <cell r="D878" t="str">
            <v>㎡</v>
          </cell>
          <cell r="E878">
            <v>7690</v>
          </cell>
          <cell r="F878" t="str">
            <v>Ｐ83</v>
          </cell>
          <cell r="G878" t="str">
            <v>Ｐ83</v>
          </cell>
        </row>
        <row r="879">
          <cell r="A879">
            <v>257291</v>
          </cell>
          <cell r="B879" t="str">
            <v>木毛ｾﾒﾝﾄ板張</v>
          </cell>
          <cell r="C879" t="str">
            <v>厚20・木造間仕切軸組[大壁]共</v>
          </cell>
          <cell r="D879" t="str">
            <v>㎡</v>
          </cell>
          <cell r="E879">
            <v>6990</v>
          </cell>
          <cell r="F879" t="str">
            <v>Ｐ84</v>
          </cell>
          <cell r="G879" t="str">
            <v>Ｐ84</v>
          </cell>
        </row>
        <row r="880">
          <cell r="A880">
            <v>257301</v>
          </cell>
          <cell r="B880" t="str">
            <v>壁ﾌﾟﾘﾝﾄ合板張</v>
          </cell>
          <cell r="C880" t="str">
            <v>厚4・上・胴縁・間仕切軸組別途</v>
          </cell>
          <cell r="D880" t="str">
            <v>㎡</v>
          </cell>
          <cell r="E880">
            <v>2760</v>
          </cell>
          <cell r="F880" t="str">
            <v>Ｐ84</v>
          </cell>
          <cell r="G880" t="str">
            <v>Ｐ84</v>
          </cell>
        </row>
        <row r="881">
          <cell r="A881">
            <v>257302</v>
          </cell>
          <cell r="B881" t="str">
            <v>壁ﾌﾟﾘﾝﾄ合板張</v>
          </cell>
          <cell r="C881" t="str">
            <v>厚4・中・胴縁・間仕切軸組別途</v>
          </cell>
          <cell r="D881" t="str">
            <v>㎡</v>
          </cell>
          <cell r="E881">
            <v>2580</v>
          </cell>
          <cell r="F881" t="str">
            <v>Ｐ84</v>
          </cell>
          <cell r="G881" t="str">
            <v>Ｐ84</v>
          </cell>
        </row>
        <row r="882">
          <cell r="A882">
            <v>257303</v>
          </cell>
          <cell r="B882" t="str">
            <v>壁ﾌﾟﾘﾝﾄ合板張</v>
          </cell>
          <cell r="C882" t="str">
            <v>厚4・並・胴縁・間仕切軸組別途</v>
          </cell>
          <cell r="D882" t="str">
            <v>㎡</v>
          </cell>
          <cell r="E882">
            <v>2480</v>
          </cell>
          <cell r="F882" t="str">
            <v>Ｐ84</v>
          </cell>
          <cell r="G882" t="str">
            <v>Ｐ84</v>
          </cell>
        </row>
        <row r="883">
          <cell r="A883">
            <v>257311</v>
          </cell>
          <cell r="B883" t="str">
            <v>壁ﾌﾟﾘﾝﾄ合板張</v>
          </cell>
          <cell r="C883" t="str">
            <v>厚6・上・胴縁・間仕切軸組別途</v>
          </cell>
          <cell r="D883" t="str">
            <v>㎡</v>
          </cell>
          <cell r="E883">
            <v>2840</v>
          </cell>
          <cell r="F883" t="str">
            <v>Ｐ84</v>
          </cell>
          <cell r="G883" t="str">
            <v>Ｐ84</v>
          </cell>
        </row>
        <row r="884">
          <cell r="A884">
            <v>257312</v>
          </cell>
          <cell r="B884" t="str">
            <v>壁ﾌﾟﾘﾝﾄ合板張</v>
          </cell>
          <cell r="C884" t="str">
            <v>厚6・中・胴縁・間仕切軸組別途</v>
          </cell>
          <cell r="D884" t="str">
            <v>㎡</v>
          </cell>
          <cell r="E884">
            <v>2650</v>
          </cell>
          <cell r="F884" t="str">
            <v>Ｐ84</v>
          </cell>
          <cell r="G884" t="str">
            <v>Ｐ84</v>
          </cell>
        </row>
        <row r="885">
          <cell r="A885">
            <v>257313</v>
          </cell>
          <cell r="B885" t="str">
            <v>壁ﾌﾟﾘﾝﾄ合板張</v>
          </cell>
          <cell r="C885" t="str">
            <v>厚6・並・胴縁・間仕切軸組別途</v>
          </cell>
          <cell r="D885" t="str">
            <v>㎡</v>
          </cell>
          <cell r="E885">
            <v>2540</v>
          </cell>
          <cell r="F885" t="str">
            <v>Ｐ84</v>
          </cell>
          <cell r="G885" t="str">
            <v>Ｐ84</v>
          </cell>
        </row>
        <row r="886">
          <cell r="A886">
            <v>257321</v>
          </cell>
          <cell r="B886" t="str">
            <v>壁ﾌﾟﾘﾝﾄ合板張</v>
          </cell>
          <cell r="C886" t="str">
            <v>厚9・上・胴縁・間仕切軸組別途</v>
          </cell>
          <cell r="D886" t="str">
            <v>㎡</v>
          </cell>
          <cell r="E886">
            <v>3450</v>
          </cell>
          <cell r="F886" t="str">
            <v>Ｐ84</v>
          </cell>
          <cell r="G886" t="str">
            <v>Ｐ84</v>
          </cell>
        </row>
        <row r="887">
          <cell r="A887">
            <v>257322</v>
          </cell>
          <cell r="B887" t="str">
            <v>壁ﾌﾟﾘﾝﾄ合板張</v>
          </cell>
          <cell r="C887" t="str">
            <v>厚9・中・胴縁・間仕切軸組別途</v>
          </cell>
          <cell r="D887" t="str">
            <v>㎡</v>
          </cell>
          <cell r="E887">
            <v>3150</v>
          </cell>
          <cell r="F887" t="str">
            <v>Ｐ84</v>
          </cell>
          <cell r="G887" t="str">
            <v>Ｐ84</v>
          </cell>
        </row>
        <row r="888">
          <cell r="A888">
            <v>257323</v>
          </cell>
          <cell r="B888" t="str">
            <v>壁ﾌﾟﾘﾝﾄ合板張</v>
          </cell>
          <cell r="C888" t="str">
            <v>厚9・並・胴縁・間仕切軸組別途</v>
          </cell>
          <cell r="D888" t="str">
            <v>㎡</v>
          </cell>
          <cell r="E888">
            <v>2990</v>
          </cell>
          <cell r="F888" t="str">
            <v>Ｐ84</v>
          </cell>
          <cell r="G888" t="str">
            <v>Ｐ84</v>
          </cell>
        </row>
        <row r="889">
          <cell r="A889">
            <v>257331</v>
          </cell>
          <cell r="B889" t="str">
            <v>壁ﾌﾟﾘﾝﾄ合板張</v>
          </cell>
          <cell r="C889" t="str">
            <v>厚4・上・木造米つが胴縁組共</v>
          </cell>
          <cell r="D889" t="str">
            <v>㎡</v>
          </cell>
          <cell r="E889">
            <v>4820</v>
          </cell>
          <cell r="F889" t="str">
            <v>Ｐ84</v>
          </cell>
          <cell r="G889" t="str">
            <v>Ｐ84</v>
          </cell>
        </row>
        <row r="890">
          <cell r="A890">
            <v>257332</v>
          </cell>
          <cell r="B890" t="str">
            <v>壁ﾌﾟﾘﾝﾄ合板張</v>
          </cell>
          <cell r="C890" t="str">
            <v>厚4・中・木造米つが胴縁組共</v>
          </cell>
          <cell r="D890" t="str">
            <v>㎡</v>
          </cell>
          <cell r="E890">
            <v>4640</v>
          </cell>
          <cell r="F890" t="str">
            <v>Ｐ84</v>
          </cell>
          <cell r="G890" t="str">
            <v>Ｐ84</v>
          </cell>
        </row>
        <row r="891">
          <cell r="A891">
            <v>257333</v>
          </cell>
          <cell r="B891" t="str">
            <v>壁ﾌﾟﾘﾝﾄ合板張</v>
          </cell>
          <cell r="C891" t="str">
            <v>厚4・並・木造米つが胴縁組共</v>
          </cell>
          <cell r="D891" t="str">
            <v>㎡</v>
          </cell>
          <cell r="E891">
            <v>4540</v>
          </cell>
          <cell r="F891" t="str">
            <v>Ｐ84</v>
          </cell>
          <cell r="G891" t="str">
            <v>Ｐ84</v>
          </cell>
        </row>
        <row r="892">
          <cell r="A892">
            <v>257341</v>
          </cell>
          <cell r="B892" t="str">
            <v>壁ﾌﾟﾘﾝﾄ合板張</v>
          </cell>
          <cell r="C892" t="str">
            <v>厚6・上・木造米つが胴縁組共</v>
          </cell>
          <cell r="D892" t="str">
            <v>㎡</v>
          </cell>
          <cell r="E892">
            <v>4900</v>
          </cell>
          <cell r="F892" t="str">
            <v>Ｐ84</v>
          </cell>
          <cell r="G892" t="str">
            <v>Ｐ84</v>
          </cell>
        </row>
        <row r="893">
          <cell r="A893">
            <v>257342</v>
          </cell>
          <cell r="B893" t="str">
            <v>壁ﾌﾟﾘﾝﾄ合板張</v>
          </cell>
          <cell r="C893" t="str">
            <v>厚6・中・木造米つが胴縁組共</v>
          </cell>
          <cell r="D893" t="str">
            <v>㎡</v>
          </cell>
          <cell r="E893">
            <v>4710</v>
          </cell>
          <cell r="F893" t="str">
            <v>Ｐ84</v>
          </cell>
          <cell r="G893" t="str">
            <v>Ｐ84</v>
          </cell>
        </row>
        <row r="894">
          <cell r="A894">
            <v>257343</v>
          </cell>
          <cell r="B894" t="str">
            <v>壁ﾌﾟﾘﾝﾄ合板張</v>
          </cell>
          <cell r="C894" t="str">
            <v>厚6・並・木造米つが胴縁組共</v>
          </cell>
          <cell r="D894" t="str">
            <v>㎡</v>
          </cell>
          <cell r="E894">
            <v>4600</v>
          </cell>
          <cell r="F894" t="str">
            <v>Ｐ84</v>
          </cell>
          <cell r="G894" t="str">
            <v>Ｐ84</v>
          </cell>
        </row>
        <row r="895">
          <cell r="A895">
            <v>257351</v>
          </cell>
          <cell r="B895" t="str">
            <v>壁ﾌﾟﾘﾝﾄ合板張</v>
          </cell>
          <cell r="C895" t="str">
            <v>厚9・上・木造米つが胴縁組共</v>
          </cell>
          <cell r="D895" t="str">
            <v>㎡</v>
          </cell>
          <cell r="E895">
            <v>5510</v>
          </cell>
          <cell r="F895" t="str">
            <v>Ｐ84</v>
          </cell>
          <cell r="G895" t="str">
            <v>Ｐ84</v>
          </cell>
        </row>
        <row r="896">
          <cell r="A896">
            <v>257352</v>
          </cell>
          <cell r="B896" t="str">
            <v>壁ﾌﾟﾘﾝﾄ合板張</v>
          </cell>
          <cell r="C896" t="str">
            <v>厚9・中・木造米つが胴縁組共</v>
          </cell>
          <cell r="D896" t="str">
            <v>㎡</v>
          </cell>
          <cell r="E896">
            <v>5210</v>
          </cell>
          <cell r="F896" t="str">
            <v>Ｐ84</v>
          </cell>
          <cell r="G896" t="str">
            <v>Ｐ84</v>
          </cell>
        </row>
        <row r="897">
          <cell r="A897">
            <v>257353</v>
          </cell>
          <cell r="B897" t="str">
            <v>壁ﾌﾟﾘﾝﾄ合板張</v>
          </cell>
          <cell r="C897" t="str">
            <v>厚9・並・木造米つが胴縁組共</v>
          </cell>
          <cell r="D897" t="str">
            <v>㎡</v>
          </cell>
          <cell r="E897">
            <v>5050</v>
          </cell>
          <cell r="F897" t="str">
            <v>Ｐ84</v>
          </cell>
          <cell r="G897" t="str">
            <v>Ｐ84</v>
          </cell>
        </row>
        <row r="898">
          <cell r="A898">
            <v>257361</v>
          </cell>
          <cell r="B898" t="str">
            <v>壁ﾌﾟﾘﾝﾄ合板張</v>
          </cell>
          <cell r="C898" t="str">
            <v>厚4・上・木造間仕切軸組[大壁]共</v>
          </cell>
          <cell r="D898" t="str">
            <v>㎡</v>
          </cell>
          <cell r="E898">
            <v>7640</v>
          </cell>
          <cell r="F898" t="str">
            <v>Ｐ84</v>
          </cell>
          <cell r="G898" t="str">
            <v>Ｐ84</v>
          </cell>
        </row>
        <row r="899">
          <cell r="A899">
            <v>257362</v>
          </cell>
          <cell r="B899" t="str">
            <v>壁ﾌﾟﾘﾝﾄ合板張</v>
          </cell>
          <cell r="C899" t="str">
            <v>厚4・中・木造間仕切軸組[大壁]共</v>
          </cell>
          <cell r="D899" t="str">
            <v>㎡</v>
          </cell>
          <cell r="E899">
            <v>7460</v>
          </cell>
          <cell r="F899" t="str">
            <v>Ｐ84</v>
          </cell>
          <cell r="G899" t="str">
            <v>Ｐ84</v>
          </cell>
        </row>
        <row r="900">
          <cell r="A900">
            <v>257363</v>
          </cell>
          <cell r="B900" t="str">
            <v>壁ﾌﾟﾘﾝﾄ合板張</v>
          </cell>
          <cell r="C900" t="str">
            <v>厚4・並・木造間仕切軸組[大壁]共</v>
          </cell>
          <cell r="D900" t="str">
            <v>㎡</v>
          </cell>
          <cell r="E900">
            <v>7360</v>
          </cell>
          <cell r="F900" t="str">
            <v>Ｐ84</v>
          </cell>
          <cell r="G900" t="str">
            <v>Ｐ84</v>
          </cell>
        </row>
        <row r="901">
          <cell r="A901">
            <v>257371</v>
          </cell>
          <cell r="B901" t="str">
            <v>壁ﾌﾟﾘﾝﾄ合板張</v>
          </cell>
          <cell r="C901" t="str">
            <v>厚6・上・木造間仕切軸組[大壁]共</v>
          </cell>
          <cell r="D901" t="str">
            <v>㎡</v>
          </cell>
          <cell r="E901">
            <v>7720</v>
          </cell>
          <cell r="F901" t="str">
            <v>Ｐ84</v>
          </cell>
          <cell r="G901" t="str">
            <v>Ｐ84</v>
          </cell>
        </row>
        <row r="902">
          <cell r="A902">
            <v>257372</v>
          </cell>
          <cell r="B902" t="str">
            <v>壁ﾌﾟﾘﾝﾄ合板張</v>
          </cell>
          <cell r="C902" t="str">
            <v>厚6・中・木造間仕切軸組[大壁]共</v>
          </cell>
          <cell r="D902" t="str">
            <v>㎡</v>
          </cell>
          <cell r="E902">
            <v>7530</v>
          </cell>
          <cell r="F902" t="str">
            <v>Ｐ84</v>
          </cell>
          <cell r="G902" t="str">
            <v>Ｐ84</v>
          </cell>
        </row>
        <row r="903">
          <cell r="A903">
            <v>257373</v>
          </cell>
          <cell r="B903" t="str">
            <v>壁ﾌﾟﾘﾝﾄ合板張</v>
          </cell>
          <cell r="C903" t="str">
            <v>厚6・並・木造間仕切軸組[大壁]共</v>
          </cell>
          <cell r="D903" t="str">
            <v>㎡</v>
          </cell>
          <cell r="E903">
            <v>7420</v>
          </cell>
          <cell r="F903" t="str">
            <v>Ｐ84</v>
          </cell>
          <cell r="G903" t="str">
            <v>Ｐ84</v>
          </cell>
        </row>
        <row r="904">
          <cell r="A904">
            <v>257381</v>
          </cell>
          <cell r="B904" t="str">
            <v>壁ﾌﾟﾘﾝﾄ合板張</v>
          </cell>
          <cell r="C904" t="str">
            <v>厚9・上・木造間仕切軸組[大壁]共</v>
          </cell>
          <cell r="D904" t="str">
            <v>㎡</v>
          </cell>
          <cell r="E904">
            <v>8330</v>
          </cell>
          <cell r="F904" t="str">
            <v>Ｐ84</v>
          </cell>
          <cell r="G904" t="str">
            <v>Ｐ84</v>
          </cell>
        </row>
        <row r="905">
          <cell r="A905">
            <v>257382</v>
          </cell>
          <cell r="B905" t="str">
            <v>壁ﾌﾟﾘﾝﾄ合板張</v>
          </cell>
          <cell r="C905" t="str">
            <v>厚9・中・木造間仕切軸組[大壁]共</v>
          </cell>
          <cell r="D905" t="str">
            <v>㎡</v>
          </cell>
          <cell r="E905">
            <v>8030</v>
          </cell>
          <cell r="F905" t="str">
            <v>Ｐ85</v>
          </cell>
          <cell r="G905" t="str">
            <v>Ｐ85</v>
          </cell>
        </row>
        <row r="906">
          <cell r="A906">
            <v>257383</v>
          </cell>
          <cell r="B906" t="str">
            <v>壁ﾌﾟﾘﾝﾄ合板張</v>
          </cell>
          <cell r="C906" t="str">
            <v>厚9・並・木造間仕切軸組[大壁]共</v>
          </cell>
          <cell r="D906" t="str">
            <v>㎡</v>
          </cell>
          <cell r="E906">
            <v>7870</v>
          </cell>
          <cell r="F906" t="str">
            <v>Ｐ85</v>
          </cell>
          <cell r="G906" t="str">
            <v>Ｐ85</v>
          </cell>
        </row>
        <row r="907">
          <cell r="A907">
            <v>257391</v>
          </cell>
          <cell r="B907" t="str">
            <v>壁銘木合板張</v>
          </cell>
          <cell r="C907" t="str">
            <v>厚5・上・胴縁・間仕切軸組別途</v>
          </cell>
          <cell r="D907" t="str">
            <v>㎡</v>
          </cell>
          <cell r="E907">
            <v>5560</v>
          </cell>
          <cell r="F907" t="str">
            <v>Ｐ85</v>
          </cell>
          <cell r="G907" t="str">
            <v>Ｐ85</v>
          </cell>
        </row>
        <row r="908">
          <cell r="A908">
            <v>257392</v>
          </cell>
          <cell r="B908" t="str">
            <v>壁銘木合板張</v>
          </cell>
          <cell r="C908" t="str">
            <v>厚5・中・胴縁・間仕切軸組別途</v>
          </cell>
          <cell r="D908" t="str">
            <v>㎡</v>
          </cell>
          <cell r="E908">
            <v>4900</v>
          </cell>
          <cell r="F908" t="str">
            <v>Ｐ85</v>
          </cell>
          <cell r="G908" t="str">
            <v>Ｐ85</v>
          </cell>
        </row>
        <row r="909">
          <cell r="A909">
            <v>257393</v>
          </cell>
          <cell r="B909" t="str">
            <v>壁銘木合板張</v>
          </cell>
          <cell r="C909" t="str">
            <v>厚5・並・胴縁・間仕切軸組別途</v>
          </cell>
          <cell r="D909" t="str">
            <v>㎡</v>
          </cell>
          <cell r="E909">
            <v>4570</v>
          </cell>
          <cell r="F909" t="str">
            <v>Ｐ85</v>
          </cell>
          <cell r="G909" t="str">
            <v>Ｐ85</v>
          </cell>
        </row>
        <row r="910">
          <cell r="A910">
            <v>257401</v>
          </cell>
          <cell r="B910" t="str">
            <v>壁銘木合板張</v>
          </cell>
          <cell r="C910" t="str">
            <v>厚5・上・木造米つが胴縁・間仕切軸組共</v>
          </cell>
          <cell r="D910" t="str">
            <v>㎡</v>
          </cell>
          <cell r="E910">
            <v>7620</v>
          </cell>
          <cell r="F910" t="str">
            <v>Ｐ85</v>
          </cell>
          <cell r="G910" t="str">
            <v>Ｐ85</v>
          </cell>
        </row>
        <row r="911">
          <cell r="A911">
            <v>257402</v>
          </cell>
          <cell r="B911" t="str">
            <v>壁銘木合板張</v>
          </cell>
          <cell r="C911" t="str">
            <v>厚5・中・木造米つが胴縁・間仕切軸組共</v>
          </cell>
          <cell r="D911" t="str">
            <v>㎡</v>
          </cell>
          <cell r="E911">
            <v>6960</v>
          </cell>
          <cell r="F911" t="str">
            <v>Ｐ85</v>
          </cell>
          <cell r="G911" t="str">
            <v>Ｐ85</v>
          </cell>
        </row>
        <row r="912">
          <cell r="A912">
            <v>257403</v>
          </cell>
          <cell r="B912" t="str">
            <v>壁銘木合板張</v>
          </cell>
          <cell r="C912" t="str">
            <v>厚5・並・木造米つが胴縁・間仕切軸組共</v>
          </cell>
          <cell r="D912" t="str">
            <v>㎡</v>
          </cell>
          <cell r="E912">
            <v>6630</v>
          </cell>
          <cell r="F912" t="str">
            <v>Ｐ85</v>
          </cell>
          <cell r="G912" t="str">
            <v>Ｐ85</v>
          </cell>
        </row>
        <row r="913">
          <cell r="A913">
            <v>257411</v>
          </cell>
          <cell r="B913" t="str">
            <v>壁銘木合板張</v>
          </cell>
          <cell r="C913" t="str">
            <v>厚5・上・木造間仕切軸組[大壁]共</v>
          </cell>
          <cell r="D913" t="str">
            <v>㎡</v>
          </cell>
          <cell r="E913">
            <v>10400</v>
          </cell>
          <cell r="F913" t="str">
            <v>Ｐ85</v>
          </cell>
          <cell r="G913" t="str">
            <v>Ｐ85</v>
          </cell>
        </row>
        <row r="914">
          <cell r="A914">
            <v>257412</v>
          </cell>
          <cell r="B914" t="str">
            <v>壁銘木合板張</v>
          </cell>
          <cell r="C914" t="str">
            <v>厚5・中・木造間仕切軸組[大壁]共</v>
          </cell>
          <cell r="D914" t="str">
            <v>㎡</v>
          </cell>
          <cell r="E914">
            <v>9780</v>
          </cell>
          <cell r="F914" t="str">
            <v>Ｐ85</v>
          </cell>
          <cell r="G914" t="str">
            <v>Ｐ85</v>
          </cell>
        </row>
        <row r="915">
          <cell r="A915">
            <v>257413</v>
          </cell>
          <cell r="B915" t="str">
            <v>壁銘木合板張</v>
          </cell>
          <cell r="C915" t="str">
            <v>厚5・並・木造間仕切軸組[大壁]共</v>
          </cell>
          <cell r="D915" t="str">
            <v>㎡</v>
          </cell>
          <cell r="E915">
            <v>9450</v>
          </cell>
          <cell r="F915" t="str">
            <v>Ｐ85</v>
          </cell>
          <cell r="G915" t="str">
            <v>Ｐ85</v>
          </cell>
        </row>
        <row r="916">
          <cell r="A916">
            <v>257421</v>
          </cell>
          <cell r="B916" t="str">
            <v>壁ｵｰﾊﾞﾚｲ合板張</v>
          </cell>
          <cell r="C916" t="str">
            <v>厚2.7・胴縁・間仕切軸組別途</v>
          </cell>
          <cell r="D916" t="str">
            <v>㎡</v>
          </cell>
          <cell r="E916">
            <v>3460</v>
          </cell>
          <cell r="F916" t="str">
            <v>Ｐ85</v>
          </cell>
          <cell r="G916" t="str">
            <v>Ｐ85</v>
          </cell>
        </row>
        <row r="917">
          <cell r="A917">
            <v>257431</v>
          </cell>
          <cell r="B917" t="str">
            <v>壁ｵｰﾊﾞﾚｲ合板張</v>
          </cell>
          <cell r="C917" t="str">
            <v>厚2.7・木造米つが胴縁組共</v>
          </cell>
          <cell r="D917" t="str">
            <v>㎡</v>
          </cell>
          <cell r="E917">
            <v>5520</v>
          </cell>
          <cell r="F917" t="str">
            <v>Ｐ85</v>
          </cell>
          <cell r="G917" t="str">
            <v>Ｐ85</v>
          </cell>
        </row>
        <row r="918">
          <cell r="A918">
            <v>257441</v>
          </cell>
          <cell r="B918" t="str">
            <v>壁ｵｰﾊﾞﾚｲ合板張</v>
          </cell>
          <cell r="C918" t="str">
            <v>厚2.7・木造間仕切軸組[大壁]共</v>
          </cell>
          <cell r="D918" t="str">
            <v>㎡</v>
          </cell>
          <cell r="E918">
            <v>8340</v>
          </cell>
          <cell r="F918" t="str">
            <v>Ｐ85</v>
          </cell>
          <cell r="G918" t="str">
            <v>Ｐ85</v>
          </cell>
        </row>
        <row r="919">
          <cell r="A919">
            <v>257451</v>
          </cell>
          <cell r="B919" t="str">
            <v>壁ﾋﾟｰﾘﾝｸﾞ張</v>
          </cell>
          <cell r="C919" t="str">
            <v>杉・胴縁・間仕切軸組別途</v>
          </cell>
          <cell r="D919" t="str">
            <v>㎡</v>
          </cell>
          <cell r="E919">
            <v>6790</v>
          </cell>
          <cell r="F919" t="str">
            <v>Ｐ85</v>
          </cell>
          <cell r="G919" t="str">
            <v>Ｐ85</v>
          </cell>
        </row>
        <row r="920">
          <cell r="A920">
            <v>257461</v>
          </cell>
          <cell r="B920" t="str">
            <v>壁ﾋﾟｰﾘﾝｸﾞ張</v>
          </cell>
          <cell r="C920" t="str">
            <v>杉・木造米つが胴縁組共</v>
          </cell>
          <cell r="D920" t="str">
            <v>㎡</v>
          </cell>
          <cell r="E920">
            <v>8850</v>
          </cell>
          <cell r="F920" t="str">
            <v>Ｐ85</v>
          </cell>
          <cell r="G920" t="str">
            <v>Ｐ85</v>
          </cell>
        </row>
        <row r="921">
          <cell r="A921">
            <v>257471</v>
          </cell>
          <cell r="B921" t="str">
            <v>壁ﾋﾟｰﾘﾝｸﾞ張</v>
          </cell>
          <cell r="C921" t="str">
            <v>杉・木造間仕切軸組[大壁]共</v>
          </cell>
          <cell r="D921" t="str">
            <v>㎡</v>
          </cell>
          <cell r="E921">
            <v>11600</v>
          </cell>
          <cell r="F921" t="str">
            <v>Ｐ85</v>
          </cell>
          <cell r="G921" t="str">
            <v>Ｐ85</v>
          </cell>
        </row>
        <row r="922">
          <cell r="A922">
            <v>257501</v>
          </cell>
          <cell r="B922" t="str">
            <v>木造束立て床組</v>
          </cell>
          <cell r="C922" t="str">
            <v>米つが1等H500床束・大引・根搦・根太＠360</v>
          </cell>
          <cell r="D922" t="str">
            <v>㎡</v>
          </cell>
          <cell r="E922">
            <v>6210</v>
          </cell>
          <cell r="F922" t="str">
            <v>P85</v>
          </cell>
          <cell r="G922" t="str">
            <v>P85</v>
          </cell>
        </row>
        <row r="923">
          <cell r="A923">
            <v>257502</v>
          </cell>
          <cell r="B923" t="str">
            <v>木造束立て床組</v>
          </cell>
          <cell r="C923" t="str">
            <v>米つが1等H500床束・大引・根搦・根太＠300</v>
          </cell>
          <cell r="D923" t="str">
            <v>㎡</v>
          </cell>
          <cell r="E923">
            <v>6210</v>
          </cell>
          <cell r="F923" t="str">
            <v>P85</v>
          </cell>
          <cell r="G923" t="str">
            <v>P85</v>
          </cell>
        </row>
        <row r="924">
          <cell r="A924">
            <v>257503</v>
          </cell>
          <cell r="B924" t="str">
            <v>木造束立て床組</v>
          </cell>
          <cell r="C924" t="str">
            <v>杉1等H500床束・大引・根搦・根太＠360</v>
          </cell>
          <cell r="D924" t="str">
            <v>㎡</v>
          </cell>
          <cell r="E924">
            <v>6270</v>
          </cell>
          <cell r="F924" t="str">
            <v>P85</v>
          </cell>
          <cell r="G924" t="str">
            <v>P85</v>
          </cell>
        </row>
        <row r="925">
          <cell r="A925">
            <v>257504</v>
          </cell>
          <cell r="B925" t="str">
            <v>木造束立て床組</v>
          </cell>
          <cell r="C925" t="str">
            <v>杉1等H500床束・大引・根搦・根太＠300</v>
          </cell>
          <cell r="D925" t="str">
            <v>㎡</v>
          </cell>
          <cell r="E925">
            <v>6270</v>
          </cell>
          <cell r="F925" t="str">
            <v>P85</v>
          </cell>
          <cell r="G925" t="str">
            <v>P85</v>
          </cell>
        </row>
        <row r="926">
          <cell r="A926">
            <v>257505</v>
          </cell>
          <cell r="B926" t="str">
            <v>木造束立て床組</v>
          </cell>
          <cell r="C926" t="str">
            <v>桧1等H500床束・大引・根搦・根太＠360</v>
          </cell>
          <cell r="D926" t="str">
            <v>㎡</v>
          </cell>
          <cell r="E926">
            <v>7680</v>
          </cell>
          <cell r="F926" t="str">
            <v>P85</v>
          </cell>
          <cell r="G926" t="str">
            <v>P85</v>
          </cell>
        </row>
        <row r="927">
          <cell r="A927">
            <v>257506</v>
          </cell>
          <cell r="B927" t="str">
            <v>木造束立て床組</v>
          </cell>
          <cell r="C927" t="str">
            <v>桧1等H500床束・大引・根搦・根太＠300</v>
          </cell>
          <cell r="D927" t="str">
            <v>㎡</v>
          </cell>
          <cell r="E927">
            <v>7680</v>
          </cell>
          <cell r="F927" t="str">
            <v>P85</v>
          </cell>
          <cell r="G927" t="str">
            <v>P85</v>
          </cell>
        </row>
        <row r="928">
          <cell r="A928">
            <v>257511</v>
          </cell>
          <cell r="B928" t="str">
            <v>木造ころばし床組</v>
          </cell>
          <cell r="C928" t="str">
            <v>米つが1等H150床束・大引・根搦・根太＠360</v>
          </cell>
          <cell r="D928" t="str">
            <v>㎡</v>
          </cell>
          <cell r="E928">
            <v>3980</v>
          </cell>
          <cell r="F928" t="str">
            <v>P85</v>
          </cell>
          <cell r="G928" t="str">
            <v>P85</v>
          </cell>
        </row>
        <row r="929">
          <cell r="A929">
            <v>257512</v>
          </cell>
          <cell r="B929" t="str">
            <v>木造ころばし床組</v>
          </cell>
          <cell r="C929" t="str">
            <v>米つが1等H150床束・大引・根搦・根太＠300</v>
          </cell>
          <cell r="D929" t="str">
            <v>㎡</v>
          </cell>
          <cell r="E929">
            <v>4470</v>
          </cell>
          <cell r="F929" t="str">
            <v>P85</v>
          </cell>
          <cell r="G929" t="str">
            <v>P85</v>
          </cell>
        </row>
        <row r="930">
          <cell r="A930">
            <v>257513</v>
          </cell>
          <cell r="B930" t="str">
            <v>木造ころばし床組</v>
          </cell>
          <cell r="C930" t="str">
            <v>杉1等H150床束・大引・根搦・根太＠360</v>
          </cell>
          <cell r="D930" t="str">
            <v>㎡</v>
          </cell>
          <cell r="E930">
            <v>4010</v>
          </cell>
          <cell r="F930" t="str">
            <v>P85</v>
          </cell>
          <cell r="G930" t="str">
            <v>P85</v>
          </cell>
        </row>
        <row r="931">
          <cell r="A931">
            <v>257514</v>
          </cell>
          <cell r="B931" t="str">
            <v>木造ころばし床組</v>
          </cell>
          <cell r="C931" t="str">
            <v>杉1等H150床束・大引・根搦・根太＠300</v>
          </cell>
          <cell r="D931" t="str">
            <v>㎡</v>
          </cell>
          <cell r="E931">
            <v>4010</v>
          </cell>
          <cell r="F931" t="str">
            <v>P86</v>
          </cell>
          <cell r="G931" t="str">
            <v>P86</v>
          </cell>
        </row>
        <row r="932">
          <cell r="A932">
            <v>257515</v>
          </cell>
          <cell r="B932" t="str">
            <v>木造ころばし床組</v>
          </cell>
          <cell r="C932" t="str">
            <v>檜1等H150床束・大引・根搦・根太＠360</v>
          </cell>
          <cell r="D932" t="str">
            <v>㎡</v>
          </cell>
          <cell r="E932">
            <v>4760</v>
          </cell>
          <cell r="F932" t="str">
            <v>P86</v>
          </cell>
          <cell r="G932" t="str">
            <v>P86</v>
          </cell>
        </row>
        <row r="933">
          <cell r="A933">
            <v>257516</v>
          </cell>
          <cell r="B933" t="str">
            <v>木造ころばし床組</v>
          </cell>
          <cell r="C933" t="str">
            <v>檜1等H150床束・大引・根搦・根太＠300</v>
          </cell>
          <cell r="D933" t="str">
            <v>㎡</v>
          </cell>
          <cell r="E933">
            <v>5440</v>
          </cell>
          <cell r="F933" t="str">
            <v>P86</v>
          </cell>
          <cell r="G933" t="str">
            <v>P86</v>
          </cell>
        </row>
        <row r="934">
          <cell r="A934">
            <v>257517</v>
          </cell>
          <cell r="B934" t="str">
            <v>二階床組</v>
          </cell>
          <cell r="C934" t="str">
            <v>米つが1等・根太床・＠360</v>
          </cell>
          <cell r="D934" t="str">
            <v>㎡</v>
          </cell>
          <cell r="E934">
            <v>5900</v>
          </cell>
          <cell r="F934" t="str">
            <v>P86</v>
          </cell>
          <cell r="G934" t="str">
            <v>P86</v>
          </cell>
        </row>
        <row r="935">
          <cell r="A935">
            <v>257518</v>
          </cell>
          <cell r="B935" t="str">
            <v>二階床組</v>
          </cell>
          <cell r="C935" t="str">
            <v>杉1等・根太床・＠360</v>
          </cell>
          <cell r="D935" t="str">
            <v>㎡</v>
          </cell>
          <cell r="E935">
            <v>5960</v>
          </cell>
          <cell r="F935" t="str">
            <v>P86</v>
          </cell>
          <cell r="G935" t="str">
            <v>P86</v>
          </cell>
        </row>
        <row r="936">
          <cell r="A936">
            <v>257519</v>
          </cell>
          <cell r="B936" t="str">
            <v>二階床組</v>
          </cell>
          <cell r="C936" t="str">
            <v>桧1等・根太床・＠360</v>
          </cell>
          <cell r="D936" t="str">
            <v>㎡</v>
          </cell>
          <cell r="E936">
            <v>7190</v>
          </cell>
          <cell r="F936" t="str">
            <v>P86</v>
          </cell>
          <cell r="G936" t="str">
            <v>P86</v>
          </cell>
        </row>
        <row r="937">
          <cell r="A937">
            <v>257521</v>
          </cell>
          <cell r="B937" t="str">
            <v>床下地合板張</v>
          </cell>
          <cell r="C937" t="str">
            <v>型枠用合板・厚12・束立・ころばし床組別途</v>
          </cell>
          <cell r="D937" t="str">
            <v>㎡</v>
          </cell>
          <cell r="E937">
            <v>2020</v>
          </cell>
          <cell r="F937" t="str">
            <v>P86</v>
          </cell>
          <cell r="G937" t="str">
            <v>P86</v>
          </cell>
        </row>
        <row r="938">
          <cell r="A938">
            <v>257522</v>
          </cell>
          <cell r="B938" t="str">
            <v>床ラワン合板張</v>
          </cell>
          <cell r="C938" t="str">
            <v>厚5.5・束立・ころばし床組別途</v>
          </cell>
          <cell r="D938" t="str">
            <v>㎡</v>
          </cell>
          <cell r="E938">
            <v>1890</v>
          </cell>
          <cell r="F938" t="str">
            <v>P86</v>
          </cell>
          <cell r="G938" t="str">
            <v>P86</v>
          </cell>
        </row>
        <row r="939">
          <cell r="A939">
            <v>257523</v>
          </cell>
          <cell r="B939" t="str">
            <v>床ラワン合板張</v>
          </cell>
          <cell r="C939" t="str">
            <v>厚9・束立・ころばし床組別途</v>
          </cell>
          <cell r="D939" t="str">
            <v>㎡</v>
          </cell>
          <cell r="E939">
            <v>2300</v>
          </cell>
          <cell r="F939" t="str">
            <v>P86</v>
          </cell>
          <cell r="G939" t="str">
            <v>P86</v>
          </cell>
        </row>
        <row r="940">
          <cell r="A940">
            <v>257524</v>
          </cell>
          <cell r="B940" t="str">
            <v>床ラワン合板張</v>
          </cell>
          <cell r="C940" t="str">
            <v>厚12・束立・ころばし床組別途</v>
          </cell>
          <cell r="D940" t="str">
            <v>㎡</v>
          </cell>
          <cell r="E940">
            <v>2590</v>
          </cell>
          <cell r="F940" t="str">
            <v>P86</v>
          </cell>
          <cell r="G940" t="str">
            <v>P86</v>
          </cell>
        </row>
        <row r="941">
          <cell r="A941">
            <v>257525</v>
          </cell>
          <cell r="B941" t="str">
            <v>床ラワン合板張</v>
          </cell>
          <cell r="C941" t="str">
            <v>厚15・束立・ころばし床組別途</v>
          </cell>
          <cell r="D941" t="str">
            <v>㎡</v>
          </cell>
          <cell r="E941">
            <v>2900</v>
          </cell>
          <cell r="F941" t="str">
            <v>P86</v>
          </cell>
          <cell r="G941" t="str">
            <v>P86</v>
          </cell>
        </row>
        <row r="942">
          <cell r="A942">
            <v>257531</v>
          </cell>
          <cell r="B942" t="str">
            <v>床下地合板張</v>
          </cell>
          <cell r="C942" t="str">
            <v>型枠用合板・厚12・束立・ころばし床組別途</v>
          </cell>
          <cell r="D942" t="str">
            <v>㎡</v>
          </cell>
          <cell r="E942">
            <v>6030</v>
          </cell>
          <cell r="F942" t="str">
            <v>P86</v>
          </cell>
          <cell r="G942" t="str">
            <v>P86</v>
          </cell>
        </row>
        <row r="943">
          <cell r="A943">
            <v>257532</v>
          </cell>
          <cell r="B943" t="str">
            <v>床ラワン合板張</v>
          </cell>
          <cell r="C943" t="str">
            <v>厚5.5・ころばし床組[杉＠360]共</v>
          </cell>
          <cell r="D943" t="str">
            <v>㎡</v>
          </cell>
          <cell r="E943">
            <v>5900</v>
          </cell>
          <cell r="F943" t="str">
            <v>P86</v>
          </cell>
          <cell r="G943" t="str">
            <v>P86</v>
          </cell>
        </row>
        <row r="944">
          <cell r="A944">
            <v>257533</v>
          </cell>
          <cell r="B944" t="str">
            <v>床ラワン合板張</v>
          </cell>
          <cell r="C944" t="str">
            <v>厚9・ころばし床組[杉＠360]共</v>
          </cell>
          <cell r="D944" t="str">
            <v>㎡</v>
          </cell>
          <cell r="E944">
            <v>6310</v>
          </cell>
          <cell r="F944" t="str">
            <v>P86</v>
          </cell>
          <cell r="G944" t="str">
            <v>P86</v>
          </cell>
        </row>
        <row r="945">
          <cell r="A945">
            <v>257534</v>
          </cell>
          <cell r="B945" t="str">
            <v>床ラワン合板張</v>
          </cell>
          <cell r="C945" t="str">
            <v>厚12・ころばし床組[杉＠360]共</v>
          </cell>
          <cell r="D945" t="str">
            <v>㎡</v>
          </cell>
          <cell r="E945">
            <v>6600</v>
          </cell>
          <cell r="F945" t="str">
            <v>P86</v>
          </cell>
          <cell r="G945" t="str">
            <v>P86</v>
          </cell>
        </row>
        <row r="946">
          <cell r="A946">
            <v>257535</v>
          </cell>
          <cell r="B946" t="str">
            <v>床ラワン合板張</v>
          </cell>
          <cell r="C946" t="str">
            <v>厚15・ころばし床組[杉＠360]共</v>
          </cell>
          <cell r="D946" t="str">
            <v>㎡</v>
          </cell>
          <cell r="E946">
            <v>6910</v>
          </cell>
          <cell r="F946" t="str">
            <v>P86</v>
          </cell>
          <cell r="G946" t="str">
            <v>P86</v>
          </cell>
        </row>
        <row r="947">
          <cell r="A947">
            <v>257541</v>
          </cell>
          <cell r="B947" t="str">
            <v>床しな合板張</v>
          </cell>
          <cell r="C947" t="str">
            <v>厚5.5・ころばし床組[杉＠360]共</v>
          </cell>
          <cell r="D947" t="str">
            <v>㎡</v>
          </cell>
          <cell r="E947">
            <v>2650</v>
          </cell>
          <cell r="F947" t="str">
            <v>P86</v>
          </cell>
          <cell r="G947" t="str">
            <v>P86</v>
          </cell>
        </row>
        <row r="948">
          <cell r="A948">
            <v>257542</v>
          </cell>
          <cell r="B948" t="str">
            <v>床しな合板張</v>
          </cell>
          <cell r="C948" t="str">
            <v>厚9・ころばし床組[杉＠360]共</v>
          </cell>
          <cell r="D948" t="str">
            <v>㎡</v>
          </cell>
          <cell r="E948">
            <v>3320</v>
          </cell>
          <cell r="F948" t="str">
            <v>P86</v>
          </cell>
          <cell r="G948" t="str">
            <v>P86</v>
          </cell>
        </row>
        <row r="949">
          <cell r="A949">
            <v>257551</v>
          </cell>
          <cell r="B949" t="str">
            <v>床しな合板張</v>
          </cell>
          <cell r="C949" t="str">
            <v>厚12・ころばし床組[杉＠360]共</v>
          </cell>
          <cell r="D949" t="str">
            <v>㎡</v>
          </cell>
          <cell r="E949">
            <v>6660</v>
          </cell>
          <cell r="F949" t="str">
            <v>P86</v>
          </cell>
          <cell r="G949" t="str">
            <v>P86</v>
          </cell>
        </row>
        <row r="950">
          <cell r="A950">
            <v>257552</v>
          </cell>
          <cell r="B950" t="str">
            <v>床しな合板張</v>
          </cell>
          <cell r="C950" t="str">
            <v>厚15・ころばし床組[杉＠360]共</v>
          </cell>
          <cell r="D950" t="str">
            <v>㎡</v>
          </cell>
          <cell r="E950">
            <v>7330</v>
          </cell>
          <cell r="F950" t="str">
            <v>P86</v>
          </cell>
          <cell r="G950" t="str">
            <v>P86</v>
          </cell>
        </row>
        <row r="951">
          <cell r="A951">
            <v>257561</v>
          </cell>
          <cell r="B951" t="str">
            <v>床板張</v>
          </cell>
          <cell r="C951" t="str">
            <v>杉1等・厚12・束立・ころばし床組別途</v>
          </cell>
          <cell r="D951" t="str">
            <v>㎡</v>
          </cell>
          <cell r="E951">
            <v>3560</v>
          </cell>
          <cell r="F951" t="str">
            <v>P86</v>
          </cell>
          <cell r="G951" t="str">
            <v>P86</v>
          </cell>
        </row>
        <row r="952">
          <cell r="A952">
            <v>257562</v>
          </cell>
          <cell r="B952" t="str">
            <v>床板張</v>
          </cell>
          <cell r="C952" t="str">
            <v>杉1等・厚15・束立・ころばし床組別途</v>
          </cell>
          <cell r="D952" t="str">
            <v>㎡</v>
          </cell>
          <cell r="E952">
            <v>3740</v>
          </cell>
          <cell r="F952" t="str">
            <v>P86</v>
          </cell>
          <cell r="G952" t="str">
            <v>P86</v>
          </cell>
        </row>
        <row r="953">
          <cell r="A953">
            <v>257563</v>
          </cell>
          <cell r="B953" t="str">
            <v>床板張</v>
          </cell>
          <cell r="C953" t="str">
            <v>松1等・厚12・束立・ころばし床組別途</v>
          </cell>
          <cell r="D953" t="str">
            <v>㎡</v>
          </cell>
          <cell r="E953">
            <v>3320</v>
          </cell>
          <cell r="F953" t="str">
            <v>P86</v>
          </cell>
          <cell r="G953" t="str">
            <v>P86</v>
          </cell>
        </row>
        <row r="954">
          <cell r="A954">
            <v>257564</v>
          </cell>
          <cell r="B954" t="str">
            <v>床板張</v>
          </cell>
          <cell r="C954" t="str">
            <v>松1等・厚15・束立・ころばし床組別途</v>
          </cell>
          <cell r="D954" t="str">
            <v>㎡</v>
          </cell>
          <cell r="E954">
            <v>3450</v>
          </cell>
          <cell r="F954" t="str">
            <v>P86</v>
          </cell>
          <cell r="G954" t="str">
            <v>P86</v>
          </cell>
        </row>
        <row r="955">
          <cell r="A955">
            <v>257571</v>
          </cell>
          <cell r="B955" t="str">
            <v>床板張</v>
          </cell>
          <cell r="C955" t="str">
            <v>杉1等・厚12・束立・ころばし床組[杉@360]共</v>
          </cell>
          <cell r="D955" t="str">
            <v>㎡</v>
          </cell>
          <cell r="E955">
            <v>7570</v>
          </cell>
          <cell r="F955" t="str">
            <v>P86</v>
          </cell>
          <cell r="G955" t="str">
            <v>P86</v>
          </cell>
        </row>
        <row r="956">
          <cell r="A956">
            <v>257572</v>
          </cell>
          <cell r="B956" t="str">
            <v>床板張</v>
          </cell>
          <cell r="C956" t="str">
            <v>杉1等・厚15・束立・ころばし床組[杉@360]共</v>
          </cell>
          <cell r="D956" t="str">
            <v>㎡</v>
          </cell>
          <cell r="E956">
            <v>7750</v>
          </cell>
          <cell r="F956" t="str">
            <v>P86</v>
          </cell>
          <cell r="G956" t="str">
            <v>P86</v>
          </cell>
        </row>
        <row r="957">
          <cell r="A957">
            <v>257573</v>
          </cell>
          <cell r="B957" t="str">
            <v>床板張</v>
          </cell>
          <cell r="C957" t="str">
            <v>松1等・厚12・束立・ころばし床組[杉@360]共</v>
          </cell>
          <cell r="D957" t="str">
            <v>㎡</v>
          </cell>
          <cell r="E957">
            <v>7330</v>
          </cell>
          <cell r="F957" t="str">
            <v>P87</v>
          </cell>
          <cell r="G957" t="str">
            <v>P87</v>
          </cell>
        </row>
        <row r="958">
          <cell r="A958">
            <v>257574</v>
          </cell>
          <cell r="B958" t="str">
            <v>床板張</v>
          </cell>
          <cell r="C958" t="str">
            <v>松1等・厚15・束立・ころばし床組[杉@360]共</v>
          </cell>
          <cell r="D958" t="str">
            <v>㎡</v>
          </cell>
          <cell r="E958">
            <v>7460</v>
          </cell>
          <cell r="F958" t="str">
            <v>P87</v>
          </cell>
          <cell r="G958" t="str">
            <v>P87</v>
          </cell>
        </row>
        <row r="959">
          <cell r="A959">
            <v>257581</v>
          </cell>
          <cell r="B959" t="str">
            <v>床縁甲板張</v>
          </cell>
          <cell r="C959" t="str">
            <v>檜無節・厚15・束立・ころばし床組別途</v>
          </cell>
          <cell r="D959" t="str">
            <v>㎡</v>
          </cell>
          <cell r="E959">
            <v>24500</v>
          </cell>
          <cell r="F959" t="str">
            <v>P87</v>
          </cell>
          <cell r="G959" t="str">
            <v>P87</v>
          </cell>
        </row>
        <row r="960">
          <cell r="A960">
            <v>257582</v>
          </cell>
          <cell r="B960" t="str">
            <v>床縁甲板張</v>
          </cell>
          <cell r="C960" t="str">
            <v>檜上小節・厚15・束立・ころばし床組別途</v>
          </cell>
          <cell r="D960" t="str">
            <v>㎡</v>
          </cell>
          <cell r="E960">
            <v>15500</v>
          </cell>
          <cell r="F960" t="str">
            <v>P87</v>
          </cell>
          <cell r="G960" t="str">
            <v>P87</v>
          </cell>
        </row>
        <row r="961">
          <cell r="A961">
            <v>257591</v>
          </cell>
          <cell r="B961" t="str">
            <v>床縁甲板張</v>
          </cell>
          <cell r="C961" t="str">
            <v>檜無節・厚15・束立・ころばし床組[杉@360]共</v>
          </cell>
          <cell r="D961" t="str">
            <v>㎡</v>
          </cell>
          <cell r="E961">
            <v>28500</v>
          </cell>
          <cell r="F961" t="str">
            <v>P87</v>
          </cell>
          <cell r="G961" t="str">
            <v>P87</v>
          </cell>
        </row>
        <row r="962">
          <cell r="A962">
            <v>257592</v>
          </cell>
          <cell r="B962" t="str">
            <v>床縁甲板張</v>
          </cell>
          <cell r="C962" t="str">
            <v>檜上小節・厚15・束立・ころばし床組[杉@360]共</v>
          </cell>
          <cell r="D962" t="str">
            <v>㎡</v>
          </cell>
          <cell r="E962">
            <v>19500</v>
          </cell>
          <cell r="F962" t="str">
            <v>P87</v>
          </cell>
          <cell r="G962" t="str">
            <v>P87</v>
          </cell>
        </row>
        <row r="963">
          <cell r="A963">
            <v>257701</v>
          </cell>
          <cell r="B963" t="str">
            <v>回り縁</v>
          </cell>
          <cell r="C963" t="str">
            <v>[手間のみ]</v>
          </cell>
          <cell r="D963" t="str">
            <v>m</v>
          </cell>
          <cell r="E963">
            <v>2150</v>
          </cell>
          <cell r="F963" t="str">
            <v>P87</v>
          </cell>
          <cell r="G963" t="str">
            <v>P87</v>
          </cell>
        </row>
        <row r="964">
          <cell r="A964">
            <v>257702</v>
          </cell>
          <cell r="B964" t="str">
            <v>回り縁</v>
          </cell>
          <cell r="C964" t="str">
            <v>ﾗﾜﾝ・30×30・材工共</v>
          </cell>
          <cell r="D964" t="str">
            <v>m</v>
          </cell>
          <cell r="E964">
            <v>2200</v>
          </cell>
          <cell r="F964" t="str">
            <v>P87</v>
          </cell>
          <cell r="G964" t="str">
            <v>P87</v>
          </cell>
        </row>
        <row r="965">
          <cell r="A965">
            <v>257703</v>
          </cell>
          <cell r="B965" t="str">
            <v>回り縁</v>
          </cell>
          <cell r="C965" t="str">
            <v>ﾗﾜﾝ・40×40・材工共</v>
          </cell>
          <cell r="D965" t="str">
            <v>m</v>
          </cell>
          <cell r="E965">
            <v>2240</v>
          </cell>
          <cell r="F965" t="str">
            <v>P87</v>
          </cell>
          <cell r="G965" t="str">
            <v>P87</v>
          </cell>
        </row>
        <row r="966">
          <cell r="A966">
            <v>257704</v>
          </cell>
          <cell r="B966" t="str">
            <v>回り縁</v>
          </cell>
          <cell r="C966" t="str">
            <v>杉・30×30・材工共</v>
          </cell>
          <cell r="D966" t="str">
            <v>m</v>
          </cell>
          <cell r="E966">
            <v>2210</v>
          </cell>
          <cell r="F966" t="str">
            <v>P87</v>
          </cell>
          <cell r="G966" t="str">
            <v>P87</v>
          </cell>
        </row>
        <row r="967">
          <cell r="A967">
            <v>257705</v>
          </cell>
          <cell r="B967" t="str">
            <v>回り縁</v>
          </cell>
          <cell r="C967" t="str">
            <v>杉・40×40・材工共</v>
          </cell>
          <cell r="D967" t="str">
            <v>m</v>
          </cell>
          <cell r="E967">
            <v>2260</v>
          </cell>
          <cell r="F967" t="str">
            <v>P87</v>
          </cell>
          <cell r="G967" t="str">
            <v>P87</v>
          </cell>
        </row>
        <row r="968">
          <cell r="A968">
            <v>257706</v>
          </cell>
          <cell r="B968" t="str">
            <v>回り縁</v>
          </cell>
          <cell r="C968" t="str">
            <v>米ひば・30×30・材工共</v>
          </cell>
          <cell r="D968" t="str">
            <v>m</v>
          </cell>
          <cell r="E968">
            <v>2250</v>
          </cell>
          <cell r="F968" t="str">
            <v>P87</v>
          </cell>
          <cell r="G968" t="str">
            <v>P87</v>
          </cell>
        </row>
        <row r="969">
          <cell r="A969">
            <v>257707</v>
          </cell>
          <cell r="B969" t="str">
            <v>回り縁</v>
          </cell>
          <cell r="C969" t="str">
            <v>米ひば・40×40・材工共</v>
          </cell>
          <cell r="D969" t="str">
            <v>m</v>
          </cell>
          <cell r="E969">
            <v>2320</v>
          </cell>
          <cell r="F969" t="str">
            <v>P87</v>
          </cell>
          <cell r="G969" t="str">
            <v>P87</v>
          </cell>
        </row>
        <row r="970">
          <cell r="A970">
            <v>257708</v>
          </cell>
          <cell r="B970" t="str">
            <v>回り縁</v>
          </cell>
          <cell r="C970" t="str">
            <v>米つが・30×30・材工共</v>
          </cell>
          <cell r="D970" t="str">
            <v>m</v>
          </cell>
          <cell r="E970">
            <v>2210</v>
          </cell>
          <cell r="F970" t="str">
            <v>P87</v>
          </cell>
          <cell r="G970" t="str">
            <v>P87</v>
          </cell>
        </row>
        <row r="971">
          <cell r="A971">
            <v>257709</v>
          </cell>
          <cell r="B971" t="str">
            <v>回り縁</v>
          </cell>
          <cell r="C971" t="str">
            <v>米つが・40×40・材工共</v>
          </cell>
          <cell r="D971" t="str">
            <v>m</v>
          </cell>
          <cell r="E971">
            <v>2250</v>
          </cell>
          <cell r="F971" t="str">
            <v>P87</v>
          </cell>
          <cell r="G971" t="str">
            <v>P87</v>
          </cell>
        </row>
        <row r="972">
          <cell r="A972">
            <v>257710</v>
          </cell>
          <cell r="B972" t="str">
            <v>回り縁</v>
          </cell>
          <cell r="C972" t="str">
            <v>米ひ・30×30・材工共</v>
          </cell>
          <cell r="D972" t="str">
            <v>m</v>
          </cell>
          <cell r="E972">
            <v>2220</v>
          </cell>
          <cell r="F972" t="str">
            <v>P87</v>
          </cell>
          <cell r="G972" t="str">
            <v>P87</v>
          </cell>
        </row>
        <row r="973">
          <cell r="A973">
            <v>257711</v>
          </cell>
          <cell r="B973" t="str">
            <v>回り縁</v>
          </cell>
          <cell r="C973" t="str">
            <v>米ひ・40×40・材工共</v>
          </cell>
          <cell r="D973" t="str">
            <v>m</v>
          </cell>
          <cell r="E973">
            <v>2280</v>
          </cell>
          <cell r="F973" t="str">
            <v>P87</v>
          </cell>
          <cell r="G973" t="str">
            <v>P87</v>
          </cell>
        </row>
        <row r="974">
          <cell r="A974">
            <v>257721</v>
          </cell>
          <cell r="B974" t="str">
            <v>窓・建具枠</v>
          </cell>
          <cell r="C974" t="str">
            <v>[手間のみ]</v>
          </cell>
          <cell r="D974" t="str">
            <v>m</v>
          </cell>
          <cell r="E974">
            <v>3680</v>
          </cell>
          <cell r="F974" t="str">
            <v>P87</v>
          </cell>
          <cell r="G974" t="str">
            <v>P87</v>
          </cell>
        </row>
        <row r="975">
          <cell r="A975">
            <v>257722</v>
          </cell>
          <cell r="B975" t="str">
            <v>窓・建具枠</v>
          </cell>
          <cell r="C975" t="str">
            <v>ラワン・100×40・材工共</v>
          </cell>
          <cell r="D975" t="str">
            <v>m</v>
          </cell>
          <cell r="E975">
            <v>4230</v>
          </cell>
          <cell r="F975" t="str">
            <v>P87</v>
          </cell>
          <cell r="G975" t="str">
            <v>P87</v>
          </cell>
        </row>
        <row r="976">
          <cell r="A976">
            <v>257723</v>
          </cell>
          <cell r="B976" t="str">
            <v>窓・建具枠</v>
          </cell>
          <cell r="C976" t="str">
            <v>杉・100×40・材工共</v>
          </cell>
          <cell r="D976" t="str">
            <v>m</v>
          </cell>
          <cell r="E976">
            <v>3940</v>
          </cell>
          <cell r="F976" t="str">
            <v>P87</v>
          </cell>
          <cell r="G976" t="str">
            <v>P87</v>
          </cell>
        </row>
        <row r="977">
          <cell r="A977">
            <v>257724</v>
          </cell>
          <cell r="B977" t="str">
            <v>窓・建具枠</v>
          </cell>
          <cell r="C977" t="str">
            <v>米ひば・100×40・材工共</v>
          </cell>
          <cell r="D977" t="str">
            <v>m</v>
          </cell>
          <cell r="E977">
            <v>4130</v>
          </cell>
          <cell r="F977" t="str">
            <v>P87</v>
          </cell>
          <cell r="G977" t="str">
            <v>P87</v>
          </cell>
        </row>
        <row r="978">
          <cell r="A978">
            <v>257725</v>
          </cell>
          <cell r="B978" t="str">
            <v>窓・建具枠</v>
          </cell>
          <cell r="C978" t="str">
            <v>ラワン・120×40・材工共</v>
          </cell>
          <cell r="D978" t="str">
            <v>m</v>
          </cell>
          <cell r="E978">
            <v>4420</v>
          </cell>
          <cell r="F978" t="str">
            <v>P87</v>
          </cell>
          <cell r="G978" t="str">
            <v>P87</v>
          </cell>
        </row>
        <row r="979">
          <cell r="A979">
            <v>257726</v>
          </cell>
          <cell r="B979" t="str">
            <v>窓・建具枠</v>
          </cell>
          <cell r="C979" t="str">
            <v>杉・120×40・材工共</v>
          </cell>
          <cell r="D979" t="str">
            <v>m</v>
          </cell>
          <cell r="E979">
            <v>4030</v>
          </cell>
          <cell r="F979" t="str">
            <v>P87</v>
          </cell>
          <cell r="G979" t="str">
            <v>P87</v>
          </cell>
        </row>
        <row r="980">
          <cell r="A980">
            <v>257727</v>
          </cell>
          <cell r="B980" t="str">
            <v>窓・建具枠</v>
          </cell>
          <cell r="C980" t="str">
            <v>米ひば・120×40・材工共</v>
          </cell>
          <cell r="D980" t="str">
            <v>m</v>
          </cell>
          <cell r="E980">
            <v>4290</v>
          </cell>
          <cell r="F980" t="str">
            <v>P87</v>
          </cell>
          <cell r="G980" t="str">
            <v>P87</v>
          </cell>
        </row>
        <row r="981">
          <cell r="A981">
            <v>257728</v>
          </cell>
          <cell r="B981" t="str">
            <v>窓・建具枠</v>
          </cell>
          <cell r="C981" t="str">
            <v>ｽﾌﾟﾙｰｽ・120×40・材工共</v>
          </cell>
          <cell r="D981" t="str">
            <v>m</v>
          </cell>
          <cell r="E981">
            <v>4160</v>
          </cell>
          <cell r="F981" t="str">
            <v>P87</v>
          </cell>
          <cell r="G981" t="str">
            <v>P87</v>
          </cell>
        </row>
        <row r="982">
          <cell r="A982">
            <v>257729</v>
          </cell>
          <cell r="B982" t="str">
            <v>窓・建具枠</v>
          </cell>
          <cell r="C982" t="str">
            <v>ｽﾌﾟﾙｰｽ・100×40・材工共</v>
          </cell>
          <cell r="D982" t="str">
            <v>m</v>
          </cell>
          <cell r="E982">
            <v>4040</v>
          </cell>
          <cell r="F982" t="str">
            <v>P87</v>
          </cell>
          <cell r="G982" t="str">
            <v>P87</v>
          </cell>
        </row>
        <row r="983">
          <cell r="A983">
            <v>257730</v>
          </cell>
          <cell r="B983" t="str">
            <v>窓・建具枠</v>
          </cell>
          <cell r="C983" t="str">
            <v>ｽﾌﾟﾙｰｽ・130×25・材工共</v>
          </cell>
          <cell r="D983" t="str">
            <v>m</v>
          </cell>
          <cell r="E983">
            <v>3960</v>
          </cell>
          <cell r="F983" t="str">
            <v>P88</v>
          </cell>
          <cell r="G983" t="str">
            <v>P88</v>
          </cell>
        </row>
        <row r="984">
          <cell r="A984">
            <v>257731</v>
          </cell>
          <cell r="B984" t="str">
            <v>額縁</v>
          </cell>
          <cell r="C984" t="str">
            <v>[手間のみ]</v>
          </cell>
          <cell r="D984" t="str">
            <v>m</v>
          </cell>
          <cell r="E984">
            <v>1740</v>
          </cell>
          <cell r="F984" t="str">
            <v>P88</v>
          </cell>
          <cell r="G984" t="str">
            <v>P88</v>
          </cell>
        </row>
        <row r="985">
          <cell r="A985">
            <v>257732</v>
          </cell>
          <cell r="B985" t="str">
            <v>額縁</v>
          </cell>
          <cell r="C985" t="str">
            <v>ラワン・30×60・材工共</v>
          </cell>
          <cell r="D985" t="str">
            <v>m</v>
          </cell>
          <cell r="E985">
            <v>2020</v>
          </cell>
          <cell r="F985" t="str">
            <v>P88</v>
          </cell>
          <cell r="G985" t="str">
            <v>P88</v>
          </cell>
        </row>
        <row r="986">
          <cell r="A986">
            <v>257733</v>
          </cell>
          <cell r="B986" t="str">
            <v>額縁</v>
          </cell>
          <cell r="C986" t="str">
            <v>杉・30×60・材工共</v>
          </cell>
          <cell r="D986" t="str">
            <v>m</v>
          </cell>
          <cell r="E986">
            <v>1870</v>
          </cell>
          <cell r="F986" t="str">
            <v>P88</v>
          </cell>
          <cell r="G986" t="str">
            <v>P88</v>
          </cell>
        </row>
        <row r="987">
          <cell r="A987">
            <v>257734</v>
          </cell>
          <cell r="B987" t="str">
            <v>額縁</v>
          </cell>
          <cell r="C987" t="str">
            <v>米ひば・30×60・材工共</v>
          </cell>
          <cell r="D987" t="str">
            <v>m</v>
          </cell>
          <cell r="E987">
            <v>1970</v>
          </cell>
          <cell r="F987" t="str">
            <v>P88</v>
          </cell>
          <cell r="G987" t="str">
            <v>P88</v>
          </cell>
        </row>
        <row r="988">
          <cell r="A988">
            <v>257735</v>
          </cell>
          <cell r="B988" t="str">
            <v>額縁</v>
          </cell>
          <cell r="C988" t="str">
            <v>ラワン・30×100・材工共</v>
          </cell>
          <cell r="D988" t="str">
            <v>m</v>
          </cell>
          <cell r="E988">
            <v>2200</v>
          </cell>
          <cell r="F988" t="str">
            <v>P88</v>
          </cell>
          <cell r="G988" t="str">
            <v>P88</v>
          </cell>
        </row>
        <row r="989">
          <cell r="A989">
            <v>257736</v>
          </cell>
          <cell r="B989" t="str">
            <v>額縁</v>
          </cell>
          <cell r="C989" t="str">
            <v>杉・30×100・材工共</v>
          </cell>
          <cell r="D989" t="str">
            <v>m</v>
          </cell>
          <cell r="E989">
            <v>1980</v>
          </cell>
          <cell r="F989" t="str">
            <v>P88</v>
          </cell>
          <cell r="G989" t="str">
            <v>P88</v>
          </cell>
        </row>
        <row r="990">
          <cell r="A990">
            <v>257737</v>
          </cell>
          <cell r="B990" t="str">
            <v>額縁</v>
          </cell>
          <cell r="C990" t="str">
            <v>米ひば・30×100・材工共</v>
          </cell>
          <cell r="D990" t="str">
            <v>m</v>
          </cell>
          <cell r="E990">
            <v>2110</v>
          </cell>
          <cell r="F990" t="str">
            <v>P88</v>
          </cell>
          <cell r="G990" t="str">
            <v>P88</v>
          </cell>
        </row>
        <row r="991">
          <cell r="A991">
            <v>257738</v>
          </cell>
          <cell r="B991" t="str">
            <v>額縁</v>
          </cell>
          <cell r="C991" t="str">
            <v>ラワン・30×120-150・材工共</v>
          </cell>
          <cell r="D991" t="str">
            <v>m</v>
          </cell>
          <cell r="E991">
            <v>2360</v>
          </cell>
          <cell r="F991" t="str">
            <v>P88</v>
          </cell>
          <cell r="G991" t="str">
            <v>P88</v>
          </cell>
        </row>
        <row r="992">
          <cell r="A992">
            <v>257739</v>
          </cell>
          <cell r="B992" t="str">
            <v>額縁</v>
          </cell>
          <cell r="C992" t="str">
            <v>杉・30×120-150・材工共</v>
          </cell>
          <cell r="D992" t="str">
            <v>m</v>
          </cell>
          <cell r="E992">
            <v>2030</v>
          </cell>
          <cell r="F992" t="str">
            <v>P88</v>
          </cell>
          <cell r="G992" t="str">
            <v>P88</v>
          </cell>
        </row>
        <row r="993">
          <cell r="A993">
            <v>257740</v>
          </cell>
          <cell r="B993" t="str">
            <v>額縁</v>
          </cell>
          <cell r="C993" t="str">
            <v>米ひば・30×120-150・材工共</v>
          </cell>
          <cell r="D993" t="str">
            <v>m</v>
          </cell>
          <cell r="E993">
            <v>2250</v>
          </cell>
          <cell r="F993" t="str">
            <v>P88</v>
          </cell>
          <cell r="G993" t="str">
            <v>P88</v>
          </cell>
        </row>
        <row r="994">
          <cell r="A994">
            <v>257741</v>
          </cell>
          <cell r="B994" t="str">
            <v>額縁</v>
          </cell>
          <cell r="C994" t="str">
            <v>ラワン・30×200-250・材工共</v>
          </cell>
          <cell r="D994" t="str">
            <v>m</v>
          </cell>
          <cell r="E994">
            <v>2770</v>
          </cell>
          <cell r="F994" t="str">
            <v>P88</v>
          </cell>
          <cell r="G994" t="str">
            <v>P88</v>
          </cell>
        </row>
        <row r="995">
          <cell r="A995">
            <v>257742</v>
          </cell>
          <cell r="B995" t="str">
            <v>額縁</v>
          </cell>
          <cell r="C995" t="str">
            <v>杉・30×200-250・材工共</v>
          </cell>
          <cell r="D995" t="str">
            <v>m</v>
          </cell>
          <cell r="E995">
            <v>2220</v>
          </cell>
          <cell r="F995" t="str">
            <v>P88</v>
          </cell>
          <cell r="G995" t="str">
            <v>P88</v>
          </cell>
        </row>
        <row r="996">
          <cell r="A996">
            <v>257743</v>
          </cell>
          <cell r="B996" t="str">
            <v>額縁</v>
          </cell>
          <cell r="C996" t="str">
            <v>米ひば・30×200-250・材工共</v>
          </cell>
          <cell r="D996" t="str">
            <v>m</v>
          </cell>
          <cell r="E996">
            <v>2580</v>
          </cell>
          <cell r="F996" t="str">
            <v>P88</v>
          </cell>
          <cell r="G996" t="str">
            <v>P88</v>
          </cell>
        </row>
        <row r="997">
          <cell r="A997">
            <v>257744</v>
          </cell>
          <cell r="B997" t="str">
            <v>額縁</v>
          </cell>
          <cell r="C997" t="str">
            <v>ラワン・30×40・材工共</v>
          </cell>
          <cell r="D997" t="str">
            <v>m</v>
          </cell>
          <cell r="E997">
            <v>1920</v>
          </cell>
          <cell r="F997" t="str">
            <v>P88</v>
          </cell>
          <cell r="G997" t="str">
            <v>P88</v>
          </cell>
        </row>
        <row r="998">
          <cell r="A998">
            <v>257745</v>
          </cell>
          <cell r="B998" t="str">
            <v>額縁</v>
          </cell>
          <cell r="C998" t="str">
            <v>ｽﾌﾟﾙｰｽ・30×40・材工共</v>
          </cell>
          <cell r="D998" t="str">
            <v>m</v>
          </cell>
          <cell r="E998">
            <v>1860</v>
          </cell>
          <cell r="F998" t="str">
            <v>P88</v>
          </cell>
          <cell r="G998" t="str">
            <v>P88</v>
          </cell>
        </row>
        <row r="999">
          <cell r="A999">
            <v>257746</v>
          </cell>
          <cell r="B999" t="str">
            <v>額縁</v>
          </cell>
          <cell r="C999" t="str">
            <v>米つが・30×40・材工共</v>
          </cell>
          <cell r="D999" t="str">
            <v>m</v>
          </cell>
          <cell r="E999">
            <v>1830</v>
          </cell>
          <cell r="F999" t="str">
            <v>P88</v>
          </cell>
          <cell r="G999" t="str">
            <v>P88</v>
          </cell>
        </row>
        <row r="1000">
          <cell r="A1000">
            <v>257747</v>
          </cell>
          <cell r="B1000" t="str">
            <v>額縁</v>
          </cell>
          <cell r="C1000" t="str">
            <v>ひのき・30×40・材工共</v>
          </cell>
          <cell r="D1000" t="str">
            <v>m</v>
          </cell>
          <cell r="E1000">
            <v>1860</v>
          </cell>
          <cell r="F1000" t="str">
            <v>P88</v>
          </cell>
          <cell r="G1000" t="str">
            <v>P88</v>
          </cell>
        </row>
        <row r="1001">
          <cell r="A1001">
            <v>257748</v>
          </cell>
          <cell r="B1001" t="str">
            <v>額縁</v>
          </cell>
          <cell r="C1001" t="str">
            <v>ｽﾌﾟﾙｰｽ・30×60・材工共</v>
          </cell>
          <cell r="D1001" t="str">
            <v>m</v>
          </cell>
          <cell r="E1001">
            <v>1920</v>
          </cell>
          <cell r="F1001" t="str">
            <v>P88</v>
          </cell>
          <cell r="G1001" t="str">
            <v>P88</v>
          </cell>
        </row>
        <row r="1002">
          <cell r="A1002">
            <v>257749</v>
          </cell>
          <cell r="B1002" t="str">
            <v>額縁</v>
          </cell>
          <cell r="C1002" t="str">
            <v>米つが・30×60・材工共</v>
          </cell>
          <cell r="D1002" t="str">
            <v>m</v>
          </cell>
          <cell r="E1002">
            <v>1870</v>
          </cell>
          <cell r="F1002" t="str">
            <v>P88</v>
          </cell>
          <cell r="G1002" t="str">
            <v>P88</v>
          </cell>
        </row>
        <row r="1003">
          <cell r="A1003">
            <v>257750</v>
          </cell>
          <cell r="B1003" t="str">
            <v>額縁</v>
          </cell>
          <cell r="C1003" t="str">
            <v>ひのき・30×60・材工共</v>
          </cell>
          <cell r="D1003" t="str">
            <v>m</v>
          </cell>
          <cell r="E1003">
            <v>1920</v>
          </cell>
          <cell r="F1003" t="str">
            <v>P88</v>
          </cell>
          <cell r="G1003" t="str">
            <v>P88</v>
          </cell>
        </row>
        <row r="1004">
          <cell r="A1004">
            <v>257761</v>
          </cell>
          <cell r="B1004" t="str">
            <v>敷居・鴨居</v>
          </cell>
          <cell r="C1004" t="str">
            <v>[手間のみ]</v>
          </cell>
          <cell r="D1004" t="str">
            <v>m</v>
          </cell>
          <cell r="E1004">
            <v>3740</v>
          </cell>
          <cell r="F1004" t="str">
            <v>P88</v>
          </cell>
          <cell r="G1004" t="str">
            <v>P88</v>
          </cell>
        </row>
        <row r="1005">
          <cell r="A1005">
            <v>257762</v>
          </cell>
          <cell r="B1005" t="str">
            <v>敷居・鴨居</v>
          </cell>
          <cell r="C1005" t="str">
            <v>ラワン・100×40・材工共</v>
          </cell>
          <cell r="D1005" t="str">
            <v>m</v>
          </cell>
          <cell r="E1005">
            <v>4250</v>
          </cell>
          <cell r="F1005" t="str">
            <v>P88</v>
          </cell>
          <cell r="G1005" t="str">
            <v>P88</v>
          </cell>
        </row>
        <row r="1006">
          <cell r="A1006">
            <v>257763</v>
          </cell>
          <cell r="B1006" t="str">
            <v>敷居・鴨居</v>
          </cell>
          <cell r="C1006" t="str">
            <v>杉・100×40・材工共</v>
          </cell>
          <cell r="D1006" t="str">
            <v>m</v>
          </cell>
          <cell r="E1006">
            <v>3980</v>
          </cell>
          <cell r="F1006" t="str">
            <v>P88</v>
          </cell>
          <cell r="G1006" t="str">
            <v>P88</v>
          </cell>
        </row>
        <row r="1007">
          <cell r="A1007">
            <v>257764</v>
          </cell>
          <cell r="B1007" t="str">
            <v>敷居・鴨居</v>
          </cell>
          <cell r="C1007" t="str">
            <v>米ひば・100×40・材工共</v>
          </cell>
          <cell r="D1007" t="str">
            <v>m</v>
          </cell>
          <cell r="E1007">
            <v>4160</v>
          </cell>
          <cell r="F1007" t="str">
            <v>P88</v>
          </cell>
          <cell r="G1007" t="str">
            <v>P88</v>
          </cell>
        </row>
        <row r="1008">
          <cell r="A1008">
            <v>257765</v>
          </cell>
          <cell r="B1008" t="str">
            <v>敷居・鴨居</v>
          </cell>
          <cell r="C1008" t="str">
            <v>ラワン・60×60・材工共</v>
          </cell>
          <cell r="D1008" t="str">
            <v>m</v>
          </cell>
          <cell r="E1008">
            <v>4200</v>
          </cell>
          <cell r="F1008" t="str">
            <v>P88</v>
          </cell>
          <cell r="G1008" t="str">
            <v>P88</v>
          </cell>
        </row>
        <row r="1009">
          <cell r="A1009">
            <v>257766</v>
          </cell>
          <cell r="B1009" t="str">
            <v>敷居・鴨居</v>
          </cell>
          <cell r="C1009" t="str">
            <v>杉・60×60・材工共</v>
          </cell>
          <cell r="D1009" t="str">
            <v>m</v>
          </cell>
          <cell r="E1009">
            <v>3950</v>
          </cell>
          <cell r="F1009" t="str">
            <v>P89</v>
          </cell>
          <cell r="G1009" t="str">
            <v>P89</v>
          </cell>
        </row>
        <row r="1010">
          <cell r="A1010">
            <v>257767</v>
          </cell>
          <cell r="B1010" t="str">
            <v>敷居・鴨居</v>
          </cell>
          <cell r="C1010" t="str">
            <v>米ひば・60×60・材工共</v>
          </cell>
          <cell r="D1010" t="str">
            <v>m</v>
          </cell>
          <cell r="E1010">
            <v>4120</v>
          </cell>
          <cell r="F1010" t="str">
            <v>P89</v>
          </cell>
          <cell r="G1010" t="str">
            <v>P89</v>
          </cell>
        </row>
        <row r="1011">
          <cell r="A1011">
            <v>257768</v>
          </cell>
          <cell r="B1011" t="str">
            <v>敷居・鴨居</v>
          </cell>
          <cell r="C1011" t="str">
            <v>ラワン・55×55・材工共</v>
          </cell>
          <cell r="D1011" t="str">
            <v>m</v>
          </cell>
          <cell r="E1011">
            <v>4130</v>
          </cell>
          <cell r="F1011" t="str">
            <v>P89</v>
          </cell>
          <cell r="G1011" t="str">
            <v>P89</v>
          </cell>
        </row>
        <row r="1012">
          <cell r="A1012">
            <v>257769</v>
          </cell>
          <cell r="B1012" t="str">
            <v>敷居・鴨居</v>
          </cell>
          <cell r="C1012" t="str">
            <v>杉・55×55・材工共</v>
          </cell>
          <cell r="D1012" t="str">
            <v>m</v>
          </cell>
          <cell r="E1012">
            <v>3920</v>
          </cell>
          <cell r="F1012" t="str">
            <v>P89</v>
          </cell>
          <cell r="G1012" t="str">
            <v>P89</v>
          </cell>
        </row>
        <row r="1013">
          <cell r="A1013">
            <v>257770</v>
          </cell>
          <cell r="B1013" t="str">
            <v>敷居・鴨居</v>
          </cell>
          <cell r="C1013" t="str">
            <v>米ひば・55×55・材工共</v>
          </cell>
          <cell r="D1013" t="str">
            <v>m</v>
          </cell>
          <cell r="E1013">
            <v>4060</v>
          </cell>
          <cell r="F1013" t="str">
            <v>P89</v>
          </cell>
          <cell r="G1013" t="str">
            <v>P89</v>
          </cell>
        </row>
        <row r="1014">
          <cell r="A1014">
            <v>257771</v>
          </cell>
          <cell r="B1014" t="str">
            <v>敷居・鴨居</v>
          </cell>
          <cell r="C1014" t="str">
            <v>米つが・100×40・材工共</v>
          </cell>
          <cell r="D1014" t="str">
            <v>m</v>
          </cell>
          <cell r="E1014">
            <v>3980</v>
          </cell>
          <cell r="F1014" t="str">
            <v>P89</v>
          </cell>
          <cell r="G1014" t="str">
            <v>P89</v>
          </cell>
        </row>
        <row r="1015">
          <cell r="A1015">
            <v>257772</v>
          </cell>
          <cell r="B1015" t="str">
            <v>敷居・鴨居</v>
          </cell>
          <cell r="C1015" t="str">
            <v>ｽﾌﾟﾙｰｽ・100×40・材工共</v>
          </cell>
          <cell r="D1015" t="str">
            <v>m</v>
          </cell>
          <cell r="E1015">
            <v>4070</v>
          </cell>
          <cell r="F1015" t="str">
            <v>P89</v>
          </cell>
          <cell r="G1015" t="str">
            <v>P89</v>
          </cell>
        </row>
        <row r="1016">
          <cell r="A1016">
            <v>257773</v>
          </cell>
          <cell r="B1016" t="str">
            <v>敷居・鴨居</v>
          </cell>
          <cell r="C1016" t="str">
            <v>米ひ・100×40・材工共</v>
          </cell>
          <cell r="D1016" t="str">
            <v>m</v>
          </cell>
          <cell r="E1016">
            <v>4160</v>
          </cell>
          <cell r="F1016" t="str">
            <v>P89</v>
          </cell>
          <cell r="G1016" t="str">
            <v>P89</v>
          </cell>
        </row>
        <row r="1017">
          <cell r="A1017">
            <v>257774</v>
          </cell>
          <cell r="B1017" t="str">
            <v>敷居・鴨居</v>
          </cell>
          <cell r="C1017" t="str">
            <v>松・100×40・材工共</v>
          </cell>
          <cell r="D1017" t="str">
            <v>m</v>
          </cell>
          <cell r="E1017">
            <v>3980</v>
          </cell>
          <cell r="F1017" t="str">
            <v>P89</v>
          </cell>
          <cell r="G1017" t="str">
            <v>P89</v>
          </cell>
        </row>
        <row r="1018">
          <cell r="A1018">
            <v>257781</v>
          </cell>
          <cell r="B1018" t="str">
            <v>付け鴨居</v>
          </cell>
          <cell r="C1018" t="str">
            <v>[手間のみ]</v>
          </cell>
          <cell r="D1018" t="str">
            <v>m</v>
          </cell>
          <cell r="E1018">
            <v>1880</v>
          </cell>
          <cell r="F1018" t="str">
            <v>P89</v>
          </cell>
          <cell r="G1018" t="str">
            <v>P89</v>
          </cell>
        </row>
        <row r="1019">
          <cell r="A1019">
            <v>257782</v>
          </cell>
          <cell r="B1019" t="str">
            <v>付け鴨居</v>
          </cell>
          <cell r="C1019" t="str">
            <v>ラワン・40×30・材工共</v>
          </cell>
          <cell r="D1019" t="str">
            <v>m</v>
          </cell>
          <cell r="E1019">
            <v>1950</v>
          </cell>
          <cell r="F1019" t="str">
            <v>P89</v>
          </cell>
          <cell r="G1019" t="str">
            <v>P89</v>
          </cell>
        </row>
        <row r="1020">
          <cell r="A1020">
            <v>257783</v>
          </cell>
          <cell r="B1020" t="str">
            <v>付け鴨居</v>
          </cell>
          <cell r="C1020" t="str">
            <v>杉・40×30・材工共</v>
          </cell>
          <cell r="D1020" t="str">
            <v>m</v>
          </cell>
          <cell r="E1020">
            <v>1970</v>
          </cell>
          <cell r="F1020" t="str">
            <v>P89</v>
          </cell>
          <cell r="G1020" t="str">
            <v>P89</v>
          </cell>
        </row>
        <row r="1021">
          <cell r="A1021">
            <v>257784</v>
          </cell>
          <cell r="B1021" t="str">
            <v>付け鴨居</v>
          </cell>
          <cell r="C1021" t="str">
            <v>米ひば・40×30・材工共</v>
          </cell>
          <cell r="D1021" t="str">
            <v>m</v>
          </cell>
          <cell r="E1021">
            <v>2010</v>
          </cell>
          <cell r="F1021" t="str">
            <v>P89</v>
          </cell>
          <cell r="G1021" t="str">
            <v>P89</v>
          </cell>
        </row>
        <row r="1022">
          <cell r="A1022">
            <v>257785</v>
          </cell>
          <cell r="B1022" t="str">
            <v>付け鴨居</v>
          </cell>
          <cell r="C1022" t="str">
            <v>米つが・40×30・材工共</v>
          </cell>
          <cell r="D1022" t="str">
            <v>m</v>
          </cell>
          <cell r="E1022">
            <v>1960</v>
          </cell>
          <cell r="F1022" t="str">
            <v>P89</v>
          </cell>
          <cell r="G1022" t="str">
            <v>P89</v>
          </cell>
        </row>
        <row r="1023">
          <cell r="A1023">
            <v>257786</v>
          </cell>
          <cell r="B1023" t="str">
            <v>付け鴨居</v>
          </cell>
          <cell r="C1023" t="str">
            <v>ｽﾌﾟﾙｰｽ・40×30・材工共</v>
          </cell>
          <cell r="D1023" t="str">
            <v>m</v>
          </cell>
          <cell r="E1023">
            <v>1980</v>
          </cell>
          <cell r="F1023" t="str">
            <v>P89</v>
          </cell>
          <cell r="G1023" t="str">
            <v>P89</v>
          </cell>
        </row>
        <row r="1024">
          <cell r="A1024">
            <v>257787</v>
          </cell>
          <cell r="B1024" t="str">
            <v>付け鴨居</v>
          </cell>
          <cell r="C1024" t="str">
            <v>米ひ・40×30・材工共</v>
          </cell>
          <cell r="D1024" t="str">
            <v>m</v>
          </cell>
          <cell r="E1024">
            <v>1980</v>
          </cell>
          <cell r="F1024" t="str">
            <v>P89</v>
          </cell>
          <cell r="G1024" t="str">
            <v>P89</v>
          </cell>
        </row>
        <row r="1025">
          <cell r="A1025">
            <v>257788</v>
          </cell>
          <cell r="B1025" t="str">
            <v>付け鴨居</v>
          </cell>
          <cell r="C1025" t="str">
            <v>松・40×30・材工共</v>
          </cell>
          <cell r="D1025" t="str">
            <v>m</v>
          </cell>
          <cell r="E1025">
            <v>1960</v>
          </cell>
          <cell r="F1025" t="str">
            <v>P89</v>
          </cell>
          <cell r="G1025" t="str">
            <v>P89</v>
          </cell>
        </row>
        <row r="1026">
          <cell r="A1026">
            <v>257791</v>
          </cell>
          <cell r="B1026" t="str">
            <v>長押し</v>
          </cell>
          <cell r="C1026" t="str">
            <v>[手間のみ]</v>
          </cell>
          <cell r="D1026" t="str">
            <v>m</v>
          </cell>
          <cell r="E1026">
            <v>2360</v>
          </cell>
          <cell r="F1026" t="str">
            <v>P89</v>
          </cell>
          <cell r="G1026" t="str">
            <v>P89</v>
          </cell>
        </row>
        <row r="1027">
          <cell r="A1027">
            <v>257792</v>
          </cell>
          <cell r="B1027" t="str">
            <v>長押し</v>
          </cell>
          <cell r="C1027" t="str">
            <v>ラワン・H90・材工共</v>
          </cell>
          <cell r="D1027" t="str">
            <v>m</v>
          </cell>
          <cell r="E1027">
            <v>2780</v>
          </cell>
          <cell r="F1027" t="str">
            <v>P89</v>
          </cell>
          <cell r="G1027" t="str">
            <v>P89</v>
          </cell>
        </row>
        <row r="1028">
          <cell r="A1028">
            <v>257793</v>
          </cell>
          <cell r="B1028" t="str">
            <v>長押し</v>
          </cell>
          <cell r="C1028" t="str">
            <v>杉・H90・材工共</v>
          </cell>
          <cell r="D1028" t="str">
            <v>m</v>
          </cell>
          <cell r="E1028">
            <v>2490</v>
          </cell>
          <cell r="F1028" t="str">
            <v>P89</v>
          </cell>
          <cell r="G1028" t="str">
            <v>P89</v>
          </cell>
        </row>
        <row r="1029">
          <cell r="A1029">
            <v>257794</v>
          </cell>
          <cell r="B1029" t="str">
            <v>長押し</v>
          </cell>
          <cell r="C1029" t="str">
            <v>米ひば・H90・材工共</v>
          </cell>
          <cell r="D1029" t="str">
            <v>m</v>
          </cell>
          <cell r="E1029">
            <v>3390</v>
          </cell>
          <cell r="F1029" t="str">
            <v>P89</v>
          </cell>
          <cell r="G1029" t="str">
            <v>P89</v>
          </cell>
        </row>
        <row r="1030">
          <cell r="A1030">
            <v>257795</v>
          </cell>
          <cell r="B1030" t="str">
            <v>長押し</v>
          </cell>
          <cell r="C1030" t="str">
            <v>米つが・H90・材工共</v>
          </cell>
          <cell r="D1030" t="str">
            <v>m</v>
          </cell>
          <cell r="E1030">
            <v>2450</v>
          </cell>
          <cell r="F1030" t="str">
            <v>P89</v>
          </cell>
          <cell r="G1030" t="str">
            <v>P89</v>
          </cell>
        </row>
        <row r="1031">
          <cell r="A1031">
            <v>257796</v>
          </cell>
          <cell r="B1031" t="str">
            <v>長押し</v>
          </cell>
          <cell r="C1031" t="str">
            <v>ｽﾌﾟﾙｰｽ・H90・材工共</v>
          </cell>
          <cell r="D1031" t="str">
            <v>m</v>
          </cell>
          <cell r="E1031">
            <v>2600</v>
          </cell>
          <cell r="F1031" t="str">
            <v>P89</v>
          </cell>
          <cell r="G1031" t="str">
            <v>P89</v>
          </cell>
        </row>
        <row r="1032">
          <cell r="A1032">
            <v>257797</v>
          </cell>
          <cell r="B1032" t="str">
            <v>長押し</v>
          </cell>
          <cell r="C1032" t="str">
            <v>米ひ・H90・材工共</v>
          </cell>
          <cell r="D1032" t="str">
            <v>m</v>
          </cell>
          <cell r="E1032">
            <v>2460</v>
          </cell>
          <cell r="F1032" t="str">
            <v>P89</v>
          </cell>
          <cell r="G1032" t="str">
            <v>P89</v>
          </cell>
        </row>
        <row r="1033">
          <cell r="A1033">
            <v>257798</v>
          </cell>
          <cell r="B1033" t="str">
            <v>長押し</v>
          </cell>
          <cell r="C1033" t="str">
            <v>松・H90・材工共</v>
          </cell>
          <cell r="D1033" t="str">
            <v>m</v>
          </cell>
          <cell r="E1033">
            <v>2450</v>
          </cell>
          <cell r="F1033" t="str">
            <v>P89</v>
          </cell>
          <cell r="G1033" t="str">
            <v>P89</v>
          </cell>
        </row>
        <row r="1034">
          <cell r="A1034">
            <v>257801</v>
          </cell>
          <cell r="B1034" t="str">
            <v>上がりがまち</v>
          </cell>
          <cell r="C1034" t="str">
            <v>[手間のみ]</v>
          </cell>
          <cell r="D1034" t="str">
            <v>m</v>
          </cell>
          <cell r="E1034">
            <v>4380</v>
          </cell>
          <cell r="F1034" t="str">
            <v>P89</v>
          </cell>
          <cell r="G1034" t="str">
            <v>P89</v>
          </cell>
        </row>
        <row r="1035">
          <cell r="A1035">
            <v>257802</v>
          </cell>
          <cell r="B1035" t="str">
            <v>上がりがまち</v>
          </cell>
          <cell r="C1035" t="str">
            <v>ラワン・30×120・材工共</v>
          </cell>
          <cell r="D1035" t="str">
            <v>m</v>
          </cell>
          <cell r="E1035">
            <v>4620</v>
          </cell>
          <cell r="F1035" t="str">
            <v>P90</v>
          </cell>
          <cell r="G1035" t="str">
            <v>P90</v>
          </cell>
        </row>
        <row r="1036">
          <cell r="A1036">
            <v>257803</v>
          </cell>
          <cell r="B1036" t="str">
            <v>上がりがまち</v>
          </cell>
          <cell r="C1036" t="str">
            <v>杉・30×120・材工共</v>
          </cell>
          <cell r="D1036" t="str">
            <v>m</v>
          </cell>
          <cell r="E1036">
            <v>4620</v>
          </cell>
          <cell r="F1036" t="str">
            <v>P90</v>
          </cell>
          <cell r="G1036" t="str">
            <v>P90</v>
          </cell>
        </row>
        <row r="1037">
          <cell r="A1037">
            <v>257804</v>
          </cell>
          <cell r="B1037" t="str">
            <v>上がりがまち</v>
          </cell>
          <cell r="C1037" t="str">
            <v>米ひば・30×120・材工共</v>
          </cell>
          <cell r="D1037" t="str">
            <v>m</v>
          </cell>
          <cell r="E1037">
            <v>4740</v>
          </cell>
          <cell r="F1037" t="str">
            <v>P90</v>
          </cell>
          <cell r="G1037" t="str">
            <v>P90</v>
          </cell>
        </row>
        <row r="1038">
          <cell r="A1038">
            <v>257805</v>
          </cell>
          <cell r="B1038" t="str">
            <v>上がりがまち</v>
          </cell>
          <cell r="C1038" t="str">
            <v>ラワン・70×120・材工共</v>
          </cell>
          <cell r="D1038" t="str">
            <v>m</v>
          </cell>
          <cell r="E1038">
            <v>4930</v>
          </cell>
          <cell r="F1038" t="str">
            <v>P90</v>
          </cell>
          <cell r="G1038" t="str">
            <v>P90</v>
          </cell>
        </row>
        <row r="1039">
          <cell r="A1039">
            <v>257806</v>
          </cell>
          <cell r="B1039" t="str">
            <v>上がりがまち</v>
          </cell>
          <cell r="C1039" t="str">
            <v>杉・70×120・材工共</v>
          </cell>
          <cell r="D1039" t="str">
            <v>m</v>
          </cell>
          <cell r="E1039">
            <v>4950</v>
          </cell>
          <cell r="F1039" t="str">
            <v>P90</v>
          </cell>
          <cell r="G1039" t="str">
            <v>P90</v>
          </cell>
        </row>
        <row r="1040">
          <cell r="A1040">
            <v>257807</v>
          </cell>
          <cell r="B1040" t="str">
            <v>上がりがまち</v>
          </cell>
          <cell r="C1040" t="str">
            <v>米ひば・70×120・材工共</v>
          </cell>
          <cell r="D1040" t="str">
            <v>m</v>
          </cell>
          <cell r="E1040">
            <v>4220</v>
          </cell>
          <cell r="F1040" t="str">
            <v>P90</v>
          </cell>
          <cell r="G1040" t="str">
            <v>P90</v>
          </cell>
        </row>
        <row r="1041">
          <cell r="A1041">
            <v>257808</v>
          </cell>
          <cell r="B1041" t="str">
            <v>上がりがまち</v>
          </cell>
          <cell r="C1041" t="str">
            <v>ラワン・100×50・材工共</v>
          </cell>
          <cell r="D1041" t="str">
            <v>m</v>
          </cell>
          <cell r="E1041">
            <v>4710</v>
          </cell>
          <cell r="F1041" t="str">
            <v>P90</v>
          </cell>
          <cell r="G1041" t="str">
            <v>P90</v>
          </cell>
        </row>
        <row r="1042">
          <cell r="A1042">
            <v>257809</v>
          </cell>
          <cell r="B1042" t="str">
            <v>上がりがまち</v>
          </cell>
          <cell r="C1042" t="str">
            <v>杉・100×50・材工共</v>
          </cell>
          <cell r="D1042" t="str">
            <v>m</v>
          </cell>
          <cell r="E1042">
            <v>4720</v>
          </cell>
          <cell r="F1042" t="str">
            <v>P90</v>
          </cell>
          <cell r="G1042" t="str">
            <v>P90</v>
          </cell>
        </row>
        <row r="1043">
          <cell r="A1043">
            <v>257810</v>
          </cell>
          <cell r="B1043" t="str">
            <v>上がりがまち</v>
          </cell>
          <cell r="C1043" t="str">
            <v>米ひば・100×50・材工共</v>
          </cell>
          <cell r="D1043" t="str">
            <v>m</v>
          </cell>
          <cell r="E1043">
            <v>4880</v>
          </cell>
          <cell r="F1043" t="str">
            <v>P90</v>
          </cell>
          <cell r="G1043" t="str">
            <v>P90</v>
          </cell>
        </row>
        <row r="1044">
          <cell r="A1044">
            <v>257811</v>
          </cell>
          <cell r="B1044" t="str">
            <v>上がりがまち</v>
          </cell>
          <cell r="C1044" t="str">
            <v>米つが・100×50・材工共</v>
          </cell>
          <cell r="D1044" t="str">
            <v>m</v>
          </cell>
          <cell r="E1044">
            <v>4710</v>
          </cell>
          <cell r="F1044" t="str">
            <v>P90</v>
          </cell>
          <cell r="G1044" t="str">
            <v>P90</v>
          </cell>
        </row>
        <row r="1045">
          <cell r="A1045">
            <v>257812</v>
          </cell>
          <cell r="B1045" t="str">
            <v>上がりがまち</v>
          </cell>
          <cell r="C1045" t="str">
            <v>米ひ・100×50・材工共</v>
          </cell>
          <cell r="D1045" t="str">
            <v>m</v>
          </cell>
          <cell r="E1045">
            <v>4880</v>
          </cell>
          <cell r="F1045" t="str">
            <v>P90</v>
          </cell>
          <cell r="G1045" t="str">
            <v>P90</v>
          </cell>
        </row>
        <row r="1046">
          <cell r="A1046">
            <v>257813</v>
          </cell>
          <cell r="B1046" t="str">
            <v>上がりがまち</v>
          </cell>
          <cell r="C1046" t="str">
            <v>松・100×50・材工共</v>
          </cell>
          <cell r="D1046" t="str">
            <v>m</v>
          </cell>
          <cell r="E1046">
            <v>4630</v>
          </cell>
          <cell r="F1046" t="str">
            <v>P90</v>
          </cell>
          <cell r="G1046" t="str">
            <v>P90</v>
          </cell>
        </row>
        <row r="1047">
          <cell r="A1047">
            <v>257814</v>
          </cell>
          <cell r="B1047" t="str">
            <v>上がりがまち</v>
          </cell>
          <cell r="C1047" t="str">
            <v>ラワン・100×100・材工共</v>
          </cell>
          <cell r="D1047" t="str">
            <v>m</v>
          </cell>
          <cell r="E1047">
            <v>5030</v>
          </cell>
          <cell r="F1047" t="str">
            <v>P90</v>
          </cell>
          <cell r="G1047" t="str">
            <v>P90</v>
          </cell>
        </row>
        <row r="1048">
          <cell r="A1048">
            <v>257815</v>
          </cell>
          <cell r="B1048" t="str">
            <v>上がりがまち</v>
          </cell>
          <cell r="C1048" t="str">
            <v>杉・100×100・材工共</v>
          </cell>
          <cell r="D1048" t="str">
            <v>m</v>
          </cell>
          <cell r="E1048">
            <v>5060</v>
          </cell>
          <cell r="F1048" t="str">
            <v>P90</v>
          </cell>
          <cell r="G1048" t="str">
            <v>P90</v>
          </cell>
        </row>
        <row r="1049">
          <cell r="A1049">
            <v>257816</v>
          </cell>
          <cell r="B1049" t="str">
            <v>上がりがまち</v>
          </cell>
          <cell r="C1049" t="str">
            <v>米ひば・100×100・材工共</v>
          </cell>
          <cell r="D1049" t="str">
            <v>m</v>
          </cell>
          <cell r="E1049">
            <v>5380</v>
          </cell>
          <cell r="F1049" t="str">
            <v>P90</v>
          </cell>
          <cell r="G1049" t="str">
            <v>P90</v>
          </cell>
        </row>
        <row r="1050">
          <cell r="A1050">
            <v>257817</v>
          </cell>
          <cell r="B1050" t="str">
            <v>上がりがまち</v>
          </cell>
          <cell r="C1050" t="str">
            <v>米つが・100×100・材工共</v>
          </cell>
          <cell r="D1050" t="str">
            <v>m</v>
          </cell>
          <cell r="E1050">
            <v>5030</v>
          </cell>
          <cell r="F1050" t="str">
            <v>P90</v>
          </cell>
          <cell r="G1050" t="str">
            <v>P90</v>
          </cell>
        </row>
        <row r="1051">
          <cell r="A1051">
            <v>257818</v>
          </cell>
          <cell r="B1051" t="str">
            <v>上がりがまち</v>
          </cell>
          <cell r="C1051" t="str">
            <v>米ひ・100×100・材工共</v>
          </cell>
          <cell r="D1051" t="str">
            <v>m</v>
          </cell>
          <cell r="E1051">
            <v>5380</v>
          </cell>
          <cell r="F1051" t="str">
            <v>P90</v>
          </cell>
          <cell r="G1051" t="str">
            <v>P90</v>
          </cell>
        </row>
        <row r="1052">
          <cell r="A1052">
            <v>257819</v>
          </cell>
          <cell r="B1052" t="str">
            <v>上がりがまち</v>
          </cell>
          <cell r="C1052" t="str">
            <v>松・100×100・材工共</v>
          </cell>
          <cell r="D1052" t="str">
            <v>m</v>
          </cell>
          <cell r="E1052">
            <v>4880</v>
          </cell>
          <cell r="F1052" t="str">
            <v>P90</v>
          </cell>
          <cell r="G1052" t="str">
            <v>P90</v>
          </cell>
        </row>
        <row r="1053">
          <cell r="A1053">
            <v>257821</v>
          </cell>
          <cell r="B1053" t="str">
            <v>畳寄せ</v>
          </cell>
          <cell r="C1053" t="str">
            <v>[手間のみ]</v>
          </cell>
          <cell r="D1053" t="str">
            <v>m</v>
          </cell>
          <cell r="E1053">
            <v>2360</v>
          </cell>
          <cell r="F1053" t="str">
            <v>P90</v>
          </cell>
          <cell r="G1053" t="str">
            <v>P90</v>
          </cell>
        </row>
        <row r="1054">
          <cell r="A1054">
            <v>257822</v>
          </cell>
          <cell r="B1054" t="str">
            <v>畳寄せ</v>
          </cell>
          <cell r="C1054" t="str">
            <v>ラワン・45×25・材工共</v>
          </cell>
          <cell r="D1054" t="str">
            <v>m</v>
          </cell>
          <cell r="E1054">
            <v>1950</v>
          </cell>
          <cell r="F1054" t="str">
            <v>P90</v>
          </cell>
          <cell r="G1054" t="str">
            <v>P90</v>
          </cell>
        </row>
        <row r="1055">
          <cell r="A1055">
            <v>257823</v>
          </cell>
          <cell r="B1055" t="str">
            <v>畳寄せ</v>
          </cell>
          <cell r="C1055" t="str">
            <v>杉・45×25・材工共</v>
          </cell>
          <cell r="D1055" t="str">
            <v>m</v>
          </cell>
          <cell r="E1055">
            <v>1960</v>
          </cell>
          <cell r="F1055" t="str">
            <v>P90</v>
          </cell>
          <cell r="G1055" t="str">
            <v>P90</v>
          </cell>
        </row>
        <row r="1056">
          <cell r="A1056">
            <v>257824</v>
          </cell>
          <cell r="B1056" t="str">
            <v>畳寄せ</v>
          </cell>
          <cell r="C1056" t="str">
            <v>米ひば・45×25・材工共</v>
          </cell>
          <cell r="D1056" t="str">
            <v>m</v>
          </cell>
          <cell r="E1056">
            <v>2000</v>
          </cell>
          <cell r="F1056" t="str">
            <v>P90</v>
          </cell>
          <cell r="G1056" t="str">
            <v>P90</v>
          </cell>
        </row>
        <row r="1057">
          <cell r="A1057">
            <v>257825</v>
          </cell>
          <cell r="B1057" t="str">
            <v>畳寄せ</v>
          </cell>
          <cell r="C1057" t="str">
            <v>米つが・45×25・材工共</v>
          </cell>
          <cell r="D1057" t="str">
            <v>m</v>
          </cell>
          <cell r="E1057">
            <v>2430</v>
          </cell>
          <cell r="F1057" t="str">
            <v>P90</v>
          </cell>
          <cell r="G1057" t="str">
            <v>P90</v>
          </cell>
        </row>
        <row r="1058">
          <cell r="A1058">
            <v>257831</v>
          </cell>
          <cell r="B1058" t="str">
            <v>ぞうきんずり</v>
          </cell>
          <cell r="C1058" t="str">
            <v>[手間のみ]</v>
          </cell>
          <cell r="D1058" t="str">
            <v>m</v>
          </cell>
          <cell r="E1058">
            <v>700</v>
          </cell>
          <cell r="F1058" t="str">
            <v>P90</v>
          </cell>
          <cell r="G1058" t="str">
            <v>P90</v>
          </cell>
        </row>
        <row r="1059">
          <cell r="A1059">
            <v>257832</v>
          </cell>
          <cell r="B1059" t="str">
            <v>ぞうきんずり</v>
          </cell>
          <cell r="C1059" t="str">
            <v>ラワン・15×10・材工共</v>
          </cell>
          <cell r="D1059" t="str">
            <v>m</v>
          </cell>
          <cell r="E1059">
            <v>710</v>
          </cell>
          <cell r="F1059" t="str">
            <v>P90</v>
          </cell>
          <cell r="G1059" t="str">
            <v>P90</v>
          </cell>
        </row>
        <row r="1060">
          <cell r="A1060">
            <v>257833</v>
          </cell>
          <cell r="B1060" t="str">
            <v>ぞうきんずり</v>
          </cell>
          <cell r="C1060" t="str">
            <v>杉・15×10・材工共</v>
          </cell>
          <cell r="D1060" t="str">
            <v>m</v>
          </cell>
          <cell r="E1060">
            <v>710</v>
          </cell>
          <cell r="F1060" t="str">
            <v>P90</v>
          </cell>
          <cell r="G1060" t="str">
            <v>P90</v>
          </cell>
        </row>
        <row r="1061">
          <cell r="A1061">
            <v>257834</v>
          </cell>
          <cell r="B1061" t="str">
            <v>ぞうきんずり</v>
          </cell>
          <cell r="C1061" t="str">
            <v>米ひば・15×10・材工共</v>
          </cell>
          <cell r="D1061" t="str">
            <v>m</v>
          </cell>
          <cell r="E1061">
            <v>720</v>
          </cell>
          <cell r="F1061" t="str">
            <v>P91</v>
          </cell>
          <cell r="G1061" t="str">
            <v>P91</v>
          </cell>
        </row>
        <row r="1062">
          <cell r="A1062">
            <v>257835</v>
          </cell>
          <cell r="B1062" t="str">
            <v>ぞうきんずり</v>
          </cell>
          <cell r="C1062" t="str">
            <v>米つが・15×10・材工共</v>
          </cell>
          <cell r="D1062" t="str">
            <v>m</v>
          </cell>
          <cell r="E1062">
            <v>710</v>
          </cell>
          <cell r="F1062" t="str">
            <v>P91</v>
          </cell>
          <cell r="G1062" t="str">
            <v>P91</v>
          </cell>
        </row>
        <row r="1063">
          <cell r="A1063">
            <v>257841</v>
          </cell>
          <cell r="B1063" t="str">
            <v>幅木</v>
          </cell>
          <cell r="C1063" t="str">
            <v>[手間のみ]</v>
          </cell>
          <cell r="D1063" t="str">
            <v>m</v>
          </cell>
          <cell r="E1063">
            <v>2150</v>
          </cell>
          <cell r="F1063" t="str">
            <v>P91</v>
          </cell>
          <cell r="G1063" t="str">
            <v>P91</v>
          </cell>
        </row>
        <row r="1064">
          <cell r="A1064">
            <v>257842</v>
          </cell>
          <cell r="B1064" t="str">
            <v>幅木</v>
          </cell>
          <cell r="C1064" t="str">
            <v>ラワン・Ｈ60・材工共</v>
          </cell>
          <cell r="D1064" t="str">
            <v>m</v>
          </cell>
          <cell r="E1064">
            <v>2570</v>
          </cell>
          <cell r="F1064" t="str">
            <v>P91</v>
          </cell>
          <cell r="G1064" t="str">
            <v>P91</v>
          </cell>
        </row>
        <row r="1065">
          <cell r="A1065">
            <v>257843</v>
          </cell>
          <cell r="B1065" t="str">
            <v>幅木</v>
          </cell>
          <cell r="C1065" t="str">
            <v>杉・Ｈ60・材工共</v>
          </cell>
          <cell r="D1065" t="str">
            <v>m</v>
          </cell>
          <cell r="E1065">
            <v>2280</v>
          </cell>
          <cell r="F1065" t="str">
            <v>P91</v>
          </cell>
          <cell r="G1065" t="str">
            <v>P91</v>
          </cell>
        </row>
        <row r="1066">
          <cell r="A1066">
            <v>257844</v>
          </cell>
          <cell r="B1066" t="str">
            <v>幅木</v>
          </cell>
          <cell r="C1066" t="str">
            <v>米ひば・Ｈ60・材工共</v>
          </cell>
          <cell r="D1066" t="str">
            <v>m</v>
          </cell>
          <cell r="E1066">
            <v>2250</v>
          </cell>
          <cell r="F1066" t="str">
            <v>P91</v>
          </cell>
          <cell r="G1066" t="str">
            <v>P91</v>
          </cell>
        </row>
        <row r="1067">
          <cell r="A1067">
            <v>257845</v>
          </cell>
          <cell r="B1067" t="str">
            <v>幅木</v>
          </cell>
          <cell r="C1067" t="str">
            <v>米つが・Ｈ60・材工共</v>
          </cell>
          <cell r="D1067" t="str">
            <v>m</v>
          </cell>
          <cell r="E1067">
            <v>2240</v>
          </cell>
          <cell r="F1067" t="str">
            <v>P91</v>
          </cell>
          <cell r="G1067" t="str">
            <v>P91</v>
          </cell>
        </row>
        <row r="1068">
          <cell r="A1068">
            <v>257846</v>
          </cell>
          <cell r="B1068" t="str">
            <v>幅木</v>
          </cell>
          <cell r="C1068" t="str">
            <v>スプルース・Ｈ60・材工共</v>
          </cell>
          <cell r="D1068" t="str">
            <v>m</v>
          </cell>
          <cell r="E1068">
            <v>2400</v>
          </cell>
          <cell r="F1068" t="str">
            <v>P91</v>
          </cell>
          <cell r="G1068" t="str">
            <v>P91</v>
          </cell>
        </row>
        <row r="1069">
          <cell r="A1069">
            <v>257847</v>
          </cell>
          <cell r="B1069" t="str">
            <v>幅木</v>
          </cell>
          <cell r="C1069" t="str">
            <v>米ひ・Ｈ60・材工共</v>
          </cell>
          <cell r="D1069" t="str">
            <v>m</v>
          </cell>
          <cell r="E1069">
            <v>2250</v>
          </cell>
          <cell r="F1069" t="str">
            <v>P91</v>
          </cell>
          <cell r="G1069" t="str">
            <v>P91</v>
          </cell>
        </row>
        <row r="1070">
          <cell r="A1070">
            <v>257848</v>
          </cell>
          <cell r="B1070" t="str">
            <v>幅木</v>
          </cell>
          <cell r="C1070" t="str">
            <v>松・Ｈ60・材工共</v>
          </cell>
          <cell r="D1070" t="str">
            <v>m</v>
          </cell>
          <cell r="E1070">
            <v>2240</v>
          </cell>
          <cell r="F1070" t="str">
            <v>P91</v>
          </cell>
          <cell r="G1070" t="str">
            <v>P91</v>
          </cell>
        </row>
        <row r="1071">
          <cell r="A1071">
            <v>257849</v>
          </cell>
          <cell r="B1071" t="str">
            <v>幅木</v>
          </cell>
          <cell r="C1071" t="str">
            <v>ラワン・Ｈ75・材工共</v>
          </cell>
          <cell r="D1071" t="str">
            <v>m</v>
          </cell>
          <cell r="E1071">
            <v>2670</v>
          </cell>
          <cell r="F1071" t="str">
            <v>P91</v>
          </cell>
          <cell r="G1071" t="str">
            <v>P91</v>
          </cell>
        </row>
        <row r="1072">
          <cell r="A1072">
            <v>257850</v>
          </cell>
          <cell r="B1072" t="str">
            <v>幅木</v>
          </cell>
          <cell r="C1072" t="str">
            <v>杉・Ｈ75・材工共</v>
          </cell>
          <cell r="D1072" t="str">
            <v>m</v>
          </cell>
          <cell r="E1072">
            <v>2310</v>
          </cell>
          <cell r="F1072" t="str">
            <v>P91</v>
          </cell>
          <cell r="G1072" t="str">
            <v>P91</v>
          </cell>
        </row>
        <row r="1073">
          <cell r="A1073">
            <v>257851</v>
          </cell>
          <cell r="B1073" t="str">
            <v>幅木</v>
          </cell>
          <cell r="C1073" t="str">
            <v>米ひば・Ｈ75・材工共</v>
          </cell>
          <cell r="D1073" t="str">
            <v>m</v>
          </cell>
          <cell r="E1073">
            <v>2280</v>
          </cell>
          <cell r="F1073" t="str">
            <v>P91</v>
          </cell>
          <cell r="G1073" t="str">
            <v>P91</v>
          </cell>
        </row>
        <row r="1074">
          <cell r="A1074">
            <v>257852</v>
          </cell>
          <cell r="B1074" t="str">
            <v>幅木</v>
          </cell>
          <cell r="C1074" t="str">
            <v>米つが・Ｈ75・材工共</v>
          </cell>
          <cell r="D1074" t="str">
            <v>m</v>
          </cell>
          <cell r="E1074">
            <v>2290</v>
          </cell>
          <cell r="F1074" t="str">
            <v>P91</v>
          </cell>
          <cell r="G1074" t="str">
            <v>P91</v>
          </cell>
        </row>
        <row r="1075">
          <cell r="A1075">
            <v>257853</v>
          </cell>
          <cell r="B1075" t="str">
            <v>幅木</v>
          </cell>
          <cell r="C1075" t="str">
            <v>スプルース・Ｈ75・材工共</v>
          </cell>
          <cell r="D1075" t="str">
            <v>m</v>
          </cell>
          <cell r="E1075">
            <v>2460</v>
          </cell>
          <cell r="F1075" t="str">
            <v>P91</v>
          </cell>
          <cell r="G1075" t="str">
            <v>P91</v>
          </cell>
        </row>
        <row r="1076">
          <cell r="A1076">
            <v>257854</v>
          </cell>
          <cell r="B1076" t="str">
            <v>幅木</v>
          </cell>
          <cell r="C1076" t="str">
            <v>米ひ・Ｈ75・材工共</v>
          </cell>
          <cell r="D1076" t="str">
            <v>m</v>
          </cell>
          <cell r="E1076">
            <v>2280</v>
          </cell>
          <cell r="F1076" t="str">
            <v>P91</v>
          </cell>
          <cell r="G1076" t="str">
            <v>P91</v>
          </cell>
        </row>
        <row r="1077">
          <cell r="A1077">
            <v>257855</v>
          </cell>
          <cell r="B1077" t="str">
            <v>幅木</v>
          </cell>
          <cell r="C1077" t="str">
            <v>松・Ｈ75・材工共</v>
          </cell>
          <cell r="D1077" t="str">
            <v>m</v>
          </cell>
          <cell r="E1077">
            <v>2260</v>
          </cell>
          <cell r="F1077" t="str">
            <v>P91</v>
          </cell>
          <cell r="G1077" t="str">
            <v>P91</v>
          </cell>
        </row>
        <row r="1078">
          <cell r="A1078">
            <v>257856</v>
          </cell>
          <cell r="B1078" t="str">
            <v>幅木</v>
          </cell>
          <cell r="C1078" t="str">
            <v>ラワン・Ｈ100・材工共</v>
          </cell>
          <cell r="D1078" t="str">
            <v>m</v>
          </cell>
          <cell r="E1078">
            <v>2850</v>
          </cell>
          <cell r="F1078" t="str">
            <v>P91</v>
          </cell>
          <cell r="G1078" t="str">
            <v>P91</v>
          </cell>
        </row>
        <row r="1079">
          <cell r="A1079">
            <v>257857</v>
          </cell>
          <cell r="B1079" t="str">
            <v>幅木</v>
          </cell>
          <cell r="C1079" t="str">
            <v>杉・Ｈ100・材工共</v>
          </cell>
          <cell r="D1079" t="str">
            <v>m</v>
          </cell>
          <cell r="E1079">
            <v>2360</v>
          </cell>
          <cell r="F1079" t="str">
            <v>P91</v>
          </cell>
          <cell r="G1079" t="str">
            <v>P91</v>
          </cell>
        </row>
        <row r="1080">
          <cell r="A1080">
            <v>257858</v>
          </cell>
          <cell r="B1080" t="str">
            <v>幅木</v>
          </cell>
          <cell r="C1080" t="str">
            <v>米ひば・Ｈ100・材工共</v>
          </cell>
          <cell r="D1080" t="str">
            <v>m</v>
          </cell>
          <cell r="E1080">
            <v>2320</v>
          </cell>
          <cell r="F1080" t="str">
            <v>P91</v>
          </cell>
          <cell r="G1080" t="str">
            <v>P91</v>
          </cell>
        </row>
        <row r="1081">
          <cell r="A1081">
            <v>257859</v>
          </cell>
          <cell r="B1081" t="str">
            <v>幅木</v>
          </cell>
          <cell r="C1081" t="str">
            <v>米つが・Ｈ100・材工共</v>
          </cell>
          <cell r="D1081" t="str">
            <v>m</v>
          </cell>
          <cell r="E1081">
            <v>2300</v>
          </cell>
          <cell r="F1081" t="str">
            <v>P91</v>
          </cell>
          <cell r="G1081" t="str">
            <v>P91</v>
          </cell>
        </row>
        <row r="1082">
          <cell r="A1082">
            <v>257860</v>
          </cell>
          <cell r="B1082" t="str">
            <v>幅木</v>
          </cell>
          <cell r="C1082" t="str">
            <v>スプルース・Ｈ100・材工共</v>
          </cell>
          <cell r="D1082" t="str">
            <v>m</v>
          </cell>
          <cell r="E1082">
            <v>2560</v>
          </cell>
          <cell r="F1082" t="str">
            <v>P91</v>
          </cell>
          <cell r="G1082" t="str">
            <v>P91</v>
          </cell>
        </row>
        <row r="1083">
          <cell r="A1083">
            <v>257861</v>
          </cell>
          <cell r="B1083" t="str">
            <v>幅木</v>
          </cell>
          <cell r="C1083" t="str">
            <v>米ひ・Ｈ100・材工共</v>
          </cell>
          <cell r="D1083" t="str">
            <v>m</v>
          </cell>
          <cell r="E1083">
            <v>2320</v>
          </cell>
          <cell r="F1083" t="str">
            <v>P91</v>
          </cell>
          <cell r="G1083" t="str">
            <v>P91</v>
          </cell>
        </row>
        <row r="1084">
          <cell r="A1084">
            <v>257862</v>
          </cell>
          <cell r="B1084" t="str">
            <v>幅木</v>
          </cell>
          <cell r="C1084" t="str">
            <v>松・Ｈ100・材工共</v>
          </cell>
          <cell r="D1084" t="str">
            <v>m</v>
          </cell>
          <cell r="E1084">
            <v>2300</v>
          </cell>
          <cell r="F1084" t="str">
            <v>P91</v>
          </cell>
          <cell r="G1084" t="str">
            <v>P91</v>
          </cell>
        </row>
        <row r="1085">
          <cell r="A1085">
            <v>257871</v>
          </cell>
          <cell r="B1085" t="str">
            <v>外壁羽目板張</v>
          </cell>
          <cell r="C1085" t="str">
            <v>ｱﾋﾟﾄﾝ・厚12・胴縁組別途</v>
          </cell>
          <cell r="D1085" t="str">
            <v>㎡</v>
          </cell>
          <cell r="E1085">
            <v>6360</v>
          </cell>
          <cell r="F1085" t="str">
            <v>P91</v>
          </cell>
          <cell r="G1085" t="str">
            <v>P91</v>
          </cell>
        </row>
        <row r="1086">
          <cell r="A1086">
            <v>257872</v>
          </cell>
          <cell r="B1086" t="str">
            <v>外壁羽目板張</v>
          </cell>
          <cell r="C1086" t="str">
            <v>ｱﾋﾟﾄﾝ・厚12・胴縁組共・ｺﾝｸﾘｰﾄ面</v>
          </cell>
          <cell r="D1086" t="str">
            <v>㎡</v>
          </cell>
          <cell r="E1086">
            <v>8420</v>
          </cell>
          <cell r="F1086" t="str">
            <v>P91</v>
          </cell>
          <cell r="G1086" t="str">
            <v>P91</v>
          </cell>
        </row>
        <row r="1087">
          <cell r="A1087">
            <v>257881</v>
          </cell>
          <cell r="B1087" t="str">
            <v>外壁小幅板張</v>
          </cell>
          <cell r="C1087" t="str">
            <v>杉・厚7.5・胴縁組別途</v>
          </cell>
          <cell r="D1087" t="str">
            <v>㎡</v>
          </cell>
          <cell r="E1087">
            <v>5710</v>
          </cell>
          <cell r="F1087" t="str">
            <v>Ｐ92</v>
          </cell>
          <cell r="G1087" t="str">
            <v>Ｐ92</v>
          </cell>
        </row>
        <row r="1088">
          <cell r="A1088">
            <v>257882</v>
          </cell>
          <cell r="B1088" t="str">
            <v>外壁小幅板張</v>
          </cell>
          <cell r="C1088" t="str">
            <v>杉・厚15・胴縁組別途</v>
          </cell>
          <cell r="D1088" t="str">
            <v>㎡</v>
          </cell>
          <cell r="E1088">
            <v>6200</v>
          </cell>
          <cell r="F1088" t="str">
            <v>Ｐ92</v>
          </cell>
          <cell r="G1088" t="str">
            <v>Ｐ92</v>
          </cell>
        </row>
        <row r="1089">
          <cell r="A1089">
            <v>257883</v>
          </cell>
          <cell r="B1089" t="str">
            <v>外壁小幅板張</v>
          </cell>
          <cell r="C1089" t="str">
            <v>杉・厚7.5・木造米つが胴縁組共</v>
          </cell>
          <cell r="D1089" t="str">
            <v>㎡</v>
          </cell>
          <cell r="E1089">
            <v>7770</v>
          </cell>
          <cell r="F1089" t="str">
            <v>Ｐ92</v>
          </cell>
          <cell r="G1089" t="str">
            <v>Ｐ92</v>
          </cell>
        </row>
        <row r="1090">
          <cell r="A1090">
            <v>257884</v>
          </cell>
          <cell r="B1090" t="str">
            <v>外壁小幅板張</v>
          </cell>
          <cell r="C1090" t="str">
            <v>杉・厚15・木造米つが胴縁組共</v>
          </cell>
          <cell r="D1090" t="str">
            <v>㎡</v>
          </cell>
          <cell r="E1090">
            <v>8260</v>
          </cell>
          <cell r="F1090" t="str">
            <v>Ｐ92</v>
          </cell>
          <cell r="G1090" t="str">
            <v>Ｐ92</v>
          </cell>
        </row>
        <row r="1091">
          <cell r="A1091">
            <v>257891</v>
          </cell>
          <cell r="B1091" t="str">
            <v>木造野縁組</v>
          </cell>
          <cell r="C1091" t="str">
            <v>松1等・Ｈ450・吊木・野縁受・野縁</v>
          </cell>
          <cell r="D1091" t="str">
            <v>㎡</v>
          </cell>
          <cell r="E1091">
            <v>3730</v>
          </cell>
          <cell r="F1091" t="str">
            <v>Ｐ92</v>
          </cell>
          <cell r="G1091" t="str">
            <v>Ｐ92</v>
          </cell>
        </row>
        <row r="1092">
          <cell r="A1092">
            <v>257892</v>
          </cell>
          <cell r="B1092" t="str">
            <v>木造野縁組</v>
          </cell>
          <cell r="C1092" t="str">
            <v>ｱﾋﾟﾄﾝ1等・Ｈ450・吊木・野縁受・野縁</v>
          </cell>
          <cell r="D1092" t="str">
            <v>㎡</v>
          </cell>
          <cell r="E1092">
            <v>4170</v>
          </cell>
          <cell r="F1092" t="str">
            <v>Ｐ92</v>
          </cell>
          <cell r="G1092" t="str">
            <v>Ｐ92</v>
          </cell>
        </row>
        <row r="1093">
          <cell r="A1093">
            <v>257901</v>
          </cell>
          <cell r="B1093" t="str">
            <v>天井ﾗﾜﾝ合板張</v>
          </cell>
          <cell r="C1093" t="str">
            <v>厚3・野縁組別途</v>
          </cell>
          <cell r="D1093" t="str">
            <v>㎡</v>
          </cell>
          <cell r="E1093">
            <v>1390</v>
          </cell>
          <cell r="F1093" t="str">
            <v>Ｐ92</v>
          </cell>
          <cell r="G1093" t="str">
            <v>Ｐ92</v>
          </cell>
        </row>
        <row r="1094">
          <cell r="A1094">
            <v>257902</v>
          </cell>
          <cell r="B1094" t="str">
            <v>天井ﾗﾜﾝ合板張</v>
          </cell>
          <cell r="C1094" t="str">
            <v>厚3・木造米つが野縁組共</v>
          </cell>
          <cell r="D1094" t="str">
            <v>㎡</v>
          </cell>
          <cell r="E1094">
            <v>5120</v>
          </cell>
          <cell r="F1094" t="str">
            <v>Ｐ92</v>
          </cell>
          <cell r="G1094" t="str">
            <v>Ｐ92</v>
          </cell>
        </row>
        <row r="1095">
          <cell r="A1095">
            <v>257911</v>
          </cell>
          <cell r="B1095" t="str">
            <v>天井合板張</v>
          </cell>
          <cell r="C1095" t="str">
            <v>[手間のみ]</v>
          </cell>
          <cell r="D1095" t="str">
            <v>㎡</v>
          </cell>
          <cell r="E1095">
            <v>1170</v>
          </cell>
          <cell r="F1095" t="str">
            <v>Ｐ92</v>
          </cell>
          <cell r="G1095" t="str">
            <v>Ｐ92</v>
          </cell>
        </row>
        <row r="1096">
          <cell r="A1096">
            <v>257921</v>
          </cell>
          <cell r="B1096" t="str">
            <v>壁ｵｰﾊﾞﾚｲ合板張</v>
          </cell>
          <cell r="C1096" t="str">
            <v>[手間のみ]</v>
          </cell>
          <cell r="D1096" t="str">
            <v>㎡</v>
          </cell>
          <cell r="E1096">
            <v>1620</v>
          </cell>
          <cell r="F1096" t="str">
            <v>Ｐ92</v>
          </cell>
          <cell r="G1096" t="str">
            <v>Ｐ92</v>
          </cell>
        </row>
        <row r="1097">
          <cell r="A1097">
            <v>257931</v>
          </cell>
          <cell r="B1097" t="str">
            <v>壁ﾌﾟﾘﾝﾄ合板張</v>
          </cell>
          <cell r="C1097" t="str">
            <v>厚5.0・上・胴縁・間仕切軸組別途</v>
          </cell>
          <cell r="D1097" t="str">
            <v>㎡</v>
          </cell>
          <cell r="E1097">
            <v>3450</v>
          </cell>
          <cell r="F1097" t="str">
            <v>Ｐ92</v>
          </cell>
          <cell r="G1097" t="str">
            <v>Ｐ92</v>
          </cell>
        </row>
        <row r="1098">
          <cell r="A1098">
            <v>257932</v>
          </cell>
          <cell r="B1098" t="str">
            <v>壁ﾌﾟﾘﾝﾄ合板張</v>
          </cell>
          <cell r="C1098" t="str">
            <v>厚5.0・中・胴縁・間仕切軸組別途</v>
          </cell>
          <cell r="D1098" t="str">
            <v>㎡</v>
          </cell>
          <cell r="E1098">
            <v>3150</v>
          </cell>
          <cell r="F1098" t="str">
            <v>Ｐ92</v>
          </cell>
          <cell r="G1098" t="str">
            <v>Ｐ92</v>
          </cell>
        </row>
        <row r="1099">
          <cell r="A1099">
            <v>257933</v>
          </cell>
          <cell r="B1099" t="str">
            <v>壁ﾌﾟﾘﾝﾄ合板張</v>
          </cell>
          <cell r="C1099" t="str">
            <v>厚5.0・並・胴縁・間仕切軸組別途</v>
          </cell>
          <cell r="D1099" t="str">
            <v>㎡</v>
          </cell>
          <cell r="E1099">
            <v>2990</v>
          </cell>
          <cell r="F1099" t="str">
            <v>Ｐ92</v>
          </cell>
          <cell r="G1099" t="str">
            <v>Ｐ92</v>
          </cell>
        </row>
        <row r="1100">
          <cell r="A1100">
            <v>257934</v>
          </cell>
          <cell r="B1100" t="str">
            <v>壁ﾌﾟﾘﾝﾄ合板張</v>
          </cell>
          <cell r="C1100" t="str">
            <v>厚5.0・上・木造間仕切軸組[大壁]共</v>
          </cell>
          <cell r="D1100" t="str">
            <v>㎡</v>
          </cell>
          <cell r="E1100">
            <v>8330</v>
          </cell>
          <cell r="F1100" t="str">
            <v>Ｐ92</v>
          </cell>
          <cell r="G1100" t="str">
            <v>Ｐ92</v>
          </cell>
        </row>
        <row r="1101">
          <cell r="A1101">
            <v>257935</v>
          </cell>
          <cell r="B1101" t="str">
            <v>壁ﾌﾟﾘﾝﾄ合板張</v>
          </cell>
          <cell r="C1101" t="str">
            <v>厚5.0・中・木造間仕切軸組[大壁]共</v>
          </cell>
          <cell r="D1101" t="str">
            <v>㎡</v>
          </cell>
          <cell r="E1101">
            <v>8030</v>
          </cell>
          <cell r="F1101" t="str">
            <v>Ｐ92</v>
          </cell>
          <cell r="G1101" t="str">
            <v>Ｐ92</v>
          </cell>
        </row>
        <row r="1102">
          <cell r="A1102">
            <v>257936</v>
          </cell>
          <cell r="B1102" t="str">
            <v>壁ﾌﾟﾘﾝﾄ合板張</v>
          </cell>
          <cell r="C1102" t="str">
            <v>厚5.0・並・木造間仕切軸組[大壁]共</v>
          </cell>
          <cell r="D1102" t="str">
            <v>㎡</v>
          </cell>
          <cell r="E1102">
            <v>7870</v>
          </cell>
          <cell r="F1102" t="str">
            <v>Ｐ92</v>
          </cell>
          <cell r="G1102" t="str">
            <v>Ｐ92</v>
          </cell>
        </row>
        <row r="1103">
          <cell r="A1103">
            <v>257941</v>
          </cell>
          <cell r="B1103" t="str">
            <v>壁合板張</v>
          </cell>
          <cell r="C1103" t="str">
            <v>[手間のみ]</v>
          </cell>
          <cell r="D1103" t="str">
            <v>㎡</v>
          </cell>
          <cell r="E1103">
            <v>1170</v>
          </cell>
          <cell r="F1103" t="str">
            <v>Ｐ92</v>
          </cell>
          <cell r="G1103" t="str">
            <v>Ｐ92</v>
          </cell>
        </row>
        <row r="1104">
          <cell r="A1104">
            <v>257951</v>
          </cell>
          <cell r="B1104" t="str">
            <v>木造束立て床組</v>
          </cell>
          <cell r="C1104" t="str">
            <v>松1等・H500・床束・大引・根榒・根太＠360</v>
          </cell>
          <cell r="D1104" t="str">
            <v>㎡</v>
          </cell>
          <cell r="E1104">
            <v>5790</v>
          </cell>
          <cell r="F1104" t="str">
            <v>Ｐ92</v>
          </cell>
          <cell r="G1104" t="str">
            <v>Ｐ92</v>
          </cell>
        </row>
        <row r="1105">
          <cell r="A1105">
            <v>257952</v>
          </cell>
          <cell r="B1105" t="str">
            <v>木造束立て床組</v>
          </cell>
          <cell r="C1105" t="str">
            <v>松1等・H500・床束・大引・根榒・根太＠300</v>
          </cell>
          <cell r="D1105" t="str">
            <v>㎡</v>
          </cell>
          <cell r="E1105">
            <v>5790</v>
          </cell>
          <cell r="F1105" t="str">
            <v>Ｐ92</v>
          </cell>
          <cell r="G1105" t="str">
            <v>Ｐ92</v>
          </cell>
        </row>
        <row r="1106">
          <cell r="A1106">
            <v>257953</v>
          </cell>
          <cell r="B1106" t="str">
            <v>木造束立て床組</v>
          </cell>
          <cell r="C1106" t="str">
            <v>ｱﾋﾟﾄﾝ1等・H500・床束・大引・根榒・根太＠360</v>
          </cell>
          <cell r="D1106" t="str">
            <v>㎡</v>
          </cell>
          <cell r="E1106">
            <v>7200</v>
          </cell>
          <cell r="F1106" t="str">
            <v>Ｐ92</v>
          </cell>
          <cell r="G1106" t="str">
            <v>Ｐ92</v>
          </cell>
        </row>
        <row r="1107">
          <cell r="A1107">
            <v>257954</v>
          </cell>
          <cell r="B1107" t="str">
            <v>木造束立て床組</v>
          </cell>
          <cell r="C1107" t="str">
            <v>ｱﾋﾟﾄﾝ1等・H500・床束・大引・根榒・根太＠300</v>
          </cell>
          <cell r="D1107" t="str">
            <v>㎡</v>
          </cell>
          <cell r="E1107">
            <v>7200</v>
          </cell>
          <cell r="F1107" t="str">
            <v>Ｐ92</v>
          </cell>
          <cell r="G1107" t="str">
            <v>Ｐ92</v>
          </cell>
        </row>
        <row r="1108">
          <cell r="A1108">
            <v>257961</v>
          </cell>
          <cell r="B1108" t="str">
            <v>木造ころばし床組</v>
          </cell>
          <cell r="C1108" t="str">
            <v>松1等・H150・床束・大引・根榒・根太＠360</v>
          </cell>
          <cell r="D1108" t="str">
            <v>㎡</v>
          </cell>
          <cell r="E1108">
            <v>3760</v>
          </cell>
          <cell r="F1108" t="str">
            <v>Ｐ92</v>
          </cell>
          <cell r="G1108" t="str">
            <v>Ｐ92</v>
          </cell>
        </row>
        <row r="1109">
          <cell r="A1109">
            <v>257962</v>
          </cell>
          <cell r="B1109" t="str">
            <v>木造ころばし床組</v>
          </cell>
          <cell r="C1109" t="str">
            <v>松1等・H150・床束・大引・根榒・根太＠300</v>
          </cell>
          <cell r="D1109" t="str">
            <v>㎡</v>
          </cell>
          <cell r="E1109">
            <v>4200</v>
          </cell>
          <cell r="F1109" t="str">
            <v>Ｐ92</v>
          </cell>
          <cell r="G1109" t="str">
            <v>Ｐ92</v>
          </cell>
        </row>
        <row r="1110">
          <cell r="A1110">
            <v>257963</v>
          </cell>
          <cell r="B1110" t="str">
            <v>木造ころばし床組</v>
          </cell>
          <cell r="C1110" t="str">
            <v>ｱﾋﾟﾄﾝ1等・H150・床束・大引・根榒・根太＠360</v>
          </cell>
          <cell r="D1110" t="str">
            <v>㎡</v>
          </cell>
          <cell r="E1110">
            <v>4500</v>
          </cell>
          <cell r="F1110" t="str">
            <v>Ｐ92</v>
          </cell>
          <cell r="G1110" t="str">
            <v>Ｐ92</v>
          </cell>
        </row>
        <row r="1111">
          <cell r="A1111">
            <v>257964</v>
          </cell>
          <cell r="B1111" t="str">
            <v>木造ころばし床組</v>
          </cell>
          <cell r="C1111" t="str">
            <v>ｱﾋﾟﾄﾝ1等・H150・床束・大引・根榒・根太＠300</v>
          </cell>
          <cell r="D1111" t="str">
            <v>㎡</v>
          </cell>
          <cell r="E1111">
            <v>5120</v>
          </cell>
          <cell r="F1111" t="str">
            <v>Ｐ92</v>
          </cell>
          <cell r="G1111" t="str">
            <v>Ｐ92</v>
          </cell>
        </row>
        <row r="1112">
          <cell r="A1112">
            <v>257971</v>
          </cell>
          <cell r="B1112" t="str">
            <v>回り縁</v>
          </cell>
          <cell r="C1112" t="str">
            <v>松・30×30・材工共</v>
          </cell>
          <cell r="D1112" t="str">
            <v>m</v>
          </cell>
          <cell r="E1112">
            <v>2430</v>
          </cell>
          <cell r="F1112" t="str">
            <v>Ｐ92</v>
          </cell>
          <cell r="G1112" t="str">
            <v>Ｐ92</v>
          </cell>
        </row>
        <row r="1113">
          <cell r="A1113">
            <v>257972</v>
          </cell>
          <cell r="B1113" t="str">
            <v>回り縁</v>
          </cell>
          <cell r="C1113" t="str">
            <v>松・40×40・材工共</v>
          </cell>
          <cell r="D1113" t="str">
            <v>m</v>
          </cell>
          <cell r="E1113">
            <v>2430</v>
          </cell>
          <cell r="F1113" t="str">
            <v>Ｐ93</v>
          </cell>
          <cell r="G1113" t="str">
            <v>Ｐ93</v>
          </cell>
        </row>
        <row r="1114">
          <cell r="A1114">
            <v>257981</v>
          </cell>
          <cell r="B1114" t="str">
            <v>竿縁</v>
          </cell>
          <cell r="C1114" t="str">
            <v>杉・30×30</v>
          </cell>
          <cell r="D1114" t="str">
            <v>m</v>
          </cell>
          <cell r="E1114">
            <v>2110</v>
          </cell>
          <cell r="F1114" t="str">
            <v>Ｐ93</v>
          </cell>
          <cell r="G1114" t="str">
            <v>Ｐ93</v>
          </cell>
        </row>
        <row r="1115">
          <cell r="A1115">
            <v>257985</v>
          </cell>
          <cell r="B1115" t="str">
            <v>窓・建具枠</v>
          </cell>
          <cell r="C1115" t="str">
            <v>ﾗﾜﾝ・W130×D25・材工共</v>
          </cell>
          <cell r="D1115" t="str">
            <v>m</v>
          </cell>
          <cell r="E1115">
            <v>4420</v>
          </cell>
          <cell r="F1115" t="str">
            <v>Ｐ93</v>
          </cell>
          <cell r="G1115" t="str">
            <v>Ｐ93</v>
          </cell>
        </row>
        <row r="1116">
          <cell r="A1116">
            <v>257986</v>
          </cell>
          <cell r="B1116" t="str">
            <v>窓・建具枠</v>
          </cell>
          <cell r="C1116" t="str">
            <v>米つが・W100×D40・材工共</v>
          </cell>
          <cell r="D1116" t="str">
            <v>m</v>
          </cell>
          <cell r="E1116">
            <v>4030</v>
          </cell>
          <cell r="F1116" t="str">
            <v>Ｐ93</v>
          </cell>
          <cell r="G1116" t="str">
            <v>Ｐ93</v>
          </cell>
        </row>
        <row r="1117">
          <cell r="A1117">
            <v>257987</v>
          </cell>
          <cell r="B1117" t="str">
            <v>窓・建具枠</v>
          </cell>
          <cell r="C1117" t="str">
            <v>米つが・W120×D40・材工共</v>
          </cell>
          <cell r="D1117" t="str">
            <v>m</v>
          </cell>
          <cell r="E1117">
            <v>4030</v>
          </cell>
          <cell r="F1117" t="str">
            <v>Ｐ93</v>
          </cell>
          <cell r="G1117" t="str">
            <v>Ｐ93</v>
          </cell>
        </row>
        <row r="1118">
          <cell r="A1118">
            <v>257988</v>
          </cell>
          <cell r="B1118" t="str">
            <v>窓・建具枠</v>
          </cell>
          <cell r="C1118" t="str">
            <v>米つが・W130×D25・材工共</v>
          </cell>
          <cell r="D1118" t="str">
            <v>m</v>
          </cell>
          <cell r="E1118">
            <v>4030</v>
          </cell>
          <cell r="F1118" t="str">
            <v>Ｐ93</v>
          </cell>
          <cell r="G1118" t="str">
            <v>Ｐ93</v>
          </cell>
        </row>
        <row r="1119">
          <cell r="A1119">
            <v>257991</v>
          </cell>
          <cell r="B1119" t="str">
            <v>一筋敷居・鴨居</v>
          </cell>
          <cell r="C1119" t="str">
            <v>[手間のみ]</v>
          </cell>
          <cell r="D1119" t="str">
            <v>m</v>
          </cell>
          <cell r="E1119">
            <v>2250</v>
          </cell>
          <cell r="F1119" t="str">
            <v>Ｐ93</v>
          </cell>
          <cell r="G1119" t="str">
            <v>Ｐ93</v>
          </cell>
        </row>
        <row r="1120">
          <cell r="A1120">
            <v>257995</v>
          </cell>
          <cell r="B1120" t="str">
            <v>化粧柱</v>
          </cell>
          <cell r="C1120" t="str">
            <v>[手間のみ]</v>
          </cell>
          <cell r="D1120" t="str">
            <v>本</v>
          </cell>
          <cell r="E1120">
            <v>3030</v>
          </cell>
          <cell r="F1120" t="str">
            <v>Ｐ93</v>
          </cell>
          <cell r="G1120" t="str">
            <v>Ｐ93</v>
          </cell>
        </row>
        <row r="1121">
          <cell r="A1121">
            <v>257996</v>
          </cell>
          <cell r="B1121" t="str">
            <v>化粧半柱</v>
          </cell>
          <cell r="C1121" t="str">
            <v>[手間のみ]</v>
          </cell>
          <cell r="D1121" t="str">
            <v>本</v>
          </cell>
          <cell r="E1121">
            <v>2440</v>
          </cell>
          <cell r="F1121" t="str">
            <v>Ｐ93</v>
          </cell>
          <cell r="G1121" t="str">
            <v>Ｐ93</v>
          </cell>
        </row>
        <row r="1123">
          <cell r="A1123" t="str">
            <v>金属工事</v>
          </cell>
        </row>
        <row r="1124">
          <cell r="A1124">
            <v>258121</v>
          </cell>
          <cell r="B1124" t="str">
            <v>壁ｶﾗｰ鉄板波板張</v>
          </cell>
          <cell r="C1124" t="str">
            <v>小波・厚0.35・下地別途</v>
          </cell>
          <cell r="D1124" t="str">
            <v>㎡</v>
          </cell>
          <cell r="E1124">
            <v>2250</v>
          </cell>
          <cell r="F1124" t="str">
            <v>P95</v>
          </cell>
          <cell r="G1124" t="str">
            <v>P95</v>
          </cell>
        </row>
        <row r="1125">
          <cell r="A1125">
            <v>258122</v>
          </cell>
          <cell r="B1125" t="str">
            <v>壁ｶﾗｰ鉄板波板張</v>
          </cell>
          <cell r="C1125" t="str">
            <v>大波・厚0.4・下地別途</v>
          </cell>
          <cell r="D1125" t="str">
            <v>㎡</v>
          </cell>
          <cell r="E1125">
            <v>2330</v>
          </cell>
          <cell r="F1125" t="str">
            <v>P95</v>
          </cell>
          <cell r="G1125" t="str">
            <v>P95</v>
          </cell>
        </row>
        <row r="1126">
          <cell r="A1126">
            <v>258123</v>
          </cell>
          <cell r="B1126" t="str">
            <v>壁ｶﾗｰ鉄板波板張</v>
          </cell>
          <cell r="C1126" t="str">
            <v>小波・厚0.35・鋼製下地50型＠300仕上直張共</v>
          </cell>
          <cell r="D1126" t="str">
            <v>㎡</v>
          </cell>
          <cell r="E1126">
            <v>4750</v>
          </cell>
          <cell r="F1126" t="str">
            <v>P95</v>
          </cell>
          <cell r="G1126" t="str">
            <v>P95</v>
          </cell>
        </row>
        <row r="1127">
          <cell r="A1127">
            <v>258124</v>
          </cell>
          <cell r="B1127" t="str">
            <v>壁ｶﾗｰ鉄板波板張</v>
          </cell>
          <cell r="C1127" t="str">
            <v>小波・厚0.35・木造下地胴縁組横45×18＠450共</v>
          </cell>
          <cell r="D1127" t="str">
            <v>㎡</v>
          </cell>
          <cell r="E1127">
            <v>3470</v>
          </cell>
          <cell r="F1127" t="str">
            <v>P95</v>
          </cell>
          <cell r="G1127" t="str">
            <v>P95</v>
          </cell>
        </row>
        <row r="1128">
          <cell r="A1128">
            <v>258125</v>
          </cell>
          <cell r="B1128" t="str">
            <v>壁ｶﾗｰ鉄板波板張</v>
          </cell>
          <cell r="C1128" t="str">
            <v>大波・厚0.4・鋼製下地50型＠300・仕上直張共</v>
          </cell>
          <cell r="D1128" t="str">
            <v>㎡</v>
          </cell>
          <cell r="E1128">
            <v>4830</v>
          </cell>
          <cell r="F1128" t="str">
            <v>P95</v>
          </cell>
          <cell r="G1128" t="str">
            <v>P95</v>
          </cell>
        </row>
        <row r="1129">
          <cell r="A1129">
            <v>258126</v>
          </cell>
          <cell r="B1129" t="str">
            <v>壁ｶﾗｰ鉄板波板張</v>
          </cell>
          <cell r="C1129" t="str">
            <v>大波・厚0.4・木造下地胴縁組・横45×18＠450共</v>
          </cell>
          <cell r="D1129" t="str">
            <v>㎡</v>
          </cell>
          <cell r="E1129">
            <v>3550</v>
          </cell>
          <cell r="F1129" t="str">
            <v>P95</v>
          </cell>
          <cell r="G1129" t="str">
            <v>P95</v>
          </cell>
        </row>
        <row r="1139">
          <cell r="A1139">
            <v>258141</v>
          </cell>
          <cell r="B1139" t="str">
            <v>壁ｶﾗｰ鉄板平板張</v>
          </cell>
          <cell r="C1139" t="str">
            <v>厚0.4・四つ切り・下地別途</v>
          </cell>
          <cell r="D1139" t="str">
            <v>㎡</v>
          </cell>
          <cell r="E1139">
            <v>6040</v>
          </cell>
          <cell r="F1139" t="str">
            <v>P95</v>
          </cell>
          <cell r="G1139" t="str">
            <v>P95</v>
          </cell>
        </row>
        <row r="1140">
          <cell r="A1140">
            <v>258142</v>
          </cell>
          <cell r="B1140" t="str">
            <v>壁ｶﾗｰ鉄板平板張</v>
          </cell>
          <cell r="C1140" t="str">
            <v>厚0.4・四つ切り・ﾗﾜﾝ合板・厚5.5胴縁下地共</v>
          </cell>
          <cell r="D1140" t="str">
            <v>㎡</v>
          </cell>
          <cell r="E1140">
            <v>4190</v>
          </cell>
          <cell r="F1140" t="str">
            <v>P95</v>
          </cell>
          <cell r="G1140" t="str">
            <v>P95</v>
          </cell>
        </row>
        <row r="1141">
          <cell r="A1141">
            <v>258143</v>
          </cell>
        </row>
        <row r="1146">
          <cell r="A1146">
            <v>258600</v>
          </cell>
          <cell r="B1146" t="str">
            <v>壁波板張[亜鉛鉄板]</v>
          </cell>
          <cell r="C1146" t="str">
            <v>小波・厚0.35・下地別途</v>
          </cell>
          <cell r="D1146" t="str">
            <v>㎡</v>
          </cell>
          <cell r="E1146">
            <v>1860</v>
          </cell>
          <cell r="F1146" t="str">
            <v>P99</v>
          </cell>
          <cell r="G1146" t="str">
            <v>P99</v>
          </cell>
        </row>
        <row r="1147">
          <cell r="A1147">
            <v>258601</v>
          </cell>
          <cell r="B1147" t="str">
            <v>壁波板張[亜鉛鉄板]</v>
          </cell>
          <cell r="C1147" t="str">
            <v>大波・厚0.4・下地別途</v>
          </cell>
          <cell r="D1147" t="str">
            <v>㎡</v>
          </cell>
          <cell r="E1147">
            <v>2000</v>
          </cell>
          <cell r="F1147" t="str">
            <v>P99</v>
          </cell>
          <cell r="G1147" t="str">
            <v>P99</v>
          </cell>
        </row>
        <row r="1148">
          <cell r="A1148" t="str">
            <v>木製建具工事</v>
          </cell>
        </row>
        <row r="1149">
          <cell r="B1149" t="str">
            <v>ｱﾙﾐﾄﾞｱ取付</v>
          </cell>
          <cell r="C1149" t="str">
            <v>両開・手間のみ</v>
          </cell>
          <cell r="D1149" t="str">
            <v>m2</v>
          </cell>
          <cell r="E1149">
            <v>5940</v>
          </cell>
          <cell r="F1149" t="str">
            <v>P127</v>
          </cell>
          <cell r="G1149" t="str">
            <v>P127</v>
          </cell>
        </row>
        <row r="1150">
          <cell r="A1150" t="str">
            <v>金属製建具工事</v>
          </cell>
          <cell r="B1150" t="str">
            <v>ｱﾙﾐﾄﾞｱ取付</v>
          </cell>
          <cell r="C1150" t="str">
            <v>片開・手間のみ</v>
          </cell>
          <cell r="D1150" t="str">
            <v>m2</v>
          </cell>
          <cell r="E1150">
            <v>5940</v>
          </cell>
          <cell r="F1150" t="str">
            <v>P127</v>
          </cell>
          <cell r="G1150" t="str">
            <v>P127</v>
          </cell>
        </row>
        <row r="1151">
          <cell r="A1151">
            <v>262270</v>
          </cell>
          <cell r="B1151" t="str">
            <v>ｱﾙﾐｻｯｼ取付</v>
          </cell>
          <cell r="C1151" t="str">
            <v>引違い・手間のみ</v>
          </cell>
          <cell r="D1151" t="str">
            <v>m2</v>
          </cell>
          <cell r="E1151">
            <v>6860</v>
          </cell>
          <cell r="F1151" t="str">
            <v>P127</v>
          </cell>
          <cell r="G1151" t="str">
            <v>P127</v>
          </cell>
        </row>
        <row r="1152">
          <cell r="A1152">
            <v>262271</v>
          </cell>
          <cell r="B1152" t="str">
            <v>ｱﾙﾐｻｯｼ取付</v>
          </cell>
          <cell r="C1152" t="str">
            <v>はめ殺し・手間のみ</v>
          </cell>
          <cell r="D1152" t="str">
            <v>m2</v>
          </cell>
          <cell r="E1152">
            <v>9150</v>
          </cell>
          <cell r="F1152" t="str">
            <v>P127</v>
          </cell>
          <cell r="G1152" t="str">
            <v>P127</v>
          </cell>
        </row>
        <row r="1153">
          <cell r="A1153">
            <v>262280</v>
          </cell>
          <cell r="B1153" t="str">
            <v>ｱﾙﾐｻｯｼ取付</v>
          </cell>
          <cell r="C1153" t="str">
            <v>すべり出し・手間のみ</v>
          </cell>
          <cell r="D1153" t="str">
            <v>m2</v>
          </cell>
          <cell r="E1153">
            <v>6860</v>
          </cell>
          <cell r="F1153" t="str">
            <v>P127</v>
          </cell>
          <cell r="G1153" t="str">
            <v>P127</v>
          </cell>
        </row>
        <row r="1154">
          <cell r="A1154">
            <v>262281</v>
          </cell>
          <cell r="B1154" t="str">
            <v>m2</v>
          </cell>
          <cell r="D1154" t="str">
            <v>m2</v>
          </cell>
        </row>
        <row r="1155">
          <cell r="A1155">
            <v>262282</v>
          </cell>
          <cell r="B1155" t="str">
            <v>m2</v>
          </cell>
          <cell r="D1155" t="str">
            <v>m2</v>
          </cell>
        </row>
        <row r="1156">
          <cell r="A1156">
            <v>262283</v>
          </cell>
          <cell r="B1156" t="str">
            <v>m2</v>
          </cell>
          <cell r="D1156" t="str">
            <v>m2</v>
          </cell>
        </row>
        <row r="1157">
          <cell r="A1157">
            <v>262284</v>
          </cell>
          <cell r="B1157" t="str">
            <v>m2</v>
          </cell>
          <cell r="D1157" t="str">
            <v>m2</v>
          </cell>
        </row>
        <row r="1158">
          <cell r="A1158">
            <v>262285</v>
          </cell>
          <cell r="B1158" t="str">
            <v>m2</v>
          </cell>
          <cell r="D1158" t="str">
            <v>m2</v>
          </cell>
        </row>
        <row r="1159">
          <cell r="A1159">
            <v>262286</v>
          </cell>
        </row>
        <row r="1160">
          <cell r="A1160">
            <v>262287</v>
          </cell>
        </row>
        <row r="1161">
          <cell r="A1161">
            <v>262288</v>
          </cell>
        </row>
        <row r="1162">
          <cell r="A1162">
            <v>262289</v>
          </cell>
        </row>
        <row r="1163">
          <cell r="A1163">
            <v>262290</v>
          </cell>
        </row>
        <row r="1164">
          <cell r="A1164">
            <v>262291</v>
          </cell>
        </row>
        <row r="1165">
          <cell r="A1165">
            <v>262292</v>
          </cell>
        </row>
        <row r="1166">
          <cell r="B1166" t="str">
            <v>フロート板ガラス</v>
          </cell>
          <cell r="C1166" t="str">
            <v>FL・厚3mm・規模2.18m2</v>
          </cell>
          <cell r="D1166" t="str">
            <v>m2</v>
          </cell>
          <cell r="E1166">
            <v>2970</v>
          </cell>
          <cell r="F1166" t="str">
            <v>P146</v>
          </cell>
          <cell r="G1166" t="str">
            <v>P146</v>
          </cell>
        </row>
        <row r="1167">
          <cell r="A1167" t="str">
            <v>ガラス工事</v>
          </cell>
          <cell r="B1167" t="str">
            <v>フロート板ガラス</v>
          </cell>
          <cell r="C1167" t="str">
            <v>FL・厚5mm・規模2.18m2</v>
          </cell>
          <cell r="D1167" t="str">
            <v>m2</v>
          </cell>
          <cell r="E1167">
            <v>4800</v>
          </cell>
          <cell r="F1167" t="str">
            <v>P146</v>
          </cell>
          <cell r="G1167" t="str">
            <v>P146</v>
          </cell>
        </row>
        <row r="1168">
          <cell r="A1168">
            <v>263001</v>
          </cell>
          <cell r="B1168" t="str">
            <v>フロート板ガラス</v>
          </cell>
          <cell r="C1168" t="str">
            <v>FL・厚6mm・規模2.18m2</v>
          </cell>
          <cell r="D1168" t="str">
            <v>m2</v>
          </cell>
          <cell r="E1168">
            <v>5610</v>
          </cell>
          <cell r="F1168" t="str">
            <v>P146</v>
          </cell>
          <cell r="G1168" t="str">
            <v>P146</v>
          </cell>
        </row>
        <row r="1169">
          <cell r="A1169">
            <v>263002</v>
          </cell>
          <cell r="B1169" t="str">
            <v>フロート板ガラス</v>
          </cell>
          <cell r="C1169" t="str">
            <v>FL・厚8mm・規模2.18m2</v>
          </cell>
          <cell r="D1169" t="str">
            <v>m2</v>
          </cell>
          <cell r="E1169">
            <v>8210</v>
          </cell>
          <cell r="F1169" t="str">
            <v>P146</v>
          </cell>
          <cell r="G1169" t="str">
            <v>P146</v>
          </cell>
        </row>
        <row r="1170">
          <cell r="A1170">
            <v>263003</v>
          </cell>
          <cell r="B1170" t="str">
            <v>型板ガラス</v>
          </cell>
          <cell r="C1170" t="str">
            <v>F・厚4mm・規模2.18m2</v>
          </cell>
          <cell r="D1170" t="str">
            <v>m2</v>
          </cell>
          <cell r="E1170">
            <v>3580</v>
          </cell>
          <cell r="F1170" t="str">
            <v>P146</v>
          </cell>
          <cell r="G1170" t="str">
            <v>P146</v>
          </cell>
        </row>
        <row r="1171">
          <cell r="A1171">
            <v>263004</v>
          </cell>
          <cell r="B1171" t="str">
            <v>型板ガラス</v>
          </cell>
          <cell r="C1171" t="str">
            <v>F・厚6mm・規模2.18m2</v>
          </cell>
          <cell r="D1171" t="str">
            <v>m2</v>
          </cell>
          <cell r="E1171">
            <v>4480</v>
          </cell>
          <cell r="F1171" t="str">
            <v>P146</v>
          </cell>
          <cell r="G1171" t="str">
            <v>P146</v>
          </cell>
        </row>
        <row r="1172">
          <cell r="A1172">
            <v>263011</v>
          </cell>
          <cell r="B1172" t="str">
            <v>網入り板ガラス</v>
          </cell>
          <cell r="C1172" t="str">
            <v>FW・厚6.8mm・規模2.18m2</v>
          </cell>
          <cell r="D1172" t="str">
            <v>m2</v>
          </cell>
          <cell r="E1172">
            <v>6550</v>
          </cell>
          <cell r="F1172" t="str">
            <v>P146</v>
          </cell>
          <cell r="G1172" t="str">
            <v>P146</v>
          </cell>
        </row>
        <row r="1173">
          <cell r="A1173">
            <v>263012</v>
          </cell>
          <cell r="B1173" t="str">
            <v>網入り磨き板ガラス</v>
          </cell>
          <cell r="C1173" t="str">
            <v>PW・厚6.8mm・規模2.18m2</v>
          </cell>
          <cell r="D1173" t="str">
            <v>m2</v>
          </cell>
          <cell r="E1173">
            <v>11400</v>
          </cell>
          <cell r="F1173" t="str">
            <v>P146</v>
          </cell>
          <cell r="G1173" t="str">
            <v>P146</v>
          </cell>
        </row>
        <row r="1174">
          <cell r="A1174">
            <v>263021</v>
          </cell>
          <cell r="B1174" t="str">
            <v>網入り磨き板ガラス</v>
          </cell>
          <cell r="C1174" t="str">
            <v>PW・厚10mm・規模2.18m2</v>
          </cell>
          <cell r="D1174" t="str">
            <v>m2</v>
          </cell>
          <cell r="E1174">
            <v>15700</v>
          </cell>
          <cell r="F1174" t="str">
            <v>P146</v>
          </cell>
          <cell r="G1174" t="str">
            <v>P146</v>
          </cell>
        </row>
        <row r="1175">
          <cell r="A1175">
            <v>263022</v>
          </cell>
          <cell r="B1175" t="str">
            <v>強化板ガラス</v>
          </cell>
          <cell r="C1175" t="str">
            <v>FL・厚6mm・規模2.18m2</v>
          </cell>
          <cell r="D1175" t="str">
            <v>m2</v>
          </cell>
          <cell r="E1175">
            <v>6130</v>
          </cell>
          <cell r="F1175" t="str">
            <v>P146</v>
          </cell>
          <cell r="G1175" t="str">
            <v>P146</v>
          </cell>
        </row>
        <row r="1176">
          <cell r="A1176">
            <v>263023</v>
          </cell>
          <cell r="B1176" t="str">
            <v>強化板ガラス</v>
          </cell>
          <cell r="C1176" t="str">
            <v>FL・厚8mm・規模2.18m2</v>
          </cell>
          <cell r="D1176" t="str">
            <v>m2</v>
          </cell>
          <cell r="E1176">
            <v>8730</v>
          </cell>
          <cell r="F1176" t="str">
            <v>P146</v>
          </cell>
          <cell r="G1176" t="str">
            <v>P146</v>
          </cell>
        </row>
        <row r="1177">
          <cell r="A1177">
            <v>263031</v>
          </cell>
          <cell r="B1177" t="str">
            <v>ガラスブロック壁積</v>
          </cell>
          <cell r="C1177" t="str">
            <v>透明・115×115×80・[64個/m2]</v>
          </cell>
          <cell r="D1177" t="str">
            <v>m2</v>
          </cell>
          <cell r="E1177">
            <v>57200</v>
          </cell>
          <cell r="F1177" t="str">
            <v>P146</v>
          </cell>
          <cell r="G1177" t="str">
            <v>P146</v>
          </cell>
        </row>
        <row r="1178">
          <cell r="A1178">
            <v>263032</v>
          </cell>
          <cell r="B1178" t="str">
            <v>ガラスブロック壁積</v>
          </cell>
          <cell r="C1178" t="str">
            <v>透明・145×145×95・[42個/m2]</v>
          </cell>
          <cell r="D1178" t="str">
            <v>m2</v>
          </cell>
          <cell r="E1178">
            <v>43300</v>
          </cell>
          <cell r="F1178" t="str">
            <v>P146</v>
          </cell>
          <cell r="G1178" t="str">
            <v>P146</v>
          </cell>
        </row>
        <row r="1179">
          <cell r="A1179">
            <v>263101</v>
          </cell>
          <cell r="B1179" t="str">
            <v>ガラスブロック壁積</v>
          </cell>
          <cell r="C1179" t="str">
            <v>透明・190×190×95・[25個/m2]</v>
          </cell>
          <cell r="D1179" t="str">
            <v>m2</v>
          </cell>
          <cell r="E1179">
            <v>33500</v>
          </cell>
          <cell r="F1179" t="str">
            <v>P146</v>
          </cell>
          <cell r="G1179" t="str">
            <v>P146</v>
          </cell>
        </row>
        <row r="1180">
          <cell r="A1180">
            <v>263102</v>
          </cell>
          <cell r="B1180" t="str">
            <v>ガラスブロック壁積</v>
          </cell>
          <cell r="C1180" t="str">
            <v>透明・115×240×80・[32個/m2]</v>
          </cell>
          <cell r="D1180" t="str">
            <v>m2</v>
          </cell>
          <cell r="E1180">
            <v>46600</v>
          </cell>
          <cell r="F1180" t="str">
            <v>P146</v>
          </cell>
          <cell r="G1180" t="str">
            <v>P146</v>
          </cell>
        </row>
        <row r="1181">
          <cell r="A1181">
            <v>263103</v>
          </cell>
          <cell r="B1181" t="str">
            <v>ガラスブロック壁積</v>
          </cell>
          <cell r="C1181" t="str">
            <v>透明・145×300×95・[21個/m2]</v>
          </cell>
          <cell r="D1181" t="str">
            <v>m2</v>
          </cell>
          <cell r="E1181">
            <v>41000</v>
          </cell>
          <cell r="F1181" t="str">
            <v>P146</v>
          </cell>
          <cell r="G1181" t="str">
            <v>P146</v>
          </cell>
        </row>
        <row r="1182">
          <cell r="A1182">
            <v>263104</v>
          </cell>
          <cell r="B1182" t="str">
            <v>ガラスブロック壁積</v>
          </cell>
          <cell r="C1182" t="str">
            <v>カラー・115×115×80・[64個/m2]</v>
          </cell>
          <cell r="D1182" t="str">
            <v>m2</v>
          </cell>
          <cell r="E1182">
            <v>66300</v>
          </cell>
          <cell r="F1182" t="str">
            <v>P146</v>
          </cell>
          <cell r="G1182" t="str">
            <v>P146</v>
          </cell>
        </row>
        <row r="1183">
          <cell r="A1183">
            <v>263105</v>
          </cell>
          <cell r="B1183" t="str">
            <v>ガラスブロック壁積</v>
          </cell>
          <cell r="C1183" t="str">
            <v>カラー・145×145×95・[42個/m2]</v>
          </cell>
          <cell r="D1183" t="str">
            <v>m2</v>
          </cell>
          <cell r="E1183">
            <v>50200</v>
          </cell>
          <cell r="F1183" t="str">
            <v>P146</v>
          </cell>
          <cell r="G1183" t="str">
            <v>P146</v>
          </cell>
        </row>
        <row r="1184">
          <cell r="A1184">
            <v>263111</v>
          </cell>
          <cell r="B1184" t="str">
            <v>ガラスブロック壁積</v>
          </cell>
          <cell r="C1184" t="str">
            <v>カラー・190×190×95・[25個/m2]</v>
          </cell>
          <cell r="D1184" t="str">
            <v>m2</v>
          </cell>
          <cell r="E1184">
            <v>38700</v>
          </cell>
          <cell r="F1184" t="str">
            <v>P146</v>
          </cell>
          <cell r="G1184" t="str">
            <v>P146</v>
          </cell>
        </row>
        <row r="1185">
          <cell r="A1185">
            <v>263112</v>
          </cell>
          <cell r="B1185" t="str">
            <v>ガラスブロック壁積</v>
          </cell>
          <cell r="C1185" t="str">
            <v>カラー・115×240×80・[32個/m2]</v>
          </cell>
          <cell r="D1185" t="str">
            <v>m2</v>
          </cell>
          <cell r="E1185">
            <v>50500</v>
          </cell>
          <cell r="F1185" t="str">
            <v>P146</v>
          </cell>
          <cell r="G1185" t="str">
            <v>P146</v>
          </cell>
        </row>
        <row r="1186">
          <cell r="A1186">
            <v>263113</v>
          </cell>
          <cell r="B1186" t="str">
            <v>ガラスブロック壁積</v>
          </cell>
          <cell r="C1186" t="str">
            <v>カラー・145×300×95・[21個/m2]</v>
          </cell>
          <cell r="D1186" t="str">
            <v>m2</v>
          </cell>
          <cell r="E1186">
            <v>47000</v>
          </cell>
          <cell r="F1186" t="str">
            <v>P146</v>
          </cell>
          <cell r="G1186" t="str">
            <v>P146</v>
          </cell>
        </row>
        <row r="1187">
          <cell r="A1187">
            <v>263114</v>
          </cell>
          <cell r="B1187" t="str">
            <v>フロート板ガラス</v>
          </cell>
          <cell r="C1187" t="str">
            <v>FL・厚5mm・規模4.45m2</v>
          </cell>
          <cell r="D1187" t="str">
            <v>m2</v>
          </cell>
          <cell r="E1187">
            <v>5990</v>
          </cell>
          <cell r="F1187" t="str">
            <v>P146</v>
          </cell>
          <cell r="G1187" t="str">
            <v>P146</v>
          </cell>
        </row>
        <row r="1188">
          <cell r="A1188">
            <v>263115</v>
          </cell>
          <cell r="B1188" t="str">
            <v>フロート板ガラス</v>
          </cell>
          <cell r="C1188" t="str">
            <v>FL・厚6mm・規模4.45m2</v>
          </cell>
          <cell r="D1188" t="str">
            <v>m2</v>
          </cell>
          <cell r="E1188">
            <v>6870</v>
          </cell>
          <cell r="F1188" t="str">
            <v>P146</v>
          </cell>
          <cell r="G1188" t="str">
            <v>P146</v>
          </cell>
        </row>
        <row r="1189">
          <cell r="A1189">
            <v>263121</v>
          </cell>
          <cell r="B1189" t="str">
            <v>フロート板ガラス</v>
          </cell>
          <cell r="C1189" t="str">
            <v>FL・厚8mm・規模4.45m2</v>
          </cell>
          <cell r="D1189" t="str">
            <v>m2</v>
          </cell>
          <cell r="E1189">
            <v>9990</v>
          </cell>
          <cell r="F1189" t="str">
            <v>P146</v>
          </cell>
          <cell r="G1189" t="str">
            <v>P146</v>
          </cell>
        </row>
        <row r="1190">
          <cell r="A1190">
            <v>263122</v>
          </cell>
          <cell r="B1190" t="str">
            <v>型板ガラス</v>
          </cell>
          <cell r="C1190" t="str">
            <v>F・厚6mm・規模4.45m2</v>
          </cell>
          <cell r="D1190" t="str">
            <v>m2</v>
          </cell>
          <cell r="E1190">
            <v>5670</v>
          </cell>
          <cell r="F1190" t="str">
            <v>P146</v>
          </cell>
          <cell r="G1190" t="str">
            <v>P146</v>
          </cell>
        </row>
        <row r="1191">
          <cell r="A1191">
            <v>263123</v>
          </cell>
          <cell r="B1191" t="str">
            <v>網入り板ガラス</v>
          </cell>
          <cell r="C1191" t="str">
            <v>PW・厚6.8mm・規模4.45m2</v>
          </cell>
          <cell r="D1191" t="str">
            <v>m2</v>
          </cell>
          <cell r="E1191">
            <v>7660</v>
          </cell>
          <cell r="F1191" t="str">
            <v>P146</v>
          </cell>
          <cell r="G1191" t="str">
            <v>P146</v>
          </cell>
        </row>
        <row r="1192">
          <cell r="A1192">
            <v>263131</v>
          </cell>
          <cell r="B1192" t="str">
            <v>網入り磨き板ガラス</v>
          </cell>
          <cell r="C1192" t="str">
            <v>PW・厚6.8mm・規模4.45m2</v>
          </cell>
          <cell r="D1192" t="str">
            <v>m2</v>
          </cell>
          <cell r="E1192">
            <v>18200</v>
          </cell>
          <cell r="F1192" t="str">
            <v>P147</v>
          </cell>
          <cell r="G1192" t="str">
            <v>P147</v>
          </cell>
        </row>
        <row r="1193">
          <cell r="A1193">
            <v>263141</v>
          </cell>
        </row>
        <row r="1194">
          <cell r="A1194">
            <v>263151</v>
          </cell>
        </row>
        <row r="1196">
          <cell r="A1196" t="str">
            <v>塗装工事</v>
          </cell>
        </row>
        <row r="1197">
          <cell r="A1197">
            <v>271001</v>
          </cell>
        </row>
        <row r="1198">
          <cell r="A1198">
            <v>271002</v>
          </cell>
        </row>
        <row r="1199">
          <cell r="A1199">
            <v>271003</v>
          </cell>
        </row>
        <row r="1200">
          <cell r="A1200">
            <v>271004</v>
          </cell>
        </row>
        <row r="1201">
          <cell r="A1201">
            <v>271005</v>
          </cell>
        </row>
        <row r="1202">
          <cell r="A1202">
            <v>271006</v>
          </cell>
        </row>
        <row r="1203">
          <cell r="A1203">
            <v>271007</v>
          </cell>
        </row>
        <row r="1204">
          <cell r="A1204">
            <v>271008</v>
          </cell>
        </row>
        <row r="1205">
          <cell r="A1205">
            <v>271009</v>
          </cell>
        </row>
        <row r="1206">
          <cell r="A1206">
            <v>271010</v>
          </cell>
        </row>
        <row r="1207">
          <cell r="A1207">
            <v>271011</v>
          </cell>
        </row>
        <row r="1208">
          <cell r="A1208">
            <v>271012</v>
          </cell>
        </row>
        <row r="1209">
          <cell r="A1209">
            <v>271013</v>
          </cell>
        </row>
        <row r="1210">
          <cell r="A1210">
            <v>271014</v>
          </cell>
        </row>
        <row r="1211">
          <cell r="A1211">
            <v>271015</v>
          </cell>
          <cell r="B1211" t="str">
            <v>油性調合ペイント塗り</v>
          </cell>
          <cell r="C1211" t="str">
            <v>OP・木部・2回塗・素地ごしらえ別途</v>
          </cell>
          <cell r="D1211" t="str">
            <v>㎡</v>
          </cell>
          <cell r="E1211">
            <v>780</v>
          </cell>
          <cell r="F1211" t="str">
            <v>P148</v>
          </cell>
          <cell r="G1211" t="str">
            <v>P148</v>
          </cell>
        </row>
        <row r="1212">
          <cell r="A1212">
            <v>271016</v>
          </cell>
          <cell r="B1212" t="str">
            <v>油性調合ペイント塗り</v>
          </cell>
          <cell r="C1212" t="str">
            <v>OP・木部・3回塗・素地ごしらえ別途</v>
          </cell>
          <cell r="D1212" t="str">
            <v>㎡</v>
          </cell>
          <cell r="E1212">
            <v>1520</v>
          </cell>
          <cell r="F1212" t="str">
            <v>P148</v>
          </cell>
          <cell r="G1212" t="str">
            <v>P148</v>
          </cell>
        </row>
        <row r="1213">
          <cell r="A1213">
            <v>271031</v>
          </cell>
          <cell r="B1213" t="str">
            <v>油性調合ペイント塗り</v>
          </cell>
          <cell r="C1213" t="str">
            <v>OP・鉄部・2回塗・素地ごしらえ別途</v>
          </cell>
          <cell r="D1213" t="str">
            <v>㎡</v>
          </cell>
          <cell r="E1213">
            <v>1100</v>
          </cell>
          <cell r="F1213" t="str">
            <v>P148</v>
          </cell>
          <cell r="G1213" t="str">
            <v>P148</v>
          </cell>
        </row>
        <row r="1214">
          <cell r="A1214">
            <v>271032</v>
          </cell>
          <cell r="B1214" t="str">
            <v>油性調合ペイント塗り</v>
          </cell>
          <cell r="C1214" t="str">
            <v>OP・木部・細物・3回塗・素地ごしらえ別途</v>
          </cell>
          <cell r="D1214" t="str">
            <v>ｍ</v>
          </cell>
          <cell r="E1214">
            <v>290</v>
          </cell>
          <cell r="F1214" t="str">
            <v>P148</v>
          </cell>
          <cell r="G1214" t="str">
            <v>P148</v>
          </cell>
        </row>
        <row r="1215">
          <cell r="A1215">
            <v>271033</v>
          </cell>
          <cell r="B1215" t="str">
            <v>油性調合ペイント塗り</v>
          </cell>
          <cell r="C1215" t="str">
            <v>OP・鉄部・細物・2回塗・素地・錆止め別途</v>
          </cell>
          <cell r="D1215" t="str">
            <v>ｍ</v>
          </cell>
          <cell r="E1215">
            <v>210</v>
          </cell>
          <cell r="F1215" t="str">
            <v>P148</v>
          </cell>
          <cell r="G1215" t="str">
            <v>P148</v>
          </cell>
        </row>
        <row r="1216">
          <cell r="A1216">
            <v>271034</v>
          </cell>
          <cell r="B1216" t="str">
            <v>油性調合ペイント塗り</v>
          </cell>
          <cell r="C1216" t="str">
            <v>OP・木部・2回塗・素地ごしらえ共</v>
          </cell>
          <cell r="D1216" t="str">
            <v>㎡</v>
          </cell>
          <cell r="E1216">
            <v>1030</v>
          </cell>
          <cell r="F1216" t="str">
            <v>P148</v>
          </cell>
          <cell r="G1216" t="str">
            <v>P148</v>
          </cell>
        </row>
        <row r="1217">
          <cell r="A1217">
            <v>271035</v>
          </cell>
          <cell r="B1217" t="str">
            <v>油性調合ペイント塗り</v>
          </cell>
          <cell r="C1217" t="str">
            <v>OP・木部・3回塗・素地ごしらえ共</v>
          </cell>
          <cell r="D1217" t="str">
            <v>㎡</v>
          </cell>
          <cell r="E1217">
            <v>1770</v>
          </cell>
          <cell r="F1217" t="str">
            <v>P148</v>
          </cell>
          <cell r="G1217" t="str">
            <v>P148</v>
          </cell>
        </row>
        <row r="1218">
          <cell r="A1218">
            <v>271036</v>
          </cell>
          <cell r="B1218" t="str">
            <v>油性調合ペイント塗り</v>
          </cell>
          <cell r="C1218" t="str">
            <v>OP・鉄部・2回塗・素地ごしらえ別途</v>
          </cell>
          <cell r="D1218" t="str">
            <v>㎡</v>
          </cell>
          <cell r="E1218">
            <v>1900</v>
          </cell>
          <cell r="F1218" t="str">
            <v>P148</v>
          </cell>
          <cell r="G1218" t="str">
            <v>P148</v>
          </cell>
        </row>
        <row r="1219">
          <cell r="A1219">
            <v>271037</v>
          </cell>
          <cell r="B1219" t="str">
            <v>合成樹脂調合ペイント塗</v>
          </cell>
          <cell r="C1219" t="str">
            <v>SOP・鉄部・2回塗・素地ごしらえ別途</v>
          </cell>
          <cell r="D1219" t="str">
            <v>㎡</v>
          </cell>
          <cell r="E1219">
            <v>1570</v>
          </cell>
          <cell r="F1219" t="str">
            <v>P148</v>
          </cell>
          <cell r="G1219" t="str">
            <v>P148</v>
          </cell>
        </row>
        <row r="1220">
          <cell r="A1220">
            <v>271038</v>
          </cell>
          <cell r="B1220" t="str">
            <v>合成樹脂調合ペイント塗</v>
          </cell>
          <cell r="C1220" t="str">
            <v>SOP・亜鉛めっき面・2回塗・素地・錆止め別途</v>
          </cell>
          <cell r="D1220" t="str">
            <v>㎡</v>
          </cell>
          <cell r="E1220">
            <v>980</v>
          </cell>
          <cell r="F1220" t="str">
            <v>P148</v>
          </cell>
          <cell r="G1220" t="str">
            <v>P148</v>
          </cell>
        </row>
        <row r="1221">
          <cell r="A1221">
            <v>271049</v>
          </cell>
          <cell r="B1221" t="str">
            <v>合成樹脂調合ペイント塗</v>
          </cell>
          <cell r="C1221" t="str">
            <v>SOP・木部・2回塗・素地ごしらえ別途</v>
          </cell>
          <cell r="D1221" t="str">
            <v>㎡</v>
          </cell>
          <cell r="E1221">
            <v>790</v>
          </cell>
          <cell r="F1221" t="str">
            <v>P149</v>
          </cell>
          <cell r="G1221" t="str">
            <v>P149</v>
          </cell>
        </row>
        <row r="1222">
          <cell r="A1222">
            <v>271050</v>
          </cell>
          <cell r="B1222" t="str">
            <v>合成樹脂調合ペイント塗</v>
          </cell>
          <cell r="C1222" t="str">
            <v>SOP・木部・3回塗・素地ごしらえ別途</v>
          </cell>
          <cell r="D1222" t="str">
            <v>㎡</v>
          </cell>
          <cell r="E1222">
            <v>1530</v>
          </cell>
          <cell r="F1222" t="str">
            <v>P149</v>
          </cell>
          <cell r="G1222" t="str">
            <v>P149</v>
          </cell>
        </row>
        <row r="1223">
          <cell r="A1223">
            <v>271051</v>
          </cell>
          <cell r="B1223" t="str">
            <v>合成樹脂調合ペイント塗</v>
          </cell>
          <cell r="C1223" t="str">
            <v>SOP・鉄部・3回塗・素地ごしらえ別途</v>
          </cell>
          <cell r="D1223" t="str">
            <v>㎡</v>
          </cell>
          <cell r="E1223">
            <v>1610</v>
          </cell>
          <cell r="F1223" t="str">
            <v>P149</v>
          </cell>
          <cell r="G1223" t="str">
            <v>P149</v>
          </cell>
        </row>
        <row r="1224">
          <cell r="A1224">
            <v>271052</v>
          </cell>
          <cell r="B1224" t="str">
            <v>合成樹脂調合ペイント塗</v>
          </cell>
          <cell r="C1224" t="str">
            <v>SOP・木部・細物・2回塗・素地ごしらえ別途</v>
          </cell>
          <cell r="D1224" t="str">
            <v>ｍ</v>
          </cell>
          <cell r="E1224">
            <v>77</v>
          </cell>
          <cell r="F1224" t="str">
            <v>P149</v>
          </cell>
          <cell r="G1224" t="str">
            <v>P149</v>
          </cell>
        </row>
        <row r="1225">
          <cell r="A1225">
            <v>271053</v>
          </cell>
          <cell r="B1225" t="str">
            <v>合成樹脂調合ペイント塗</v>
          </cell>
          <cell r="C1225" t="str">
            <v>SOP・鉄部・細物・2回塗・素地・錆止め別途</v>
          </cell>
          <cell r="D1225" t="str">
            <v>ｍ</v>
          </cell>
          <cell r="E1225">
            <v>100</v>
          </cell>
          <cell r="F1225" t="str">
            <v>P149</v>
          </cell>
          <cell r="G1225" t="str">
            <v>P149</v>
          </cell>
        </row>
        <row r="1226">
          <cell r="A1226">
            <v>271054</v>
          </cell>
          <cell r="B1226" t="str">
            <v>合成樹脂調合ペイント塗</v>
          </cell>
          <cell r="C1226" t="str">
            <v>SOP・木部・2回塗・素地ごしらえ共</v>
          </cell>
          <cell r="D1226" t="str">
            <v>㎡</v>
          </cell>
          <cell r="E1226">
            <v>1040</v>
          </cell>
          <cell r="F1226" t="str">
            <v>P149</v>
          </cell>
          <cell r="G1226" t="str">
            <v>P149</v>
          </cell>
        </row>
        <row r="1227">
          <cell r="A1227">
            <v>271055</v>
          </cell>
          <cell r="B1227" t="str">
            <v>合成樹脂調合ペイント塗</v>
          </cell>
          <cell r="C1227" t="str">
            <v>SOP・木部・3回塗・素地ごしらえ共</v>
          </cell>
          <cell r="D1227" t="str">
            <v>㎡</v>
          </cell>
          <cell r="E1227">
            <v>1780</v>
          </cell>
          <cell r="F1227" t="str">
            <v>P149</v>
          </cell>
          <cell r="G1227" t="str">
            <v>P149</v>
          </cell>
        </row>
        <row r="1228">
          <cell r="A1228">
            <v>271056</v>
          </cell>
          <cell r="B1228" t="str">
            <v>合成樹脂調合ペイント塗</v>
          </cell>
          <cell r="C1228" t="str">
            <v>SOP・鉄部・3回塗・素地・錆止め共</v>
          </cell>
          <cell r="D1228" t="str">
            <v>㎡</v>
          </cell>
          <cell r="E1228">
            <v>2410</v>
          </cell>
          <cell r="F1228" t="str">
            <v>P149</v>
          </cell>
          <cell r="G1228" t="str">
            <v>P149</v>
          </cell>
        </row>
        <row r="1229">
          <cell r="A1229">
            <v>271057</v>
          </cell>
          <cell r="B1229" t="str">
            <v>合成樹脂調合ペイント塗</v>
          </cell>
          <cell r="C1229" t="str">
            <v>SOP・亜鉛めっき面・2回塗・素地・錆止め共</v>
          </cell>
          <cell r="D1229" t="str">
            <v>㎡</v>
          </cell>
          <cell r="E1229">
            <v>1840</v>
          </cell>
          <cell r="F1229" t="str">
            <v>P149</v>
          </cell>
          <cell r="G1229" t="str">
            <v>P149</v>
          </cell>
        </row>
        <row r="1230">
          <cell r="A1230">
            <v>271058</v>
          </cell>
          <cell r="B1230" t="str">
            <v>合成樹脂調合ペイント塗</v>
          </cell>
          <cell r="C1230" t="str">
            <v>SOP・鉄部・2回塗・素地ごしらえ共</v>
          </cell>
          <cell r="D1230" t="str">
            <v>㎡</v>
          </cell>
          <cell r="E1230">
            <v>1840</v>
          </cell>
          <cell r="F1230" t="str">
            <v>P149</v>
          </cell>
          <cell r="G1230" t="str">
            <v>P149</v>
          </cell>
        </row>
        <row r="1231">
          <cell r="A1231">
            <v>271059</v>
          </cell>
          <cell r="B1231" t="str">
            <v>合成樹脂エマルション塗</v>
          </cell>
          <cell r="C1231" t="str">
            <v>OP・木部・2回塗・素地ごしらえ別途</v>
          </cell>
          <cell r="D1231" t="str">
            <v>㎡</v>
          </cell>
          <cell r="E1231">
            <v>580</v>
          </cell>
          <cell r="F1231" t="str">
            <v>P149</v>
          </cell>
          <cell r="G1231" t="str">
            <v>P149</v>
          </cell>
        </row>
        <row r="1232">
          <cell r="A1232">
            <v>271060</v>
          </cell>
          <cell r="B1232" t="str">
            <v>合成樹脂エマルション塗</v>
          </cell>
          <cell r="C1232" t="str">
            <v>EP・モルタル面・2回塗・素地ごしらえ別途</v>
          </cell>
          <cell r="D1232" t="str">
            <v>㎡</v>
          </cell>
          <cell r="E1232">
            <v>1160</v>
          </cell>
          <cell r="F1232" t="str">
            <v>P149</v>
          </cell>
          <cell r="G1232" t="str">
            <v>P149</v>
          </cell>
        </row>
        <row r="1233">
          <cell r="A1233">
            <v>271071</v>
          </cell>
          <cell r="B1233" t="str">
            <v>合成樹脂エマルション塗</v>
          </cell>
          <cell r="C1233" t="str">
            <v>EP・モルタル面・3回塗・素地ごしらえ別途</v>
          </cell>
          <cell r="D1233" t="str">
            <v>㎡</v>
          </cell>
          <cell r="E1233">
            <v>780</v>
          </cell>
          <cell r="F1233" t="str">
            <v>P149</v>
          </cell>
          <cell r="G1233" t="str">
            <v>P149</v>
          </cell>
        </row>
        <row r="1234">
          <cell r="A1234">
            <v>271072</v>
          </cell>
          <cell r="B1234" t="str">
            <v>合成樹脂エマルション塗</v>
          </cell>
          <cell r="C1234" t="str">
            <v>EP・ボード面・2回塗・素地ごしらえ別途</v>
          </cell>
          <cell r="D1234" t="str">
            <v>㎡</v>
          </cell>
          <cell r="E1234">
            <v>150</v>
          </cell>
          <cell r="F1234" t="str">
            <v>P149</v>
          </cell>
          <cell r="G1234" t="str">
            <v>P149</v>
          </cell>
        </row>
        <row r="1235">
          <cell r="A1235">
            <v>271073</v>
          </cell>
          <cell r="B1235" t="str">
            <v>合成樹脂エマルション塗</v>
          </cell>
          <cell r="C1235" t="str">
            <v>EP・モルタル面・細物・2回塗・素地ごしらえ別途</v>
          </cell>
          <cell r="D1235" t="str">
            <v xml:space="preserve">m </v>
          </cell>
          <cell r="E1235">
            <v>1230</v>
          </cell>
          <cell r="F1235" t="str">
            <v>P149</v>
          </cell>
          <cell r="G1235" t="str">
            <v>P149</v>
          </cell>
        </row>
        <row r="1236">
          <cell r="A1236">
            <v>271074</v>
          </cell>
          <cell r="B1236" t="str">
            <v>合成樹脂エマルション塗</v>
          </cell>
          <cell r="C1236" t="str">
            <v>EP・モルタル面・2回塗・素地ごしらえ共</v>
          </cell>
          <cell r="D1236" t="str">
            <v>㎡</v>
          </cell>
          <cell r="E1236">
            <v>1810</v>
          </cell>
          <cell r="F1236" t="str">
            <v>P149</v>
          </cell>
          <cell r="G1236" t="str">
            <v>P149</v>
          </cell>
        </row>
        <row r="1237">
          <cell r="A1237">
            <v>271075</v>
          </cell>
          <cell r="B1237" t="str">
            <v>合成樹脂エマルション塗</v>
          </cell>
          <cell r="C1237" t="str">
            <v>EP・モルタル面・3回塗・素地ごしらえ共</v>
          </cell>
          <cell r="D1237" t="str">
            <v>㎡</v>
          </cell>
          <cell r="E1237">
            <v>2070</v>
          </cell>
          <cell r="F1237" t="str">
            <v>P149</v>
          </cell>
          <cell r="G1237" t="str">
            <v>P149</v>
          </cell>
        </row>
        <row r="1238">
          <cell r="A1238">
            <v>271076</v>
          </cell>
        </row>
        <row r="1239">
          <cell r="A1239">
            <v>271077</v>
          </cell>
        </row>
        <row r="1240">
          <cell r="A1240">
            <v>271081</v>
          </cell>
        </row>
        <row r="1241">
          <cell r="A1241">
            <v>271082</v>
          </cell>
        </row>
        <row r="1242">
          <cell r="A1242">
            <v>271083</v>
          </cell>
        </row>
        <row r="1243">
          <cell r="A1243">
            <v>271084</v>
          </cell>
        </row>
        <row r="1244">
          <cell r="A1244">
            <v>271101</v>
          </cell>
        </row>
        <row r="1245">
          <cell r="A1245">
            <v>271102</v>
          </cell>
        </row>
        <row r="1246">
          <cell r="A1246">
            <v>271103</v>
          </cell>
        </row>
        <row r="1247">
          <cell r="A1247">
            <v>271104</v>
          </cell>
        </row>
        <row r="1248">
          <cell r="A1248">
            <v>271105</v>
          </cell>
        </row>
        <row r="1249">
          <cell r="A1249">
            <v>271106</v>
          </cell>
        </row>
        <row r="1250">
          <cell r="A1250">
            <v>271107</v>
          </cell>
        </row>
        <row r="1251">
          <cell r="A1251">
            <v>271108</v>
          </cell>
        </row>
        <row r="1252">
          <cell r="A1252">
            <v>271121</v>
          </cell>
        </row>
        <row r="1253">
          <cell r="A1253">
            <v>271122</v>
          </cell>
        </row>
        <row r="1254">
          <cell r="A1254">
            <v>271123</v>
          </cell>
        </row>
        <row r="1255">
          <cell r="A1255">
            <v>271124</v>
          </cell>
        </row>
        <row r="1256">
          <cell r="A1256">
            <v>271355</v>
          </cell>
        </row>
        <row r="1257">
          <cell r="A1257">
            <v>271356</v>
          </cell>
        </row>
        <row r="1258">
          <cell r="A1258">
            <v>271357</v>
          </cell>
        </row>
        <row r="1259">
          <cell r="A1259">
            <v>271358</v>
          </cell>
        </row>
        <row r="1260">
          <cell r="A1260">
            <v>271400</v>
          </cell>
          <cell r="B1260" t="str">
            <v>塩化ﾋﾞﾆﾙ樹脂ｴﾅﾒﾙ塗</v>
          </cell>
          <cell r="C1260" t="str">
            <v>VE・ﾎﾞｰﾄﾞ面・２回塗・ﾊﾟﾃ共・素地ごしらえ別途</v>
          </cell>
          <cell r="D1260" t="str">
            <v>㎡</v>
          </cell>
          <cell r="E1260">
            <v>1120</v>
          </cell>
          <cell r="F1260" t="str">
            <v>P150</v>
          </cell>
          <cell r="G1260" t="str">
            <v>P150</v>
          </cell>
        </row>
        <row r="1261">
          <cell r="A1261">
            <v>271401</v>
          </cell>
          <cell r="B1261" t="str">
            <v>塩化ビニル樹脂エナメル塗</v>
          </cell>
          <cell r="C1261" t="str">
            <v>VE・ﾓﾙﾀﾙ面・２回塗・ﾊﾟﾃ共・素地ごしらえ別途</v>
          </cell>
          <cell r="D1261" t="str">
            <v>㎡</v>
          </cell>
          <cell r="E1261">
            <v>1120</v>
          </cell>
          <cell r="F1261" t="str">
            <v>P150</v>
          </cell>
          <cell r="G1261" t="str">
            <v>P150</v>
          </cell>
        </row>
        <row r="1262">
          <cell r="A1262">
            <v>271402</v>
          </cell>
          <cell r="B1262" t="str">
            <v>塩化ビニル樹脂エナメル塗</v>
          </cell>
          <cell r="C1262" t="str">
            <v>VE・ﾓﾙﾀﾙ面・3回塗・ﾊﾟﾃ共・素地ごしらえ別途</v>
          </cell>
          <cell r="D1262" t="str">
            <v>㎡</v>
          </cell>
          <cell r="E1262">
            <v>1690</v>
          </cell>
          <cell r="F1262" t="str">
            <v>P150</v>
          </cell>
          <cell r="G1262" t="str">
            <v>P150</v>
          </cell>
        </row>
        <row r="1263">
          <cell r="A1263">
            <v>271403</v>
          </cell>
          <cell r="B1263" t="str">
            <v>塩化ビニル樹脂エナメル塗</v>
          </cell>
          <cell r="C1263" t="str">
            <v>VE・亜鉛ﾒｯｷ面・3回塗・パテ処理・素地ごしらえ別途</v>
          </cell>
          <cell r="D1263" t="str">
            <v>㎡</v>
          </cell>
          <cell r="E1263">
            <v>1690</v>
          </cell>
          <cell r="F1263" t="str">
            <v>P150</v>
          </cell>
          <cell r="G1263" t="str">
            <v>P150</v>
          </cell>
        </row>
        <row r="1264">
          <cell r="A1264">
            <v>271404</v>
          </cell>
          <cell r="B1264" t="str">
            <v>塩化ビニル樹脂エナメル塗</v>
          </cell>
          <cell r="C1264" t="str">
            <v>VE・ﾓﾙﾀﾙ面・２回塗・ﾊﾟﾃ共・素地ごしらえ共</v>
          </cell>
          <cell r="D1264" t="str">
            <v>㎡</v>
          </cell>
          <cell r="E1264">
            <v>1770</v>
          </cell>
          <cell r="F1264" t="str">
            <v>P150</v>
          </cell>
          <cell r="G1264" t="str">
            <v>P150</v>
          </cell>
        </row>
        <row r="1265">
          <cell r="A1265">
            <v>271405</v>
          </cell>
          <cell r="B1265" t="str">
            <v>塩化ビニル樹脂エナメル塗</v>
          </cell>
          <cell r="C1265" t="str">
            <v>VE・ﾓﾙﾀﾙ面・3回塗・ﾊﾟﾃ共・素地ごしらえ共</v>
          </cell>
          <cell r="D1265" t="str">
            <v>㎡</v>
          </cell>
          <cell r="E1265">
            <v>2340</v>
          </cell>
          <cell r="F1265" t="str">
            <v>P150</v>
          </cell>
          <cell r="G1265" t="str">
            <v>P150</v>
          </cell>
        </row>
        <row r="1266">
          <cell r="A1266">
            <v>271406</v>
          </cell>
          <cell r="B1266" t="str">
            <v>塩化ビニル樹脂エナメル塗</v>
          </cell>
          <cell r="C1266" t="str">
            <v>VE・亜鉛ﾒｯｷ面・3回塗・パテ処理・素地・錆止共</v>
          </cell>
          <cell r="D1266" t="str">
            <v>㎡</v>
          </cell>
          <cell r="E1266">
            <v>2070</v>
          </cell>
          <cell r="F1266" t="str">
            <v>P150</v>
          </cell>
          <cell r="G1266" t="str">
            <v>P150</v>
          </cell>
        </row>
        <row r="1267">
          <cell r="A1267">
            <v>271407</v>
          </cell>
          <cell r="B1267" t="str">
            <v>塩化ビニル樹脂エナメル塗</v>
          </cell>
          <cell r="C1267" t="str">
            <v>VE・ﾎﾞｰﾄﾞ面・２回塗・ﾊﾟﾃ共・素地ごしらえ共</v>
          </cell>
          <cell r="D1267" t="str">
            <v>㎡</v>
          </cell>
          <cell r="E1267">
            <v>2410</v>
          </cell>
          <cell r="F1267" t="str">
            <v>P150</v>
          </cell>
          <cell r="G1267" t="str">
            <v>P150</v>
          </cell>
        </row>
        <row r="1268">
          <cell r="A1268">
            <v>271451</v>
          </cell>
        </row>
        <row r="1269">
          <cell r="A1269">
            <v>271452</v>
          </cell>
        </row>
        <row r="1270">
          <cell r="A1270">
            <v>271453</v>
          </cell>
        </row>
        <row r="1271">
          <cell r="A1271">
            <v>271454</v>
          </cell>
        </row>
        <row r="1272">
          <cell r="A1272">
            <v>271455</v>
          </cell>
        </row>
        <row r="1273">
          <cell r="A1273">
            <v>271456</v>
          </cell>
        </row>
        <row r="1274">
          <cell r="A1274">
            <v>271501</v>
          </cell>
        </row>
        <row r="1275">
          <cell r="A1275">
            <v>271502</v>
          </cell>
        </row>
        <row r="1276">
          <cell r="A1276">
            <v>271503</v>
          </cell>
        </row>
        <row r="1277">
          <cell r="A1277">
            <v>271504</v>
          </cell>
        </row>
        <row r="1278">
          <cell r="A1278">
            <v>271505</v>
          </cell>
        </row>
        <row r="1279">
          <cell r="A1279">
            <v>271506</v>
          </cell>
        </row>
        <row r="1280">
          <cell r="A1280">
            <v>271507</v>
          </cell>
          <cell r="B1280" t="str">
            <v>クリヤラッカー塗</v>
          </cell>
          <cell r="C1280" t="str">
            <v>CL・木部2回塗・素地ごしらえ別途</v>
          </cell>
          <cell r="D1280" t="str">
            <v>m2</v>
          </cell>
          <cell r="E1280">
            <v>1700</v>
          </cell>
          <cell r="F1280" t="str">
            <v>P151</v>
          </cell>
          <cell r="G1280" t="str">
            <v>P151</v>
          </cell>
        </row>
        <row r="1281">
          <cell r="A1281">
            <v>271508</v>
          </cell>
          <cell r="B1281" t="str">
            <v>クリヤラッカー塗</v>
          </cell>
          <cell r="C1281" t="str">
            <v>CL・木部3回塗・素地ごしらえ別途</v>
          </cell>
          <cell r="D1281" t="str">
            <v>m2</v>
          </cell>
          <cell r="E1281">
            <v>1750</v>
          </cell>
          <cell r="F1281" t="str">
            <v>P151</v>
          </cell>
          <cell r="G1281" t="str">
            <v>P151</v>
          </cell>
        </row>
        <row r="1282">
          <cell r="A1282">
            <v>271550</v>
          </cell>
          <cell r="B1282" t="str">
            <v>クリヤラッカー塗</v>
          </cell>
          <cell r="C1282" t="str">
            <v>CL・木部5回塗・目止め・素地ごしらえ別途</v>
          </cell>
          <cell r="D1282" t="str">
            <v>m2</v>
          </cell>
          <cell r="E1282">
            <v>2460</v>
          </cell>
          <cell r="F1282" t="str">
            <v>P151</v>
          </cell>
          <cell r="G1282" t="str">
            <v>P151</v>
          </cell>
        </row>
        <row r="1283">
          <cell r="A1283">
            <v>271551</v>
          </cell>
          <cell r="B1283" t="str">
            <v>クリヤラッカー塗</v>
          </cell>
          <cell r="C1283" t="str">
            <v>CL・木部・細物・5回塗・目止め共・素地別途</v>
          </cell>
          <cell r="D1283" t="str">
            <v>m</v>
          </cell>
          <cell r="E1283">
            <v>370</v>
          </cell>
          <cell r="F1283" t="str">
            <v>P151</v>
          </cell>
          <cell r="G1283" t="str">
            <v>P151</v>
          </cell>
        </row>
        <row r="1284">
          <cell r="A1284">
            <v>271552</v>
          </cell>
          <cell r="B1284" t="str">
            <v>クリヤラッカー塗</v>
          </cell>
          <cell r="C1284" t="str">
            <v>CL・木部3回塗・素地ごしらえ共</v>
          </cell>
          <cell r="D1284" t="str">
            <v>m2</v>
          </cell>
          <cell r="E1284">
            <v>2000</v>
          </cell>
          <cell r="F1284" t="str">
            <v>P151</v>
          </cell>
          <cell r="G1284" t="str">
            <v>P151</v>
          </cell>
        </row>
        <row r="1285">
          <cell r="A1285">
            <v>271553</v>
          </cell>
          <cell r="B1285" t="str">
            <v>クリヤラッカー塗</v>
          </cell>
          <cell r="C1285" t="str">
            <v>CL・木部5回塗・目止め・素地ごしらえ共</v>
          </cell>
          <cell r="D1285" t="str">
            <v>m2</v>
          </cell>
          <cell r="E1285">
            <v>2680</v>
          </cell>
          <cell r="F1285" t="str">
            <v>P151</v>
          </cell>
          <cell r="G1285" t="str">
            <v>P151</v>
          </cell>
        </row>
        <row r="1286">
          <cell r="A1286">
            <v>271554</v>
          </cell>
          <cell r="B1286" t="str">
            <v>クリヤラッカー塗</v>
          </cell>
          <cell r="C1286" t="str">
            <v>CL・木部2回塗・素地ごしらえ共</v>
          </cell>
          <cell r="D1286" t="str">
            <v>m2</v>
          </cell>
          <cell r="E1286">
            <v>1950</v>
          </cell>
          <cell r="F1286" t="str">
            <v>P151</v>
          </cell>
          <cell r="G1286" t="str">
            <v>P151</v>
          </cell>
        </row>
        <row r="1287">
          <cell r="A1287">
            <v>271555</v>
          </cell>
        </row>
        <row r="1288">
          <cell r="A1288">
            <v>271556</v>
          </cell>
        </row>
        <row r="1289">
          <cell r="A1289">
            <v>271601</v>
          </cell>
        </row>
        <row r="1290">
          <cell r="A1290">
            <v>271602</v>
          </cell>
        </row>
        <row r="1291">
          <cell r="A1291">
            <v>271603</v>
          </cell>
        </row>
        <row r="1292">
          <cell r="A1292">
            <v>271604</v>
          </cell>
        </row>
        <row r="1293">
          <cell r="A1293">
            <v>271605</v>
          </cell>
        </row>
        <row r="1294">
          <cell r="A1294">
            <v>271606</v>
          </cell>
        </row>
        <row r="1295">
          <cell r="A1295">
            <v>271631</v>
          </cell>
        </row>
        <row r="1296">
          <cell r="A1296">
            <v>271632</v>
          </cell>
        </row>
        <row r="1297">
          <cell r="A1297">
            <v>271633</v>
          </cell>
        </row>
        <row r="1298">
          <cell r="A1298">
            <v>271634</v>
          </cell>
        </row>
        <row r="1299">
          <cell r="A1299">
            <v>271651</v>
          </cell>
        </row>
        <row r="1300">
          <cell r="A1300">
            <v>271652</v>
          </cell>
        </row>
        <row r="1301">
          <cell r="A1301">
            <v>271653</v>
          </cell>
        </row>
        <row r="1302">
          <cell r="A1302">
            <v>271654</v>
          </cell>
        </row>
        <row r="1303">
          <cell r="A1303">
            <v>271671</v>
          </cell>
        </row>
        <row r="1304">
          <cell r="A1304">
            <v>271672</v>
          </cell>
        </row>
        <row r="1305">
          <cell r="A1305">
            <v>271673</v>
          </cell>
        </row>
        <row r="1306">
          <cell r="A1306">
            <v>271674</v>
          </cell>
        </row>
        <row r="1307">
          <cell r="A1307">
            <v>271691</v>
          </cell>
        </row>
        <row r="1308">
          <cell r="A1308">
            <v>271701</v>
          </cell>
        </row>
        <row r="1309">
          <cell r="A1309">
            <v>271702</v>
          </cell>
        </row>
        <row r="1310">
          <cell r="A1310">
            <v>271703</v>
          </cell>
        </row>
        <row r="1311">
          <cell r="A1311">
            <v>271711</v>
          </cell>
        </row>
        <row r="1312">
          <cell r="A1312">
            <v>271712</v>
          </cell>
        </row>
        <row r="1313">
          <cell r="A1313">
            <v>271713</v>
          </cell>
        </row>
        <row r="1314">
          <cell r="A1314">
            <v>271713</v>
          </cell>
        </row>
        <row r="1315">
          <cell r="A1315">
            <v>271721</v>
          </cell>
        </row>
        <row r="1316">
          <cell r="A1316">
            <v>271231</v>
          </cell>
        </row>
        <row r="1317">
          <cell r="A1317">
            <v>271232</v>
          </cell>
        </row>
        <row r="1318">
          <cell r="A1318">
            <v>271233</v>
          </cell>
        </row>
        <row r="1319">
          <cell r="A1319">
            <v>271234</v>
          </cell>
        </row>
        <row r="1320">
          <cell r="A1320">
            <v>271751</v>
          </cell>
        </row>
        <row r="1321">
          <cell r="A1321">
            <v>271752</v>
          </cell>
        </row>
        <row r="1322">
          <cell r="A1322">
            <v>271753</v>
          </cell>
        </row>
        <row r="1323">
          <cell r="A1323">
            <v>271754</v>
          </cell>
        </row>
        <row r="1324">
          <cell r="A1324">
            <v>271771</v>
          </cell>
        </row>
        <row r="1325">
          <cell r="A1325">
            <v>271772</v>
          </cell>
        </row>
        <row r="1326">
          <cell r="A1326">
            <v>271773</v>
          </cell>
        </row>
        <row r="1327">
          <cell r="A1327">
            <v>271774</v>
          </cell>
        </row>
        <row r="1328">
          <cell r="A1328">
            <v>271791</v>
          </cell>
        </row>
        <row r="1329">
          <cell r="A1329">
            <v>271792</v>
          </cell>
        </row>
        <row r="1330">
          <cell r="A1330">
            <v>271793</v>
          </cell>
        </row>
        <row r="1331">
          <cell r="A1331">
            <v>271794</v>
          </cell>
        </row>
        <row r="1332">
          <cell r="A1332">
            <v>271801</v>
          </cell>
        </row>
        <row r="1333">
          <cell r="A1333">
            <v>271802</v>
          </cell>
        </row>
        <row r="1334">
          <cell r="A1334">
            <v>271803</v>
          </cell>
        </row>
        <row r="1335">
          <cell r="A1335">
            <v>271804</v>
          </cell>
        </row>
        <row r="1336">
          <cell r="A1336">
            <v>271805</v>
          </cell>
        </row>
        <row r="1337">
          <cell r="A1337">
            <v>271806</v>
          </cell>
        </row>
        <row r="1338">
          <cell r="A1338">
            <v>271807</v>
          </cell>
        </row>
        <row r="1339">
          <cell r="A1339">
            <v>271808</v>
          </cell>
        </row>
        <row r="1340">
          <cell r="A1340">
            <v>271831</v>
          </cell>
        </row>
        <row r="1341">
          <cell r="A1341">
            <v>271832</v>
          </cell>
        </row>
        <row r="1342">
          <cell r="A1342">
            <v>271833</v>
          </cell>
        </row>
        <row r="1343">
          <cell r="A1343">
            <v>271834</v>
          </cell>
        </row>
        <row r="1344">
          <cell r="A1344">
            <v>271835</v>
          </cell>
        </row>
        <row r="1345">
          <cell r="A1345">
            <v>271836</v>
          </cell>
        </row>
        <row r="1346">
          <cell r="A1346">
            <v>271837</v>
          </cell>
        </row>
        <row r="1347">
          <cell r="A1347">
            <v>271838</v>
          </cell>
        </row>
        <row r="1348">
          <cell r="A1348">
            <v>271839</v>
          </cell>
        </row>
        <row r="1349">
          <cell r="A1349">
            <v>271840</v>
          </cell>
        </row>
        <row r="1350">
          <cell r="A1350">
            <v>271851</v>
          </cell>
        </row>
        <row r="1351">
          <cell r="A1351">
            <v>271852</v>
          </cell>
        </row>
        <row r="1352">
          <cell r="A1352">
            <v>271861</v>
          </cell>
        </row>
        <row r="1353">
          <cell r="A1353">
            <v>271862</v>
          </cell>
        </row>
        <row r="1354">
          <cell r="A1354">
            <v>271871</v>
          </cell>
        </row>
        <row r="1355">
          <cell r="A1355">
            <v>271872</v>
          </cell>
        </row>
        <row r="1356">
          <cell r="A1356">
            <v>271873</v>
          </cell>
        </row>
        <row r="1357">
          <cell r="A1357">
            <v>271881</v>
          </cell>
        </row>
        <row r="1358">
          <cell r="A1358">
            <v>271882</v>
          </cell>
        </row>
        <row r="1359">
          <cell r="A1359">
            <v>271883</v>
          </cell>
        </row>
        <row r="1360">
          <cell r="A1360">
            <v>271884</v>
          </cell>
        </row>
        <row r="1361">
          <cell r="A1361">
            <v>271891</v>
          </cell>
        </row>
        <row r="1362">
          <cell r="A1362">
            <v>271895</v>
          </cell>
        </row>
        <row r="1363">
          <cell r="A1363">
            <v>271901</v>
          </cell>
        </row>
        <row r="1364">
          <cell r="A1364">
            <v>271902</v>
          </cell>
        </row>
        <row r="1365">
          <cell r="A1365">
            <v>271911</v>
          </cell>
        </row>
        <row r="1366">
          <cell r="A1366">
            <v>271912</v>
          </cell>
        </row>
        <row r="1367">
          <cell r="A1367">
            <v>271921</v>
          </cell>
        </row>
        <row r="1368">
          <cell r="A1368">
            <v>271931</v>
          </cell>
        </row>
        <row r="1369">
          <cell r="A1369">
            <v>271935</v>
          </cell>
        </row>
        <row r="1370">
          <cell r="A1370">
            <v>271941</v>
          </cell>
        </row>
        <row r="1371">
          <cell r="A1371">
            <v>271951</v>
          </cell>
        </row>
        <row r="1372">
          <cell r="A1372">
            <v>271952</v>
          </cell>
        </row>
        <row r="1373">
          <cell r="A1373">
            <v>271961</v>
          </cell>
        </row>
        <row r="1374">
          <cell r="A1374">
            <v>271962</v>
          </cell>
        </row>
        <row r="1375">
          <cell r="A1375">
            <v>271971</v>
          </cell>
        </row>
        <row r="1376">
          <cell r="A1376">
            <v>271972</v>
          </cell>
        </row>
        <row r="1377">
          <cell r="A1377">
            <v>271981</v>
          </cell>
        </row>
        <row r="1378">
          <cell r="A1378">
            <v>271982</v>
          </cell>
        </row>
        <row r="1379">
          <cell r="G1379" t="str">
            <v>Ｐ155</v>
          </cell>
        </row>
        <row r="1380">
          <cell r="A1380" t="str">
            <v>内外装工事</v>
          </cell>
          <cell r="B1380" t="str">
            <v>Ｐ155</v>
          </cell>
          <cell r="G1380" t="str">
            <v>Ｐ155</v>
          </cell>
        </row>
        <row r="1381">
          <cell r="A1381">
            <v>272001</v>
          </cell>
          <cell r="B1381" t="str">
            <v>Ｐ155</v>
          </cell>
          <cell r="G1381" t="str">
            <v>Ｐ155</v>
          </cell>
        </row>
        <row r="1382">
          <cell r="A1382">
            <v>272002</v>
          </cell>
          <cell r="B1382" t="str">
            <v>Ｐ155</v>
          </cell>
          <cell r="G1382" t="str">
            <v>Ｐ155</v>
          </cell>
        </row>
        <row r="1383">
          <cell r="A1383">
            <v>272011</v>
          </cell>
          <cell r="B1383" t="str">
            <v>Ｐ155</v>
          </cell>
          <cell r="G1383" t="str">
            <v>Ｐ155</v>
          </cell>
        </row>
        <row r="1384">
          <cell r="A1384">
            <v>272012</v>
          </cell>
          <cell r="B1384" t="str">
            <v>Ｐ155</v>
          </cell>
          <cell r="G1384" t="str">
            <v>Ｐ155</v>
          </cell>
        </row>
        <row r="1385">
          <cell r="A1385">
            <v>272013</v>
          </cell>
          <cell r="B1385" t="str">
            <v>Ｐ155</v>
          </cell>
          <cell r="G1385" t="str">
            <v>Ｐ155</v>
          </cell>
        </row>
        <row r="1386">
          <cell r="A1386">
            <v>272014</v>
          </cell>
          <cell r="B1386" t="str">
            <v>Ｐ155</v>
          </cell>
          <cell r="G1386" t="str">
            <v>Ｐ155</v>
          </cell>
        </row>
        <row r="1387">
          <cell r="A1387">
            <v>272015</v>
          </cell>
          <cell r="B1387" t="str">
            <v>Ｐ155</v>
          </cell>
          <cell r="G1387" t="str">
            <v>Ｐ155</v>
          </cell>
        </row>
        <row r="1388">
          <cell r="A1388">
            <v>272016</v>
          </cell>
          <cell r="B1388" t="str">
            <v>Ｐ155</v>
          </cell>
          <cell r="G1388" t="str">
            <v>Ｐ155</v>
          </cell>
        </row>
        <row r="1389">
          <cell r="A1389">
            <v>272031</v>
          </cell>
          <cell r="B1389" t="str">
            <v>天井化粧せっこうﾎﾞｰﾄﾞ張</v>
          </cell>
          <cell r="C1389" t="str">
            <v>厚9.5・準不燃・直張・ビス止め・下地別途</v>
          </cell>
          <cell r="D1389" t="str">
            <v>㎡</v>
          </cell>
          <cell r="E1389">
            <v>2080</v>
          </cell>
          <cell r="F1389" t="str">
            <v>Ｐ155</v>
          </cell>
          <cell r="G1389" t="str">
            <v>Ｐ155</v>
          </cell>
        </row>
        <row r="1390">
          <cell r="A1390">
            <v>272032</v>
          </cell>
          <cell r="B1390" t="str">
            <v>天井化粧せっこうﾎﾞｰﾄﾞ張</v>
          </cell>
          <cell r="C1390" t="str">
            <v>厚9.5・不燃・直張・ビス止め・下地別途</v>
          </cell>
          <cell r="D1390" t="str">
            <v>㎡</v>
          </cell>
          <cell r="E1390">
            <v>2070</v>
          </cell>
          <cell r="F1390" t="str">
            <v>Ｐ155</v>
          </cell>
          <cell r="G1390" t="str">
            <v>Ｐ155</v>
          </cell>
        </row>
        <row r="1391">
          <cell r="A1391">
            <v>272033</v>
          </cell>
          <cell r="B1391" t="str">
            <v>天井化粧せっこうﾎﾞｰﾄﾞ張</v>
          </cell>
          <cell r="C1391" t="str">
            <v>㎡</v>
          </cell>
          <cell r="D1391" t="str">
            <v>㎡</v>
          </cell>
          <cell r="G1391" t="str">
            <v>Ｐ155</v>
          </cell>
        </row>
        <row r="1392">
          <cell r="A1392">
            <v>272041</v>
          </cell>
          <cell r="B1392" t="str">
            <v>㎡</v>
          </cell>
          <cell r="C1392" t="str">
            <v>Ｐ155</v>
          </cell>
          <cell r="D1392" t="str">
            <v>㎡</v>
          </cell>
          <cell r="G1392" t="str">
            <v>Ｐ155</v>
          </cell>
        </row>
        <row r="1393">
          <cell r="A1393">
            <v>272042</v>
          </cell>
          <cell r="B1393" t="str">
            <v>㎡</v>
          </cell>
          <cell r="C1393" t="str">
            <v>Ｐ155</v>
          </cell>
          <cell r="D1393" t="str">
            <v>㎡</v>
          </cell>
          <cell r="G1393" t="str">
            <v>Ｐ155</v>
          </cell>
        </row>
        <row r="1394">
          <cell r="A1394">
            <v>272043</v>
          </cell>
          <cell r="B1394" t="str">
            <v>㎡</v>
          </cell>
          <cell r="C1394" t="str">
            <v>Ｐ155</v>
          </cell>
          <cell r="D1394" t="str">
            <v>㎡</v>
          </cell>
          <cell r="G1394" t="str">
            <v>Ｐ155</v>
          </cell>
        </row>
        <row r="1395">
          <cell r="A1395">
            <v>272044</v>
          </cell>
          <cell r="B1395" t="str">
            <v>Ｐ155</v>
          </cell>
          <cell r="G1395" t="str">
            <v>Ｐ155</v>
          </cell>
        </row>
        <row r="1396">
          <cell r="A1396">
            <v>272051</v>
          </cell>
          <cell r="B1396" t="str">
            <v>Ｐ155</v>
          </cell>
          <cell r="G1396" t="str">
            <v>Ｐ155</v>
          </cell>
        </row>
        <row r="1397">
          <cell r="A1397">
            <v>272061</v>
          </cell>
          <cell r="B1397" t="str">
            <v>天井石綿ｾﾒﾝﾄ板張</v>
          </cell>
          <cell r="C1397" t="str">
            <v>ﾌﾚｷｼﾌﾞﾙ板・厚４・突付張・ビス止め・下地別途</v>
          </cell>
          <cell r="D1397" t="str">
            <v>㎡</v>
          </cell>
          <cell r="E1397">
            <v>2850</v>
          </cell>
          <cell r="F1397" t="str">
            <v>Ｐ155</v>
          </cell>
          <cell r="G1397" t="str">
            <v>Ｐ155</v>
          </cell>
        </row>
        <row r="1398">
          <cell r="A1398">
            <v>272062</v>
          </cell>
          <cell r="B1398" t="str">
            <v>天井石綿ｾﾒﾝﾄ板張</v>
          </cell>
          <cell r="C1398" t="str">
            <v>ﾌﾚｷｼﾌﾞﾙ板・厚5・突付張・ビス止め・下地別途</v>
          </cell>
          <cell r="D1398" t="str">
            <v>㎡</v>
          </cell>
          <cell r="E1398">
            <v>3080</v>
          </cell>
          <cell r="F1398" t="str">
            <v>Ｐ155</v>
          </cell>
          <cell r="G1398" t="str">
            <v>Ｐ155</v>
          </cell>
        </row>
        <row r="1399">
          <cell r="A1399">
            <v>272063</v>
          </cell>
          <cell r="B1399" t="str">
            <v>天井石綿ｾﾒﾝﾄ板張</v>
          </cell>
          <cell r="C1399" t="str">
            <v>ﾌﾚｷｼﾌﾞﾙ板・厚6・突付張・ビス止め・下地別途</v>
          </cell>
          <cell r="D1399" t="str">
            <v>㎡</v>
          </cell>
          <cell r="E1399">
            <v>3340</v>
          </cell>
          <cell r="F1399" t="str">
            <v>Ｐ155</v>
          </cell>
          <cell r="G1399" t="str">
            <v>Ｐ155</v>
          </cell>
        </row>
        <row r="1400">
          <cell r="A1400">
            <v>272064</v>
          </cell>
          <cell r="B1400" t="str">
            <v>天井石綿ｾﾒﾝﾄ板張</v>
          </cell>
          <cell r="C1400" t="str">
            <v>ﾌﾚｷｼﾌﾞﾙ板・厚8・突付張・ビス止め・下地別途</v>
          </cell>
          <cell r="D1400" t="str">
            <v>㎡</v>
          </cell>
          <cell r="E1400">
            <v>3840</v>
          </cell>
          <cell r="F1400" t="str">
            <v>Ｐ155</v>
          </cell>
          <cell r="G1400" t="str">
            <v>Ｐ155</v>
          </cell>
        </row>
        <row r="1401">
          <cell r="A1401">
            <v>272065</v>
          </cell>
          <cell r="B1401" t="str">
            <v>天井石綿ｾﾒﾝﾄ板張</v>
          </cell>
          <cell r="C1401" t="str">
            <v>ﾌﾚｷｼﾌﾞﾙ板・厚４・目透張・ビス止め・下地別途</v>
          </cell>
          <cell r="D1401" t="str">
            <v>㎡</v>
          </cell>
          <cell r="E1401">
            <v>3240</v>
          </cell>
          <cell r="F1401" t="str">
            <v>Ｐ155</v>
          </cell>
          <cell r="G1401" t="str">
            <v>Ｐ155</v>
          </cell>
        </row>
        <row r="1402">
          <cell r="A1402">
            <v>272066</v>
          </cell>
          <cell r="B1402" t="str">
            <v>天井石綿ｾﾒﾝﾄ板張</v>
          </cell>
          <cell r="C1402" t="str">
            <v>ﾌﾚｷｼﾌﾞﾙ板・厚5・目透張・ビス止め・下地別途</v>
          </cell>
          <cell r="D1402" t="str">
            <v>㎡</v>
          </cell>
          <cell r="E1402">
            <v>3470</v>
          </cell>
          <cell r="F1402" t="str">
            <v>Ｐ155</v>
          </cell>
          <cell r="G1402" t="str">
            <v>Ｐ155</v>
          </cell>
        </row>
        <row r="1403">
          <cell r="A1403">
            <v>272067</v>
          </cell>
          <cell r="B1403" t="str">
            <v>天井石綿ｾﾒﾝﾄ板張</v>
          </cell>
          <cell r="C1403" t="str">
            <v>ﾌﾚｷｼﾌﾞﾙ板・厚6・目透張・ビス止め・下地別途</v>
          </cell>
          <cell r="D1403" t="str">
            <v>㎡</v>
          </cell>
          <cell r="E1403">
            <v>3720</v>
          </cell>
          <cell r="F1403" t="str">
            <v>Ｐ155</v>
          </cell>
          <cell r="G1403" t="str">
            <v>Ｐ155</v>
          </cell>
        </row>
        <row r="1404">
          <cell r="A1404">
            <v>272068</v>
          </cell>
          <cell r="B1404" t="str">
            <v>天井石綿ｾﾒﾝﾄ板張</v>
          </cell>
          <cell r="C1404" t="str">
            <v>ﾌﾚｷｼﾌﾞﾙ板・厚8・目透張・ビス止め・下地別途</v>
          </cell>
          <cell r="D1404" t="str">
            <v>㎡</v>
          </cell>
          <cell r="E1404">
            <v>4220</v>
          </cell>
          <cell r="F1404" t="str">
            <v>Ｐ155</v>
          </cell>
          <cell r="G1404" t="str">
            <v>Ｐ155</v>
          </cell>
        </row>
        <row r="1405">
          <cell r="A1405">
            <v>272081</v>
          </cell>
          <cell r="B1405" t="str">
            <v>天井石綿ｾﾒﾝﾄ板張</v>
          </cell>
          <cell r="C1405" t="str">
            <v>㎡</v>
          </cell>
          <cell r="D1405" t="str">
            <v>㎡</v>
          </cell>
          <cell r="E1405">
            <v>4980</v>
          </cell>
          <cell r="G1405" t="str">
            <v>Ｐ155</v>
          </cell>
        </row>
        <row r="1406">
          <cell r="A1406">
            <v>272082</v>
          </cell>
          <cell r="B1406" t="str">
            <v>天井石綿ｾﾒﾝﾄ板張</v>
          </cell>
          <cell r="C1406" t="str">
            <v>㎡</v>
          </cell>
          <cell r="D1406" t="str">
            <v>㎡</v>
          </cell>
          <cell r="E1406">
            <v>5250</v>
          </cell>
          <cell r="G1406" t="str">
            <v>Ｐ155</v>
          </cell>
        </row>
        <row r="1407">
          <cell r="A1407">
            <v>272083</v>
          </cell>
          <cell r="B1407" t="str">
            <v>天井石綿ｾﾒﾝﾄ板張</v>
          </cell>
          <cell r="C1407" t="str">
            <v>㎡</v>
          </cell>
          <cell r="D1407" t="str">
            <v>㎡</v>
          </cell>
          <cell r="G1407" t="str">
            <v>Ｐ156</v>
          </cell>
        </row>
        <row r="1408">
          <cell r="A1408">
            <v>272084</v>
          </cell>
          <cell r="B1408" t="str">
            <v>天井石綿ｾﾒﾝﾄ板張</v>
          </cell>
          <cell r="C1408" t="str">
            <v>㎡</v>
          </cell>
          <cell r="D1408" t="str">
            <v>㎡</v>
          </cell>
          <cell r="G1408" t="str">
            <v>Ｐ156</v>
          </cell>
        </row>
        <row r="1409">
          <cell r="A1409">
            <v>272101</v>
          </cell>
          <cell r="B1409" t="str">
            <v>天井石綿ｾﾒﾝﾄ板張</v>
          </cell>
          <cell r="C1409" t="str">
            <v>㎡</v>
          </cell>
          <cell r="D1409" t="str">
            <v>㎡</v>
          </cell>
          <cell r="G1409" t="str">
            <v>Ｐ156</v>
          </cell>
        </row>
        <row r="1410">
          <cell r="A1410">
            <v>272102</v>
          </cell>
          <cell r="B1410" t="str">
            <v>天井石綿ｾﾒﾝﾄ板張</v>
          </cell>
          <cell r="C1410" t="str">
            <v>㎡</v>
          </cell>
          <cell r="D1410" t="str">
            <v>㎡</v>
          </cell>
          <cell r="G1410" t="str">
            <v>Ｐ156</v>
          </cell>
        </row>
        <row r="1411">
          <cell r="A1411">
            <v>272103</v>
          </cell>
          <cell r="B1411" t="str">
            <v>天井石綿ｾﾒﾝﾄ板張</v>
          </cell>
          <cell r="C1411" t="str">
            <v>㎡</v>
          </cell>
          <cell r="D1411" t="str">
            <v>㎡</v>
          </cell>
          <cell r="G1411" t="str">
            <v>Ｐ156</v>
          </cell>
        </row>
        <row r="1412">
          <cell r="A1412">
            <v>272104</v>
          </cell>
          <cell r="B1412" t="str">
            <v>天井石綿ｾﾒﾝﾄ板張</v>
          </cell>
          <cell r="C1412" t="str">
            <v>㎡</v>
          </cell>
          <cell r="D1412" t="str">
            <v>㎡</v>
          </cell>
          <cell r="G1412" t="str">
            <v>Ｐ156</v>
          </cell>
        </row>
        <row r="1413">
          <cell r="A1413">
            <v>272121</v>
          </cell>
          <cell r="B1413" t="str">
            <v>天井石綿ｾﾒﾝﾄ板張</v>
          </cell>
          <cell r="C1413" t="str">
            <v>Ｐ156</v>
          </cell>
          <cell r="G1413" t="str">
            <v>Ｐ156</v>
          </cell>
        </row>
        <row r="1414">
          <cell r="A1414">
            <v>272122</v>
          </cell>
          <cell r="B1414" t="str">
            <v>天井石綿ｾﾒﾝﾄ板張</v>
          </cell>
          <cell r="C1414" t="str">
            <v>Ｐ156</v>
          </cell>
          <cell r="G1414" t="str">
            <v>Ｐ156</v>
          </cell>
        </row>
        <row r="1415">
          <cell r="A1415">
            <v>272123</v>
          </cell>
          <cell r="B1415" t="str">
            <v>天井石綿ｾﾒﾝﾄ板張</v>
          </cell>
          <cell r="C1415" t="str">
            <v>Ｐ156</v>
          </cell>
          <cell r="G1415" t="str">
            <v>Ｐ156</v>
          </cell>
        </row>
        <row r="1416">
          <cell r="A1416">
            <v>272124</v>
          </cell>
          <cell r="B1416" t="str">
            <v>天井石綿ｾﾒﾝﾄ板張</v>
          </cell>
          <cell r="C1416" t="str">
            <v>Ｐ156</v>
          </cell>
          <cell r="G1416" t="str">
            <v>Ｐ156</v>
          </cell>
        </row>
        <row r="1417">
          <cell r="A1417">
            <v>272141</v>
          </cell>
          <cell r="B1417" t="str">
            <v>天井石綿ｾﾒﾝﾄ板張</v>
          </cell>
          <cell r="C1417" t="str">
            <v>Ｐ156</v>
          </cell>
          <cell r="G1417" t="str">
            <v>Ｐ156</v>
          </cell>
        </row>
        <row r="1418">
          <cell r="A1418">
            <v>272142</v>
          </cell>
          <cell r="B1418" t="str">
            <v>天井石綿ｾﾒﾝﾄ板張</v>
          </cell>
          <cell r="C1418" t="str">
            <v>Ｐ156</v>
          </cell>
          <cell r="G1418" t="str">
            <v>Ｐ156</v>
          </cell>
        </row>
        <row r="1419">
          <cell r="A1419">
            <v>272143</v>
          </cell>
          <cell r="B1419" t="str">
            <v>天井石綿ｾﾒﾝﾄ板張</v>
          </cell>
          <cell r="C1419" t="str">
            <v>Ｐ156</v>
          </cell>
          <cell r="G1419" t="str">
            <v>Ｐ156</v>
          </cell>
        </row>
        <row r="1420">
          <cell r="A1420">
            <v>272144</v>
          </cell>
          <cell r="B1420" t="str">
            <v>天井石綿ｾﾒﾝﾄ板張</v>
          </cell>
          <cell r="C1420" t="str">
            <v>Ｐ156</v>
          </cell>
          <cell r="G1420" t="str">
            <v>Ｐ156</v>
          </cell>
        </row>
        <row r="1421">
          <cell r="A1421">
            <v>272145</v>
          </cell>
          <cell r="B1421" t="str">
            <v>天井石綿ｾﾒﾝﾄ板張</v>
          </cell>
          <cell r="C1421" t="str">
            <v>Ｐ156</v>
          </cell>
          <cell r="G1421" t="str">
            <v>Ｐ156</v>
          </cell>
        </row>
        <row r="1422">
          <cell r="A1422">
            <v>272146</v>
          </cell>
          <cell r="B1422" t="str">
            <v>天井石綿ｾﾒﾝﾄ板張</v>
          </cell>
          <cell r="C1422" t="str">
            <v>Ｐ156</v>
          </cell>
          <cell r="G1422" t="str">
            <v>Ｐ156</v>
          </cell>
        </row>
        <row r="1423">
          <cell r="A1423">
            <v>272161</v>
          </cell>
          <cell r="B1423" t="str">
            <v>天井けい酸ｶﾙｼｳﾑ板張</v>
          </cell>
          <cell r="C1423" t="str">
            <v>吸音板・厚6・突付張・ﾋﾞｽ止め・下地別途</v>
          </cell>
          <cell r="D1423" t="str">
            <v>㎡</v>
          </cell>
          <cell r="E1423">
            <v>4520</v>
          </cell>
          <cell r="F1423" t="str">
            <v>Ｐ156</v>
          </cell>
          <cell r="G1423" t="str">
            <v>Ｐ156</v>
          </cell>
        </row>
        <row r="1424">
          <cell r="A1424">
            <v>272162</v>
          </cell>
          <cell r="B1424" t="str">
            <v>天井けい酸ｶﾙｼｳﾑ板張</v>
          </cell>
          <cell r="C1424" t="str">
            <v>吸音板・厚6・目透張・ﾋﾞｽ止め・下地別途</v>
          </cell>
          <cell r="D1424" t="str">
            <v>㎡</v>
          </cell>
          <cell r="E1424">
            <v>5040</v>
          </cell>
          <cell r="F1424" t="str">
            <v>Ｐ156</v>
          </cell>
          <cell r="G1424" t="str">
            <v>Ｐ156</v>
          </cell>
        </row>
        <row r="1425">
          <cell r="A1425">
            <v>272181</v>
          </cell>
          <cell r="B1425" t="str">
            <v>天井けい酸ｶﾙｼｳﾑ板張</v>
          </cell>
          <cell r="C1425" t="str">
            <v>化粧板・厚5・突付張・ﾋﾞｽ止め・下地別途</v>
          </cell>
          <cell r="D1425" t="str">
            <v>㎡</v>
          </cell>
          <cell r="E1425">
            <v>10100</v>
          </cell>
          <cell r="F1425" t="str">
            <v>Ｐ156</v>
          </cell>
          <cell r="G1425" t="str">
            <v>Ｐ156</v>
          </cell>
        </row>
        <row r="1426">
          <cell r="A1426">
            <v>272182</v>
          </cell>
          <cell r="B1426" t="str">
            <v>天井けい酸ｶﾙｼｳﾑ板張</v>
          </cell>
          <cell r="C1426" t="str">
            <v>化粧板・厚6・突付張・ﾋﾞｽ止め・下地別途</v>
          </cell>
          <cell r="D1426" t="str">
            <v>㎡</v>
          </cell>
          <cell r="E1426">
            <v>10300</v>
          </cell>
          <cell r="F1426" t="str">
            <v>Ｐ156</v>
          </cell>
          <cell r="G1426" t="str">
            <v>Ｐ156</v>
          </cell>
        </row>
        <row r="1427">
          <cell r="A1427">
            <v>272183</v>
          </cell>
          <cell r="B1427" t="str">
            <v>天井けい酸ｶﾙｼｳﾑ板張</v>
          </cell>
          <cell r="C1427" t="str">
            <v>化粧板・厚6・目透張・ﾋﾞｽ止め・下地別途</v>
          </cell>
          <cell r="D1427" t="str">
            <v>㎡</v>
          </cell>
          <cell r="E1427">
            <v>10300</v>
          </cell>
          <cell r="F1427" t="str">
            <v>Ｐ156</v>
          </cell>
          <cell r="G1427" t="str">
            <v>Ｐ156</v>
          </cell>
        </row>
        <row r="1428">
          <cell r="A1428">
            <v>272184</v>
          </cell>
          <cell r="B1428" t="str">
            <v>天井けい酸ｶﾙｼｳﾑ板張</v>
          </cell>
          <cell r="C1428" t="str">
            <v>化粧板・厚5・目透張・ﾋﾞｽ止め・下地別途</v>
          </cell>
          <cell r="D1428" t="str">
            <v>㎡</v>
          </cell>
          <cell r="E1428">
            <v>10500</v>
          </cell>
          <cell r="F1428" t="str">
            <v>Ｐ156</v>
          </cell>
          <cell r="G1428" t="str">
            <v>Ｐ156</v>
          </cell>
        </row>
        <row r="1429">
          <cell r="A1429">
            <v>272201</v>
          </cell>
          <cell r="B1429">
            <v>6260</v>
          </cell>
          <cell r="C1429" t="str">
            <v>Ｐ156</v>
          </cell>
          <cell r="E1429">
            <v>6260</v>
          </cell>
          <cell r="G1429" t="str">
            <v>Ｐ156</v>
          </cell>
        </row>
        <row r="1430">
          <cell r="A1430">
            <v>272202</v>
          </cell>
          <cell r="B1430" t="str">
            <v>Ｐ156</v>
          </cell>
          <cell r="G1430" t="str">
            <v>Ｐ156</v>
          </cell>
        </row>
        <row r="1431">
          <cell r="A1431">
            <v>272211</v>
          </cell>
          <cell r="B1431" t="str">
            <v>ﾛｯｸｳｰﾙ化粧吸音板張</v>
          </cell>
          <cell r="C1431" t="str">
            <v>厚9・せっこうﾎﾞｰﾄﾞ9.5mm・捨張共</v>
          </cell>
          <cell r="D1431" t="str">
            <v>㎡</v>
          </cell>
          <cell r="E1431" t="str">
            <v>Ｐ157</v>
          </cell>
          <cell r="G1431" t="str">
            <v>Ｐ157</v>
          </cell>
        </row>
        <row r="1432">
          <cell r="A1432">
            <v>272212</v>
          </cell>
          <cell r="B1432" t="str">
            <v>ﾛｯｸｳｰﾙ化粧吸音板張</v>
          </cell>
          <cell r="C1432" t="str">
            <v>厚12・せっこうﾎﾞｰﾄﾞ9.5mm・捨張共</v>
          </cell>
          <cell r="D1432" t="str">
            <v>㎡</v>
          </cell>
          <cell r="E1432" t="str">
            <v>Ｐ157</v>
          </cell>
          <cell r="G1432" t="str">
            <v>Ｐ157</v>
          </cell>
        </row>
        <row r="1433">
          <cell r="A1433">
            <v>272213</v>
          </cell>
          <cell r="B1433" t="str">
            <v>ﾛｯｸｳｰﾙ化粧吸音板張</v>
          </cell>
          <cell r="C1433" t="str">
            <v>厚12・せっこうﾎﾞｰﾄﾞ9.5mm・捨張共・ﾐﾈﾗｰﾄﾝ</v>
          </cell>
          <cell r="D1433" t="str">
            <v>㎡</v>
          </cell>
          <cell r="E1433" t="str">
            <v>Ｐ157</v>
          </cell>
          <cell r="G1433" t="str">
            <v>Ｐ157</v>
          </cell>
        </row>
        <row r="1434">
          <cell r="A1434">
            <v>272214</v>
          </cell>
          <cell r="B1434" t="str">
            <v>ﾛｯｸｳｰﾙ化粧吸音板張</v>
          </cell>
          <cell r="C1434" t="str">
            <v>厚12・せっこうﾎﾞｰﾄﾞ9.5mm・捨張共・ｷｭｰﾌﾞ</v>
          </cell>
          <cell r="D1434" t="str">
            <v>㎡</v>
          </cell>
          <cell r="E1434" t="str">
            <v>Ｐ157</v>
          </cell>
          <cell r="G1434" t="str">
            <v>Ｐ157</v>
          </cell>
        </row>
        <row r="1435">
          <cell r="A1435">
            <v>272215</v>
          </cell>
          <cell r="B1435" t="str">
            <v>ﾛｯｸｳｰﾙ化粧吸音板張</v>
          </cell>
          <cell r="C1435" t="str">
            <v>厚12・せっこうﾎﾞｰﾄﾞ9.5mm・捨張共・軒天ｷｭｰﾌﾞ</v>
          </cell>
          <cell r="D1435" t="str">
            <v>㎡</v>
          </cell>
          <cell r="E1435" t="str">
            <v>Ｐ157</v>
          </cell>
          <cell r="G1435" t="str">
            <v>Ｐ157</v>
          </cell>
        </row>
        <row r="1436">
          <cell r="A1436">
            <v>272216</v>
          </cell>
          <cell r="B1436" t="str">
            <v>ﾛｯｸｳｰﾙ化粧吸音板張</v>
          </cell>
          <cell r="C1436" t="str">
            <v>厚15・せっこうﾎﾞｰﾄﾞ9.5mm・捨張共・ｷｭｰﾌﾞ</v>
          </cell>
          <cell r="D1436" t="str">
            <v>㎡</v>
          </cell>
          <cell r="E1436" t="str">
            <v>Ｐ157</v>
          </cell>
          <cell r="G1436" t="str">
            <v>Ｐ157</v>
          </cell>
        </row>
        <row r="1437">
          <cell r="A1437">
            <v>272217</v>
          </cell>
          <cell r="B1437" t="str">
            <v>ﾛｯｸｳｰﾙ化粧吸音板張</v>
          </cell>
          <cell r="C1437" t="str">
            <v>厚19・せっこうﾎﾞｰﾄﾞ9.5mm・捨張共・ｷｭｰﾌﾞ</v>
          </cell>
          <cell r="D1437" t="str">
            <v>㎡</v>
          </cell>
          <cell r="E1437" t="str">
            <v>Ｐ157</v>
          </cell>
          <cell r="G1437" t="str">
            <v>Ｐ157</v>
          </cell>
        </row>
        <row r="1438">
          <cell r="A1438">
            <v>272218</v>
          </cell>
          <cell r="B1438" t="str">
            <v>ﾛｯｸｳｰﾙ化粧吸音板張</v>
          </cell>
          <cell r="C1438" t="str">
            <v>厚19・せっこうﾎﾞｰﾄﾞ9.5mm・捨張共</v>
          </cell>
          <cell r="D1438" t="str">
            <v>㎡</v>
          </cell>
          <cell r="E1438" t="str">
            <v>Ｐ157</v>
          </cell>
          <cell r="G1438" t="str">
            <v>Ｐ157</v>
          </cell>
        </row>
        <row r="1439">
          <cell r="A1439">
            <v>272230</v>
          </cell>
          <cell r="B1439" t="str">
            <v>ﾛｯｸｳｰﾙ化粧吸音板張</v>
          </cell>
          <cell r="C1439" t="str">
            <v>㎡</v>
          </cell>
          <cell r="D1439" t="str">
            <v>㎡</v>
          </cell>
          <cell r="G1439" t="str">
            <v>Ｐ157</v>
          </cell>
        </row>
        <row r="1440">
          <cell r="A1440">
            <v>272231</v>
          </cell>
          <cell r="B1440" t="str">
            <v>ﾛｯｸｳｰﾙ化粧吸音板張</v>
          </cell>
          <cell r="C1440" t="str">
            <v>㎡</v>
          </cell>
          <cell r="D1440" t="str">
            <v>㎡</v>
          </cell>
          <cell r="G1440" t="str">
            <v>Ｐ157</v>
          </cell>
        </row>
        <row r="1441">
          <cell r="A1441">
            <v>272241</v>
          </cell>
          <cell r="B1441" t="str">
            <v>ﾛｯｸｳｰﾙ化粧吸音板張</v>
          </cell>
          <cell r="C1441" t="str">
            <v>㎡</v>
          </cell>
          <cell r="D1441" t="str">
            <v>㎡</v>
          </cell>
          <cell r="G1441" t="str">
            <v>Ｐ157</v>
          </cell>
        </row>
        <row r="1442">
          <cell r="A1442">
            <v>272242</v>
          </cell>
          <cell r="B1442" t="str">
            <v>ﾛｯｸｳｰﾙ化粧吸音板張</v>
          </cell>
          <cell r="C1442" t="str">
            <v>㎡</v>
          </cell>
          <cell r="D1442" t="str">
            <v>㎡</v>
          </cell>
          <cell r="G1442" t="str">
            <v>Ｐ157</v>
          </cell>
        </row>
        <row r="1443">
          <cell r="A1443">
            <v>272251</v>
          </cell>
          <cell r="B1443" t="str">
            <v>天井硬質成型板張</v>
          </cell>
          <cell r="C1443" t="str">
            <v>浴室用・準不燃・耐水合板・5.5ｍｍ・捨張共</v>
          </cell>
          <cell r="D1443" t="str">
            <v>㎡</v>
          </cell>
          <cell r="E1443">
            <v>12800</v>
          </cell>
          <cell r="F1443" t="str">
            <v>Ｐ157</v>
          </cell>
          <cell r="G1443" t="str">
            <v>Ｐ157</v>
          </cell>
        </row>
        <row r="1444">
          <cell r="A1444">
            <v>272261</v>
          </cell>
          <cell r="B1444" t="str">
            <v>Ｐ157</v>
          </cell>
          <cell r="G1444" t="str">
            <v>Ｐ157</v>
          </cell>
        </row>
        <row r="1445">
          <cell r="A1445">
            <v>272262</v>
          </cell>
          <cell r="B1445" t="str">
            <v>Ｐ157</v>
          </cell>
          <cell r="G1445" t="str">
            <v>Ｐ157</v>
          </cell>
        </row>
        <row r="1446">
          <cell r="A1446">
            <v>272271</v>
          </cell>
          <cell r="B1446" t="str">
            <v>Ｐ157</v>
          </cell>
          <cell r="G1446" t="str">
            <v>Ｐ157</v>
          </cell>
        </row>
        <row r="1447">
          <cell r="A1447">
            <v>272272</v>
          </cell>
          <cell r="B1447" t="str">
            <v>Ｐ157</v>
          </cell>
          <cell r="G1447" t="str">
            <v>Ｐ157</v>
          </cell>
        </row>
        <row r="1448">
          <cell r="A1448">
            <v>272273</v>
          </cell>
          <cell r="B1448" t="str">
            <v>Ｐ157</v>
          </cell>
          <cell r="G1448" t="str">
            <v>Ｐ157</v>
          </cell>
        </row>
        <row r="1449">
          <cell r="A1449">
            <v>272281</v>
          </cell>
          <cell r="B1449" t="str">
            <v>Ｐ157</v>
          </cell>
          <cell r="G1449" t="str">
            <v>Ｐ157</v>
          </cell>
        </row>
        <row r="1450">
          <cell r="A1450">
            <v>272282</v>
          </cell>
          <cell r="B1450" t="str">
            <v>Ｐ157</v>
          </cell>
          <cell r="G1450" t="str">
            <v>Ｐ157</v>
          </cell>
        </row>
        <row r="1451">
          <cell r="A1451">
            <v>272283</v>
          </cell>
          <cell r="B1451" t="str">
            <v>Ｐ157</v>
          </cell>
          <cell r="G1451" t="str">
            <v>Ｐ157</v>
          </cell>
        </row>
        <row r="1452">
          <cell r="A1452">
            <v>272291</v>
          </cell>
          <cell r="B1452" t="str">
            <v>Ｐ157</v>
          </cell>
          <cell r="G1452" t="str">
            <v>Ｐ157</v>
          </cell>
        </row>
        <row r="1453">
          <cell r="A1453">
            <v>272292</v>
          </cell>
          <cell r="B1453" t="str">
            <v>Ｐ157</v>
          </cell>
          <cell r="G1453" t="str">
            <v>Ｐ157</v>
          </cell>
        </row>
        <row r="1454">
          <cell r="A1454">
            <v>272293</v>
          </cell>
          <cell r="B1454" t="str">
            <v>Ｐ157</v>
          </cell>
          <cell r="G1454" t="str">
            <v>Ｐ157</v>
          </cell>
        </row>
        <row r="1455">
          <cell r="A1455">
            <v>272301</v>
          </cell>
          <cell r="B1455" t="str">
            <v>Ｐ157</v>
          </cell>
          <cell r="G1455" t="str">
            <v>Ｐ157</v>
          </cell>
        </row>
        <row r="1456">
          <cell r="A1456">
            <v>272311</v>
          </cell>
          <cell r="B1456" t="str">
            <v>Ｐ157</v>
          </cell>
          <cell r="G1456" t="str">
            <v>Ｐ157</v>
          </cell>
        </row>
        <row r="1457">
          <cell r="A1457">
            <v>272312</v>
          </cell>
          <cell r="B1457" t="str">
            <v>Ｐ158</v>
          </cell>
          <cell r="G1457" t="str">
            <v>Ｐ158</v>
          </cell>
        </row>
        <row r="1458">
          <cell r="A1458">
            <v>272313</v>
          </cell>
          <cell r="B1458" t="str">
            <v>Ｐ158</v>
          </cell>
          <cell r="G1458" t="str">
            <v>Ｐ158</v>
          </cell>
        </row>
        <row r="1459">
          <cell r="A1459">
            <v>272314</v>
          </cell>
          <cell r="B1459" t="str">
            <v>Ｐ158</v>
          </cell>
          <cell r="G1459" t="str">
            <v>Ｐ158</v>
          </cell>
        </row>
        <row r="1460">
          <cell r="A1460">
            <v>272315</v>
          </cell>
          <cell r="B1460" t="str">
            <v>Ｐ158</v>
          </cell>
          <cell r="G1460" t="str">
            <v>Ｐ158</v>
          </cell>
        </row>
        <row r="1461">
          <cell r="A1461">
            <v>272316</v>
          </cell>
          <cell r="B1461" t="str">
            <v>Ｐ158</v>
          </cell>
          <cell r="G1461" t="str">
            <v>Ｐ158</v>
          </cell>
        </row>
        <row r="1462">
          <cell r="A1462">
            <v>272331</v>
          </cell>
          <cell r="B1462" t="str">
            <v>Ｐ158</v>
          </cell>
          <cell r="G1462" t="str">
            <v>Ｐ158</v>
          </cell>
        </row>
        <row r="1463">
          <cell r="A1463">
            <v>272332</v>
          </cell>
          <cell r="B1463" t="str">
            <v>Ｐ158</v>
          </cell>
          <cell r="G1463" t="str">
            <v>Ｐ158</v>
          </cell>
        </row>
        <row r="1464">
          <cell r="A1464">
            <v>272351</v>
          </cell>
          <cell r="B1464" t="str">
            <v>Ｐ158</v>
          </cell>
          <cell r="G1464" t="str">
            <v>Ｐ158</v>
          </cell>
        </row>
        <row r="1465">
          <cell r="A1465">
            <v>272352</v>
          </cell>
          <cell r="B1465" t="str">
            <v>Ｐ158</v>
          </cell>
          <cell r="G1465" t="str">
            <v>Ｐ158</v>
          </cell>
        </row>
        <row r="1466">
          <cell r="A1466">
            <v>272353</v>
          </cell>
          <cell r="B1466" t="str">
            <v>Ｐ158</v>
          </cell>
          <cell r="G1466" t="str">
            <v>Ｐ158</v>
          </cell>
        </row>
        <row r="1467">
          <cell r="A1467">
            <v>272371</v>
          </cell>
          <cell r="B1467" t="str">
            <v>Ｐ158</v>
          </cell>
          <cell r="G1467" t="str">
            <v>Ｐ158</v>
          </cell>
        </row>
        <row r="1468">
          <cell r="A1468">
            <v>272372</v>
          </cell>
          <cell r="B1468" t="str">
            <v>Ｐ158</v>
          </cell>
          <cell r="G1468" t="str">
            <v>Ｐ158</v>
          </cell>
        </row>
        <row r="1469">
          <cell r="A1469">
            <v>272373</v>
          </cell>
          <cell r="B1469" t="str">
            <v>Ｐ158</v>
          </cell>
          <cell r="G1469" t="str">
            <v>Ｐ158</v>
          </cell>
        </row>
        <row r="1470">
          <cell r="A1470">
            <v>272374</v>
          </cell>
          <cell r="B1470" t="str">
            <v>Ｐ158</v>
          </cell>
          <cell r="G1470" t="str">
            <v>Ｐ158</v>
          </cell>
        </row>
        <row r="1471">
          <cell r="A1471">
            <v>272391</v>
          </cell>
          <cell r="B1471" t="str">
            <v>Ｐ158</v>
          </cell>
          <cell r="G1471" t="str">
            <v>Ｐ158</v>
          </cell>
        </row>
        <row r="1472">
          <cell r="A1472">
            <v>272392</v>
          </cell>
          <cell r="B1472" t="str">
            <v>Ｐ158</v>
          </cell>
          <cell r="G1472" t="str">
            <v>Ｐ158</v>
          </cell>
        </row>
        <row r="1473">
          <cell r="A1473">
            <v>272393</v>
          </cell>
          <cell r="B1473" t="str">
            <v>Ｐ158</v>
          </cell>
          <cell r="G1473" t="str">
            <v>Ｐ158</v>
          </cell>
        </row>
        <row r="1474">
          <cell r="A1474">
            <v>272394</v>
          </cell>
          <cell r="B1474" t="str">
            <v>Ｐ158</v>
          </cell>
          <cell r="G1474" t="str">
            <v>Ｐ158</v>
          </cell>
        </row>
        <row r="1475">
          <cell r="A1475">
            <v>272401</v>
          </cell>
          <cell r="B1475" t="str">
            <v>Ｐ158</v>
          </cell>
          <cell r="G1475" t="str">
            <v>Ｐ158</v>
          </cell>
        </row>
        <row r="1476">
          <cell r="A1476">
            <v>272402</v>
          </cell>
          <cell r="B1476" t="str">
            <v>Ｐ158</v>
          </cell>
          <cell r="G1476" t="str">
            <v>Ｐ158</v>
          </cell>
        </row>
        <row r="1477">
          <cell r="A1477">
            <v>272403</v>
          </cell>
          <cell r="B1477" t="str">
            <v>Ｐ158</v>
          </cell>
          <cell r="G1477" t="str">
            <v>Ｐ158</v>
          </cell>
        </row>
        <row r="1478">
          <cell r="A1478">
            <v>272404</v>
          </cell>
          <cell r="B1478" t="str">
            <v>Ｐ158</v>
          </cell>
          <cell r="G1478" t="str">
            <v>Ｐ158</v>
          </cell>
        </row>
        <row r="1479">
          <cell r="A1479">
            <v>272421</v>
          </cell>
          <cell r="B1479" t="str">
            <v>Ｐ158</v>
          </cell>
          <cell r="G1479" t="str">
            <v>Ｐ158</v>
          </cell>
        </row>
        <row r="1480">
          <cell r="A1480">
            <v>272422</v>
          </cell>
          <cell r="B1480" t="str">
            <v>Ｐ158</v>
          </cell>
          <cell r="G1480" t="str">
            <v>Ｐ158</v>
          </cell>
        </row>
        <row r="1481">
          <cell r="A1481">
            <v>272423</v>
          </cell>
          <cell r="B1481" t="str">
            <v>Ｐ158</v>
          </cell>
          <cell r="G1481" t="str">
            <v>Ｐ158</v>
          </cell>
        </row>
        <row r="1482">
          <cell r="A1482">
            <v>272424</v>
          </cell>
          <cell r="B1482" t="str">
            <v>Ｐ158</v>
          </cell>
          <cell r="G1482" t="str">
            <v>Ｐ158</v>
          </cell>
        </row>
        <row r="1483">
          <cell r="A1483">
            <v>272441</v>
          </cell>
          <cell r="B1483" t="str">
            <v>Ｐ159</v>
          </cell>
          <cell r="G1483" t="str">
            <v>Ｐ159</v>
          </cell>
        </row>
        <row r="1484">
          <cell r="A1484">
            <v>272442</v>
          </cell>
          <cell r="B1484" t="str">
            <v>Ｐ159</v>
          </cell>
          <cell r="G1484" t="str">
            <v>Ｐ159</v>
          </cell>
        </row>
        <row r="1485">
          <cell r="A1485">
            <v>272443</v>
          </cell>
          <cell r="B1485" t="str">
            <v>Ｐ159</v>
          </cell>
          <cell r="G1485" t="str">
            <v>Ｐ159</v>
          </cell>
        </row>
        <row r="1486">
          <cell r="A1486">
            <v>272444</v>
          </cell>
          <cell r="B1486" t="str">
            <v>Ｐ159</v>
          </cell>
          <cell r="G1486" t="str">
            <v>Ｐ159</v>
          </cell>
        </row>
        <row r="1487">
          <cell r="A1487">
            <v>272461</v>
          </cell>
          <cell r="B1487" t="str">
            <v>Ｐ159</v>
          </cell>
          <cell r="G1487" t="str">
            <v>Ｐ159</v>
          </cell>
        </row>
        <row r="1488">
          <cell r="A1488">
            <v>272462</v>
          </cell>
          <cell r="B1488" t="str">
            <v>Ｐ159</v>
          </cell>
          <cell r="G1488" t="str">
            <v>Ｐ159</v>
          </cell>
        </row>
        <row r="1489">
          <cell r="A1489">
            <v>272463</v>
          </cell>
          <cell r="B1489" t="str">
            <v>Ｐ159</v>
          </cell>
          <cell r="G1489" t="str">
            <v>Ｐ159</v>
          </cell>
        </row>
        <row r="1490">
          <cell r="A1490">
            <v>272464</v>
          </cell>
          <cell r="B1490" t="str">
            <v>Ｐ159</v>
          </cell>
          <cell r="G1490" t="str">
            <v>Ｐ159</v>
          </cell>
        </row>
        <row r="1491">
          <cell r="A1491">
            <v>272281</v>
          </cell>
          <cell r="B1491" t="str">
            <v>Ｐ159</v>
          </cell>
          <cell r="G1491" t="str">
            <v>Ｐ159</v>
          </cell>
        </row>
        <row r="1492">
          <cell r="A1492">
            <v>272282</v>
          </cell>
          <cell r="B1492" t="str">
            <v>Ｐ159</v>
          </cell>
          <cell r="G1492" t="str">
            <v>Ｐ159</v>
          </cell>
        </row>
        <row r="1493">
          <cell r="A1493">
            <v>272283</v>
          </cell>
          <cell r="B1493" t="str">
            <v>Ｐ159</v>
          </cell>
          <cell r="G1493" t="str">
            <v>Ｐ159</v>
          </cell>
        </row>
        <row r="1494">
          <cell r="A1494">
            <v>272284</v>
          </cell>
          <cell r="B1494" t="str">
            <v>Ｐ159</v>
          </cell>
          <cell r="G1494" t="str">
            <v>Ｐ159</v>
          </cell>
        </row>
        <row r="1495">
          <cell r="A1495">
            <v>272285</v>
          </cell>
          <cell r="B1495" t="str">
            <v>Ｐ159</v>
          </cell>
          <cell r="G1495" t="str">
            <v>Ｐ159</v>
          </cell>
        </row>
        <row r="1496">
          <cell r="A1496">
            <v>272286</v>
          </cell>
          <cell r="B1496" t="str">
            <v>Ｐ159</v>
          </cell>
          <cell r="G1496" t="str">
            <v>Ｐ159</v>
          </cell>
        </row>
        <row r="1497">
          <cell r="A1497">
            <v>272501</v>
          </cell>
          <cell r="B1497" t="str">
            <v>Ｐ159</v>
          </cell>
          <cell r="G1497" t="str">
            <v>Ｐ159</v>
          </cell>
        </row>
        <row r="1498">
          <cell r="A1498">
            <v>272502</v>
          </cell>
          <cell r="B1498" t="str">
            <v>Ｐ159</v>
          </cell>
          <cell r="G1498" t="str">
            <v>Ｐ159</v>
          </cell>
        </row>
        <row r="1499">
          <cell r="A1499">
            <v>272503</v>
          </cell>
          <cell r="B1499" t="str">
            <v>Ｐ159</v>
          </cell>
          <cell r="G1499" t="str">
            <v>Ｐ159</v>
          </cell>
        </row>
        <row r="1500">
          <cell r="A1500">
            <v>272504</v>
          </cell>
          <cell r="B1500" t="str">
            <v>Ｐ159</v>
          </cell>
          <cell r="G1500" t="str">
            <v>Ｐ159</v>
          </cell>
        </row>
        <row r="1501">
          <cell r="A1501">
            <v>272505</v>
          </cell>
          <cell r="B1501" t="str">
            <v>Ｐ159</v>
          </cell>
          <cell r="G1501" t="str">
            <v>Ｐ159</v>
          </cell>
        </row>
        <row r="1502">
          <cell r="A1502">
            <v>272506</v>
          </cell>
          <cell r="B1502" t="str">
            <v>Ｐ159</v>
          </cell>
          <cell r="G1502" t="str">
            <v>Ｐ159</v>
          </cell>
        </row>
        <row r="1503">
          <cell r="A1503">
            <v>272507</v>
          </cell>
          <cell r="B1503" t="str">
            <v>Ｐ159</v>
          </cell>
          <cell r="G1503" t="str">
            <v>Ｐ159</v>
          </cell>
        </row>
        <row r="1504">
          <cell r="A1504">
            <v>272508</v>
          </cell>
          <cell r="B1504" t="str">
            <v>Ｐ159</v>
          </cell>
          <cell r="G1504" t="str">
            <v>Ｐ159</v>
          </cell>
        </row>
        <row r="1505">
          <cell r="A1505">
            <v>272521</v>
          </cell>
          <cell r="B1505" t="str">
            <v>Ｐ159</v>
          </cell>
          <cell r="G1505" t="str">
            <v>Ｐ159</v>
          </cell>
        </row>
        <row r="1506">
          <cell r="A1506">
            <v>272522</v>
          </cell>
          <cell r="B1506" t="str">
            <v>Ｐ159</v>
          </cell>
          <cell r="G1506" t="str">
            <v>Ｐ159</v>
          </cell>
        </row>
        <row r="1507">
          <cell r="A1507">
            <v>272523</v>
          </cell>
          <cell r="B1507" t="str">
            <v>Ｐ159</v>
          </cell>
          <cell r="G1507" t="str">
            <v>Ｐ159</v>
          </cell>
        </row>
        <row r="1508">
          <cell r="A1508">
            <v>272524</v>
          </cell>
          <cell r="B1508" t="str">
            <v>Ｐ159</v>
          </cell>
          <cell r="G1508" t="str">
            <v>Ｐ159</v>
          </cell>
        </row>
        <row r="1509">
          <cell r="A1509">
            <v>272541</v>
          </cell>
          <cell r="B1509" t="str">
            <v>Ｐ160</v>
          </cell>
          <cell r="G1509" t="str">
            <v>Ｐ160</v>
          </cell>
        </row>
        <row r="1510">
          <cell r="A1510">
            <v>272551</v>
          </cell>
          <cell r="B1510" t="str">
            <v>Ｐ160</v>
          </cell>
          <cell r="G1510" t="str">
            <v>Ｐ160</v>
          </cell>
        </row>
        <row r="1511">
          <cell r="A1511">
            <v>272552</v>
          </cell>
          <cell r="B1511" t="str">
            <v>Ｐ160</v>
          </cell>
          <cell r="G1511" t="str">
            <v>Ｐ160</v>
          </cell>
        </row>
        <row r="1512">
          <cell r="A1512">
            <v>272561</v>
          </cell>
          <cell r="B1512" t="str">
            <v>Ｐ160</v>
          </cell>
          <cell r="G1512" t="str">
            <v>Ｐ160</v>
          </cell>
        </row>
        <row r="1513">
          <cell r="A1513">
            <v>272562</v>
          </cell>
          <cell r="B1513" t="str">
            <v>Ｐ160</v>
          </cell>
          <cell r="G1513" t="str">
            <v>Ｐ160</v>
          </cell>
        </row>
        <row r="1514">
          <cell r="A1514">
            <v>272581</v>
          </cell>
          <cell r="B1514" t="str">
            <v>Ｐ160</v>
          </cell>
          <cell r="G1514" t="str">
            <v>Ｐ160</v>
          </cell>
        </row>
        <row r="1515">
          <cell r="A1515">
            <v>272582</v>
          </cell>
          <cell r="B1515" t="str">
            <v>Ｐ160</v>
          </cell>
          <cell r="G1515" t="str">
            <v>Ｐ160</v>
          </cell>
        </row>
        <row r="1516">
          <cell r="A1516">
            <v>272583</v>
          </cell>
          <cell r="B1516" t="str">
            <v>Ｐ160</v>
          </cell>
          <cell r="G1516" t="str">
            <v>Ｐ160</v>
          </cell>
        </row>
        <row r="1517">
          <cell r="A1517">
            <v>272584</v>
          </cell>
          <cell r="B1517" t="str">
            <v>Ｐ160</v>
          </cell>
          <cell r="G1517" t="str">
            <v>Ｐ160</v>
          </cell>
        </row>
        <row r="1518">
          <cell r="A1518">
            <v>272591</v>
          </cell>
          <cell r="B1518" t="str">
            <v>Ｐ160</v>
          </cell>
          <cell r="G1518" t="str">
            <v>Ｐ160</v>
          </cell>
        </row>
        <row r="1519">
          <cell r="A1519">
            <v>272592</v>
          </cell>
          <cell r="B1519" t="str">
            <v>Ｐ160</v>
          </cell>
          <cell r="G1519" t="str">
            <v>Ｐ160</v>
          </cell>
        </row>
        <row r="1520">
          <cell r="A1520">
            <v>272601</v>
          </cell>
          <cell r="B1520" t="str">
            <v>Ｐ160</v>
          </cell>
          <cell r="G1520" t="str">
            <v>Ｐ160</v>
          </cell>
        </row>
        <row r="1521">
          <cell r="A1521">
            <v>272602</v>
          </cell>
          <cell r="B1521" t="str">
            <v>Ｐ160</v>
          </cell>
          <cell r="G1521" t="str">
            <v>Ｐ160</v>
          </cell>
        </row>
        <row r="1522">
          <cell r="A1522">
            <v>272621</v>
          </cell>
          <cell r="B1522" t="str">
            <v>Ｐ160</v>
          </cell>
          <cell r="G1522" t="str">
            <v>Ｐ160</v>
          </cell>
        </row>
        <row r="1523">
          <cell r="A1523">
            <v>272622</v>
          </cell>
          <cell r="B1523" t="str">
            <v>Ｐ160</v>
          </cell>
          <cell r="G1523" t="str">
            <v>Ｐ160</v>
          </cell>
        </row>
        <row r="1524">
          <cell r="A1524">
            <v>272641</v>
          </cell>
          <cell r="B1524" t="str">
            <v>Ｐ160</v>
          </cell>
          <cell r="G1524" t="str">
            <v>Ｐ160</v>
          </cell>
        </row>
        <row r="1525">
          <cell r="A1525">
            <v>272642</v>
          </cell>
          <cell r="B1525" t="str">
            <v>Ｐ160</v>
          </cell>
          <cell r="G1525" t="str">
            <v>Ｐ160</v>
          </cell>
        </row>
        <row r="1526">
          <cell r="A1526">
            <v>272661</v>
          </cell>
          <cell r="B1526" t="str">
            <v>Ｐ160</v>
          </cell>
          <cell r="G1526" t="str">
            <v>Ｐ160</v>
          </cell>
        </row>
        <row r="1527">
          <cell r="A1527">
            <v>272662</v>
          </cell>
          <cell r="B1527" t="str">
            <v>Ｐ160</v>
          </cell>
          <cell r="G1527" t="str">
            <v>Ｐ160</v>
          </cell>
        </row>
        <row r="1528">
          <cell r="A1528">
            <v>272663</v>
          </cell>
          <cell r="B1528" t="str">
            <v>Ｐ160</v>
          </cell>
          <cell r="G1528" t="str">
            <v>Ｐ160</v>
          </cell>
        </row>
        <row r="1529">
          <cell r="A1529">
            <v>272664</v>
          </cell>
          <cell r="B1529" t="str">
            <v>Ｐ160</v>
          </cell>
          <cell r="G1529" t="str">
            <v>Ｐ160</v>
          </cell>
        </row>
        <row r="1530">
          <cell r="A1530">
            <v>272665</v>
          </cell>
          <cell r="B1530" t="str">
            <v>Ｐ160</v>
          </cell>
          <cell r="G1530" t="str">
            <v>Ｐ160</v>
          </cell>
        </row>
        <row r="1531">
          <cell r="A1531">
            <v>272666</v>
          </cell>
          <cell r="B1531" t="str">
            <v>Ｐ160</v>
          </cell>
          <cell r="G1531" t="str">
            <v>Ｐ160</v>
          </cell>
        </row>
        <row r="1532">
          <cell r="A1532">
            <v>272671</v>
          </cell>
          <cell r="B1532" t="str">
            <v>Ｐ160</v>
          </cell>
          <cell r="G1532" t="str">
            <v>Ｐ160</v>
          </cell>
        </row>
        <row r="1533">
          <cell r="A1533">
            <v>272681</v>
          </cell>
          <cell r="B1533" t="str">
            <v>Ｐ160</v>
          </cell>
          <cell r="G1533" t="str">
            <v>Ｐ160</v>
          </cell>
        </row>
        <row r="1534">
          <cell r="A1534">
            <v>272682</v>
          </cell>
          <cell r="B1534" t="str">
            <v>Ｐ160</v>
          </cell>
          <cell r="G1534" t="str">
            <v>Ｐ160</v>
          </cell>
        </row>
        <row r="1535">
          <cell r="A1535">
            <v>272683</v>
          </cell>
          <cell r="B1535" t="str">
            <v>Ｐ161</v>
          </cell>
          <cell r="G1535" t="str">
            <v>Ｐ161</v>
          </cell>
        </row>
        <row r="1536">
          <cell r="A1536">
            <v>272691</v>
          </cell>
          <cell r="B1536" t="str">
            <v>Ｐ161</v>
          </cell>
          <cell r="G1536" t="str">
            <v>Ｐ161</v>
          </cell>
        </row>
        <row r="1537">
          <cell r="A1537">
            <v>272692</v>
          </cell>
          <cell r="B1537" t="str">
            <v>Ｐ161</v>
          </cell>
          <cell r="G1537" t="str">
            <v>Ｐ161</v>
          </cell>
        </row>
        <row r="1538">
          <cell r="A1538">
            <v>272693</v>
          </cell>
          <cell r="B1538" t="str">
            <v>Ｐ161</v>
          </cell>
          <cell r="G1538" t="str">
            <v>Ｐ161</v>
          </cell>
        </row>
        <row r="1539">
          <cell r="A1539">
            <v>272701</v>
          </cell>
          <cell r="B1539" t="str">
            <v>Ｐ161</v>
          </cell>
          <cell r="G1539" t="str">
            <v>Ｐ161</v>
          </cell>
        </row>
        <row r="1540">
          <cell r="A1540">
            <v>272702</v>
          </cell>
          <cell r="B1540" t="str">
            <v>Ｐ161</v>
          </cell>
          <cell r="G1540" t="str">
            <v>Ｐ161</v>
          </cell>
        </row>
        <row r="1541">
          <cell r="A1541">
            <v>272703</v>
          </cell>
          <cell r="B1541" t="str">
            <v>Ｐ161</v>
          </cell>
          <cell r="G1541" t="str">
            <v>Ｐ161</v>
          </cell>
        </row>
        <row r="1542">
          <cell r="A1542">
            <v>272711</v>
          </cell>
          <cell r="B1542" t="str">
            <v>Ｐ161</v>
          </cell>
          <cell r="G1542" t="str">
            <v>Ｐ161</v>
          </cell>
        </row>
        <row r="1543">
          <cell r="A1543">
            <v>272712</v>
          </cell>
          <cell r="B1543" t="str">
            <v>Ｐ161</v>
          </cell>
          <cell r="G1543" t="str">
            <v>Ｐ161</v>
          </cell>
        </row>
        <row r="1544">
          <cell r="A1544">
            <v>272713</v>
          </cell>
          <cell r="B1544" t="str">
            <v>Ｐ161</v>
          </cell>
          <cell r="G1544" t="str">
            <v>Ｐ161</v>
          </cell>
        </row>
        <row r="1545">
          <cell r="A1545">
            <v>272714</v>
          </cell>
          <cell r="B1545" t="str">
            <v>床ﾌﾛｰﾘﾝｸﾞﾎﾞｰﾄﾞ張</v>
          </cell>
          <cell r="C1545" t="str">
            <v>[かば]・1,2等込・厚15・下地別途</v>
          </cell>
          <cell r="D1545" t="str">
            <v>㎡</v>
          </cell>
          <cell r="E1545">
            <v>7090</v>
          </cell>
          <cell r="F1545" t="str">
            <v>P161</v>
          </cell>
          <cell r="G1545" t="str">
            <v>P161</v>
          </cell>
        </row>
        <row r="1546">
          <cell r="A1546">
            <v>272715</v>
          </cell>
          <cell r="B1546" t="str">
            <v>床ﾌﾛｰﾘﾝｸﾞﾎﾞｰﾄﾞ張</v>
          </cell>
          <cell r="C1546" t="str">
            <v>[ﾗｰﾐﾝ]・厚15・下地別途</v>
          </cell>
          <cell r="D1546" t="str">
            <v>㎡</v>
          </cell>
          <cell r="E1546">
            <v>6080</v>
          </cell>
          <cell r="F1546" t="str">
            <v>P161</v>
          </cell>
          <cell r="G1546" t="str">
            <v>P161</v>
          </cell>
        </row>
        <row r="1547">
          <cell r="A1547">
            <v>272780</v>
          </cell>
          <cell r="B1547" t="str">
            <v>床ﾌﾛｰﾘﾝｸﾞﾎﾞｰﾄﾞ張</v>
          </cell>
          <cell r="C1547" t="str">
            <v>[ﾗﾜﾝ]・厚15・下地別途</v>
          </cell>
          <cell r="D1547" t="str">
            <v>㎡</v>
          </cell>
          <cell r="E1547">
            <v>6080</v>
          </cell>
          <cell r="F1547" t="str">
            <v>P161</v>
          </cell>
          <cell r="G1547" t="str">
            <v>P161</v>
          </cell>
        </row>
        <row r="1548">
          <cell r="A1548">
            <v>272781</v>
          </cell>
          <cell r="B1548" t="str">
            <v>床ﾌﾛｰﾘﾝｸﾞﾎﾞｰﾄﾞ張</v>
          </cell>
          <cell r="C1548" t="str">
            <v>[ｱﾋﾟﾄﾝ]・厚15・下地別途</v>
          </cell>
          <cell r="D1548" t="str">
            <v>㎡</v>
          </cell>
          <cell r="E1548">
            <v>5880</v>
          </cell>
          <cell r="F1548" t="str">
            <v>P161</v>
          </cell>
          <cell r="G1548" t="str">
            <v>P161</v>
          </cell>
        </row>
        <row r="1549">
          <cell r="A1549">
            <v>272782</v>
          </cell>
          <cell r="B1549" t="str">
            <v>床ﾌﾛｰﾘﾝｸﾞﾎﾞｰﾄﾞ張</v>
          </cell>
          <cell r="C1549" t="str">
            <v>[ｲｽ]・厚15・下地別途</v>
          </cell>
          <cell r="D1549" t="str">
            <v>㎡</v>
          </cell>
          <cell r="E1549">
            <v>11000</v>
          </cell>
          <cell r="F1549" t="str">
            <v>P161</v>
          </cell>
          <cell r="G1549" t="str">
            <v>P161</v>
          </cell>
        </row>
        <row r="1550">
          <cell r="A1550">
            <v>272783</v>
          </cell>
          <cell r="B1550" t="str">
            <v>床ﾌﾛｰﾘﾝｸﾞﾎﾞｰﾄﾞ張</v>
          </cell>
          <cell r="C1550" t="str">
            <v>[ｻｸﾗ]・厚15・下地別途</v>
          </cell>
          <cell r="D1550" t="str">
            <v>㎡</v>
          </cell>
          <cell r="E1550">
            <v>7160</v>
          </cell>
          <cell r="F1550" t="str">
            <v>P161</v>
          </cell>
          <cell r="G1550" t="str">
            <v>P161</v>
          </cell>
        </row>
        <row r="1551">
          <cell r="A1551">
            <v>272784</v>
          </cell>
          <cell r="B1551" t="str">
            <v>床ﾌﾛｰﾘﾝｸﾞﾎﾞｰﾄﾞ張</v>
          </cell>
          <cell r="C1551" t="str">
            <v>[日桧]・厚15・下地別途</v>
          </cell>
          <cell r="D1551" t="str">
            <v>㎡</v>
          </cell>
          <cell r="E1551">
            <v>8110</v>
          </cell>
          <cell r="F1551" t="str">
            <v>P161</v>
          </cell>
          <cell r="G1551" t="str">
            <v>P161</v>
          </cell>
        </row>
        <row r="1552">
          <cell r="A1552">
            <v>272785</v>
          </cell>
          <cell r="B1552" t="str">
            <v>床ﾌﾛｰﾘﾝｸﾞﾎﾞｰﾄﾞ張</v>
          </cell>
          <cell r="C1552" t="str">
            <v>[ﾁｰｸ]・厚15・下地別途</v>
          </cell>
          <cell r="D1552" t="str">
            <v>㎡</v>
          </cell>
          <cell r="E1552">
            <v>7630</v>
          </cell>
          <cell r="F1552" t="str">
            <v>P161</v>
          </cell>
          <cell r="G1552" t="str">
            <v>P161</v>
          </cell>
        </row>
        <row r="1553">
          <cell r="A1553">
            <v>272786</v>
          </cell>
          <cell r="B1553" t="str">
            <v>床ﾌﾛｰﾘﾝｸﾞﾎﾞｰﾄﾞ張</v>
          </cell>
          <cell r="C1553" t="str">
            <v>[ｶﾘﾝ]・厚15・下地別途</v>
          </cell>
          <cell r="D1553" t="str">
            <v>㎡</v>
          </cell>
          <cell r="E1553">
            <v>7160</v>
          </cell>
          <cell r="F1553" t="str">
            <v>P161</v>
          </cell>
          <cell r="G1553" t="str">
            <v>P161</v>
          </cell>
        </row>
        <row r="1554">
          <cell r="A1554">
            <v>272787</v>
          </cell>
          <cell r="B1554" t="str">
            <v>床ﾌﾛｰﾘﾝｸﾞﾎﾞｰﾄﾞ張</v>
          </cell>
          <cell r="C1554" t="str">
            <v>㎡</v>
          </cell>
          <cell r="D1554" t="str">
            <v>㎡</v>
          </cell>
        </row>
        <row r="1555">
          <cell r="A1555">
            <v>272788</v>
          </cell>
          <cell r="B1555" t="str">
            <v>床ﾌﾛｰﾘﾝｸﾞﾎﾞｰﾄﾞ張</v>
          </cell>
          <cell r="C1555" t="str">
            <v>㎡</v>
          </cell>
          <cell r="D1555" t="str">
            <v>㎡</v>
          </cell>
        </row>
        <row r="1556">
          <cell r="A1556">
            <v>272801</v>
          </cell>
          <cell r="B1556" t="str">
            <v>床ﾌﾛｰﾘﾝｸﾞﾎﾞｰﾄﾞ張</v>
          </cell>
          <cell r="C1556" t="str">
            <v>㎡</v>
          </cell>
          <cell r="D1556" t="str">
            <v>㎡</v>
          </cell>
        </row>
        <row r="1557">
          <cell r="A1557">
            <v>272802</v>
          </cell>
          <cell r="B1557" t="str">
            <v>床ﾌﾛｰﾘﾝｸﾞﾎﾞｰﾄﾞ張</v>
          </cell>
          <cell r="C1557" t="str">
            <v>㎡</v>
          </cell>
          <cell r="D1557" t="str">
            <v>㎡</v>
          </cell>
        </row>
        <row r="1558">
          <cell r="A1558">
            <v>272811</v>
          </cell>
        </row>
        <row r="1559">
          <cell r="A1559">
            <v>272812</v>
          </cell>
        </row>
        <row r="1560">
          <cell r="A1560">
            <v>272821</v>
          </cell>
        </row>
        <row r="1561">
          <cell r="A1561">
            <v>272822</v>
          </cell>
        </row>
        <row r="1562">
          <cell r="A1562">
            <v>272823</v>
          </cell>
        </row>
        <row r="1563">
          <cell r="A1563">
            <v>272824</v>
          </cell>
        </row>
        <row r="1564">
          <cell r="A1564">
            <v>272831</v>
          </cell>
        </row>
        <row r="1565">
          <cell r="A1565">
            <v>272832</v>
          </cell>
        </row>
        <row r="1566">
          <cell r="A1566">
            <v>272833</v>
          </cell>
          <cell r="B1566" t="str">
            <v>床ﾓｻﾞｲｸﾊﾟｰｹｯﾄ張</v>
          </cell>
          <cell r="C1566" t="str">
            <v>ぶな・厚８乾式・下地別途</v>
          </cell>
          <cell r="D1566" t="str">
            <v>㎡</v>
          </cell>
          <cell r="E1566">
            <v>7040</v>
          </cell>
          <cell r="F1566" t="str">
            <v>P162</v>
          </cell>
          <cell r="G1566" t="str">
            <v>P162</v>
          </cell>
        </row>
        <row r="1567">
          <cell r="A1567">
            <v>272834</v>
          </cell>
          <cell r="B1567" t="str">
            <v>床ﾓｻﾞｲｸﾊﾟｰｹｯﾄ張</v>
          </cell>
          <cell r="C1567" t="str">
            <v>なら・厚８乾式・下地別途</v>
          </cell>
          <cell r="D1567" t="str">
            <v>㎡</v>
          </cell>
          <cell r="E1567">
            <v>7940</v>
          </cell>
          <cell r="F1567" t="str">
            <v>P162</v>
          </cell>
          <cell r="G1567" t="str">
            <v>P162</v>
          </cell>
        </row>
        <row r="1568">
          <cell r="A1568">
            <v>272841</v>
          </cell>
          <cell r="B1568" t="str">
            <v>床ﾓｻﾞｲｸﾊﾟｰｹｯﾄ張</v>
          </cell>
          <cell r="C1568" t="str">
            <v>ぶな・厚８乾式・床ｺﾝｸﾘｰﾄ金ごて共</v>
          </cell>
          <cell r="D1568" t="str">
            <v>㎡</v>
          </cell>
          <cell r="E1568">
            <v>7780</v>
          </cell>
          <cell r="F1568" t="str">
            <v>P162</v>
          </cell>
          <cell r="G1568" t="str">
            <v>P162</v>
          </cell>
        </row>
        <row r="1569">
          <cell r="A1569">
            <v>272842</v>
          </cell>
          <cell r="B1569" t="str">
            <v>床ﾓｻﾞｲｸﾊﾟｰｹｯﾄ張</v>
          </cell>
          <cell r="C1569" t="str">
            <v>なら・厚８乾式・床ｺﾝｸﾘｰﾄ金ごて共</v>
          </cell>
          <cell r="D1569" t="str">
            <v>㎡</v>
          </cell>
          <cell r="E1569">
            <v>8710</v>
          </cell>
          <cell r="F1569" t="str">
            <v>P162</v>
          </cell>
          <cell r="G1569" t="str">
            <v>P162</v>
          </cell>
        </row>
        <row r="1570">
          <cell r="A1570">
            <v>272845</v>
          </cell>
        </row>
        <row r="1571">
          <cell r="A1571">
            <v>272846</v>
          </cell>
        </row>
        <row r="1572">
          <cell r="A1572">
            <v>272851</v>
          </cell>
        </row>
        <row r="1573">
          <cell r="A1573">
            <v>272852</v>
          </cell>
        </row>
        <row r="1574">
          <cell r="A1574">
            <v>272853</v>
          </cell>
        </row>
        <row r="1575">
          <cell r="A1575">
            <v>272854</v>
          </cell>
        </row>
        <row r="1576">
          <cell r="A1576">
            <v>272861</v>
          </cell>
        </row>
        <row r="1577">
          <cell r="A1577">
            <v>272862</v>
          </cell>
        </row>
        <row r="1578">
          <cell r="A1578">
            <v>272863</v>
          </cell>
        </row>
        <row r="1579">
          <cell r="A1579">
            <v>272864</v>
          </cell>
        </row>
        <row r="1580">
          <cell r="A1580">
            <v>272871</v>
          </cell>
        </row>
        <row r="1581">
          <cell r="A1581">
            <v>272872</v>
          </cell>
        </row>
        <row r="1582">
          <cell r="A1582">
            <v>272873</v>
          </cell>
        </row>
        <row r="1583">
          <cell r="A1583">
            <v>272874</v>
          </cell>
        </row>
        <row r="1584">
          <cell r="A1584">
            <v>272875</v>
          </cell>
        </row>
        <row r="1585">
          <cell r="A1585">
            <v>272876</v>
          </cell>
        </row>
        <row r="1586">
          <cell r="A1586">
            <v>272877</v>
          </cell>
        </row>
        <row r="1587">
          <cell r="A1587">
            <v>272881</v>
          </cell>
        </row>
        <row r="1588">
          <cell r="A1588">
            <v>272882</v>
          </cell>
        </row>
        <row r="1589">
          <cell r="A1589">
            <v>272883</v>
          </cell>
        </row>
        <row r="1590">
          <cell r="A1590">
            <v>272884</v>
          </cell>
        </row>
        <row r="1591">
          <cell r="A1591">
            <v>272885</v>
          </cell>
        </row>
        <row r="1592">
          <cell r="A1592">
            <v>272891</v>
          </cell>
        </row>
        <row r="1593">
          <cell r="A1593">
            <v>272892</v>
          </cell>
        </row>
        <row r="1594">
          <cell r="A1594">
            <v>272893</v>
          </cell>
        </row>
        <row r="1595">
          <cell r="A1595">
            <v>272894</v>
          </cell>
        </row>
        <row r="1596">
          <cell r="A1596">
            <v>272895</v>
          </cell>
        </row>
        <row r="1597">
          <cell r="A1597">
            <v>272901</v>
          </cell>
        </row>
        <row r="1598">
          <cell r="A1598">
            <v>272902</v>
          </cell>
        </row>
        <row r="1599">
          <cell r="A1599">
            <v>272903</v>
          </cell>
        </row>
        <row r="1600">
          <cell r="A1600">
            <v>272911</v>
          </cell>
        </row>
        <row r="1601">
          <cell r="A1601">
            <v>272912</v>
          </cell>
        </row>
        <row r="1602">
          <cell r="A1602">
            <v>272913</v>
          </cell>
        </row>
        <row r="1603">
          <cell r="A1603">
            <v>272914</v>
          </cell>
        </row>
        <row r="1604">
          <cell r="A1604">
            <v>272915</v>
          </cell>
        </row>
        <row r="1605">
          <cell r="A1605">
            <v>272916</v>
          </cell>
        </row>
        <row r="1606">
          <cell r="A1606">
            <v>272921</v>
          </cell>
        </row>
        <row r="1607">
          <cell r="A1607">
            <v>272922</v>
          </cell>
        </row>
        <row r="1608">
          <cell r="A1608">
            <v>272923</v>
          </cell>
        </row>
        <row r="1609">
          <cell r="A1609">
            <v>272924</v>
          </cell>
        </row>
        <row r="1610">
          <cell r="A1610">
            <v>272925</v>
          </cell>
        </row>
        <row r="1611">
          <cell r="A1611">
            <v>272926</v>
          </cell>
        </row>
        <row r="1612">
          <cell r="A1612">
            <v>272931</v>
          </cell>
        </row>
        <row r="1613">
          <cell r="A1613">
            <v>272935</v>
          </cell>
        </row>
        <row r="1614">
          <cell r="A1614">
            <v>272941</v>
          </cell>
        </row>
        <row r="1615">
          <cell r="A1615">
            <v>272942</v>
          </cell>
        </row>
        <row r="1616">
          <cell r="A1616">
            <v>272943</v>
          </cell>
        </row>
        <row r="1617">
          <cell r="A1617">
            <v>272944</v>
          </cell>
        </row>
        <row r="1618">
          <cell r="A1618">
            <v>272945</v>
          </cell>
        </row>
        <row r="1619">
          <cell r="A1619">
            <v>272946</v>
          </cell>
        </row>
        <row r="1620">
          <cell r="A1620">
            <v>272951</v>
          </cell>
        </row>
        <row r="1621">
          <cell r="A1621">
            <v>272952</v>
          </cell>
        </row>
        <row r="1622">
          <cell r="A1622">
            <v>272953</v>
          </cell>
        </row>
        <row r="1623">
          <cell r="A1623">
            <v>272954</v>
          </cell>
        </row>
        <row r="1624">
          <cell r="A1624">
            <v>272955</v>
          </cell>
        </row>
        <row r="1625">
          <cell r="A1625">
            <v>272956</v>
          </cell>
        </row>
        <row r="1626">
          <cell r="A1626">
            <v>272961</v>
          </cell>
        </row>
        <row r="1627">
          <cell r="A1627">
            <v>272965</v>
          </cell>
        </row>
        <row r="1628">
          <cell r="A1628">
            <v>272971</v>
          </cell>
        </row>
        <row r="1629">
          <cell r="A1629">
            <v>272972</v>
          </cell>
        </row>
        <row r="1630">
          <cell r="A1630">
            <v>272973</v>
          </cell>
        </row>
        <row r="1631">
          <cell r="A1631">
            <v>272974</v>
          </cell>
        </row>
        <row r="1632">
          <cell r="A1632">
            <v>272975</v>
          </cell>
        </row>
        <row r="1633">
          <cell r="A1633">
            <v>272981</v>
          </cell>
        </row>
        <row r="1634">
          <cell r="A1634">
            <v>272982</v>
          </cell>
        </row>
        <row r="1635">
          <cell r="A1635">
            <v>272983</v>
          </cell>
        </row>
        <row r="1636">
          <cell r="A1636">
            <v>272984</v>
          </cell>
        </row>
        <row r="1637">
          <cell r="A1637">
            <v>272985</v>
          </cell>
        </row>
        <row r="1638">
          <cell r="A1638">
            <v>272987</v>
          </cell>
        </row>
        <row r="1639">
          <cell r="A1639">
            <v>272988</v>
          </cell>
        </row>
        <row r="1640">
          <cell r="A1640">
            <v>272989</v>
          </cell>
          <cell r="B1640" t="str">
            <v>P165</v>
          </cell>
          <cell r="G1640" t="str">
            <v>P165</v>
          </cell>
        </row>
        <row r="1641">
          <cell r="A1641">
            <v>272990</v>
          </cell>
          <cell r="B1641" t="str">
            <v>タタミ敷</v>
          </cell>
          <cell r="C1641" t="str">
            <v>P165</v>
          </cell>
          <cell r="G1641" t="str">
            <v>P165</v>
          </cell>
        </row>
        <row r="1642">
          <cell r="A1642">
            <v>272991</v>
          </cell>
          <cell r="B1642" t="str">
            <v>タタミ敷　半帖</v>
          </cell>
          <cell r="C1642" t="str">
            <v>P165</v>
          </cell>
          <cell r="G1642" t="str">
            <v>P165</v>
          </cell>
        </row>
        <row r="1643">
          <cell r="A1643">
            <v>272992</v>
          </cell>
          <cell r="B1643" t="str">
            <v>タタミ敷</v>
          </cell>
          <cell r="C1643" t="str">
            <v>沖縄備後表1級・下地別途</v>
          </cell>
          <cell r="D1643" t="str">
            <v>枚</v>
          </cell>
          <cell r="E1643">
            <v>9570</v>
          </cell>
          <cell r="F1643" t="str">
            <v>P165</v>
          </cell>
          <cell r="G1643" t="str">
            <v>P165</v>
          </cell>
        </row>
        <row r="1644">
          <cell r="A1644">
            <v>272992.09999999998</v>
          </cell>
          <cell r="B1644" t="str">
            <v>タタミ敷　半帖</v>
          </cell>
          <cell r="C1644" t="str">
            <v>沖縄備後表1級・下地別途</v>
          </cell>
          <cell r="D1644" t="str">
            <v>枚</v>
          </cell>
          <cell r="E1644">
            <v>5742</v>
          </cell>
          <cell r="F1644" t="str">
            <v>P165</v>
          </cell>
          <cell r="G1644" t="str">
            <v>P165</v>
          </cell>
        </row>
        <row r="1645">
          <cell r="A1645">
            <v>272993</v>
          </cell>
          <cell r="B1645" t="str">
            <v>タタミ敷</v>
          </cell>
          <cell r="C1645" t="str">
            <v>沖縄備後表2級・下地別途</v>
          </cell>
          <cell r="D1645" t="str">
            <v>枚</v>
          </cell>
          <cell r="E1645">
            <v>9350</v>
          </cell>
          <cell r="F1645" t="str">
            <v>P165</v>
          </cell>
          <cell r="G1645" t="str">
            <v>P165</v>
          </cell>
        </row>
        <row r="1646">
          <cell r="A1646">
            <v>272993.09999999998</v>
          </cell>
          <cell r="B1646" t="str">
            <v>タタミ敷　半帖</v>
          </cell>
          <cell r="C1646" t="str">
            <v>沖縄備後表2級・下地別途</v>
          </cell>
          <cell r="D1646" t="str">
            <v>枚</v>
          </cell>
          <cell r="E1646">
            <v>5610</v>
          </cell>
          <cell r="F1646" t="str">
            <v>P165</v>
          </cell>
          <cell r="G1646" t="str">
            <v>P165</v>
          </cell>
        </row>
        <row r="1647">
          <cell r="A1647">
            <v>272994</v>
          </cell>
          <cell r="B1647" t="str">
            <v>タタミ敷</v>
          </cell>
          <cell r="C1647" t="str">
            <v>P165</v>
          </cell>
          <cell r="G1647" t="str">
            <v>P165</v>
          </cell>
        </row>
        <row r="1648">
          <cell r="A1648">
            <v>272994.09999999998</v>
          </cell>
          <cell r="B1648" t="str">
            <v>タタミ敷　半帖</v>
          </cell>
          <cell r="C1648" t="str">
            <v>P165</v>
          </cell>
          <cell r="G1648" t="str">
            <v>P165</v>
          </cell>
        </row>
        <row r="1649">
          <cell r="A1649">
            <v>272995</v>
          </cell>
          <cell r="B1649" t="str">
            <v>P165</v>
          </cell>
          <cell r="G1649" t="str">
            <v>P165</v>
          </cell>
        </row>
        <row r="1650">
          <cell r="A1650">
            <v>272995.09999999998</v>
          </cell>
          <cell r="B1650" t="str">
            <v>P165</v>
          </cell>
          <cell r="G1650" t="str">
            <v>P165</v>
          </cell>
        </row>
        <row r="1651">
          <cell r="A1651">
            <v>272996</v>
          </cell>
          <cell r="B1651" t="str">
            <v>P165</v>
          </cell>
          <cell r="G1651" t="str">
            <v>P165</v>
          </cell>
        </row>
        <row r="1652">
          <cell r="A1652">
            <v>272997</v>
          </cell>
          <cell r="B1652" t="str">
            <v>P165</v>
          </cell>
          <cell r="G1652" t="str">
            <v>P165</v>
          </cell>
        </row>
        <row r="1654">
          <cell r="A1654" t="str">
            <v>仕上ユニット工事</v>
          </cell>
        </row>
        <row r="1655">
          <cell r="A1655">
            <v>273101</v>
          </cell>
          <cell r="B1655" t="str">
            <v>造付洋タンス・（ケヤキ）</v>
          </cell>
          <cell r="C1655" t="str">
            <v>W0.79×H1.75×D0.90内装ﾗﾜﾝ合板</v>
          </cell>
          <cell r="D1655" t="str">
            <v>ヶ所</v>
          </cell>
          <cell r="E1655">
            <v>40900</v>
          </cell>
          <cell r="F1655" t="str">
            <v>P166</v>
          </cell>
          <cell r="G1655" t="str">
            <v>P166</v>
          </cell>
        </row>
        <row r="1656">
          <cell r="A1656">
            <v>273102</v>
          </cell>
          <cell r="B1656" t="str">
            <v>造付洋タンス・（ﾁｰｸ）</v>
          </cell>
          <cell r="C1656" t="str">
            <v>W0.79×H1.75×D0.90内装ﾗﾜﾝ合板</v>
          </cell>
          <cell r="D1656" t="str">
            <v>ヶ所</v>
          </cell>
          <cell r="E1656">
            <v>37300</v>
          </cell>
          <cell r="F1656" t="str">
            <v>P166</v>
          </cell>
          <cell r="G1656" t="str">
            <v>P166</v>
          </cell>
        </row>
        <row r="1657">
          <cell r="A1657">
            <v>273111</v>
          </cell>
          <cell r="B1657" t="str">
            <v>洋服タンスユニット</v>
          </cell>
          <cell r="C1657" t="str">
            <v>W0.84×H1.74×D0.60・シングル型</v>
          </cell>
          <cell r="D1657" t="str">
            <v>ヶ所</v>
          </cell>
          <cell r="E1657">
            <v>57000</v>
          </cell>
          <cell r="F1657" t="str">
            <v>P166</v>
          </cell>
          <cell r="G1657" t="str">
            <v>P166</v>
          </cell>
        </row>
        <row r="1658">
          <cell r="A1658">
            <v>273112</v>
          </cell>
          <cell r="B1658" t="str">
            <v>洋服タンスユニット</v>
          </cell>
          <cell r="C1658" t="str">
            <v>W0.84×H1.74×D0.87・ダブル型</v>
          </cell>
          <cell r="D1658" t="str">
            <v>ヶ所</v>
          </cell>
          <cell r="E1658">
            <v>66600</v>
          </cell>
          <cell r="F1658" t="str">
            <v>P166</v>
          </cell>
          <cell r="G1658" t="str">
            <v>P166</v>
          </cell>
        </row>
        <row r="1659">
          <cell r="A1659">
            <v>273113</v>
          </cell>
          <cell r="B1659" t="str">
            <v>洋服タンスユニット</v>
          </cell>
          <cell r="C1659" t="str">
            <v>W1.12×H1.74×D0.87・シングル型</v>
          </cell>
          <cell r="D1659" t="str">
            <v>ヶ所</v>
          </cell>
          <cell r="E1659">
            <v>77800</v>
          </cell>
          <cell r="F1659" t="str">
            <v>P166</v>
          </cell>
          <cell r="G1659" t="str">
            <v>P166</v>
          </cell>
        </row>
        <row r="1660">
          <cell r="A1660">
            <v>273121</v>
          </cell>
          <cell r="B1660" t="str">
            <v>整理タンスユニット</v>
          </cell>
          <cell r="C1660" t="str">
            <v>W0.56×H1.74×D0.60・シングル型</v>
          </cell>
          <cell r="D1660" t="str">
            <v>ヶ所</v>
          </cell>
          <cell r="E1660">
            <v>50600</v>
          </cell>
          <cell r="F1660" t="str">
            <v>P166</v>
          </cell>
          <cell r="G1660" t="str">
            <v>P166</v>
          </cell>
        </row>
        <row r="1661">
          <cell r="A1661">
            <v>273122</v>
          </cell>
          <cell r="B1661" t="str">
            <v>整理タンスユニット</v>
          </cell>
          <cell r="C1661" t="str">
            <v>W0.84×H1.74×D0.60・シングル型</v>
          </cell>
          <cell r="D1661" t="str">
            <v>ヶ所</v>
          </cell>
          <cell r="E1661">
            <v>63400</v>
          </cell>
          <cell r="F1661" t="str">
            <v>P166</v>
          </cell>
          <cell r="G1661" t="str">
            <v>P166</v>
          </cell>
        </row>
        <row r="1662">
          <cell r="A1662">
            <v>273123</v>
          </cell>
          <cell r="B1662" t="str">
            <v>整理タンスユニット</v>
          </cell>
          <cell r="C1662" t="str">
            <v>W1.12×H1.74×D0.60・シングル型</v>
          </cell>
          <cell r="D1662" t="str">
            <v>ヶ所</v>
          </cell>
          <cell r="E1662">
            <v>77800</v>
          </cell>
          <cell r="F1662" t="str">
            <v>P166</v>
          </cell>
          <cell r="G1662" t="str">
            <v>P166</v>
          </cell>
        </row>
        <row r="1663">
          <cell r="A1663">
            <v>273131</v>
          </cell>
          <cell r="B1663" t="str">
            <v>収納ユニット</v>
          </cell>
          <cell r="C1663" t="str">
            <v>W1.72×H2.41×D0.87・ダブル型</v>
          </cell>
          <cell r="D1663" t="str">
            <v>ヶ所</v>
          </cell>
          <cell r="E1663">
            <v>206200</v>
          </cell>
          <cell r="F1663" t="str">
            <v>P166</v>
          </cell>
          <cell r="G1663" t="str">
            <v>P166</v>
          </cell>
        </row>
        <row r="1664">
          <cell r="A1664">
            <v>273132</v>
          </cell>
          <cell r="B1664" t="str">
            <v>収納ユニット</v>
          </cell>
          <cell r="C1664" t="str">
            <v>W2.56×H2.41×D0.87・ダブル型</v>
          </cell>
          <cell r="D1664" t="str">
            <v>ヶ所</v>
          </cell>
          <cell r="E1664">
            <v>291800</v>
          </cell>
          <cell r="F1664" t="str">
            <v>P166</v>
          </cell>
          <cell r="G1664" t="str">
            <v>P166</v>
          </cell>
        </row>
        <row r="1665">
          <cell r="A1665">
            <v>273133</v>
          </cell>
          <cell r="B1665" t="str">
            <v>収納ユニット</v>
          </cell>
          <cell r="C1665" t="str">
            <v>W3.40×H2.41×D0.87・ダブル型</v>
          </cell>
          <cell r="D1665" t="str">
            <v>ヶ所</v>
          </cell>
          <cell r="E1665">
            <v>367800</v>
          </cell>
          <cell r="F1665" t="str">
            <v>P166</v>
          </cell>
          <cell r="G1665" t="str">
            <v>P166</v>
          </cell>
        </row>
        <row r="1666">
          <cell r="A1666">
            <v>273201</v>
          </cell>
          <cell r="B1666" t="str">
            <v>P166</v>
          </cell>
          <cell r="G1666" t="str">
            <v>P166</v>
          </cell>
        </row>
        <row r="1667">
          <cell r="A1667">
            <v>273202</v>
          </cell>
          <cell r="B1667" t="str">
            <v>P166</v>
          </cell>
          <cell r="G1667" t="str">
            <v>P166</v>
          </cell>
        </row>
        <row r="1668">
          <cell r="A1668">
            <v>273211</v>
          </cell>
          <cell r="B1668" t="str">
            <v>P166</v>
          </cell>
          <cell r="G1668" t="str">
            <v>P166</v>
          </cell>
        </row>
        <row r="1669">
          <cell r="A1669">
            <v>273212</v>
          </cell>
          <cell r="B1669" t="str">
            <v>P166</v>
          </cell>
          <cell r="G1669" t="str">
            <v>P166</v>
          </cell>
        </row>
        <row r="1670">
          <cell r="A1670">
            <v>273221</v>
          </cell>
          <cell r="B1670" t="str">
            <v>P166</v>
          </cell>
          <cell r="G1670" t="str">
            <v>P166</v>
          </cell>
        </row>
        <row r="1671">
          <cell r="A1671">
            <v>273222</v>
          </cell>
          <cell r="B1671" t="str">
            <v>P166</v>
          </cell>
          <cell r="G1671" t="str">
            <v>P166</v>
          </cell>
        </row>
        <row r="1672">
          <cell r="A1672">
            <v>273231</v>
          </cell>
          <cell r="B1672" t="str">
            <v>P166</v>
          </cell>
          <cell r="G1672" t="str">
            <v>P166</v>
          </cell>
        </row>
        <row r="1673">
          <cell r="A1673">
            <v>273232</v>
          </cell>
          <cell r="B1673" t="str">
            <v>P166</v>
          </cell>
          <cell r="G1673" t="str">
            <v>P166</v>
          </cell>
        </row>
        <row r="1674">
          <cell r="A1674">
            <v>273233</v>
          </cell>
          <cell r="B1674" t="str">
            <v>P166</v>
          </cell>
          <cell r="G1674" t="str">
            <v>P166</v>
          </cell>
        </row>
        <row r="1675">
          <cell r="A1675">
            <v>273241</v>
          </cell>
          <cell r="B1675" t="str">
            <v>P166</v>
          </cell>
          <cell r="G1675" t="str">
            <v>P166</v>
          </cell>
        </row>
        <row r="1676">
          <cell r="A1676">
            <v>273242</v>
          </cell>
          <cell r="B1676" t="str">
            <v>P166</v>
          </cell>
          <cell r="G1676" t="str">
            <v>P166</v>
          </cell>
        </row>
        <row r="1677">
          <cell r="A1677">
            <v>273401</v>
          </cell>
          <cell r="B1677" t="str">
            <v>下駄箱・（和風タイプ）</v>
          </cell>
          <cell r="C1677" t="str">
            <v>900×390×750・上</v>
          </cell>
          <cell r="D1677" t="str">
            <v>ヶ所</v>
          </cell>
          <cell r="E1677">
            <v>44600</v>
          </cell>
          <cell r="F1677" t="str">
            <v>P166</v>
          </cell>
          <cell r="G1677" t="str">
            <v>P166</v>
          </cell>
        </row>
        <row r="1678">
          <cell r="A1678">
            <v>273402</v>
          </cell>
          <cell r="B1678" t="str">
            <v>下駄箱・（和風タイプ）</v>
          </cell>
          <cell r="C1678" t="str">
            <v>900×390×750・中</v>
          </cell>
          <cell r="D1678" t="str">
            <v>ヶ所</v>
          </cell>
          <cell r="E1678">
            <v>37200</v>
          </cell>
          <cell r="F1678" t="str">
            <v>P166</v>
          </cell>
          <cell r="G1678" t="str">
            <v>P166</v>
          </cell>
        </row>
        <row r="1679">
          <cell r="A1679">
            <v>273403</v>
          </cell>
          <cell r="B1679" t="str">
            <v>下駄箱・（和風タイプ）</v>
          </cell>
          <cell r="C1679" t="str">
            <v>900×390×750・並</v>
          </cell>
          <cell r="D1679" t="str">
            <v>ヶ所</v>
          </cell>
          <cell r="E1679">
            <v>31600</v>
          </cell>
          <cell r="F1679" t="str">
            <v>P166</v>
          </cell>
          <cell r="G1679" t="str">
            <v>P166</v>
          </cell>
        </row>
        <row r="1680">
          <cell r="A1680">
            <v>273404</v>
          </cell>
          <cell r="B1680" t="str">
            <v>下駄箱・（和風タイプ）</v>
          </cell>
          <cell r="C1680" t="str">
            <v>1350×440×823・上</v>
          </cell>
          <cell r="D1680" t="str">
            <v>ヶ所</v>
          </cell>
          <cell r="E1680">
            <v>81200</v>
          </cell>
          <cell r="F1680" t="str">
            <v>P166</v>
          </cell>
          <cell r="G1680" t="str">
            <v>P166</v>
          </cell>
        </row>
        <row r="1681">
          <cell r="A1681">
            <v>273405</v>
          </cell>
          <cell r="B1681" t="str">
            <v>下駄箱・（和風タイプ）</v>
          </cell>
          <cell r="C1681" t="str">
            <v>1350×440×823・中</v>
          </cell>
          <cell r="D1681" t="str">
            <v>ヶ所</v>
          </cell>
          <cell r="E1681">
            <v>67700</v>
          </cell>
          <cell r="F1681" t="str">
            <v>P167</v>
          </cell>
          <cell r="G1681" t="str">
            <v>P167</v>
          </cell>
        </row>
        <row r="1682">
          <cell r="A1682">
            <v>273406</v>
          </cell>
          <cell r="B1682" t="str">
            <v>下駄箱・（和風タイプ）</v>
          </cell>
          <cell r="C1682" t="str">
            <v>1350×440×823・中</v>
          </cell>
          <cell r="D1682" t="str">
            <v>ヶ所</v>
          </cell>
          <cell r="E1682">
            <v>57500</v>
          </cell>
          <cell r="F1682" t="str">
            <v>P167</v>
          </cell>
          <cell r="G1682" t="str">
            <v>P167</v>
          </cell>
        </row>
        <row r="1683">
          <cell r="A1683">
            <v>273407</v>
          </cell>
          <cell r="B1683" t="str">
            <v>下駄箱・（和風タイプ）</v>
          </cell>
          <cell r="C1683" t="str">
            <v>1500×438×833・上</v>
          </cell>
          <cell r="D1683" t="str">
            <v>ヶ所</v>
          </cell>
          <cell r="E1683">
            <v>117700</v>
          </cell>
          <cell r="F1683" t="str">
            <v>P167</v>
          </cell>
          <cell r="G1683" t="str">
            <v>P167</v>
          </cell>
        </row>
        <row r="1684">
          <cell r="A1684">
            <v>273408</v>
          </cell>
          <cell r="B1684" t="str">
            <v>下駄箱・（和風タイプ）</v>
          </cell>
          <cell r="C1684" t="str">
            <v>1500×438×833・中</v>
          </cell>
          <cell r="D1684" t="str">
            <v>ヶ所</v>
          </cell>
          <cell r="E1684">
            <v>98100</v>
          </cell>
          <cell r="F1684" t="str">
            <v>P167</v>
          </cell>
          <cell r="G1684" t="str">
            <v>P167</v>
          </cell>
        </row>
        <row r="1685">
          <cell r="A1685">
            <v>273409</v>
          </cell>
          <cell r="B1685" t="str">
            <v>下駄箱・（和風タイプ）</v>
          </cell>
          <cell r="C1685" t="str">
            <v>1500×438×833・並</v>
          </cell>
          <cell r="D1685" t="str">
            <v>ヶ所</v>
          </cell>
          <cell r="E1685">
            <v>83300</v>
          </cell>
          <cell r="F1685" t="str">
            <v>P167</v>
          </cell>
          <cell r="G1685" t="str">
            <v>P167</v>
          </cell>
        </row>
        <row r="1686">
          <cell r="A1686">
            <v>273411</v>
          </cell>
          <cell r="B1686" t="str">
            <v>下駄箱・（洋風タイプ）</v>
          </cell>
          <cell r="C1686" t="str">
            <v>900×390×832・上</v>
          </cell>
          <cell r="D1686" t="str">
            <v>ヶ所</v>
          </cell>
          <cell r="E1686">
            <v>40900</v>
          </cell>
          <cell r="F1686" t="str">
            <v>P167</v>
          </cell>
          <cell r="G1686" t="str">
            <v>P167</v>
          </cell>
        </row>
        <row r="1687">
          <cell r="A1687">
            <v>273412</v>
          </cell>
          <cell r="B1687" t="str">
            <v>下駄箱・（洋風タイプ）</v>
          </cell>
          <cell r="C1687" t="str">
            <v>900×390×832・中</v>
          </cell>
          <cell r="D1687" t="str">
            <v>ヶ所</v>
          </cell>
          <cell r="E1687">
            <v>34100</v>
          </cell>
          <cell r="F1687" t="str">
            <v>P167</v>
          </cell>
          <cell r="G1687" t="str">
            <v>P167</v>
          </cell>
        </row>
        <row r="1688">
          <cell r="A1688">
            <v>273413</v>
          </cell>
          <cell r="B1688" t="str">
            <v>下駄箱・（洋風タイプ）</v>
          </cell>
          <cell r="C1688" t="str">
            <v>900×390×832・並</v>
          </cell>
          <cell r="D1688" t="str">
            <v>ヶ所</v>
          </cell>
          <cell r="E1688">
            <v>28900</v>
          </cell>
          <cell r="F1688" t="str">
            <v>P167</v>
          </cell>
          <cell r="G1688" t="str">
            <v>P167</v>
          </cell>
        </row>
        <row r="1689">
          <cell r="A1689">
            <v>273414</v>
          </cell>
          <cell r="B1689" t="str">
            <v>下駄箱・（洋風タイプ）</v>
          </cell>
          <cell r="C1689" t="str">
            <v>1350×440×823・上</v>
          </cell>
          <cell r="D1689" t="str">
            <v>ヶ所</v>
          </cell>
          <cell r="E1689">
            <v>77400</v>
          </cell>
          <cell r="F1689" t="str">
            <v>P167</v>
          </cell>
          <cell r="G1689" t="str">
            <v>P167</v>
          </cell>
        </row>
        <row r="1690">
          <cell r="A1690">
            <v>273415</v>
          </cell>
          <cell r="B1690" t="str">
            <v>下駄箱・（洋風タイプ）</v>
          </cell>
          <cell r="C1690" t="str">
            <v>1350×440×823・中</v>
          </cell>
          <cell r="D1690" t="str">
            <v>ヶ所</v>
          </cell>
          <cell r="E1690">
            <v>64500</v>
          </cell>
          <cell r="F1690" t="str">
            <v>P167</v>
          </cell>
          <cell r="G1690" t="str">
            <v>P167</v>
          </cell>
        </row>
        <row r="1691">
          <cell r="A1691">
            <v>273416</v>
          </cell>
          <cell r="B1691" t="str">
            <v>下駄箱・（洋風タイプ）</v>
          </cell>
          <cell r="C1691" t="str">
            <v>1350×440×823・中</v>
          </cell>
          <cell r="D1691" t="str">
            <v>ヶ所</v>
          </cell>
          <cell r="E1691">
            <v>54800</v>
          </cell>
          <cell r="F1691" t="str">
            <v>P167</v>
          </cell>
          <cell r="G1691" t="str">
            <v>P167</v>
          </cell>
        </row>
        <row r="1692">
          <cell r="A1692">
            <v>273417</v>
          </cell>
          <cell r="B1692" t="str">
            <v>下駄箱・（洋風タイプ）</v>
          </cell>
          <cell r="C1692" t="str">
            <v>1500×440×823・上</v>
          </cell>
          <cell r="D1692" t="str">
            <v>ヶ所</v>
          </cell>
          <cell r="E1692">
            <v>119600</v>
          </cell>
          <cell r="F1692" t="str">
            <v>P167</v>
          </cell>
          <cell r="G1692" t="str">
            <v>P167</v>
          </cell>
        </row>
        <row r="1693">
          <cell r="A1693">
            <v>273418</v>
          </cell>
          <cell r="B1693" t="str">
            <v>下駄箱・（洋風タイプ）</v>
          </cell>
          <cell r="C1693" t="str">
            <v>1500×440×823・中</v>
          </cell>
          <cell r="D1693" t="str">
            <v>ヶ所</v>
          </cell>
          <cell r="E1693">
            <v>99700</v>
          </cell>
          <cell r="F1693" t="str">
            <v>P167</v>
          </cell>
          <cell r="G1693" t="str">
            <v>P167</v>
          </cell>
        </row>
        <row r="1694">
          <cell r="A1694">
            <v>273419</v>
          </cell>
          <cell r="B1694" t="str">
            <v>下駄箱・（洋風タイプ）</v>
          </cell>
          <cell r="C1694" t="str">
            <v>1500×440×823・並</v>
          </cell>
          <cell r="D1694" t="str">
            <v>ヶ所</v>
          </cell>
          <cell r="E1694">
            <v>84700</v>
          </cell>
          <cell r="F1694" t="str">
            <v>P167</v>
          </cell>
          <cell r="G1694" t="str">
            <v>P167</v>
          </cell>
        </row>
        <row r="1696">
          <cell r="A1696" t="str">
            <v>雑工事</v>
          </cell>
        </row>
        <row r="1697">
          <cell r="A1697">
            <v>274001</v>
          </cell>
          <cell r="B1697" t="str">
            <v>床の間・[ユニット]</v>
          </cell>
          <cell r="C1697" t="str">
            <v>910×910・床の間内塗壁を含む</v>
          </cell>
          <cell r="D1697" t="str">
            <v>ヶ所</v>
          </cell>
          <cell r="E1697">
            <v>90400</v>
          </cell>
          <cell r="F1697" t="str">
            <v>P168</v>
          </cell>
          <cell r="G1697" t="str">
            <v>P168</v>
          </cell>
        </row>
        <row r="1698">
          <cell r="A1698">
            <v>274002</v>
          </cell>
          <cell r="B1698" t="str">
            <v>床の間・[ユニット]</v>
          </cell>
          <cell r="C1698" t="str">
            <v>1820×910・床の間内塗壁を含む</v>
          </cell>
          <cell r="D1698" t="str">
            <v>ヶ所</v>
          </cell>
          <cell r="E1698">
            <v>128800</v>
          </cell>
          <cell r="F1698" t="str">
            <v>P168</v>
          </cell>
          <cell r="G1698" t="str">
            <v>P168</v>
          </cell>
        </row>
        <row r="1699">
          <cell r="A1699">
            <v>274003</v>
          </cell>
          <cell r="B1699" t="str">
            <v>床の間・[ユニット]</v>
          </cell>
          <cell r="C1699" t="str">
            <v>3640×910・床脇付・床の間内塗壁を含む</v>
          </cell>
          <cell r="D1699" t="str">
            <v>ヶ所</v>
          </cell>
          <cell r="E1699">
            <v>224600</v>
          </cell>
          <cell r="F1699" t="str">
            <v>P168</v>
          </cell>
          <cell r="G1699" t="str">
            <v>P168</v>
          </cell>
        </row>
        <row r="1700">
          <cell r="A1700">
            <v>274011</v>
          </cell>
          <cell r="B1700">
            <v>202800</v>
          </cell>
          <cell r="C1700" t="str">
            <v>P168</v>
          </cell>
          <cell r="E1700">
            <v>202800</v>
          </cell>
          <cell r="G1700" t="str">
            <v>P168</v>
          </cell>
        </row>
        <row r="1701">
          <cell r="A1701">
            <v>274012</v>
          </cell>
          <cell r="B1701">
            <v>137700</v>
          </cell>
          <cell r="C1701" t="str">
            <v>P168</v>
          </cell>
          <cell r="E1701">
            <v>137700</v>
          </cell>
          <cell r="G1701" t="str">
            <v>P168</v>
          </cell>
        </row>
        <row r="1702">
          <cell r="A1702">
            <v>274021</v>
          </cell>
          <cell r="B1702" t="str">
            <v>P168</v>
          </cell>
          <cell r="G1702" t="str">
            <v>P168</v>
          </cell>
        </row>
        <row r="1703">
          <cell r="A1703">
            <v>274022</v>
          </cell>
          <cell r="B1703" t="str">
            <v>P168</v>
          </cell>
          <cell r="G1703" t="str">
            <v>P168</v>
          </cell>
        </row>
        <row r="1704">
          <cell r="A1704">
            <v>274023</v>
          </cell>
          <cell r="B1704" t="str">
            <v>P168</v>
          </cell>
          <cell r="G1704" t="str">
            <v>P168</v>
          </cell>
        </row>
        <row r="1705">
          <cell r="A1705">
            <v>274024</v>
          </cell>
          <cell r="B1705" t="str">
            <v>P168</v>
          </cell>
          <cell r="G1705" t="str">
            <v>P168</v>
          </cell>
        </row>
        <row r="1706">
          <cell r="A1706">
            <v>274025</v>
          </cell>
          <cell r="B1706" t="str">
            <v>P168</v>
          </cell>
          <cell r="G1706" t="str">
            <v>P168</v>
          </cell>
        </row>
        <row r="1707">
          <cell r="A1707">
            <v>274026</v>
          </cell>
          <cell r="B1707" t="str">
            <v>P168</v>
          </cell>
          <cell r="G1707" t="str">
            <v>P168</v>
          </cell>
        </row>
        <row r="1708">
          <cell r="A1708">
            <v>274031</v>
          </cell>
          <cell r="B1708" t="str">
            <v>P168</v>
          </cell>
          <cell r="G1708" t="str">
            <v>P168</v>
          </cell>
        </row>
        <row r="1709">
          <cell r="A1709">
            <v>274032</v>
          </cell>
          <cell r="B1709" t="str">
            <v>P168</v>
          </cell>
          <cell r="G1709" t="str">
            <v>P168</v>
          </cell>
        </row>
        <row r="1710">
          <cell r="A1710">
            <v>274033</v>
          </cell>
          <cell r="B1710" t="str">
            <v>P168</v>
          </cell>
          <cell r="G1710" t="str">
            <v>P168</v>
          </cell>
        </row>
        <row r="1711">
          <cell r="A1711">
            <v>274091</v>
          </cell>
          <cell r="B1711" t="str">
            <v>防蟻処理</v>
          </cell>
          <cell r="C1711" t="str">
            <v>土壌処理</v>
          </cell>
          <cell r="D1711" t="str">
            <v>㎡</v>
          </cell>
          <cell r="E1711">
            <v>738</v>
          </cell>
          <cell r="F1711" t="str">
            <v>P169</v>
          </cell>
          <cell r="G1711" t="str">
            <v>P169</v>
          </cell>
        </row>
        <row r="1712">
          <cell r="A1712">
            <v>274092</v>
          </cell>
          <cell r="B1712" t="str">
            <v>防蟻処理</v>
          </cell>
          <cell r="C1712" t="str">
            <v>木材処理</v>
          </cell>
          <cell r="D1712" t="str">
            <v>m3</v>
          </cell>
          <cell r="E1712">
            <v>12300</v>
          </cell>
          <cell r="F1712" t="str">
            <v>P169</v>
          </cell>
          <cell r="G1712" t="str">
            <v>P169</v>
          </cell>
        </row>
        <row r="1713">
          <cell r="A1713">
            <v>274101</v>
          </cell>
          <cell r="B1713" t="str">
            <v>押入・（建具除く）</v>
          </cell>
          <cell r="C1713" t="str">
            <v>W910・中段付・天袋無・内装ﾗﾜﾝ合板</v>
          </cell>
          <cell r="D1713" t="str">
            <v>ヶ所</v>
          </cell>
          <cell r="E1713">
            <v>10700</v>
          </cell>
          <cell r="F1713" t="str">
            <v>P168</v>
          </cell>
          <cell r="G1713" t="str">
            <v>P168</v>
          </cell>
        </row>
        <row r="1714">
          <cell r="A1714">
            <v>274102</v>
          </cell>
          <cell r="B1714" t="str">
            <v>押入・（建具除く）</v>
          </cell>
          <cell r="C1714" t="str">
            <v>W910・中段ﾕﾆｯﾄ付・天袋無・内装ﾗﾜﾝ合板</v>
          </cell>
          <cell r="D1714" t="str">
            <v>ヶ所</v>
          </cell>
          <cell r="E1714">
            <v>27900</v>
          </cell>
          <cell r="F1714" t="str">
            <v>P168</v>
          </cell>
          <cell r="G1714" t="str">
            <v>P168</v>
          </cell>
        </row>
        <row r="1715">
          <cell r="A1715">
            <v>274103</v>
          </cell>
          <cell r="B1715" t="str">
            <v>押入・（建具除く）</v>
          </cell>
          <cell r="C1715" t="str">
            <v>W910・中段付・天袋無・内装しっくい仕上げ</v>
          </cell>
          <cell r="D1715" t="str">
            <v>ヶ所</v>
          </cell>
          <cell r="E1715">
            <v>44100</v>
          </cell>
          <cell r="F1715" t="str">
            <v>P168</v>
          </cell>
          <cell r="G1715" t="str">
            <v>P168</v>
          </cell>
        </row>
        <row r="1716">
          <cell r="A1716">
            <v>274104</v>
          </cell>
          <cell r="B1716" t="str">
            <v>押入・（建具除く）</v>
          </cell>
          <cell r="C1716" t="str">
            <v>W910・中段付・天袋付・内装ﾗﾜﾝ合板</v>
          </cell>
          <cell r="D1716" t="str">
            <v>ヶ所</v>
          </cell>
          <cell r="E1716">
            <v>14000</v>
          </cell>
          <cell r="F1716" t="str">
            <v>P168</v>
          </cell>
          <cell r="G1716" t="str">
            <v>P168</v>
          </cell>
        </row>
        <row r="1717">
          <cell r="A1717">
            <v>274105</v>
          </cell>
          <cell r="B1717" t="str">
            <v>押入・（建具除く）</v>
          </cell>
          <cell r="C1717" t="str">
            <v>W910・中段ﾕﾆｯﾄ付・天袋付・内装ﾗﾜﾝ合板</v>
          </cell>
          <cell r="D1717" t="str">
            <v>ヶ所</v>
          </cell>
          <cell r="E1717">
            <v>31300</v>
          </cell>
          <cell r="F1717" t="str">
            <v>P168</v>
          </cell>
          <cell r="G1717" t="str">
            <v>P168</v>
          </cell>
        </row>
        <row r="1718">
          <cell r="A1718">
            <v>274106</v>
          </cell>
          <cell r="B1718" t="str">
            <v>押入・（建具除く）</v>
          </cell>
          <cell r="C1718" t="str">
            <v>W910・中段付・天袋付・内装しっくい仕上げ</v>
          </cell>
          <cell r="D1718" t="str">
            <v>ヶ所</v>
          </cell>
          <cell r="E1718">
            <v>55600</v>
          </cell>
          <cell r="F1718" t="str">
            <v>P168</v>
          </cell>
          <cell r="G1718" t="str">
            <v>P168</v>
          </cell>
        </row>
        <row r="1719">
          <cell r="A1719">
            <v>274111</v>
          </cell>
          <cell r="B1719" t="str">
            <v>押入・（建具除く）</v>
          </cell>
          <cell r="C1719" t="str">
            <v>W1360・中段付・天袋無・内装ﾗﾜﾝ合板</v>
          </cell>
          <cell r="D1719" t="str">
            <v>ヶ所</v>
          </cell>
          <cell r="E1719">
            <v>15300</v>
          </cell>
          <cell r="F1719" t="str">
            <v>P168</v>
          </cell>
          <cell r="G1719" t="str">
            <v>P168</v>
          </cell>
        </row>
        <row r="1720">
          <cell r="A1720">
            <v>274112</v>
          </cell>
          <cell r="B1720" t="str">
            <v>押入・（建具除く）</v>
          </cell>
          <cell r="C1720" t="str">
            <v>W1360・中段ﾕﾆｯﾄ付・天袋無・内装ﾗﾜﾝ合板</v>
          </cell>
          <cell r="D1720" t="str">
            <v>ヶ所</v>
          </cell>
          <cell r="E1720">
            <v>38800</v>
          </cell>
          <cell r="F1720" t="str">
            <v>P168</v>
          </cell>
          <cell r="G1720" t="str">
            <v>P168</v>
          </cell>
        </row>
        <row r="1721">
          <cell r="A1721">
            <v>274113</v>
          </cell>
          <cell r="B1721" t="str">
            <v>押入・（建具除く）</v>
          </cell>
          <cell r="C1721" t="str">
            <v>W1360・中段付・天袋無・内装しっくい仕上げ</v>
          </cell>
          <cell r="D1721" t="str">
            <v>ヶ所</v>
          </cell>
          <cell r="E1721">
            <v>54200</v>
          </cell>
          <cell r="F1721" t="str">
            <v>P168</v>
          </cell>
          <cell r="G1721" t="str">
            <v>P168</v>
          </cell>
        </row>
        <row r="1722">
          <cell r="A1722">
            <v>274114</v>
          </cell>
          <cell r="B1722" t="str">
            <v>押入・（建具除く）</v>
          </cell>
          <cell r="C1722" t="str">
            <v>W1360・中段付・天袋付・内装ﾗﾜﾝ合板</v>
          </cell>
          <cell r="D1722" t="str">
            <v>ヶ所</v>
          </cell>
          <cell r="E1722">
            <v>20200</v>
          </cell>
          <cell r="F1722" t="str">
            <v>P168</v>
          </cell>
          <cell r="G1722" t="str">
            <v>P168</v>
          </cell>
        </row>
        <row r="1723">
          <cell r="A1723">
            <v>274115</v>
          </cell>
          <cell r="B1723" t="str">
            <v>押入・（建具除く）</v>
          </cell>
          <cell r="C1723" t="str">
            <v>W1360・中段ﾕﾆｯﾄ付・天袋付・内装ﾗﾜﾝ合板</v>
          </cell>
          <cell r="D1723" t="str">
            <v>ヶ所</v>
          </cell>
          <cell r="E1723">
            <v>43400</v>
          </cell>
          <cell r="F1723" t="str">
            <v>P168</v>
          </cell>
          <cell r="G1723" t="str">
            <v>P168</v>
          </cell>
        </row>
        <row r="1724">
          <cell r="A1724">
            <v>274116</v>
          </cell>
          <cell r="B1724" t="str">
            <v>押入・（建具除く）</v>
          </cell>
          <cell r="C1724" t="str">
            <v>W1360・中段付・天袋付・内装しっくい仕上げ</v>
          </cell>
          <cell r="D1724" t="str">
            <v>ヶ所</v>
          </cell>
          <cell r="E1724">
            <v>68600</v>
          </cell>
          <cell r="F1724" t="str">
            <v>P168</v>
          </cell>
          <cell r="G1724" t="str">
            <v>P168</v>
          </cell>
        </row>
        <row r="1725">
          <cell r="A1725">
            <v>274121</v>
          </cell>
          <cell r="B1725" t="str">
            <v>押入・（建具除く）</v>
          </cell>
          <cell r="C1725" t="str">
            <v>W1820・中段付・天袋無・内装ﾗﾜﾝ合板</v>
          </cell>
          <cell r="D1725" t="str">
            <v>ヶ所</v>
          </cell>
          <cell r="E1725">
            <v>20300</v>
          </cell>
          <cell r="F1725" t="str">
            <v>P169</v>
          </cell>
          <cell r="G1725" t="str">
            <v>P169</v>
          </cell>
        </row>
        <row r="1726">
          <cell r="A1726">
            <v>274122</v>
          </cell>
          <cell r="B1726" t="str">
            <v>押入・（建具除く）</v>
          </cell>
          <cell r="C1726" t="str">
            <v>W1820・中段ﾕﾆｯﾄ付・天袋無・内装ﾗﾜﾝ合板</v>
          </cell>
          <cell r="D1726" t="str">
            <v>ヶ所</v>
          </cell>
          <cell r="E1726">
            <v>46900</v>
          </cell>
          <cell r="F1726" t="str">
            <v>P169</v>
          </cell>
          <cell r="G1726" t="str">
            <v>P169</v>
          </cell>
        </row>
        <row r="1727">
          <cell r="A1727">
            <v>274123</v>
          </cell>
          <cell r="B1727" t="str">
            <v>押入・（建具除く）</v>
          </cell>
          <cell r="C1727" t="str">
            <v>W1820・中段付・天袋無・内装しっくい仕上げ</v>
          </cell>
          <cell r="D1727" t="str">
            <v>ヶ所</v>
          </cell>
          <cell r="E1727">
            <v>64800</v>
          </cell>
          <cell r="F1727" t="str">
            <v>P169</v>
          </cell>
          <cell r="G1727" t="str">
            <v>P169</v>
          </cell>
        </row>
        <row r="1728">
          <cell r="A1728">
            <v>274124</v>
          </cell>
          <cell r="B1728" t="str">
            <v>押入・（建具除く）</v>
          </cell>
          <cell r="C1728" t="str">
            <v>W1820・中段付・天袋付・内装ﾗﾜﾝ合板</v>
          </cell>
          <cell r="D1728" t="str">
            <v>ヶ所</v>
          </cell>
          <cell r="E1728">
            <v>26800</v>
          </cell>
          <cell r="F1728" t="str">
            <v>P169</v>
          </cell>
          <cell r="G1728" t="str">
            <v>P169</v>
          </cell>
        </row>
        <row r="1729">
          <cell r="A1729">
            <v>274125</v>
          </cell>
          <cell r="B1729" t="str">
            <v>押入・（建具除く）</v>
          </cell>
          <cell r="C1729" t="str">
            <v>W1820・中段ﾕﾆｯﾄ付・天袋付・内装ﾗﾜﾝ合板</v>
          </cell>
          <cell r="D1729" t="str">
            <v>ヶ所</v>
          </cell>
          <cell r="E1729">
            <v>53400</v>
          </cell>
          <cell r="F1729" t="str">
            <v>P169</v>
          </cell>
          <cell r="G1729" t="str">
            <v>P169</v>
          </cell>
        </row>
        <row r="1730">
          <cell r="A1730">
            <v>274126</v>
          </cell>
          <cell r="B1730" t="str">
            <v>押入・（建具除く）</v>
          </cell>
          <cell r="C1730" t="str">
            <v>W1820・中段付・天袋付・内装しっくい仕上げ</v>
          </cell>
          <cell r="D1730" t="str">
            <v>ヶ所</v>
          </cell>
          <cell r="E1730">
            <v>82300</v>
          </cell>
          <cell r="F1730" t="str">
            <v>P169</v>
          </cell>
          <cell r="G1730" t="str">
            <v>P169</v>
          </cell>
        </row>
        <row r="1731">
          <cell r="A1731">
            <v>274131</v>
          </cell>
          <cell r="B1731" t="str">
            <v>押入・（建具除く）</v>
          </cell>
          <cell r="C1731" t="str">
            <v>W2730・中段付・天袋無・内装ﾗﾜﾝ合板</v>
          </cell>
          <cell r="D1731" t="str">
            <v>ヶ所</v>
          </cell>
          <cell r="E1731">
            <v>29900</v>
          </cell>
          <cell r="F1731" t="str">
            <v>P169</v>
          </cell>
          <cell r="G1731" t="str">
            <v>P169</v>
          </cell>
        </row>
        <row r="1732">
          <cell r="A1732">
            <v>274132</v>
          </cell>
          <cell r="B1732" t="str">
            <v>押入・（建具除く）</v>
          </cell>
          <cell r="C1732" t="str">
            <v>W2730・中段付・天袋無・内装しっくい仕上げ</v>
          </cell>
          <cell r="D1732" t="str">
            <v>ヶ所</v>
          </cell>
          <cell r="E1732">
            <v>82700</v>
          </cell>
          <cell r="F1732" t="str">
            <v>P169</v>
          </cell>
          <cell r="G1732" t="str">
            <v>P169</v>
          </cell>
        </row>
        <row r="1733">
          <cell r="A1733">
            <v>274133</v>
          </cell>
          <cell r="B1733" t="str">
            <v>押入・（建具除く）</v>
          </cell>
          <cell r="C1733" t="str">
            <v>W2730・中段付・天袋付・内装ﾗﾜﾝ合板</v>
          </cell>
          <cell r="D1733" t="str">
            <v>ヶ所</v>
          </cell>
          <cell r="E1733">
            <v>39300</v>
          </cell>
          <cell r="F1733" t="str">
            <v>P169</v>
          </cell>
          <cell r="G1733" t="str">
            <v>P169</v>
          </cell>
        </row>
        <row r="1734">
          <cell r="A1734">
            <v>274134</v>
          </cell>
          <cell r="B1734" t="str">
            <v>押入・（建具除く）</v>
          </cell>
          <cell r="C1734" t="str">
            <v>W2730・中段付・天袋付・内装しっくい仕上げ</v>
          </cell>
          <cell r="D1734" t="str">
            <v>ヶ所</v>
          </cell>
          <cell r="E1734">
            <v>108700</v>
          </cell>
          <cell r="F1734" t="str">
            <v>P169</v>
          </cell>
          <cell r="G1734" t="str">
            <v>P169</v>
          </cell>
        </row>
        <row r="1735">
          <cell r="A1735">
            <v>274135</v>
          </cell>
          <cell r="B1735" t="str">
            <v>仏壇入れ</v>
          </cell>
          <cell r="C1735" t="str">
            <v>W900</v>
          </cell>
          <cell r="D1735" t="str">
            <v>ヶ所</v>
          </cell>
          <cell r="E1735">
            <v>74200</v>
          </cell>
          <cell r="F1735" t="str">
            <v>P169</v>
          </cell>
          <cell r="G1735" t="str">
            <v>P169</v>
          </cell>
        </row>
        <row r="1736">
          <cell r="A1736">
            <v>274136</v>
          </cell>
          <cell r="B1736" t="str">
            <v>仏壇入れ</v>
          </cell>
          <cell r="C1736" t="str">
            <v>W1,360</v>
          </cell>
          <cell r="D1736" t="str">
            <v>ヶ所</v>
          </cell>
          <cell r="E1736">
            <v>93800</v>
          </cell>
          <cell r="F1736" t="str">
            <v>P169</v>
          </cell>
          <cell r="G1736" t="str">
            <v>P169</v>
          </cell>
        </row>
        <row r="1737">
          <cell r="A1737">
            <v>274201</v>
          </cell>
          <cell r="B1737" t="str">
            <v>ｶｰﾃﾝﾎﾞｯｸｽ</v>
          </cell>
          <cell r="C1737" t="str">
            <v>m</v>
          </cell>
          <cell r="D1737" t="str">
            <v>m</v>
          </cell>
          <cell r="E1737">
            <v>3030</v>
          </cell>
          <cell r="G1737" t="str">
            <v>P169</v>
          </cell>
        </row>
        <row r="1738">
          <cell r="A1738">
            <v>274202</v>
          </cell>
          <cell r="B1738" t="str">
            <v>ｶｰﾃﾝﾎﾞｯｸｽ</v>
          </cell>
          <cell r="C1738" t="str">
            <v>m</v>
          </cell>
          <cell r="D1738" t="str">
            <v>m</v>
          </cell>
          <cell r="E1738">
            <v>4740</v>
          </cell>
          <cell r="G1738" t="str">
            <v>P169</v>
          </cell>
        </row>
        <row r="1739">
          <cell r="A1739">
            <v>274203</v>
          </cell>
          <cell r="B1739" t="str">
            <v>ｶｰﾃﾝﾎﾞｯｸｽ</v>
          </cell>
          <cell r="C1739" t="str">
            <v>m</v>
          </cell>
          <cell r="D1739" t="str">
            <v>m</v>
          </cell>
          <cell r="E1739">
            <v>3550</v>
          </cell>
          <cell r="G1739" t="str">
            <v>P169</v>
          </cell>
        </row>
        <row r="1740">
          <cell r="A1740">
            <v>274204</v>
          </cell>
          <cell r="B1740" t="str">
            <v>ｶｰﾃﾝﾎﾞｯｸｽ</v>
          </cell>
          <cell r="C1740" t="str">
            <v>m</v>
          </cell>
          <cell r="D1740" t="str">
            <v>m</v>
          </cell>
          <cell r="E1740">
            <v>3450</v>
          </cell>
          <cell r="G1740" t="str">
            <v>P169</v>
          </cell>
        </row>
        <row r="1741">
          <cell r="A1741">
            <v>274205</v>
          </cell>
          <cell r="B1741" t="str">
            <v>ｶｰﾃﾝﾎﾞｯｸｽ</v>
          </cell>
          <cell r="C1741" t="str">
            <v>m</v>
          </cell>
          <cell r="D1741" t="str">
            <v>m</v>
          </cell>
          <cell r="E1741">
            <v>4040</v>
          </cell>
          <cell r="G1741" t="str">
            <v>P169</v>
          </cell>
        </row>
        <row r="1742">
          <cell r="A1742">
            <v>274206</v>
          </cell>
          <cell r="B1742" t="str">
            <v>ｶｰﾃﾝﾎﾞｯｸｽ</v>
          </cell>
          <cell r="C1742" t="str">
            <v>m</v>
          </cell>
          <cell r="D1742" t="str">
            <v>m</v>
          </cell>
          <cell r="E1742">
            <v>10200</v>
          </cell>
          <cell r="G1742" t="str">
            <v>P169</v>
          </cell>
        </row>
        <row r="1743">
          <cell r="A1743">
            <v>274207</v>
          </cell>
          <cell r="B1743" t="str">
            <v>ｶｰﾃﾝﾎﾞｯｸｽ</v>
          </cell>
          <cell r="C1743" t="str">
            <v>m</v>
          </cell>
          <cell r="D1743" t="str">
            <v>m</v>
          </cell>
          <cell r="E1743">
            <v>4880</v>
          </cell>
          <cell r="G1743" t="str">
            <v>P169</v>
          </cell>
        </row>
        <row r="1744">
          <cell r="A1744">
            <v>274208</v>
          </cell>
          <cell r="B1744" t="str">
            <v>ｶｰﾃﾝﾎﾞｯｸｽ</v>
          </cell>
          <cell r="C1744" t="str">
            <v>m</v>
          </cell>
          <cell r="D1744" t="str">
            <v>m</v>
          </cell>
          <cell r="E1744">
            <v>3600</v>
          </cell>
          <cell r="G1744" t="str">
            <v>P169</v>
          </cell>
        </row>
        <row r="1745">
          <cell r="A1745">
            <v>274209</v>
          </cell>
          <cell r="B1745" t="str">
            <v>ｶｰﾃﾝﾎﾞｯｸｽ</v>
          </cell>
          <cell r="C1745" t="str">
            <v>m</v>
          </cell>
          <cell r="D1745" t="str">
            <v>m</v>
          </cell>
          <cell r="E1745">
            <v>3490</v>
          </cell>
          <cell r="G1745" t="str">
            <v>P169</v>
          </cell>
        </row>
        <row r="1746">
          <cell r="A1746">
            <v>274210</v>
          </cell>
          <cell r="B1746" t="str">
            <v>ｶｰﾃﾝﾎﾞｯｸｽ</v>
          </cell>
          <cell r="C1746" t="str">
            <v>m</v>
          </cell>
          <cell r="D1746" t="str">
            <v>m</v>
          </cell>
          <cell r="E1746">
            <v>4120</v>
          </cell>
          <cell r="G1746" t="str">
            <v>P169</v>
          </cell>
        </row>
        <row r="1747">
          <cell r="A1747">
            <v>274211</v>
          </cell>
          <cell r="B1747" t="str">
            <v>ｶｰﾃﾝﾎﾞｯｸｽ</v>
          </cell>
          <cell r="C1747" t="str">
            <v>m</v>
          </cell>
          <cell r="D1747" t="str">
            <v>m</v>
          </cell>
          <cell r="E1747">
            <v>10800</v>
          </cell>
          <cell r="G1747" t="str">
            <v>P169</v>
          </cell>
        </row>
        <row r="1748">
          <cell r="A1748">
            <v>274091</v>
          </cell>
        </row>
        <row r="1749">
          <cell r="A1749">
            <v>274092</v>
          </cell>
        </row>
        <row r="1751">
          <cell r="A1751" t="str">
            <v>電気工事</v>
          </cell>
        </row>
        <row r="1753">
          <cell r="A1753" t="str">
            <v>給水給湯工事</v>
          </cell>
        </row>
        <row r="1755">
          <cell r="A1755" t="str">
            <v>排水衛生設備</v>
          </cell>
        </row>
        <row r="1757">
          <cell r="A1757" t="str">
            <v>空調工事</v>
          </cell>
        </row>
        <row r="1759">
          <cell r="A1759" t="str">
            <v>その他設備工事</v>
          </cell>
        </row>
        <row r="1761">
          <cell r="A1761" t="str">
            <v>解体工事</v>
          </cell>
        </row>
        <row r="1762">
          <cell r="A1762">
            <v>289100</v>
          </cell>
          <cell r="B1762" t="str">
            <v>RC造建物く体解体</v>
          </cell>
          <cell r="C1762" t="str">
            <v>圧砕機を主としたもの・基礎解体、仮設別途</v>
          </cell>
          <cell r="D1762" t="str">
            <v>m3</v>
          </cell>
          <cell r="E1762">
            <v>10000</v>
          </cell>
          <cell r="F1762" t="str">
            <v>Ｐ182</v>
          </cell>
          <cell r="G1762" t="str">
            <v>Ｐ182</v>
          </cell>
        </row>
        <row r="1763">
          <cell r="A1763">
            <v>289101</v>
          </cell>
          <cell r="B1763" t="str">
            <v>RC造建物く体解体</v>
          </cell>
          <cell r="C1763" t="str">
            <v>大型ﾌﾞﾚｰｶｰを主としたもの・基礎解体、仮設別途</v>
          </cell>
          <cell r="D1763" t="str">
            <v>m3</v>
          </cell>
          <cell r="E1763">
            <v>9200</v>
          </cell>
          <cell r="F1763" t="str">
            <v>Ｐ182</v>
          </cell>
          <cell r="G1763" t="str">
            <v>Ｐ182</v>
          </cell>
        </row>
        <row r="1764">
          <cell r="A1764">
            <v>289102</v>
          </cell>
          <cell r="B1764" t="str">
            <v>RC造建物く体解体</v>
          </cell>
          <cell r="C1764" t="str">
            <v>ハンドﾌﾞﾚｰｶｰ・基礎解体、仮設別途</v>
          </cell>
          <cell r="D1764" t="str">
            <v>m3</v>
          </cell>
          <cell r="E1764">
            <v>33000</v>
          </cell>
          <cell r="F1764" t="str">
            <v>Ｐ182</v>
          </cell>
          <cell r="G1764" t="str">
            <v>Ｐ182</v>
          </cell>
        </row>
        <row r="1765">
          <cell r="A1765">
            <v>289103</v>
          </cell>
          <cell r="B1765" t="str">
            <v>RC造建物く体解体</v>
          </cell>
          <cell r="C1765" t="str">
            <v>ﾊﾝﾄﾞ、大型ﾌﾞﾚｰｶｰ併用・基礎解体、仮設別途</v>
          </cell>
          <cell r="D1765" t="str">
            <v>m3</v>
          </cell>
          <cell r="E1765">
            <v>21000</v>
          </cell>
          <cell r="F1765" t="str">
            <v>Ｐ182</v>
          </cell>
          <cell r="G1765" t="str">
            <v>Ｐ182</v>
          </cell>
        </row>
        <row r="1766">
          <cell r="A1766">
            <v>289104</v>
          </cell>
          <cell r="B1766" t="str">
            <v>ＳRC造建物く体解体</v>
          </cell>
          <cell r="C1766" t="str">
            <v>基礎解体、仮設別途</v>
          </cell>
          <cell r="D1766" t="str">
            <v>m3</v>
          </cell>
          <cell r="E1766">
            <v>13500</v>
          </cell>
          <cell r="F1766" t="str">
            <v>Ｐ182</v>
          </cell>
          <cell r="G1766" t="str">
            <v>Ｐ182</v>
          </cell>
        </row>
        <row r="1767">
          <cell r="A1767">
            <v>289110</v>
          </cell>
          <cell r="B1767" t="str">
            <v>Ｓ造建物く体解体</v>
          </cell>
          <cell r="C1767" t="str">
            <v>重量級(鋼材量75～100kg/㎡)基礎、仮設別途</v>
          </cell>
          <cell r="D1767" t="str">
            <v>延㎡</v>
          </cell>
          <cell r="E1767">
            <v>4700</v>
          </cell>
          <cell r="F1767" t="str">
            <v>Ｐ182</v>
          </cell>
          <cell r="G1767" t="str">
            <v>Ｐ182</v>
          </cell>
        </row>
        <row r="1768">
          <cell r="A1768">
            <v>289111</v>
          </cell>
          <cell r="B1768" t="str">
            <v>Ｓ造建物く体解体</v>
          </cell>
          <cell r="C1768" t="str">
            <v>中量級(鋼材量50～75kg/㎡)基礎、仮設別途</v>
          </cell>
          <cell r="D1768" t="str">
            <v>延㎡</v>
          </cell>
          <cell r="E1768">
            <v>4100</v>
          </cell>
          <cell r="F1768" t="str">
            <v>Ｐ182</v>
          </cell>
          <cell r="G1768" t="str">
            <v>Ｐ182</v>
          </cell>
        </row>
        <row r="1769">
          <cell r="A1769">
            <v>289112</v>
          </cell>
          <cell r="B1769" t="str">
            <v>Ｓ造建物く体解体</v>
          </cell>
          <cell r="C1769" t="str">
            <v>重量級(鋼材量30～50kg/㎡)基礎、仮設別途</v>
          </cell>
          <cell r="D1769" t="str">
            <v>延㎡</v>
          </cell>
          <cell r="E1769">
            <v>3600</v>
          </cell>
          <cell r="F1769" t="str">
            <v>Ｐ182</v>
          </cell>
          <cell r="G1769" t="str">
            <v>Ｐ182</v>
          </cell>
        </row>
        <row r="1770">
          <cell r="A1770">
            <v>289120</v>
          </cell>
          <cell r="B1770" t="str">
            <v>基礎解体</v>
          </cell>
          <cell r="C1770" t="str">
            <v>Ｓ・ＳＲＣ・ＲＣ造　圧砕機・大型ﾌﾞﾚｰｶｰ併用</v>
          </cell>
          <cell r="D1770" t="str">
            <v>m3</v>
          </cell>
          <cell r="E1770">
            <v>14000</v>
          </cell>
          <cell r="F1770" t="str">
            <v>Ｐ182</v>
          </cell>
          <cell r="G1770" t="str">
            <v>Ｐ182</v>
          </cell>
        </row>
        <row r="1771">
          <cell r="A1771">
            <v>289121</v>
          </cell>
          <cell r="B1771" t="str">
            <v>基礎解体</v>
          </cell>
          <cell r="C1771" t="str">
            <v>Ｓ・ＳＲＣ・ＲＣ造　ﾊﾝﾄﾞ・大型ﾌﾞﾚｰｶｰ併用</v>
          </cell>
          <cell r="D1771" t="str">
            <v>m3</v>
          </cell>
          <cell r="E1771">
            <v>23000</v>
          </cell>
          <cell r="F1771" t="str">
            <v>Ｐ182</v>
          </cell>
          <cell r="G1771" t="str">
            <v>Ｐ182</v>
          </cell>
        </row>
        <row r="1772">
          <cell r="A1772">
            <v>289122</v>
          </cell>
          <cell r="B1772" t="str">
            <v>基礎解体</v>
          </cell>
          <cell r="C1772" t="str">
            <v>Ｓ・ＳＲＣ・ＲＣ造　ﾊﾝﾄﾞﾞﾚｰｶｰ</v>
          </cell>
          <cell r="D1772" t="str">
            <v>m3</v>
          </cell>
          <cell r="E1772">
            <v>45500</v>
          </cell>
          <cell r="F1772" t="str">
            <v>Ｐ182</v>
          </cell>
          <cell r="G1772" t="str">
            <v>Ｐ182</v>
          </cell>
        </row>
        <row r="1773">
          <cell r="A1773">
            <v>289130</v>
          </cell>
          <cell r="B1773" t="str">
            <v>内部造作解体</v>
          </cell>
          <cell r="C1773" t="str">
            <v>住居系</v>
          </cell>
          <cell r="D1773" t="str">
            <v>延㎡</v>
          </cell>
          <cell r="E1773">
            <v>42600</v>
          </cell>
          <cell r="F1773" t="str">
            <v>Ｐ182</v>
          </cell>
          <cell r="G1773" t="str">
            <v>Ｐ182</v>
          </cell>
        </row>
        <row r="1774">
          <cell r="A1774">
            <v>289131</v>
          </cell>
          <cell r="B1774" t="str">
            <v>内部造作解体</v>
          </cell>
          <cell r="C1774" t="str">
            <v>工場系</v>
          </cell>
          <cell r="D1774" t="str">
            <v>延㎡</v>
          </cell>
          <cell r="E1774">
            <v>1990</v>
          </cell>
          <cell r="F1774" t="str">
            <v>Ｐ182</v>
          </cell>
          <cell r="G1774" t="str">
            <v>Ｐ182</v>
          </cell>
        </row>
        <row r="1775">
          <cell r="A1775">
            <v>289141</v>
          </cell>
          <cell r="B1775" t="str">
            <v>和式小屋組解体</v>
          </cell>
          <cell r="C1775" t="str">
            <v>葺材・垂木・野地板・小運搬共</v>
          </cell>
          <cell r="D1775" t="str">
            <v>㎡</v>
          </cell>
          <cell r="E1775">
            <v>6080</v>
          </cell>
          <cell r="F1775" t="str">
            <v>Ｐ182</v>
          </cell>
          <cell r="G1775" t="str">
            <v>Ｐ182</v>
          </cell>
        </row>
        <row r="1776">
          <cell r="A1776">
            <v>289142</v>
          </cell>
          <cell r="B1776" t="str">
            <v>洋式小屋組解体</v>
          </cell>
          <cell r="C1776" t="str">
            <v>葺材・垂木・野地板・小運搬共</v>
          </cell>
          <cell r="D1776" t="str">
            <v>㎡</v>
          </cell>
          <cell r="E1776">
            <v>7190</v>
          </cell>
          <cell r="F1776" t="str">
            <v>Ｐ182</v>
          </cell>
          <cell r="G1776" t="str">
            <v>Ｐ182</v>
          </cell>
        </row>
        <row r="1777">
          <cell r="A1777">
            <v>289143</v>
          </cell>
          <cell r="B1777" t="str">
            <v>片流れ小屋組解体</v>
          </cell>
          <cell r="C1777" t="str">
            <v>葺材・垂木・野地板・小運搬共</v>
          </cell>
          <cell r="D1777" t="str">
            <v>㎡</v>
          </cell>
          <cell r="E1777">
            <v>4420</v>
          </cell>
          <cell r="F1777" t="str">
            <v>Ｐ182</v>
          </cell>
          <cell r="G1777" t="str">
            <v>Ｐ182</v>
          </cell>
        </row>
        <row r="1778">
          <cell r="A1778">
            <v>289151</v>
          </cell>
          <cell r="B1778" t="str">
            <v>木製外壁解体</v>
          </cell>
          <cell r="C1778" t="str">
            <v>仕上げ材・小運搬共</v>
          </cell>
          <cell r="D1778" t="str">
            <v>㎡</v>
          </cell>
          <cell r="E1778">
            <v>2580</v>
          </cell>
          <cell r="F1778" t="str">
            <v>Ｐ182</v>
          </cell>
          <cell r="G1778" t="str">
            <v>Ｐ182</v>
          </cell>
        </row>
        <row r="1779">
          <cell r="A1779">
            <v>289152</v>
          </cell>
          <cell r="B1779" t="str">
            <v>鋼製外壁解体</v>
          </cell>
          <cell r="C1779" t="str">
            <v>仕上げ材・小運搬共</v>
          </cell>
          <cell r="D1779" t="str">
            <v>㎡</v>
          </cell>
          <cell r="E1779">
            <v>2000</v>
          </cell>
          <cell r="F1779" t="str">
            <v>Ｐ182</v>
          </cell>
          <cell r="G1779" t="str">
            <v>Ｐ182</v>
          </cell>
        </row>
        <row r="1780">
          <cell r="A1780">
            <v>289153</v>
          </cell>
          <cell r="B1780" t="str">
            <v>CB外壁解体</v>
          </cell>
          <cell r="C1780" t="str">
            <v>仕上げ材・小運搬共</v>
          </cell>
          <cell r="D1780" t="str">
            <v>㎡</v>
          </cell>
          <cell r="E1780">
            <v>2010</v>
          </cell>
          <cell r="F1780" t="str">
            <v>Ｐ182</v>
          </cell>
          <cell r="G1780" t="str">
            <v>Ｐ182</v>
          </cell>
        </row>
        <row r="1781">
          <cell r="A1781">
            <v>289161</v>
          </cell>
          <cell r="B1781" t="str">
            <v>木製間仕切解体</v>
          </cell>
          <cell r="C1781" t="str">
            <v>仕上げ材・小運搬共</v>
          </cell>
          <cell r="D1781" t="str">
            <v>㎡</v>
          </cell>
          <cell r="E1781">
            <v>2580</v>
          </cell>
          <cell r="F1781" t="str">
            <v>Ｐ182</v>
          </cell>
          <cell r="G1781" t="str">
            <v>Ｐ182</v>
          </cell>
        </row>
        <row r="1782">
          <cell r="A1782">
            <v>289162</v>
          </cell>
          <cell r="B1782" t="str">
            <v>鋼製間仕切解体</v>
          </cell>
          <cell r="C1782" t="str">
            <v>仕上げ材・小運搬共</v>
          </cell>
          <cell r="D1782" t="str">
            <v>㎡</v>
          </cell>
          <cell r="E1782">
            <v>2000</v>
          </cell>
          <cell r="F1782" t="str">
            <v>Ｐ182</v>
          </cell>
          <cell r="G1782" t="str">
            <v>Ｐ182</v>
          </cell>
        </row>
        <row r="1783">
          <cell r="A1783">
            <v>289163</v>
          </cell>
          <cell r="B1783" t="str">
            <v>CB間仕切解体</v>
          </cell>
          <cell r="C1783" t="str">
            <v>仕上げ材・小運搬共</v>
          </cell>
          <cell r="D1783" t="str">
            <v>㎡</v>
          </cell>
          <cell r="E1783">
            <v>2010</v>
          </cell>
          <cell r="F1783" t="str">
            <v>Ｐ182</v>
          </cell>
          <cell r="G1783" t="str">
            <v>Ｐ182</v>
          </cell>
        </row>
        <row r="1784">
          <cell r="A1784">
            <v>289171</v>
          </cell>
          <cell r="B1784" t="str">
            <v>張天井解体</v>
          </cell>
          <cell r="C1784" t="str">
            <v>下地・小運搬共・（竿縁・合板・ﾃｯｸｽ等）</v>
          </cell>
          <cell r="D1784" t="str">
            <v>㎡</v>
          </cell>
          <cell r="E1784">
            <v>1500</v>
          </cell>
          <cell r="F1784" t="str">
            <v>Ｐ182</v>
          </cell>
          <cell r="G1784" t="str">
            <v>Ｐ182</v>
          </cell>
        </row>
        <row r="1785">
          <cell r="A1785">
            <v>289172</v>
          </cell>
          <cell r="B1785" t="str">
            <v>塗天井解体</v>
          </cell>
          <cell r="C1785" t="str">
            <v>下地・小運搬共・（しっくい・ﾌﾟﾗｽﾀｰ等）</v>
          </cell>
          <cell r="D1785" t="str">
            <v>㎡</v>
          </cell>
          <cell r="E1785">
            <v>2220</v>
          </cell>
          <cell r="F1785" t="str">
            <v>Ｐ182</v>
          </cell>
          <cell r="G1785" t="str">
            <v>Ｐ182</v>
          </cell>
        </row>
        <row r="1786">
          <cell r="A1786">
            <v>289181</v>
          </cell>
          <cell r="B1786" t="str">
            <v>張床解体</v>
          </cell>
          <cell r="C1786" t="str">
            <v>床組・小運搬共・（タイル等）</v>
          </cell>
          <cell r="D1786" t="str">
            <v>㎡</v>
          </cell>
          <cell r="E1786">
            <v>3900</v>
          </cell>
          <cell r="F1786" t="str">
            <v>Ｐ182</v>
          </cell>
          <cell r="G1786" t="str">
            <v>Ｐ182</v>
          </cell>
        </row>
        <row r="1787">
          <cell r="A1787">
            <v>289182</v>
          </cell>
          <cell r="B1787" t="str">
            <v>張床解体</v>
          </cell>
          <cell r="C1787" t="str">
            <v>下地・小運搬共・（縁甲板・合板等）</v>
          </cell>
          <cell r="D1787" t="str">
            <v>㎡</v>
          </cell>
          <cell r="E1787">
            <v>3380</v>
          </cell>
          <cell r="F1787" t="str">
            <v>Ｐ182</v>
          </cell>
          <cell r="G1787" t="str">
            <v>Ｐ182</v>
          </cell>
        </row>
        <row r="1788">
          <cell r="A1788">
            <v>289183</v>
          </cell>
          <cell r="B1788" t="str">
            <v>床ﾓﾙﾀﾙ塗解体</v>
          </cell>
          <cell r="C1788" t="str">
            <v>仕上げ材・小運搬共</v>
          </cell>
          <cell r="D1788" t="str">
            <v>㎡</v>
          </cell>
          <cell r="E1788">
            <v>2000</v>
          </cell>
          <cell r="F1788" t="str">
            <v>Ｐ183</v>
          </cell>
          <cell r="G1788" t="str">
            <v>Ｐ183</v>
          </cell>
        </row>
        <row r="1789">
          <cell r="A1789">
            <v>289184</v>
          </cell>
          <cell r="B1789" t="str">
            <v>床タイル張解体</v>
          </cell>
          <cell r="C1789" t="str">
            <v>下地ﾓﾙﾀﾙ塗・小運搬共</v>
          </cell>
          <cell r="D1789" t="str">
            <v>㎡</v>
          </cell>
          <cell r="E1789">
            <v>2520</v>
          </cell>
          <cell r="F1789" t="str">
            <v>Ｐ183</v>
          </cell>
          <cell r="G1789" t="str">
            <v>Ｐ183</v>
          </cell>
        </row>
        <row r="1790">
          <cell r="A1790">
            <v>289201</v>
          </cell>
          <cell r="B1790" t="str">
            <v>廃材運搬費・（住居系）</v>
          </cell>
          <cell r="C1790" t="str">
            <v>使用ダンプ４t車・運搬距離5km程度・集積・積込共</v>
          </cell>
          <cell r="D1790" t="str">
            <v>m3</v>
          </cell>
          <cell r="E1790">
            <v>830</v>
          </cell>
          <cell r="F1790" t="str">
            <v>Ｐ183</v>
          </cell>
          <cell r="G1790" t="str">
            <v>Ｐ183</v>
          </cell>
        </row>
        <row r="1791">
          <cell r="A1791">
            <v>289202</v>
          </cell>
          <cell r="B1791" t="str">
            <v>廃材運搬費・（住居系）</v>
          </cell>
          <cell r="C1791" t="str">
            <v>使用ダンプ４t車・運搬距離10km程度・集積・積込共</v>
          </cell>
          <cell r="D1791" t="str">
            <v>m3</v>
          </cell>
          <cell r="E1791">
            <v>1000</v>
          </cell>
          <cell r="F1791" t="str">
            <v>Ｐ183</v>
          </cell>
          <cell r="G1791" t="str">
            <v>Ｐ183</v>
          </cell>
        </row>
        <row r="1792">
          <cell r="A1792">
            <v>289203</v>
          </cell>
          <cell r="B1792" t="str">
            <v>廃材運搬費・（住居系）</v>
          </cell>
          <cell r="C1792" t="str">
            <v>使用ダンプ４t車・運搬距離20km程度・集積・積込共</v>
          </cell>
          <cell r="D1792" t="str">
            <v>m3</v>
          </cell>
          <cell r="E1792">
            <v>1340</v>
          </cell>
          <cell r="F1792" t="str">
            <v>Ｐ183</v>
          </cell>
          <cell r="G1792" t="str">
            <v>Ｐ183</v>
          </cell>
        </row>
        <row r="1793">
          <cell r="A1793">
            <v>289204</v>
          </cell>
          <cell r="B1793" t="str">
            <v>廃材運搬費・（住居系）</v>
          </cell>
          <cell r="C1793" t="str">
            <v>使用ダンプ４t車・運搬距離30km程度・集積・積込共</v>
          </cell>
          <cell r="D1793" t="str">
            <v>m3</v>
          </cell>
          <cell r="E1793">
            <v>1380</v>
          </cell>
          <cell r="F1793" t="str">
            <v>Ｐ183</v>
          </cell>
          <cell r="G1793" t="str">
            <v>Ｐ183</v>
          </cell>
        </row>
        <row r="1794">
          <cell r="A1794">
            <v>289211</v>
          </cell>
          <cell r="B1794" t="str">
            <v>廃材運搬費・（住居系）</v>
          </cell>
          <cell r="C1794" t="str">
            <v>使用ダンプ8t車・運搬距離5km程度・集積・積込共</v>
          </cell>
          <cell r="D1794" t="str">
            <v>m3</v>
          </cell>
          <cell r="E1794">
            <v>770</v>
          </cell>
          <cell r="F1794" t="str">
            <v>Ｐ183</v>
          </cell>
          <cell r="G1794" t="str">
            <v>Ｐ183</v>
          </cell>
        </row>
        <row r="1795">
          <cell r="A1795">
            <v>289212</v>
          </cell>
          <cell r="B1795" t="str">
            <v>廃材運搬費・（住居系）</v>
          </cell>
          <cell r="C1795" t="str">
            <v>使用ダンプ8t車・運搬距離10km程度・集積・積込共</v>
          </cell>
          <cell r="D1795" t="str">
            <v>m3</v>
          </cell>
          <cell r="E1795">
            <v>900</v>
          </cell>
          <cell r="F1795" t="str">
            <v>Ｐ183</v>
          </cell>
          <cell r="G1795" t="str">
            <v>Ｐ183</v>
          </cell>
        </row>
        <row r="1796">
          <cell r="A1796">
            <v>289213</v>
          </cell>
          <cell r="B1796" t="str">
            <v>廃材運搬費・（住居系）</v>
          </cell>
          <cell r="C1796" t="str">
            <v>使用ダンプ8t車・運搬距離20km程度・集積・積込共</v>
          </cell>
          <cell r="D1796" t="str">
            <v>m3</v>
          </cell>
          <cell r="E1796">
            <v>1160</v>
          </cell>
          <cell r="F1796" t="str">
            <v>Ｐ183</v>
          </cell>
          <cell r="G1796" t="str">
            <v>Ｐ183</v>
          </cell>
        </row>
        <row r="1797">
          <cell r="A1797">
            <v>289214</v>
          </cell>
          <cell r="B1797" t="str">
            <v>廃材運搬費・（住居系）</v>
          </cell>
          <cell r="C1797" t="str">
            <v>使用ダンプ8t車・運搬距離30km程度・集積・積込共</v>
          </cell>
          <cell r="D1797" t="str">
            <v>m3</v>
          </cell>
          <cell r="E1797">
            <v>1420</v>
          </cell>
          <cell r="F1797" t="str">
            <v>Ｐ183</v>
          </cell>
          <cell r="G1797" t="str">
            <v>Ｐ183</v>
          </cell>
        </row>
        <row r="1798">
          <cell r="A1798">
            <v>289221</v>
          </cell>
          <cell r="B1798" t="str">
            <v>廃材運搬費・（住居系）</v>
          </cell>
          <cell r="C1798" t="str">
            <v>使用ダンプ10t車・運搬距離5km程度・集積・積込共</v>
          </cell>
          <cell r="D1798" t="str">
            <v>m3</v>
          </cell>
          <cell r="E1798">
            <v>740</v>
          </cell>
          <cell r="F1798" t="str">
            <v>Ｐ183</v>
          </cell>
          <cell r="G1798" t="str">
            <v>Ｐ183</v>
          </cell>
        </row>
        <row r="1799">
          <cell r="A1799">
            <v>289222</v>
          </cell>
          <cell r="B1799" t="str">
            <v>廃材運搬費・（住居系）</v>
          </cell>
          <cell r="C1799" t="str">
            <v>使用ダンプ10t車・運搬距離10km程度・集積・積込共</v>
          </cell>
          <cell r="D1799" t="str">
            <v>m3</v>
          </cell>
          <cell r="E1799">
            <v>850</v>
          </cell>
          <cell r="F1799" t="str">
            <v>Ｐ183</v>
          </cell>
          <cell r="G1799" t="str">
            <v>Ｐ183</v>
          </cell>
        </row>
        <row r="1800">
          <cell r="A1800">
            <v>289223</v>
          </cell>
          <cell r="B1800" t="str">
            <v>廃材運搬費・（住居系）</v>
          </cell>
          <cell r="C1800" t="str">
            <v>使用ダンプ10t車・運搬距離20km程度・集積・積込共</v>
          </cell>
          <cell r="D1800" t="str">
            <v>m3</v>
          </cell>
          <cell r="E1800">
            <v>1060</v>
          </cell>
          <cell r="F1800" t="str">
            <v>Ｐ183</v>
          </cell>
          <cell r="G1800" t="str">
            <v>Ｐ183</v>
          </cell>
        </row>
        <row r="1801">
          <cell r="A1801">
            <v>289224</v>
          </cell>
          <cell r="B1801" t="str">
            <v>廃材運搬費・（住居系）</v>
          </cell>
          <cell r="C1801" t="str">
            <v>使用ダンプ10t車・運搬距離30km程度・集積・積込共</v>
          </cell>
          <cell r="D1801" t="str">
            <v>m3</v>
          </cell>
          <cell r="E1801">
            <v>1270</v>
          </cell>
          <cell r="F1801" t="str">
            <v>Ｐ183</v>
          </cell>
          <cell r="G1801" t="str">
            <v>Ｐ183</v>
          </cell>
        </row>
        <row r="1802">
          <cell r="A1802">
            <v>289231</v>
          </cell>
          <cell r="B1802" t="str">
            <v>廃材運搬費・（工場系）</v>
          </cell>
          <cell r="C1802" t="str">
            <v>使用ダンプ４t車・運搬距離5km程度・集積・積込共</v>
          </cell>
          <cell r="D1802" t="str">
            <v>m3</v>
          </cell>
          <cell r="E1802">
            <v>610</v>
          </cell>
          <cell r="F1802" t="str">
            <v>Ｐ183</v>
          </cell>
          <cell r="G1802" t="str">
            <v>Ｐ183</v>
          </cell>
        </row>
        <row r="1803">
          <cell r="A1803">
            <v>289232</v>
          </cell>
          <cell r="B1803" t="str">
            <v>廃材運搬費・（工場系）</v>
          </cell>
          <cell r="C1803" t="str">
            <v>使用ダンプ４t車・運搬距離10km程度・集積・積込共</v>
          </cell>
          <cell r="D1803" t="str">
            <v>m3</v>
          </cell>
          <cell r="E1803">
            <v>730</v>
          </cell>
          <cell r="F1803" t="str">
            <v>Ｐ183</v>
          </cell>
          <cell r="G1803" t="str">
            <v>Ｐ183</v>
          </cell>
        </row>
        <row r="1804">
          <cell r="A1804">
            <v>289233</v>
          </cell>
          <cell r="B1804" t="str">
            <v>廃材運搬費・（工場系）</v>
          </cell>
          <cell r="C1804" t="str">
            <v>使用ダンプ４t車・運搬距離20km程度・集積・積込共</v>
          </cell>
          <cell r="D1804" t="str">
            <v>m3</v>
          </cell>
          <cell r="E1804">
            <v>970</v>
          </cell>
          <cell r="F1804" t="str">
            <v>Ｐ183</v>
          </cell>
          <cell r="G1804" t="str">
            <v>Ｐ183</v>
          </cell>
        </row>
        <row r="1805">
          <cell r="A1805">
            <v>289234</v>
          </cell>
          <cell r="B1805" t="str">
            <v>廃材運搬費・（工場系）</v>
          </cell>
          <cell r="C1805" t="str">
            <v>使用ダンプ４t車・運搬距離30km程度・集積・積込共</v>
          </cell>
          <cell r="D1805" t="str">
            <v>m3</v>
          </cell>
          <cell r="E1805">
            <v>1210</v>
          </cell>
          <cell r="F1805" t="str">
            <v>Ｐ183</v>
          </cell>
          <cell r="G1805" t="str">
            <v>Ｐ183</v>
          </cell>
        </row>
        <row r="1806">
          <cell r="A1806">
            <v>289241</v>
          </cell>
          <cell r="B1806" t="str">
            <v>廃材運搬費・（工場系）</v>
          </cell>
          <cell r="C1806" t="str">
            <v>使用ダンプ8t車・運搬距離5km程度・集積・積込共</v>
          </cell>
          <cell r="D1806" t="str">
            <v>m3</v>
          </cell>
          <cell r="E1806">
            <v>570</v>
          </cell>
          <cell r="F1806" t="str">
            <v>Ｐ183</v>
          </cell>
          <cell r="G1806" t="str">
            <v>Ｐ183</v>
          </cell>
        </row>
        <row r="1807">
          <cell r="A1807">
            <v>289242</v>
          </cell>
          <cell r="B1807" t="str">
            <v>廃材運搬費・（工場系）</v>
          </cell>
          <cell r="C1807" t="str">
            <v>使用ダンプ8t車・運搬距離10km程度・集積・積込共</v>
          </cell>
          <cell r="D1807" t="str">
            <v>m3</v>
          </cell>
          <cell r="E1807">
            <v>660</v>
          </cell>
          <cell r="F1807" t="str">
            <v>Ｐ183</v>
          </cell>
          <cell r="G1807" t="str">
            <v>Ｐ183</v>
          </cell>
        </row>
        <row r="1808">
          <cell r="A1808">
            <v>289243</v>
          </cell>
          <cell r="B1808" t="str">
            <v>廃材運搬費・（工場系）</v>
          </cell>
          <cell r="C1808" t="str">
            <v>使用ダンプ8t車・運搬距離20km程度・集積・積込共</v>
          </cell>
          <cell r="D1808" t="str">
            <v>m3</v>
          </cell>
          <cell r="E1808">
            <v>850</v>
          </cell>
          <cell r="F1808" t="str">
            <v>Ｐ183</v>
          </cell>
          <cell r="G1808" t="str">
            <v>Ｐ183</v>
          </cell>
        </row>
        <row r="1809">
          <cell r="A1809">
            <v>289244</v>
          </cell>
          <cell r="B1809" t="str">
            <v>廃材運搬費・（工場系）</v>
          </cell>
          <cell r="C1809" t="str">
            <v>使用ダンプ8t車・運搬距離30km程度・集積・積込共</v>
          </cell>
          <cell r="D1809" t="str">
            <v>m3</v>
          </cell>
          <cell r="E1809">
            <v>1030</v>
          </cell>
          <cell r="F1809" t="str">
            <v>Ｐ183</v>
          </cell>
          <cell r="G1809" t="str">
            <v>Ｐ183</v>
          </cell>
        </row>
        <row r="1810">
          <cell r="A1810">
            <v>289251</v>
          </cell>
          <cell r="B1810" t="str">
            <v>廃材運搬費・（工場系）</v>
          </cell>
          <cell r="C1810" t="str">
            <v>使用ダンプ10t車・運搬距離5km程度・集積・積込共</v>
          </cell>
          <cell r="D1810" t="str">
            <v>m3</v>
          </cell>
          <cell r="E1810">
            <v>550</v>
          </cell>
          <cell r="F1810" t="str">
            <v>Ｐ183</v>
          </cell>
          <cell r="G1810" t="str">
            <v>Ｐ183</v>
          </cell>
        </row>
        <row r="1811">
          <cell r="A1811">
            <v>289252</v>
          </cell>
          <cell r="B1811" t="str">
            <v>廃材運搬費・（工場系）</v>
          </cell>
          <cell r="C1811" t="str">
            <v>使用ダンプ10t車・運搬距離10km程度・集積・積込共</v>
          </cell>
          <cell r="D1811" t="str">
            <v>m3</v>
          </cell>
          <cell r="E1811">
            <v>620</v>
          </cell>
          <cell r="F1811" t="str">
            <v>Ｐ183</v>
          </cell>
          <cell r="G1811" t="str">
            <v>Ｐ183</v>
          </cell>
        </row>
        <row r="1812">
          <cell r="A1812">
            <v>289253</v>
          </cell>
          <cell r="B1812" t="str">
            <v>廃材運搬費・（工場系）</v>
          </cell>
          <cell r="C1812" t="str">
            <v>使用ダンプ10t車・運搬距離20km程度・集積・積込共</v>
          </cell>
          <cell r="D1812" t="str">
            <v>m3</v>
          </cell>
          <cell r="E1812">
            <v>770</v>
          </cell>
          <cell r="F1812" t="str">
            <v>Ｐ183</v>
          </cell>
          <cell r="G1812" t="str">
            <v>Ｐ183</v>
          </cell>
        </row>
        <row r="1813">
          <cell r="A1813">
            <v>289254</v>
          </cell>
          <cell r="B1813" t="str">
            <v>廃材運搬費・（工場系）</v>
          </cell>
          <cell r="C1813" t="str">
            <v>使用ダンプ10t車・運搬距離30km程度・集積・積込共</v>
          </cell>
          <cell r="D1813" t="str">
            <v>m3</v>
          </cell>
          <cell r="E1813">
            <v>920</v>
          </cell>
          <cell r="F1813" t="str">
            <v>Ｐ183</v>
          </cell>
          <cell r="G1813" t="str">
            <v>Ｐ183</v>
          </cell>
        </row>
        <row r="1814">
          <cell r="A1814">
            <v>289261</v>
          </cell>
          <cell r="B1814" t="str">
            <v>廃材運搬費・（コンがら）</v>
          </cell>
          <cell r="C1814" t="str">
            <v>使用ダンプ４t車・運搬距離5km程度・集積・積込共</v>
          </cell>
          <cell r="D1814" t="str">
            <v>m3</v>
          </cell>
          <cell r="E1814">
            <v>4070</v>
          </cell>
          <cell r="F1814" t="str">
            <v>Ｐ184</v>
          </cell>
          <cell r="G1814" t="str">
            <v>Ｐ184</v>
          </cell>
        </row>
        <row r="1815">
          <cell r="A1815">
            <v>289262</v>
          </cell>
          <cell r="B1815" t="str">
            <v>廃材運搬費・（コンがら）</v>
          </cell>
          <cell r="C1815" t="str">
            <v>使用ダンプ４t車・運搬距離10km程度・集積・積込共</v>
          </cell>
          <cell r="D1815" t="str">
            <v>m3</v>
          </cell>
          <cell r="E1815">
            <v>5360</v>
          </cell>
          <cell r="F1815" t="str">
            <v>Ｐ184</v>
          </cell>
          <cell r="G1815" t="str">
            <v>Ｐ184</v>
          </cell>
        </row>
        <row r="1816">
          <cell r="A1816">
            <v>289263</v>
          </cell>
          <cell r="B1816" t="str">
            <v>廃材運搬費・（コンがら）</v>
          </cell>
          <cell r="C1816" t="str">
            <v>使用ダンプ４t車・運搬距離20km程度・集積・積込共</v>
          </cell>
          <cell r="D1816" t="str">
            <v>m3</v>
          </cell>
          <cell r="E1816">
            <v>7940</v>
          </cell>
          <cell r="F1816" t="str">
            <v>Ｐ184</v>
          </cell>
          <cell r="G1816" t="str">
            <v>Ｐ184</v>
          </cell>
        </row>
        <row r="1817">
          <cell r="A1817">
            <v>289264</v>
          </cell>
          <cell r="B1817" t="str">
            <v>廃材運搬費・（コンがら）</v>
          </cell>
          <cell r="C1817" t="str">
            <v>使用ダンプ４t車・運搬距離30km程度・集積・積込共</v>
          </cell>
          <cell r="D1817" t="str">
            <v>m3</v>
          </cell>
          <cell r="E1817">
            <v>10500</v>
          </cell>
          <cell r="F1817" t="str">
            <v>Ｐ184</v>
          </cell>
          <cell r="G1817" t="str">
            <v>Ｐ184</v>
          </cell>
        </row>
        <row r="1818">
          <cell r="A1818">
            <v>289271</v>
          </cell>
          <cell r="B1818" t="str">
            <v>廃材運搬費・（コンがら）</v>
          </cell>
          <cell r="C1818" t="str">
            <v>使用ダンプ8t車・運搬距離5km程度・集積・積込共</v>
          </cell>
          <cell r="D1818" t="str">
            <v>m3</v>
          </cell>
          <cell r="E1818">
            <v>3550</v>
          </cell>
          <cell r="F1818" t="str">
            <v>Ｐ184</v>
          </cell>
          <cell r="G1818" t="str">
            <v>Ｐ184</v>
          </cell>
        </row>
        <row r="1819">
          <cell r="A1819">
            <v>289272</v>
          </cell>
          <cell r="B1819" t="str">
            <v>廃材運搬費・（コンがら）</v>
          </cell>
          <cell r="C1819" t="str">
            <v>使用ダンプ8t車・運搬距離10km程度・集積・積込共</v>
          </cell>
          <cell r="D1819" t="str">
            <v>m3</v>
          </cell>
          <cell r="E1819">
            <v>4480</v>
          </cell>
          <cell r="F1819" t="str">
            <v>Ｐ184</v>
          </cell>
          <cell r="G1819" t="str">
            <v>Ｐ184</v>
          </cell>
        </row>
        <row r="1820">
          <cell r="A1820">
            <v>289273</v>
          </cell>
          <cell r="B1820" t="str">
            <v>廃材運搬費・（コンがら）</v>
          </cell>
          <cell r="C1820" t="str">
            <v>使用ダンプ8t車・運搬距離20km程度・集積・積込共</v>
          </cell>
          <cell r="D1820" t="str">
            <v>m3</v>
          </cell>
          <cell r="E1820">
            <v>6340</v>
          </cell>
          <cell r="F1820" t="str">
            <v>Ｐ184</v>
          </cell>
          <cell r="G1820" t="str">
            <v>Ｐ184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特記仕様書（工事）"/>
      <sheetName val="特記仕様書（委託）"/>
      <sheetName val="設計書鏡"/>
      <sheetName val="Sheet1"/>
      <sheetName val="変更協議書"/>
      <sheetName val="変更個所対照表"/>
      <sheetName val="変更内訳表"/>
      <sheetName val="数量明細書"/>
      <sheetName val="内訳表"/>
      <sheetName val="諸経費"/>
      <sheetName val="代価表"/>
      <sheetName val="単価表"/>
      <sheetName val="単価"/>
      <sheetName val="数量計算 "/>
      <sheetName val="数量計算 （図）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K4">
            <v>1</v>
          </cell>
          <cell r="L4" t="str">
            <v>土質断面の検討</v>
          </cell>
          <cell r="M4" t="str">
            <v>業務</v>
          </cell>
          <cell r="N4" t="str">
            <v>業務</v>
          </cell>
          <cell r="O4">
            <v>113700</v>
          </cell>
        </row>
        <row r="33">
          <cell r="K33">
            <v>2</v>
          </cell>
          <cell r="L33" t="str">
            <v>土質定数の設定</v>
          </cell>
          <cell r="M33" t="str">
            <v>業務</v>
          </cell>
          <cell r="N33" t="str">
            <v>業務</v>
          </cell>
          <cell r="O33">
            <v>85200</v>
          </cell>
        </row>
        <row r="63">
          <cell r="L63" t="str">
            <v>名　称</v>
          </cell>
          <cell r="M63" t="str">
            <v>規　格</v>
          </cell>
          <cell r="N63" t="str">
            <v>単位</v>
          </cell>
          <cell r="O63" t="str">
            <v>金　額</v>
          </cell>
          <cell r="P63" t="str">
            <v>摘　要</v>
          </cell>
        </row>
        <row r="64">
          <cell r="K64">
            <v>3</v>
          </cell>
          <cell r="L64" t="str">
            <v>対策工の検討</v>
          </cell>
          <cell r="M64" t="str">
            <v>21tﾌﾞﾙﾄﾞｰｻﾞ</v>
          </cell>
          <cell r="N64" t="str">
            <v>業務</v>
          </cell>
          <cell r="O64">
            <v>304000</v>
          </cell>
        </row>
        <row r="93">
          <cell r="K93">
            <v>4</v>
          </cell>
          <cell r="L93" t="str">
            <v>動態観測計画の立案</v>
          </cell>
          <cell r="M93" t="str">
            <v>業務</v>
          </cell>
          <cell r="N93" t="str">
            <v>業務</v>
          </cell>
          <cell r="O93">
            <v>124400</v>
          </cell>
        </row>
        <row r="123">
          <cell r="L123" t="str">
            <v>名　称</v>
          </cell>
          <cell r="M123" t="str">
            <v>規　格</v>
          </cell>
          <cell r="N123" t="str">
            <v>単位</v>
          </cell>
          <cell r="O123" t="str">
            <v>金　額</v>
          </cell>
          <cell r="P123" t="str">
            <v>摘　要</v>
          </cell>
        </row>
        <row r="124">
          <cell r="K124">
            <v>5</v>
          </cell>
          <cell r="L124" t="str">
            <v>解析モデル作成</v>
          </cell>
          <cell r="M124" t="str">
            <v>21tﾌﾞﾙﾄﾞｰｻﾞ</v>
          </cell>
          <cell r="N124" t="str">
            <v>業務</v>
          </cell>
          <cell r="O124">
            <v>203700</v>
          </cell>
        </row>
        <row r="153">
          <cell r="K153">
            <v>6</v>
          </cell>
          <cell r="L153" t="str">
            <v>入力条件整理</v>
          </cell>
          <cell r="M153" t="str">
            <v>業務</v>
          </cell>
          <cell r="N153" t="str">
            <v>業務</v>
          </cell>
          <cell r="O153">
            <v>69100</v>
          </cell>
        </row>
        <row r="183">
          <cell r="L183" t="str">
            <v>名　称</v>
          </cell>
          <cell r="M183" t="str">
            <v>規　格</v>
          </cell>
          <cell r="N183" t="str">
            <v>単位</v>
          </cell>
          <cell r="O183" t="str">
            <v>金　額</v>
          </cell>
          <cell r="P183" t="str">
            <v>摘　要</v>
          </cell>
        </row>
        <row r="184">
          <cell r="K184">
            <v>7</v>
          </cell>
          <cell r="L184" t="str">
            <v>将来予測解析</v>
          </cell>
          <cell r="M184" t="str">
            <v>21tﾌﾞﾙﾄﾞｰｻﾞ</v>
          </cell>
          <cell r="N184" t="str">
            <v>業務</v>
          </cell>
          <cell r="O184">
            <v>311200</v>
          </cell>
        </row>
        <row r="213">
          <cell r="K213">
            <v>8</v>
          </cell>
          <cell r="L213" t="str">
            <v>対策工を加味した解析</v>
          </cell>
          <cell r="M213" t="str">
            <v>業務</v>
          </cell>
          <cell r="N213" t="str">
            <v>業務</v>
          </cell>
          <cell r="O213">
            <v>622400</v>
          </cell>
        </row>
        <row r="243">
          <cell r="L243" t="str">
            <v>名　称</v>
          </cell>
          <cell r="M243" t="str">
            <v>規　格</v>
          </cell>
          <cell r="N243" t="str">
            <v>単位</v>
          </cell>
          <cell r="O243" t="str">
            <v>金　額</v>
          </cell>
          <cell r="P243" t="str">
            <v>摘　要</v>
          </cell>
        </row>
        <row r="244">
          <cell r="K244">
            <v>9</v>
          </cell>
          <cell r="L244" t="str">
            <v>解析結果の検討</v>
          </cell>
          <cell r="M244" t="str">
            <v>21tﾌﾞﾙﾄﾞｰｻﾞ</v>
          </cell>
          <cell r="N244" t="str">
            <v>業務</v>
          </cell>
          <cell r="O244">
            <v>302300</v>
          </cell>
        </row>
        <row r="273">
          <cell r="K273">
            <v>10</v>
          </cell>
          <cell r="L273" t="str">
            <v>ﾈｶﾞﾃｨﾌﾞﾌﾘｸｼｮﾝ</v>
          </cell>
          <cell r="M273" t="str">
            <v>業務</v>
          </cell>
          <cell r="N273" t="str">
            <v>業務</v>
          </cell>
          <cell r="O273">
            <v>256800</v>
          </cell>
        </row>
        <row r="303">
          <cell r="L303" t="str">
            <v>名　称</v>
          </cell>
          <cell r="M303" t="str">
            <v>規　格</v>
          </cell>
          <cell r="N303" t="str">
            <v>単位</v>
          </cell>
          <cell r="O303" t="str">
            <v>金　額</v>
          </cell>
          <cell r="P303" t="str">
            <v>摘　要</v>
          </cell>
        </row>
        <row r="304">
          <cell r="K304">
            <v>11</v>
          </cell>
          <cell r="L304" t="str">
            <v>横方向地盤反力</v>
          </cell>
          <cell r="M304" t="str">
            <v>21tﾌﾞﾙﾄﾞｰｻﾞ</v>
          </cell>
          <cell r="N304" t="str">
            <v>業務</v>
          </cell>
          <cell r="O304">
            <v>256800</v>
          </cell>
        </row>
        <row r="333">
          <cell r="K333">
            <v>12</v>
          </cell>
          <cell r="L333" t="str">
            <v>杭の応力度計算</v>
          </cell>
          <cell r="M333" t="str">
            <v>業務</v>
          </cell>
          <cell r="N333" t="str">
            <v>業務</v>
          </cell>
          <cell r="O333">
            <v>256800</v>
          </cell>
        </row>
        <row r="363">
          <cell r="L363" t="str">
            <v>名　称</v>
          </cell>
          <cell r="M363" t="str">
            <v>規　格</v>
          </cell>
          <cell r="N363" t="str">
            <v>単位</v>
          </cell>
          <cell r="O363" t="str">
            <v>金　額</v>
          </cell>
          <cell r="P363" t="str">
            <v>摘　要</v>
          </cell>
        </row>
        <row r="364">
          <cell r="K364">
            <v>13</v>
          </cell>
          <cell r="L364" t="str">
            <v>対策工の検討</v>
          </cell>
          <cell r="M364" t="str">
            <v>21tﾌﾞﾙﾄﾞｰｻﾞ</v>
          </cell>
          <cell r="N364" t="str">
            <v>業務</v>
          </cell>
          <cell r="O364">
            <v>304000</v>
          </cell>
        </row>
        <row r="393">
          <cell r="K393">
            <v>14</v>
          </cell>
          <cell r="L393">
            <v>0</v>
          </cell>
          <cell r="M393">
            <v>0</v>
          </cell>
          <cell r="N393">
            <v>0</v>
          </cell>
          <cell r="O393" t="e">
            <v>#DIV/0!</v>
          </cell>
        </row>
        <row r="423">
          <cell r="L423" t="str">
            <v>名　称</v>
          </cell>
          <cell r="M423" t="str">
            <v>規　格</v>
          </cell>
          <cell r="N423" t="str">
            <v>単位</v>
          </cell>
          <cell r="O423" t="str">
            <v>金　額</v>
          </cell>
          <cell r="P423" t="str">
            <v>摘　要</v>
          </cell>
        </row>
        <row r="424">
          <cell r="K424">
            <v>15</v>
          </cell>
          <cell r="L424" t="str">
            <v>鉛直ﾎﾞ-ﾘﾝｸﾞ</v>
          </cell>
          <cell r="M424" t="str">
            <v>（粘性土）</v>
          </cell>
          <cell r="N424" t="str">
            <v>m</v>
          </cell>
          <cell r="O424">
            <v>16849.8</v>
          </cell>
        </row>
        <row r="453">
          <cell r="L453" t="str">
            <v>掘削</v>
          </cell>
        </row>
        <row r="483">
          <cell r="L483" t="str">
            <v>名　称</v>
          </cell>
          <cell r="M483" t="str">
            <v>規　格</v>
          </cell>
          <cell r="N483" t="str">
            <v>単位</v>
          </cell>
          <cell r="O483" t="str">
            <v>金　額</v>
          </cell>
          <cell r="P483" t="str">
            <v>摘　要</v>
          </cell>
        </row>
        <row r="484">
          <cell r="K484">
            <v>17</v>
          </cell>
          <cell r="L484" t="str">
            <v>ｼﾝｳｵ-ﾙｻﾝﾌﾟﾘﾝｸﾞ</v>
          </cell>
          <cell r="M484" t="str">
            <v>本</v>
          </cell>
          <cell r="N484" t="str">
            <v>本</v>
          </cell>
          <cell r="O484">
            <v>20033</v>
          </cell>
        </row>
        <row r="513">
          <cell r="K513">
            <v>18</v>
          </cell>
          <cell r="L513" t="str">
            <v>標準貫入試験</v>
          </cell>
          <cell r="M513" t="str">
            <v>（粘性土）</v>
          </cell>
          <cell r="N513" t="str">
            <v>回</v>
          </cell>
          <cell r="O513">
            <v>8595</v>
          </cell>
        </row>
        <row r="543">
          <cell r="L543" t="str">
            <v>名　称</v>
          </cell>
          <cell r="M543" t="str">
            <v>規　格</v>
          </cell>
          <cell r="N543" t="str">
            <v>単位</v>
          </cell>
          <cell r="O543" t="str">
            <v>金　額</v>
          </cell>
          <cell r="P543" t="str">
            <v>摘　要</v>
          </cell>
        </row>
        <row r="544">
          <cell r="K544">
            <v>19</v>
          </cell>
          <cell r="L544" t="str">
            <v>連絡車運転</v>
          </cell>
          <cell r="M544" t="str">
            <v>（ﾗｲﾄﾊﾞﾝ）</v>
          </cell>
          <cell r="N544" t="str">
            <v>日</v>
          </cell>
          <cell r="O544">
            <v>1224</v>
          </cell>
        </row>
        <row r="573">
          <cell r="K573">
            <v>20</v>
          </cell>
          <cell r="L573" t="str">
            <v>器材運搬</v>
          </cell>
          <cell r="M573" t="str">
            <v>日</v>
          </cell>
          <cell r="N573" t="str">
            <v>日</v>
          </cell>
          <cell r="O573">
            <v>15833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竹木（庭木）"/>
      <sheetName val="入力ｼｰﾄ (庭木)"/>
      <sheetName val="低枯損率単価表"/>
      <sheetName val="高枯損率単価表"/>
      <sheetName val="分類表"/>
      <sheetName val="立竹木（収穫樹） "/>
      <sheetName val="たんか"/>
      <sheetName val="立竹木（仮植）"/>
      <sheetName val="代価"/>
      <sheetName val="H15単価"/>
      <sheetName val="ﾄﾞﾗｺﾞﾝﾌﾙｰﾂ"/>
      <sheetName val="立竹木（収穫樹）  (2)"/>
      <sheetName val="立竹木(収穫樹)"/>
      <sheetName val="立竹木調査表"/>
      <sheetName val="入力ｼｰﾄ (立木)"/>
      <sheetName val="立木（横書式)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Main"/>
      <sheetName val="基本"/>
      <sheetName val="廃材運搬"/>
      <sheetName val="廃材処分"/>
      <sheetName val="廃材"/>
      <sheetName val="比較"/>
      <sheetName val="仕訳"/>
      <sheetName val="内訳"/>
      <sheetName val="統計"/>
      <sheetName val="集計"/>
      <sheetName val="仕訳【縦】"/>
      <sheetName val="内訳【縦】"/>
      <sheetName val="代価【縦】"/>
      <sheetName val="統計値【縦】"/>
      <sheetName val="集計【縦】"/>
      <sheetName val="足場"/>
      <sheetName val="土間"/>
      <sheetName val="【予備】"/>
      <sheetName val="ｺﾝｸﾘ"/>
      <sheetName val="屋根"/>
      <sheetName val="外床"/>
      <sheetName val="ＣＢ"/>
      <sheetName val="外壁"/>
      <sheetName val="外計算"/>
      <sheetName val="外天井"/>
      <sheetName val="外雑"/>
      <sheetName val="防水"/>
      <sheetName val="内床"/>
      <sheetName val="間仕切"/>
      <sheetName val="内壁"/>
      <sheetName val="内天井"/>
      <sheetName val="造作"/>
      <sheetName val="内計算"/>
      <sheetName val="内雑"/>
      <sheetName val="木建"/>
      <sheetName val="金建"/>
      <sheetName val="Page管理Sheet"/>
      <sheetName val="建具データ"/>
      <sheetName val="別表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島袋"/>
      <sheetName val="複合単価"/>
      <sheetName val="代価表"/>
      <sheetName val="数量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x0000__x0000__x0000__x0000__x0000__x0000_"/>
      <sheetName val="兼謝名調書"/>
      <sheetName val="2建物移転料"/>
      <sheetName val="知念調書"/>
      <sheetName val="laroux"/>
    </sheetNames>
    <sheetDataSet>
      <sheetData sheetId="0" refreshError="1"/>
      <sheetData sheetId="1">
        <row r="10">
          <cell r="BU10" t="str">
            <v>3.印刷</v>
          </cell>
          <cell r="BV10" t="str">
            <v>4.印刷横</v>
          </cell>
          <cell r="BW10" t="str">
            <v>6.JUMP</v>
          </cell>
          <cell r="BX10" t="str">
            <v>7.保存</v>
          </cell>
          <cell r="BY10" t="str">
            <v>8.ﾛｰﾀｽ終了</v>
          </cell>
          <cell r="BZ10" t="str">
            <v>9.ﾏｸﾛ終了</v>
          </cell>
        </row>
        <row r="11">
          <cell r="BU11" t="str">
            <v>Ｂ４用紙に標準印刷します。</v>
          </cell>
          <cell r="BV11" t="str">
            <v>Ｂ４用紙に標準印刷します。</v>
          </cell>
          <cell r="BW11" t="str">
            <v>AUTO123ﾌｧｲﾙにジャンプします。</v>
          </cell>
          <cell r="BX11" t="str">
            <v>ファイルを保存します。</v>
          </cell>
          <cell r="BY11" t="str">
            <v>ﾛｰﾀｽを終了します。</v>
          </cell>
          <cell r="BZ11" t="str">
            <v>ﾏｸﾛを終了します。</v>
          </cell>
        </row>
        <row r="12">
          <cell r="BU12" t="str">
            <v>/PPOEN1NOPS1LBRNQQQ{MENUBRANCH 印刷}~</v>
          </cell>
          <cell r="BV12" t="str">
            <v>/PPOEN1NOLS1LBRNQQQ{MENUBRANCH 印刷横}~</v>
          </cell>
          <cell r="BW12" t="str">
            <v>/FRAUTO123~</v>
          </cell>
          <cell r="BX12" t="str">
            <v>{BREAK}/FS~B{BRANCH \B}~</v>
          </cell>
          <cell r="BY12" t="str">
            <v>{BREAK}/QY{QUIT}</v>
          </cell>
          <cell r="BZ12" t="str">
            <v>{QUIT}</v>
          </cell>
        </row>
        <row r="20">
          <cell r="BU20" t="str">
            <v>/PPRC11..T81~GQ/PT</v>
          </cell>
        </row>
        <row r="21">
          <cell r="BU21" t="str">
            <v>{MENUBRANCH 印刷}~</v>
          </cell>
        </row>
      </sheetData>
      <sheetData sheetId="2"/>
      <sheetData sheetId="3"/>
      <sheetData sheetId="4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XXXXX"/>
      <sheetName val="土工数量"/>
      <sheetName val="設計書鏡"/>
      <sheetName val="明細書"/>
      <sheetName val="変更協議書"/>
      <sheetName val="変更対照表"/>
      <sheetName val="諸経費（変更）"/>
      <sheetName val="変更内訳"/>
      <sheetName val="数量計算（当初諸経費）"/>
      <sheetName val="内訳表"/>
      <sheetName val="代価表"/>
      <sheetName val="単価表"/>
      <sheetName val="変更鏡"/>
      <sheetName val="特記仕様書１"/>
      <sheetName val="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I3">
            <v>1</v>
          </cell>
          <cell r="J3" t="str">
            <v>ﾌﾞﾙﾄﾞｰｻﾞ敷均し締固め</v>
          </cell>
          <cell r="K3">
            <v>0</v>
          </cell>
          <cell r="L3" t="str">
            <v>m3</v>
          </cell>
          <cell r="M3">
            <v>95</v>
          </cell>
        </row>
        <row r="31">
          <cell r="I31">
            <v>2</v>
          </cell>
          <cell r="J31" t="str">
            <v>盛土法面整形</v>
          </cell>
          <cell r="K31">
            <v>0</v>
          </cell>
          <cell r="L31" t="str">
            <v>m2</v>
          </cell>
          <cell r="M31">
            <v>498</v>
          </cell>
        </row>
        <row r="59">
          <cell r="I59">
            <v>3</v>
          </cell>
          <cell r="J59" t="str">
            <v>種子吹き付け</v>
          </cell>
          <cell r="K59">
            <v>0</v>
          </cell>
          <cell r="L59" t="str">
            <v>ｍ２</v>
          </cell>
          <cell r="M59">
            <v>195</v>
          </cell>
        </row>
        <row r="87">
          <cell r="I87">
            <v>4</v>
          </cell>
          <cell r="J87" t="str">
            <v>基礎砕石（t=100　再生ｸﾗｯｼｬｰﾗﾝ）</v>
          </cell>
          <cell r="K87">
            <v>0</v>
          </cell>
          <cell r="L87" t="str">
            <v>m2</v>
          </cell>
          <cell r="M87">
            <v>1335</v>
          </cell>
        </row>
        <row r="115">
          <cell r="I115">
            <v>5</v>
          </cell>
          <cell r="J115" t="str">
            <v>基礎栗石（t=200　栗石）</v>
          </cell>
          <cell r="K115">
            <v>0</v>
          </cell>
          <cell r="L115" t="str">
            <v>m2</v>
          </cell>
          <cell r="M115">
            <v>1672</v>
          </cell>
        </row>
        <row r="143">
          <cell r="I143">
            <v>6</v>
          </cell>
          <cell r="J143" t="str">
            <v>Ｕ型側溝</v>
          </cell>
          <cell r="K143">
            <v>0</v>
          </cell>
          <cell r="L143" t="str">
            <v>ｍ</v>
          </cell>
          <cell r="M143">
            <v>12375</v>
          </cell>
        </row>
        <row r="171">
          <cell r="I171">
            <v>7</v>
          </cell>
          <cell r="J171" t="str">
            <v>ﾋｭｰﾑ管据付け(１種　600)</v>
          </cell>
          <cell r="K171">
            <v>0</v>
          </cell>
          <cell r="L171" t="str">
            <v>ｍ</v>
          </cell>
          <cell r="M171">
            <v>19333</v>
          </cell>
        </row>
        <row r="199">
          <cell r="I199">
            <v>8</v>
          </cell>
          <cell r="J199" t="str">
            <v>管渠型側溝据付(300A)</v>
          </cell>
          <cell r="K199">
            <v>0</v>
          </cell>
          <cell r="L199" t="str">
            <v>m</v>
          </cell>
          <cell r="M199">
            <v>10230</v>
          </cell>
        </row>
        <row r="227">
          <cell r="I227">
            <v>9</v>
          </cell>
          <cell r="J227" t="str">
            <v>目地工</v>
          </cell>
          <cell r="K227">
            <v>0</v>
          </cell>
          <cell r="L227" t="str">
            <v>m2</v>
          </cell>
          <cell r="M227">
            <v>2008</v>
          </cell>
        </row>
        <row r="255">
          <cell r="I255">
            <v>10</v>
          </cell>
          <cell r="J255" t="str">
            <v>土羽整形</v>
          </cell>
          <cell r="K255">
            <v>0</v>
          </cell>
          <cell r="L255" t="str">
            <v>m2</v>
          </cell>
          <cell r="M255">
            <v>544</v>
          </cell>
        </row>
        <row r="283">
          <cell r="I283">
            <v>11</v>
          </cell>
          <cell r="J283" t="str">
            <v>ｺﾝｸﾘｰﾄﾎﾟﾝﾌﾟ車打設(無筋　50-100)</v>
          </cell>
          <cell r="K283">
            <v>0</v>
          </cell>
          <cell r="L283" t="str">
            <v>m3</v>
          </cell>
          <cell r="M283">
            <v>19203</v>
          </cell>
        </row>
        <row r="311">
          <cell r="I311">
            <v>12</v>
          </cell>
          <cell r="J311" t="str">
            <v>ｺﾝｸﾘｰﾄﾎﾟﾝﾌﾟ車回送費</v>
          </cell>
          <cell r="K311">
            <v>0</v>
          </cell>
          <cell r="L311" t="str">
            <v>日</v>
          </cell>
          <cell r="M311">
            <v>26430</v>
          </cell>
        </row>
        <row r="338">
          <cell r="K338">
            <v>0</v>
          </cell>
        </row>
        <row r="339">
          <cell r="I339">
            <v>13</v>
          </cell>
          <cell r="J339" t="str">
            <v>人力打設(鉄筋　18-40-8）</v>
          </cell>
          <cell r="K339">
            <v>0</v>
          </cell>
          <cell r="L339" t="str">
            <v>ｍ３</v>
          </cell>
          <cell r="M339">
            <v>21712</v>
          </cell>
        </row>
        <row r="367">
          <cell r="I367">
            <v>14</v>
          </cell>
          <cell r="J367" t="str">
            <v>人力打設(無筋　18-40-8）</v>
          </cell>
          <cell r="K367" t="str">
            <v>0.2m3</v>
          </cell>
          <cell r="L367" t="str">
            <v>m3</v>
          </cell>
          <cell r="M367">
            <v>22399</v>
          </cell>
        </row>
        <row r="395">
          <cell r="I395">
            <v>15</v>
          </cell>
          <cell r="J395" t="str">
            <v>人力打設(小型　18-20-8）</v>
          </cell>
          <cell r="K395" t="str">
            <v>0.2m3</v>
          </cell>
          <cell r="L395" t="str">
            <v>ｍ３</v>
          </cell>
          <cell r="M395">
            <v>29890</v>
          </cell>
        </row>
        <row r="423">
          <cell r="I423">
            <v>16</v>
          </cell>
          <cell r="J423" t="str">
            <v>一般養生工（無筋）</v>
          </cell>
          <cell r="K423">
            <v>0</v>
          </cell>
          <cell r="L423" t="str">
            <v>m3</v>
          </cell>
          <cell r="M423">
            <v>896</v>
          </cell>
        </row>
        <row r="451">
          <cell r="I451">
            <v>17</v>
          </cell>
          <cell r="J451" t="str">
            <v>一般養生工（有筋）</v>
          </cell>
          <cell r="K451">
            <v>0</v>
          </cell>
          <cell r="L451" t="str">
            <v>m3</v>
          </cell>
          <cell r="M451">
            <v>482</v>
          </cell>
        </row>
        <row r="479">
          <cell r="I479">
            <v>18</v>
          </cell>
          <cell r="J479" t="str">
            <v>一般養生工（小型）</v>
          </cell>
          <cell r="K479">
            <v>0</v>
          </cell>
          <cell r="L479" t="str">
            <v>m3</v>
          </cell>
          <cell r="M479">
            <v>2027</v>
          </cell>
        </row>
        <row r="507">
          <cell r="I507">
            <v>19</v>
          </cell>
          <cell r="J507" t="str">
            <v>ﾓﾙﾀﾙ練工（１：３）</v>
          </cell>
          <cell r="K507">
            <v>0</v>
          </cell>
          <cell r="L507" t="str">
            <v>m3</v>
          </cell>
          <cell r="M507">
            <v>38760</v>
          </cell>
        </row>
        <row r="535">
          <cell r="I535">
            <v>20</v>
          </cell>
          <cell r="J535" t="str">
            <v>型枠（H≦4.0m）</v>
          </cell>
          <cell r="K535">
            <v>0</v>
          </cell>
          <cell r="L535" t="str">
            <v>m2</v>
          </cell>
          <cell r="M535">
            <v>10610</v>
          </cell>
        </row>
        <row r="563">
          <cell r="I563">
            <v>21</v>
          </cell>
          <cell r="J563" t="str">
            <v>型枠（小型１）</v>
          </cell>
          <cell r="K563">
            <v>0</v>
          </cell>
          <cell r="L563" t="str">
            <v>m2</v>
          </cell>
          <cell r="M563">
            <v>8870</v>
          </cell>
        </row>
        <row r="591">
          <cell r="I591">
            <v>22</v>
          </cell>
          <cell r="J591" t="str">
            <v>型枠（小型２）</v>
          </cell>
          <cell r="K591">
            <v>0</v>
          </cell>
          <cell r="L591" t="str">
            <v>m2</v>
          </cell>
          <cell r="M591">
            <v>10310</v>
          </cell>
        </row>
        <row r="618">
          <cell r="J618" t="str">
            <v>名　称</v>
          </cell>
          <cell r="K618" t="str">
            <v>規　格</v>
          </cell>
          <cell r="L618" t="str">
            <v>単位</v>
          </cell>
          <cell r="M618" t="str">
            <v>金　額</v>
          </cell>
          <cell r="N618" t="str">
            <v>摘　要</v>
          </cell>
        </row>
        <row r="619">
          <cell r="I619">
            <v>23</v>
          </cell>
          <cell r="J619" t="str">
            <v>捨石投入（捨石　９ｍ）</v>
          </cell>
          <cell r="K619">
            <v>0</v>
          </cell>
          <cell r="L619" t="str">
            <v>m3</v>
          </cell>
          <cell r="M619">
            <v>4606</v>
          </cell>
        </row>
        <row r="647">
          <cell r="I647">
            <v>24</v>
          </cell>
          <cell r="J647" t="str">
            <v>捨石投入（被覆石　９ｍ）</v>
          </cell>
          <cell r="K647">
            <v>0</v>
          </cell>
          <cell r="L647" t="str">
            <v>m3</v>
          </cell>
          <cell r="M647">
            <v>4888</v>
          </cell>
        </row>
        <row r="675">
          <cell r="I675">
            <v>25</v>
          </cell>
          <cell r="J675" t="str">
            <v>表面均し（捨石、被覆）</v>
          </cell>
          <cell r="K675">
            <v>0</v>
          </cell>
          <cell r="L675" t="str">
            <v>m2</v>
          </cell>
          <cell r="M675">
            <v>1491</v>
          </cell>
        </row>
        <row r="703">
          <cell r="I703">
            <v>26</v>
          </cell>
          <cell r="J703" t="str">
            <v>基礎栗石（t=300　栗石）</v>
          </cell>
          <cell r="K703">
            <v>0</v>
          </cell>
          <cell r="L703" t="str">
            <v>m2</v>
          </cell>
          <cell r="M703">
            <v>1957</v>
          </cell>
        </row>
        <row r="731">
          <cell r="I731">
            <v>27</v>
          </cell>
          <cell r="J731" t="str">
            <v>基礎砕石（t=200　ｸﾗｯｼｬｰﾗﾝ）</v>
          </cell>
          <cell r="K731">
            <v>0</v>
          </cell>
          <cell r="L731" t="str">
            <v>m2</v>
          </cell>
          <cell r="M731">
            <v>1635</v>
          </cell>
        </row>
        <row r="759">
          <cell r="I759">
            <v>28</v>
          </cell>
          <cell r="J759" t="str">
            <v>蓋据付(ｸﾞﾚｰﾁﾝｸﾞB500*500）</v>
          </cell>
          <cell r="K759">
            <v>0</v>
          </cell>
          <cell r="L759" t="str">
            <v>枚</v>
          </cell>
          <cell r="M759">
            <v>9400</v>
          </cell>
        </row>
        <row r="787">
          <cell r="I787">
            <v>29</v>
          </cell>
          <cell r="J787" t="str">
            <v>ﾊﾞｯｸﾎｳ掘削</v>
          </cell>
          <cell r="K787">
            <v>0</v>
          </cell>
          <cell r="L787" t="str">
            <v>m3</v>
          </cell>
          <cell r="M787">
            <v>326</v>
          </cell>
        </row>
        <row r="815">
          <cell r="I815">
            <v>30</v>
          </cell>
          <cell r="J815" t="str">
            <v>基礎砕石（t=150　再生ｸﾗｯｼｬｰﾗﾝ）</v>
          </cell>
          <cell r="K815">
            <v>0</v>
          </cell>
          <cell r="L815" t="str">
            <v>m2</v>
          </cell>
          <cell r="M815">
            <v>1485</v>
          </cell>
        </row>
        <row r="843">
          <cell r="I843">
            <v>31</v>
          </cell>
          <cell r="J843" t="str">
            <v>ﾋｭｰﾑ管据付け(１種　900)</v>
          </cell>
          <cell r="K843">
            <v>0</v>
          </cell>
          <cell r="L843" t="str">
            <v>ｍ</v>
          </cell>
          <cell r="M843">
            <v>42320</v>
          </cell>
        </row>
        <row r="871">
          <cell r="I871">
            <v>32</v>
          </cell>
          <cell r="J871" t="str">
            <v>ﾋｭｰﾑ管据付け(２種　900)</v>
          </cell>
          <cell r="K871">
            <v>0</v>
          </cell>
          <cell r="L871" t="str">
            <v>ｍ</v>
          </cell>
          <cell r="M871">
            <v>47160</v>
          </cell>
        </row>
        <row r="899">
          <cell r="I899">
            <v>33</v>
          </cell>
          <cell r="J899" t="str">
            <v>ﾀﾞﾝﾌﾟﾄﾗｯｸ運搬(L=2.0km)</v>
          </cell>
          <cell r="K899">
            <v>0</v>
          </cell>
          <cell r="L899" t="str">
            <v>m3</v>
          </cell>
          <cell r="M899">
            <v>542</v>
          </cell>
        </row>
        <row r="927">
          <cell r="I927">
            <v>34</v>
          </cell>
          <cell r="J927" t="str">
            <v>捨石投入（捨石　９ｍ施工のみ）</v>
          </cell>
          <cell r="K927">
            <v>0</v>
          </cell>
          <cell r="L927" t="str">
            <v>m3</v>
          </cell>
          <cell r="M927">
            <v>1329</v>
          </cell>
        </row>
        <row r="955">
          <cell r="I955">
            <v>35</v>
          </cell>
          <cell r="J955" t="str">
            <v>ﾊﾞｯｸﾎｳ掘削積込み(ﾙｰｽﾞ､玉石)</v>
          </cell>
          <cell r="K955">
            <v>0</v>
          </cell>
          <cell r="L955" t="str">
            <v>m3</v>
          </cell>
          <cell r="M955">
            <v>252</v>
          </cell>
        </row>
        <row r="983">
          <cell r="I983">
            <v>36</v>
          </cell>
          <cell r="J983" t="str">
            <v>ﾀﾞﾝﾌﾟﾄﾗｯｸ運搬(L=0.3km)</v>
          </cell>
          <cell r="K983">
            <v>0</v>
          </cell>
          <cell r="L983" t="str">
            <v>m3</v>
          </cell>
          <cell r="M983">
            <v>325</v>
          </cell>
        </row>
        <row r="1011">
          <cell r="I1011">
            <v>37</v>
          </cell>
          <cell r="J1011" t="str">
            <v>吸出防止材</v>
          </cell>
          <cell r="K1011">
            <v>0</v>
          </cell>
          <cell r="L1011" t="str">
            <v>m2</v>
          </cell>
          <cell r="M1011">
            <v>740</v>
          </cell>
        </row>
        <row r="1039">
          <cell r="I1039">
            <v>38</v>
          </cell>
          <cell r="J1039" t="str">
            <v>汚濁防止フェンス工</v>
          </cell>
          <cell r="K1039">
            <v>0</v>
          </cell>
          <cell r="L1039" t="str">
            <v>ｍ</v>
          </cell>
          <cell r="M1039">
            <v>13190</v>
          </cell>
        </row>
        <row r="1067">
          <cell r="I1067">
            <v>39</v>
          </cell>
          <cell r="J1067" t="str">
            <v>客土</v>
          </cell>
          <cell r="K1067" t="str">
            <v>L=0.3Km</v>
          </cell>
          <cell r="L1067" t="str">
            <v>m3</v>
          </cell>
          <cell r="M1067">
            <v>584</v>
          </cell>
        </row>
        <row r="1095">
          <cell r="I1095">
            <v>40</v>
          </cell>
          <cell r="J1095" t="str">
            <v>Ｕ型側溝（３００）</v>
          </cell>
          <cell r="K1095">
            <v>0</v>
          </cell>
          <cell r="L1095" t="str">
            <v>ｍ</v>
          </cell>
          <cell r="M1095">
            <v>7254</v>
          </cell>
        </row>
        <row r="1123">
          <cell r="I1123">
            <v>41</v>
          </cell>
          <cell r="J1123" t="str">
            <v>蓋据付(GC-B800*800）</v>
          </cell>
          <cell r="K1123">
            <v>0</v>
          </cell>
          <cell r="L1123" t="str">
            <v>枚</v>
          </cell>
          <cell r="M1123">
            <v>10260</v>
          </cell>
        </row>
        <row r="1151">
          <cell r="I1151">
            <v>42</v>
          </cell>
          <cell r="J1151" t="str">
            <v>Ｕ型側溝（450）</v>
          </cell>
          <cell r="K1151">
            <v>0</v>
          </cell>
          <cell r="L1151" t="str">
            <v>ｍ</v>
          </cell>
          <cell r="M1151">
            <v>9399</v>
          </cell>
        </row>
        <row r="1179">
          <cell r="I1179">
            <v>43</v>
          </cell>
          <cell r="J1179" t="str">
            <v>蓋据付(B450*600）</v>
          </cell>
          <cell r="K1179">
            <v>0</v>
          </cell>
          <cell r="L1179" t="str">
            <v>枚</v>
          </cell>
          <cell r="M1179">
            <v>2060</v>
          </cell>
        </row>
        <row r="1207">
          <cell r="I1207">
            <v>44</v>
          </cell>
          <cell r="J1207" t="str">
            <v>蓋据付(GC-B800*800）</v>
          </cell>
          <cell r="K1207">
            <v>0</v>
          </cell>
          <cell r="L1207" t="str">
            <v>枚</v>
          </cell>
          <cell r="M1207">
            <v>2920</v>
          </cell>
        </row>
        <row r="1235">
          <cell r="I1235">
            <v>45</v>
          </cell>
          <cell r="J1235" t="str">
            <v>下層路盤（t=２00)</v>
          </cell>
          <cell r="K1235">
            <v>0</v>
          </cell>
          <cell r="L1235" t="str">
            <v>m2</v>
          </cell>
          <cell r="M1235">
            <v>615</v>
          </cell>
        </row>
        <row r="1263">
          <cell r="I1263">
            <v>46</v>
          </cell>
          <cell r="J1263" t="str">
            <v>舗装(t=4cm）</v>
          </cell>
          <cell r="K1263">
            <v>0</v>
          </cell>
          <cell r="L1263" t="str">
            <v>m2</v>
          </cell>
          <cell r="M1263">
            <v>1157</v>
          </cell>
        </row>
        <row r="1291">
          <cell r="I1291">
            <v>47</v>
          </cell>
          <cell r="J1291" t="str">
            <v>吸出防止材</v>
          </cell>
          <cell r="K1291">
            <v>0</v>
          </cell>
          <cell r="L1291" t="str">
            <v>m2</v>
          </cell>
          <cell r="M1291">
            <v>740</v>
          </cell>
        </row>
        <row r="1319">
          <cell r="I1319">
            <v>48</v>
          </cell>
          <cell r="J1319" t="str">
            <v>汚濁防止フェンス工</v>
          </cell>
          <cell r="K1319">
            <v>0</v>
          </cell>
          <cell r="L1319" t="str">
            <v>ｍ</v>
          </cell>
          <cell r="M1319">
            <v>13190</v>
          </cell>
        </row>
        <row r="1347">
          <cell r="I1347">
            <v>49</v>
          </cell>
          <cell r="J1347" t="str">
            <v>客土</v>
          </cell>
          <cell r="K1347" t="str">
            <v>L=0.3Km</v>
          </cell>
          <cell r="L1347" t="str">
            <v>m3</v>
          </cell>
          <cell r="M1347">
            <v>584</v>
          </cell>
        </row>
        <row r="1375">
          <cell r="I1375">
            <v>50</v>
          </cell>
          <cell r="J1375" t="str">
            <v>Ｕ型側溝（３００）</v>
          </cell>
          <cell r="K1375">
            <v>0</v>
          </cell>
          <cell r="L1375" t="str">
            <v>ｍ</v>
          </cell>
          <cell r="M1375">
            <v>7254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特記仕様書１"/>
      <sheetName val="設計書鏡"/>
      <sheetName val="内訳表"/>
      <sheetName val="数量計算"/>
      <sheetName val="単価表(設)"/>
      <sheetName val="代価表"/>
      <sheetName val="路線測量内訳"/>
      <sheetName val="用地測量内訳"/>
      <sheetName val="単価"/>
      <sheetName val="単価表(測)"/>
      <sheetName val="単価表(用)"/>
      <sheetName val="Sheet16"/>
      <sheetName val="居住者データ"/>
      <sheetName val="工法様式"/>
      <sheetName val="代価表 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>
        <row r="2">
          <cell r="Q2">
            <v>11</v>
          </cell>
          <cell r="R2" t="str">
            <v>３級基準点測量</v>
          </cell>
          <cell r="S2" t="str">
            <v>点</v>
          </cell>
          <cell r="T2" t="str">
            <v>点</v>
          </cell>
          <cell r="U2">
            <v>97647.3</v>
          </cell>
          <cell r="V2" t="str">
            <v>平地,耕地</v>
          </cell>
        </row>
        <row r="40">
          <cell r="Q40">
            <v>12</v>
          </cell>
          <cell r="R40" t="str">
            <v>４級基準点測量</v>
          </cell>
          <cell r="S40" t="str">
            <v>結合多角方式</v>
          </cell>
          <cell r="T40" t="str">
            <v>点</v>
          </cell>
          <cell r="U40">
            <v>22937.1</v>
          </cell>
          <cell r="V40" t="str">
            <v>平地,耕地</v>
          </cell>
        </row>
        <row r="77">
          <cell r="R77" t="str">
            <v>名　称</v>
          </cell>
          <cell r="S77" t="str">
            <v>規　格</v>
          </cell>
          <cell r="T77" t="str">
            <v>単位</v>
          </cell>
          <cell r="U77" t="str">
            <v>金　額</v>
          </cell>
          <cell r="V77" t="str">
            <v>摘　要</v>
          </cell>
        </row>
        <row r="78">
          <cell r="Q78">
            <v>13</v>
          </cell>
          <cell r="R78" t="str">
            <v>３級,４級基準点埋設</v>
          </cell>
          <cell r="S78" t="str">
            <v>点</v>
          </cell>
          <cell r="T78" t="str">
            <v>点</v>
          </cell>
          <cell r="U78" t="e">
            <v>#N/A</v>
          </cell>
          <cell r="V78" t="str">
            <v>道路外,平地,耕地</v>
          </cell>
        </row>
        <row r="116">
          <cell r="Q116">
            <v>14</v>
          </cell>
          <cell r="R116" t="str">
            <v>３級水準測量</v>
          </cell>
          <cell r="S116">
            <v>0</v>
          </cell>
          <cell r="T116" t="str">
            <v>㎞</v>
          </cell>
          <cell r="U116">
            <v>49259.8</v>
          </cell>
          <cell r="V116" t="str">
            <v>道路上,平地,耕地</v>
          </cell>
        </row>
        <row r="154">
          <cell r="Q154">
            <v>15</v>
          </cell>
          <cell r="R154" t="str">
            <v>４級水準測量</v>
          </cell>
          <cell r="S154">
            <v>0</v>
          </cell>
          <cell r="T154" t="str">
            <v>㎞</v>
          </cell>
          <cell r="U154">
            <v>36724.199999999997</v>
          </cell>
          <cell r="V154" t="str">
            <v>道路上,平地,耕地</v>
          </cell>
        </row>
        <row r="192">
          <cell r="Q192">
            <v>16</v>
          </cell>
          <cell r="R192" t="str">
            <v>簡易水準測量</v>
          </cell>
          <cell r="S192">
            <v>0</v>
          </cell>
          <cell r="T192" t="str">
            <v>㎞</v>
          </cell>
          <cell r="U192">
            <v>21184.400000000001</v>
          </cell>
          <cell r="V192" t="str">
            <v>道路上,平地,耕地</v>
          </cell>
        </row>
        <row r="230">
          <cell r="Q230">
            <v>17</v>
          </cell>
          <cell r="R230" t="str">
            <v>平　板　測　量</v>
          </cell>
          <cell r="S230" t="str">
            <v>縮尺1/500</v>
          </cell>
          <cell r="T230" t="str">
            <v>ha</v>
          </cell>
          <cell r="U230">
            <v>96915.199999999997</v>
          </cell>
          <cell r="V230" t="str">
            <v>平地,耕地</v>
          </cell>
        </row>
        <row r="268">
          <cell r="Q268">
            <v>18</v>
          </cell>
          <cell r="R268" t="str">
            <v>踏　査　選　点</v>
          </cell>
          <cell r="S268" t="str">
            <v>㎞</v>
          </cell>
          <cell r="T268" t="str">
            <v>㎞</v>
          </cell>
          <cell r="U268">
            <v>73831.100000000006</v>
          </cell>
          <cell r="V268" t="str">
            <v>平地,耕地</v>
          </cell>
        </row>
        <row r="306">
          <cell r="Q306">
            <v>19</v>
          </cell>
          <cell r="R306" t="str">
            <v>線　形　決　定</v>
          </cell>
          <cell r="S306" t="str">
            <v>㎞</v>
          </cell>
          <cell r="T306" t="str">
            <v>㎞</v>
          </cell>
          <cell r="U306">
            <v>102231</v>
          </cell>
          <cell r="V306" t="str">
            <v>平地,耕地</v>
          </cell>
        </row>
        <row r="344">
          <cell r="Q344">
            <v>20</v>
          </cell>
          <cell r="R344" t="str">
            <v>Ｉ Ｐ 設 置 測 量</v>
          </cell>
          <cell r="S344" t="str">
            <v>㎞</v>
          </cell>
          <cell r="T344" t="str">
            <v>㎞</v>
          </cell>
          <cell r="U344">
            <v>131316.79999999999</v>
          </cell>
          <cell r="V344" t="str">
            <v>平地,耕地</v>
          </cell>
        </row>
        <row r="382">
          <cell r="Q382">
            <v>21</v>
          </cell>
          <cell r="R382" t="str">
            <v>中 心 線 測 量</v>
          </cell>
          <cell r="S382" t="str">
            <v>㎞</v>
          </cell>
          <cell r="T382" t="str">
            <v>㎞</v>
          </cell>
          <cell r="U382">
            <v>282196.89</v>
          </cell>
          <cell r="V382" t="str">
            <v>平地,耕地</v>
          </cell>
        </row>
        <row r="420">
          <cell r="Q420">
            <v>22</v>
          </cell>
          <cell r="R420" t="str">
            <v>縦　断　測　量</v>
          </cell>
          <cell r="S420" t="str">
            <v>㎞</v>
          </cell>
          <cell r="T420" t="str">
            <v>㎞</v>
          </cell>
          <cell r="U420">
            <v>157890.29999999999</v>
          </cell>
          <cell r="V420" t="str">
            <v>平地,耕地</v>
          </cell>
        </row>
        <row r="458">
          <cell r="Q458">
            <v>23</v>
          </cell>
          <cell r="R458" t="str">
            <v>横　断　測　量</v>
          </cell>
          <cell r="S458" t="str">
            <v>㎞</v>
          </cell>
          <cell r="T458" t="str">
            <v>㎞</v>
          </cell>
          <cell r="U458">
            <v>483928.8</v>
          </cell>
          <cell r="V458" t="str">
            <v>平地,耕地</v>
          </cell>
        </row>
        <row r="496">
          <cell r="Q496">
            <v>24</v>
          </cell>
          <cell r="R496" t="str">
            <v>用地幅杭設置測量</v>
          </cell>
          <cell r="S496" t="str">
            <v>㎞</v>
          </cell>
          <cell r="T496" t="str">
            <v>㎞</v>
          </cell>
          <cell r="U496">
            <v>173579.34999999998</v>
          </cell>
          <cell r="V496" t="str">
            <v>平地,耕地</v>
          </cell>
        </row>
        <row r="534">
          <cell r="Q534">
            <v>25</v>
          </cell>
          <cell r="R534" t="str">
            <v>用地幅杭点間測量</v>
          </cell>
          <cell r="S534" t="str">
            <v>㎞</v>
          </cell>
          <cell r="T534" t="str">
            <v>㎞</v>
          </cell>
          <cell r="U534">
            <v>155505.5</v>
          </cell>
          <cell r="V534" t="str">
            <v>平地,耕地</v>
          </cell>
        </row>
        <row r="572">
          <cell r="Q572">
            <v>26</v>
          </cell>
          <cell r="R572" t="str">
            <v>伐　　　採</v>
          </cell>
          <cell r="S572" t="str">
            <v>㎞</v>
          </cell>
          <cell r="T572" t="str">
            <v>㎞</v>
          </cell>
          <cell r="U572">
            <v>119387.6</v>
          </cell>
          <cell r="V572" t="str">
            <v>平地,耕地</v>
          </cell>
        </row>
        <row r="610">
          <cell r="Q610">
            <v>27</v>
          </cell>
          <cell r="R610" t="str">
            <v>全　体　計　画</v>
          </cell>
          <cell r="S610" t="str">
            <v>㎞</v>
          </cell>
          <cell r="T610" t="str">
            <v>㎞</v>
          </cell>
          <cell r="U610">
            <v>83325.8</v>
          </cell>
          <cell r="V610" t="str">
            <v>平地,耕地</v>
          </cell>
        </row>
      </sheetData>
      <sheetData sheetId="11" refreshError="1">
        <row r="2">
          <cell r="Q2">
            <v>11</v>
          </cell>
          <cell r="R2" t="str">
            <v>現　地　踏　査</v>
          </cell>
          <cell r="S2" t="str">
            <v>ha</v>
          </cell>
          <cell r="T2" t="str">
            <v>ha</v>
          </cell>
          <cell r="U2">
            <v>17913.099999999999</v>
          </cell>
          <cell r="V2" t="str">
            <v>平坦地 Ｂ</v>
          </cell>
        </row>
        <row r="40">
          <cell r="Q40">
            <v>12</v>
          </cell>
          <cell r="R40" t="str">
            <v>地 図 転 写</v>
          </cell>
          <cell r="S40">
            <v>0</v>
          </cell>
          <cell r="T40" t="str">
            <v xml:space="preserve">ha </v>
          </cell>
          <cell r="U40">
            <v>25677.8</v>
          </cell>
          <cell r="V40" t="str">
            <v>平坦地 Ｂ</v>
          </cell>
        </row>
        <row r="77">
          <cell r="R77" t="str">
            <v>名　称</v>
          </cell>
          <cell r="S77" t="str">
            <v>規　格</v>
          </cell>
          <cell r="T77" t="str">
            <v>単位</v>
          </cell>
          <cell r="U77" t="str">
            <v>金　額</v>
          </cell>
          <cell r="V77" t="str">
            <v>摘　要</v>
          </cell>
        </row>
        <row r="78">
          <cell r="Q78">
            <v>13</v>
          </cell>
          <cell r="R78" t="str">
            <v>土地登記簿調査</v>
          </cell>
          <cell r="S78" t="str">
            <v xml:space="preserve">ha </v>
          </cell>
          <cell r="T78" t="str">
            <v xml:space="preserve">ha </v>
          </cell>
          <cell r="U78">
            <v>34528.800000000003</v>
          </cell>
          <cell r="V78">
            <v>0</v>
          </cell>
        </row>
        <row r="116">
          <cell r="Q116">
            <v>14</v>
          </cell>
          <cell r="R116" t="str">
            <v>戸 籍 簿 調 査</v>
          </cell>
          <cell r="S116">
            <v>0</v>
          </cell>
          <cell r="T116" t="str">
            <v xml:space="preserve">ha </v>
          </cell>
          <cell r="U116">
            <v>37970.9</v>
          </cell>
          <cell r="V116">
            <v>0</v>
          </cell>
        </row>
        <row r="154">
          <cell r="Q154">
            <v>15</v>
          </cell>
          <cell r="R154" t="str">
            <v>計　画　準　備</v>
          </cell>
          <cell r="S154">
            <v>0</v>
          </cell>
          <cell r="T154" t="str">
            <v>業務</v>
          </cell>
          <cell r="U154">
            <v>48825</v>
          </cell>
          <cell r="V154">
            <v>0</v>
          </cell>
        </row>
        <row r="192">
          <cell r="Q192">
            <v>16</v>
          </cell>
          <cell r="R192" t="str">
            <v>境　界　確　認</v>
          </cell>
          <cell r="S192">
            <v>0</v>
          </cell>
          <cell r="T192" t="str">
            <v xml:space="preserve">ha </v>
          </cell>
          <cell r="U192">
            <v>246273.7</v>
          </cell>
          <cell r="V192">
            <v>0</v>
          </cell>
        </row>
        <row r="230">
          <cell r="Q230">
            <v>17</v>
          </cell>
          <cell r="R230" t="str">
            <v>境　界　測　量</v>
          </cell>
          <cell r="S230">
            <v>0</v>
          </cell>
          <cell r="T230" t="str">
            <v>ha</v>
          </cell>
          <cell r="U230">
            <v>262071.8</v>
          </cell>
          <cell r="V230" t="str">
            <v>、境界杭打設</v>
          </cell>
        </row>
        <row r="268">
          <cell r="Q268">
            <v>18</v>
          </cell>
          <cell r="R268" t="str">
            <v>実測平面図作成</v>
          </cell>
          <cell r="S268" t="str">
            <v xml:space="preserve">ha </v>
          </cell>
          <cell r="T268" t="str">
            <v xml:space="preserve">ha </v>
          </cell>
          <cell r="U268">
            <v>75568.3</v>
          </cell>
          <cell r="V268">
            <v>0</v>
          </cell>
        </row>
        <row r="306">
          <cell r="Q306">
            <v>19</v>
          </cell>
          <cell r="R306" t="str">
            <v>実測平面図写図作成</v>
          </cell>
          <cell r="S306" t="str">
            <v xml:space="preserve">ha </v>
          </cell>
          <cell r="T306" t="str">
            <v xml:space="preserve">ha </v>
          </cell>
          <cell r="U306">
            <v>36372</v>
          </cell>
          <cell r="V306">
            <v>0</v>
          </cell>
        </row>
        <row r="344">
          <cell r="Q344">
            <v>20</v>
          </cell>
          <cell r="R344" t="str">
            <v>面　積　計　算</v>
          </cell>
          <cell r="S344" t="str">
            <v xml:space="preserve">ha </v>
          </cell>
          <cell r="T344" t="str">
            <v xml:space="preserve">ha </v>
          </cell>
          <cell r="U344">
            <v>136064</v>
          </cell>
          <cell r="V344">
            <v>0</v>
          </cell>
        </row>
        <row r="382">
          <cell r="Q382">
            <v>21</v>
          </cell>
          <cell r="R382" t="str">
            <v>登記用図面作成</v>
          </cell>
          <cell r="S382" t="str">
            <v xml:space="preserve">ha </v>
          </cell>
          <cell r="T382" t="str">
            <v xml:space="preserve">ha </v>
          </cell>
          <cell r="U382">
            <v>83100</v>
          </cell>
          <cell r="V382">
            <v>0</v>
          </cell>
        </row>
        <row r="420">
          <cell r="Q420">
            <v>22</v>
          </cell>
          <cell r="R420" t="str">
            <v>土 地 調 書 作 成</v>
          </cell>
          <cell r="S420" t="str">
            <v xml:space="preserve">ha </v>
          </cell>
          <cell r="T420" t="str">
            <v xml:space="preserve">ha </v>
          </cell>
          <cell r="U420">
            <v>21629</v>
          </cell>
          <cell r="V420">
            <v>0</v>
          </cell>
        </row>
        <row r="458">
          <cell r="Q458">
            <v>23</v>
          </cell>
          <cell r="R458" t="str">
            <v>実測原図確認</v>
          </cell>
          <cell r="S458" t="str">
            <v xml:space="preserve">ha </v>
          </cell>
          <cell r="T458" t="str">
            <v xml:space="preserve">ha </v>
          </cell>
          <cell r="U458">
            <v>21483</v>
          </cell>
          <cell r="V458">
            <v>0</v>
          </cell>
        </row>
        <row r="496">
          <cell r="Q496">
            <v>24</v>
          </cell>
          <cell r="R496" t="str">
            <v>分筆登記資料収集整理</v>
          </cell>
          <cell r="S496" t="str">
            <v>件</v>
          </cell>
          <cell r="T496" t="str">
            <v>件</v>
          </cell>
          <cell r="U496">
            <v>8850</v>
          </cell>
          <cell r="V496">
            <v>0</v>
          </cell>
        </row>
        <row r="534">
          <cell r="Q534">
            <v>25</v>
          </cell>
          <cell r="R534" t="str">
            <v>復　元　測　量</v>
          </cell>
          <cell r="S534" t="str">
            <v xml:space="preserve">ha </v>
          </cell>
          <cell r="T534" t="str">
            <v xml:space="preserve">ha </v>
          </cell>
          <cell r="U534">
            <v>195778</v>
          </cell>
          <cell r="V534">
            <v>0</v>
          </cell>
        </row>
        <row r="572">
          <cell r="Q572">
            <v>26</v>
          </cell>
          <cell r="R572" t="str">
            <v>永久境界杭埋設</v>
          </cell>
          <cell r="S572" t="str">
            <v>本</v>
          </cell>
          <cell r="T572" t="str">
            <v>本</v>
          </cell>
          <cell r="U572">
            <v>0</v>
          </cell>
          <cell r="V572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先境界"/>
      <sheetName val="地先境界 (2)"/>
      <sheetName val="Macro1"/>
      <sheetName val="単価表(測)"/>
      <sheetName val="単価表(用)"/>
    </sheetNames>
    <sheetDataSet>
      <sheetData sheetId="0" refreshError="1"/>
      <sheetData sheetId="1" refreshError="1"/>
      <sheetData sheetId="2" refreshError="1">
        <row r="1">
          <cell r="A1" t="str">
            <v>追加用紙</v>
          </cell>
        </row>
      </sheetData>
      <sheetData sheetId="3" refreshError="1"/>
      <sheetData sheetId="4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（本館）"/>
      <sheetName val="１直接仮設"/>
      <sheetName val="2土工事"/>
      <sheetName val="3地業工事"/>
      <sheetName val="4コンクリート工事"/>
      <sheetName val="5型枠工事"/>
      <sheetName val="6鉄筋工事"/>
      <sheetName val="7既製ｺﾝｸﾘｰﾄ"/>
      <sheetName val="8防水"/>
      <sheetName val="9石"/>
      <sheetName val="10ﾀｲﾙ"/>
      <sheetName val="11木工事"/>
      <sheetName val="12金属"/>
      <sheetName val="13左官"/>
      <sheetName val="14木建"/>
      <sheetName val="15-1金建 (アルミ)"/>
      <sheetName val="15-2金建（鋼製）"/>
      <sheetName val="15-3金建（シャッター）"/>
      <sheetName val="16ｶﾞﾗｽ"/>
      <sheetName val="17塗装"/>
      <sheetName val="18内外装"/>
      <sheetName val="19-1仕上ユニット"/>
      <sheetName val="19-2仕上ユニット"/>
      <sheetName val="20サイン"/>
      <sheetName val="21エレベー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</sheetNames>
    <sheetDataSet>
      <sheetData sheetId="0"/>
      <sheetData sheetId="1"/>
      <sheetData sheetId="2" refreshError="1">
        <row r="24">
          <cell r="BU24" t="str">
            <v>{LET BZ25,@CELLPOINTER("COL"):VALUE}~</v>
          </cell>
        </row>
        <row r="25">
          <cell r="BU25" t="str">
            <v>@DSUM(A$3..AC$</v>
          </cell>
        </row>
        <row r="26">
          <cell r="BU26" t="str">
            <v>68</v>
          </cell>
        </row>
        <row r="27">
          <cell r="BU27" t="str">
            <v>,</v>
          </cell>
        </row>
        <row r="28">
          <cell r="BU28" t="str">
            <v>27</v>
          </cell>
        </row>
        <row r="29">
          <cell r="BU29" t="str">
            <v>,BZ26..BZ27)~</v>
          </cell>
        </row>
        <row r="30">
          <cell r="BU30" t="str">
            <v>{R}{IF BZ25=28}{HOME}{QUIT}~</v>
          </cell>
        </row>
        <row r="31">
          <cell r="BU31" t="str">
            <v>{BRANCH LOOP}</v>
          </cell>
        </row>
      </sheetData>
      <sheetData sheetId="3"/>
      <sheetData sheetId="4"/>
      <sheetData sheetId="5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特記仕様書"/>
      <sheetName val="委託業務費"/>
      <sheetName val="測量業務費内訳書"/>
      <sheetName val="CBR試験費"/>
      <sheetName val="設計業務費"/>
      <sheetName val="単価表(測) (番号有)"/>
      <sheetName val="農道直接人件費内訳表"/>
      <sheetName val="農村公園直接人件費内訳表"/>
      <sheetName val="設計協議"/>
      <sheetName val="数量一覧表"/>
      <sheetName val="内訳表"/>
      <sheetName val="単価表(測)"/>
      <sheetName val="単価"/>
      <sheetName val="内訳書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労務"/>
      <sheetName val="資材"/>
      <sheetName val="建築"/>
      <sheetName val="建築（複合単価（参考）"/>
      <sheetName val="建築（準用単価・補正表）"/>
      <sheetName val="営繕16年10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"/>
      <sheetName val="数量拾い"/>
      <sheetName val="集計表"/>
      <sheetName val="機械複合単価"/>
      <sheetName val="数量拾い書"/>
      <sheetName val="電気複合単価"/>
      <sheetName val="内訳書A4"/>
      <sheetName val="仕訳書Ａ４"/>
      <sheetName val="内訳A4W"/>
      <sheetName val="代価表 (機械設備工事)"/>
      <sheetName val="______"/>
      <sheetName val="単価表(測)"/>
      <sheetName val="結果ｼｰﾄ"/>
      <sheetName val="当初諸経費"/>
      <sheetName val="内訳書"/>
      <sheetName val="本工事費内訳"/>
      <sheetName val="（参考）内訳"/>
      <sheetName val="建具廻-1"/>
      <sheetName val="本体"/>
      <sheetName val="単価1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機器見積"/>
      <sheetName val="型枠"/>
      <sheetName val="ｺﾝ"/>
      <sheetName val="盤･灯器"/>
      <sheetName val="管路"/>
      <sheetName val="ｹｰﾌﾞﾙ1"/>
      <sheetName val="ｹｰﾌﾞﾙ2"/>
      <sheetName val="ｹｰﾌﾞﾙ3"/>
      <sheetName val="架空線"/>
      <sheetName val="ﾗｯｸ単"/>
      <sheetName val="機械損料"/>
      <sheetName val="その他"/>
      <sheetName val="労務昼"/>
      <sheetName val="労務夜"/>
      <sheetName val="土工事"/>
      <sheetName val="管布数"/>
      <sheetName val="ﾋﾟｯﾄ蓋"/>
      <sheetName val="ﾊﾞｯｸ"/>
      <sheetName val="ﾀﾝﾊﾟ"/>
      <sheetName val="土工"/>
      <sheetName val="管代"/>
      <sheetName val="総"/>
      <sheetName val="諸経費"/>
      <sheetName val="派遣"/>
      <sheetName val="VCB"/>
      <sheetName val="結線"/>
      <sheetName val="内訳"/>
      <sheetName val="ラック (2)"/>
      <sheetName val="配線電"/>
      <sheetName val="引込"/>
      <sheetName val="FL配"/>
      <sheetName val="FL拾"/>
      <sheetName val="HV-C"/>
      <sheetName val="PN"/>
      <sheetName val="LV-C"/>
      <sheetName val="C-C"/>
      <sheetName val="E"/>
      <sheetName val="盤設"/>
      <sheetName val="ｹｰ電"/>
      <sheetName val="ｹｰ制"/>
      <sheetName val="管"/>
      <sheetName val="他"/>
      <sheetName val="ﾗｯｸ"/>
      <sheetName val="見積ﾗｯ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土工 数量原本"/>
      <sheetName val="本工事費 "/>
      <sheetName val="単価一覧表  "/>
      <sheetName val="単価表"/>
      <sheetName val="代価一覧表 "/>
      <sheetName val="内訳表"/>
      <sheetName val="代価表"/>
      <sheetName val="数量総括表"/>
      <sheetName val="数量計算書"/>
      <sheetName val="土工"/>
      <sheetName val="単価表(測)"/>
      <sheetName val="土工配分表(道路土工)"/>
      <sheetName val="土工調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費内訳"/>
      <sheetName val="仕訳"/>
      <sheetName val="仮設"/>
      <sheetName val="土工"/>
      <sheetName val="地業"/>
      <sheetName val="コンクリート"/>
      <sheetName val="型枠"/>
      <sheetName val="鉄筋"/>
      <sheetName val="鉄骨 (2)"/>
      <sheetName val="防水"/>
      <sheetName val="石"/>
      <sheetName val="タイル"/>
      <sheetName val="屋根"/>
      <sheetName val="金属"/>
      <sheetName val="左官"/>
      <sheetName val="建具"/>
      <sheetName val="ガラス"/>
      <sheetName val="塗装"/>
      <sheetName val="内外装"/>
      <sheetName val="雑"/>
      <sheetName val="代価"/>
      <sheetName val="二次製品"/>
      <sheetName val="構造代価"/>
      <sheetName val="見積比較"/>
      <sheetName val="物価比較"/>
      <sheetName val="運搬"/>
      <sheetName val="仮設柵代価"/>
      <sheetName val="機械複合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代価"/>
      <sheetName val="複合器具"/>
      <sheetName val="桝類"/>
      <sheetName val="複合配管"/>
      <sheetName val="数量計算B(2)"/>
      <sheetName val="数量計算（甲）"/>
      <sheetName val="仕訳"/>
      <sheetName val="内訳"/>
      <sheetName val="数量"/>
      <sheetName val="ハツリ"/>
      <sheetName val="代価表"/>
      <sheetName val="代価"/>
      <sheetName val="仮設解体"/>
      <sheetName val="金建代価"/>
      <sheetName val="数量計算B(1)"/>
      <sheetName val="Sheet1"/>
      <sheetName val="機械複合単価"/>
      <sheetName val="内訳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総括表"/>
      <sheetName val="明細表"/>
      <sheetName val="土工計算 (2)"/>
      <sheetName val="数量計算書 (2)"/>
      <sheetName val="数量計算書"/>
      <sheetName val="工事費計算書"/>
      <sheetName val="単価表"/>
      <sheetName val="代価表"/>
      <sheetName val="単価一覧表"/>
      <sheetName val="数量調書"/>
      <sheetName val="Sheet10"/>
      <sheetName val="Sheet11"/>
      <sheetName val="Sheet12"/>
      <sheetName val="Sheet13"/>
      <sheetName val="Sheet14"/>
      <sheetName val="Sheet15"/>
      <sheetName val="Sheet16"/>
      <sheetName val="体系"/>
      <sheetName val="配管数拾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  <sheetName val="代価表"/>
      <sheetName val="集計表"/>
      <sheetName val="仮設数量"/>
      <sheetName val="統計値関係"/>
      <sheetName val="鉄筋"/>
      <sheetName val="土間ｺﾝ"/>
      <sheetName val="型枠生ｺﾝ"/>
      <sheetName val="ＣＢ"/>
      <sheetName val="外部左官"/>
      <sheetName val="床左官"/>
      <sheetName val="庇・軒裏"/>
      <sheetName val="床仕上"/>
      <sheetName val="内部左官"/>
      <sheetName val="壁仕上 "/>
      <sheetName val="天井仕上 "/>
      <sheetName val="木造軸組"/>
      <sheetName val="幅木等"/>
      <sheetName val="額縁"/>
      <sheetName val="廻縁等"/>
      <sheetName val="解体数量 "/>
      <sheetName val="ｱﾙﾐ発生材 "/>
      <sheetName val="ガラス数量"/>
      <sheetName val="H12単価"/>
      <sheetName val="外部塗装"/>
      <sheetName val="ｱﾙﾐ発生材(３)"/>
      <sheetName val="解体数量(3)"/>
      <sheetName val="仮設数量1"/>
      <sheetName val="統計値関係2"/>
      <sheetName val="鉄筋3"/>
      <sheetName val="土間ｺﾝ4"/>
      <sheetName val="型枠生ｺﾝ8"/>
      <sheetName val="ＣＢ9"/>
      <sheetName val="外部左官11"/>
      <sheetName val="床左官12"/>
      <sheetName val="庇・軒裏13"/>
      <sheetName val="床仕上15"/>
      <sheetName val="壁仕上 26"/>
      <sheetName val="木造軸組29"/>
      <sheetName val="天井仕上 30"/>
      <sheetName val="額縁33"/>
      <sheetName val="幅木等34"/>
      <sheetName val="廻縁等35"/>
      <sheetName val="解体数量 36"/>
      <sheetName val="ｱﾙﾐ発生材 38"/>
      <sheetName val="ガラス数量3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補償金算定書再築"/>
      <sheetName val="補償金算定書除去"/>
      <sheetName val="補償金算定書改造"/>
      <sheetName val="補償金算定書曳家"/>
      <sheetName val="補償金算定仕訳書"/>
      <sheetName val="補償金算定仕訳書H13"/>
      <sheetName val="解体工事発生材価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緒言"/>
      <sheetName val="仕訳書"/>
      <sheetName val="内訳目次"/>
      <sheetName val="内訳＆集計"/>
      <sheetName val="共通仮設"/>
      <sheetName val="加算内訳"/>
      <sheetName val="加算内訳 (2)"/>
      <sheetName val="備品購入一覧"/>
      <sheetName val="備品購入一覧 (2)"/>
      <sheetName val="○内訳＆集計"/>
      <sheetName val="○備品購入一覧"/>
      <sheetName val="○仕訳書"/>
      <sheetName val="○共通仮設"/>
      <sheetName val="数量(書式原本）"/>
      <sheetName val="施設全体仕訳書"/>
      <sheetName val="ｺｱ施設仕訳書 "/>
      <sheetName val="施設全体内訳書 "/>
      <sheetName val="代価表"/>
      <sheetName val="仕訳"/>
      <sheetName val="内訳"/>
      <sheetName val="別紙内訳"/>
      <sheetName val="数量（仮設）"/>
      <sheetName val="数量（杭）"/>
      <sheetName val="数量（既製CB）"/>
      <sheetName val="数量（防水）"/>
      <sheetName val="数量（石）"/>
      <sheetName val="数量(ﾀｲﾙ）"/>
      <sheetName val="数量(木）"/>
      <sheetName val="数量(屋根・樋）"/>
      <sheetName val="数量(金属）"/>
      <sheetName val="数量(左官）"/>
      <sheetName val="数量（木製建具）"/>
      <sheetName val="数量（金属製建具）"/>
      <sheetName val="数量(ｶﾞﾗｽ）"/>
      <sheetName val="数量(塗装)"/>
      <sheetName val="数量(内外装)"/>
      <sheetName val="数量(仕上ﾕﾆｯﾄ)"/>
      <sheetName val="数量(その他)"/>
      <sheetName val="単価比較表"/>
      <sheetName val="三社見積比較表"/>
      <sheetName val="三社見積比較（備品）"/>
      <sheetName val="代価"/>
      <sheetName val="Sheet10"/>
    </sheetNames>
    <sheetDataSet>
      <sheetData sheetId="0"/>
      <sheetData sheetId="1"/>
      <sheetData sheetId="2"/>
      <sheetData sheetId="3" refreshError="1">
        <row r="2">
          <cell r="E2" t="str">
            <v>Ｅ</v>
          </cell>
          <cell r="F2" t="str">
            <v>Ｆ</v>
          </cell>
          <cell r="G2" t="str">
            <v>Ｇ</v>
          </cell>
          <cell r="H2" t="str">
            <v>Ｈ</v>
          </cell>
          <cell r="I2" t="str">
            <v>Ｉ</v>
          </cell>
          <cell r="J2" t="str">
            <v>Ｊ</v>
          </cell>
          <cell r="K2" t="str">
            <v>Ｋ</v>
          </cell>
          <cell r="L2" t="str">
            <v>Ｌ</v>
          </cell>
          <cell r="M2" t="str">
            <v>Ｍ</v>
          </cell>
        </row>
        <row r="3">
          <cell r="E3">
            <v>18</v>
          </cell>
          <cell r="G3">
            <v>42</v>
          </cell>
          <cell r="H3">
            <v>42</v>
          </cell>
        </row>
        <row r="4">
          <cell r="E4" t="str">
            <v>採用</v>
          </cell>
          <cell r="F4" t="str">
            <v>採用</v>
          </cell>
          <cell r="I4" t="str">
            <v>採用工種</v>
          </cell>
          <cell r="J4" t="str">
            <v>採用ｼｰﾄ</v>
          </cell>
          <cell r="K4" t="str">
            <v>準備ｼｰﾄ</v>
          </cell>
          <cell r="L4" t="str">
            <v>採用</v>
          </cell>
          <cell r="M4" t="str">
            <v>準備ｼｰﾄ</v>
          </cell>
        </row>
        <row r="5">
          <cell r="E5" t="str">
            <v>工種順</v>
          </cell>
          <cell r="F5" t="str">
            <v>内訳書頁</v>
          </cell>
          <cell r="G5" t="str">
            <v>集計表頁</v>
          </cell>
          <cell r="H5" t="str">
            <v>内訳書頁</v>
          </cell>
          <cell r="I5" t="str">
            <v>選択入力欄</v>
          </cell>
          <cell r="J5" t="str">
            <v>選択入力欄</v>
          </cell>
          <cell r="K5" t="str">
            <v>印刷ﾍﾟｰｼﾞ</v>
          </cell>
          <cell r="L5" t="str">
            <v>工種</v>
          </cell>
          <cell r="M5" t="str">
            <v>内訳書名</v>
          </cell>
        </row>
        <row r="6">
          <cell r="E6">
            <v>1</v>
          </cell>
          <cell r="F6">
            <v>1</v>
          </cell>
          <cell r="G6" t="str">
            <v>P-01/42</v>
          </cell>
          <cell r="H6" t="str">
            <v>P-01/42</v>
          </cell>
          <cell r="I6">
            <v>1</v>
          </cell>
          <cell r="J6">
            <v>1</v>
          </cell>
          <cell r="K6">
            <v>1</v>
          </cell>
          <cell r="L6" t="str">
            <v>●</v>
          </cell>
          <cell r="M6" t="str">
            <v>直接仮設工事</v>
          </cell>
        </row>
        <row r="7">
          <cell r="E7">
            <v>0</v>
          </cell>
          <cell r="F7">
            <v>2</v>
          </cell>
          <cell r="G7" t="str">
            <v>P-02/42</v>
          </cell>
          <cell r="H7" t="str">
            <v>P-02/42</v>
          </cell>
          <cell r="I7" t="str">
            <v>入力不可</v>
          </cell>
          <cell r="J7">
            <v>1</v>
          </cell>
          <cell r="K7">
            <v>2</v>
          </cell>
          <cell r="L7" t="str">
            <v>○</v>
          </cell>
          <cell r="M7" t="str">
            <v>〃2</v>
          </cell>
        </row>
        <row r="8">
          <cell r="E8">
            <v>2</v>
          </cell>
          <cell r="F8">
            <v>3</v>
          </cell>
          <cell r="G8" t="str">
            <v>P-03/42</v>
          </cell>
          <cell r="H8" t="str">
            <v>P-03/42</v>
          </cell>
          <cell r="I8">
            <v>1</v>
          </cell>
          <cell r="J8">
            <v>1</v>
          </cell>
          <cell r="K8">
            <v>3</v>
          </cell>
          <cell r="L8" t="str">
            <v>●</v>
          </cell>
          <cell r="M8" t="str">
            <v>土工事</v>
          </cell>
        </row>
        <row r="9">
          <cell r="E9">
            <v>3</v>
          </cell>
          <cell r="F9">
            <v>4</v>
          </cell>
          <cell r="G9" t="str">
            <v>P-04/42</v>
          </cell>
          <cell r="H9" t="str">
            <v>P-04/42</v>
          </cell>
          <cell r="I9">
            <v>1</v>
          </cell>
          <cell r="J9">
            <v>1</v>
          </cell>
          <cell r="K9">
            <v>4</v>
          </cell>
          <cell r="L9" t="str">
            <v>●</v>
          </cell>
          <cell r="M9" t="str">
            <v>コンクリート工事</v>
          </cell>
        </row>
        <row r="10">
          <cell r="E10">
            <v>4</v>
          </cell>
          <cell r="F10">
            <v>5</v>
          </cell>
          <cell r="G10" t="str">
            <v>P-05/42</v>
          </cell>
          <cell r="H10" t="str">
            <v>P-05/42</v>
          </cell>
          <cell r="I10">
            <v>1</v>
          </cell>
          <cell r="J10">
            <v>1</v>
          </cell>
          <cell r="K10">
            <v>5</v>
          </cell>
          <cell r="L10" t="str">
            <v>●</v>
          </cell>
          <cell r="M10" t="str">
            <v>型枠工事</v>
          </cell>
        </row>
        <row r="11">
          <cell r="E11">
            <v>5</v>
          </cell>
          <cell r="F11">
            <v>6</v>
          </cell>
          <cell r="G11" t="str">
            <v>P-06/42</v>
          </cell>
          <cell r="H11" t="str">
            <v>P-06/42</v>
          </cell>
          <cell r="I11">
            <v>1</v>
          </cell>
          <cell r="J11">
            <v>1</v>
          </cell>
          <cell r="K11">
            <v>6</v>
          </cell>
          <cell r="L11" t="str">
            <v>●</v>
          </cell>
          <cell r="M11" t="str">
            <v>鉄筋工事</v>
          </cell>
        </row>
        <row r="12">
          <cell r="E12">
            <v>0</v>
          </cell>
          <cell r="F12">
            <v>0</v>
          </cell>
          <cell r="G12" t="str">
            <v>不採用</v>
          </cell>
          <cell r="H12" t="str">
            <v>不採用</v>
          </cell>
          <cell r="J12">
            <v>0</v>
          </cell>
          <cell r="K12">
            <v>7</v>
          </cell>
          <cell r="L12">
            <v>0</v>
          </cell>
          <cell r="M12" t="str">
            <v>鉄骨工事</v>
          </cell>
        </row>
        <row r="13">
          <cell r="F13">
            <v>0</v>
          </cell>
          <cell r="G13" t="str">
            <v>不採用</v>
          </cell>
          <cell r="H13" t="str">
            <v>不採用</v>
          </cell>
          <cell r="I13" t="str">
            <v>入力不可</v>
          </cell>
          <cell r="K13">
            <v>8</v>
          </cell>
          <cell r="L13">
            <v>0</v>
          </cell>
          <cell r="M13" t="str">
            <v>〃2</v>
          </cell>
        </row>
        <row r="14">
          <cell r="E14">
            <v>6</v>
          </cell>
          <cell r="F14">
            <v>7</v>
          </cell>
          <cell r="G14" t="str">
            <v>P-07/42</v>
          </cell>
          <cell r="H14" t="str">
            <v>P-07/42</v>
          </cell>
          <cell r="I14">
            <v>1</v>
          </cell>
          <cell r="J14">
            <v>1</v>
          </cell>
          <cell r="K14">
            <v>9</v>
          </cell>
          <cell r="L14" t="str">
            <v>●</v>
          </cell>
          <cell r="M14" t="str">
            <v>既製コンクリート工事</v>
          </cell>
        </row>
        <row r="15">
          <cell r="E15">
            <v>7</v>
          </cell>
          <cell r="F15">
            <v>8</v>
          </cell>
          <cell r="G15" t="str">
            <v>P-08/42</v>
          </cell>
          <cell r="H15" t="str">
            <v>P-08/42</v>
          </cell>
          <cell r="I15">
            <v>1</v>
          </cell>
          <cell r="J15">
            <v>1</v>
          </cell>
          <cell r="K15">
            <v>10</v>
          </cell>
          <cell r="L15" t="str">
            <v>●</v>
          </cell>
          <cell r="M15" t="str">
            <v>防水工事</v>
          </cell>
        </row>
        <row r="16">
          <cell r="E16">
            <v>0</v>
          </cell>
          <cell r="F16">
            <v>0</v>
          </cell>
          <cell r="G16" t="str">
            <v>不採用</v>
          </cell>
          <cell r="H16" t="str">
            <v>不採用</v>
          </cell>
          <cell r="J16">
            <v>0</v>
          </cell>
          <cell r="K16">
            <v>11</v>
          </cell>
          <cell r="L16">
            <v>0</v>
          </cell>
          <cell r="M16" t="str">
            <v>屋根工事</v>
          </cell>
        </row>
        <row r="17">
          <cell r="E17">
            <v>8</v>
          </cell>
          <cell r="F17">
            <v>9</v>
          </cell>
          <cell r="G17" t="str">
            <v>P-09/42</v>
          </cell>
          <cell r="H17" t="str">
            <v>P-09/42</v>
          </cell>
          <cell r="I17">
            <v>1</v>
          </cell>
          <cell r="J17">
            <v>1</v>
          </cell>
          <cell r="K17">
            <v>12</v>
          </cell>
          <cell r="L17" t="str">
            <v>●</v>
          </cell>
          <cell r="M17" t="str">
            <v>石工事</v>
          </cell>
        </row>
        <row r="18">
          <cell r="E18">
            <v>9</v>
          </cell>
          <cell r="F18">
            <v>10</v>
          </cell>
          <cell r="G18" t="str">
            <v>P-10/42</v>
          </cell>
          <cell r="H18" t="str">
            <v>P-10/42</v>
          </cell>
          <cell r="I18">
            <v>1</v>
          </cell>
          <cell r="J18">
            <v>1</v>
          </cell>
          <cell r="K18">
            <v>13</v>
          </cell>
          <cell r="L18" t="str">
            <v>●</v>
          </cell>
          <cell r="M18" t="str">
            <v>タイル工事</v>
          </cell>
        </row>
        <row r="19">
          <cell r="E19">
            <v>10</v>
          </cell>
          <cell r="F19">
            <v>11</v>
          </cell>
          <cell r="G19" t="str">
            <v>P-11/42</v>
          </cell>
          <cell r="H19" t="str">
            <v>P-11/42</v>
          </cell>
          <cell r="I19">
            <v>1</v>
          </cell>
          <cell r="J19">
            <v>1</v>
          </cell>
          <cell r="K19">
            <v>14</v>
          </cell>
          <cell r="L19" t="str">
            <v>●</v>
          </cell>
          <cell r="M19" t="str">
            <v>木工事</v>
          </cell>
        </row>
        <row r="20">
          <cell r="F20">
            <v>12</v>
          </cell>
          <cell r="G20" t="str">
            <v>P-12/42</v>
          </cell>
          <cell r="H20" t="str">
            <v>P-12/42</v>
          </cell>
          <cell r="I20" t="str">
            <v>入力不可</v>
          </cell>
          <cell r="J20">
            <v>1</v>
          </cell>
          <cell r="K20">
            <v>15</v>
          </cell>
          <cell r="L20" t="str">
            <v>○</v>
          </cell>
          <cell r="M20" t="str">
            <v>〃2</v>
          </cell>
        </row>
        <row r="21">
          <cell r="E21">
            <v>11</v>
          </cell>
          <cell r="F21">
            <v>13</v>
          </cell>
          <cell r="G21" t="str">
            <v>P-13/42</v>
          </cell>
          <cell r="H21" t="str">
            <v>P-13/42</v>
          </cell>
          <cell r="I21">
            <v>1</v>
          </cell>
          <cell r="J21">
            <v>1</v>
          </cell>
          <cell r="K21">
            <v>16</v>
          </cell>
          <cell r="L21" t="str">
            <v>●</v>
          </cell>
          <cell r="M21" t="str">
            <v>金属工事</v>
          </cell>
        </row>
        <row r="22">
          <cell r="E22">
            <v>0</v>
          </cell>
          <cell r="F22">
            <v>14</v>
          </cell>
          <cell r="G22" t="str">
            <v>P-14/42</v>
          </cell>
          <cell r="H22" t="str">
            <v>P-14/42</v>
          </cell>
          <cell r="I22" t="str">
            <v>入力不可</v>
          </cell>
          <cell r="J22">
            <v>1</v>
          </cell>
          <cell r="K22">
            <v>17</v>
          </cell>
          <cell r="L22" t="str">
            <v>○</v>
          </cell>
          <cell r="M22" t="str">
            <v>〃2</v>
          </cell>
        </row>
        <row r="23">
          <cell r="F23">
            <v>15</v>
          </cell>
          <cell r="G23" t="str">
            <v>P-15/42</v>
          </cell>
          <cell r="H23" t="str">
            <v>P-15/42</v>
          </cell>
          <cell r="I23" t="str">
            <v>入力不可</v>
          </cell>
          <cell r="J23">
            <v>1</v>
          </cell>
          <cell r="K23">
            <v>18</v>
          </cell>
          <cell r="L23" t="str">
            <v>○</v>
          </cell>
          <cell r="M23" t="str">
            <v>〃3</v>
          </cell>
        </row>
        <row r="24">
          <cell r="F24">
            <v>16</v>
          </cell>
          <cell r="G24" t="str">
            <v>P-16/42</v>
          </cell>
          <cell r="H24" t="str">
            <v>P-16/42</v>
          </cell>
          <cell r="I24" t="str">
            <v>入力不可</v>
          </cell>
          <cell r="J24">
            <v>1</v>
          </cell>
          <cell r="K24">
            <v>19</v>
          </cell>
          <cell r="L24" t="str">
            <v>○</v>
          </cell>
          <cell r="M24" t="str">
            <v>〃4</v>
          </cell>
        </row>
        <row r="25">
          <cell r="E25">
            <v>12</v>
          </cell>
          <cell r="F25">
            <v>17</v>
          </cell>
          <cell r="G25" t="str">
            <v>P-17/42</v>
          </cell>
          <cell r="H25" t="str">
            <v>P-17/42</v>
          </cell>
          <cell r="I25">
            <v>1</v>
          </cell>
          <cell r="J25">
            <v>1</v>
          </cell>
          <cell r="K25">
            <v>20</v>
          </cell>
          <cell r="L25" t="str">
            <v>●</v>
          </cell>
          <cell r="M25" t="str">
            <v>左官工事</v>
          </cell>
        </row>
        <row r="26">
          <cell r="F26">
            <v>18</v>
          </cell>
          <cell r="G26" t="str">
            <v>P-18/42</v>
          </cell>
          <cell r="H26" t="str">
            <v>P-18/42</v>
          </cell>
          <cell r="I26" t="str">
            <v>入力不可</v>
          </cell>
          <cell r="J26">
            <v>1</v>
          </cell>
          <cell r="K26">
            <v>21</v>
          </cell>
          <cell r="L26" t="str">
            <v>○</v>
          </cell>
          <cell r="M26" t="str">
            <v>〃2</v>
          </cell>
        </row>
        <row r="27">
          <cell r="E27">
            <v>13</v>
          </cell>
          <cell r="F27">
            <v>19</v>
          </cell>
          <cell r="G27" t="str">
            <v>P-19/42</v>
          </cell>
          <cell r="H27" t="str">
            <v>P-19/42</v>
          </cell>
          <cell r="I27">
            <v>1</v>
          </cell>
          <cell r="J27">
            <v>1</v>
          </cell>
          <cell r="K27">
            <v>22</v>
          </cell>
          <cell r="L27" t="str">
            <v>●</v>
          </cell>
          <cell r="M27" t="str">
            <v>木製建具工事</v>
          </cell>
        </row>
        <row r="28">
          <cell r="F28">
            <v>20</v>
          </cell>
          <cell r="G28" t="str">
            <v>P-20/42</v>
          </cell>
          <cell r="H28" t="str">
            <v>P-20/42</v>
          </cell>
          <cell r="I28" t="str">
            <v>入力不可</v>
          </cell>
          <cell r="J28">
            <v>1</v>
          </cell>
          <cell r="K28">
            <v>23</v>
          </cell>
          <cell r="L28" t="str">
            <v>○</v>
          </cell>
          <cell r="M28" t="str">
            <v>〃2</v>
          </cell>
        </row>
        <row r="29">
          <cell r="E29">
            <v>0</v>
          </cell>
          <cell r="F29">
            <v>21</v>
          </cell>
          <cell r="G29" t="str">
            <v>P-21/42</v>
          </cell>
          <cell r="H29" t="str">
            <v>P-21/42</v>
          </cell>
          <cell r="I29" t="str">
            <v>入力不可</v>
          </cell>
          <cell r="J29">
            <v>1</v>
          </cell>
          <cell r="K29">
            <v>24</v>
          </cell>
          <cell r="L29" t="str">
            <v>○</v>
          </cell>
          <cell r="M29" t="str">
            <v>〃3</v>
          </cell>
        </row>
        <row r="30">
          <cell r="E30">
            <v>14</v>
          </cell>
          <cell r="F30">
            <v>22</v>
          </cell>
          <cell r="G30" t="str">
            <v>P-22/42</v>
          </cell>
          <cell r="H30" t="str">
            <v>P-22/42</v>
          </cell>
          <cell r="I30">
            <v>1</v>
          </cell>
          <cell r="J30">
            <v>1</v>
          </cell>
          <cell r="K30">
            <v>25</v>
          </cell>
          <cell r="L30" t="str">
            <v>●</v>
          </cell>
          <cell r="M30" t="str">
            <v>金属製建具工事</v>
          </cell>
        </row>
        <row r="31">
          <cell r="F31">
            <v>23</v>
          </cell>
          <cell r="G31" t="str">
            <v>P-23/42</v>
          </cell>
          <cell r="H31" t="str">
            <v>P-23/42</v>
          </cell>
          <cell r="I31" t="str">
            <v>入力不可</v>
          </cell>
          <cell r="J31">
            <v>1</v>
          </cell>
          <cell r="K31">
            <v>26</v>
          </cell>
          <cell r="L31" t="str">
            <v>○</v>
          </cell>
          <cell r="M31" t="str">
            <v>〃2</v>
          </cell>
        </row>
        <row r="32">
          <cell r="F32">
            <v>24</v>
          </cell>
          <cell r="G32" t="str">
            <v>P-24/42</v>
          </cell>
          <cell r="H32" t="str">
            <v>P-24/42</v>
          </cell>
          <cell r="I32" t="str">
            <v>入力不可</v>
          </cell>
          <cell r="J32">
            <v>1</v>
          </cell>
          <cell r="K32">
            <v>27</v>
          </cell>
          <cell r="L32" t="str">
            <v>○</v>
          </cell>
          <cell r="M32" t="str">
            <v>〃3</v>
          </cell>
        </row>
        <row r="33">
          <cell r="E33">
            <v>0</v>
          </cell>
          <cell r="F33">
            <v>25</v>
          </cell>
          <cell r="G33" t="str">
            <v>P-25/42</v>
          </cell>
          <cell r="H33" t="str">
            <v>P-25/42</v>
          </cell>
          <cell r="I33" t="str">
            <v>入力不可</v>
          </cell>
          <cell r="J33">
            <v>1</v>
          </cell>
          <cell r="K33">
            <v>28</v>
          </cell>
          <cell r="L33" t="str">
            <v>○</v>
          </cell>
          <cell r="M33" t="str">
            <v>〃4</v>
          </cell>
        </row>
        <row r="34">
          <cell r="E34">
            <v>0</v>
          </cell>
          <cell r="F34">
            <v>26</v>
          </cell>
          <cell r="G34" t="str">
            <v>P-26/42</v>
          </cell>
          <cell r="H34" t="str">
            <v>P-26/42</v>
          </cell>
          <cell r="I34" t="str">
            <v>入力不可</v>
          </cell>
          <cell r="J34">
            <v>1</v>
          </cell>
          <cell r="K34">
            <v>29</v>
          </cell>
          <cell r="L34" t="str">
            <v>○</v>
          </cell>
          <cell r="M34" t="str">
            <v>〃5</v>
          </cell>
        </row>
        <row r="35">
          <cell r="E35">
            <v>0</v>
          </cell>
          <cell r="F35">
            <v>27</v>
          </cell>
          <cell r="G35" t="str">
            <v>P-27/42</v>
          </cell>
          <cell r="H35" t="str">
            <v>P-27/42</v>
          </cell>
          <cell r="I35" t="str">
            <v>入力不可</v>
          </cell>
          <cell r="J35">
            <v>1</v>
          </cell>
          <cell r="K35">
            <v>30</v>
          </cell>
          <cell r="L35" t="str">
            <v>○</v>
          </cell>
          <cell r="M35" t="str">
            <v>〃6</v>
          </cell>
        </row>
        <row r="36">
          <cell r="F36">
            <v>28</v>
          </cell>
          <cell r="G36" t="str">
            <v>P-28/42</v>
          </cell>
          <cell r="H36" t="str">
            <v>P-28/42</v>
          </cell>
          <cell r="I36" t="str">
            <v>入力不可</v>
          </cell>
          <cell r="J36">
            <v>1</v>
          </cell>
          <cell r="K36">
            <v>31</v>
          </cell>
          <cell r="L36" t="str">
            <v>○</v>
          </cell>
          <cell r="M36" t="str">
            <v>〃7</v>
          </cell>
        </row>
        <row r="37">
          <cell r="E37">
            <v>0</v>
          </cell>
          <cell r="F37">
            <v>29</v>
          </cell>
          <cell r="G37" t="str">
            <v>P-29/42</v>
          </cell>
          <cell r="H37" t="str">
            <v>P-29/42</v>
          </cell>
          <cell r="I37" t="str">
            <v>入力不可</v>
          </cell>
          <cell r="J37">
            <v>1</v>
          </cell>
          <cell r="K37">
            <v>32</v>
          </cell>
          <cell r="L37" t="str">
            <v>○</v>
          </cell>
          <cell r="M37" t="str">
            <v>〃8</v>
          </cell>
        </row>
        <row r="38">
          <cell r="E38">
            <v>0</v>
          </cell>
          <cell r="F38">
            <v>0</v>
          </cell>
          <cell r="G38" t="str">
            <v>不採用</v>
          </cell>
          <cell r="H38" t="str">
            <v>不採用</v>
          </cell>
          <cell r="I38" t="str">
            <v>入力不可</v>
          </cell>
          <cell r="K38">
            <v>33</v>
          </cell>
          <cell r="L38">
            <v>0</v>
          </cell>
        </row>
        <row r="39">
          <cell r="E39">
            <v>0</v>
          </cell>
          <cell r="F39">
            <v>0</v>
          </cell>
          <cell r="G39" t="str">
            <v>不採用</v>
          </cell>
          <cell r="H39" t="str">
            <v>不採用</v>
          </cell>
          <cell r="I39" t="str">
            <v>入力不可</v>
          </cell>
          <cell r="K39">
            <v>34</v>
          </cell>
          <cell r="L39">
            <v>0</v>
          </cell>
        </row>
        <row r="40">
          <cell r="E40">
            <v>0</v>
          </cell>
          <cell r="F40">
            <v>0</v>
          </cell>
          <cell r="G40" t="str">
            <v>不採用</v>
          </cell>
          <cell r="H40" t="str">
            <v>不採用</v>
          </cell>
          <cell r="I40" t="str">
            <v>入力不可</v>
          </cell>
          <cell r="K40">
            <v>35</v>
          </cell>
          <cell r="L40">
            <v>0</v>
          </cell>
        </row>
        <row r="41">
          <cell r="E41">
            <v>15</v>
          </cell>
          <cell r="F41">
            <v>30</v>
          </cell>
          <cell r="G41" t="str">
            <v>P-30/42</v>
          </cell>
          <cell r="H41" t="str">
            <v>P-30/42</v>
          </cell>
          <cell r="I41">
            <v>1</v>
          </cell>
          <cell r="J41">
            <v>1</v>
          </cell>
          <cell r="K41">
            <v>36</v>
          </cell>
          <cell r="L41" t="str">
            <v>●</v>
          </cell>
          <cell r="M41" t="str">
            <v>ガラス工事</v>
          </cell>
        </row>
        <row r="42">
          <cell r="E42">
            <v>16</v>
          </cell>
          <cell r="F42">
            <v>31</v>
          </cell>
          <cell r="G42" t="str">
            <v>P-31/42</v>
          </cell>
          <cell r="H42" t="str">
            <v>P-31/42</v>
          </cell>
          <cell r="I42">
            <v>1</v>
          </cell>
          <cell r="J42">
            <v>1</v>
          </cell>
          <cell r="K42">
            <v>37</v>
          </cell>
          <cell r="L42" t="str">
            <v>●</v>
          </cell>
          <cell r="M42" t="str">
            <v>塗装工事</v>
          </cell>
        </row>
        <row r="43">
          <cell r="E43">
            <v>17</v>
          </cell>
          <cell r="F43">
            <v>32</v>
          </cell>
          <cell r="G43" t="str">
            <v>P-32/42</v>
          </cell>
          <cell r="H43" t="str">
            <v>P-32/42</v>
          </cell>
          <cell r="I43">
            <v>1</v>
          </cell>
          <cell r="J43">
            <v>1</v>
          </cell>
          <cell r="K43">
            <v>38</v>
          </cell>
          <cell r="L43" t="str">
            <v>●</v>
          </cell>
          <cell r="M43" t="str">
            <v>内外装工事</v>
          </cell>
        </row>
        <row r="44">
          <cell r="F44">
            <v>33</v>
          </cell>
          <cell r="G44" t="str">
            <v>P-33/42</v>
          </cell>
          <cell r="H44" t="str">
            <v>P-33/42</v>
          </cell>
          <cell r="I44" t="str">
            <v>入力不可</v>
          </cell>
          <cell r="J44">
            <v>1</v>
          </cell>
          <cell r="K44">
            <v>39</v>
          </cell>
          <cell r="L44" t="str">
            <v>○</v>
          </cell>
          <cell r="M44" t="str">
            <v>〃</v>
          </cell>
        </row>
        <row r="45">
          <cell r="E45">
            <v>18</v>
          </cell>
          <cell r="F45">
            <v>34</v>
          </cell>
          <cell r="G45" t="str">
            <v>P-34/42</v>
          </cell>
          <cell r="H45" t="str">
            <v>P-34/42</v>
          </cell>
          <cell r="I45">
            <v>1</v>
          </cell>
          <cell r="J45">
            <v>1</v>
          </cell>
          <cell r="K45">
            <v>40</v>
          </cell>
          <cell r="L45" t="str">
            <v>●</v>
          </cell>
          <cell r="M45" t="str">
            <v>仕上ユニット工事</v>
          </cell>
        </row>
        <row r="46">
          <cell r="F46">
            <v>35</v>
          </cell>
          <cell r="G46" t="str">
            <v>P-35/42</v>
          </cell>
          <cell r="H46" t="str">
            <v>P-35/42</v>
          </cell>
          <cell r="I46" t="str">
            <v>入力不可</v>
          </cell>
          <cell r="J46">
            <v>1</v>
          </cell>
          <cell r="K46">
            <v>41</v>
          </cell>
          <cell r="L46" t="str">
            <v>○</v>
          </cell>
          <cell r="M46" t="str">
            <v>〃2</v>
          </cell>
        </row>
        <row r="47">
          <cell r="F47">
            <v>36</v>
          </cell>
          <cell r="G47" t="str">
            <v>P-36/42</v>
          </cell>
          <cell r="H47" t="str">
            <v>P-36/42</v>
          </cell>
          <cell r="I47" t="str">
            <v>入力不可</v>
          </cell>
          <cell r="J47">
            <v>1</v>
          </cell>
          <cell r="K47">
            <v>42</v>
          </cell>
          <cell r="L47" t="str">
            <v>○</v>
          </cell>
          <cell r="M47" t="str">
            <v>〃3</v>
          </cell>
        </row>
        <row r="48">
          <cell r="F48">
            <v>37</v>
          </cell>
          <cell r="G48" t="str">
            <v>P-37/42</v>
          </cell>
          <cell r="H48" t="str">
            <v>P-37/42</v>
          </cell>
          <cell r="I48" t="str">
            <v>入力不可</v>
          </cell>
          <cell r="J48">
            <v>1</v>
          </cell>
          <cell r="K48">
            <v>43</v>
          </cell>
          <cell r="L48" t="str">
            <v>○</v>
          </cell>
          <cell r="M48" t="str">
            <v>〃4</v>
          </cell>
        </row>
        <row r="49">
          <cell r="F49">
            <v>38</v>
          </cell>
          <cell r="G49" t="str">
            <v>P-38/42</v>
          </cell>
          <cell r="H49" t="str">
            <v>P-38/42</v>
          </cell>
          <cell r="I49" t="str">
            <v>入力不可</v>
          </cell>
          <cell r="J49">
            <v>1</v>
          </cell>
          <cell r="K49">
            <v>44</v>
          </cell>
          <cell r="L49" t="str">
            <v>○</v>
          </cell>
          <cell r="M49" t="str">
            <v>〃5</v>
          </cell>
        </row>
        <row r="50">
          <cell r="F50">
            <v>39</v>
          </cell>
          <cell r="G50" t="str">
            <v>P-39/42</v>
          </cell>
          <cell r="H50" t="str">
            <v>P-39/42</v>
          </cell>
          <cell r="I50" t="str">
            <v>入力不可</v>
          </cell>
          <cell r="J50">
            <v>1</v>
          </cell>
          <cell r="K50">
            <v>45</v>
          </cell>
          <cell r="L50" t="str">
            <v>○</v>
          </cell>
          <cell r="M50" t="str">
            <v>〃6</v>
          </cell>
        </row>
      </sheetData>
      <sheetData sheetId="4" refreshError="1">
        <row r="12">
          <cell r="P12">
            <v>1</v>
          </cell>
          <cell r="R12" t="str">
            <v>数　量　集　計　表</v>
          </cell>
          <cell r="T12" t="str">
            <v>内</v>
          </cell>
          <cell r="V12" t="str">
            <v xml:space="preserve"> 訳</v>
          </cell>
          <cell r="W12" t="str">
            <v>書</v>
          </cell>
          <cell r="AF12" t="str">
            <v>頁01</v>
          </cell>
        </row>
        <row r="14">
          <cell r="T14">
            <v>0</v>
          </cell>
          <cell r="AC14" t="str">
            <v>宇栄原小学校（1工区建築）</v>
          </cell>
          <cell r="AE14" t="str">
            <v>P-01/42</v>
          </cell>
        </row>
        <row r="16">
          <cell r="G16" t="str">
            <v>　　　　　　　　　　工　事　別</v>
          </cell>
          <cell r="S16" t="str">
            <v>計</v>
          </cell>
          <cell r="V16" t="str">
            <v>　実　施　工　事　費</v>
          </cell>
          <cell r="AA16" t="str">
            <v>　　 対 象 経 費</v>
          </cell>
          <cell r="AC16" t="str">
            <v>　　対 象 外 経 費</v>
          </cell>
        </row>
        <row r="18">
          <cell r="E18" t="str">
            <v>No</v>
          </cell>
          <cell r="G18" t="str">
            <v>名 称</v>
          </cell>
          <cell r="K18" t="str">
            <v xml:space="preserve"> 　規 格</v>
          </cell>
          <cell r="P18" t="str">
            <v>頁</v>
          </cell>
          <cell r="R18" t="str">
            <v>参　照</v>
          </cell>
          <cell r="S18" t="str">
            <v>計算値</v>
          </cell>
          <cell r="T18" t="str">
            <v>数 量</v>
          </cell>
          <cell r="U18" t="str">
            <v>単 位</v>
          </cell>
          <cell r="V18" t="str">
            <v>単 価</v>
          </cell>
          <cell r="W18" t="str">
            <v>金 額</v>
          </cell>
          <cell r="Y18" t="str">
            <v xml:space="preserve">   　 備 考</v>
          </cell>
          <cell r="AA18" t="str">
            <v>数 量</v>
          </cell>
          <cell r="AB18" t="str">
            <v>金 額</v>
          </cell>
          <cell r="AC18" t="str">
            <v>数 量</v>
          </cell>
          <cell r="AD18" t="str">
            <v>金 額</v>
          </cell>
          <cell r="AF18" t="str">
            <v>直接仮設の計</v>
          </cell>
        </row>
        <row r="19">
          <cell r="AF19" t="str">
            <v>↓↓↓</v>
          </cell>
        </row>
        <row r="20">
          <cell r="E20">
            <v>1</v>
          </cell>
          <cell r="G20" t="str">
            <v>直接仮設工事</v>
          </cell>
          <cell r="AF20">
            <v>23667462</v>
          </cell>
          <cell r="AG20">
            <v>23667462</v>
          </cell>
          <cell r="AH20">
            <v>0</v>
          </cell>
        </row>
        <row r="22">
          <cell r="G22" t="str">
            <v>遣り方</v>
          </cell>
          <cell r="I22" t="str">
            <v>一般</v>
          </cell>
          <cell r="R22" t="str">
            <v>仮設集計より</v>
          </cell>
          <cell r="S22">
            <v>1820.36</v>
          </cell>
          <cell r="T22">
            <v>1820</v>
          </cell>
          <cell r="U22" t="str">
            <v>㎡</v>
          </cell>
          <cell r="V22">
            <v>410</v>
          </cell>
          <cell r="W22">
            <v>746200</v>
          </cell>
          <cell r="Y22" t="str">
            <v>県営繕</v>
          </cell>
          <cell r="Z22" t="str">
            <v>Ｐ-46</v>
          </cell>
          <cell r="AA22">
            <v>1820</v>
          </cell>
          <cell r="AB22">
            <v>746200</v>
          </cell>
          <cell r="AC22">
            <v>0</v>
          </cell>
          <cell r="AD22">
            <v>0</v>
          </cell>
        </row>
        <row r="24">
          <cell r="G24" t="str">
            <v>墨出し</v>
          </cell>
          <cell r="I24" t="str">
            <v>一般</v>
          </cell>
          <cell r="R24" t="str">
            <v>仮設集計より</v>
          </cell>
          <cell r="S24">
            <v>3564.04</v>
          </cell>
          <cell r="T24">
            <v>3564</v>
          </cell>
          <cell r="U24" t="str">
            <v>㎡</v>
          </cell>
          <cell r="V24">
            <v>1210</v>
          </cell>
          <cell r="W24">
            <v>4312440</v>
          </cell>
          <cell r="Y24" t="str">
            <v>県営繕</v>
          </cell>
          <cell r="Z24" t="str">
            <v>Ｐ-47</v>
          </cell>
          <cell r="AA24">
            <v>3564</v>
          </cell>
          <cell r="AB24">
            <v>4312440</v>
          </cell>
          <cell r="AC24">
            <v>0</v>
          </cell>
          <cell r="AD24">
            <v>0</v>
          </cell>
        </row>
        <row r="26">
          <cell r="G26" t="str">
            <v>養生</v>
          </cell>
          <cell r="I26" t="str">
            <v>一般</v>
          </cell>
          <cell r="R26" t="str">
            <v>仮設集計より</v>
          </cell>
          <cell r="S26">
            <v>3564.04</v>
          </cell>
          <cell r="T26">
            <v>3564</v>
          </cell>
          <cell r="U26" t="str">
            <v>㎡</v>
          </cell>
          <cell r="V26">
            <v>650</v>
          </cell>
          <cell r="W26">
            <v>2316600</v>
          </cell>
          <cell r="Y26" t="str">
            <v>県営繕</v>
          </cell>
          <cell r="Z26" t="str">
            <v>Ｐ-47</v>
          </cell>
          <cell r="AA26">
            <v>3564</v>
          </cell>
          <cell r="AB26">
            <v>2316600</v>
          </cell>
          <cell r="AC26">
            <v>0</v>
          </cell>
          <cell r="AD26">
            <v>0</v>
          </cell>
        </row>
        <row r="28">
          <cell r="G28" t="str">
            <v>整理清掃跡片付け</v>
          </cell>
          <cell r="I28" t="str">
            <v>一般</v>
          </cell>
          <cell r="R28" t="str">
            <v>仮設集計より</v>
          </cell>
          <cell r="S28">
            <v>3564.04</v>
          </cell>
          <cell r="T28">
            <v>3564</v>
          </cell>
          <cell r="U28" t="str">
            <v>㎡</v>
          </cell>
          <cell r="V28">
            <v>2240</v>
          </cell>
          <cell r="W28">
            <v>7983360</v>
          </cell>
          <cell r="Y28" t="str">
            <v>県営繕</v>
          </cell>
          <cell r="Z28" t="str">
            <v>Ｐ-47</v>
          </cell>
          <cell r="AA28">
            <v>3564</v>
          </cell>
          <cell r="AB28">
            <v>7983360</v>
          </cell>
          <cell r="AC28">
            <v>0</v>
          </cell>
          <cell r="AD28">
            <v>0</v>
          </cell>
        </row>
        <row r="29">
          <cell r="I29" t="str">
            <v>建枠900X1700　布枠500+240</v>
          </cell>
        </row>
        <row r="30">
          <cell r="G30" t="str">
            <v>枠組本足場</v>
          </cell>
          <cell r="I30" t="str">
            <v>12m未満-</v>
          </cell>
          <cell r="R30" t="str">
            <v>仮設集計より</v>
          </cell>
          <cell r="S30">
            <v>2485.7199999999998</v>
          </cell>
          <cell r="T30">
            <v>2486</v>
          </cell>
          <cell r="U30" t="str">
            <v>㎡</v>
          </cell>
          <cell r="V30">
            <v>1925</v>
          </cell>
          <cell r="W30">
            <v>4785550</v>
          </cell>
          <cell r="Y30" t="str">
            <v>代価表</v>
          </cell>
          <cell r="Z30" t="str">
            <v>仮設-01</v>
          </cell>
          <cell r="AA30">
            <v>2486</v>
          </cell>
          <cell r="AB30">
            <v>4785550</v>
          </cell>
          <cell r="AC30">
            <v>0</v>
          </cell>
          <cell r="AD30">
            <v>0</v>
          </cell>
        </row>
        <row r="31">
          <cell r="I31" t="str">
            <v>RC造標準日数</v>
          </cell>
          <cell r="L31" t="str">
            <v>躯体支保工</v>
          </cell>
        </row>
        <row r="32">
          <cell r="G32" t="str">
            <v>内部躯体足場</v>
          </cell>
          <cell r="I32" t="str">
            <v>階高</v>
          </cell>
          <cell r="J32" t="str">
            <v>5.7以上7.4未満</v>
          </cell>
          <cell r="R32" t="str">
            <v>仮設集計より</v>
          </cell>
          <cell r="S32">
            <v>152</v>
          </cell>
          <cell r="T32">
            <v>152</v>
          </cell>
          <cell r="U32" t="str">
            <v>㎡</v>
          </cell>
          <cell r="V32">
            <v>4240</v>
          </cell>
          <cell r="W32">
            <v>644480</v>
          </cell>
          <cell r="Y32" t="str">
            <v>県営繕</v>
          </cell>
          <cell r="Z32" t="str">
            <v>Ｐ-52</v>
          </cell>
          <cell r="AA32">
            <v>152</v>
          </cell>
          <cell r="AB32">
            <v>644480</v>
          </cell>
          <cell r="AC32">
            <v>0</v>
          </cell>
          <cell r="AD32">
            <v>0</v>
          </cell>
        </row>
        <row r="33">
          <cell r="I33" t="str">
            <v>RC造標準日数</v>
          </cell>
          <cell r="L33" t="str">
            <v>躯体支保工</v>
          </cell>
        </row>
        <row r="34">
          <cell r="G34" t="str">
            <v>内部躯体足場</v>
          </cell>
          <cell r="I34" t="str">
            <v>階高</v>
          </cell>
          <cell r="J34" t="str">
            <v>9.1以上10.8未満</v>
          </cell>
          <cell r="R34" t="str">
            <v>仮設集計より</v>
          </cell>
          <cell r="S34">
            <v>36.5</v>
          </cell>
          <cell r="T34">
            <v>36.5</v>
          </cell>
          <cell r="U34" t="str">
            <v>㎡</v>
          </cell>
          <cell r="V34">
            <v>7000</v>
          </cell>
          <cell r="W34">
            <v>255500</v>
          </cell>
          <cell r="Y34" t="str">
            <v>県営繕</v>
          </cell>
          <cell r="Z34" t="str">
            <v>Ｐ-52</v>
          </cell>
          <cell r="AA34">
            <v>36.5</v>
          </cell>
          <cell r="AB34">
            <v>255500</v>
          </cell>
          <cell r="AC34">
            <v>0</v>
          </cell>
          <cell r="AD34">
            <v>0</v>
          </cell>
        </row>
        <row r="35">
          <cell r="I35" t="str">
            <v>RC造標準日数</v>
          </cell>
        </row>
        <row r="36">
          <cell r="G36" t="str">
            <v>内部仕上足場</v>
          </cell>
          <cell r="I36" t="str">
            <v>階高4m未満</v>
          </cell>
          <cell r="L36" t="str">
            <v>架台足場</v>
          </cell>
          <cell r="R36" t="str">
            <v>仮設集計より</v>
          </cell>
          <cell r="S36">
            <v>3276</v>
          </cell>
          <cell r="T36">
            <v>3276</v>
          </cell>
          <cell r="U36" t="str">
            <v>㎡</v>
          </cell>
          <cell r="V36">
            <v>480</v>
          </cell>
          <cell r="W36">
            <v>1572480</v>
          </cell>
          <cell r="Y36" t="str">
            <v>県営繕</v>
          </cell>
          <cell r="Z36" t="str">
            <v>Ｐ-53</v>
          </cell>
          <cell r="AA36">
            <v>3276</v>
          </cell>
          <cell r="AB36">
            <v>1572480</v>
          </cell>
          <cell r="AC36">
            <v>0</v>
          </cell>
          <cell r="AD36">
            <v>0</v>
          </cell>
        </row>
        <row r="37">
          <cell r="I37" t="str">
            <v>RC造標準日数</v>
          </cell>
          <cell r="L37" t="str">
            <v>枠組棚足場</v>
          </cell>
        </row>
        <row r="38">
          <cell r="G38" t="str">
            <v>内部仕上足場</v>
          </cell>
          <cell r="I38" t="str">
            <v>5.7以上7.4未満</v>
          </cell>
          <cell r="R38" t="str">
            <v>仮設集計より</v>
          </cell>
          <cell r="S38">
            <v>152</v>
          </cell>
          <cell r="T38">
            <v>152</v>
          </cell>
          <cell r="U38" t="str">
            <v>㎡</v>
          </cell>
          <cell r="V38">
            <v>2890</v>
          </cell>
          <cell r="W38">
            <v>439280</v>
          </cell>
          <cell r="Y38" t="str">
            <v>県営繕</v>
          </cell>
          <cell r="Z38" t="str">
            <v>Ｐ-53</v>
          </cell>
          <cell r="AA38">
            <v>152</v>
          </cell>
          <cell r="AB38">
            <v>439280</v>
          </cell>
          <cell r="AC38">
            <v>0</v>
          </cell>
          <cell r="AD38">
            <v>0</v>
          </cell>
        </row>
        <row r="39">
          <cell r="I39" t="str">
            <v>RC造標準日数</v>
          </cell>
          <cell r="L39" t="str">
            <v>枠組棚足場</v>
          </cell>
        </row>
        <row r="40">
          <cell r="G40" t="str">
            <v>内部仕上足場</v>
          </cell>
          <cell r="I40" t="str">
            <v>9.1以上10.8未満</v>
          </cell>
          <cell r="R40" t="str">
            <v>仮設集計より</v>
          </cell>
          <cell r="S40">
            <v>36.5</v>
          </cell>
          <cell r="T40">
            <v>36.5</v>
          </cell>
          <cell r="U40" t="str">
            <v>㎡</v>
          </cell>
          <cell r="V40">
            <v>4330</v>
          </cell>
          <cell r="W40">
            <v>158045</v>
          </cell>
          <cell r="Y40" t="str">
            <v>県営繕</v>
          </cell>
          <cell r="Z40" t="str">
            <v>Ｐ-53</v>
          </cell>
          <cell r="AA40">
            <v>36.5</v>
          </cell>
          <cell r="AB40">
            <v>158045</v>
          </cell>
          <cell r="AC40">
            <v>0</v>
          </cell>
          <cell r="AD40">
            <v>0</v>
          </cell>
        </row>
        <row r="42">
          <cell r="G42" t="str">
            <v>内部階段仕上足場</v>
          </cell>
          <cell r="I42" t="str">
            <v>RC造標準日数</v>
          </cell>
          <cell r="R42" t="str">
            <v>仮設集計より</v>
          </cell>
          <cell r="S42">
            <v>94.6</v>
          </cell>
          <cell r="T42">
            <v>94.6</v>
          </cell>
          <cell r="U42" t="str">
            <v>㎡</v>
          </cell>
          <cell r="V42">
            <v>1560</v>
          </cell>
          <cell r="W42">
            <v>147576</v>
          </cell>
          <cell r="Y42" t="str">
            <v>県営繕</v>
          </cell>
          <cell r="Z42" t="str">
            <v>Ｐ-54</v>
          </cell>
          <cell r="AA42">
            <v>94.6</v>
          </cell>
          <cell r="AB42">
            <v>147576</v>
          </cell>
          <cell r="AC42">
            <v>0</v>
          </cell>
          <cell r="AD42">
            <v>0</v>
          </cell>
        </row>
        <row r="45">
          <cell r="G45" t="str">
            <v>仮設材運搬</v>
          </cell>
          <cell r="I45" t="str">
            <v>建枠幅900(二枚布)</v>
          </cell>
        </row>
        <row r="46">
          <cell r="G46" t="str">
            <v>(枠組本足場)</v>
          </cell>
          <cell r="I46" t="str">
            <v>地区割増有</v>
          </cell>
          <cell r="R46" t="str">
            <v>仮設集計より</v>
          </cell>
          <cell r="S46">
            <v>2485.7199999999998</v>
          </cell>
          <cell r="T46">
            <v>2486</v>
          </cell>
          <cell r="U46" t="str">
            <v>㎡</v>
          </cell>
          <cell r="V46">
            <v>70</v>
          </cell>
          <cell r="W46">
            <v>174020</v>
          </cell>
          <cell r="Y46" t="str">
            <v>県営繕</v>
          </cell>
          <cell r="Z46" t="str">
            <v>Ｐ-56</v>
          </cell>
          <cell r="AA46">
            <v>2486</v>
          </cell>
          <cell r="AB46">
            <v>174020</v>
          </cell>
          <cell r="AC46">
            <v>0</v>
          </cell>
          <cell r="AD46">
            <v>0</v>
          </cell>
        </row>
        <row r="47">
          <cell r="G47" t="str">
            <v>仮設材運搬</v>
          </cell>
          <cell r="I47" t="str">
            <v>5.7以上7.4未満</v>
          </cell>
        </row>
        <row r="48">
          <cell r="G48" t="str">
            <v>(内部躯体足場)</v>
          </cell>
          <cell r="I48" t="str">
            <v>地区割増有</v>
          </cell>
          <cell r="R48" t="str">
            <v>仮設集計より</v>
          </cell>
          <cell r="S48">
            <v>152</v>
          </cell>
          <cell r="T48">
            <v>152</v>
          </cell>
          <cell r="U48" t="str">
            <v>㎡</v>
          </cell>
          <cell r="V48">
            <v>150</v>
          </cell>
          <cell r="W48">
            <v>22800</v>
          </cell>
          <cell r="Y48" t="str">
            <v>県営繕</v>
          </cell>
          <cell r="Z48" t="str">
            <v>Ｐ-57</v>
          </cell>
          <cell r="AA48">
            <v>152</v>
          </cell>
          <cell r="AB48">
            <v>22800</v>
          </cell>
          <cell r="AC48">
            <v>0</v>
          </cell>
          <cell r="AD48">
            <v>0</v>
          </cell>
        </row>
        <row r="49">
          <cell r="G49" t="str">
            <v>仮設材運搬</v>
          </cell>
          <cell r="I49" t="str">
            <v>9.1以上10.8未満</v>
          </cell>
        </row>
        <row r="50">
          <cell r="G50" t="str">
            <v>(内部躯体足場)</v>
          </cell>
          <cell r="I50" t="str">
            <v>地区割増有</v>
          </cell>
          <cell r="R50" t="str">
            <v>仮設集計より</v>
          </cell>
          <cell r="S50">
            <v>36.5</v>
          </cell>
          <cell r="T50">
            <v>36.5</v>
          </cell>
          <cell r="U50" t="str">
            <v>㎡</v>
          </cell>
          <cell r="V50">
            <v>230</v>
          </cell>
          <cell r="W50">
            <v>8395</v>
          </cell>
          <cell r="Y50" t="str">
            <v>県営繕</v>
          </cell>
          <cell r="Z50" t="str">
            <v>Ｐ-57</v>
          </cell>
          <cell r="AA50">
            <v>36.5</v>
          </cell>
          <cell r="AB50">
            <v>8395</v>
          </cell>
          <cell r="AC50">
            <v>0</v>
          </cell>
          <cell r="AD50">
            <v>0</v>
          </cell>
        </row>
        <row r="54">
          <cell r="T54">
            <v>0</v>
          </cell>
        </row>
        <row r="56">
          <cell r="G56">
            <v>0</v>
          </cell>
          <cell r="AD56">
            <v>0</v>
          </cell>
        </row>
        <row r="57">
          <cell r="AE57" t="str">
            <v>那覇市教育委員会</v>
          </cell>
          <cell r="AF57" t="str">
            <v>頁01</v>
          </cell>
        </row>
        <row r="58">
          <cell r="P58">
            <v>0</v>
          </cell>
          <cell r="R58" t="str">
            <v>数　量　集　計　表</v>
          </cell>
          <cell r="T58" t="str">
            <v>内</v>
          </cell>
          <cell r="V58" t="str">
            <v xml:space="preserve"> 訳</v>
          </cell>
          <cell r="W58" t="str">
            <v>書</v>
          </cell>
          <cell r="AF58" t="str">
            <v>頁02</v>
          </cell>
        </row>
        <row r="60">
          <cell r="T60">
            <v>0</v>
          </cell>
          <cell r="AC60" t="str">
            <v>宇栄原小学校（1工区建築）</v>
          </cell>
          <cell r="AE60" t="str">
            <v>P-02/42</v>
          </cell>
        </row>
        <row r="62">
          <cell r="G62" t="str">
            <v>　　　　　　　　　　工　事　別</v>
          </cell>
          <cell r="S62" t="str">
            <v>計</v>
          </cell>
          <cell r="V62" t="str">
            <v>　実　施　工　事　費</v>
          </cell>
          <cell r="AA62" t="str">
            <v>　　 対 象 経 費</v>
          </cell>
          <cell r="AC62" t="str">
            <v>　　対 象 外 経 費</v>
          </cell>
        </row>
        <row r="64">
          <cell r="E64" t="str">
            <v>No</v>
          </cell>
          <cell r="G64" t="str">
            <v>名 称</v>
          </cell>
          <cell r="K64" t="str">
            <v xml:space="preserve"> 　規 格</v>
          </cell>
          <cell r="P64" t="str">
            <v>頁</v>
          </cell>
          <cell r="R64" t="str">
            <v>参　照</v>
          </cell>
          <cell r="S64" t="str">
            <v>計算値</v>
          </cell>
          <cell r="T64" t="str">
            <v>数 量</v>
          </cell>
          <cell r="U64" t="str">
            <v>単 位</v>
          </cell>
          <cell r="V64" t="str">
            <v>単 価</v>
          </cell>
          <cell r="W64" t="str">
            <v>金 額</v>
          </cell>
          <cell r="Y64" t="str">
            <v xml:space="preserve">   　 備 考</v>
          </cell>
          <cell r="AA64" t="str">
            <v>数 量</v>
          </cell>
          <cell r="AB64" t="str">
            <v>金 額</v>
          </cell>
          <cell r="AC64" t="str">
            <v>数 量</v>
          </cell>
          <cell r="AD64" t="str">
            <v>金 額</v>
          </cell>
        </row>
        <row r="67">
          <cell r="G67" t="str">
            <v>仮設材運搬</v>
          </cell>
          <cell r="I67" t="str">
            <v>3階建　地区割増有</v>
          </cell>
        </row>
        <row r="68">
          <cell r="G68" t="str">
            <v>(内部仕上足場)</v>
          </cell>
          <cell r="I68" t="str">
            <v>(架台足場)</v>
          </cell>
          <cell r="R68" t="str">
            <v>仮設集計より</v>
          </cell>
          <cell r="S68">
            <v>3276</v>
          </cell>
          <cell r="T68">
            <v>3276</v>
          </cell>
          <cell r="U68" t="str">
            <v>㎡</v>
          </cell>
          <cell r="V68">
            <v>20</v>
          </cell>
          <cell r="W68">
            <v>65520</v>
          </cell>
          <cell r="Y68" t="str">
            <v>県営繕</v>
          </cell>
          <cell r="Z68" t="str">
            <v>Ｐ-57</v>
          </cell>
          <cell r="AA68">
            <v>3276</v>
          </cell>
          <cell r="AB68">
            <v>65520</v>
          </cell>
          <cell r="AC68">
            <v>0</v>
          </cell>
          <cell r="AD68">
            <v>0</v>
          </cell>
        </row>
        <row r="69">
          <cell r="G69" t="str">
            <v>仮設材運搬</v>
          </cell>
          <cell r="I69" t="str">
            <v>5.7以上7.4未満</v>
          </cell>
        </row>
        <row r="70">
          <cell r="G70" t="str">
            <v>(内部仕上足場)</v>
          </cell>
          <cell r="I70" t="str">
            <v>地区割増有</v>
          </cell>
          <cell r="L70" t="str">
            <v>枠組棚足場</v>
          </cell>
          <cell r="R70" t="str">
            <v>仮設集計より</v>
          </cell>
          <cell r="S70">
            <v>152</v>
          </cell>
          <cell r="T70">
            <v>152</v>
          </cell>
          <cell r="U70" t="str">
            <v>㎡</v>
          </cell>
          <cell r="V70">
            <v>120</v>
          </cell>
          <cell r="W70">
            <v>18240</v>
          </cell>
          <cell r="Y70" t="str">
            <v>県営繕</v>
          </cell>
          <cell r="Z70" t="str">
            <v>Ｐ-58</v>
          </cell>
          <cell r="AA70">
            <v>152</v>
          </cell>
          <cell r="AB70">
            <v>18240</v>
          </cell>
          <cell r="AC70">
            <v>0</v>
          </cell>
          <cell r="AD70">
            <v>0</v>
          </cell>
        </row>
        <row r="71">
          <cell r="G71" t="str">
            <v>仮設材運搬</v>
          </cell>
          <cell r="I71" t="str">
            <v>9.1以上10.8未満</v>
          </cell>
        </row>
        <row r="72">
          <cell r="G72" t="str">
            <v>(内部仕上足場)</v>
          </cell>
          <cell r="I72" t="str">
            <v>地区割増有</v>
          </cell>
          <cell r="L72" t="str">
            <v>枠組棚足場</v>
          </cell>
          <cell r="R72" t="str">
            <v>仮設集計より</v>
          </cell>
          <cell r="S72">
            <v>36.5</v>
          </cell>
          <cell r="T72">
            <v>36.5</v>
          </cell>
          <cell r="U72" t="str">
            <v>㎡</v>
          </cell>
          <cell r="V72">
            <v>180</v>
          </cell>
          <cell r="W72">
            <v>6570</v>
          </cell>
          <cell r="Y72" t="str">
            <v>県営繕</v>
          </cell>
          <cell r="Z72" t="str">
            <v>Ｐ-58</v>
          </cell>
          <cell r="AA72">
            <v>36.5</v>
          </cell>
          <cell r="AB72">
            <v>6570</v>
          </cell>
          <cell r="AC72">
            <v>0</v>
          </cell>
          <cell r="AD72">
            <v>0</v>
          </cell>
        </row>
        <row r="73">
          <cell r="G73" t="str">
            <v>仮設材運搬</v>
          </cell>
        </row>
        <row r="74">
          <cell r="G74" t="str">
            <v>(内部階段仕上足場)</v>
          </cell>
          <cell r="I74" t="str">
            <v>地区割増有</v>
          </cell>
          <cell r="R74" t="str">
            <v>仮設集計より</v>
          </cell>
          <cell r="S74">
            <v>94.6</v>
          </cell>
          <cell r="T74">
            <v>94.6</v>
          </cell>
          <cell r="U74" t="str">
            <v>㎡</v>
          </cell>
          <cell r="V74">
            <v>110</v>
          </cell>
          <cell r="W74">
            <v>10406</v>
          </cell>
          <cell r="Y74" t="str">
            <v>県営繕</v>
          </cell>
          <cell r="Z74" t="str">
            <v>Ｐ-58</v>
          </cell>
          <cell r="AA74">
            <v>94.6</v>
          </cell>
          <cell r="AB74">
            <v>10406</v>
          </cell>
          <cell r="AC74">
            <v>0</v>
          </cell>
          <cell r="AD74">
            <v>0</v>
          </cell>
        </row>
        <row r="78">
          <cell r="S78">
            <v>0</v>
          </cell>
          <cell r="T78">
            <v>0</v>
          </cell>
        </row>
        <row r="80">
          <cell r="S80">
            <v>0</v>
          </cell>
          <cell r="T80">
            <v>0</v>
          </cell>
        </row>
        <row r="82">
          <cell r="S82">
            <v>0</v>
          </cell>
          <cell r="T82">
            <v>0</v>
          </cell>
        </row>
        <row r="84">
          <cell r="S84">
            <v>0</v>
          </cell>
          <cell r="T84">
            <v>0</v>
          </cell>
        </row>
        <row r="86">
          <cell r="S86">
            <v>0</v>
          </cell>
          <cell r="T86">
            <v>0</v>
          </cell>
        </row>
        <row r="88">
          <cell r="S88">
            <v>0</v>
          </cell>
          <cell r="T88">
            <v>0</v>
          </cell>
        </row>
        <row r="90">
          <cell r="S90">
            <v>0</v>
          </cell>
          <cell r="T90">
            <v>0</v>
          </cell>
        </row>
        <row r="92">
          <cell r="S92">
            <v>0</v>
          </cell>
          <cell r="T92">
            <v>0</v>
          </cell>
        </row>
        <row r="94">
          <cell r="S94">
            <v>0</v>
          </cell>
          <cell r="T94">
            <v>0</v>
          </cell>
        </row>
        <row r="96">
          <cell r="S96">
            <v>0</v>
          </cell>
          <cell r="T96">
            <v>0</v>
          </cell>
        </row>
        <row r="98">
          <cell r="S98">
            <v>0</v>
          </cell>
          <cell r="T98">
            <v>0</v>
          </cell>
        </row>
        <row r="100">
          <cell r="S100">
            <v>0</v>
          </cell>
          <cell r="T100">
            <v>0</v>
          </cell>
        </row>
        <row r="102">
          <cell r="G102" t="str">
            <v>小 計</v>
          </cell>
          <cell r="W102">
            <v>23667462</v>
          </cell>
          <cell r="AB102">
            <v>23667462</v>
          </cell>
          <cell r="AD102">
            <v>0</v>
          </cell>
        </row>
        <row r="103">
          <cell r="AE103" t="str">
            <v>那覇市教育委員会</v>
          </cell>
          <cell r="AF103" t="str">
            <v>頁02</v>
          </cell>
        </row>
        <row r="104">
          <cell r="P104">
            <v>2</v>
          </cell>
          <cell r="R104" t="str">
            <v>数　量　集　計　表</v>
          </cell>
          <cell r="T104" t="str">
            <v>内</v>
          </cell>
          <cell r="V104" t="str">
            <v xml:space="preserve"> 訳</v>
          </cell>
          <cell r="W104" t="str">
            <v>書</v>
          </cell>
          <cell r="AF104" t="str">
            <v>頁03</v>
          </cell>
        </row>
        <row r="106">
          <cell r="T106">
            <v>0</v>
          </cell>
          <cell r="AC106" t="str">
            <v>宇栄原小学校（1工区建築）</v>
          </cell>
          <cell r="AE106" t="str">
            <v>P-03/42</v>
          </cell>
        </row>
        <row r="108">
          <cell r="G108" t="str">
            <v>　　　　　　　　　　工　事　別</v>
          </cell>
          <cell r="S108" t="str">
            <v>計</v>
          </cell>
          <cell r="V108" t="str">
            <v>　実　施　工　事　費</v>
          </cell>
          <cell r="AA108" t="str">
            <v>　　 対 象 経 費</v>
          </cell>
          <cell r="AC108" t="str">
            <v>　　対 象 外 経 費</v>
          </cell>
        </row>
        <row r="110">
          <cell r="E110" t="str">
            <v>No</v>
          </cell>
          <cell r="G110" t="str">
            <v>名 称</v>
          </cell>
          <cell r="K110" t="str">
            <v xml:space="preserve"> 　規 格</v>
          </cell>
          <cell r="P110" t="str">
            <v>頁</v>
          </cell>
          <cell r="R110" t="str">
            <v>参　照</v>
          </cell>
          <cell r="S110" t="str">
            <v>計算値</v>
          </cell>
          <cell r="T110" t="str">
            <v>数 量</v>
          </cell>
          <cell r="U110" t="str">
            <v>単 位</v>
          </cell>
          <cell r="V110" t="str">
            <v>単 価</v>
          </cell>
          <cell r="W110" t="str">
            <v>金 額</v>
          </cell>
          <cell r="Y110" t="str">
            <v xml:space="preserve">   　 備 考</v>
          </cell>
          <cell r="AA110" t="str">
            <v>数 量</v>
          </cell>
          <cell r="AB110" t="str">
            <v>金 額</v>
          </cell>
          <cell r="AC110" t="str">
            <v>数 量</v>
          </cell>
          <cell r="AD110" t="str">
            <v>金 額</v>
          </cell>
          <cell r="AF110" t="str">
            <v>土工事の計</v>
          </cell>
        </row>
        <row r="111">
          <cell r="AF111" t="str">
            <v>↓↓↓</v>
          </cell>
        </row>
        <row r="112">
          <cell r="E112">
            <v>2</v>
          </cell>
          <cell r="G112" t="str">
            <v>土工事</v>
          </cell>
          <cell r="AF112">
            <v>12248330</v>
          </cell>
          <cell r="AG112">
            <v>12248330</v>
          </cell>
          <cell r="AH112">
            <v>0</v>
          </cell>
        </row>
        <row r="113">
          <cell r="I113" t="str">
            <v>つぼ堀り及び布堀り</v>
          </cell>
        </row>
        <row r="114">
          <cell r="G114" t="str">
            <v>根切り</v>
          </cell>
          <cell r="I114" t="str">
            <v>ﾊﾞｯｸﾎｳ0.6ｍ3</v>
          </cell>
          <cell r="R114" t="str">
            <v>土工事集計より</v>
          </cell>
          <cell r="S114">
            <v>3171.62</v>
          </cell>
          <cell r="T114">
            <v>3172</v>
          </cell>
          <cell r="U114" t="str">
            <v>m3</v>
          </cell>
          <cell r="V114">
            <v>950</v>
          </cell>
          <cell r="W114">
            <v>3013400</v>
          </cell>
          <cell r="Y114" t="str">
            <v>県営繕</v>
          </cell>
          <cell r="Z114" t="str">
            <v>Ｐ-58</v>
          </cell>
          <cell r="AA114">
            <v>3172</v>
          </cell>
          <cell r="AB114">
            <v>3013400</v>
          </cell>
          <cell r="AC114">
            <v>0</v>
          </cell>
          <cell r="AD114">
            <v>0</v>
          </cell>
        </row>
        <row r="115">
          <cell r="I115" t="str">
            <v>つぼ堀り及び布堀り</v>
          </cell>
        </row>
        <row r="116">
          <cell r="G116" t="str">
            <v>根切り（ﾗｯﾌﾟﾙ部）</v>
          </cell>
          <cell r="I116" t="str">
            <v>ﾊﾞｯｸﾎｳ0.6ｍ3</v>
          </cell>
          <cell r="R116" t="str">
            <v>土工事集計より</v>
          </cell>
          <cell r="S116">
            <v>1569</v>
          </cell>
          <cell r="T116">
            <v>1569</v>
          </cell>
          <cell r="U116" t="str">
            <v>m3</v>
          </cell>
          <cell r="V116">
            <v>950</v>
          </cell>
          <cell r="W116">
            <v>1490550</v>
          </cell>
          <cell r="Y116" t="str">
            <v>県営繕</v>
          </cell>
          <cell r="Z116" t="str">
            <v>Ｐ-58</v>
          </cell>
          <cell r="AA116">
            <v>1569</v>
          </cell>
          <cell r="AB116">
            <v>1490550</v>
          </cell>
          <cell r="AC116">
            <v>0</v>
          </cell>
          <cell r="AD116">
            <v>0</v>
          </cell>
        </row>
        <row r="117">
          <cell r="I117" t="str">
            <v>つぼ堀り及び布堀り</v>
          </cell>
        </row>
        <row r="118">
          <cell r="G118" t="str">
            <v>埋戻し</v>
          </cell>
          <cell r="I118" t="str">
            <v>ﾊﾞｯｸﾎｳ0.6ｍ3</v>
          </cell>
          <cell r="R118" t="str">
            <v>土工事集計より</v>
          </cell>
          <cell r="S118">
            <v>1914.57</v>
          </cell>
          <cell r="T118">
            <v>1915</v>
          </cell>
          <cell r="U118" t="str">
            <v>m3</v>
          </cell>
          <cell r="V118">
            <v>1460</v>
          </cell>
          <cell r="W118">
            <v>2795900</v>
          </cell>
          <cell r="Y118" t="str">
            <v>県営繕</v>
          </cell>
          <cell r="Z118" t="str">
            <v>Ｐ-60</v>
          </cell>
          <cell r="AA118">
            <v>1915</v>
          </cell>
          <cell r="AB118">
            <v>2795900</v>
          </cell>
          <cell r="AC118">
            <v>0</v>
          </cell>
          <cell r="AD118">
            <v>0</v>
          </cell>
        </row>
        <row r="119">
          <cell r="I119" t="str">
            <v>つぼ堀り及び布堀り</v>
          </cell>
        </row>
        <row r="120">
          <cell r="G120" t="str">
            <v>埋戻し（ﾗｯﾌﾟﾙ部）</v>
          </cell>
          <cell r="I120" t="str">
            <v>ﾊﾞｯｸﾎｳ0.6ｍ3</v>
          </cell>
          <cell r="R120" t="str">
            <v>土工事集計より</v>
          </cell>
          <cell r="S120">
            <v>1085</v>
          </cell>
          <cell r="T120">
            <v>1085</v>
          </cell>
          <cell r="U120" t="str">
            <v>m3</v>
          </cell>
          <cell r="V120">
            <v>1460</v>
          </cell>
          <cell r="W120">
            <v>1584100</v>
          </cell>
          <cell r="Y120" t="str">
            <v>県営繕</v>
          </cell>
          <cell r="Z120" t="str">
            <v>Ｐ-60</v>
          </cell>
          <cell r="AA120">
            <v>1085</v>
          </cell>
          <cell r="AB120">
            <v>1584100</v>
          </cell>
          <cell r="AC120">
            <v>0</v>
          </cell>
          <cell r="AD120">
            <v>0</v>
          </cell>
        </row>
        <row r="122">
          <cell r="G122" t="str">
            <v>砂利地業</v>
          </cell>
          <cell r="I122" t="str">
            <v>切込砕石</v>
          </cell>
          <cell r="R122" t="str">
            <v>土工事集計より</v>
          </cell>
          <cell r="S122">
            <v>147.55000000000001</v>
          </cell>
          <cell r="T122">
            <v>148</v>
          </cell>
          <cell r="U122" t="str">
            <v>m3</v>
          </cell>
          <cell r="V122">
            <v>7060</v>
          </cell>
          <cell r="W122">
            <v>1044880</v>
          </cell>
          <cell r="Y122" t="str">
            <v>県営繕</v>
          </cell>
          <cell r="Z122" t="str">
            <v>Ｐ-64</v>
          </cell>
          <cell r="AA122">
            <v>148</v>
          </cell>
          <cell r="AB122">
            <v>1044880</v>
          </cell>
          <cell r="AC122">
            <v>0</v>
          </cell>
          <cell r="AD122">
            <v>0</v>
          </cell>
        </row>
        <row r="124">
          <cell r="G124" t="str">
            <v>床下防湿層敷き</v>
          </cell>
          <cell r="I124" t="str">
            <v>ﾎﾟﾘｴﾁﾚﾝﾌｲﾙﾑ　厚0.15</v>
          </cell>
          <cell r="R124" t="str">
            <v>土工事集計より</v>
          </cell>
          <cell r="S124">
            <v>1490</v>
          </cell>
          <cell r="T124">
            <v>1490</v>
          </cell>
          <cell r="U124" t="str">
            <v>㎡</v>
          </cell>
          <cell r="V124">
            <v>190</v>
          </cell>
          <cell r="W124">
            <v>283100</v>
          </cell>
          <cell r="Y124" t="str">
            <v>県営繕</v>
          </cell>
          <cell r="Z124" t="str">
            <v>Ｐ-64</v>
          </cell>
          <cell r="AA124">
            <v>1490</v>
          </cell>
          <cell r="AB124">
            <v>283100</v>
          </cell>
          <cell r="AC124">
            <v>0</v>
          </cell>
          <cell r="AD124">
            <v>0</v>
          </cell>
        </row>
        <row r="125">
          <cell r="I125" t="str">
            <v>一般都市　10t車</v>
          </cell>
        </row>
        <row r="126">
          <cell r="G126" t="str">
            <v>建設発生土運搬</v>
          </cell>
          <cell r="I126" t="str">
            <v>4㎞以内</v>
          </cell>
          <cell r="R126" t="str">
            <v>土工事集計より</v>
          </cell>
          <cell r="S126">
            <v>1741.04</v>
          </cell>
          <cell r="T126">
            <v>1741</v>
          </cell>
          <cell r="U126" t="str">
            <v>m3</v>
          </cell>
          <cell r="V126">
            <v>880</v>
          </cell>
          <cell r="W126">
            <v>1532080</v>
          </cell>
          <cell r="Y126" t="str">
            <v>代価表</v>
          </cell>
          <cell r="Z126" t="str">
            <v>土-01</v>
          </cell>
          <cell r="AA126">
            <v>1741</v>
          </cell>
          <cell r="AB126">
            <v>1532080</v>
          </cell>
          <cell r="AC126">
            <v>0</v>
          </cell>
          <cell r="AD126">
            <v>0</v>
          </cell>
        </row>
        <row r="127">
          <cell r="I127" t="str">
            <v>一般都市　10t車</v>
          </cell>
        </row>
        <row r="128">
          <cell r="G128" t="str">
            <v>建設発生土運搬（ﾗｯﾌﾟﾙ）</v>
          </cell>
          <cell r="I128" t="str">
            <v>4㎞以内</v>
          </cell>
          <cell r="R128" t="str">
            <v>土工事集計より</v>
          </cell>
          <cell r="S128">
            <v>484</v>
          </cell>
          <cell r="T128">
            <v>484</v>
          </cell>
          <cell r="U128" t="str">
            <v>m3</v>
          </cell>
          <cell r="V128">
            <v>880</v>
          </cell>
          <cell r="W128">
            <v>425920</v>
          </cell>
          <cell r="Y128" t="str">
            <v>代価表</v>
          </cell>
          <cell r="Z128" t="str">
            <v>土-01</v>
          </cell>
          <cell r="AA128">
            <v>484</v>
          </cell>
          <cell r="AB128">
            <v>425920</v>
          </cell>
          <cell r="AC128">
            <v>0</v>
          </cell>
          <cell r="AD128">
            <v>0</v>
          </cell>
        </row>
        <row r="129">
          <cell r="I129" t="str">
            <v>油圧式ｸﾛｰﾗ型0.6ｍ3</v>
          </cell>
        </row>
        <row r="130">
          <cell r="G130" t="str">
            <v>土工機械運搬費</v>
          </cell>
          <cell r="I130" t="str">
            <v>地区割増無</v>
          </cell>
          <cell r="R130" t="str">
            <v>土工事集計より</v>
          </cell>
          <cell r="S130">
            <v>1</v>
          </cell>
          <cell r="T130">
            <v>1</v>
          </cell>
          <cell r="U130" t="str">
            <v>往復</v>
          </cell>
          <cell r="V130">
            <v>78400</v>
          </cell>
          <cell r="W130">
            <v>78400</v>
          </cell>
          <cell r="Y130" t="str">
            <v>県営繕</v>
          </cell>
          <cell r="Z130" t="str">
            <v>Ｐ-63</v>
          </cell>
          <cell r="AA130">
            <v>1</v>
          </cell>
          <cell r="AB130">
            <v>78400</v>
          </cell>
          <cell r="AC130">
            <v>0</v>
          </cell>
          <cell r="AD130">
            <v>0</v>
          </cell>
        </row>
        <row r="132">
          <cell r="S132">
            <v>0</v>
          </cell>
          <cell r="T132">
            <v>0</v>
          </cell>
        </row>
        <row r="134">
          <cell r="S134">
            <v>0</v>
          </cell>
          <cell r="T134">
            <v>0</v>
          </cell>
        </row>
        <row r="136">
          <cell r="S136">
            <v>0</v>
          </cell>
          <cell r="T136">
            <v>0</v>
          </cell>
        </row>
        <row r="138">
          <cell r="S138">
            <v>0</v>
          </cell>
          <cell r="T138">
            <v>0</v>
          </cell>
        </row>
        <row r="140">
          <cell r="S140">
            <v>0</v>
          </cell>
          <cell r="T140">
            <v>0</v>
          </cell>
        </row>
        <row r="142">
          <cell r="S142">
            <v>0</v>
          </cell>
          <cell r="T142">
            <v>0</v>
          </cell>
        </row>
        <row r="144">
          <cell r="S144">
            <v>0</v>
          </cell>
          <cell r="T144">
            <v>0</v>
          </cell>
        </row>
        <row r="146">
          <cell r="S146">
            <v>0</v>
          </cell>
          <cell r="T146">
            <v>0</v>
          </cell>
        </row>
        <row r="148">
          <cell r="G148" t="str">
            <v>小 計</v>
          </cell>
          <cell r="W148">
            <v>12248330</v>
          </cell>
          <cell r="AB148">
            <v>12248330</v>
          </cell>
          <cell r="AD148">
            <v>0</v>
          </cell>
        </row>
        <row r="149">
          <cell r="AE149" t="str">
            <v>那覇市教育委員会</v>
          </cell>
          <cell r="AF149" t="str">
            <v>頁03</v>
          </cell>
        </row>
        <row r="150">
          <cell r="P150">
            <v>3</v>
          </cell>
          <cell r="R150" t="str">
            <v>数　量　集　計　表</v>
          </cell>
          <cell r="T150" t="str">
            <v>内</v>
          </cell>
          <cell r="V150" t="str">
            <v xml:space="preserve"> 訳</v>
          </cell>
          <cell r="W150" t="str">
            <v>書</v>
          </cell>
          <cell r="AF150" t="str">
            <v>頁04</v>
          </cell>
        </row>
        <row r="152">
          <cell r="T152">
            <v>0</v>
          </cell>
          <cell r="AC152" t="str">
            <v>宇栄原小学校（1工区建築）</v>
          </cell>
          <cell r="AE152" t="str">
            <v>P-04/42</v>
          </cell>
        </row>
        <row r="154">
          <cell r="G154" t="str">
            <v>　　　　　　　　　　工　事　別</v>
          </cell>
          <cell r="S154" t="str">
            <v>計</v>
          </cell>
          <cell r="V154" t="str">
            <v>　実　施　工　事　費</v>
          </cell>
          <cell r="AA154" t="str">
            <v>　　 対 象 経 費</v>
          </cell>
          <cell r="AC154" t="str">
            <v>　　対 象 外 経 費</v>
          </cell>
        </row>
        <row r="156">
          <cell r="E156" t="str">
            <v>No</v>
          </cell>
          <cell r="G156" t="str">
            <v>名 称</v>
          </cell>
          <cell r="K156" t="str">
            <v xml:space="preserve"> 　規 格</v>
          </cell>
          <cell r="P156" t="str">
            <v>頁</v>
          </cell>
          <cell r="R156" t="str">
            <v>参　照</v>
          </cell>
          <cell r="S156" t="str">
            <v>計算値</v>
          </cell>
          <cell r="T156" t="str">
            <v>数 量</v>
          </cell>
          <cell r="U156" t="str">
            <v>単 位</v>
          </cell>
          <cell r="V156" t="str">
            <v>単 価</v>
          </cell>
          <cell r="W156" t="str">
            <v>金 額</v>
          </cell>
          <cell r="Y156" t="str">
            <v xml:space="preserve">   　 備 考</v>
          </cell>
          <cell r="AA156" t="str">
            <v>数 量</v>
          </cell>
          <cell r="AB156" t="str">
            <v>金 額</v>
          </cell>
          <cell r="AC156" t="str">
            <v>数 量</v>
          </cell>
          <cell r="AD156" t="str">
            <v>金 額</v>
          </cell>
          <cell r="AF156" t="str">
            <v>ｺﾝｸﾘｰﾄ工事の計</v>
          </cell>
        </row>
        <row r="157">
          <cell r="AF157" t="str">
            <v>↓↓↓</v>
          </cell>
        </row>
        <row r="158">
          <cell r="E158">
            <v>3</v>
          </cell>
          <cell r="G158" t="str">
            <v>ｺﾝｸﾘｰﾄ工事</v>
          </cell>
          <cell r="AF158">
            <v>64459214</v>
          </cell>
          <cell r="AG158">
            <v>64459214</v>
          </cell>
          <cell r="AH158">
            <v>0</v>
          </cell>
        </row>
        <row r="159">
          <cell r="I159" t="str">
            <v>ﾗｯﾌﾟﾙｺﾝｸﾘｰﾄ</v>
          </cell>
        </row>
        <row r="160">
          <cell r="G160" t="str">
            <v>生ｺﾝｸﾘｰﾄ</v>
          </cell>
          <cell r="I160" t="str">
            <v>18N-15</v>
          </cell>
          <cell r="R160" t="str">
            <v>鉄筋コンクリート集計より</v>
          </cell>
          <cell r="S160">
            <v>483.94</v>
          </cell>
          <cell r="T160">
            <v>484</v>
          </cell>
          <cell r="U160" t="str">
            <v>m3</v>
          </cell>
          <cell r="V160">
            <v>12400</v>
          </cell>
          <cell r="W160">
            <v>6001600</v>
          </cell>
          <cell r="Y160" t="str">
            <v>県実施</v>
          </cell>
          <cell r="Z160" t="str">
            <v>Ｐ-74</v>
          </cell>
          <cell r="AA160">
            <v>484</v>
          </cell>
          <cell r="AB160">
            <v>6001600</v>
          </cell>
          <cell r="AC160">
            <v>0</v>
          </cell>
          <cell r="AD160">
            <v>0</v>
          </cell>
        </row>
        <row r="161">
          <cell r="I161" t="str">
            <v>捨てｺﾝｸﾘｰﾄ</v>
          </cell>
        </row>
        <row r="162">
          <cell r="G162" t="str">
            <v>生ｺﾝｸﾘｰﾄ</v>
          </cell>
          <cell r="I162" t="str">
            <v>18N-15</v>
          </cell>
          <cell r="R162" t="str">
            <v>鉄筋コンクリート集計より</v>
          </cell>
          <cell r="S162">
            <v>147.55000000000001</v>
          </cell>
          <cell r="T162">
            <v>148</v>
          </cell>
          <cell r="U162" t="str">
            <v>m3</v>
          </cell>
          <cell r="V162">
            <v>12400</v>
          </cell>
          <cell r="W162">
            <v>1835200</v>
          </cell>
          <cell r="Y162" t="str">
            <v>県実施</v>
          </cell>
          <cell r="Z162" t="str">
            <v>Ｐ-74</v>
          </cell>
          <cell r="AA162">
            <v>148</v>
          </cell>
          <cell r="AB162">
            <v>1835200</v>
          </cell>
          <cell r="AC162">
            <v>0</v>
          </cell>
          <cell r="AD162">
            <v>0</v>
          </cell>
        </row>
        <row r="163">
          <cell r="I163" t="str">
            <v>基礎ｺﾝｸﾘｰﾄ</v>
          </cell>
        </row>
        <row r="164">
          <cell r="G164" t="str">
            <v>生ｺﾝｸﾘｰﾄ</v>
          </cell>
          <cell r="I164" t="str">
            <v>24N-15</v>
          </cell>
          <cell r="R164" t="str">
            <v>鉄筋コンクリート集計より</v>
          </cell>
          <cell r="S164">
            <v>763.37</v>
          </cell>
          <cell r="T164">
            <v>763</v>
          </cell>
          <cell r="U164" t="str">
            <v>m3</v>
          </cell>
          <cell r="V164">
            <v>13150</v>
          </cell>
          <cell r="W164">
            <v>10033450</v>
          </cell>
          <cell r="Y164" t="str">
            <v>県実施</v>
          </cell>
          <cell r="Z164" t="str">
            <v>Ｐ-74</v>
          </cell>
          <cell r="AA164">
            <v>763</v>
          </cell>
          <cell r="AB164">
            <v>10033450</v>
          </cell>
          <cell r="AC164">
            <v>0</v>
          </cell>
          <cell r="AD164">
            <v>0</v>
          </cell>
        </row>
        <row r="165">
          <cell r="I165" t="str">
            <v>土間ｺﾝｸﾘｰﾄ（1階床）</v>
          </cell>
        </row>
        <row r="166">
          <cell r="G166" t="str">
            <v>生ｺﾝｸﾘｰﾄ</v>
          </cell>
          <cell r="I166" t="str">
            <v>24N-15</v>
          </cell>
          <cell r="R166" t="str">
            <v>鉄筋コンクリート集計より</v>
          </cell>
          <cell r="S166">
            <v>273.77</v>
          </cell>
          <cell r="T166">
            <v>274</v>
          </cell>
          <cell r="U166" t="str">
            <v>m3</v>
          </cell>
          <cell r="V166">
            <v>13150</v>
          </cell>
          <cell r="W166">
            <v>3603100</v>
          </cell>
          <cell r="Y166" t="str">
            <v>県実施</v>
          </cell>
          <cell r="Z166" t="str">
            <v>Ｐ-74</v>
          </cell>
          <cell r="AA166">
            <v>274</v>
          </cell>
          <cell r="AB166">
            <v>3603100</v>
          </cell>
          <cell r="AC166">
            <v>0</v>
          </cell>
          <cell r="AD166">
            <v>0</v>
          </cell>
        </row>
        <row r="167">
          <cell r="I167" t="str">
            <v>躯体ｺﾝｸﾘｰﾄ（2階床）</v>
          </cell>
        </row>
        <row r="168">
          <cell r="G168" t="str">
            <v>生ｺﾝｸﾘｰﾄ</v>
          </cell>
          <cell r="I168" t="str">
            <v>24N-18</v>
          </cell>
          <cell r="R168" t="str">
            <v>鉄筋コンクリート集計より</v>
          </cell>
          <cell r="S168">
            <v>788</v>
          </cell>
          <cell r="T168">
            <v>788</v>
          </cell>
          <cell r="U168" t="str">
            <v>m3</v>
          </cell>
          <cell r="V168">
            <v>13250</v>
          </cell>
          <cell r="W168">
            <v>10441000</v>
          </cell>
          <cell r="Y168" t="str">
            <v>県実施</v>
          </cell>
          <cell r="Z168" t="str">
            <v>Ｐ-74</v>
          </cell>
          <cell r="AA168">
            <v>788</v>
          </cell>
          <cell r="AB168">
            <v>10441000</v>
          </cell>
          <cell r="AC168">
            <v>0</v>
          </cell>
          <cell r="AD168">
            <v>0</v>
          </cell>
        </row>
        <row r="169">
          <cell r="I169" t="str">
            <v>躯体ｺﾝｸﾘｰﾄ（3階床）</v>
          </cell>
        </row>
        <row r="170">
          <cell r="G170" t="str">
            <v>生ｺﾝｸﾘｰﾄ</v>
          </cell>
          <cell r="I170" t="str">
            <v>24N-18</v>
          </cell>
          <cell r="R170" t="str">
            <v>鉄筋コンクリート集計より</v>
          </cell>
          <cell r="S170">
            <v>824</v>
          </cell>
          <cell r="T170">
            <v>824</v>
          </cell>
          <cell r="U170" t="str">
            <v>m3</v>
          </cell>
          <cell r="V170">
            <v>13250</v>
          </cell>
          <cell r="W170">
            <v>10918000</v>
          </cell>
          <cell r="Y170" t="str">
            <v>県実施</v>
          </cell>
          <cell r="Z170" t="str">
            <v>Ｐ-74</v>
          </cell>
          <cell r="AA170">
            <v>824</v>
          </cell>
          <cell r="AB170">
            <v>10918000</v>
          </cell>
          <cell r="AC170">
            <v>0</v>
          </cell>
          <cell r="AD170">
            <v>0</v>
          </cell>
        </row>
        <row r="171">
          <cell r="I171" t="str">
            <v>躯体ｺﾝｸﾘｰﾄ（Ｒ階）</v>
          </cell>
        </row>
        <row r="172">
          <cell r="G172" t="str">
            <v>生ｺﾝｸﾘｰﾄ</v>
          </cell>
          <cell r="I172" t="str">
            <v>24N-18</v>
          </cell>
          <cell r="R172" t="str">
            <v>鉄筋コンクリート集計より</v>
          </cell>
          <cell r="S172">
            <v>676</v>
          </cell>
          <cell r="T172">
            <v>676</v>
          </cell>
          <cell r="U172" t="str">
            <v>m3</v>
          </cell>
          <cell r="V172">
            <v>13250</v>
          </cell>
          <cell r="W172">
            <v>8957000</v>
          </cell>
          <cell r="Y172" t="str">
            <v>県実施</v>
          </cell>
          <cell r="Z172" t="str">
            <v>Ｐ-74</v>
          </cell>
          <cell r="AA172">
            <v>676</v>
          </cell>
          <cell r="AB172">
            <v>8957000</v>
          </cell>
          <cell r="AC172">
            <v>0</v>
          </cell>
          <cell r="AD172">
            <v>0</v>
          </cell>
        </row>
        <row r="173">
          <cell r="I173" t="str">
            <v>躯体ｺﾝｸﾘｰﾄ（PH1）</v>
          </cell>
        </row>
        <row r="174">
          <cell r="G174" t="str">
            <v>生ｺﾝｸﾘｰﾄ</v>
          </cell>
          <cell r="I174" t="str">
            <v>24N-18</v>
          </cell>
          <cell r="R174" t="str">
            <v>鉄筋コンクリート集計より</v>
          </cell>
          <cell r="S174">
            <v>93.9</v>
          </cell>
          <cell r="T174">
            <v>93.9</v>
          </cell>
          <cell r="U174" t="str">
            <v>m3</v>
          </cell>
          <cell r="V174">
            <v>13250</v>
          </cell>
          <cell r="W174">
            <v>1244175</v>
          </cell>
          <cell r="Y174" t="str">
            <v>県実施</v>
          </cell>
          <cell r="Z174" t="str">
            <v>Ｐ-74</v>
          </cell>
          <cell r="AA174">
            <v>93.9</v>
          </cell>
          <cell r="AB174">
            <v>1244175</v>
          </cell>
          <cell r="AC174">
            <v>0</v>
          </cell>
          <cell r="AD174">
            <v>0</v>
          </cell>
        </row>
        <row r="175">
          <cell r="I175" t="str">
            <v>躯体ｺﾝｸﾘｰﾄ（PH2）</v>
          </cell>
        </row>
        <row r="176">
          <cell r="G176" t="str">
            <v>生ｺﾝｸﾘｰﾄ</v>
          </cell>
          <cell r="I176" t="str">
            <v>24N-18</v>
          </cell>
          <cell r="R176" t="str">
            <v>鉄筋コンクリート集計より</v>
          </cell>
          <cell r="S176">
            <v>12.28</v>
          </cell>
          <cell r="T176">
            <v>12.3</v>
          </cell>
          <cell r="U176" t="str">
            <v>m3</v>
          </cell>
          <cell r="V176">
            <v>13250</v>
          </cell>
          <cell r="W176">
            <v>162975</v>
          </cell>
          <cell r="Y176" t="str">
            <v>県実施</v>
          </cell>
          <cell r="Z176" t="str">
            <v>Ｐ-74</v>
          </cell>
          <cell r="AA176">
            <v>12.3</v>
          </cell>
          <cell r="AB176">
            <v>162975</v>
          </cell>
          <cell r="AC176">
            <v>0</v>
          </cell>
          <cell r="AD176">
            <v>0</v>
          </cell>
        </row>
        <row r="177">
          <cell r="I177" t="str">
            <v>躯体ｺﾝｸﾘｰﾄ（PH3）</v>
          </cell>
        </row>
        <row r="178">
          <cell r="G178" t="str">
            <v>生ｺﾝｸﾘｰﾄ</v>
          </cell>
          <cell r="I178" t="str">
            <v>24N-18</v>
          </cell>
          <cell r="R178" t="str">
            <v>鉄筋コンクリート集計より</v>
          </cell>
          <cell r="S178">
            <v>6.14</v>
          </cell>
          <cell r="T178">
            <v>6.1</v>
          </cell>
          <cell r="U178" t="str">
            <v>m3</v>
          </cell>
          <cell r="V178">
            <v>13250</v>
          </cell>
          <cell r="W178">
            <v>80825</v>
          </cell>
          <cell r="Y178" t="str">
            <v>県実施</v>
          </cell>
          <cell r="Z178" t="str">
            <v>Ｐ-74</v>
          </cell>
          <cell r="AA178">
            <v>6.1</v>
          </cell>
          <cell r="AB178">
            <v>80825</v>
          </cell>
          <cell r="AC178">
            <v>0</v>
          </cell>
          <cell r="AD178">
            <v>0</v>
          </cell>
        </row>
        <row r="179">
          <cell r="I179" t="str">
            <v>防水押えｺﾝｸﾘｰﾄ</v>
          </cell>
        </row>
        <row r="180">
          <cell r="G180" t="str">
            <v>生ｺﾝｸﾘｰﾄ</v>
          </cell>
          <cell r="I180" t="str">
            <v>18N-15</v>
          </cell>
          <cell r="R180" t="str">
            <v>鉄筋コンクリート集計より</v>
          </cell>
          <cell r="S180">
            <v>22.61</v>
          </cell>
          <cell r="T180">
            <v>22.6</v>
          </cell>
          <cell r="U180" t="str">
            <v>m3</v>
          </cell>
          <cell r="V180">
            <v>12400</v>
          </cell>
          <cell r="W180">
            <v>280240</v>
          </cell>
          <cell r="Y180" t="str">
            <v>県実施</v>
          </cell>
          <cell r="Z180" t="str">
            <v>Ｐ-74</v>
          </cell>
          <cell r="AA180">
            <v>22.6</v>
          </cell>
          <cell r="AB180">
            <v>280240</v>
          </cell>
          <cell r="AC180">
            <v>0</v>
          </cell>
          <cell r="AD180">
            <v>0</v>
          </cell>
        </row>
        <row r="182">
          <cell r="G182" t="str">
            <v>ｺﾝｸﾘｰﾄ打設手間</v>
          </cell>
          <cell r="R182" t="str">
            <v>別紙内訳書より</v>
          </cell>
          <cell r="S182">
            <v>0</v>
          </cell>
          <cell r="T182">
            <v>0</v>
          </cell>
          <cell r="U182" t="str">
            <v>式</v>
          </cell>
          <cell r="W182">
            <v>5138731</v>
          </cell>
          <cell r="Y182" t="str">
            <v>別紙内訳</v>
          </cell>
          <cell r="Z182" t="str">
            <v>3-01</v>
          </cell>
          <cell r="AA182">
            <v>0</v>
          </cell>
          <cell r="AB182">
            <v>5138731</v>
          </cell>
          <cell r="AC182">
            <v>0</v>
          </cell>
          <cell r="AD182">
            <v>0</v>
          </cell>
        </row>
        <row r="184">
          <cell r="G184" t="str">
            <v>ｺﾝｸﾘｰﾄﾎﾟﾝﾌﾟ圧送</v>
          </cell>
          <cell r="R184" t="str">
            <v>別紙内訳書より</v>
          </cell>
          <cell r="S184">
            <v>0</v>
          </cell>
          <cell r="T184">
            <v>0</v>
          </cell>
          <cell r="U184" t="str">
            <v>式</v>
          </cell>
          <cell r="W184">
            <v>2875838</v>
          </cell>
          <cell r="Y184" t="str">
            <v>別紙内訳</v>
          </cell>
          <cell r="Z184" t="str">
            <v>3-01</v>
          </cell>
          <cell r="AA184">
            <v>0</v>
          </cell>
          <cell r="AB184">
            <v>2875838</v>
          </cell>
          <cell r="AC184">
            <v>0</v>
          </cell>
          <cell r="AD184">
            <v>0</v>
          </cell>
        </row>
        <row r="186">
          <cell r="G186" t="str">
            <v>ｺﾝｸﾘｰﾄ防錆材</v>
          </cell>
          <cell r="I186" t="str">
            <v>ﾎﾟｿﾞﾘｽ</v>
          </cell>
          <cell r="J186" t="str">
            <v>NR-1900</v>
          </cell>
          <cell r="R186" t="str">
            <v>鉄筋コンクリート集計より</v>
          </cell>
          <cell r="S186">
            <v>3437.46</v>
          </cell>
          <cell r="T186">
            <v>10311</v>
          </cell>
          <cell r="U186" t="str">
            <v>L</v>
          </cell>
          <cell r="V186">
            <v>280</v>
          </cell>
          <cell r="W186">
            <v>2887080</v>
          </cell>
          <cell r="Y186" t="str">
            <v>県営繕</v>
          </cell>
          <cell r="Z186" t="str">
            <v>Ｐ-34</v>
          </cell>
          <cell r="AA186">
            <v>10311</v>
          </cell>
          <cell r="AB186">
            <v>2887080</v>
          </cell>
          <cell r="AC186">
            <v>0</v>
          </cell>
          <cell r="AD186">
            <v>0</v>
          </cell>
        </row>
        <row r="188">
          <cell r="S188">
            <v>0</v>
          </cell>
        </row>
        <row r="190">
          <cell r="S190">
            <v>0</v>
          </cell>
        </row>
        <row r="192">
          <cell r="S192">
            <v>0</v>
          </cell>
        </row>
        <row r="194">
          <cell r="G194" t="str">
            <v>小 計</v>
          </cell>
          <cell r="W194">
            <v>64459214</v>
          </cell>
          <cell r="AB194">
            <v>64459214</v>
          </cell>
          <cell r="AD194">
            <v>0</v>
          </cell>
        </row>
        <row r="195">
          <cell r="AE195" t="str">
            <v>那覇市教育委員会</v>
          </cell>
          <cell r="AF195" t="str">
            <v>頁04</v>
          </cell>
        </row>
        <row r="196">
          <cell r="P196">
            <v>4</v>
          </cell>
          <cell r="R196" t="str">
            <v>数　量　集　計　表</v>
          </cell>
          <cell r="T196" t="str">
            <v>内</v>
          </cell>
          <cell r="V196" t="str">
            <v xml:space="preserve"> 訳</v>
          </cell>
          <cell r="W196" t="str">
            <v>書</v>
          </cell>
          <cell r="AF196" t="str">
            <v>頁05</v>
          </cell>
        </row>
        <row r="198">
          <cell r="T198">
            <v>0</v>
          </cell>
          <cell r="AC198" t="str">
            <v>宇栄原小学校（1工区建築）</v>
          </cell>
          <cell r="AE198" t="str">
            <v>P-05/42</v>
          </cell>
        </row>
        <row r="200">
          <cell r="G200" t="str">
            <v>　　　　　　　　　　工　事　別</v>
          </cell>
          <cell r="S200" t="str">
            <v>計</v>
          </cell>
          <cell r="V200" t="str">
            <v>　実　施　工　事　費</v>
          </cell>
          <cell r="AA200" t="str">
            <v>　　 対 象 経 費</v>
          </cell>
          <cell r="AC200" t="str">
            <v>　　対 象 外 経 費</v>
          </cell>
        </row>
        <row r="202">
          <cell r="E202" t="str">
            <v>No</v>
          </cell>
          <cell r="G202" t="str">
            <v>名 称</v>
          </cell>
          <cell r="K202" t="str">
            <v xml:space="preserve"> 　規 格</v>
          </cell>
          <cell r="P202" t="str">
            <v>頁</v>
          </cell>
          <cell r="R202" t="str">
            <v>参　照</v>
          </cell>
          <cell r="S202" t="str">
            <v>計算値</v>
          </cell>
          <cell r="T202" t="str">
            <v>数 量</v>
          </cell>
          <cell r="U202" t="str">
            <v>単 位</v>
          </cell>
          <cell r="V202" t="str">
            <v>単 価</v>
          </cell>
          <cell r="W202" t="str">
            <v>金 額</v>
          </cell>
          <cell r="Y202" t="str">
            <v xml:space="preserve">   　 備 考</v>
          </cell>
          <cell r="AA202" t="str">
            <v>数 量</v>
          </cell>
          <cell r="AB202" t="str">
            <v>金 額</v>
          </cell>
          <cell r="AC202" t="str">
            <v>数 量</v>
          </cell>
          <cell r="AD202" t="str">
            <v>金 額</v>
          </cell>
          <cell r="AF202" t="str">
            <v>片枠工事の計</v>
          </cell>
        </row>
        <row r="203">
          <cell r="AF203" t="str">
            <v>↓↓↓</v>
          </cell>
        </row>
        <row r="204">
          <cell r="E204">
            <v>4</v>
          </cell>
          <cell r="G204" t="str">
            <v>型枠工事</v>
          </cell>
          <cell r="AF204">
            <v>92632700</v>
          </cell>
          <cell r="AG204">
            <v>92632700</v>
          </cell>
          <cell r="AH204">
            <v>0</v>
          </cell>
        </row>
        <row r="205">
          <cell r="Y205" t="str">
            <v>準用単価</v>
          </cell>
        </row>
        <row r="206">
          <cell r="G206" t="str">
            <v>普通合板型枠</v>
          </cell>
          <cell r="I206" t="str">
            <v>ﾗｯﾌﾟﾙ</v>
          </cell>
          <cell r="R206" t="str">
            <v>鉄筋コンクリート集計より</v>
          </cell>
          <cell r="S206">
            <v>680.16</v>
          </cell>
          <cell r="T206">
            <v>680</v>
          </cell>
          <cell r="U206" t="str">
            <v>㎡</v>
          </cell>
          <cell r="V206">
            <v>4000</v>
          </cell>
          <cell r="W206">
            <v>2720000</v>
          </cell>
          <cell r="Y206" t="str">
            <v>県営繕</v>
          </cell>
          <cell r="Z206" t="str">
            <v>Ｐ-167</v>
          </cell>
          <cell r="AA206">
            <v>680</v>
          </cell>
          <cell r="AB206">
            <v>2720000</v>
          </cell>
          <cell r="AC206">
            <v>0</v>
          </cell>
          <cell r="AD206">
            <v>0</v>
          </cell>
        </row>
        <row r="207">
          <cell r="Y207" t="str">
            <v>準用単価</v>
          </cell>
        </row>
        <row r="208">
          <cell r="G208" t="str">
            <v>普通合板型枠</v>
          </cell>
          <cell r="I208" t="str">
            <v>基礎部</v>
          </cell>
          <cell r="R208" t="str">
            <v>鉄筋コンクリート集計より</v>
          </cell>
          <cell r="S208">
            <v>2231.7199999999998</v>
          </cell>
          <cell r="T208">
            <v>2232</v>
          </cell>
          <cell r="U208" t="str">
            <v>㎡</v>
          </cell>
          <cell r="V208">
            <v>4000</v>
          </cell>
          <cell r="W208">
            <v>8928000</v>
          </cell>
          <cell r="Y208" t="str">
            <v>県営繕</v>
          </cell>
          <cell r="Z208" t="str">
            <v>Ｐ-167</v>
          </cell>
          <cell r="AA208">
            <v>2232</v>
          </cell>
          <cell r="AB208">
            <v>8928000</v>
          </cell>
          <cell r="AC208">
            <v>0</v>
          </cell>
          <cell r="AD208">
            <v>0</v>
          </cell>
        </row>
        <row r="209">
          <cell r="Y209" t="str">
            <v>準用単価</v>
          </cell>
        </row>
        <row r="210">
          <cell r="G210" t="str">
            <v>普通合板型枠</v>
          </cell>
          <cell r="I210" t="str">
            <v>ﾗｰﾒﾝ構造地上軸部</v>
          </cell>
          <cell r="R210" t="str">
            <v>鉄筋コンクリート集計より</v>
          </cell>
          <cell r="S210">
            <v>9051.65</v>
          </cell>
          <cell r="T210">
            <v>9052</v>
          </cell>
          <cell r="U210" t="str">
            <v>㎡</v>
          </cell>
          <cell r="V210">
            <v>4380</v>
          </cell>
          <cell r="W210">
            <v>39647760</v>
          </cell>
          <cell r="Y210" t="str">
            <v>県営繕</v>
          </cell>
          <cell r="Z210" t="str">
            <v>Ｐ-167</v>
          </cell>
          <cell r="AA210">
            <v>9052</v>
          </cell>
          <cell r="AB210">
            <v>39647760</v>
          </cell>
          <cell r="AC210">
            <v>0</v>
          </cell>
          <cell r="AD210">
            <v>0</v>
          </cell>
        </row>
        <row r="211">
          <cell r="Y211" t="str">
            <v>準用単価</v>
          </cell>
        </row>
        <row r="212">
          <cell r="G212" t="str">
            <v>打放し合板型枠Ｂ種</v>
          </cell>
          <cell r="I212" t="str">
            <v>ﾗｰﾒﾝ構造地上軸部</v>
          </cell>
          <cell r="R212" t="str">
            <v>鉄筋コンクリート集計より</v>
          </cell>
          <cell r="S212">
            <v>7620.53</v>
          </cell>
          <cell r="T212">
            <v>7621</v>
          </cell>
          <cell r="U212" t="str">
            <v>㎡</v>
          </cell>
          <cell r="V212">
            <v>4650</v>
          </cell>
          <cell r="W212">
            <v>35437650</v>
          </cell>
          <cell r="Y212" t="str">
            <v>県営繕</v>
          </cell>
          <cell r="Z212" t="str">
            <v>Ｐ-167</v>
          </cell>
          <cell r="AA212">
            <v>7621</v>
          </cell>
          <cell r="AB212">
            <v>35437650</v>
          </cell>
          <cell r="AC212">
            <v>0</v>
          </cell>
          <cell r="AD212">
            <v>0</v>
          </cell>
        </row>
        <row r="214">
          <cell r="G214" t="str">
            <v>打放し面補修</v>
          </cell>
          <cell r="I214" t="str">
            <v>ｺｰﾝ処理</v>
          </cell>
          <cell r="R214" t="str">
            <v>鉄筋コンクリート集計より</v>
          </cell>
          <cell r="S214">
            <v>7620.53</v>
          </cell>
          <cell r="T214">
            <v>7621</v>
          </cell>
          <cell r="U214" t="str">
            <v>㎡</v>
          </cell>
          <cell r="V214">
            <v>440</v>
          </cell>
          <cell r="W214">
            <v>3353240</v>
          </cell>
          <cell r="Y214" t="str">
            <v>県営繕</v>
          </cell>
          <cell r="Z214" t="str">
            <v>Ｐ-68</v>
          </cell>
          <cell r="AA214">
            <v>7621</v>
          </cell>
          <cell r="AB214">
            <v>3353240</v>
          </cell>
          <cell r="AC214">
            <v>0</v>
          </cell>
          <cell r="AD214">
            <v>0</v>
          </cell>
        </row>
        <row r="215">
          <cell r="Y215" t="str">
            <v>準用単価</v>
          </cell>
        </row>
        <row r="216">
          <cell r="G216" t="str">
            <v>型枠運搬費</v>
          </cell>
          <cell r="I216" t="str">
            <v>10t車　30Kｍ程度</v>
          </cell>
          <cell r="R216" t="str">
            <v>鉄筋コンクリート集計より</v>
          </cell>
          <cell r="S216">
            <v>19684.16</v>
          </cell>
          <cell r="T216">
            <v>19585</v>
          </cell>
          <cell r="U216" t="str">
            <v>㎡</v>
          </cell>
          <cell r="V216">
            <v>130</v>
          </cell>
          <cell r="W216">
            <v>2546050</v>
          </cell>
          <cell r="Y216" t="str">
            <v>県営繕</v>
          </cell>
          <cell r="Z216" t="str">
            <v>Ｐ-167</v>
          </cell>
          <cell r="AA216">
            <v>19585</v>
          </cell>
          <cell r="AB216">
            <v>2546050</v>
          </cell>
          <cell r="AC216">
            <v>0</v>
          </cell>
          <cell r="AD216">
            <v>0</v>
          </cell>
        </row>
        <row r="218">
          <cell r="S218">
            <v>0</v>
          </cell>
          <cell r="T218">
            <v>0</v>
          </cell>
        </row>
        <row r="220">
          <cell r="S220">
            <v>0</v>
          </cell>
          <cell r="T220">
            <v>0</v>
          </cell>
        </row>
        <row r="222">
          <cell r="S222">
            <v>0</v>
          </cell>
          <cell r="T222">
            <v>0</v>
          </cell>
        </row>
        <row r="224">
          <cell r="S224">
            <v>0</v>
          </cell>
          <cell r="T224">
            <v>0</v>
          </cell>
        </row>
        <row r="226">
          <cell r="S226">
            <v>0</v>
          </cell>
          <cell r="T226">
            <v>0</v>
          </cell>
        </row>
        <row r="228">
          <cell r="S228">
            <v>0</v>
          </cell>
          <cell r="T228">
            <v>0</v>
          </cell>
        </row>
        <row r="230">
          <cell r="S230">
            <v>0</v>
          </cell>
          <cell r="T230">
            <v>0</v>
          </cell>
        </row>
        <row r="232">
          <cell r="S232">
            <v>0</v>
          </cell>
          <cell r="T232">
            <v>0</v>
          </cell>
        </row>
        <row r="234">
          <cell r="S234">
            <v>0</v>
          </cell>
          <cell r="T234">
            <v>0</v>
          </cell>
        </row>
        <row r="236">
          <cell r="S236">
            <v>0</v>
          </cell>
          <cell r="T236">
            <v>0</v>
          </cell>
        </row>
        <row r="238">
          <cell r="S238">
            <v>0</v>
          </cell>
          <cell r="T238">
            <v>0</v>
          </cell>
        </row>
        <row r="240">
          <cell r="G240" t="str">
            <v>小 計</v>
          </cell>
          <cell r="W240">
            <v>92632700</v>
          </cell>
          <cell r="AB240">
            <v>92632700</v>
          </cell>
          <cell r="AD240">
            <v>0</v>
          </cell>
        </row>
        <row r="241">
          <cell r="AF241" t="str">
            <v>頁05</v>
          </cell>
        </row>
        <row r="242">
          <cell r="P242">
            <v>5</v>
          </cell>
          <cell r="R242" t="str">
            <v>数　量　集　計　表</v>
          </cell>
          <cell r="T242" t="str">
            <v>内</v>
          </cell>
          <cell r="V242" t="str">
            <v xml:space="preserve"> 訳</v>
          </cell>
          <cell r="W242" t="str">
            <v>書</v>
          </cell>
          <cell r="AF242" t="str">
            <v>頁06</v>
          </cell>
        </row>
        <row r="244">
          <cell r="T244">
            <v>0</v>
          </cell>
          <cell r="AC244" t="str">
            <v>宇栄原小学校（1工区建築）</v>
          </cell>
          <cell r="AE244" t="str">
            <v>P-06/42</v>
          </cell>
        </row>
        <row r="246">
          <cell r="G246" t="str">
            <v>　　　　　　　　　　工　事　別</v>
          </cell>
          <cell r="S246" t="str">
            <v>計</v>
          </cell>
          <cell r="V246" t="str">
            <v>　実　施　工　事　費</v>
          </cell>
          <cell r="AA246" t="str">
            <v>　　 対 象 経 費</v>
          </cell>
          <cell r="AC246" t="str">
            <v>　　対 象 外 経 費</v>
          </cell>
        </row>
        <row r="248">
          <cell r="E248" t="str">
            <v>No</v>
          </cell>
          <cell r="G248" t="str">
            <v>名 称</v>
          </cell>
          <cell r="K248" t="str">
            <v xml:space="preserve"> 　規 格</v>
          </cell>
          <cell r="P248" t="str">
            <v>頁</v>
          </cell>
          <cell r="R248" t="str">
            <v>参　照</v>
          </cell>
          <cell r="S248" t="str">
            <v>計算値</v>
          </cell>
          <cell r="T248" t="str">
            <v>数 量</v>
          </cell>
          <cell r="U248" t="str">
            <v>単 位</v>
          </cell>
          <cell r="V248" t="str">
            <v>単 価</v>
          </cell>
          <cell r="W248" t="str">
            <v>金 額</v>
          </cell>
          <cell r="Y248" t="str">
            <v xml:space="preserve">   　 備 考</v>
          </cell>
          <cell r="AA248" t="str">
            <v>数 量</v>
          </cell>
          <cell r="AB248" t="str">
            <v>金 額</v>
          </cell>
          <cell r="AC248" t="str">
            <v>数 量</v>
          </cell>
          <cell r="AD248" t="str">
            <v>金 額</v>
          </cell>
          <cell r="AF248" t="str">
            <v>鉄筋工事の計</v>
          </cell>
        </row>
        <row r="249">
          <cell r="AF249" t="str">
            <v>↓↓↓</v>
          </cell>
        </row>
        <row r="250">
          <cell r="E250">
            <v>5</v>
          </cell>
          <cell r="G250" t="str">
            <v>鉄筋工事</v>
          </cell>
          <cell r="AF250">
            <v>42106150</v>
          </cell>
          <cell r="AG250">
            <v>42106150</v>
          </cell>
          <cell r="AH250">
            <v>0</v>
          </cell>
        </row>
        <row r="251">
          <cell r="I251" t="str">
            <v>D13以下</v>
          </cell>
          <cell r="Y251" t="str">
            <v>物価P12</v>
          </cell>
        </row>
        <row r="252">
          <cell r="G252" t="str">
            <v>異形棒鋼</v>
          </cell>
          <cell r="I252" t="str">
            <v>SD295A</v>
          </cell>
          <cell r="R252" t="str">
            <v>鉄筋コンクリート集計より</v>
          </cell>
          <cell r="S252">
            <v>232</v>
          </cell>
          <cell r="T252">
            <v>232</v>
          </cell>
          <cell r="U252" t="str">
            <v>t</v>
          </cell>
          <cell r="V252">
            <v>38500</v>
          </cell>
          <cell r="W252">
            <v>8932000</v>
          </cell>
          <cell r="Y252" t="str">
            <v>資料P15</v>
          </cell>
          <cell r="Z252" t="str">
            <v>平均</v>
          </cell>
          <cell r="AA252">
            <v>232</v>
          </cell>
          <cell r="AB252">
            <v>8932000</v>
          </cell>
          <cell r="AC252">
            <v>0</v>
          </cell>
          <cell r="AD252">
            <v>0</v>
          </cell>
        </row>
        <row r="253">
          <cell r="I253" t="str">
            <v>D16</v>
          </cell>
          <cell r="Y253" t="str">
            <v>物価P12</v>
          </cell>
        </row>
        <row r="254">
          <cell r="G254" t="str">
            <v>異形棒鋼</v>
          </cell>
          <cell r="I254" t="str">
            <v>SD295A</v>
          </cell>
          <cell r="R254" t="str">
            <v>鉄筋コンクリート集計より</v>
          </cell>
          <cell r="S254">
            <v>30.853999999999999</v>
          </cell>
          <cell r="T254">
            <v>30.9</v>
          </cell>
          <cell r="U254" t="str">
            <v>t</v>
          </cell>
          <cell r="V254">
            <v>36500</v>
          </cell>
          <cell r="W254">
            <v>1127850</v>
          </cell>
          <cell r="Y254" t="str">
            <v>資料P15</v>
          </cell>
          <cell r="Z254" t="str">
            <v>平均</v>
          </cell>
          <cell r="AA254">
            <v>30.9</v>
          </cell>
          <cell r="AB254">
            <v>1127850</v>
          </cell>
          <cell r="AC254">
            <v>0</v>
          </cell>
          <cell r="AD254">
            <v>0</v>
          </cell>
        </row>
        <row r="255">
          <cell r="I255" t="str">
            <v>D19以上</v>
          </cell>
          <cell r="Y255" t="str">
            <v>物価P12</v>
          </cell>
        </row>
        <row r="256">
          <cell r="G256" t="str">
            <v>異形棒鋼</v>
          </cell>
          <cell r="I256" t="str">
            <v>SD345</v>
          </cell>
          <cell r="R256" t="str">
            <v>鉄筋コンクリート集計より</v>
          </cell>
          <cell r="S256">
            <v>143.16</v>
          </cell>
          <cell r="T256">
            <v>143</v>
          </cell>
          <cell r="U256" t="str">
            <v>t</v>
          </cell>
          <cell r="V256">
            <v>37500</v>
          </cell>
          <cell r="W256">
            <v>5362500</v>
          </cell>
          <cell r="Y256" t="str">
            <v>資料P15</v>
          </cell>
          <cell r="Z256" t="str">
            <v>平均</v>
          </cell>
          <cell r="AA256">
            <v>143</v>
          </cell>
          <cell r="AB256">
            <v>5362500</v>
          </cell>
          <cell r="AC256">
            <v>0</v>
          </cell>
          <cell r="AD256">
            <v>0</v>
          </cell>
        </row>
        <row r="257">
          <cell r="Y257" t="str">
            <v>準用単価</v>
          </cell>
        </row>
        <row r="258">
          <cell r="G258" t="str">
            <v>鉄筋加工組立</v>
          </cell>
          <cell r="I258" t="str">
            <v>RCﾗｰﾒﾝ構造</v>
          </cell>
          <cell r="R258" t="str">
            <v>鉄筋コンクリート集計より</v>
          </cell>
          <cell r="S258">
            <v>390</v>
          </cell>
          <cell r="T258">
            <v>390</v>
          </cell>
          <cell r="U258" t="str">
            <v>t</v>
          </cell>
          <cell r="V258">
            <v>52100</v>
          </cell>
          <cell r="W258">
            <v>20319000</v>
          </cell>
          <cell r="Y258" t="str">
            <v>県営繕</v>
          </cell>
          <cell r="Z258" t="str">
            <v>Ｐ-168</v>
          </cell>
          <cell r="AA258">
            <v>390</v>
          </cell>
          <cell r="AB258">
            <v>20319000</v>
          </cell>
          <cell r="AC258">
            <v>0</v>
          </cell>
          <cell r="AD258">
            <v>0</v>
          </cell>
        </row>
        <row r="259">
          <cell r="Y259" t="str">
            <v>準用単価</v>
          </cell>
        </row>
        <row r="260">
          <cell r="G260" t="str">
            <v>鉄筋運搬費</v>
          </cell>
          <cell r="I260" t="str">
            <v>10t車　30Kｍ程度</v>
          </cell>
          <cell r="R260" t="str">
            <v>鉄筋コンクリート集計より</v>
          </cell>
          <cell r="S260">
            <v>390</v>
          </cell>
          <cell r="T260">
            <v>390</v>
          </cell>
          <cell r="U260" t="str">
            <v>t</v>
          </cell>
          <cell r="V260">
            <v>2610</v>
          </cell>
          <cell r="W260">
            <v>1017900</v>
          </cell>
          <cell r="Y260" t="str">
            <v>県営繕</v>
          </cell>
          <cell r="Z260" t="str">
            <v>Ｐ-168</v>
          </cell>
          <cell r="AA260">
            <v>390</v>
          </cell>
          <cell r="AB260">
            <v>1017900</v>
          </cell>
          <cell r="AC260">
            <v>0</v>
          </cell>
          <cell r="AD260">
            <v>0</v>
          </cell>
        </row>
        <row r="261">
          <cell r="Y261" t="str">
            <v>準用単価</v>
          </cell>
        </row>
        <row r="262">
          <cell r="G262" t="str">
            <v>ｶﾞｽ圧接</v>
          </cell>
          <cell r="I262" t="str">
            <v>D19-D19</v>
          </cell>
          <cell r="R262" t="str">
            <v>鉄筋コンクリート集計より</v>
          </cell>
          <cell r="S262">
            <v>1061</v>
          </cell>
          <cell r="T262">
            <v>1061</v>
          </cell>
          <cell r="U262" t="str">
            <v>ヶ所</v>
          </cell>
          <cell r="V262">
            <v>540</v>
          </cell>
          <cell r="W262">
            <v>572940</v>
          </cell>
          <cell r="Y262" t="str">
            <v>県営繕</v>
          </cell>
          <cell r="Z262" t="str">
            <v>Ｐ-168</v>
          </cell>
          <cell r="AA262">
            <v>1061</v>
          </cell>
          <cell r="AB262">
            <v>572940</v>
          </cell>
          <cell r="AC262">
            <v>0</v>
          </cell>
          <cell r="AD262">
            <v>0</v>
          </cell>
        </row>
        <row r="263">
          <cell r="Y263" t="str">
            <v>準用単価</v>
          </cell>
        </row>
        <row r="264">
          <cell r="G264" t="str">
            <v>ｶﾞｽ圧接</v>
          </cell>
          <cell r="I264" t="str">
            <v>D22-D22</v>
          </cell>
          <cell r="R264" t="str">
            <v>鉄筋コンクリート集計より</v>
          </cell>
          <cell r="S264">
            <v>4362.5</v>
          </cell>
          <cell r="T264">
            <v>4363</v>
          </cell>
          <cell r="U264" t="str">
            <v>ヶ所</v>
          </cell>
          <cell r="V264">
            <v>560</v>
          </cell>
          <cell r="W264">
            <v>2443280</v>
          </cell>
          <cell r="Y264" t="str">
            <v>県営繕</v>
          </cell>
          <cell r="Z264" t="str">
            <v>Ｐ-168</v>
          </cell>
          <cell r="AA264">
            <v>4363</v>
          </cell>
          <cell r="AB264">
            <v>2443280</v>
          </cell>
          <cell r="AC264">
            <v>0</v>
          </cell>
          <cell r="AD264">
            <v>0</v>
          </cell>
        </row>
        <row r="265">
          <cell r="Y265" t="str">
            <v>準用単価</v>
          </cell>
        </row>
        <row r="266">
          <cell r="G266" t="str">
            <v>ｶﾞｽ圧接</v>
          </cell>
          <cell r="I266" t="str">
            <v>D25-D25</v>
          </cell>
          <cell r="R266" t="str">
            <v>鉄筋コンクリート集計より</v>
          </cell>
          <cell r="S266">
            <v>282</v>
          </cell>
          <cell r="T266">
            <v>282</v>
          </cell>
          <cell r="U266" t="str">
            <v>ヶ所</v>
          </cell>
          <cell r="V266">
            <v>590</v>
          </cell>
          <cell r="W266">
            <v>166380</v>
          </cell>
          <cell r="Y266" t="str">
            <v>県営繕</v>
          </cell>
          <cell r="Z266" t="str">
            <v>Ｐ-168</v>
          </cell>
          <cell r="AA266">
            <v>282</v>
          </cell>
          <cell r="AB266">
            <v>166380</v>
          </cell>
          <cell r="AC266">
            <v>0</v>
          </cell>
          <cell r="AD266">
            <v>0</v>
          </cell>
        </row>
        <row r="268">
          <cell r="G268" t="str">
            <v>ｽｸﾗｯﾌﾟ控除</v>
          </cell>
          <cell r="I268" t="str">
            <v>H2</v>
          </cell>
          <cell r="R268" t="str">
            <v>鉄筋コンクリート集計より</v>
          </cell>
          <cell r="S268">
            <v>10.9</v>
          </cell>
          <cell r="T268">
            <v>10.9</v>
          </cell>
          <cell r="U268" t="str">
            <v>t</v>
          </cell>
          <cell r="V268">
            <v>-3000</v>
          </cell>
          <cell r="W268">
            <v>-32700</v>
          </cell>
          <cell r="Y268" t="str">
            <v>資料</v>
          </cell>
          <cell r="Z268" t="str">
            <v>Ｐ-757</v>
          </cell>
          <cell r="AA268">
            <v>10.9</v>
          </cell>
          <cell r="AB268">
            <v>-32700</v>
          </cell>
          <cell r="AC268">
            <v>0</v>
          </cell>
          <cell r="AD268">
            <v>0</v>
          </cell>
        </row>
        <row r="269">
          <cell r="I269" t="str">
            <v>中空ｽﾗﾌﾞ</v>
          </cell>
        </row>
        <row r="270">
          <cell r="G270" t="str">
            <v>ﾜｲﾃﾞｨﾝｸﾞﾊﾟｲﾌﾟ</v>
          </cell>
          <cell r="I270" t="str">
            <v>φ375</v>
          </cell>
          <cell r="R270" t="str">
            <v>鉄筋コンクリート集計より</v>
          </cell>
          <cell r="S270">
            <v>337.94</v>
          </cell>
          <cell r="T270">
            <v>338</v>
          </cell>
          <cell r="U270" t="str">
            <v>㎡</v>
          </cell>
          <cell r="V270">
            <v>6500</v>
          </cell>
          <cell r="W270">
            <v>2197000</v>
          </cell>
          <cell r="Y270" t="str">
            <v>見積単価</v>
          </cell>
          <cell r="AA270">
            <v>338</v>
          </cell>
          <cell r="AB270">
            <v>2197000</v>
          </cell>
          <cell r="AC270">
            <v>0</v>
          </cell>
          <cell r="AD270">
            <v>0</v>
          </cell>
        </row>
        <row r="272">
          <cell r="S272">
            <v>0</v>
          </cell>
          <cell r="T272">
            <v>0</v>
          </cell>
        </row>
        <row r="274">
          <cell r="S274">
            <v>0</v>
          </cell>
          <cell r="T274">
            <v>0</v>
          </cell>
        </row>
        <row r="276">
          <cell r="S276">
            <v>0</v>
          </cell>
          <cell r="T276">
            <v>0</v>
          </cell>
        </row>
        <row r="278">
          <cell r="S278">
            <v>0</v>
          </cell>
          <cell r="T278">
            <v>0</v>
          </cell>
        </row>
        <row r="280">
          <cell r="S280">
            <v>0</v>
          </cell>
          <cell r="T280">
            <v>0</v>
          </cell>
        </row>
        <row r="282">
          <cell r="S282">
            <v>0</v>
          </cell>
          <cell r="T282">
            <v>0</v>
          </cell>
        </row>
        <row r="284">
          <cell r="S284">
            <v>0</v>
          </cell>
          <cell r="T284">
            <v>0</v>
          </cell>
        </row>
        <row r="286">
          <cell r="G286" t="str">
            <v>小 計</v>
          </cell>
          <cell r="W286">
            <v>42106150</v>
          </cell>
          <cell r="AB286">
            <v>42106150</v>
          </cell>
          <cell r="AD286">
            <v>0</v>
          </cell>
        </row>
        <row r="287">
          <cell r="AE287" t="str">
            <v>那覇市教育委員会</v>
          </cell>
          <cell r="AF287" t="str">
            <v>頁06</v>
          </cell>
        </row>
        <row r="288">
          <cell r="P288">
            <v>6</v>
          </cell>
          <cell r="R288" t="str">
            <v>数　量　集　計　表</v>
          </cell>
          <cell r="T288" t="str">
            <v>内</v>
          </cell>
          <cell r="V288" t="str">
            <v xml:space="preserve"> 訳</v>
          </cell>
          <cell r="W288" t="str">
            <v>書</v>
          </cell>
          <cell r="AF288" t="str">
            <v>頁09</v>
          </cell>
        </row>
        <row r="290">
          <cell r="T290">
            <v>0</v>
          </cell>
          <cell r="AC290" t="str">
            <v>宇栄原小学校（1工区建築）</v>
          </cell>
          <cell r="AE290" t="str">
            <v>P-07/42</v>
          </cell>
        </row>
        <row r="292">
          <cell r="G292" t="str">
            <v>　　　　　　　　　　工　事　別</v>
          </cell>
          <cell r="S292" t="str">
            <v>計</v>
          </cell>
          <cell r="V292" t="str">
            <v>　実　施　工　事　費</v>
          </cell>
          <cell r="AA292" t="str">
            <v>　　 対 象 経 費</v>
          </cell>
          <cell r="AC292" t="str">
            <v>　　対 象 外 経 費</v>
          </cell>
        </row>
        <row r="294">
          <cell r="E294" t="str">
            <v>No</v>
          </cell>
          <cell r="G294" t="str">
            <v>名 称</v>
          </cell>
          <cell r="K294" t="str">
            <v xml:space="preserve"> 　規 格</v>
          </cell>
          <cell r="P294" t="str">
            <v>頁</v>
          </cell>
          <cell r="R294" t="str">
            <v>参　照</v>
          </cell>
          <cell r="S294" t="str">
            <v>計算値</v>
          </cell>
          <cell r="T294" t="str">
            <v>数 量</v>
          </cell>
          <cell r="U294" t="str">
            <v>単 位</v>
          </cell>
          <cell r="V294" t="str">
            <v>単 価</v>
          </cell>
          <cell r="W294" t="str">
            <v>金 額</v>
          </cell>
          <cell r="Y294" t="str">
            <v xml:space="preserve">   　 備 考</v>
          </cell>
          <cell r="AA294" t="str">
            <v>数 量</v>
          </cell>
          <cell r="AB294" t="str">
            <v>金 額</v>
          </cell>
          <cell r="AC294" t="str">
            <v>数 量</v>
          </cell>
          <cell r="AD294" t="str">
            <v>金 額</v>
          </cell>
          <cell r="AF294" t="str">
            <v>既製ｺﾝｸﾘｰﾄ工事の計</v>
          </cell>
        </row>
        <row r="295">
          <cell r="AF295" t="str">
            <v>↓↓↓</v>
          </cell>
        </row>
        <row r="296">
          <cell r="E296">
            <v>6</v>
          </cell>
          <cell r="G296" t="str">
            <v>既製ｺﾝｸﾘｰﾄ工事</v>
          </cell>
          <cell r="AF296">
            <v>2897145</v>
          </cell>
          <cell r="AG296">
            <v>2897145</v>
          </cell>
          <cell r="AH296">
            <v>0</v>
          </cell>
        </row>
        <row r="298">
          <cell r="G298" t="str">
            <v>ｺﾝｸﾘｰﾄﾌﾞﾛｯｸ帳壁</v>
          </cell>
          <cell r="I298" t="str">
            <v>空洞ﾌﾞﾛｯｸ16</v>
          </cell>
          <cell r="L298" t="str">
            <v>厚100 内壁</v>
          </cell>
          <cell r="R298" t="str">
            <v>準躯体集計より</v>
          </cell>
          <cell r="S298">
            <v>26.41</v>
          </cell>
          <cell r="T298">
            <v>26.4</v>
          </cell>
          <cell r="U298" t="str">
            <v>㎡</v>
          </cell>
          <cell r="V298">
            <v>6350</v>
          </cell>
          <cell r="W298">
            <v>167640</v>
          </cell>
          <cell r="Y298" t="str">
            <v>県営繕</v>
          </cell>
          <cell r="Z298" t="str">
            <v>Ｐ-72</v>
          </cell>
          <cell r="AA298">
            <v>26.4</v>
          </cell>
          <cell r="AB298">
            <v>167640</v>
          </cell>
          <cell r="AC298">
            <v>0</v>
          </cell>
          <cell r="AD298">
            <v>0</v>
          </cell>
        </row>
        <row r="300">
          <cell r="G300" t="str">
            <v>ｺﾝｸﾘｰﾄﾌﾞﾛｯｸ帳壁</v>
          </cell>
          <cell r="I300" t="str">
            <v>空洞ﾌﾞﾛｯｸ16</v>
          </cell>
          <cell r="L300" t="str">
            <v>厚150 内壁</v>
          </cell>
          <cell r="R300" t="str">
            <v>準躯体集計より</v>
          </cell>
          <cell r="S300">
            <v>294.67</v>
          </cell>
          <cell r="T300">
            <v>295</v>
          </cell>
          <cell r="U300" t="str">
            <v>㎡</v>
          </cell>
          <cell r="V300">
            <v>7760</v>
          </cell>
          <cell r="W300">
            <v>2289200</v>
          </cell>
          <cell r="Y300" t="str">
            <v>県営繕</v>
          </cell>
          <cell r="Z300" t="str">
            <v>Ｐ-72</v>
          </cell>
          <cell r="AA300">
            <v>295</v>
          </cell>
          <cell r="AB300">
            <v>2289200</v>
          </cell>
          <cell r="AC300">
            <v>0</v>
          </cell>
          <cell r="AD300">
            <v>0</v>
          </cell>
        </row>
        <row r="302">
          <cell r="G302" t="str">
            <v>ｺﾝｸﾘｰﾄﾌﾞﾛｯｸ化粧積加算</v>
          </cell>
          <cell r="I302" t="str">
            <v>片面</v>
          </cell>
          <cell r="R302" t="str">
            <v>準躯体集計より</v>
          </cell>
          <cell r="S302">
            <v>65.48</v>
          </cell>
          <cell r="T302">
            <v>65.5</v>
          </cell>
          <cell r="U302" t="str">
            <v>㎡</v>
          </cell>
          <cell r="V302">
            <v>710</v>
          </cell>
          <cell r="W302">
            <v>46505</v>
          </cell>
          <cell r="Y302" t="str">
            <v>県営繕</v>
          </cell>
          <cell r="Z302" t="str">
            <v>Ｐ-72</v>
          </cell>
          <cell r="AA302">
            <v>65.5</v>
          </cell>
          <cell r="AB302">
            <v>46505</v>
          </cell>
          <cell r="AC302">
            <v>0</v>
          </cell>
          <cell r="AD302">
            <v>0</v>
          </cell>
        </row>
        <row r="304">
          <cell r="G304" t="str">
            <v>異形ﾌﾞﾛｯｸ</v>
          </cell>
          <cell r="I304" t="str">
            <v>190X190X100</v>
          </cell>
          <cell r="R304" t="str">
            <v>外部集計より</v>
          </cell>
          <cell r="S304">
            <v>35.840000000000003</v>
          </cell>
          <cell r="T304">
            <v>35.799999999999997</v>
          </cell>
          <cell r="U304" t="str">
            <v>㎡</v>
          </cell>
          <cell r="V304">
            <v>11000</v>
          </cell>
          <cell r="W304">
            <v>393800</v>
          </cell>
          <cell r="Y304" t="str">
            <v>見積単価</v>
          </cell>
          <cell r="AA304">
            <v>35.799999999999997</v>
          </cell>
          <cell r="AB304">
            <v>393800</v>
          </cell>
          <cell r="AC304">
            <v>0</v>
          </cell>
          <cell r="AD304">
            <v>0</v>
          </cell>
        </row>
        <row r="306">
          <cell r="S306">
            <v>0</v>
          </cell>
          <cell r="T306">
            <v>0</v>
          </cell>
        </row>
        <row r="308">
          <cell r="S308">
            <v>0</v>
          </cell>
          <cell r="T308">
            <v>0</v>
          </cell>
        </row>
        <row r="310">
          <cell r="S310">
            <v>0</v>
          </cell>
          <cell r="T310">
            <v>0</v>
          </cell>
        </row>
        <row r="312">
          <cell r="S312">
            <v>0</v>
          </cell>
          <cell r="T312">
            <v>0</v>
          </cell>
        </row>
        <row r="314">
          <cell r="S314">
            <v>0</v>
          </cell>
          <cell r="T314">
            <v>0</v>
          </cell>
        </row>
        <row r="316">
          <cell r="S316">
            <v>0</v>
          </cell>
          <cell r="T316">
            <v>0</v>
          </cell>
        </row>
        <row r="318">
          <cell r="S318">
            <v>0</v>
          </cell>
          <cell r="T318">
            <v>0</v>
          </cell>
        </row>
        <row r="320">
          <cell r="S320">
            <v>0</v>
          </cell>
          <cell r="T320">
            <v>0</v>
          </cell>
        </row>
        <row r="322">
          <cell r="S322">
            <v>0</v>
          </cell>
          <cell r="T322">
            <v>0</v>
          </cell>
        </row>
        <row r="324">
          <cell r="S324">
            <v>0</v>
          </cell>
          <cell r="T324">
            <v>0</v>
          </cell>
        </row>
        <row r="326">
          <cell r="S326">
            <v>0</v>
          </cell>
          <cell r="T326">
            <v>0</v>
          </cell>
        </row>
        <row r="328">
          <cell r="S328">
            <v>0</v>
          </cell>
          <cell r="T328">
            <v>0</v>
          </cell>
        </row>
        <row r="330">
          <cell r="S330">
            <v>0</v>
          </cell>
          <cell r="T330">
            <v>0</v>
          </cell>
        </row>
        <row r="332">
          <cell r="G332" t="str">
            <v>小 計</v>
          </cell>
          <cell r="W332">
            <v>2897145</v>
          </cell>
          <cell r="AB332">
            <v>2897145</v>
          </cell>
          <cell r="AD332">
            <v>0</v>
          </cell>
        </row>
        <row r="333">
          <cell r="AE333" t="str">
            <v>那覇市教育委員会</v>
          </cell>
          <cell r="AF333" t="str">
            <v>頁09</v>
          </cell>
        </row>
        <row r="334">
          <cell r="P334">
            <v>7</v>
          </cell>
          <cell r="R334" t="str">
            <v>数　量　集　計　表</v>
          </cell>
          <cell r="T334" t="str">
            <v>内</v>
          </cell>
          <cell r="V334" t="str">
            <v xml:space="preserve"> 訳</v>
          </cell>
          <cell r="W334" t="str">
            <v>書</v>
          </cell>
          <cell r="AF334" t="str">
            <v>頁10</v>
          </cell>
        </row>
        <row r="336">
          <cell r="T336">
            <v>0</v>
          </cell>
          <cell r="AC336" t="str">
            <v>宇栄原小学校（1工区建築）</v>
          </cell>
          <cell r="AE336" t="str">
            <v>P-08/42</v>
          </cell>
        </row>
        <row r="338">
          <cell r="G338" t="str">
            <v>　　　　　　　　　　工　事　別</v>
          </cell>
          <cell r="S338" t="str">
            <v>計</v>
          </cell>
          <cell r="V338" t="str">
            <v>　実　施　工　事　費</v>
          </cell>
          <cell r="AA338" t="str">
            <v>　　 対 象 経 費</v>
          </cell>
          <cell r="AC338" t="str">
            <v>　　対 象 外 経 費</v>
          </cell>
        </row>
        <row r="340">
          <cell r="E340" t="str">
            <v>No</v>
          </cell>
          <cell r="G340" t="str">
            <v>名 称</v>
          </cell>
          <cell r="K340" t="str">
            <v xml:space="preserve"> 　規 格</v>
          </cell>
          <cell r="P340" t="str">
            <v>頁</v>
          </cell>
          <cell r="R340" t="str">
            <v>参　照</v>
          </cell>
          <cell r="S340" t="str">
            <v>計算値</v>
          </cell>
          <cell r="T340" t="str">
            <v>数 量</v>
          </cell>
          <cell r="U340" t="str">
            <v>単 位</v>
          </cell>
          <cell r="V340" t="str">
            <v>単 価</v>
          </cell>
          <cell r="W340" t="str">
            <v>金 額</v>
          </cell>
          <cell r="Y340" t="str">
            <v xml:space="preserve">   　 備 考</v>
          </cell>
          <cell r="AA340" t="str">
            <v>数 量</v>
          </cell>
          <cell r="AB340" t="str">
            <v>金 額</v>
          </cell>
          <cell r="AC340" t="str">
            <v>数 量</v>
          </cell>
          <cell r="AD340" t="str">
            <v>金 額</v>
          </cell>
          <cell r="AF340" t="str">
            <v>防水工事の計</v>
          </cell>
        </row>
        <row r="341">
          <cell r="AF341" t="str">
            <v>↓↓↓</v>
          </cell>
        </row>
        <row r="342">
          <cell r="E342">
            <v>7</v>
          </cell>
          <cell r="G342" t="str">
            <v>防水工事</v>
          </cell>
          <cell r="AF342">
            <v>8216284</v>
          </cell>
          <cell r="AG342">
            <v>8216284</v>
          </cell>
          <cell r="AH342">
            <v>0</v>
          </cell>
        </row>
        <row r="344">
          <cell r="G344" t="str">
            <v>（内部）</v>
          </cell>
          <cell r="S344">
            <v>0</v>
          </cell>
          <cell r="T344">
            <v>0</v>
          </cell>
        </row>
        <row r="346">
          <cell r="G346" t="str">
            <v>ｳﾚﾀﾝ塗膜防水</v>
          </cell>
          <cell r="I346" t="str">
            <v>厚3mm</v>
          </cell>
          <cell r="K346" t="str">
            <v>平面</v>
          </cell>
          <cell r="M346" t="str">
            <v>(X-2)</v>
          </cell>
          <cell r="R346" t="str">
            <v>内部集計より</v>
          </cell>
          <cell r="S346">
            <v>90.86</v>
          </cell>
          <cell r="T346">
            <v>90.9</v>
          </cell>
          <cell r="U346" t="str">
            <v>㎡</v>
          </cell>
          <cell r="V346">
            <v>4340</v>
          </cell>
          <cell r="W346">
            <v>394506</v>
          </cell>
          <cell r="Y346" t="str">
            <v>県営繕</v>
          </cell>
          <cell r="Z346" t="str">
            <v>Ｐ-73</v>
          </cell>
          <cell r="AA346">
            <v>90.9</v>
          </cell>
          <cell r="AB346">
            <v>394506</v>
          </cell>
          <cell r="AC346">
            <v>0</v>
          </cell>
          <cell r="AD346">
            <v>0</v>
          </cell>
        </row>
        <row r="348">
          <cell r="G348" t="str">
            <v>ｳﾚﾀﾝ塗膜防水</v>
          </cell>
          <cell r="I348" t="str">
            <v>厚3mm</v>
          </cell>
          <cell r="K348" t="str">
            <v>立上り面</v>
          </cell>
          <cell r="M348" t="str">
            <v>(X-2)</v>
          </cell>
          <cell r="R348" t="str">
            <v>内部集計より</v>
          </cell>
          <cell r="S348">
            <v>22.7</v>
          </cell>
          <cell r="T348">
            <v>22.7</v>
          </cell>
          <cell r="U348" t="str">
            <v>㎡</v>
          </cell>
          <cell r="V348">
            <v>4640</v>
          </cell>
          <cell r="W348">
            <v>105328</v>
          </cell>
          <cell r="Y348" t="str">
            <v>県営繕</v>
          </cell>
          <cell r="Z348" t="str">
            <v>Ｐ-73</v>
          </cell>
          <cell r="AA348">
            <v>22.7</v>
          </cell>
          <cell r="AB348">
            <v>105328</v>
          </cell>
          <cell r="AC348">
            <v>0</v>
          </cell>
          <cell r="AD348">
            <v>0</v>
          </cell>
        </row>
        <row r="349">
          <cell r="I349" t="str">
            <v>配管ﾋﾟｯﾄ</v>
          </cell>
        </row>
        <row r="350">
          <cell r="G350" t="str">
            <v>ｹｲ酸質系塗布防水</v>
          </cell>
          <cell r="I350" t="str">
            <v>平面</v>
          </cell>
          <cell r="K350" t="str">
            <v>2回塗り1.5kg/㎡</v>
          </cell>
          <cell r="R350" t="str">
            <v>雑集計より</v>
          </cell>
          <cell r="S350">
            <v>455.73</v>
          </cell>
          <cell r="T350">
            <v>456</v>
          </cell>
          <cell r="U350" t="str">
            <v>㎡</v>
          </cell>
          <cell r="V350">
            <v>2800</v>
          </cell>
          <cell r="W350">
            <v>1276800</v>
          </cell>
          <cell r="Y350" t="str">
            <v>物価</v>
          </cell>
          <cell r="Z350" t="str">
            <v>Ｐ-784</v>
          </cell>
          <cell r="AA350">
            <v>456</v>
          </cell>
          <cell r="AB350">
            <v>1276800</v>
          </cell>
          <cell r="AC350">
            <v>0</v>
          </cell>
          <cell r="AD350">
            <v>0</v>
          </cell>
        </row>
        <row r="351">
          <cell r="I351" t="str">
            <v>配管ﾋﾟｯﾄ</v>
          </cell>
        </row>
        <row r="352">
          <cell r="G352" t="str">
            <v>ｹｲ酸質系塗布防水</v>
          </cell>
          <cell r="I352" t="str">
            <v>立上り面</v>
          </cell>
          <cell r="K352" t="str">
            <v>2回塗り1.5kg/㎡</v>
          </cell>
          <cell r="R352" t="str">
            <v>雑集計より</v>
          </cell>
          <cell r="S352">
            <v>87.64</v>
          </cell>
          <cell r="T352">
            <v>87.6</v>
          </cell>
          <cell r="U352" t="str">
            <v>㎡</v>
          </cell>
          <cell r="V352">
            <v>2800</v>
          </cell>
          <cell r="W352">
            <v>245280</v>
          </cell>
          <cell r="Y352" t="str">
            <v>物価</v>
          </cell>
          <cell r="Z352" t="str">
            <v>Ｐ-784</v>
          </cell>
          <cell r="AA352">
            <v>87.6</v>
          </cell>
          <cell r="AB352">
            <v>245280</v>
          </cell>
          <cell r="AC352">
            <v>0</v>
          </cell>
          <cell r="AD352">
            <v>0</v>
          </cell>
        </row>
        <row r="354">
          <cell r="G354" t="str">
            <v>（外部）</v>
          </cell>
          <cell r="S354">
            <v>0</v>
          </cell>
          <cell r="T354">
            <v>0</v>
          </cell>
        </row>
        <row r="356">
          <cell r="G356" t="str">
            <v>ｳﾚﾀﾝ塗膜防水</v>
          </cell>
          <cell r="I356" t="str">
            <v>厚3mm</v>
          </cell>
          <cell r="K356" t="str">
            <v>平面</v>
          </cell>
          <cell r="M356" t="str">
            <v>(X-2)</v>
          </cell>
          <cell r="R356" t="str">
            <v>外部集計より</v>
          </cell>
          <cell r="S356">
            <v>806.1</v>
          </cell>
          <cell r="T356">
            <v>806</v>
          </cell>
          <cell r="U356" t="str">
            <v>㎡</v>
          </cell>
          <cell r="V356">
            <v>4340</v>
          </cell>
          <cell r="W356">
            <v>3498040</v>
          </cell>
          <cell r="Y356" t="str">
            <v>県営繕</v>
          </cell>
          <cell r="Z356" t="str">
            <v>Ｐ-73</v>
          </cell>
          <cell r="AA356">
            <v>806</v>
          </cell>
          <cell r="AB356">
            <v>3498040</v>
          </cell>
          <cell r="AC356">
            <v>0</v>
          </cell>
          <cell r="AD356">
            <v>0</v>
          </cell>
        </row>
        <row r="358">
          <cell r="G358" t="str">
            <v>ｳﾚﾀﾝ塗膜防水</v>
          </cell>
          <cell r="I358" t="str">
            <v>厚3mm</v>
          </cell>
          <cell r="K358" t="str">
            <v>立上り面</v>
          </cell>
          <cell r="M358" t="str">
            <v>(X-2)</v>
          </cell>
          <cell r="R358" t="str">
            <v>外部集計より</v>
          </cell>
          <cell r="S358">
            <v>140.86000000000001</v>
          </cell>
          <cell r="T358">
            <v>141</v>
          </cell>
          <cell r="U358" t="str">
            <v>㎡</v>
          </cell>
          <cell r="V358">
            <v>4640</v>
          </cell>
          <cell r="W358">
            <v>654240</v>
          </cell>
          <cell r="Y358" t="str">
            <v>県営繕</v>
          </cell>
          <cell r="Z358" t="str">
            <v>Ｐ-73</v>
          </cell>
          <cell r="AA358">
            <v>141</v>
          </cell>
          <cell r="AB358">
            <v>654240</v>
          </cell>
          <cell r="AC358">
            <v>0</v>
          </cell>
          <cell r="AD358">
            <v>0</v>
          </cell>
        </row>
        <row r="359">
          <cell r="I359" t="str">
            <v>建具周囲枠</v>
          </cell>
        </row>
        <row r="360">
          <cell r="G360" t="str">
            <v>ｼｰﾘﾝｸﾞ</v>
          </cell>
          <cell r="I360" t="str">
            <v>変成ｼﾘｺｰﾝ系(MＳ-2)幅10以下</v>
          </cell>
          <cell r="R360" t="str">
            <v>建具集計より</v>
          </cell>
          <cell r="S360">
            <v>1479.3</v>
          </cell>
          <cell r="T360">
            <v>1479</v>
          </cell>
          <cell r="U360" t="str">
            <v>ｍ</v>
          </cell>
          <cell r="V360">
            <v>640</v>
          </cell>
          <cell r="W360">
            <v>946560</v>
          </cell>
          <cell r="Y360" t="str">
            <v>県営繕</v>
          </cell>
          <cell r="Z360" t="str">
            <v>Ｐ-77</v>
          </cell>
          <cell r="AA360">
            <v>1479</v>
          </cell>
          <cell r="AB360">
            <v>946560</v>
          </cell>
          <cell r="AC360">
            <v>0</v>
          </cell>
          <cell r="AD360">
            <v>0</v>
          </cell>
        </row>
        <row r="361">
          <cell r="I361" t="str">
            <v>ｺﾝｸﾘｰﾄ打継目地</v>
          </cell>
        </row>
        <row r="362">
          <cell r="G362" t="str">
            <v>ｼｰﾘﾝｸﾞ</v>
          </cell>
          <cell r="I362" t="str">
            <v>ﾎﾟﾘｻﾙﾌｧｲﾄﾞ系(ＰＳ-2)幅20～25以下</v>
          </cell>
          <cell r="R362" t="str">
            <v>目地集計より</v>
          </cell>
          <cell r="S362">
            <v>553.42999999999995</v>
          </cell>
          <cell r="T362">
            <v>553</v>
          </cell>
          <cell r="U362" t="str">
            <v>ｍ</v>
          </cell>
          <cell r="V362">
            <v>1480</v>
          </cell>
          <cell r="W362">
            <v>818440</v>
          </cell>
          <cell r="Y362" t="str">
            <v>県営繕</v>
          </cell>
          <cell r="Z362" t="str">
            <v>Ｐ-76</v>
          </cell>
          <cell r="AA362">
            <v>553</v>
          </cell>
          <cell r="AB362">
            <v>818440</v>
          </cell>
          <cell r="AC362">
            <v>0</v>
          </cell>
          <cell r="AD362">
            <v>0</v>
          </cell>
        </row>
        <row r="363">
          <cell r="I363" t="str">
            <v>押えｺﾝｸﾘｰﾄ伸縮目地</v>
          </cell>
        </row>
        <row r="364">
          <cell r="G364" t="str">
            <v>ｼｰﾘﾝｸﾞ</v>
          </cell>
          <cell r="I364" t="str">
            <v>ﾎﾟﾘｻﾙﾌｧｲﾄﾞ系(ＰＳ-2)幅15～20以下</v>
          </cell>
          <cell r="R364" t="str">
            <v>目地集計より</v>
          </cell>
          <cell r="S364">
            <v>228.63</v>
          </cell>
          <cell r="T364">
            <v>229</v>
          </cell>
          <cell r="U364" t="str">
            <v>ｍ</v>
          </cell>
          <cell r="V364">
            <v>1210</v>
          </cell>
          <cell r="W364">
            <v>277090</v>
          </cell>
          <cell r="Y364" t="str">
            <v>県営繕</v>
          </cell>
          <cell r="Z364" t="str">
            <v>Ｐ-76</v>
          </cell>
          <cell r="AA364">
            <v>229</v>
          </cell>
          <cell r="AB364">
            <v>277090</v>
          </cell>
          <cell r="AC364">
            <v>0</v>
          </cell>
          <cell r="AD364">
            <v>0</v>
          </cell>
        </row>
        <row r="366">
          <cell r="S366">
            <v>0</v>
          </cell>
          <cell r="T366">
            <v>0</v>
          </cell>
        </row>
        <row r="368">
          <cell r="S368">
            <v>0</v>
          </cell>
          <cell r="T368">
            <v>0</v>
          </cell>
        </row>
        <row r="370">
          <cell r="S370">
            <v>0</v>
          </cell>
          <cell r="T370">
            <v>0</v>
          </cell>
        </row>
        <row r="372">
          <cell r="S372">
            <v>0</v>
          </cell>
          <cell r="T372">
            <v>0</v>
          </cell>
        </row>
        <row r="374">
          <cell r="S374">
            <v>0</v>
          </cell>
          <cell r="T374">
            <v>0</v>
          </cell>
        </row>
        <row r="376">
          <cell r="S376">
            <v>0</v>
          </cell>
          <cell r="T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8">
          <cell r="G378" t="str">
            <v>小 計</v>
          </cell>
          <cell r="W378">
            <v>8216284</v>
          </cell>
          <cell r="AB378">
            <v>8216284</v>
          </cell>
          <cell r="AD378">
            <v>0</v>
          </cell>
        </row>
        <row r="379">
          <cell r="AE379" t="str">
            <v>那覇市教育委員会</v>
          </cell>
          <cell r="AF379" t="str">
            <v>頁10</v>
          </cell>
        </row>
        <row r="380">
          <cell r="P380">
            <v>8</v>
          </cell>
          <cell r="R380" t="str">
            <v>数　量　集　計　表</v>
          </cell>
          <cell r="T380" t="str">
            <v>内</v>
          </cell>
          <cell r="V380" t="str">
            <v xml:space="preserve"> 訳</v>
          </cell>
          <cell r="W380" t="str">
            <v>書</v>
          </cell>
          <cell r="AF380" t="str">
            <v>頁12</v>
          </cell>
        </row>
        <row r="382">
          <cell r="T382">
            <v>0</v>
          </cell>
          <cell r="AC382" t="str">
            <v>宇栄原小学校（1工区建築）</v>
          </cell>
          <cell r="AE382" t="str">
            <v>P-09/42</v>
          </cell>
        </row>
        <row r="384">
          <cell r="G384" t="str">
            <v>　　　　　　　　　　工　事　別</v>
          </cell>
          <cell r="S384" t="str">
            <v>計</v>
          </cell>
          <cell r="V384" t="str">
            <v>　実　施　工　事　費</v>
          </cell>
          <cell r="AA384" t="str">
            <v>　　 対 象 経 費</v>
          </cell>
          <cell r="AC384" t="str">
            <v>　　対 象 外 経 費</v>
          </cell>
        </row>
        <row r="386">
          <cell r="E386" t="str">
            <v>No</v>
          </cell>
          <cell r="G386" t="str">
            <v>名 称</v>
          </cell>
          <cell r="K386" t="str">
            <v xml:space="preserve"> 　規 格</v>
          </cell>
          <cell r="P386" t="str">
            <v>頁</v>
          </cell>
          <cell r="R386" t="str">
            <v>参　照</v>
          </cell>
          <cell r="S386" t="str">
            <v>計算値</v>
          </cell>
          <cell r="T386" t="str">
            <v>数 量</v>
          </cell>
          <cell r="U386" t="str">
            <v>単 位</v>
          </cell>
          <cell r="V386" t="str">
            <v>単 価</v>
          </cell>
          <cell r="W386" t="str">
            <v>金 額</v>
          </cell>
          <cell r="Y386" t="str">
            <v xml:space="preserve">   　 備 考</v>
          </cell>
          <cell r="AA386" t="str">
            <v>数 量</v>
          </cell>
          <cell r="AB386" t="str">
            <v>金 額</v>
          </cell>
          <cell r="AC386" t="str">
            <v>数 量</v>
          </cell>
          <cell r="AD386" t="str">
            <v>金 額</v>
          </cell>
          <cell r="AF386" t="str">
            <v>石工事の計</v>
          </cell>
        </row>
        <row r="387">
          <cell r="AF387" t="str">
            <v>↓↓↓</v>
          </cell>
        </row>
        <row r="388">
          <cell r="E388">
            <v>8</v>
          </cell>
          <cell r="G388" t="str">
            <v>石工事</v>
          </cell>
          <cell r="AF388">
            <v>1705240</v>
          </cell>
          <cell r="AG388">
            <v>1705240</v>
          </cell>
          <cell r="AH388">
            <v>0</v>
          </cell>
        </row>
        <row r="390">
          <cell r="G390" t="str">
            <v>（内部）</v>
          </cell>
          <cell r="R390" t="str">
            <v>内部集計より</v>
          </cell>
          <cell r="S390">
            <v>0</v>
          </cell>
          <cell r="T390">
            <v>0</v>
          </cell>
        </row>
        <row r="391">
          <cell r="G391" t="str">
            <v>くつずり</v>
          </cell>
        </row>
        <row r="392">
          <cell r="G392" t="str">
            <v>御影石</v>
          </cell>
          <cell r="I392" t="str">
            <v>幅100 厚25</v>
          </cell>
          <cell r="R392" t="str">
            <v>内部集計より</v>
          </cell>
          <cell r="S392">
            <v>14.5</v>
          </cell>
          <cell r="T392">
            <v>14.5</v>
          </cell>
          <cell r="U392" t="str">
            <v>ｍ</v>
          </cell>
          <cell r="V392">
            <v>8000</v>
          </cell>
          <cell r="W392">
            <v>116000</v>
          </cell>
          <cell r="Y392" t="str">
            <v>見積単価</v>
          </cell>
          <cell r="AA392">
            <v>14.5</v>
          </cell>
          <cell r="AB392">
            <v>116000</v>
          </cell>
          <cell r="AC392">
            <v>0</v>
          </cell>
          <cell r="AD392">
            <v>0</v>
          </cell>
        </row>
        <row r="393">
          <cell r="G393" t="str">
            <v>くつずり</v>
          </cell>
          <cell r="I393" t="str">
            <v>ｼﾞｪｯﾄﾊﾞｰﾅｰ仕上</v>
          </cell>
        </row>
        <row r="394">
          <cell r="G394" t="str">
            <v>御影石</v>
          </cell>
          <cell r="I394" t="str">
            <v>幅200 厚25</v>
          </cell>
          <cell r="R394" t="str">
            <v>内部集計より</v>
          </cell>
          <cell r="S394">
            <v>25.53</v>
          </cell>
          <cell r="T394">
            <v>25.5</v>
          </cell>
          <cell r="U394" t="str">
            <v>ｍ</v>
          </cell>
          <cell r="V394">
            <v>9000</v>
          </cell>
          <cell r="W394">
            <v>229500</v>
          </cell>
          <cell r="Y394" t="str">
            <v>見積単価</v>
          </cell>
          <cell r="AA394">
            <v>25.5</v>
          </cell>
          <cell r="AB394">
            <v>229500</v>
          </cell>
          <cell r="AC394">
            <v>0</v>
          </cell>
          <cell r="AD394">
            <v>0</v>
          </cell>
        </row>
        <row r="395">
          <cell r="G395" t="str">
            <v>くつずり</v>
          </cell>
          <cell r="I395" t="str">
            <v>ｼﾞｪｯﾄﾊﾞｰﾅｰ仕上</v>
          </cell>
        </row>
        <row r="396">
          <cell r="G396" t="str">
            <v>御影石</v>
          </cell>
          <cell r="I396" t="str">
            <v>幅250 厚25</v>
          </cell>
          <cell r="R396" t="str">
            <v>内部集計より</v>
          </cell>
          <cell r="S396">
            <v>7.5</v>
          </cell>
          <cell r="T396">
            <v>7.5</v>
          </cell>
          <cell r="U396" t="str">
            <v>ｍ</v>
          </cell>
          <cell r="V396">
            <v>9500</v>
          </cell>
          <cell r="W396">
            <v>71250</v>
          </cell>
          <cell r="Y396" t="str">
            <v>見積単価</v>
          </cell>
          <cell r="AA396">
            <v>7.5</v>
          </cell>
          <cell r="AB396">
            <v>71250</v>
          </cell>
          <cell r="AC396">
            <v>0</v>
          </cell>
          <cell r="AD396">
            <v>0</v>
          </cell>
        </row>
        <row r="397">
          <cell r="G397" t="str">
            <v>三方枠</v>
          </cell>
        </row>
        <row r="398">
          <cell r="G398" t="str">
            <v>御影石</v>
          </cell>
          <cell r="I398" t="str">
            <v>幅250 厚25</v>
          </cell>
          <cell r="R398" t="str">
            <v>内部集計より</v>
          </cell>
          <cell r="S398">
            <v>31.5</v>
          </cell>
          <cell r="T398">
            <v>31.5</v>
          </cell>
          <cell r="U398" t="str">
            <v>ｍ</v>
          </cell>
          <cell r="V398">
            <v>15000</v>
          </cell>
          <cell r="W398">
            <v>472500</v>
          </cell>
          <cell r="Y398" t="str">
            <v>見積単価</v>
          </cell>
          <cell r="AA398">
            <v>31.5</v>
          </cell>
          <cell r="AB398">
            <v>472500</v>
          </cell>
          <cell r="AC398">
            <v>0</v>
          </cell>
          <cell r="AD398">
            <v>0</v>
          </cell>
        </row>
        <row r="399">
          <cell r="G399" t="str">
            <v>三方枠</v>
          </cell>
        </row>
        <row r="400">
          <cell r="G400" t="str">
            <v>御影石</v>
          </cell>
          <cell r="I400" t="str">
            <v>幅200 厚25</v>
          </cell>
          <cell r="R400" t="str">
            <v>内部集計より</v>
          </cell>
          <cell r="S400">
            <v>10</v>
          </cell>
          <cell r="T400">
            <v>10</v>
          </cell>
          <cell r="U400" t="str">
            <v>ｍ</v>
          </cell>
          <cell r="V400">
            <v>14000</v>
          </cell>
          <cell r="W400">
            <v>140000</v>
          </cell>
          <cell r="Y400" t="str">
            <v>見積単価</v>
          </cell>
          <cell r="AA400">
            <v>10</v>
          </cell>
          <cell r="AB400">
            <v>140000</v>
          </cell>
          <cell r="AC400">
            <v>0</v>
          </cell>
          <cell r="AD400">
            <v>0</v>
          </cell>
        </row>
        <row r="401">
          <cell r="G401" t="str">
            <v>天板</v>
          </cell>
        </row>
        <row r="402">
          <cell r="G402" t="str">
            <v>御影石</v>
          </cell>
          <cell r="I402" t="str">
            <v>幅110 厚25</v>
          </cell>
          <cell r="R402" t="str">
            <v>内部集計より</v>
          </cell>
          <cell r="S402">
            <v>17.89</v>
          </cell>
          <cell r="T402">
            <v>17.899999999999999</v>
          </cell>
          <cell r="U402" t="str">
            <v>ｍ</v>
          </cell>
          <cell r="V402">
            <v>8500</v>
          </cell>
          <cell r="W402">
            <v>152150</v>
          </cell>
          <cell r="Y402" t="str">
            <v>見積単価</v>
          </cell>
          <cell r="AA402">
            <v>17.899999999999999</v>
          </cell>
          <cell r="AB402">
            <v>152150</v>
          </cell>
          <cell r="AC402">
            <v>0</v>
          </cell>
          <cell r="AD402">
            <v>0</v>
          </cell>
        </row>
        <row r="404">
          <cell r="G404" t="str">
            <v>床石張り</v>
          </cell>
          <cell r="I404" t="str">
            <v>厚20大理石本磨き</v>
          </cell>
          <cell r="R404" t="str">
            <v>内部集計より</v>
          </cell>
          <cell r="S404">
            <v>8.33</v>
          </cell>
          <cell r="T404">
            <v>8.3000000000000007</v>
          </cell>
          <cell r="U404" t="str">
            <v>㎡</v>
          </cell>
          <cell r="V404">
            <v>32800</v>
          </cell>
          <cell r="W404">
            <v>272240</v>
          </cell>
          <cell r="Y404" t="str">
            <v>代価表</v>
          </cell>
          <cell r="Z404" t="str">
            <v>石-01</v>
          </cell>
          <cell r="AA404">
            <v>8.3000000000000007</v>
          </cell>
          <cell r="AB404">
            <v>272240</v>
          </cell>
          <cell r="AC404">
            <v>0</v>
          </cell>
          <cell r="AD404">
            <v>0</v>
          </cell>
        </row>
        <row r="408">
          <cell r="S408">
            <v>0</v>
          </cell>
          <cell r="T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10">
          <cell r="G410" t="str">
            <v>（外部）</v>
          </cell>
          <cell r="S410">
            <v>0</v>
          </cell>
          <cell r="T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G411" t="str">
            <v>天板</v>
          </cell>
          <cell r="I411" t="str">
            <v>水飲み場</v>
          </cell>
        </row>
        <row r="412">
          <cell r="G412" t="str">
            <v>御影石</v>
          </cell>
          <cell r="I412" t="str">
            <v>幅110 厚25</v>
          </cell>
          <cell r="R412" t="str">
            <v>雑集計より</v>
          </cell>
          <cell r="S412">
            <v>29.6</v>
          </cell>
          <cell r="T412">
            <v>29.6</v>
          </cell>
          <cell r="U412" t="str">
            <v>ｍ</v>
          </cell>
          <cell r="V412">
            <v>8500</v>
          </cell>
          <cell r="W412">
            <v>251600</v>
          </cell>
          <cell r="Y412" t="str">
            <v>見積単価</v>
          </cell>
          <cell r="AA412">
            <v>29.6</v>
          </cell>
          <cell r="AB412">
            <v>251600</v>
          </cell>
          <cell r="AC412">
            <v>0</v>
          </cell>
          <cell r="AD412">
            <v>0</v>
          </cell>
        </row>
        <row r="414">
          <cell r="S414">
            <v>0</v>
          </cell>
          <cell r="T414">
            <v>0</v>
          </cell>
        </row>
        <row r="416">
          <cell r="S416">
            <v>0</v>
          </cell>
          <cell r="T416">
            <v>0</v>
          </cell>
        </row>
        <row r="418">
          <cell r="S418">
            <v>0</v>
          </cell>
          <cell r="T418">
            <v>0</v>
          </cell>
        </row>
        <row r="420">
          <cell r="S420">
            <v>0</v>
          </cell>
          <cell r="T420">
            <v>0</v>
          </cell>
        </row>
        <row r="422">
          <cell r="S422">
            <v>0</v>
          </cell>
          <cell r="T422">
            <v>0</v>
          </cell>
        </row>
        <row r="424">
          <cell r="G424" t="str">
            <v>小 計</v>
          </cell>
          <cell r="W424">
            <v>1705240</v>
          </cell>
          <cell r="AB424">
            <v>1705240</v>
          </cell>
          <cell r="AD424">
            <v>0</v>
          </cell>
        </row>
        <row r="425">
          <cell r="AE425" t="str">
            <v>那覇市教育委員会</v>
          </cell>
          <cell r="AF425" t="str">
            <v>頁12</v>
          </cell>
        </row>
        <row r="426">
          <cell r="P426">
            <v>9</v>
          </cell>
          <cell r="R426" t="str">
            <v>数　量　集　計　表</v>
          </cell>
          <cell r="T426" t="str">
            <v>内</v>
          </cell>
          <cell r="V426" t="str">
            <v xml:space="preserve"> 訳</v>
          </cell>
          <cell r="W426" t="str">
            <v>書</v>
          </cell>
          <cell r="AF426" t="str">
            <v>頁13</v>
          </cell>
        </row>
        <row r="428">
          <cell r="T428">
            <v>0</v>
          </cell>
          <cell r="AC428" t="str">
            <v>宇栄原小学校（1工区建築）</v>
          </cell>
          <cell r="AE428" t="str">
            <v>P-10/42</v>
          </cell>
        </row>
        <row r="430">
          <cell r="G430" t="str">
            <v>　　　　　　　　　　工　事　別</v>
          </cell>
          <cell r="S430" t="str">
            <v>計</v>
          </cell>
          <cell r="V430" t="str">
            <v>　実　施　工　事　費</v>
          </cell>
          <cell r="AA430" t="str">
            <v>　　 対 象 経 費</v>
          </cell>
          <cell r="AC430" t="str">
            <v>　　対 象 外 経 費</v>
          </cell>
        </row>
        <row r="432">
          <cell r="E432" t="str">
            <v>No</v>
          </cell>
          <cell r="G432" t="str">
            <v>名 称</v>
          </cell>
          <cell r="K432" t="str">
            <v xml:space="preserve"> 　規 格</v>
          </cell>
          <cell r="P432" t="str">
            <v>頁</v>
          </cell>
          <cell r="R432" t="str">
            <v>参　照</v>
          </cell>
          <cell r="S432" t="str">
            <v>計算値</v>
          </cell>
          <cell r="T432" t="str">
            <v>数 量</v>
          </cell>
          <cell r="U432" t="str">
            <v>単 位</v>
          </cell>
          <cell r="V432" t="str">
            <v>単 価</v>
          </cell>
          <cell r="W432" t="str">
            <v>金 額</v>
          </cell>
          <cell r="Y432" t="str">
            <v xml:space="preserve">   　 備 考</v>
          </cell>
          <cell r="AA432" t="str">
            <v>数 量</v>
          </cell>
          <cell r="AB432" t="str">
            <v>金 額</v>
          </cell>
          <cell r="AC432" t="str">
            <v>数 量</v>
          </cell>
          <cell r="AD432" t="str">
            <v>金 額</v>
          </cell>
          <cell r="AF432" t="str">
            <v>タイル工事の計</v>
          </cell>
        </row>
        <row r="433">
          <cell r="AF433" t="str">
            <v>↓↓↓</v>
          </cell>
        </row>
        <row r="434">
          <cell r="E434">
            <v>9</v>
          </cell>
          <cell r="G434" t="str">
            <v>ﾀｲﾙ工事</v>
          </cell>
          <cell r="AF434">
            <v>7051922</v>
          </cell>
          <cell r="AG434">
            <v>7051922</v>
          </cell>
          <cell r="AH434">
            <v>0</v>
          </cell>
        </row>
        <row r="436">
          <cell r="G436" t="str">
            <v>（内部）</v>
          </cell>
          <cell r="S436">
            <v>0</v>
          </cell>
          <cell r="T436">
            <v>0</v>
          </cell>
        </row>
        <row r="437">
          <cell r="I437" t="str">
            <v>一般床ﾀｲﾙ張 磁器質</v>
          </cell>
          <cell r="M437" t="str">
            <v>施ゆう</v>
          </cell>
        </row>
        <row r="438">
          <cell r="G438" t="str">
            <v>床ﾀｲﾙ張り</v>
          </cell>
          <cell r="I438" t="str">
            <v>100mm角</v>
          </cell>
          <cell r="K438" t="str">
            <v>下地ﾓﾙﾀﾙ別途</v>
          </cell>
          <cell r="R438" t="str">
            <v>内部集計より</v>
          </cell>
          <cell r="S438">
            <v>9.98</v>
          </cell>
          <cell r="T438">
            <v>10</v>
          </cell>
          <cell r="U438" t="str">
            <v>㎡</v>
          </cell>
          <cell r="V438">
            <v>11200</v>
          </cell>
          <cell r="W438">
            <v>112000</v>
          </cell>
          <cell r="Y438" t="str">
            <v>県営繕</v>
          </cell>
          <cell r="Z438" t="str">
            <v>Ｐ-80</v>
          </cell>
          <cell r="AA438">
            <v>10</v>
          </cell>
          <cell r="AB438">
            <v>112000</v>
          </cell>
          <cell r="AC438">
            <v>0</v>
          </cell>
          <cell r="AD438">
            <v>0</v>
          </cell>
        </row>
        <row r="439">
          <cell r="I439" t="str">
            <v>一般床ﾀｲﾙ張 磁器質</v>
          </cell>
          <cell r="M439" t="str">
            <v>施ゆう</v>
          </cell>
        </row>
        <row r="440">
          <cell r="G440" t="str">
            <v>床ﾀｲﾙ張り</v>
          </cell>
          <cell r="I440" t="str">
            <v>150mm角</v>
          </cell>
          <cell r="K440" t="str">
            <v>下地ﾓﾙﾀﾙ別途</v>
          </cell>
          <cell r="R440" t="str">
            <v>内部集計より</v>
          </cell>
          <cell r="S440">
            <v>167.98</v>
          </cell>
          <cell r="T440">
            <v>168</v>
          </cell>
          <cell r="U440" t="str">
            <v>㎡</v>
          </cell>
          <cell r="V440">
            <v>11300</v>
          </cell>
          <cell r="W440">
            <v>1898400</v>
          </cell>
          <cell r="Y440" t="str">
            <v>県営繕</v>
          </cell>
          <cell r="Z440" t="str">
            <v>Ｐ-81</v>
          </cell>
          <cell r="AA440">
            <v>168</v>
          </cell>
          <cell r="AB440">
            <v>1898400</v>
          </cell>
          <cell r="AC440">
            <v>0</v>
          </cell>
          <cell r="AD440">
            <v>0</v>
          </cell>
        </row>
        <row r="441">
          <cell r="I441" t="str">
            <v>積上げ張り</v>
          </cell>
          <cell r="K441" t="str">
            <v>　陶器質</v>
          </cell>
          <cell r="M441" t="str">
            <v>施ゆう</v>
          </cell>
        </row>
        <row r="442">
          <cell r="G442" t="str">
            <v>内装ﾀｲﾙ張り</v>
          </cell>
          <cell r="I442" t="str">
            <v>100mm角</v>
          </cell>
          <cell r="K442" t="str">
            <v>下地ﾓﾙﾀﾙ別途</v>
          </cell>
          <cell r="R442" t="str">
            <v>内部集計より</v>
          </cell>
          <cell r="S442">
            <v>54.94</v>
          </cell>
          <cell r="T442">
            <v>54.9</v>
          </cell>
          <cell r="U442" t="str">
            <v>㎡</v>
          </cell>
          <cell r="V442">
            <v>10500</v>
          </cell>
          <cell r="W442">
            <v>576450</v>
          </cell>
          <cell r="Y442" t="str">
            <v>県営繕</v>
          </cell>
          <cell r="Z442" t="str">
            <v>Ｐ-90</v>
          </cell>
          <cell r="AA442">
            <v>54.9</v>
          </cell>
          <cell r="AB442">
            <v>576450</v>
          </cell>
          <cell r="AC442">
            <v>0</v>
          </cell>
          <cell r="AD442">
            <v>0</v>
          </cell>
        </row>
        <row r="443">
          <cell r="I443" t="str">
            <v>積上げ張り</v>
          </cell>
          <cell r="K443" t="str">
            <v>　陶器質</v>
          </cell>
          <cell r="M443" t="str">
            <v>施ゆう</v>
          </cell>
        </row>
        <row r="444">
          <cell r="G444" t="str">
            <v>内装ﾀｲﾙ張り</v>
          </cell>
          <cell r="I444" t="str">
            <v>150mm角</v>
          </cell>
          <cell r="K444" t="str">
            <v>下地ﾓﾙﾀﾙ別途</v>
          </cell>
          <cell r="R444" t="str">
            <v>内部集計より</v>
          </cell>
          <cell r="S444">
            <v>284.06</v>
          </cell>
          <cell r="T444">
            <v>284</v>
          </cell>
          <cell r="U444" t="str">
            <v>㎡</v>
          </cell>
          <cell r="V444">
            <v>12000</v>
          </cell>
          <cell r="W444">
            <v>3408000</v>
          </cell>
          <cell r="Y444" t="str">
            <v>見積単価</v>
          </cell>
          <cell r="AA444">
            <v>284</v>
          </cell>
          <cell r="AB444">
            <v>3408000</v>
          </cell>
          <cell r="AC444">
            <v>0</v>
          </cell>
          <cell r="AD444">
            <v>0</v>
          </cell>
        </row>
        <row r="446">
          <cell r="S446">
            <v>0</v>
          </cell>
          <cell r="T446">
            <v>0</v>
          </cell>
          <cell r="AD446">
            <v>0</v>
          </cell>
        </row>
        <row r="448">
          <cell r="G448" t="str">
            <v>（外部）</v>
          </cell>
          <cell r="S448">
            <v>0</v>
          </cell>
          <cell r="T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I449" t="str">
            <v>一般床ﾀｲﾙ張 磁器質</v>
          </cell>
          <cell r="M449" t="str">
            <v>施ゆう</v>
          </cell>
        </row>
        <row r="450">
          <cell r="G450" t="str">
            <v>床ﾀｲﾙ張り</v>
          </cell>
          <cell r="I450" t="str">
            <v>150mm角</v>
          </cell>
          <cell r="K450" t="str">
            <v>下地ﾓﾙﾀﾙ別途</v>
          </cell>
          <cell r="R450" t="str">
            <v>外部集計より</v>
          </cell>
          <cell r="S450">
            <v>61.68</v>
          </cell>
          <cell r="T450">
            <v>61.7</v>
          </cell>
          <cell r="U450" t="str">
            <v>㎡</v>
          </cell>
          <cell r="V450">
            <v>11300</v>
          </cell>
          <cell r="W450">
            <v>697210</v>
          </cell>
          <cell r="Y450" t="str">
            <v>県営繕</v>
          </cell>
          <cell r="Z450" t="str">
            <v>Ｐ-81</v>
          </cell>
          <cell r="AA450">
            <v>61.7</v>
          </cell>
          <cell r="AB450">
            <v>697210</v>
          </cell>
          <cell r="AC450">
            <v>0</v>
          </cell>
          <cell r="AD450">
            <v>0</v>
          </cell>
        </row>
        <row r="451">
          <cell r="I451" t="str">
            <v>ﾕﾆｯﾄﾀｲﾙ張 磁器質 施ゆう</v>
          </cell>
        </row>
        <row r="452">
          <cell r="G452" t="str">
            <v>床ﾓｻﾞｲｸﾀｲﾙ張り</v>
          </cell>
          <cell r="I452" t="str">
            <v>25mm角</v>
          </cell>
          <cell r="K452" t="str">
            <v>下地ﾓﾙﾀﾙ別途</v>
          </cell>
          <cell r="R452" t="str">
            <v>外部集計より</v>
          </cell>
          <cell r="S452">
            <v>11.04</v>
          </cell>
          <cell r="T452">
            <v>11</v>
          </cell>
          <cell r="U452" t="str">
            <v>㎡</v>
          </cell>
          <cell r="V452">
            <v>8450</v>
          </cell>
          <cell r="W452">
            <v>92950</v>
          </cell>
          <cell r="Y452" t="str">
            <v>県営繕</v>
          </cell>
          <cell r="Z452" t="str">
            <v>Ｐ-81</v>
          </cell>
          <cell r="AA452">
            <v>11</v>
          </cell>
          <cell r="AB452">
            <v>92950</v>
          </cell>
          <cell r="AC452">
            <v>0</v>
          </cell>
          <cell r="AD452">
            <v>0</v>
          </cell>
        </row>
        <row r="453">
          <cell r="I453" t="str">
            <v>ﾓｻﾞｲｸﾀｲﾙ張り 磁器質 施ゆう</v>
          </cell>
        </row>
        <row r="454">
          <cell r="G454" t="str">
            <v>壁ﾓｻﾞｲｸﾀｲﾙ張り</v>
          </cell>
          <cell r="I454" t="str">
            <v>25mm角</v>
          </cell>
          <cell r="K454" t="str">
            <v>下地ﾓﾙﾀﾙ別途</v>
          </cell>
          <cell r="R454" t="str">
            <v>外部集計より</v>
          </cell>
          <cell r="S454">
            <v>30.44</v>
          </cell>
          <cell r="T454">
            <v>30.4</v>
          </cell>
          <cell r="U454" t="str">
            <v>㎡</v>
          </cell>
          <cell r="V454">
            <v>8780</v>
          </cell>
          <cell r="W454">
            <v>266912</v>
          </cell>
          <cell r="Y454" t="str">
            <v>県営繕</v>
          </cell>
          <cell r="Z454" t="str">
            <v>Ｐ-90</v>
          </cell>
          <cell r="AA454">
            <v>30.4</v>
          </cell>
          <cell r="AB454">
            <v>266912</v>
          </cell>
          <cell r="AC454">
            <v>0</v>
          </cell>
          <cell r="AD454">
            <v>0</v>
          </cell>
        </row>
        <row r="456">
          <cell r="S456">
            <v>0</v>
          </cell>
          <cell r="T456">
            <v>0</v>
          </cell>
        </row>
        <row r="458">
          <cell r="S458">
            <v>0</v>
          </cell>
          <cell r="T458">
            <v>0</v>
          </cell>
        </row>
        <row r="460">
          <cell r="S460">
            <v>0</v>
          </cell>
          <cell r="T460">
            <v>0</v>
          </cell>
        </row>
        <row r="462">
          <cell r="S462">
            <v>0</v>
          </cell>
          <cell r="T462">
            <v>0</v>
          </cell>
        </row>
        <row r="464">
          <cell r="S464">
            <v>0</v>
          </cell>
          <cell r="T464">
            <v>0</v>
          </cell>
        </row>
        <row r="466">
          <cell r="S466">
            <v>0</v>
          </cell>
          <cell r="T466">
            <v>0</v>
          </cell>
        </row>
        <row r="468">
          <cell r="T468">
            <v>0</v>
          </cell>
        </row>
        <row r="470">
          <cell r="G470" t="str">
            <v>小 計</v>
          </cell>
          <cell r="W470">
            <v>7051922</v>
          </cell>
          <cell r="AB470">
            <v>7051922</v>
          </cell>
          <cell r="AD470">
            <v>0</v>
          </cell>
        </row>
        <row r="471">
          <cell r="AE471" t="str">
            <v>那覇市教育委員会</v>
          </cell>
          <cell r="AF471" t="str">
            <v>頁13</v>
          </cell>
        </row>
        <row r="472">
          <cell r="P472">
            <v>10</v>
          </cell>
          <cell r="R472" t="str">
            <v>数　量　集　計　表</v>
          </cell>
          <cell r="T472" t="str">
            <v>内</v>
          </cell>
          <cell r="V472" t="str">
            <v xml:space="preserve"> 訳</v>
          </cell>
          <cell r="W472" t="str">
            <v>書</v>
          </cell>
          <cell r="AF472" t="str">
            <v>頁14</v>
          </cell>
        </row>
        <row r="474">
          <cell r="T474">
            <v>0</v>
          </cell>
          <cell r="AC474" t="str">
            <v>宇栄原小学校（1工区建築）</v>
          </cell>
          <cell r="AE474" t="str">
            <v>P-11/42</v>
          </cell>
        </row>
        <row r="476">
          <cell r="G476" t="str">
            <v>　　　　　　　　　　工　事　別</v>
          </cell>
          <cell r="S476" t="str">
            <v>計</v>
          </cell>
          <cell r="V476" t="str">
            <v>　実　施　工　事　費</v>
          </cell>
          <cell r="AA476" t="str">
            <v>　　 対 象 経 費</v>
          </cell>
          <cell r="AC476" t="str">
            <v>　　対 象 外 経 費</v>
          </cell>
        </row>
        <row r="478">
          <cell r="E478" t="str">
            <v>No</v>
          </cell>
          <cell r="G478" t="str">
            <v>名 称</v>
          </cell>
          <cell r="K478" t="str">
            <v xml:space="preserve"> 　規 格</v>
          </cell>
          <cell r="P478" t="str">
            <v>頁</v>
          </cell>
          <cell r="R478" t="str">
            <v>参　照</v>
          </cell>
          <cell r="S478" t="str">
            <v>計算値</v>
          </cell>
          <cell r="T478" t="str">
            <v>数 量</v>
          </cell>
          <cell r="U478" t="str">
            <v>単 位</v>
          </cell>
          <cell r="V478" t="str">
            <v>単 価</v>
          </cell>
          <cell r="W478" t="str">
            <v>金 額</v>
          </cell>
          <cell r="Y478" t="str">
            <v xml:space="preserve">   　 備 考</v>
          </cell>
          <cell r="AA478" t="str">
            <v>数 量</v>
          </cell>
          <cell r="AB478" t="str">
            <v>金 額</v>
          </cell>
          <cell r="AC478" t="str">
            <v>数 量</v>
          </cell>
          <cell r="AD478" t="str">
            <v>金 額</v>
          </cell>
          <cell r="AF478" t="str">
            <v>木工事の計</v>
          </cell>
        </row>
        <row r="479">
          <cell r="AF479" t="str">
            <v>↓↓↓</v>
          </cell>
        </row>
        <row r="480">
          <cell r="E480">
            <v>10</v>
          </cell>
          <cell r="G480" t="str">
            <v>木工事</v>
          </cell>
          <cell r="AF480">
            <v>18693173</v>
          </cell>
          <cell r="AG480">
            <v>18693173</v>
          </cell>
          <cell r="AH480">
            <v>0</v>
          </cell>
        </row>
        <row r="482">
          <cell r="G482" t="str">
            <v>ｲ）材料</v>
          </cell>
          <cell r="S482">
            <v>0</v>
          </cell>
          <cell r="T482">
            <v>0</v>
          </cell>
        </row>
        <row r="484">
          <cell r="G484" t="str">
            <v>造作材</v>
          </cell>
          <cell r="I484" t="str">
            <v>ﾗﾜﾝ角材</v>
          </cell>
          <cell r="R484" t="str">
            <v>建具集計より</v>
          </cell>
          <cell r="S484">
            <v>0.25160000000000005</v>
          </cell>
          <cell r="T484">
            <v>0.3</v>
          </cell>
          <cell r="U484" t="str">
            <v>m3</v>
          </cell>
          <cell r="V484">
            <v>200000</v>
          </cell>
          <cell r="W484">
            <v>60000</v>
          </cell>
          <cell r="Y484" t="str">
            <v>県営繕</v>
          </cell>
          <cell r="Z484" t="str">
            <v>Ｐ-34</v>
          </cell>
          <cell r="AA484">
            <v>0.3</v>
          </cell>
          <cell r="AB484">
            <v>60000</v>
          </cell>
          <cell r="AC484">
            <v>0</v>
          </cell>
          <cell r="AD484">
            <v>0</v>
          </cell>
        </row>
        <row r="486">
          <cell r="G486" t="str">
            <v>造作材</v>
          </cell>
          <cell r="I486" t="str">
            <v>ﾗﾜﾝ板材</v>
          </cell>
          <cell r="R486" t="str">
            <v>建具集計より</v>
          </cell>
          <cell r="S486">
            <v>10.404</v>
          </cell>
          <cell r="T486">
            <v>10.4</v>
          </cell>
          <cell r="U486" t="str">
            <v>m3</v>
          </cell>
          <cell r="V486">
            <v>200000</v>
          </cell>
          <cell r="W486">
            <v>2080000</v>
          </cell>
          <cell r="Y486" t="str">
            <v>県営繕</v>
          </cell>
          <cell r="Z486" t="str">
            <v>Ｐ-34</v>
          </cell>
          <cell r="AA486">
            <v>10.4</v>
          </cell>
          <cell r="AB486">
            <v>2080000</v>
          </cell>
          <cell r="AC486">
            <v>0</v>
          </cell>
          <cell r="AD486">
            <v>0</v>
          </cell>
        </row>
        <row r="488">
          <cell r="G488" t="str">
            <v>さん材</v>
          </cell>
          <cell r="I488" t="str">
            <v>杉2等</v>
          </cell>
          <cell r="R488" t="str">
            <v>建具集計より</v>
          </cell>
          <cell r="S488">
            <v>9.5282999999999998</v>
          </cell>
          <cell r="T488">
            <v>9.5</v>
          </cell>
          <cell r="U488" t="str">
            <v>m3</v>
          </cell>
          <cell r="V488">
            <v>48000</v>
          </cell>
          <cell r="W488">
            <v>456000</v>
          </cell>
          <cell r="Y488" t="str">
            <v>県営繕</v>
          </cell>
          <cell r="Z488" t="str">
            <v>Ｐ-34</v>
          </cell>
          <cell r="AA488">
            <v>9.5</v>
          </cell>
          <cell r="AB488">
            <v>456000</v>
          </cell>
          <cell r="AC488">
            <v>0</v>
          </cell>
          <cell r="AD488">
            <v>0</v>
          </cell>
        </row>
        <row r="489">
          <cell r="I489" t="str">
            <v>(Ⅱ類)</v>
          </cell>
        </row>
        <row r="490">
          <cell r="G490" t="str">
            <v>ﾗﾜﾝ合板</v>
          </cell>
          <cell r="I490" t="str">
            <v>5.5X910X1,820</v>
          </cell>
          <cell r="R490" t="str">
            <v>建具集計より</v>
          </cell>
          <cell r="S490">
            <v>481</v>
          </cell>
          <cell r="T490">
            <v>481</v>
          </cell>
          <cell r="U490" t="str">
            <v>枚</v>
          </cell>
          <cell r="V490">
            <v>570</v>
          </cell>
          <cell r="W490">
            <v>274170</v>
          </cell>
          <cell r="Y490" t="str">
            <v>県営繕</v>
          </cell>
          <cell r="Z490" t="str">
            <v>Ｐ-39</v>
          </cell>
          <cell r="AA490">
            <v>481</v>
          </cell>
          <cell r="AB490">
            <v>274170</v>
          </cell>
          <cell r="AC490">
            <v>0</v>
          </cell>
          <cell r="AD490">
            <v>0</v>
          </cell>
        </row>
        <row r="491">
          <cell r="I491" t="str">
            <v>(2類)</v>
          </cell>
        </row>
        <row r="492">
          <cell r="G492" t="str">
            <v>しな合板</v>
          </cell>
          <cell r="I492" t="str">
            <v>5.5X910X1,820</v>
          </cell>
          <cell r="R492" t="str">
            <v>建具集計より</v>
          </cell>
          <cell r="S492">
            <v>261</v>
          </cell>
          <cell r="T492">
            <v>261</v>
          </cell>
          <cell r="U492" t="str">
            <v>枚</v>
          </cell>
          <cell r="V492">
            <v>1330</v>
          </cell>
          <cell r="W492">
            <v>347130</v>
          </cell>
          <cell r="Y492" t="str">
            <v>県営繕</v>
          </cell>
          <cell r="Z492" t="str">
            <v>Ｐ-39</v>
          </cell>
          <cell r="AA492">
            <v>261</v>
          </cell>
          <cell r="AB492">
            <v>347130</v>
          </cell>
          <cell r="AC492">
            <v>0</v>
          </cell>
          <cell r="AD492">
            <v>0</v>
          </cell>
        </row>
        <row r="494">
          <cell r="G494" t="str">
            <v>有孔ｼﾅ合板</v>
          </cell>
          <cell r="I494" t="str">
            <v>5.5X910X1,820</v>
          </cell>
          <cell r="R494" t="str">
            <v>建具集計より</v>
          </cell>
          <cell r="S494">
            <v>226</v>
          </cell>
          <cell r="T494">
            <v>226</v>
          </cell>
          <cell r="U494" t="str">
            <v>枚</v>
          </cell>
          <cell r="V494">
            <v>2000</v>
          </cell>
          <cell r="W494">
            <v>452000</v>
          </cell>
          <cell r="Y494" t="str">
            <v>見積単価</v>
          </cell>
          <cell r="AA494">
            <v>226</v>
          </cell>
          <cell r="AB494">
            <v>452000</v>
          </cell>
          <cell r="AC494">
            <v>0</v>
          </cell>
          <cell r="AD494">
            <v>0</v>
          </cell>
        </row>
        <row r="496">
          <cell r="S496">
            <v>0</v>
          </cell>
          <cell r="T496">
            <v>0</v>
          </cell>
        </row>
        <row r="498">
          <cell r="G498" t="str">
            <v>ｲ）の計</v>
          </cell>
          <cell r="S498">
            <v>0</v>
          </cell>
          <cell r="T498">
            <v>0</v>
          </cell>
          <cell r="W498">
            <v>3669300</v>
          </cell>
          <cell r="AB498">
            <v>3669300</v>
          </cell>
          <cell r="AD498">
            <v>0</v>
          </cell>
        </row>
        <row r="500">
          <cell r="S500">
            <v>0</v>
          </cell>
          <cell r="T500">
            <v>0</v>
          </cell>
        </row>
        <row r="502">
          <cell r="S502">
            <v>0</v>
          </cell>
          <cell r="T502">
            <v>0</v>
          </cell>
        </row>
        <row r="504">
          <cell r="S504">
            <v>0</v>
          </cell>
          <cell r="T504">
            <v>0</v>
          </cell>
        </row>
        <row r="506">
          <cell r="S506">
            <v>0</v>
          </cell>
          <cell r="T506">
            <v>0</v>
          </cell>
        </row>
        <row r="508">
          <cell r="S508">
            <v>0</v>
          </cell>
          <cell r="T508">
            <v>0</v>
          </cell>
        </row>
        <row r="510">
          <cell r="S510">
            <v>0</v>
          </cell>
          <cell r="T510">
            <v>0</v>
          </cell>
        </row>
        <row r="512">
          <cell r="S512">
            <v>0</v>
          </cell>
          <cell r="T512">
            <v>0</v>
          </cell>
        </row>
        <row r="514">
          <cell r="S514">
            <v>0</v>
          </cell>
          <cell r="T514">
            <v>0</v>
          </cell>
        </row>
        <row r="516">
          <cell r="G516">
            <v>0</v>
          </cell>
        </row>
        <row r="517">
          <cell r="AE517" t="str">
            <v>那覇市教育委員会</v>
          </cell>
          <cell r="AF517" t="str">
            <v>頁14</v>
          </cell>
        </row>
        <row r="518">
          <cell r="P518">
            <v>0</v>
          </cell>
          <cell r="R518" t="str">
            <v>数　量　集　計　表</v>
          </cell>
          <cell r="T518" t="str">
            <v>内</v>
          </cell>
          <cell r="V518" t="str">
            <v xml:space="preserve"> 訳</v>
          </cell>
          <cell r="W518" t="str">
            <v>書</v>
          </cell>
          <cell r="AF518" t="str">
            <v>頁15</v>
          </cell>
        </row>
        <row r="520">
          <cell r="T520">
            <v>0</v>
          </cell>
          <cell r="AC520" t="str">
            <v>宇栄原小学校（1工区建築）</v>
          </cell>
          <cell r="AE520" t="str">
            <v>P-12/42</v>
          </cell>
        </row>
        <row r="522">
          <cell r="G522" t="str">
            <v>　　　　　　　　　　工　事　別</v>
          </cell>
          <cell r="S522" t="str">
            <v>計</v>
          </cell>
          <cell r="V522" t="str">
            <v>　実　施　工　事　費</v>
          </cell>
          <cell r="AA522" t="str">
            <v>　　 対 象 経 費</v>
          </cell>
          <cell r="AC522" t="str">
            <v>　　対 象 外 経 費</v>
          </cell>
        </row>
        <row r="524">
          <cell r="E524" t="str">
            <v>No</v>
          </cell>
          <cell r="G524" t="str">
            <v>名 称</v>
          </cell>
          <cell r="K524" t="str">
            <v xml:space="preserve"> 　規 格</v>
          </cell>
          <cell r="P524" t="str">
            <v>頁</v>
          </cell>
          <cell r="R524" t="str">
            <v>参　照</v>
          </cell>
          <cell r="S524" t="str">
            <v>計算値</v>
          </cell>
          <cell r="T524" t="str">
            <v>数 量</v>
          </cell>
          <cell r="U524" t="str">
            <v>単 位</v>
          </cell>
          <cell r="V524" t="str">
            <v>単 価</v>
          </cell>
          <cell r="W524" t="str">
            <v>金 額</v>
          </cell>
          <cell r="Y524" t="str">
            <v xml:space="preserve">   　 備 考</v>
          </cell>
          <cell r="AA524" t="str">
            <v>数 量</v>
          </cell>
          <cell r="AB524" t="str">
            <v>金 額</v>
          </cell>
          <cell r="AC524" t="str">
            <v>数 量</v>
          </cell>
          <cell r="AD524" t="str">
            <v>金 額</v>
          </cell>
        </row>
        <row r="527">
          <cell r="S527">
            <v>0</v>
          </cell>
        </row>
        <row r="528">
          <cell r="G528" t="str">
            <v>ﾛ）施工費</v>
          </cell>
          <cell r="R528" t="str">
            <v>建具集計より</v>
          </cell>
          <cell r="S528">
            <v>0</v>
          </cell>
          <cell r="T528">
            <v>0</v>
          </cell>
        </row>
        <row r="529">
          <cell r="I529" t="str">
            <v>材工共</v>
          </cell>
        </row>
        <row r="530">
          <cell r="G530" t="str">
            <v>床下地ﾕﾆｯﾄ</v>
          </cell>
          <cell r="I530" t="str">
            <v>H=100～300</v>
          </cell>
          <cell r="R530" t="str">
            <v>建具集計より</v>
          </cell>
          <cell r="S530">
            <v>303.93</v>
          </cell>
          <cell r="T530">
            <v>304</v>
          </cell>
          <cell r="U530" t="str">
            <v>㎡</v>
          </cell>
          <cell r="V530">
            <v>6000</v>
          </cell>
          <cell r="W530">
            <v>1824000</v>
          </cell>
          <cell r="Y530" t="str">
            <v>見積単価</v>
          </cell>
          <cell r="AA530">
            <v>304</v>
          </cell>
          <cell r="AB530">
            <v>1824000</v>
          </cell>
          <cell r="AC530">
            <v>0</v>
          </cell>
          <cell r="AD530">
            <v>0</v>
          </cell>
        </row>
        <row r="532">
          <cell r="G532" t="str">
            <v>幅木</v>
          </cell>
          <cell r="R532" t="str">
            <v>建具集計より</v>
          </cell>
          <cell r="S532">
            <v>829.88</v>
          </cell>
          <cell r="T532">
            <v>830</v>
          </cell>
          <cell r="U532" t="str">
            <v>ｍ</v>
          </cell>
          <cell r="V532">
            <v>2080</v>
          </cell>
          <cell r="W532">
            <v>1726400</v>
          </cell>
          <cell r="Y532" t="str">
            <v>県営繕</v>
          </cell>
          <cell r="Z532" t="str">
            <v>Ｐ-92</v>
          </cell>
          <cell r="AA532">
            <v>830</v>
          </cell>
          <cell r="AB532">
            <v>1726400</v>
          </cell>
          <cell r="AC532">
            <v>0</v>
          </cell>
          <cell r="AD532">
            <v>0</v>
          </cell>
        </row>
        <row r="533">
          <cell r="Y533" t="str">
            <v>幅木準用</v>
          </cell>
        </row>
        <row r="534">
          <cell r="G534" t="str">
            <v>畳寄せ</v>
          </cell>
          <cell r="R534" t="str">
            <v>建具集計より</v>
          </cell>
          <cell r="S534">
            <v>100.31</v>
          </cell>
          <cell r="T534">
            <v>100</v>
          </cell>
          <cell r="U534" t="str">
            <v>ｍ</v>
          </cell>
          <cell r="V534">
            <v>2080</v>
          </cell>
          <cell r="W534">
            <v>208000</v>
          </cell>
          <cell r="Y534" t="str">
            <v>県営繕</v>
          </cell>
          <cell r="Z534" t="str">
            <v>Ｐ-92</v>
          </cell>
          <cell r="AA534">
            <v>100</v>
          </cell>
          <cell r="AB534">
            <v>208000</v>
          </cell>
          <cell r="AC534">
            <v>0</v>
          </cell>
          <cell r="AD534">
            <v>0</v>
          </cell>
        </row>
        <row r="536">
          <cell r="G536" t="str">
            <v>上り框</v>
          </cell>
          <cell r="R536" t="str">
            <v>建具集計より</v>
          </cell>
          <cell r="S536">
            <v>28.25</v>
          </cell>
          <cell r="T536">
            <v>28.3</v>
          </cell>
          <cell r="U536" t="str">
            <v>ｍ</v>
          </cell>
          <cell r="V536">
            <v>4410</v>
          </cell>
          <cell r="W536">
            <v>124803</v>
          </cell>
          <cell r="Y536" t="str">
            <v>代価表</v>
          </cell>
          <cell r="Z536" t="str">
            <v>木-01</v>
          </cell>
          <cell r="AA536">
            <v>28.3</v>
          </cell>
          <cell r="AB536">
            <v>124803</v>
          </cell>
          <cell r="AC536">
            <v>0</v>
          </cell>
          <cell r="AD536">
            <v>0</v>
          </cell>
        </row>
        <row r="538">
          <cell r="G538" t="str">
            <v>胴縁(ｺﾝｸﾘｰﾄ面)</v>
          </cell>
          <cell r="R538" t="str">
            <v>建具集計より</v>
          </cell>
          <cell r="S538">
            <v>1142.5899999999999</v>
          </cell>
          <cell r="T538">
            <v>1143</v>
          </cell>
          <cell r="U538" t="str">
            <v>㎡</v>
          </cell>
          <cell r="V538">
            <v>1610</v>
          </cell>
          <cell r="W538">
            <v>1840230</v>
          </cell>
          <cell r="Y538" t="str">
            <v>県営繕</v>
          </cell>
          <cell r="Z538" t="str">
            <v>Ｐ-92</v>
          </cell>
          <cell r="AA538">
            <v>1143</v>
          </cell>
          <cell r="AB538">
            <v>1840230</v>
          </cell>
          <cell r="AC538">
            <v>0</v>
          </cell>
          <cell r="AD538">
            <v>0</v>
          </cell>
        </row>
        <row r="540">
          <cell r="G540" t="str">
            <v>壁合板</v>
          </cell>
          <cell r="R540" t="str">
            <v>建具集計より</v>
          </cell>
          <cell r="S540">
            <v>1404.09</v>
          </cell>
          <cell r="T540">
            <v>1404</v>
          </cell>
          <cell r="U540" t="str">
            <v>㎡</v>
          </cell>
          <cell r="V540">
            <v>1910</v>
          </cell>
          <cell r="W540">
            <v>2681640</v>
          </cell>
          <cell r="Y540" t="str">
            <v>県営繕</v>
          </cell>
          <cell r="Z540" t="str">
            <v>Ｐ-92</v>
          </cell>
          <cell r="AA540">
            <v>1404</v>
          </cell>
          <cell r="AB540">
            <v>2681640</v>
          </cell>
          <cell r="AC540">
            <v>0</v>
          </cell>
          <cell r="AD540">
            <v>0</v>
          </cell>
        </row>
        <row r="542">
          <cell r="G542" t="str">
            <v>壁見切縁</v>
          </cell>
          <cell r="R542" t="str">
            <v>建具集計より</v>
          </cell>
          <cell r="S542">
            <v>1054.1099999999999</v>
          </cell>
          <cell r="T542">
            <v>1054</v>
          </cell>
          <cell r="U542" t="str">
            <v>ｍ</v>
          </cell>
          <cell r="V542">
            <v>2380</v>
          </cell>
          <cell r="W542">
            <v>2508520</v>
          </cell>
          <cell r="Y542" t="str">
            <v>代価表</v>
          </cell>
          <cell r="Z542" t="str">
            <v>木-02</v>
          </cell>
          <cell r="AA542">
            <v>1054</v>
          </cell>
          <cell r="AB542">
            <v>2508520</v>
          </cell>
          <cell r="AC542">
            <v>0</v>
          </cell>
          <cell r="AD542">
            <v>0</v>
          </cell>
        </row>
        <row r="544">
          <cell r="G544" t="str">
            <v>窓出入口額縁</v>
          </cell>
          <cell r="R544" t="str">
            <v>建具集計より</v>
          </cell>
          <cell r="S544">
            <v>1096.8800000000001</v>
          </cell>
          <cell r="T544">
            <v>1097</v>
          </cell>
          <cell r="U544" t="str">
            <v>ｍ</v>
          </cell>
          <cell r="V544">
            <v>1400</v>
          </cell>
          <cell r="W544">
            <v>1535800</v>
          </cell>
          <cell r="Y544" t="str">
            <v>県営繕</v>
          </cell>
          <cell r="Z544" t="str">
            <v>Ｐ-93</v>
          </cell>
          <cell r="AA544">
            <v>1097</v>
          </cell>
          <cell r="AB544">
            <v>1535800</v>
          </cell>
          <cell r="AC544">
            <v>0</v>
          </cell>
          <cell r="AD544">
            <v>0</v>
          </cell>
        </row>
        <row r="546">
          <cell r="G546" t="str">
            <v>ｶｰﾃﾝﾎﾞｯｸｽ</v>
          </cell>
          <cell r="R546" t="str">
            <v>建具集計より</v>
          </cell>
          <cell r="S546">
            <v>258.20999999999998</v>
          </cell>
          <cell r="T546">
            <v>258</v>
          </cell>
          <cell r="U546" t="str">
            <v>ｍ</v>
          </cell>
          <cell r="V546">
            <v>3060</v>
          </cell>
          <cell r="W546">
            <v>789480</v>
          </cell>
          <cell r="Y546" t="str">
            <v>代価表</v>
          </cell>
          <cell r="Z546" t="str">
            <v>木-03</v>
          </cell>
          <cell r="AA546">
            <v>258</v>
          </cell>
          <cell r="AB546">
            <v>789480</v>
          </cell>
          <cell r="AC546">
            <v>0</v>
          </cell>
          <cell r="AD546">
            <v>0</v>
          </cell>
        </row>
        <row r="548">
          <cell r="G548" t="str">
            <v>天井廻り縁</v>
          </cell>
          <cell r="R548" t="str">
            <v>建具集計より</v>
          </cell>
          <cell r="S548">
            <v>110.17</v>
          </cell>
          <cell r="T548">
            <v>110</v>
          </cell>
          <cell r="U548" t="str">
            <v>ｍ</v>
          </cell>
          <cell r="V548">
            <v>2380</v>
          </cell>
          <cell r="W548">
            <v>261800</v>
          </cell>
          <cell r="Y548" t="str">
            <v>代価表</v>
          </cell>
          <cell r="Z548" t="str">
            <v>木-04</v>
          </cell>
          <cell r="AA548">
            <v>110</v>
          </cell>
          <cell r="AB548">
            <v>261800</v>
          </cell>
          <cell r="AC548">
            <v>0</v>
          </cell>
          <cell r="AD548">
            <v>0</v>
          </cell>
        </row>
        <row r="550">
          <cell r="G550" t="str">
            <v>土壌処理</v>
          </cell>
          <cell r="I550" t="str">
            <v>帯状散布、面状散布</v>
          </cell>
          <cell r="R550" t="str">
            <v>建具集計より</v>
          </cell>
          <cell r="S550">
            <v>1536.4</v>
          </cell>
          <cell r="T550">
            <v>1536</v>
          </cell>
          <cell r="U550" t="str">
            <v>㎡</v>
          </cell>
          <cell r="V550">
            <v>900</v>
          </cell>
          <cell r="W550">
            <v>1382400</v>
          </cell>
          <cell r="Y550" t="str">
            <v>見積単価</v>
          </cell>
          <cell r="AA550">
            <v>1536</v>
          </cell>
          <cell r="AB550">
            <v>1382400</v>
          </cell>
          <cell r="AC550">
            <v>0</v>
          </cell>
          <cell r="AD550">
            <v>0</v>
          </cell>
        </row>
        <row r="551">
          <cell r="G551" t="str">
            <v>製材の防虫・</v>
          </cell>
        </row>
        <row r="552">
          <cell r="G552" t="str">
            <v>防腐・防蟻処理</v>
          </cell>
          <cell r="I552" t="str">
            <v>加圧注入処理</v>
          </cell>
          <cell r="L552" t="str">
            <v>K3</v>
          </cell>
          <cell r="R552" t="str">
            <v>建具集計より</v>
          </cell>
          <cell r="S552">
            <v>9.5299999999999994</v>
          </cell>
          <cell r="T552">
            <v>9.5</v>
          </cell>
          <cell r="U552" t="str">
            <v>㎡</v>
          </cell>
          <cell r="V552">
            <v>7500</v>
          </cell>
          <cell r="W552">
            <v>71250</v>
          </cell>
          <cell r="Y552" t="str">
            <v>県営繕</v>
          </cell>
          <cell r="Z552" t="str">
            <v>Ｐ-93</v>
          </cell>
          <cell r="AA552">
            <v>9.5</v>
          </cell>
          <cell r="AB552">
            <v>71250</v>
          </cell>
          <cell r="AC552">
            <v>0</v>
          </cell>
          <cell r="AD552">
            <v>0</v>
          </cell>
        </row>
        <row r="553">
          <cell r="G553" t="str">
            <v>製材の防虫・</v>
          </cell>
        </row>
        <row r="554">
          <cell r="G554" t="str">
            <v>防蟻処理</v>
          </cell>
          <cell r="I554" t="str">
            <v>加圧注入処理</v>
          </cell>
          <cell r="L554" t="str">
            <v>K3+AQ処理</v>
          </cell>
          <cell r="R554" t="str">
            <v>建具集計より</v>
          </cell>
          <cell r="S554">
            <v>10.65</v>
          </cell>
          <cell r="T554">
            <v>10.7</v>
          </cell>
          <cell r="U554" t="str">
            <v>㎡</v>
          </cell>
          <cell r="V554">
            <v>6500</v>
          </cell>
          <cell r="W554">
            <v>69550</v>
          </cell>
          <cell r="Y554" t="str">
            <v>県営繕</v>
          </cell>
          <cell r="Z554" t="str">
            <v>Ｐ-93</v>
          </cell>
          <cell r="AA554">
            <v>10.7</v>
          </cell>
          <cell r="AB554">
            <v>69550</v>
          </cell>
          <cell r="AC554">
            <v>0</v>
          </cell>
          <cell r="AD554">
            <v>0</v>
          </cell>
        </row>
        <row r="555">
          <cell r="S555">
            <v>0</v>
          </cell>
        </row>
        <row r="556">
          <cell r="G556" t="str">
            <v>ﾛ）の計</v>
          </cell>
          <cell r="S556">
            <v>0</v>
          </cell>
          <cell r="T556">
            <v>0</v>
          </cell>
          <cell r="W556">
            <v>15023873</v>
          </cell>
          <cell r="AB556">
            <v>15023873</v>
          </cell>
          <cell r="AD556">
            <v>0</v>
          </cell>
        </row>
        <row r="557">
          <cell r="S557">
            <v>0</v>
          </cell>
        </row>
        <row r="558">
          <cell r="T558">
            <v>0</v>
          </cell>
        </row>
        <row r="560">
          <cell r="S560">
            <v>0</v>
          </cell>
          <cell r="T560">
            <v>0</v>
          </cell>
        </row>
        <row r="562">
          <cell r="G562" t="str">
            <v>小 計</v>
          </cell>
          <cell r="W562">
            <v>18693173</v>
          </cell>
          <cell r="AB562">
            <v>18693173</v>
          </cell>
          <cell r="AD562">
            <v>0</v>
          </cell>
        </row>
        <row r="563">
          <cell r="AE563" t="str">
            <v>那覇市教育委員会</v>
          </cell>
          <cell r="AF563" t="str">
            <v>頁15</v>
          </cell>
        </row>
        <row r="564">
          <cell r="P564">
            <v>11</v>
          </cell>
          <cell r="R564" t="str">
            <v>数　量　集　計　表</v>
          </cell>
          <cell r="T564" t="str">
            <v>内</v>
          </cell>
          <cell r="V564" t="str">
            <v xml:space="preserve"> 訳</v>
          </cell>
          <cell r="W564" t="str">
            <v>書</v>
          </cell>
          <cell r="AF564" t="str">
            <v>頁16</v>
          </cell>
        </row>
        <row r="566">
          <cell r="T566">
            <v>0</v>
          </cell>
          <cell r="AC566" t="str">
            <v>宇栄原小学校（1工区建築）</v>
          </cell>
          <cell r="AE566" t="str">
            <v>P-13/42</v>
          </cell>
        </row>
        <row r="568">
          <cell r="G568" t="str">
            <v>　　　　　　　　　　工　事　別</v>
          </cell>
          <cell r="S568" t="str">
            <v>計</v>
          </cell>
          <cell r="V568" t="str">
            <v>　実　施　工　事　費</v>
          </cell>
          <cell r="AA568" t="str">
            <v>　　 対 象 経 費</v>
          </cell>
          <cell r="AC568" t="str">
            <v>　　対 象 外 経 費</v>
          </cell>
        </row>
        <row r="570">
          <cell r="E570" t="str">
            <v>No</v>
          </cell>
          <cell r="G570" t="str">
            <v>名 称</v>
          </cell>
          <cell r="K570" t="str">
            <v xml:space="preserve"> 　規 格</v>
          </cell>
          <cell r="P570" t="str">
            <v>頁</v>
          </cell>
          <cell r="R570" t="str">
            <v>参　照</v>
          </cell>
          <cell r="S570" t="str">
            <v>計算値</v>
          </cell>
          <cell r="T570" t="str">
            <v>数 量</v>
          </cell>
          <cell r="U570" t="str">
            <v>単 位</v>
          </cell>
          <cell r="V570" t="str">
            <v>単 価</v>
          </cell>
          <cell r="W570" t="str">
            <v>金 額</v>
          </cell>
          <cell r="Y570" t="str">
            <v xml:space="preserve">   　 備 考</v>
          </cell>
          <cell r="AA570" t="str">
            <v>数 量</v>
          </cell>
          <cell r="AB570" t="str">
            <v>金 額</v>
          </cell>
          <cell r="AC570" t="str">
            <v>数 量</v>
          </cell>
          <cell r="AD570" t="str">
            <v>金 額</v>
          </cell>
          <cell r="AF570" t="str">
            <v>金属工事の計</v>
          </cell>
        </row>
        <row r="571">
          <cell r="AF571" t="str">
            <v>↓↓↓</v>
          </cell>
        </row>
        <row r="572">
          <cell r="E572">
            <v>11</v>
          </cell>
          <cell r="G572" t="str">
            <v>金属工事</v>
          </cell>
          <cell r="AF572">
            <v>34933990</v>
          </cell>
          <cell r="AG572">
            <v>34933990</v>
          </cell>
          <cell r="AH572">
            <v>0</v>
          </cell>
        </row>
        <row r="574">
          <cell r="G574" t="str">
            <v>（内部）</v>
          </cell>
          <cell r="S574">
            <v>0</v>
          </cell>
          <cell r="T574">
            <v>0</v>
          </cell>
        </row>
        <row r="575">
          <cell r="I575" t="str">
            <v>65形</v>
          </cell>
          <cell r="J575" t="str">
            <v>下地張りなし＠300</v>
          </cell>
        </row>
        <row r="576">
          <cell r="G576" t="str">
            <v>軽量鉄骨壁下地</v>
          </cell>
          <cell r="I576" t="str">
            <v>標準</v>
          </cell>
          <cell r="R576" t="str">
            <v>準躯体集計より</v>
          </cell>
          <cell r="S576">
            <v>194.19</v>
          </cell>
          <cell r="T576">
            <v>194</v>
          </cell>
          <cell r="U576" t="str">
            <v>㎡</v>
          </cell>
          <cell r="V576">
            <v>2100</v>
          </cell>
          <cell r="W576">
            <v>407400</v>
          </cell>
          <cell r="Y576" t="str">
            <v>県営繕</v>
          </cell>
          <cell r="Z576" t="str">
            <v>Ｐ-94</v>
          </cell>
          <cell r="AA576">
            <v>194</v>
          </cell>
          <cell r="AB576">
            <v>407400</v>
          </cell>
          <cell r="AC576">
            <v>0</v>
          </cell>
          <cell r="AD576">
            <v>0</v>
          </cell>
        </row>
        <row r="577">
          <cell r="I577" t="str">
            <v>65形</v>
          </cell>
          <cell r="J577" t="str">
            <v>出入口等</v>
          </cell>
        </row>
        <row r="578">
          <cell r="G578" t="str">
            <v>軽量鉄骨壁開口部補強</v>
          </cell>
          <cell r="I578" t="str">
            <v>片開き（900X2,000程度）</v>
          </cell>
          <cell r="R578" t="str">
            <v>準躯体集計より</v>
          </cell>
          <cell r="S578">
            <v>2</v>
          </cell>
          <cell r="T578">
            <v>2</v>
          </cell>
          <cell r="U578" t="str">
            <v>ヶ所</v>
          </cell>
          <cell r="V578">
            <v>8930</v>
          </cell>
          <cell r="W578">
            <v>17860</v>
          </cell>
          <cell r="Y578" t="str">
            <v>県営繕</v>
          </cell>
          <cell r="Z578" t="str">
            <v>Ｐ-95</v>
          </cell>
          <cell r="AA578">
            <v>2</v>
          </cell>
          <cell r="AB578">
            <v>17860</v>
          </cell>
          <cell r="AC578">
            <v>0</v>
          </cell>
          <cell r="AD578">
            <v>0</v>
          </cell>
        </row>
        <row r="579">
          <cell r="I579" t="str">
            <v>65形</v>
          </cell>
          <cell r="J579" t="str">
            <v>出入口等</v>
          </cell>
        </row>
        <row r="580">
          <cell r="G580" t="str">
            <v>軽量鉄骨壁開口部補強</v>
          </cell>
          <cell r="I580" t="str">
            <v>親子（1,200X2,000程度）</v>
          </cell>
          <cell r="R580" t="str">
            <v>準躯体集計より</v>
          </cell>
          <cell r="S580">
            <v>1</v>
          </cell>
          <cell r="T580">
            <v>1</v>
          </cell>
          <cell r="U580" t="str">
            <v>ヶ所</v>
          </cell>
          <cell r="V580">
            <v>9340</v>
          </cell>
          <cell r="W580">
            <v>9340</v>
          </cell>
          <cell r="Y580" t="str">
            <v>県営繕</v>
          </cell>
          <cell r="Z580" t="str">
            <v>Ｐ-95</v>
          </cell>
          <cell r="AA580">
            <v>1</v>
          </cell>
          <cell r="AB580">
            <v>9340</v>
          </cell>
          <cell r="AC580">
            <v>0</v>
          </cell>
          <cell r="AD580">
            <v>0</v>
          </cell>
        </row>
        <row r="581">
          <cell r="I581" t="str">
            <v>65形</v>
          </cell>
          <cell r="J581" t="str">
            <v>出入口等</v>
          </cell>
        </row>
        <row r="582">
          <cell r="G582" t="str">
            <v>軽量鉄骨壁開口部補強</v>
          </cell>
          <cell r="I582" t="str">
            <v>両開き（1,800X2,000程度）</v>
          </cell>
          <cell r="R582" t="str">
            <v>準躯体集計より</v>
          </cell>
          <cell r="S582">
            <v>4</v>
          </cell>
          <cell r="T582">
            <v>4</v>
          </cell>
          <cell r="U582" t="str">
            <v>ヶ所</v>
          </cell>
          <cell r="V582">
            <v>9810</v>
          </cell>
          <cell r="W582">
            <v>39240</v>
          </cell>
          <cell r="Y582" t="str">
            <v>県営繕</v>
          </cell>
          <cell r="Z582" t="str">
            <v>Ｐ-95</v>
          </cell>
          <cell r="AA582">
            <v>4</v>
          </cell>
          <cell r="AB582">
            <v>39240</v>
          </cell>
          <cell r="AC582">
            <v>0</v>
          </cell>
          <cell r="AD582">
            <v>0</v>
          </cell>
        </row>
        <row r="583">
          <cell r="I583" t="str">
            <v>90形</v>
          </cell>
          <cell r="J583" t="str">
            <v>下地張りなし＠300</v>
          </cell>
        </row>
        <row r="584">
          <cell r="G584" t="str">
            <v>軽量鉄骨壁下地</v>
          </cell>
          <cell r="I584" t="str">
            <v>標準</v>
          </cell>
          <cell r="R584" t="str">
            <v>準躯体集計より</v>
          </cell>
          <cell r="S584">
            <v>46.14</v>
          </cell>
          <cell r="T584">
            <v>46.1</v>
          </cell>
          <cell r="U584" t="str">
            <v>㎡</v>
          </cell>
          <cell r="V584">
            <v>2650</v>
          </cell>
          <cell r="W584">
            <v>122165</v>
          </cell>
          <cell r="Y584" t="str">
            <v>県営繕</v>
          </cell>
          <cell r="Z584" t="str">
            <v>Ｐ-94</v>
          </cell>
          <cell r="AA584">
            <v>46.1</v>
          </cell>
          <cell r="AB584">
            <v>122165</v>
          </cell>
          <cell r="AC584">
            <v>0</v>
          </cell>
          <cell r="AD584">
            <v>0</v>
          </cell>
        </row>
        <row r="585">
          <cell r="I585" t="str">
            <v>90形</v>
          </cell>
          <cell r="J585" t="str">
            <v>出入口等</v>
          </cell>
        </row>
        <row r="586">
          <cell r="G586" t="str">
            <v>軽量鉄骨壁開口部補強</v>
          </cell>
          <cell r="I586" t="str">
            <v>片開き（900X2,000程度）</v>
          </cell>
          <cell r="R586" t="str">
            <v>準躯体集計より</v>
          </cell>
          <cell r="S586">
            <v>2</v>
          </cell>
          <cell r="T586">
            <v>2</v>
          </cell>
          <cell r="U586" t="str">
            <v>ヶ所</v>
          </cell>
          <cell r="V586">
            <v>13200</v>
          </cell>
          <cell r="W586">
            <v>26400</v>
          </cell>
          <cell r="Y586" t="str">
            <v>県営繕</v>
          </cell>
          <cell r="Z586" t="str">
            <v>Ｐ-95</v>
          </cell>
          <cell r="AA586">
            <v>2</v>
          </cell>
          <cell r="AB586">
            <v>26400</v>
          </cell>
          <cell r="AC586">
            <v>0</v>
          </cell>
          <cell r="AD586">
            <v>0</v>
          </cell>
        </row>
        <row r="587">
          <cell r="I587" t="str">
            <v>90形</v>
          </cell>
          <cell r="J587" t="str">
            <v>出入口等</v>
          </cell>
        </row>
        <row r="588">
          <cell r="G588" t="str">
            <v>軽量鉄骨壁開口部補強</v>
          </cell>
          <cell r="I588" t="str">
            <v>親子（1,200X2,000程度）</v>
          </cell>
          <cell r="R588" t="str">
            <v>準躯体集計より</v>
          </cell>
          <cell r="S588">
            <v>2</v>
          </cell>
          <cell r="T588">
            <v>2</v>
          </cell>
          <cell r="U588" t="str">
            <v>ヶ所</v>
          </cell>
          <cell r="V588">
            <v>13600</v>
          </cell>
          <cell r="W588">
            <v>27200</v>
          </cell>
          <cell r="Y588" t="str">
            <v>県営繕</v>
          </cell>
          <cell r="Z588" t="str">
            <v>Ｐ-95</v>
          </cell>
          <cell r="AA588">
            <v>2</v>
          </cell>
          <cell r="AB588">
            <v>27200</v>
          </cell>
          <cell r="AC588">
            <v>0</v>
          </cell>
          <cell r="AD588">
            <v>0</v>
          </cell>
        </row>
        <row r="589">
          <cell r="I589" t="str">
            <v>19形(屋内)</v>
          </cell>
          <cell r="K589" t="str">
            <v>ふところ1.5m未満</v>
          </cell>
        </row>
        <row r="590">
          <cell r="G590" t="str">
            <v>軽量鉄骨天井下地</v>
          </cell>
          <cell r="I590" t="str">
            <v>下地張りなし＠300　ｲﾝｻｰﾄ含</v>
          </cell>
          <cell r="R590" t="str">
            <v>内部集計より</v>
          </cell>
          <cell r="S590">
            <v>1421.72</v>
          </cell>
          <cell r="T590">
            <v>1422</v>
          </cell>
          <cell r="U590" t="str">
            <v>㎡</v>
          </cell>
          <cell r="V590">
            <v>1830</v>
          </cell>
          <cell r="W590">
            <v>2602260</v>
          </cell>
          <cell r="Y590" t="str">
            <v>県営繕</v>
          </cell>
          <cell r="Z590" t="str">
            <v>Ｐ-96</v>
          </cell>
          <cell r="AA590">
            <v>1422</v>
          </cell>
          <cell r="AB590">
            <v>2602260</v>
          </cell>
          <cell r="AC590">
            <v>0</v>
          </cell>
          <cell r="AD590">
            <v>0</v>
          </cell>
        </row>
        <row r="591">
          <cell r="I591" t="str">
            <v>19形(屋内)</v>
          </cell>
          <cell r="K591" t="str">
            <v>ふところ1.5m未満</v>
          </cell>
        </row>
        <row r="592">
          <cell r="G592" t="str">
            <v>軽量鉄骨天井下地</v>
          </cell>
          <cell r="I592" t="str">
            <v>下地張りあり＠360　ｲﾝｻｰﾄ含</v>
          </cell>
          <cell r="R592" t="str">
            <v>内部集計より</v>
          </cell>
          <cell r="S592">
            <v>1551.98</v>
          </cell>
          <cell r="T592">
            <v>1552</v>
          </cell>
          <cell r="U592" t="str">
            <v>㎡</v>
          </cell>
          <cell r="V592">
            <v>1720</v>
          </cell>
          <cell r="W592">
            <v>2669440</v>
          </cell>
          <cell r="Y592" t="str">
            <v>県営繕</v>
          </cell>
          <cell r="Z592" t="str">
            <v>Ｐ-96</v>
          </cell>
          <cell r="AA592">
            <v>1552</v>
          </cell>
          <cell r="AB592">
            <v>2669440</v>
          </cell>
          <cell r="AC592">
            <v>0</v>
          </cell>
          <cell r="AD592">
            <v>0</v>
          </cell>
        </row>
        <row r="593">
          <cell r="I593" t="str">
            <v>19形(屋内)</v>
          </cell>
          <cell r="K593" t="str">
            <v>ふところ2.5m未満</v>
          </cell>
        </row>
        <row r="594">
          <cell r="G594" t="str">
            <v>軽量鉄骨天井下地</v>
          </cell>
          <cell r="I594" t="str">
            <v>下地張りあり＠360　ｲﾝｻｰﾄ含</v>
          </cell>
          <cell r="R594" t="str">
            <v>内部集計より</v>
          </cell>
          <cell r="S594">
            <v>58.6</v>
          </cell>
          <cell r="T594">
            <v>58.6</v>
          </cell>
          <cell r="U594" t="str">
            <v>㎡</v>
          </cell>
          <cell r="V594">
            <v>2320</v>
          </cell>
          <cell r="W594">
            <v>135952</v>
          </cell>
          <cell r="Y594" t="str">
            <v>県営繕</v>
          </cell>
          <cell r="Z594" t="str">
            <v>Ｐ-97</v>
          </cell>
          <cell r="AA594">
            <v>58.6</v>
          </cell>
          <cell r="AB594">
            <v>135952</v>
          </cell>
          <cell r="AC594">
            <v>0</v>
          </cell>
          <cell r="AD594">
            <v>0</v>
          </cell>
        </row>
        <row r="596">
          <cell r="G596" t="str">
            <v>軽量鉄骨下がり壁下地</v>
          </cell>
          <cell r="I596" t="str">
            <v>19形(屋内)</v>
          </cell>
          <cell r="K596" t="str">
            <v>H=500以下</v>
          </cell>
          <cell r="R596" t="str">
            <v>内部集計より</v>
          </cell>
          <cell r="S596">
            <v>269.36</v>
          </cell>
          <cell r="T596">
            <v>269</v>
          </cell>
          <cell r="U596" t="str">
            <v>㎡</v>
          </cell>
          <cell r="V596">
            <v>5630</v>
          </cell>
          <cell r="W596">
            <v>1514470</v>
          </cell>
          <cell r="Y596" t="str">
            <v>県営繕</v>
          </cell>
          <cell r="Z596" t="str">
            <v>Ｐ-99</v>
          </cell>
          <cell r="AA596">
            <v>269</v>
          </cell>
          <cell r="AB596">
            <v>1514470</v>
          </cell>
          <cell r="AC596">
            <v>0</v>
          </cell>
          <cell r="AD596">
            <v>0</v>
          </cell>
        </row>
        <row r="598">
          <cell r="G598" t="str">
            <v>軽量鉄骨天井開口部補強</v>
          </cell>
          <cell r="I598" t="str">
            <v>19形450角</v>
          </cell>
          <cell r="K598" t="str">
            <v>450φ以下</v>
          </cell>
          <cell r="R598" t="str">
            <v>内部集計より</v>
          </cell>
          <cell r="S598">
            <v>32</v>
          </cell>
          <cell r="T598">
            <v>32</v>
          </cell>
          <cell r="U598" t="str">
            <v>ヶ所</v>
          </cell>
          <cell r="V598">
            <v>2370</v>
          </cell>
          <cell r="W598">
            <v>75840</v>
          </cell>
          <cell r="Y598" t="str">
            <v>県営繕</v>
          </cell>
          <cell r="Z598" t="str">
            <v>Ｐ-100</v>
          </cell>
          <cell r="AA598">
            <v>32</v>
          </cell>
          <cell r="AB598">
            <v>75840</v>
          </cell>
          <cell r="AC598">
            <v>0</v>
          </cell>
          <cell r="AD598">
            <v>0</v>
          </cell>
        </row>
        <row r="599">
          <cell r="I599" t="str">
            <v>一般ﾀｲﾌﾟ</v>
          </cell>
          <cell r="K599" t="str">
            <v>ｱﾙﾐ製</v>
          </cell>
          <cell r="L599" t="str">
            <v>内外枠共額縁</v>
          </cell>
        </row>
        <row r="600">
          <cell r="G600" t="str">
            <v>天井点検口</v>
          </cell>
          <cell r="I600" t="str">
            <v>450角</v>
          </cell>
          <cell r="R600" t="str">
            <v>内部集計より</v>
          </cell>
          <cell r="S600">
            <v>32</v>
          </cell>
          <cell r="T600">
            <v>32</v>
          </cell>
          <cell r="U600" t="str">
            <v>ヶ所</v>
          </cell>
          <cell r="V600">
            <v>7440</v>
          </cell>
          <cell r="W600">
            <v>238080</v>
          </cell>
          <cell r="Y600" t="str">
            <v>県営繕</v>
          </cell>
          <cell r="Z600" t="str">
            <v>Ｐ-103</v>
          </cell>
          <cell r="AA600">
            <v>32</v>
          </cell>
          <cell r="AB600">
            <v>238080</v>
          </cell>
          <cell r="AC600">
            <v>0</v>
          </cell>
          <cell r="AD600">
            <v>0</v>
          </cell>
        </row>
        <row r="601">
          <cell r="I601" t="str">
            <v>屋内用</v>
          </cell>
          <cell r="J601" t="str">
            <v>一般型充填用</v>
          </cell>
          <cell r="M601" t="str">
            <v xml:space="preserve">  ｱﾙﾐ製枠</v>
          </cell>
        </row>
        <row r="602">
          <cell r="G602" t="str">
            <v>床点検口</v>
          </cell>
          <cell r="I602" t="str">
            <v>ｽﾃﾝﾚｽ目地</v>
          </cell>
          <cell r="K602" t="str">
            <v>600角</v>
          </cell>
          <cell r="R602" t="str">
            <v>内部集計より</v>
          </cell>
          <cell r="S602">
            <v>2</v>
          </cell>
          <cell r="T602">
            <v>2</v>
          </cell>
          <cell r="U602" t="str">
            <v>ヶ所</v>
          </cell>
          <cell r="V602">
            <v>24800</v>
          </cell>
          <cell r="W602">
            <v>49600</v>
          </cell>
          <cell r="Y602" t="str">
            <v>県営繕</v>
          </cell>
          <cell r="Z602" t="str">
            <v>Ｐ-102</v>
          </cell>
          <cell r="AA602">
            <v>2</v>
          </cell>
          <cell r="AB602">
            <v>49600</v>
          </cell>
          <cell r="AC602">
            <v>0</v>
          </cell>
          <cell r="AD602">
            <v>0</v>
          </cell>
        </row>
        <row r="604">
          <cell r="G604" t="str">
            <v>くつずり</v>
          </cell>
          <cell r="I604" t="str">
            <v>ｽﾃﾝﾚｽ製</v>
          </cell>
          <cell r="K604" t="str">
            <v>厚2.0 幅40</v>
          </cell>
          <cell r="R604" t="str">
            <v>内部集計より</v>
          </cell>
          <cell r="S604">
            <v>0.9</v>
          </cell>
          <cell r="T604">
            <v>0.9</v>
          </cell>
          <cell r="U604" t="str">
            <v>ｍ</v>
          </cell>
          <cell r="V604">
            <v>3370</v>
          </cell>
          <cell r="W604">
            <v>3033</v>
          </cell>
          <cell r="Y604" t="str">
            <v>県営繕</v>
          </cell>
          <cell r="Z604" t="str">
            <v>Ｐ-103</v>
          </cell>
          <cell r="AA604">
            <v>0.9</v>
          </cell>
          <cell r="AB604">
            <v>3033</v>
          </cell>
          <cell r="AC604">
            <v>0</v>
          </cell>
          <cell r="AD604">
            <v>0</v>
          </cell>
        </row>
        <row r="606">
          <cell r="G606" t="str">
            <v>天井廻縁</v>
          </cell>
          <cell r="I606" t="str">
            <v>塩化ﾋﾞﾆﾙ製</v>
          </cell>
          <cell r="R606" t="str">
            <v>内部集計より</v>
          </cell>
          <cell r="S606">
            <v>2285.7399999999998</v>
          </cell>
          <cell r="T606">
            <v>2286</v>
          </cell>
          <cell r="U606" t="str">
            <v>ｍ</v>
          </cell>
          <cell r="V606">
            <v>810</v>
          </cell>
          <cell r="W606">
            <v>1851660</v>
          </cell>
          <cell r="Y606" t="str">
            <v>県営繕</v>
          </cell>
          <cell r="Z606" t="str">
            <v>Ｐ-104</v>
          </cell>
          <cell r="AA606">
            <v>2286</v>
          </cell>
          <cell r="AB606">
            <v>1851660</v>
          </cell>
          <cell r="AC606">
            <v>0</v>
          </cell>
          <cell r="AD606">
            <v>0</v>
          </cell>
        </row>
        <row r="608">
          <cell r="G608">
            <v>0</v>
          </cell>
        </row>
        <row r="609">
          <cell r="AE609" t="str">
            <v>那覇市教育委員会</v>
          </cell>
          <cell r="AF609" t="str">
            <v>頁16</v>
          </cell>
        </row>
        <row r="610">
          <cell r="P610">
            <v>0</v>
          </cell>
          <cell r="R610" t="str">
            <v>数　量　集　計　表</v>
          </cell>
          <cell r="T610" t="str">
            <v>内</v>
          </cell>
          <cell r="V610" t="str">
            <v xml:space="preserve"> 訳</v>
          </cell>
          <cell r="W610" t="str">
            <v>書</v>
          </cell>
          <cell r="AF610" t="str">
            <v>頁17</v>
          </cell>
        </row>
        <row r="612">
          <cell r="T612">
            <v>0</v>
          </cell>
          <cell r="AC612" t="str">
            <v>宇栄原小学校（1工区建築）</v>
          </cell>
          <cell r="AE612" t="str">
            <v>P-14/42</v>
          </cell>
        </row>
        <row r="614">
          <cell r="G614" t="str">
            <v>　　　　　　　　　　工　事　別</v>
          </cell>
          <cell r="S614" t="str">
            <v>計</v>
          </cell>
          <cell r="V614" t="str">
            <v>　実　施　工　事　費</v>
          </cell>
          <cell r="AA614" t="str">
            <v>　　 対 象 経 費</v>
          </cell>
          <cell r="AC614" t="str">
            <v>　　対 象 外 経 費</v>
          </cell>
        </row>
        <row r="616">
          <cell r="E616" t="str">
            <v>No</v>
          </cell>
          <cell r="G616" t="str">
            <v>名 称</v>
          </cell>
          <cell r="K616" t="str">
            <v xml:space="preserve"> 　規 格</v>
          </cell>
          <cell r="P616" t="str">
            <v>頁</v>
          </cell>
          <cell r="R616" t="str">
            <v>参　照</v>
          </cell>
          <cell r="S616" t="str">
            <v>計算値</v>
          </cell>
          <cell r="T616" t="str">
            <v>数 量</v>
          </cell>
          <cell r="U616" t="str">
            <v>単 位</v>
          </cell>
          <cell r="V616" t="str">
            <v>単 価</v>
          </cell>
          <cell r="W616" t="str">
            <v>金 額</v>
          </cell>
          <cell r="Y616" t="str">
            <v xml:space="preserve">   　 備 考</v>
          </cell>
          <cell r="AA616" t="str">
            <v>数 量</v>
          </cell>
          <cell r="AB616" t="str">
            <v>金 額</v>
          </cell>
          <cell r="AC616" t="str">
            <v>数 量</v>
          </cell>
          <cell r="AD616" t="str">
            <v>金 額</v>
          </cell>
        </row>
        <row r="620">
          <cell r="G620" t="str">
            <v>ｽﾃﾝﾚｽﾀﾗｯﾌﾟ</v>
          </cell>
          <cell r="I620" t="str">
            <v>φ19</v>
          </cell>
          <cell r="J620" t="str">
            <v>AB303XH250</v>
          </cell>
          <cell r="R620" t="str">
            <v>雑集計より</v>
          </cell>
          <cell r="S620">
            <v>6</v>
          </cell>
          <cell r="T620">
            <v>6</v>
          </cell>
          <cell r="U620" t="str">
            <v>個</v>
          </cell>
          <cell r="V620">
            <v>4500</v>
          </cell>
          <cell r="W620">
            <v>27000</v>
          </cell>
          <cell r="Y620" t="str">
            <v>代価表</v>
          </cell>
          <cell r="Z620" t="str">
            <v>金属-09</v>
          </cell>
          <cell r="AA620">
            <v>6</v>
          </cell>
          <cell r="AB620">
            <v>27000</v>
          </cell>
          <cell r="AC620">
            <v>0</v>
          </cell>
          <cell r="AD620">
            <v>0</v>
          </cell>
        </row>
        <row r="621">
          <cell r="I621" t="str">
            <v>(耐火)</v>
          </cell>
        </row>
        <row r="622">
          <cell r="G622" t="str">
            <v>EXP.J金物</v>
          </cell>
          <cell r="I622" t="str">
            <v>床+床</v>
          </cell>
          <cell r="R622" t="str">
            <v>EXP.J集計より</v>
          </cell>
          <cell r="S622">
            <v>18.23</v>
          </cell>
          <cell r="T622">
            <v>18.2</v>
          </cell>
          <cell r="U622" t="str">
            <v>ｍ</v>
          </cell>
          <cell r="V622">
            <v>61800</v>
          </cell>
          <cell r="W622">
            <v>1124760</v>
          </cell>
          <cell r="Y622" t="str">
            <v>見積単価</v>
          </cell>
          <cell r="AA622">
            <v>18.2</v>
          </cell>
          <cell r="AB622">
            <v>1124760</v>
          </cell>
          <cell r="AC622">
            <v>0</v>
          </cell>
          <cell r="AD622">
            <v>0</v>
          </cell>
        </row>
        <row r="623">
          <cell r="I623" t="str">
            <v>(耐火)</v>
          </cell>
        </row>
        <row r="624">
          <cell r="G624" t="str">
            <v>EXP.J金物</v>
          </cell>
          <cell r="I624" t="str">
            <v>内壁+内壁</v>
          </cell>
          <cell r="R624" t="str">
            <v>EXP.J集計より</v>
          </cell>
          <cell r="S624">
            <v>10.35</v>
          </cell>
          <cell r="T624">
            <v>10.4</v>
          </cell>
          <cell r="U624" t="str">
            <v>ｍ</v>
          </cell>
          <cell r="V624">
            <v>39100</v>
          </cell>
          <cell r="W624">
            <v>406640</v>
          </cell>
          <cell r="Y624" t="str">
            <v>見積単価</v>
          </cell>
          <cell r="AA624">
            <v>10.4</v>
          </cell>
          <cell r="AB624">
            <v>406640</v>
          </cell>
          <cell r="AC624">
            <v>0</v>
          </cell>
          <cell r="AD624">
            <v>0</v>
          </cell>
        </row>
        <row r="626">
          <cell r="G626" t="str">
            <v>EXP.J金物</v>
          </cell>
          <cell r="I626" t="str">
            <v>床+床</v>
          </cell>
          <cell r="R626" t="str">
            <v>EXP.J集計より</v>
          </cell>
          <cell r="S626">
            <v>22.47</v>
          </cell>
          <cell r="T626">
            <v>22.5</v>
          </cell>
          <cell r="U626" t="str">
            <v>ｍ</v>
          </cell>
          <cell r="V626">
            <v>36800</v>
          </cell>
          <cell r="W626">
            <v>828000</v>
          </cell>
          <cell r="Y626" t="str">
            <v>見積単価</v>
          </cell>
          <cell r="AA626">
            <v>22.5</v>
          </cell>
          <cell r="AB626">
            <v>828000</v>
          </cell>
          <cell r="AC626">
            <v>0</v>
          </cell>
          <cell r="AD626">
            <v>0</v>
          </cell>
        </row>
        <row r="628">
          <cell r="G628" t="str">
            <v>EXP.J金物</v>
          </cell>
          <cell r="I628" t="str">
            <v>内壁+内壁</v>
          </cell>
          <cell r="R628" t="str">
            <v>EXP.J集計より</v>
          </cell>
          <cell r="S628">
            <v>42.15</v>
          </cell>
          <cell r="T628">
            <v>42.2</v>
          </cell>
          <cell r="U628" t="str">
            <v>ｍ</v>
          </cell>
          <cell r="V628">
            <v>14100</v>
          </cell>
          <cell r="W628">
            <v>595020</v>
          </cell>
          <cell r="Y628" t="str">
            <v>見積単価</v>
          </cell>
          <cell r="AA628">
            <v>42.2</v>
          </cell>
          <cell r="AB628">
            <v>595020</v>
          </cell>
          <cell r="AC628">
            <v>0</v>
          </cell>
          <cell r="AD628">
            <v>0</v>
          </cell>
        </row>
        <row r="630">
          <cell r="G630" t="str">
            <v>EXP.J金物</v>
          </cell>
          <cell r="I630" t="str">
            <v>天井+内壁</v>
          </cell>
          <cell r="R630" t="str">
            <v>EXP.J集計より</v>
          </cell>
          <cell r="S630">
            <v>1.8</v>
          </cell>
          <cell r="T630">
            <v>1.8</v>
          </cell>
          <cell r="U630" t="str">
            <v>ｍ</v>
          </cell>
          <cell r="V630">
            <v>13500</v>
          </cell>
          <cell r="W630">
            <v>24300</v>
          </cell>
          <cell r="Y630" t="str">
            <v>見積単価</v>
          </cell>
          <cell r="AA630">
            <v>1.8</v>
          </cell>
          <cell r="AB630">
            <v>24300</v>
          </cell>
          <cell r="AC630">
            <v>0</v>
          </cell>
          <cell r="AD630">
            <v>0</v>
          </cell>
        </row>
        <row r="632">
          <cell r="G632" t="str">
            <v>EXP.J金物</v>
          </cell>
          <cell r="I632" t="str">
            <v>天井+天井</v>
          </cell>
          <cell r="R632" t="str">
            <v>EXP.J集計より</v>
          </cell>
          <cell r="S632">
            <v>33.58</v>
          </cell>
          <cell r="T632">
            <v>33.6</v>
          </cell>
          <cell r="U632" t="str">
            <v>ｍ</v>
          </cell>
          <cell r="V632">
            <v>14100</v>
          </cell>
          <cell r="W632">
            <v>473760</v>
          </cell>
          <cell r="Y632" t="str">
            <v>見積単価</v>
          </cell>
          <cell r="AA632">
            <v>33.6</v>
          </cell>
          <cell r="AB632">
            <v>473760</v>
          </cell>
          <cell r="AC632">
            <v>0</v>
          </cell>
          <cell r="AD632">
            <v>0</v>
          </cell>
        </row>
        <row r="634">
          <cell r="G634" t="str">
            <v>階段手すりＡ</v>
          </cell>
          <cell r="I634" t="str">
            <v>H=800</v>
          </cell>
          <cell r="R634" t="str">
            <v>雑集計より</v>
          </cell>
          <cell r="S634">
            <v>26.49</v>
          </cell>
          <cell r="T634">
            <v>26.5</v>
          </cell>
          <cell r="U634" t="str">
            <v>ｍ</v>
          </cell>
          <cell r="V634">
            <v>20000</v>
          </cell>
          <cell r="W634">
            <v>530000</v>
          </cell>
          <cell r="Y634" t="str">
            <v>見積単価</v>
          </cell>
          <cell r="AA634">
            <v>26.5</v>
          </cell>
          <cell r="AB634">
            <v>530000</v>
          </cell>
          <cell r="AC634">
            <v>0</v>
          </cell>
          <cell r="AD634">
            <v>0</v>
          </cell>
        </row>
        <row r="636">
          <cell r="G636" t="str">
            <v>階段手すりＢ</v>
          </cell>
          <cell r="I636" t="str">
            <v>H=800</v>
          </cell>
          <cell r="R636" t="str">
            <v>雑集計より</v>
          </cell>
          <cell r="S636">
            <v>10.98</v>
          </cell>
          <cell r="T636">
            <v>11</v>
          </cell>
          <cell r="U636" t="str">
            <v>ｍ</v>
          </cell>
          <cell r="V636">
            <v>10000</v>
          </cell>
          <cell r="W636">
            <v>110000</v>
          </cell>
          <cell r="Y636" t="str">
            <v>見積単価</v>
          </cell>
          <cell r="AA636">
            <v>11</v>
          </cell>
          <cell r="AB636">
            <v>110000</v>
          </cell>
          <cell r="AC636">
            <v>0</v>
          </cell>
          <cell r="AD636">
            <v>0</v>
          </cell>
        </row>
        <row r="637">
          <cell r="I637" t="str">
            <v>H=800</v>
          </cell>
        </row>
        <row r="638">
          <cell r="G638" t="str">
            <v>廊下手すりＣ</v>
          </cell>
          <cell r="I638" t="str">
            <v>H=1,200強化ガラス</v>
          </cell>
          <cell r="R638" t="str">
            <v>雑集計より</v>
          </cell>
          <cell r="S638">
            <v>59</v>
          </cell>
          <cell r="T638">
            <v>59</v>
          </cell>
          <cell r="U638" t="str">
            <v>ｍ</v>
          </cell>
          <cell r="V638">
            <v>90000</v>
          </cell>
          <cell r="W638">
            <v>5310000</v>
          </cell>
          <cell r="Y638" t="str">
            <v>見積単価</v>
          </cell>
          <cell r="AA638">
            <v>59</v>
          </cell>
          <cell r="AB638">
            <v>5310000</v>
          </cell>
          <cell r="AC638">
            <v>0</v>
          </cell>
          <cell r="AD638">
            <v>0</v>
          </cell>
        </row>
        <row r="640">
          <cell r="G640" t="str">
            <v>廊下手すりH</v>
          </cell>
          <cell r="I640" t="str">
            <v>壁付けブラケット付き</v>
          </cell>
          <cell r="R640" t="str">
            <v>雑集計より</v>
          </cell>
          <cell r="S640">
            <v>116.03</v>
          </cell>
          <cell r="T640">
            <v>116</v>
          </cell>
          <cell r="U640" t="str">
            <v>ｍ</v>
          </cell>
          <cell r="V640">
            <v>9000</v>
          </cell>
          <cell r="W640">
            <v>1044000</v>
          </cell>
          <cell r="Y640" t="str">
            <v>見積単価</v>
          </cell>
          <cell r="AA640">
            <v>116</v>
          </cell>
          <cell r="AB640">
            <v>1044000</v>
          </cell>
          <cell r="AC640">
            <v>0</v>
          </cell>
          <cell r="AD640">
            <v>0</v>
          </cell>
        </row>
        <row r="642">
          <cell r="G642" t="str">
            <v>照明器具保護ｶﾊﾞｰ</v>
          </cell>
          <cell r="I642" t="str">
            <v>ﾌﾟﾗｽﾁｯｸ製</v>
          </cell>
          <cell r="R642" t="str">
            <v>雑集計より</v>
          </cell>
          <cell r="S642">
            <v>5.83</v>
          </cell>
          <cell r="T642">
            <v>5.8</v>
          </cell>
          <cell r="U642" t="str">
            <v>㎡</v>
          </cell>
          <cell r="V642">
            <v>5000</v>
          </cell>
          <cell r="W642">
            <v>29000</v>
          </cell>
          <cell r="Y642" t="str">
            <v>ｶﾀﾛｸﾞ</v>
          </cell>
          <cell r="AA642">
            <v>5.8</v>
          </cell>
          <cell r="AB642">
            <v>29000</v>
          </cell>
          <cell r="AC642">
            <v>0</v>
          </cell>
          <cell r="AD642">
            <v>0</v>
          </cell>
        </row>
        <row r="650">
          <cell r="S650">
            <v>0</v>
          </cell>
          <cell r="T650">
            <v>0</v>
          </cell>
        </row>
        <row r="652">
          <cell r="S652">
            <v>0</v>
          </cell>
          <cell r="T652">
            <v>0</v>
          </cell>
        </row>
        <row r="654">
          <cell r="G654">
            <v>0</v>
          </cell>
        </row>
        <row r="655">
          <cell r="AE655" t="str">
            <v>那覇市教育委員会</v>
          </cell>
          <cell r="AF655" t="str">
            <v>頁17</v>
          </cell>
        </row>
        <row r="656">
          <cell r="P656">
            <v>0</v>
          </cell>
          <cell r="R656" t="str">
            <v>数　量　集　計　表</v>
          </cell>
          <cell r="T656" t="str">
            <v>内</v>
          </cell>
          <cell r="V656" t="str">
            <v xml:space="preserve"> 訳</v>
          </cell>
          <cell r="W656" t="str">
            <v>書</v>
          </cell>
          <cell r="AF656" t="str">
            <v>頁18</v>
          </cell>
        </row>
        <row r="658">
          <cell r="T658">
            <v>0</v>
          </cell>
          <cell r="AC658" t="str">
            <v>宇栄原小学校（1工区建築）</v>
          </cell>
          <cell r="AE658" t="str">
            <v>P-15/42</v>
          </cell>
        </row>
        <row r="660">
          <cell r="G660" t="str">
            <v>　　　　　　　　　　工　事　別</v>
          </cell>
          <cell r="S660" t="str">
            <v>計</v>
          </cell>
          <cell r="V660" t="str">
            <v>　実　施　工　事　費</v>
          </cell>
          <cell r="AA660" t="str">
            <v>　　 対 象 経 費</v>
          </cell>
          <cell r="AC660" t="str">
            <v>　　対 象 外 経 費</v>
          </cell>
        </row>
        <row r="662">
          <cell r="E662" t="str">
            <v>No</v>
          </cell>
          <cell r="G662" t="str">
            <v>名 称</v>
          </cell>
          <cell r="K662" t="str">
            <v xml:space="preserve"> 　規 格</v>
          </cell>
          <cell r="P662" t="str">
            <v>頁</v>
          </cell>
          <cell r="R662" t="str">
            <v>参　照</v>
          </cell>
          <cell r="S662" t="str">
            <v>計算値</v>
          </cell>
          <cell r="T662" t="str">
            <v>数 量</v>
          </cell>
          <cell r="U662" t="str">
            <v>単 位</v>
          </cell>
          <cell r="V662" t="str">
            <v>単 価</v>
          </cell>
          <cell r="W662" t="str">
            <v>金 額</v>
          </cell>
          <cell r="Y662" t="str">
            <v xml:space="preserve">   　 備 考</v>
          </cell>
          <cell r="AA662" t="str">
            <v>数 量</v>
          </cell>
          <cell r="AB662" t="str">
            <v>金 額</v>
          </cell>
          <cell r="AC662" t="str">
            <v>数 量</v>
          </cell>
          <cell r="AD662" t="str">
            <v>金 額</v>
          </cell>
        </row>
        <row r="664">
          <cell r="G664">
            <v>0</v>
          </cell>
        </row>
        <row r="666">
          <cell r="G666" t="str">
            <v>（外部）</v>
          </cell>
          <cell r="S666">
            <v>0</v>
          </cell>
          <cell r="T666">
            <v>0</v>
          </cell>
        </row>
        <row r="667">
          <cell r="I667" t="str">
            <v>ｽﾃﾝﾚｽ</v>
          </cell>
        </row>
        <row r="668">
          <cell r="G668" t="str">
            <v>玄関靴ふきﾏｯﾄ</v>
          </cell>
          <cell r="I668" t="str">
            <v>600X900</v>
          </cell>
          <cell r="R668" t="str">
            <v>雑集計より</v>
          </cell>
          <cell r="S668">
            <v>9</v>
          </cell>
          <cell r="T668">
            <v>9</v>
          </cell>
          <cell r="U668" t="str">
            <v>枚</v>
          </cell>
          <cell r="V668">
            <v>61100</v>
          </cell>
          <cell r="W668">
            <v>549900</v>
          </cell>
          <cell r="Y668" t="str">
            <v>代価表</v>
          </cell>
          <cell r="Z668" t="str">
            <v>金属-10</v>
          </cell>
          <cell r="AA668">
            <v>9</v>
          </cell>
          <cell r="AB668">
            <v>549900</v>
          </cell>
          <cell r="AC668">
            <v>0</v>
          </cell>
          <cell r="AD668">
            <v>0</v>
          </cell>
        </row>
        <row r="670">
          <cell r="G670" t="str">
            <v>EXP.J金物</v>
          </cell>
          <cell r="I670" t="str">
            <v>屋根+屋根</v>
          </cell>
          <cell r="R670" t="str">
            <v>EXP.J集計より</v>
          </cell>
          <cell r="S670">
            <v>18.23</v>
          </cell>
          <cell r="T670">
            <v>18.2</v>
          </cell>
          <cell r="U670" t="str">
            <v>ｍ</v>
          </cell>
          <cell r="V670">
            <v>58900</v>
          </cell>
          <cell r="W670">
            <v>1071980</v>
          </cell>
          <cell r="Y670" t="str">
            <v>見積単価</v>
          </cell>
          <cell r="AA670">
            <v>18.2</v>
          </cell>
          <cell r="AB670">
            <v>1071980</v>
          </cell>
          <cell r="AC670">
            <v>0</v>
          </cell>
          <cell r="AD670">
            <v>0</v>
          </cell>
        </row>
        <row r="672">
          <cell r="G672" t="str">
            <v>EXP.J金物</v>
          </cell>
          <cell r="I672" t="str">
            <v>屋根+外壁</v>
          </cell>
          <cell r="R672" t="str">
            <v>EXP.J集計より</v>
          </cell>
          <cell r="S672">
            <v>3.46</v>
          </cell>
          <cell r="T672">
            <v>3.5</v>
          </cell>
          <cell r="U672" t="str">
            <v>ｍ</v>
          </cell>
          <cell r="V672">
            <v>44700</v>
          </cell>
          <cell r="W672">
            <v>156450</v>
          </cell>
          <cell r="Y672" t="str">
            <v>見積単価</v>
          </cell>
          <cell r="AA672">
            <v>3.5</v>
          </cell>
          <cell r="AB672">
            <v>156450</v>
          </cell>
          <cell r="AC672">
            <v>0</v>
          </cell>
          <cell r="AD672">
            <v>0</v>
          </cell>
        </row>
        <row r="674">
          <cell r="G674" t="str">
            <v>EXP.J金物</v>
          </cell>
          <cell r="I674" t="str">
            <v>外壁+外壁</v>
          </cell>
          <cell r="R674" t="str">
            <v>EXP.J集計より</v>
          </cell>
          <cell r="S674">
            <v>48.54</v>
          </cell>
          <cell r="T674">
            <v>48.5</v>
          </cell>
          <cell r="U674" t="str">
            <v>ｍ</v>
          </cell>
          <cell r="V674">
            <v>24000</v>
          </cell>
          <cell r="W674">
            <v>1164000</v>
          </cell>
          <cell r="Y674" t="str">
            <v>見積単価</v>
          </cell>
          <cell r="AA674">
            <v>48.5</v>
          </cell>
          <cell r="AB674">
            <v>1164000</v>
          </cell>
          <cell r="AC674">
            <v>0</v>
          </cell>
          <cell r="AD674">
            <v>0</v>
          </cell>
        </row>
        <row r="676">
          <cell r="G676" t="str">
            <v>EXP.J金物</v>
          </cell>
          <cell r="I676" t="str">
            <v>外壁ｺｰﾅｰ</v>
          </cell>
          <cell r="R676" t="str">
            <v>EXP.J集計より</v>
          </cell>
          <cell r="S676">
            <v>30.18</v>
          </cell>
          <cell r="T676">
            <v>30.2</v>
          </cell>
          <cell r="U676" t="str">
            <v>ｍ</v>
          </cell>
          <cell r="V676">
            <v>23000</v>
          </cell>
          <cell r="W676">
            <v>694600</v>
          </cell>
          <cell r="Y676" t="str">
            <v>見積単価</v>
          </cell>
          <cell r="AA676">
            <v>30.2</v>
          </cell>
          <cell r="AB676">
            <v>694600</v>
          </cell>
          <cell r="AC676">
            <v>0</v>
          </cell>
          <cell r="AD676">
            <v>0</v>
          </cell>
        </row>
        <row r="678">
          <cell r="G678" t="str">
            <v>ﾙｰﾌﾄﾞﾚﾝ</v>
          </cell>
          <cell r="I678" t="str">
            <v>VP75　縦</v>
          </cell>
          <cell r="R678" t="str">
            <v>雑集計より</v>
          </cell>
          <cell r="S678">
            <v>11</v>
          </cell>
          <cell r="T678">
            <v>11</v>
          </cell>
          <cell r="U678" t="str">
            <v>ヶ所</v>
          </cell>
          <cell r="V678">
            <v>7890</v>
          </cell>
          <cell r="W678">
            <v>86790</v>
          </cell>
          <cell r="Y678" t="str">
            <v>代価表</v>
          </cell>
          <cell r="Z678" t="str">
            <v>金属-01</v>
          </cell>
          <cell r="AA678">
            <v>11</v>
          </cell>
          <cell r="AB678">
            <v>86790</v>
          </cell>
          <cell r="AC678">
            <v>0</v>
          </cell>
          <cell r="AD678">
            <v>0</v>
          </cell>
        </row>
        <row r="680">
          <cell r="G680" t="str">
            <v>ﾙｰﾌﾄﾞﾚﾝ</v>
          </cell>
          <cell r="I680" t="str">
            <v>VP75　横引</v>
          </cell>
          <cell r="R680" t="str">
            <v>雑集計より</v>
          </cell>
          <cell r="S680">
            <v>12</v>
          </cell>
          <cell r="T680">
            <v>12</v>
          </cell>
          <cell r="U680" t="str">
            <v>ヶ所</v>
          </cell>
          <cell r="V680">
            <v>10340</v>
          </cell>
          <cell r="W680">
            <v>124080</v>
          </cell>
          <cell r="Y680" t="str">
            <v>代価表</v>
          </cell>
          <cell r="Z680" t="str">
            <v>金属-02</v>
          </cell>
          <cell r="AA680">
            <v>12</v>
          </cell>
          <cell r="AB680">
            <v>124080</v>
          </cell>
          <cell r="AC680">
            <v>0</v>
          </cell>
          <cell r="AD680">
            <v>0</v>
          </cell>
        </row>
        <row r="682">
          <cell r="G682" t="str">
            <v>ﾙｰﾌﾄﾞﾚﾝ</v>
          </cell>
          <cell r="I682" t="str">
            <v>VP75　中継</v>
          </cell>
          <cell r="R682" t="str">
            <v>雑集計より</v>
          </cell>
          <cell r="S682">
            <v>21</v>
          </cell>
          <cell r="T682">
            <v>21</v>
          </cell>
          <cell r="U682" t="str">
            <v>ヶ所</v>
          </cell>
          <cell r="V682">
            <v>7990</v>
          </cell>
          <cell r="W682">
            <v>167790</v>
          </cell>
          <cell r="Y682" t="str">
            <v>代価表</v>
          </cell>
          <cell r="Z682" t="str">
            <v>金属-03</v>
          </cell>
          <cell r="AA682">
            <v>21</v>
          </cell>
          <cell r="AB682">
            <v>167790</v>
          </cell>
          <cell r="AC682">
            <v>0</v>
          </cell>
          <cell r="AD682">
            <v>0</v>
          </cell>
        </row>
        <row r="684">
          <cell r="G684" t="str">
            <v>ﾙｰﾌﾄﾞﾚﾝ</v>
          </cell>
          <cell r="I684" t="str">
            <v>VP100　縦</v>
          </cell>
          <cell r="R684" t="str">
            <v>雑集計より</v>
          </cell>
          <cell r="S684">
            <v>1</v>
          </cell>
          <cell r="T684">
            <v>1</v>
          </cell>
          <cell r="U684" t="str">
            <v>ヶ所</v>
          </cell>
          <cell r="V684">
            <v>9140</v>
          </cell>
          <cell r="W684">
            <v>9140</v>
          </cell>
          <cell r="Y684" t="str">
            <v>代価表</v>
          </cell>
          <cell r="Z684" t="str">
            <v>金属-04</v>
          </cell>
          <cell r="AA684">
            <v>1</v>
          </cell>
          <cell r="AB684">
            <v>9140</v>
          </cell>
          <cell r="AC684">
            <v>0</v>
          </cell>
          <cell r="AD684">
            <v>0</v>
          </cell>
        </row>
        <row r="686">
          <cell r="G686" t="str">
            <v>ﾙｰﾌﾄﾞﾚﾝ</v>
          </cell>
          <cell r="I686" t="str">
            <v>VP150　縦</v>
          </cell>
          <cell r="R686" t="str">
            <v>雑集計より</v>
          </cell>
          <cell r="S686">
            <v>2</v>
          </cell>
          <cell r="T686">
            <v>2</v>
          </cell>
          <cell r="U686" t="str">
            <v>ヶ所</v>
          </cell>
          <cell r="V686">
            <v>14690</v>
          </cell>
          <cell r="W686">
            <v>29380</v>
          </cell>
          <cell r="Y686" t="str">
            <v>代価表</v>
          </cell>
          <cell r="Z686" t="str">
            <v>金属-05</v>
          </cell>
          <cell r="AA686">
            <v>2</v>
          </cell>
          <cell r="AB686">
            <v>29380</v>
          </cell>
          <cell r="AC686">
            <v>0</v>
          </cell>
          <cell r="AD686">
            <v>0</v>
          </cell>
        </row>
        <row r="688">
          <cell r="G688" t="str">
            <v>たて樋</v>
          </cell>
          <cell r="I688" t="str">
            <v>VP75</v>
          </cell>
          <cell r="K688" t="str">
            <v>OP仕上</v>
          </cell>
          <cell r="R688" t="str">
            <v>雑集計より</v>
          </cell>
          <cell r="S688">
            <v>190.4</v>
          </cell>
          <cell r="T688">
            <v>190</v>
          </cell>
          <cell r="U688" t="str">
            <v>ｍ</v>
          </cell>
          <cell r="V688">
            <v>5130</v>
          </cell>
          <cell r="W688">
            <v>974700</v>
          </cell>
          <cell r="Y688" t="str">
            <v>代価表</v>
          </cell>
          <cell r="Z688" t="str">
            <v>金属-06</v>
          </cell>
          <cell r="AA688">
            <v>190</v>
          </cell>
          <cell r="AB688">
            <v>974700</v>
          </cell>
          <cell r="AC688">
            <v>0</v>
          </cell>
          <cell r="AD688">
            <v>0</v>
          </cell>
        </row>
        <row r="690">
          <cell r="G690" t="str">
            <v>たて樋</v>
          </cell>
          <cell r="I690" t="str">
            <v>VP100</v>
          </cell>
          <cell r="K690" t="str">
            <v>OP仕上</v>
          </cell>
          <cell r="R690" t="str">
            <v>雑集計より</v>
          </cell>
          <cell r="S690">
            <v>4</v>
          </cell>
          <cell r="T690">
            <v>4</v>
          </cell>
          <cell r="U690" t="str">
            <v>ｍ</v>
          </cell>
          <cell r="V690">
            <v>6720</v>
          </cell>
          <cell r="W690">
            <v>26880</v>
          </cell>
          <cell r="Y690" t="str">
            <v>代価表</v>
          </cell>
          <cell r="Z690" t="str">
            <v>金属-07</v>
          </cell>
          <cell r="AA690">
            <v>4</v>
          </cell>
          <cell r="AB690">
            <v>26880</v>
          </cell>
          <cell r="AC690">
            <v>0</v>
          </cell>
          <cell r="AD690">
            <v>0</v>
          </cell>
        </row>
        <row r="692">
          <cell r="G692" t="str">
            <v>たて樋</v>
          </cell>
          <cell r="I692" t="str">
            <v>VP150</v>
          </cell>
          <cell r="K692" t="str">
            <v>OP仕上</v>
          </cell>
          <cell r="R692" t="str">
            <v>雑集計より</v>
          </cell>
          <cell r="S692">
            <v>43.6</v>
          </cell>
          <cell r="T692">
            <v>43.6</v>
          </cell>
          <cell r="U692" t="str">
            <v>ｍ</v>
          </cell>
          <cell r="V692">
            <v>17500</v>
          </cell>
          <cell r="W692">
            <v>763000</v>
          </cell>
          <cell r="Y692" t="str">
            <v>代価表</v>
          </cell>
          <cell r="Z692" t="str">
            <v>金属-08</v>
          </cell>
          <cell r="AA692">
            <v>43.6</v>
          </cell>
          <cell r="AB692">
            <v>763000</v>
          </cell>
          <cell r="AC692">
            <v>0</v>
          </cell>
          <cell r="AD692">
            <v>0</v>
          </cell>
        </row>
        <row r="694">
          <cell r="G694" t="str">
            <v>階段手すりＤ</v>
          </cell>
          <cell r="I694" t="str">
            <v>H=1,150</v>
          </cell>
          <cell r="R694" t="str">
            <v>雑集計より</v>
          </cell>
          <cell r="S694">
            <v>23.12</v>
          </cell>
          <cell r="T694">
            <v>23.1</v>
          </cell>
          <cell r="U694" t="str">
            <v>ｍ</v>
          </cell>
          <cell r="V694">
            <v>40000</v>
          </cell>
          <cell r="W694">
            <v>924000</v>
          </cell>
          <cell r="Y694" t="str">
            <v>見積単価</v>
          </cell>
          <cell r="AA694">
            <v>23.1</v>
          </cell>
          <cell r="AB694">
            <v>924000</v>
          </cell>
          <cell r="AC694">
            <v>0</v>
          </cell>
          <cell r="AD694">
            <v>0</v>
          </cell>
        </row>
        <row r="696">
          <cell r="G696" t="str">
            <v>階段手すりＥ</v>
          </cell>
          <cell r="I696" t="str">
            <v>H=1,150</v>
          </cell>
          <cell r="R696" t="str">
            <v>雑集計より</v>
          </cell>
          <cell r="S696">
            <v>58.73</v>
          </cell>
          <cell r="T696">
            <v>58.7</v>
          </cell>
          <cell r="U696" t="str">
            <v>ｍ</v>
          </cell>
          <cell r="V696">
            <v>38000</v>
          </cell>
          <cell r="W696">
            <v>2230600</v>
          </cell>
          <cell r="Y696" t="str">
            <v>見積単価</v>
          </cell>
          <cell r="AA696">
            <v>58.7</v>
          </cell>
          <cell r="AB696">
            <v>2230600</v>
          </cell>
          <cell r="AC696">
            <v>0</v>
          </cell>
          <cell r="AD696">
            <v>0</v>
          </cell>
        </row>
        <row r="698">
          <cell r="G698" t="str">
            <v>ﾍﾞﾗﾝﾀﾞ手すりＦ</v>
          </cell>
          <cell r="I698" t="str">
            <v>H=1,400</v>
          </cell>
          <cell r="R698" t="str">
            <v>雑集計より</v>
          </cell>
          <cell r="S698">
            <v>70.72</v>
          </cell>
          <cell r="T698">
            <v>70.7</v>
          </cell>
          <cell r="U698" t="str">
            <v>ｍ</v>
          </cell>
          <cell r="V698">
            <v>38000</v>
          </cell>
          <cell r="W698">
            <v>2686600</v>
          </cell>
          <cell r="Y698" t="str">
            <v>見積単価</v>
          </cell>
          <cell r="AA698">
            <v>70.7</v>
          </cell>
          <cell r="AB698">
            <v>2686600</v>
          </cell>
          <cell r="AC698">
            <v>0</v>
          </cell>
          <cell r="AD698">
            <v>0</v>
          </cell>
        </row>
        <row r="700">
          <cell r="G700">
            <v>0</v>
          </cell>
          <cell r="S700">
            <v>0</v>
          </cell>
          <cell r="AD700">
            <v>0</v>
          </cell>
        </row>
        <row r="701">
          <cell r="AE701" t="str">
            <v>那覇市教育委員会</v>
          </cell>
          <cell r="AF701" t="str">
            <v>頁18</v>
          </cell>
        </row>
        <row r="702">
          <cell r="P702">
            <v>0</v>
          </cell>
          <cell r="R702" t="str">
            <v>数　量　集　計　表</v>
          </cell>
          <cell r="T702" t="str">
            <v>内</v>
          </cell>
          <cell r="V702" t="str">
            <v xml:space="preserve"> 訳</v>
          </cell>
          <cell r="W702" t="str">
            <v>書</v>
          </cell>
          <cell r="AF702" t="str">
            <v>頁19</v>
          </cell>
        </row>
        <row r="704">
          <cell r="T704">
            <v>0</v>
          </cell>
          <cell r="AC704" t="str">
            <v>宇栄原小学校（1工区建築）</v>
          </cell>
          <cell r="AE704" t="str">
            <v>P-16/42</v>
          </cell>
        </row>
        <row r="706">
          <cell r="G706" t="str">
            <v>　　　　　　　　　　工　事　別</v>
          </cell>
          <cell r="S706" t="str">
            <v>計</v>
          </cell>
          <cell r="V706" t="str">
            <v>　実　施　工　事　費</v>
          </cell>
          <cell r="AA706" t="str">
            <v>　　 対 象 経 費</v>
          </cell>
          <cell r="AC706" t="str">
            <v>　　対 象 外 経 費</v>
          </cell>
        </row>
        <row r="708">
          <cell r="E708" t="str">
            <v>No</v>
          </cell>
          <cell r="G708" t="str">
            <v>名 称</v>
          </cell>
          <cell r="K708" t="str">
            <v xml:space="preserve"> 　規 格</v>
          </cell>
          <cell r="P708" t="str">
            <v>頁</v>
          </cell>
          <cell r="R708" t="str">
            <v>参　照</v>
          </cell>
          <cell r="S708" t="str">
            <v>計算値</v>
          </cell>
          <cell r="T708" t="str">
            <v>数 量</v>
          </cell>
          <cell r="U708" t="str">
            <v>単 位</v>
          </cell>
          <cell r="V708" t="str">
            <v>単 価</v>
          </cell>
          <cell r="W708" t="str">
            <v>金 額</v>
          </cell>
          <cell r="Y708" t="str">
            <v xml:space="preserve">   　 備 考</v>
          </cell>
          <cell r="AA708" t="str">
            <v>数 量</v>
          </cell>
          <cell r="AB708" t="str">
            <v>金 額</v>
          </cell>
          <cell r="AC708" t="str">
            <v>数 量</v>
          </cell>
          <cell r="AD708" t="str">
            <v>金 額</v>
          </cell>
        </row>
        <row r="710">
          <cell r="G710">
            <v>0</v>
          </cell>
        </row>
        <row r="712">
          <cell r="G712" t="str">
            <v>ﾍﾞﾗﾝﾀﾞ手すりＧ</v>
          </cell>
          <cell r="I712" t="str">
            <v>H=900</v>
          </cell>
          <cell r="R712" t="str">
            <v>雑集計より</v>
          </cell>
          <cell r="S712">
            <v>44.32</v>
          </cell>
          <cell r="T712">
            <v>44.3</v>
          </cell>
          <cell r="U712" t="str">
            <v>ｍ</v>
          </cell>
          <cell r="V712">
            <v>36000</v>
          </cell>
          <cell r="W712">
            <v>1594800</v>
          </cell>
          <cell r="Y712" t="str">
            <v>見積単価</v>
          </cell>
          <cell r="AA712">
            <v>44.3</v>
          </cell>
          <cell r="AB712">
            <v>1594800</v>
          </cell>
          <cell r="AC712">
            <v>0</v>
          </cell>
          <cell r="AD712">
            <v>0</v>
          </cell>
        </row>
        <row r="714">
          <cell r="G714" t="str">
            <v>ｽﾃﾝﾚｽﾀﾗｯﾌﾟ</v>
          </cell>
          <cell r="I714" t="str">
            <v>φ19</v>
          </cell>
          <cell r="J714" t="str">
            <v>AB303XH250</v>
          </cell>
          <cell r="R714" t="str">
            <v>雑集計より</v>
          </cell>
          <cell r="S714">
            <v>21</v>
          </cell>
          <cell r="T714">
            <v>21</v>
          </cell>
          <cell r="U714" t="str">
            <v>段</v>
          </cell>
          <cell r="V714">
            <v>4560</v>
          </cell>
          <cell r="W714">
            <v>95760</v>
          </cell>
          <cell r="Y714" t="str">
            <v>代価表</v>
          </cell>
          <cell r="Z714" t="str">
            <v>金属-09</v>
          </cell>
          <cell r="AA714">
            <v>21</v>
          </cell>
          <cell r="AB714">
            <v>95760</v>
          </cell>
          <cell r="AC714">
            <v>0</v>
          </cell>
          <cell r="AD714">
            <v>0</v>
          </cell>
        </row>
        <row r="715">
          <cell r="I715" t="str">
            <v>水槽</v>
          </cell>
        </row>
        <row r="716">
          <cell r="G716" t="str">
            <v>ﾏﾝﾎｰﾙｶﾊﾞｰ</v>
          </cell>
          <cell r="I716" t="str">
            <v>φ600</v>
          </cell>
          <cell r="R716" t="str">
            <v>雑集計より</v>
          </cell>
          <cell r="S716">
            <v>1</v>
          </cell>
          <cell r="T716">
            <v>1</v>
          </cell>
          <cell r="U716" t="str">
            <v>ヶ所</v>
          </cell>
          <cell r="V716">
            <v>48000</v>
          </cell>
          <cell r="W716">
            <v>48000</v>
          </cell>
          <cell r="Y716" t="str">
            <v>代価表</v>
          </cell>
          <cell r="Z716" t="str">
            <v>金属-11</v>
          </cell>
          <cell r="AA716">
            <v>1</v>
          </cell>
          <cell r="AB716">
            <v>48000</v>
          </cell>
          <cell r="AC716">
            <v>0</v>
          </cell>
          <cell r="AD716">
            <v>0</v>
          </cell>
        </row>
        <row r="717">
          <cell r="I717" t="str">
            <v>水槽</v>
          </cell>
        </row>
        <row r="718">
          <cell r="G718" t="str">
            <v>ﾏﾝﾎｰﾙｶﾊﾞｰ</v>
          </cell>
          <cell r="I718" t="str">
            <v>750X750</v>
          </cell>
          <cell r="R718" t="str">
            <v>雑集計より</v>
          </cell>
          <cell r="S718">
            <v>4</v>
          </cell>
          <cell r="T718">
            <v>4</v>
          </cell>
          <cell r="U718" t="str">
            <v>ヶ所</v>
          </cell>
          <cell r="V718">
            <v>195800</v>
          </cell>
          <cell r="W718">
            <v>783200</v>
          </cell>
          <cell r="Y718" t="str">
            <v>代価表</v>
          </cell>
          <cell r="Z718" t="str">
            <v>金属-12</v>
          </cell>
          <cell r="AA718">
            <v>4</v>
          </cell>
          <cell r="AB718">
            <v>783200</v>
          </cell>
          <cell r="AC718">
            <v>0</v>
          </cell>
          <cell r="AD718">
            <v>0</v>
          </cell>
        </row>
        <row r="719">
          <cell r="I719" t="str">
            <v>亜鉛メッキどぶづけ</v>
          </cell>
        </row>
        <row r="720">
          <cell r="G720" t="str">
            <v>ｽﾁｰﾙﾀﾗｯﾌﾟ</v>
          </cell>
          <cell r="J720" t="str">
            <v>H＝5.9m</v>
          </cell>
          <cell r="R720" t="str">
            <v>図面より</v>
          </cell>
          <cell r="S720">
            <v>2</v>
          </cell>
          <cell r="T720">
            <v>2</v>
          </cell>
          <cell r="U720" t="str">
            <v>式</v>
          </cell>
          <cell r="V720">
            <v>135000</v>
          </cell>
          <cell r="W720">
            <v>270000</v>
          </cell>
          <cell r="Y720" t="str">
            <v>ｶﾀﾛｸﾞ</v>
          </cell>
          <cell r="AA720">
            <v>2</v>
          </cell>
          <cell r="AB720">
            <v>270000</v>
          </cell>
          <cell r="AC720">
            <v>0</v>
          </cell>
          <cell r="AD720">
            <v>0</v>
          </cell>
        </row>
        <row r="722">
          <cell r="G722" t="str">
            <v>ｽﾃﾝﾚｽ丸環</v>
          </cell>
          <cell r="R722" t="str">
            <v>図面より</v>
          </cell>
          <cell r="S722">
            <v>12</v>
          </cell>
          <cell r="T722">
            <v>12</v>
          </cell>
          <cell r="U722" t="str">
            <v>個</v>
          </cell>
          <cell r="V722">
            <v>9910</v>
          </cell>
          <cell r="W722">
            <v>118920</v>
          </cell>
          <cell r="Y722" t="str">
            <v>代価表</v>
          </cell>
          <cell r="Z722" t="str">
            <v>金属-13</v>
          </cell>
          <cell r="AA722">
            <v>12</v>
          </cell>
          <cell r="AB722">
            <v>118920</v>
          </cell>
        </row>
        <row r="724">
          <cell r="G724" t="str">
            <v>階段扉</v>
          </cell>
          <cell r="R724" t="str">
            <v>雑集計より</v>
          </cell>
          <cell r="S724">
            <v>1</v>
          </cell>
          <cell r="T724">
            <v>1</v>
          </cell>
          <cell r="U724" t="str">
            <v>ヶ所</v>
          </cell>
          <cell r="V724">
            <v>71000</v>
          </cell>
          <cell r="W724">
            <v>71000</v>
          </cell>
          <cell r="Y724" t="str">
            <v>見積単価</v>
          </cell>
          <cell r="AA724">
            <v>1</v>
          </cell>
          <cell r="AB724">
            <v>71000</v>
          </cell>
          <cell r="AC724">
            <v>0</v>
          </cell>
          <cell r="AD724">
            <v>0</v>
          </cell>
        </row>
        <row r="730">
          <cell r="S730">
            <v>0</v>
          </cell>
          <cell r="T730">
            <v>0</v>
          </cell>
        </row>
        <row r="732">
          <cell r="S732">
            <v>0</v>
          </cell>
          <cell r="T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4">
          <cell r="S734">
            <v>0</v>
          </cell>
          <cell r="T734">
            <v>0</v>
          </cell>
        </row>
        <row r="736">
          <cell r="S736">
            <v>0</v>
          </cell>
          <cell r="T736">
            <v>0</v>
          </cell>
        </row>
        <row r="738">
          <cell r="S738">
            <v>0</v>
          </cell>
          <cell r="T738">
            <v>0</v>
          </cell>
        </row>
        <row r="740">
          <cell r="S740">
            <v>0</v>
          </cell>
          <cell r="T740">
            <v>0</v>
          </cell>
        </row>
        <row r="742">
          <cell r="S742">
            <v>0</v>
          </cell>
          <cell r="T742">
            <v>0</v>
          </cell>
        </row>
        <row r="744">
          <cell r="S744">
            <v>0</v>
          </cell>
          <cell r="T744">
            <v>0</v>
          </cell>
        </row>
        <row r="746">
          <cell r="G746" t="str">
            <v>小 計</v>
          </cell>
          <cell r="S746">
            <v>0</v>
          </cell>
          <cell r="W746">
            <v>34933990</v>
          </cell>
          <cell r="AB746">
            <v>34933990</v>
          </cell>
          <cell r="AD746">
            <v>0</v>
          </cell>
        </row>
        <row r="747">
          <cell r="AE747" t="str">
            <v>那覇市教育委員会</v>
          </cell>
          <cell r="AF747" t="str">
            <v>頁19</v>
          </cell>
        </row>
        <row r="748">
          <cell r="P748">
            <v>12</v>
          </cell>
          <cell r="R748" t="str">
            <v>数　量　集　計　表</v>
          </cell>
          <cell r="T748" t="str">
            <v>内</v>
          </cell>
          <cell r="V748" t="str">
            <v xml:space="preserve"> 訳</v>
          </cell>
          <cell r="W748" t="str">
            <v>書</v>
          </cell>
          <cell r="AF748" t="str">
            <v>頁20</v>
          </cell>
        </row>
        <row r="750">
          <cell r="T750">
            <v>0</v>
          </cell>
          <cell r="AC750" t="str">
            <v>宇栄原小学校（1工区建築）</v>
          </cell>
          <cell r="AE750" t="str">
            <v>P-17/42</v>
          </cell>
        </row>
        <row r="752">
          <cell r="G752" t="str">
            <v>　　　　　　　　　　工　事　別</v>
          </cell>
          <cell r="S752" t="str">
            <v>計</v>
          </cell>
          <cell r="V752" t="str">
            <v>　実　施　工　事　費</v>
          </cell>
          <cell r="AA752" t="str">
            <v>　　 対 象 経 費</v>
          </cell>
          <cell r="AC752" t="str">
            <v>　　対 象 外 経 費</v>
          </cell>
        </row>
        <row r="754">
          <cell r="E754" t="str">
            <v>No</v>
          </cell>
          <cell r="G754" t="str">
            <v>名 称</v>
          </cell>
          <cell r="K754" t="str">
            <v xml:space="preserve"> 　規 格</v>
          </cell>
          <cell r="P754" t="str">
            <v>頁</v>
          </cell>
          <cell r="R754" t="str">
            <v>参　照</v>
          </cell>
          <cell r="S754" t="str">
            <v>計算値</v>
          </cell>
          <cell r="T754" t="str">
            <v>数 量</v>
          </cell>
          <cell r="U754" t="str">
            <v>単 位</v>
          </cell>
          <cell r="V754" t="str">
            <v>単 価</v>
          </cell>
          <cell r="W754" t="str">
            <v>金 額</v>
          </cell>
          <cell r="Y754" t="str">
            <v xml:space="preserve">   　 備 考</v>
          </cell>
          <cell r="AA754" t="str">
            <v>数 量</v>
          </cell>
          <cell r="AB754" t="str">
            <v>金 額</v>
          </cell>
          <cell r="AC754" t="str">
            <v>数 量</v>
          </cell>
          <cell r="AD754" t="str">
            <v>金 額</v>
          </cell>
          <cell r="AF754" t="str">
            <v>左官工事の計</v>
          </cell>
        </row>
        <row r="755">
          <cell r="AF755" t="str">
            <v>↓↓↓</v>
          </cell>
        </row>
        <row r="756">
          <cell r="E756">
            <v>12</v>
          </cell>
          <cell r="G756" t="str">
            <v>左官工事</v>
          </cell>
          <cell r="AF756">
            <v>8790506</v>
          </cell>
          <cell r="AG756">
            <v>8790506</v>
          </cell>
          <cell r="AH756">
            <v>0</v>
          </cell>
        </row>
        <row r="758">
          <cell r="G758" t="str">
            <v>（内部）</v>
          </cell>
          <cell r="S758">
            <v>0</v>
          </cell>
          <cell r="T758">
            <v>0</v>
          </cell>
        </row>
        <row r="760">
          <cell r="G760" t="str">
            <v>床ｺﾝｸﾘｰﾄ直均し仕上げ</v>
          </cell>
          <cell r="I760" t="str">
            <v>薄物仕上げ</v>
          </cell>
          <cell r="R760" t="str">
            <v>内部集計より</v>
          </cell>
          <cell r="S760">
            <v>70.13</v>
          </cell>
          <cell r="T760">
            <v>70.099999999999994</v>
          </cell>
          <cell r="U760" t="str">
            <v>㎡</v>
          </cell>
          <cell r="V760">
            <v>970</v>
          </cell>
          <cell r="W760">
            <v>67997</v>
          </cell>
          <cell r="Y760" t="str">
            <v>県営繕</v>
          </cell>
          <cell r="Z760" t="str">
            <v>Ｐ-104</v>
          </cell>
          <cell r="AA760">
            <v>70.099999999999994</v>
          </cell>
          <cell r="AB760">
            <v>67997</v>
          </cell>
          <cell r="AC760">
            <v>0</v>
          </cell>
          <cell r="AD760">
            <v>0</v>
          </cell>
        </row>
        <row r="762">
          <cell r="G762" t="str">
            <v>床ｺﾝｸﾘｰﾄ直均し仕上げ</v>
          </cell>
          <cell r="I762" t="str">
            <v>厚物仕上げ</v>
          </cell>
          <cell r="R762" t="str">
            <v>内部集計、雑集計より</v>
          </cell>
          <cell r="S762">
            <v>2826.97</v>
          </cell>
          <cell r="T762">
            <v>2827</v>
          </cell>
          <cell r="U762" t="str">
            <v>㎡</v>
          </cell>
          <cell r="V762">
            <v>690</v>
          </cell>
          <cell r="W762">
            <v>1950630</v>
          </cell>
          <cell r="Y762" t="str">
            <v>県営繕</v>
          </cell>
          <cell r="Z762" t="str">
            <v>Ｐ-104</v>
          </cell>
          <cell r="AA762">
            <v>2827</v>
          </cell>
          <cell r="AB762">
            <v>1950630</v>
          </cell>
          <cell r="AC762">
            <v>0</v>
          </cell>
          <cell r="AD762">
            <v>0</v>
          </cell>
        </row>
        <row r="764">
          <cell r="G764" t="str">
            <v>床ﾓﾙﾀﾙ塗り</v>
          </cell>
          <cell r="I764" t="str">
            <v>一般床ﾀｲﾙ下地　厚37</v>
          </cell>
          <cell r="R764" t="str">
            <v>内部集計より</v>
          </cell>
          <cell r="S764">
            <v>177.96</v>
          </cell>
          <cell r="T764">
            <v>178</v>
          </cell>
          <cell r="U764" t="str">
            <v>㎡</v>
          </cell>
          <cell r="V764">
            <v>2850</v>
          </cell>
          <cell r="W764">
            <v>507300</v>
          </cell>
          <cell r="Y764" t="str">
            <v>県営繕</v>
          </cell>
          <cell r="Z764" t="str">
            <v>Ｐ-105</v>
          </cell>
          <cell r="AA764">
            <v>178</v>
          </cell>
          <cell r="AB764">
            <v>507300</v>
          </cell>
          <cell r="AC764">
            <v>0</v>
          </cell>
          <cell r="AD764">
            <v>0</v>
          </cell>
        </row>
        <row r="766">
          <cell r="G766" t="str">
            <v>床ﾓﾙﾀﾙ塗り</v>
          </cell>
          <cell r="I766" t="str">
            <v>防水保護　厚15</v>
          </cell>
          <cell r="R766" t="str">
            <v>内部集計より</v>
          </cell>
          <cell r="S766">
            <v>90.66</v>
          </cell>
          <cell r="T766">
            <v>90.7</v>
          </cell>
          <cell r="U766" t="str">
            <v>㎡</v>
          </cell>
          <cell r="V766">
            <v>1700</v>
          </cell>
          <cell r="W766">
            <v>154190</v>
          </cell>
          <cell r="Y766" t="str">
            <v>県営繕</v>
          </cell>
          <cell r="Z766" t="str">
            <v>Ｐ-105</v>
          </cell>
          <cell r="AA766">
            <v>90.7</v>
          </cell>
          <cell r="AB766">
            <v>154190</v>
          </cell>
          <cell r="AC766">
            <v>0</v>
          </cell>
          <cell r="AD766">
            <v>0</v>
          </cell>
        </row>
        <row r="767">
          <cell r="I767" t="str">
            <v>塗装下地</v>
          </cell>
          <cell r="K767" t="str">
            <v>既製ｺﾝｸﾘｰﾄ面金こて</v>
          </cell>
        </row>
        <row r="768">
          <cell r="G768" t="str">
            <v>壁ﾓﾙﾀﾙ塗り</v>
          </cell>
          <cell r="I768" t="str">
            <v>内壁</v>
          </cell>
          <cell r="K768" t="str">
            <v>厚20</v>
          </cell>
          <cell r="R768" t="str">
            <v>内部集計より</v>
          </cell>
          <cell r="S768">
            <v>15.09</v>
          </cell>
          <cell r="T768">
            <v>15.1</v>
          </cell>
          <cell r="U768" t="str">
            <v>㎡</v>
          </cell>
          <cell r="V768">
            <v>4120</v>
          </cell>
          <cell r="W768">
            <v>62212</v>
          </cell>
          <cell r="Y768" t="str">
            <v>県営繕</v>
          </cell>
          <cell r="Z768" t="str">
            <v>Ｐ-107</v>
          </cell>
          <cell r="AA768">
            <v>15.1</v>
          </cell>
          <cell r="AB768">
            <v>62212</v>
          </cell>
          <cell r="AC768">
            <v>0</v>
          </cell>
          <cell r="AD768">
            <v>0</v>
          </cell>
        </row>
        <row r="769">
          <cell r="I769" t="str">
            <v>内装ﾀｲﾙ積上張り下地</v>
          </cell>
        </row>
        <row r="770">
          <cell r="G770" t="str">
            <v>壁ﾓﾙﾀﾙ塗り</v>
          </cell>
          <cell r="I770" t="str">
            <v>ｺﾝｸﾘｰﾄ,CB面　木こて 内壁</v>
          </cell>
          <cell r="R770" t="str">
            <v>内部集計より</v>
          </cell>
          <cell r="S770">
            <v>339</v>
          </cell>
          <cell r="T770">
            <v>339</v>
          </cell>
          <cell r="U770" t="str">
            <v>㎡</v>
          </cell>
          <cell r="V770">
            <v>1110</v>
          </cell>
          <cell r="W770">
            <v>376290</v>
          </cell>
          <cell r="Y770" t="str">
            <v>県営繕</v>
          </cell>
          <cell r="Z770" t="str">
            <v>Ｐ-108</v>
          </cell>
          <cell r="AA770">
            <v>339</v>
          </cell>
          <cell r="AB770">
            <v>376290</v>
          </cell>
          <cell r="AC770">
            <v>0</v>
          </cell>
          <cell r="AD770">
            <v>0</v>
          </cell>
        </row>
        <row r="772">
          <cell r="G772" t="str">
            <v>建具周囲ﾓﾙﾀﾙ充填</v>
          </cell>
          <cell r="I772" t="str">
            <v>内部建具</v>
          </cell>
          <cell r="R772" t="str">
            <v>建具集計より</v>
          </cell>
          <cell r="S772">
            <v>198.36</v>
          </cell>
          <cell r="T772">
            <v>198</v>
          </cell>
          <cell r="U772" t="str">
            <v>ｍ</v>
          </cell>
          <cell r="V772">
            <v>1730</v>
          </cell>
          <cell r="W772">
            <v>342540</v>
          </cell>
          <cell r="Y772" t="str">
            <v>県営繕</v>
          </cell>
          <cell r="Z772" t="str">
            <v>Ｐ-111</v>
          </cell>
          <cell r="AA772">
            <v>198</v>
          </cell>
          <cell r="AB772">
            <v>342540</v>
          </cell>
          <cell r="AC772">
            <v>0</v>
          </cell>
          <cell r="AD772">
            <v>0</v>
          </cell>
        </row>
        <row r="776">
          <cell r="S776">
            <v>0</v>
          </cell>
          <cell r="T776">
            <v>0</v>
          </cell>
        </row>
        <row r="778">
          <cell r="S778">
            <v>0</v>
          </cell>
          <cell r="T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84">
          <cell r="G784" t="str">
            <v>（外部）</v>
          </cell>
          <cell r="S784">
            <v>0</v>
          </cell>
          <cell r="T784">
            <v>0</v>
          </cell>
        </row>
        <row r="786">
          <cell r="G786" t="str">
            <v>床ｺﾝｸﾘｰﾄ直均し仕上げ</v>
          </cell>
          <cell r="I786" t="str">
            <v>厚物仕上げ</v>
          </cell>
          <cell r="R786" t="str">
            <v>外部集計より</v>
          </cell>
          <cell r="S786">
            <v>537.82000000000005</v>
          </cell>
          <cell r="T786">
            <v>538</v>
          </cell>
          <cell r="U786" t="str">
            <v>㎡</v>
          </cell>
          <cell r="V786">
            <v>690</v>
          </cell>
          <cell r="W786">
            <v>371220</v>
          </cell>
          <cell r="Y786" t="str">
            <v>県営繕</v>
          </cell>
          <cell r="Z786" t="str">
            <v>Ｐ-104</v>
          </cell>
          <cell r="AA786">
            <v>538</v>
          </cell>
          <cell r="AB786">
            <v>371220</v>
          </cell>
          <cell r="AC786">
            <v>0</v>
          </cell>
          <cell r="AD786">
            <v>0</v>
          </cell>
        </row>
        <row r="788">
          <cell r="G788" t="str">
            <v>床ｺﾝｸﾘｰﾄ直均し仕上げ</v>
          </cell>
          <cell r="I788" t="str">
            <v>直均し仕上げ</v>
          </cell>
          <cell r="R788" t="str">
            <v>外部集計より</v>
          </cell>
          <cell r="S788">
            <v>1530.32</v>
          </cell>
          <cell r="T788">
            <v>1530</v>
          </cell>
          <cell r="U788" t="str">
            <v>㎡</v>
          </cell>
          <cell r="V788">
            <v>970</v>
          </cell>
          <cell r="W788">
            <v>1484100</v>
          </cell>
          <cell r="Y788" t="str">
            <v>県営繕</v>
          </cell>
          <cell r="Z788" t="str">
            <v>Ｐ-104</v>
          </cell>
          <cell r="AA788">
            <v>1530</v>
          </cell>
          <cell r="AB788">
            <v>1484100</v>
          </cell>
          <cell r="AC788">
            <v>0</v>
          </cell>
          <cell r="AD788">
            <v>0</v>
          </cell>
        </row>
        <row r="790">
          <cell r="G790" t="str">
            <v>床ﾓﾙﾀﾙ塗り</v>
          </cell>
          <cell r="I790" t="str">
            <v>一般床ﾀｲﾙ下地　厚37</v>
          </cell>
          <cell r="R790" t="str">
            <v>外部集計より</v>
          </cell>
          <cell r="S790">
            <v>72.72</v>
          </cell>
          <cell r="T790">
            <v>72.7</v>
          </cell>
          <cell r="U790" t="str">
            <v>㎡</v>
          </cell>
          <cell r="V790">
            <v>2850</v>
          </cell>
          <cell r="W790">
            <v>207195</v>
          </cell>
          <cell r="Y790" t="str">
            <v>県営繕</v>
          </cell>
          <cell r="Z790" t="str">
            <v>Ｐ-105</v>
          </cell>
          <cell r="AA790">
            <v>72.7</v>
          </cell>
          <cell r="AB790">
            <v>207195</v>
          </cell>
          <cell r="AC790">
            <v>0</v>
          </cell>
          <cell r="AD790">
            <v>0</v>
          </cell>
        </row>
        <row r="792">
          <cell r="G792">
            <v>0</v>
          </cell>
          <cell r="U792" t="str">
            <v/>
          </cell>
        </row>
        <row r="793">
          <cell r="AE793" t="str">
            <v>那覇市教育委員会</v>
          </cell>
          <cell r="AF793" t="str">
            <v>頁20</v>
          </cell>
        </row>
        <row r="794">
          <cell r="P794">
            <v>0</v>
          </cell>
          <cell r="R794" t="str">
            <v>数　量　集　計　表</v>
          </cell>
          <cell r="T794" t="str">
            <v>内</v>
          </cell>
          <cell r="V794" t="str">
            <v xml:space="preserve"> 訳</v>
          </cell>
          <cell r="W794" t="str">
            <v>書</v>
          </cell>
          <cell r="AF794" t="str">
            <v>頁21</v>
          </cell>
        </row>
        <row r="796">
          <cell r="T796">
            <v>0</v>
          </cell>
          <cell r="AC796" t="str">
            <v>宇栄原小学校（1工区建築）</v>
          </cell>
          <cell r="AE796" t="str">
            <v>P-18/42</v>
          </cell>
        </row>
        <row r="798">
          <cell r="G798" t="str">
            <v>　　　　　　　　　　工　事　別</v>
          </cell>
          <cell r="S798" t="str">
            <v>計</v>
          </cell>
          <cell r="V798" t="str">
            <v>　実　施　工　事　費</v>
          </cell>
          <cell r="AA798" t="str">
            <v>　　 対 象 経 費</v>
          </cell>
          <cell r="AC798" t="str">
            <v>　　対 象 外 経 費</v>
          </cell>
        </row>
        <row r="800">
          <cell r="E800" t="str">
            <v>No</v>
          </cell>
          <cell r="G800" t="str">
            <v>名 称</v>
          </cell>
          <cell r="K800" t="str">
            <v xml:space="preserve"> 　規 格</v>
          </cell>
          <cell r="P800" t="str">
            <v>頁</v>
          </cell>
          <cell r="R800" t="str">
            <v>参　照</v>
          </cell>
          <cell r="S800" t="str">
            <v>計算値</v>
          </cell>
          <cell r="T800" t="str">
            <v>数 量</v>
          </cell>
          <cell r="U800" t="str">
            <v>単 位</v>
          </cell>
          <cell r="V800" t="str">
            <v>単 価</v>
          </cell>
          <cell r="W800" t="str">
            <v>金 額</v>
          </cell>
          <cell r="Y800" t="str">
            <v xml:space="preserve">   　 備 考</v>
          </cell>
          <cell r="AA800" t="str">
            <v>数 量</v>
          </cell>
          <cell r="AB800" t="str">
            <v>金 額</v>
          </cell>
          <cell r="AC800" t="str">
            <v>数 量</v>
          </cell>
          <cell r="AD800" t="str">
            <v>金 額</v>
          </cell>
        </row>
        <row r="802">
          <cell r="G802">
            <v>0</v>
          </cell>
          <cell r="I802" t="str">
            <v>AB</v>
          </cell>
          <cell r="J802" t="str">
            <v>×</v>
          </cell>
          <cell r="K802" t="str">
            <v>H</v>
          </cell>
        </row>
        <row r="803">
          <cell r="G803" t="str">
            <v>（立上り防水層押え)</v>
          </cell>
          <cell r="I803" t="str">
            <v>仕上塗材下地　　ﾗｽこすり共</v>
          </cell>
        </row>
        <row r="804">
          <cell r="G804" t="str">
            <v>壁ﾓﾙﾀﾙ塗り</v>
          </cell>
          <cell r="I804" t="str">
            <v>金こて 外壁</v>
          </cell>
          <cell r="L804" t="str">
            <v>厚29</v>
          </cell>
          <cell r="R804" t="str">
            <v>外部集計より</v>
          </cell>
          <cell r="S804">
            <v>32.56</v>
          </cell>
          <cell r="T804">
            <v>32.6</v>
          </cell>
          <cell r="U804" t="str">
            <v>㎡</v>
          </cell>
          <cell r="V804">
            <v>5650</v>
          </cell>
          <cell r="W804">
            <v>184190</v>
          </cell>
          <cell r="Y804" t="str">
            <v>県営繕</v>
          </cell>
          <cell r="Z804" t="str">
            <v>Ｐ-109</v>
          </cell>
          <cell r="AA804">
            <v>32.6</v>
          </cell>
          <cell r="AB804">
            <v>184190</v>
          </cell>
          <cell r="AC804">
            <v>0</v>
          </cell>
          <cell r="AD804">
            <v>0</v>
          </cell>
        </row>
        <row r="805">
          <cell r="I805" t="str">
            <v>高架水槽</v>
          </cell>
        </row>
        <row r="806">
          <cell r="G806" t="str">
            <v>床防水ﾓﾙﾀﾙ塗り</v>
          </cell>
          <cell r="I806" t="str">
            <v>ﾓﾙﾀﾙ仕上げ  金ごて 厚15</v>
          </cell>
          <cell r="R806" t="str">
            <v>外部集計より</v>
          </cell>
          <cell r="S806">
            <v>14.36</v>
          </cell>
          <cell r="T806">
            <v>14.4</v>
          </cell>
          <cell r="U806" t="str">
            <v>㎡</v>
          </cell>
          <cell r="V806">
            <v>1920</v>
          </cell>
          <cell r="W806">
            <v>27648</v>
          </cell>
          <cell r="Y806" t="str">
            <v>県営繕</v>
          </cell>
          <cell r="Z806" t="str">
            <v>Ｐ-106</v>
          </cell>
          <cell r="AA806">
            <v>14.4</v>
          </cell>
          <cell r="AB806">
            <v>27648</v>
          </cell>
          <cell r="AC806">
            <v>0</v>
          </cell>
          <cell r="AD806">
            <v>0</v>
          </cell>
        </row>
        <row r="807">
          <cell r="I807" t="str">
            <v>高架水槽</v>
          </cell>
        </row>
        <row r="808">
          <cell r="G808" t="str">
            <v>壁防水ﾓﾙﾀﾙ塗り</v>
          </cell>
          <cell r="I808" t="str">
            <v>ﾓﾙﾀﾙ仕上げ  金ごて 厚15</v>
          </cell>
          <cell r="R808" t="str">
            <v>外部集計より</v>
          </cell>
          <cell r="S808">
            <v>18.36</v>
          </cell>
          <cell r="T808">
            <v>18.399999999999999</v>
          </cell>
          <cell r="U808" t="str">
            <v>㎡</v>
          </cell>
          <cell r="V808">
            <v>2860</v>
          </cell>
          <cell r="W808">
            <v>52624</v>
          </cell>
          <cell r="Y808" t="str">
            <v>県営繕</v>
          </cell>
          <cell r="Z808" t="str">
            <v>Ｐ-109</v>
          </cell>
          <cell r="AA808">
            <v>18.399999999999999</v>
          </cell>
          <cell r="AB808">
            <v>52624</v>
          </cell>
          <cell r="AC808">
            <v>0</v>
          </cell>
          <cell r="AD808">
            <v>0</v>
          </cell>
        </row>
        <row r="810">
          <cell r="G810" t="str">
            <v>建具周囲ﾓﾙﾀﾙ充填</v>
          </cell>
          <cell r="I810" t="str">
            <v>外部建具</v>
          </cell>
          <cell r="R810" t="str">
            <v>建具集計より</v>
          </cell>
          <cell r="S810">
            <v>1479.3</v>
          </cell>
          <cell r="T810">
            <v>1479</v>
          </cell>
          <cell r="U810" t="str">
            <v>ｍ</v>
          </cell>
          <cell r="V810">
            <v>2030</v>
          </cell>
          <cell r="W810">
            <v>3002370</v>
          </cell>
          <cell r="Y810" t="str">
            <v>県営繕</v>
          </cell>
          <cell r="Z810" t="str">
            <v>Ｐ-111</v>
          </cell>
          <cell r="AA810">
            <v>1479</v>
          </cell>
          <cell r="AB810">
            <v>3002370</v>
          </cell>
          <cell r="AC810">
            <v>0</v>
          </cell>
          <cell r="AD810">
            <v>0</v>
          </cell>
        </row>
        <row r="812">
          <cell r="S812">
            <v>0</v>
          </cell>
          <cell r="T812">
            <v>0</v>
          </cell>
        </row>
        <row r="814">
          <cell r="S814">
            <v>0</v>
          </cell>
          <cell r="T814">
            <v>0</v>
          </cell>
        </row>
        <row r="816">
          <cell r="S816">
            <v>0</v>
          </cell>
          <cell r="T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8">
          <cell r="S818">
            <v>0</v>
          </cell>
          <cell r="T818">
            <v>0</v>
          </cell>
        </row>
        <row r="820">
          <cell r="S820">
            <v>0</v>
          </cell>
          <cell r="T820">
            <v>0</v>
          </cell>
        </row>
        <row r="822">
          <cell r="S822">
            <v>0</v>
          </cell>
          <cell r="T822">
            <v>0</v>
          </cell>
        </row>
        <row r="824">
          <cell r="S824">
            <v>0</v>
          </cell>
          <cell r="T824">
            <v>0</v>
          </cell>
        </row>
        <row r="826">
          <cell r="S826">
            <v>0</v>
          </cell>
          <cell r="T826">
            <v>0</v>
          </cell>
        </row>
        <row r="828">
          <cell r="S828">
            <v>0</v>
          </cell>
          <cell r="T828">
            <v>0</v>
          </cell>
        </row>
        <row r="830">
          <cell r="S830">
            <v>0</v>
          </cell>
          <cell r="T830">
            <v>0</v>
          </cell>
        </row>
        <row r="832">
          <cell r="S832">
            <v>0</v>
          </cell>
          <cell r="T832">
            <v>0</v>
          </cell>
        </row>
        <row r="834">
          <cell r="S834">
            <v>0</v>
          </cell>
          <cell r="T834">
            <v>0</v>
          </cell>
        </row>
        <row r="836">
          <cell r="S836">
            <v>0</v>
          </cell>
          <cell r="T836">
            <v>0</v>
          </cell>
        </row>
        <row r="838">
          <cell r="G838" t="str">
            <v>小 計</v>
          </cell>
          <cell r="U838" t="str">
            <v/>
          </cell>
          <cell r="V838" t="str">
            <v/>
          </cell>
          <cell r="W838">
            <v>8790506</v>
          </cell>
          <cell r="Y838" t="str">
            <v/>
          </cell>
          <cell r="AB838">
            <v>8790506</v>
          </cell>
          <cell r="AD838">
            <v>0</v>
          </cell>
        </row>
        <row r="839">
          <cell r="AE839" t="str">
            <v>那覇市教育委員会</v>
          </cell>
          <cell r="AF839" t="str">
            <v>頁21</v>
          </cell>
        </row>
        <row r="840">
          <cell r="P840">
            <v>13</v>
          </cell>
          <cell r="R840" t="str">
            <v>数　量　集　計　表</v>
          </cell>
          <cell r="T840" t="str">
            <v>内</v>
          </cell>
          <cell r="V840" t="str">
            <v xml:space="preserve"> 訳</v>
          </cell>
          <cell r="W840" t="str">
            <v>書</v>
          </cell>
          <cell r="AF840" t="str">
            <v>頁22</v>
          </cell>
        </row>
        <row r="842">
          <cell r="T842">
            <v>0</v>
          </cell>
          <cell r="AC842" t="str">
            <v>宇栄原小学校（1工区建築）</v>
          </cell>
          <cell r="AE842" t="str">
            <v>P-19/42</v>
          </cell>
        </row>
        <row r="844">
          <cell r="G844" t="str">
            <v>　　　　　　　　　　工　事　別</v>
          </cell>
          <cell r="S844" t="str">
            <v>計</v>
          </cell>
          <cell r="V844" t="str">
            <v>　実　施　工　事　費</v>
          </cell>
          <cell r="AA844" t="str">
            <v>　　 対 象 経 費</v>
          </cell>
          <cell r="AC844" t="str">
            <v>　　対 象 外 経 費</v>
          </cell>
        </row>
        <row r="846">
          <cell r="E846" t="str">
            <v>No</v>
          </cell>
          <cell r="G846" t="str">
            <v>名 称</v>
          </cell>
          <cell r="K846" t="str">
            <v xml:space="preserve"> 　規 格</v>
          </cell>
          <cell r="P846" t="str">
            <v>頁</v>
          </cell>
          <cell r="R846" t="str">
            <v>参　照</v>
          </cell>
          <cell r="S846" t="str">
            <v>計算値</v>
          </cell>
          <cell r="T846" t="str">
            <v>数 量</v>
          </cell>
          <cell r="U846" t="str">
            <v>単 位</v>
          </cell>
          <cell r="V846" t="str">
            <v>単 価</v>
          </cell>
          <cell r="W846" t="str">
            <v>金 額</v>
          </cell>
          <cell r="Y846" t="str">
            <v xml:space="preserve">   　 備 考</v>
          </cell>
          <cell r="AA846" t="str">
            <v>数 量</v>
          </cell>
          <cell r="AB846" t="str">
            <v>金 額</v>
          </cell>
          <cell r="AC846" t="str">
            <v>数 量</v>
          </cell>
          <cell r="AD846" t="str">
            <v>金 額</v>
          </cell>
          <cell r="AF846" t="str">
            <v>木製建具工事の計</v>
          </cell>
        </row>
        <row r="847">
          <cell r="AF847" t="str">
            <v>↓↓↓</v>
          </cell>
        </row>
        <row r="848">
          <cell r="E848">
            <v>13</v>
          </cell>
          <cell r="G848" t="str">
            <v>木製建具工事</v>
          </cell>
          <cell r="I848" t="str">
            <v>AB</v>
          </cell>
          <cell r="J848" t="str">
            <v>×</v>
          </cell>
          <cell r="K848" t="str">
            <v>H</v>
          </cell>
          <cell r="AF848">
            <v>4472430</v>
          </cell>
          <cell r="AG848">
            <v>4472430</v>
          </cell>
          <cell r="AH848">
            <v>0</v>
          </cell>
        </row>
        <row r="850">
          <cell r="G850" t="str">
            <v>1/WD</v>
          </cell>
          <cell r="I850">
            <v>2400</v>
          </cell>
          <cell r="J850" t="str">
            <v>×</v>
          </cell>
          <cell r="K850">
            <v>2625</v>
          </cell>
          <cell r="R850" t="str">
            <v>図面より</v>
          </cell>
          <cell r="S850">
            <v>3</v>
          </cell>
          <cell r="T850">
            <v>3</v>
          </cell>
          <cell r="U850" t="str">
            <v>ヶ所</v>
          </cell>
          <cell r="V850">
            <v>127700</v>
          </cell>
          <cell r="W850">
            <v>383100</v>
          </cell>
          <cell r="Y850" t="str">
            <v>代価表</v>
          </cell>
          <cell r="Z850" t="str">
            <v>木建-01</v>
          </cell>
          <cell r="AA850">
            <v>3</v>
          </cell>
          <cell r="AB850">
            <v>383100</v>
          </cell>
          <cell r="AC850">
            <v>0</v>
          </cell>
          <cell r="AD850">
            <v>0</v>
          </cell>
        </row>
        <row r="852">
          <cell r="G852" t="str">
            <v>3/WD</v>
          </cell>
          <cell r="I852">
            <v>1200</v>
          </cell>
          <cell r="J852" t="str">
            <v>×</v>
          </cell>
          <cell r="K852">
            <v>2625</v>
          </cell>
          <cell r="R852" t="str">
            <v>図面より</v>
          </cell>
          <cell r="S852">
            <v>3</v>
          </cell>
          <cell r="T852">
            <v>3</v>
          </cell>
          <cell r="U852" t="str">
            <v>ヶ所</v>
          </cell>
          <cell r="V852">
            <v>91500</v>
          </cell>
          <cell r="W852">
            <v>274500</v>
          </cell>
          <cell r="Y852" t="str">
            <v>代価表</v>
          </cell>
          <cell r="Z852" t="str">
            <v>木建-03</v>
          </cell>
          <cell r="AA852">
            <v>3</v>
          </cell>
          <cell r="AB852">
            <v>274500</v>
          </cell>
          <cell r="AC852">
            <v>0</v>
          </cell>
          <cell r="AD852">
            <v>0</v>
          </cell>
        </row>
        <row r="854">
          <cell r="G854" t="str">
            <v>4/WD</v>
          </cell>
          <cell r="I854">
            <v>3650</v>
          </cell>
          <cell r="J854" t="str">
            <v>×</v>
          </cell>
          <cell r="K854">
            <v>2650</v>
          </cell>
          <cell r="R854" t="str">
            <v>図面より</v>
          </cell>
          <cell r="S854">
            <v>1</v>
          </cell>
          <cell r="T854">
            <v>1</v>
          </cell>
          <cell r="U854" t="str">
            <v>ヶ所</v>
          </cell>
          <cell r="V854">
            <v>136100</v>
          </cell>
          <cell r="W854">
            <v>136100</v>
          </cell>
          <cell r="Y854" t="str">
            <v>代価表</v>
          </cell>
          <cell r="Z854" t="str">
            <v>木建-04</v>
          </cell>
          <cell r="AA854">
            <v>1</v>
          </cell>
          <cell r="AB854">
            <v>136100</v>
          </cell>
          <cell r="AC854">
            <v>0</v>
          </cell>
          <cell r="AD854">
            <v>0</v>
          </cell>
        </row>
        <row r="856">
          <cell r="G856" t="str">
            <v>6/WD</v>
          </cell>
          <cell r="I856">
            <v>1800</v>
          </cell>
          <cell r="J856" t="str">
            <v>×</v>
          </cell>
          <cell r="K856">
            <v>2625</v>
          </cell>
          <cell r="R856" t="str">
            <v>図面より</v>
          </cell>
          <cell r="S856">
            <v>9</v>
          </cell>
          <cell r="T856">
            <v>9</v>
          </cell>
          <cell r="U856" t="str">
            <v>ヶ所</v>
          </cell>
          <cell r="V856">
            <v>74900</v>
          </cell>
          <cell r="W856">
            <v>674100</v>
          </cell>
          <cell r="Y856" t="str">
            <v>代価表</v>
          </cell>
          <cell r="Z856" t="str">
            <v>木建-06</v>
          </cell>
          <cell r="AA856">
            <v>9</v>
          </cell>
          <cell r="AB856">
            <v>674100</v>
          </cell>
          <cell r="AC856">
            <v>0</v>
          </cell>
          <cell r="AD856">
            <v>0</v>
          </cell>
        </row>
        <row r="858">
          <cell r="G858" t="str">
            <v>7/WD</v>
          </cell>
          <cell r="I858">
            <v>2750</v>
          </cell>
          <cell r="J858" t="str">
            <v>×</v>
          </cell>
          <cell r="K858">
            <v>2625</v>
          </cell>
          <cell r="R858" t="str">
            <v>図面より</v>
          </cell>
          <cell r="S858">
            <v>2</v>
          </cell>
          <cell r="T858">
            <v>2</v>
          </cell>
          <cell r="U858" t="str">
            <v>ヶ所</v>
          </cell>
          <cell r="V858">
            <v>97900</v>
          </cell>
          <cell r="W858">
            <v>195800</v>
          </cell>
          <cell r="Y858" t="str">
            <v>代価表</v>
          </cell>
          <cell r="Z858" t="str">
            <v>木建-07</v>
          </cell>
          <cell r="AA858">
            <v>2</v>
          </cell>
          <cell r="AB858">
            <v>195800</v>
          </cell>
          <cell r="AC858">
            <v>0</v>
          </cell>
          <cell r="AD858">
            <v>0</v>
          </cell>
        </row>
        <row r="860">
          <cell r="G860" t="str">
            <v>8/WD</v>
          </cell>
          <cell r="I860">
            <v>6450</v>
          </cell>
          <cell r="J860" t="str">
            <v>×</v>
          </cell>
          <cell r="K860">
            <v>2625</v>
          </cell>
          <cell r="R860" t="str">
            <v>図面より</v>
          </cell>
          <cell r="S860">
            <v>1</v>
          </cell>
          <cell r="T860">
            <v>1</v>
          </cell>
          <cell r="U860" t="str">
            <v>ヶ所</v>
          </cell>
          <cell r="V860">
            <v>266300</v>
          </cell>
          <cell r="W860">
            <v>266300</v>
          </cell>
          <cell r="Y860" t="str">
            <v>代価表</v>
          </cell>
          <cell r="Z860" t="str">
            <v>木建-08</v>
          </cell>
          <cell r="AA860">
            <v>1</v>
          </cell>
          <cell r="AB860">
            <v>266300</v>
          </cell>
          <cell r="AC860">
            <v>0</v>
          </cell>
          <cell r="AD860">
            <v>0</v>
          </cell>
        </row>
        <row r="862">
          <cell r="G862" t="str">
            <v>9/WD</v>
          </cell>
          <cell r="I862">
            <v>6500</v>
          </cell>
          <cell r="J862" t="str">
            <v>×</v>
          </cell>
          <cell r="K862">
            <v>2625</v>
          </cell>
          <cell r="R862" t="str">
            <v>図面より</v>
          </cell>
          <cell r="S862">
            <v>1</v>
          </cell>
          <cell r="T862">
            <v>1</v>
          </cell>
          <cell r="U862" t="str">
            <v>ヶ所</v>
          </cell>
          <cell r="V862">
            <v>258700</v>
          </cell>
          <cell r="W862">
            <v>258700</v>
          </cell>
          <cell r="Y862" t="str">
            <v>代価表</v>
          </cell>
          <cell r="Z862" t="str">
            <v>木建-09</v>
          </cell>
          <cell r="AA862">
            <v>1</v>
          </cell>
          <cell r="AB862">
            <v>258700</v>
          </cell>
          <cell r="AC862">
            <v>0</v>
          </cell>
          <cell r="AD862">
            <v>0</v>
          </cell>
        </row>
        <row r="864">
          <cell r="G864" t="str">
            <v>10/WD</v>
          </cell>
          <cell r="I864">
            <v>1800</v>
          </cell>
          <cell r="J864" t="str">
            <v>×</v>
          </cell>
          <cell r="K864">
            <v>2625</v>
          </cell>
          <cell r="R864" t="str">
            <v>図面より</v>
          </cell>
          <cell r="S864">
            <v>1</v>
          </cell>
          <cell r="T864">
            <v>1</v>
          </cell>
          <cell r="U864" t="str">
            <v>ヶ所</v>
          </cell>
          <cell r="V864">
            <v>74900</v>
          </cell>
          <cell r="W864">
            <v>74900</v>
          </cell>
          <cell r="Y864" t="str">
            <v>代価表</v>
          </cell>
          <cell r="Z864" t="str">
            <v>木建-10</v>
          </cell>
          <cell r="AA864">
            <v>1</v>
          </cell>
          <cell r="AB864">
            <v>74900</v>
          </cell>
          <cell r="AC864">
            <v>0</v>
          </cell>
          <cell r="AD864">
            <v>0</v>
          </cell>
        </row>
        <row r="866">
          <cell r="G866" t="str">
            <v>11/WD</v>
          </cell>
          <cell r="I866">
            <v>1600</v>
          </cell>
          <cell r="J866" t="str">
            <v>×</v>
          </cell>
          <cell r="K866">
            <v>2360</v>
          </cell>
          <cell r="R866" t="str">
            <v>図面より</v>
          </cell>
          <cell r="S866">
            <v>3</v>
          </cell>
          <cell r="T866">
            <v>3</v>
          </cell>
          <cell r="U866" t="str">
            <v>ヶ所</v>
          </cell>
          <cell r="V866">
            <v>80500</v>
          </cell>
          <cell r="W866">
            <v>241500</v>
          </cell>
          <cell r="Y866" t="str">
            <v>代価表</v>
          </cell>
          <cell r="Z866" t="str">
            <v>木建-11</v>
          </cell>
          <cell r="AA866">
            <v>3</v>
          </cell>
          <cell r="AB866">
            <v>241500</v>
          </cell>
          <cell r="AC866">
            <v>0</v>
          </cell>
          <cell r="AD866">
            <v>0</v>
          </cell>
        </row>
        <row r="868">
          <cell r="G868" t="str">
            <v>12/WD</v>
          </cell>
          <cell r="I868">
            <v>900</v>
          </cell>
          <cell r="J868" t="str">
            <v>×</v>
          </cell>
          <cell r="K868">
            <v>2000</v>
          </cell>
          <cell r="R868" t="str">
            <v>図面より</v>
          </cell>
          <cell r="S868">
            <v>3</v>
          </cell>
          <cell r="T868">
            <v>3</v>
          </cell>
          <cell r="U868" t="str">
            <v>ヶ所</v>
          </cell>
          <cell r="V868">
            <v>60800</v>
          </cell>
          <cell r="W868">
            <v>182400</v>
          </cell>
          <cell r="Y868" t="str">
            <v>代価表</v>
          </cell>
          <cell r="Z868" t="str">
            <v>木建-12</v>
          </cell>
          <cell r="AA868">
            <v>3</v>
          </cell>
          <cell r="AB868">
            <v>182400</v>
          </cell>
          <cell r="AC868">
            <v>0</v>
          </cell>
          <cell r="AD868">
            <v>0</v>
          </cell>
        </row>
        <row r="870">
          <cell r="G870" t="str">
            <v>13/WD</v>
          </cell>
          <cell r="I870">
            <v>1200</v>
          </cell>
          <cell r="J870" t="str">
            <v>×</v>
          </cell>
          <cell r="K870">
            <v>2360</v>
          </cell>
          <cell r="R870" t="str">
            <v>図面より</v>
          </cell>
          <cell r="S870">
            <v>3</v>
          </cell>
          <cell r="T870">
            <v>3</v>
          </cell>
          <cell r="U870" t="str">
            <v>ヶ所</v>
          </cell>
          <cell r="V870">
            <v>95000</v>
          </cell>
          <cell r="W870">
            <v>285000</v>
          </cell>
          <cell r="Y870" t="str">
            <v>代価表</v>
          </cell>
          <cell r="Z870" t="str">
            <v>木建-13</v>
          </cell>
          <cell r="AA870">
            <v>3</v>
          </cell>
          <cell r="AB870">
            <v>285000</v>
          </cell>
          <cell r="AC870">
            <v>0</v>
          </cell>
          <cell r="AD870">
            <v>0</v>
          </cell>
        </row>
        <row r="872">
          <cell r="G872" t="str">
            <v>14/WD</v>
          </cell>
          <cell r="I872">
            <v>900</v>
          </cell>
          <cell r="J872" t="str">
            <v>×</v>
          </cell>
          <cell r="K872">
            <v>2625</v>
          </cell>
          <cell r="R872" t="str">
            <v>図面より</v>
          </cell>
          <cell r="S872">
            <v>1</v>
          </cell>
          <cell r="T872">
            <v>1</v>
          </cell>
          <cell r="U872" t="str">
            <v>ヶ所</v>
          </cell>
          <cell r="V872">
            <v>72200</v>
          </cell>
          <cell r="W872">
            <v>72200</v>
          </cell>
          <cell r="Y872" t="str">
            <v>代価表</v>
          </cell>
          <cell r="Z872" t="str">
            <v>木建-14</v>
          </cell>
          <cell r="AA872">
            <v>1</v>
          </cell>
          <cell r="AB872">
            <v>72200</v>
          </cell>
          <cell r="AC872">
            <v>0</v>
          </cell>
          <cell r="AD872">
            <v>0</v>
          </cell>
        </row>
        <row r="874">
          <cell r="G874" t="str">
            <v>15/WD</v>
          </cell>
          <cell r="I874">
            <v>900</v>
          </cell>
          <cell r="J874" t="str">
            <v>×</v>
          </cell>
          <cell r="K874">
            <v>2625</v>
          </cell>
          <cell r="R874" t="str">
            <v>図面より</v>
          </cell>
          <cell r="S874">
            <v>2</v>
          </cell>
          <cell r="T874">
            <v>2</v>
          </cell>
          <cell r="U874" t="str">
            <v>ヶ所</v>
          </cell>
          <cell r="V874">
            <v>72200</v>
          </cell>
          <cell r="W874">
            <v>144400</v>
          </cell>
          <cell r="Y874" t="str">
            <v>代価表</v>
          </cell>
          <cell r="Z874" t="str">
            <v>木建-15</v>
          </cell>
          <cell r="AA874">
            <v>2</v>
          </cell>
          <cell r="AB874">
            <v>144400</v>
          </cell>
          <cell r="AC874">
            <v>0</v>
          </cell>
          <cell r="AD874">
            <v>0</v>
          </cell>
        </row>
        <row r="876">
          <cell r="G876" t="str">
            <v>16/WD</v>
          </cell>
          <cell r="I876">
            <v>900</v>
          </cell>
          <cell r="J876" t="str">
            <v>×</v>
          </cell>
          <cell r="K876">
            <v>2625</v>
          </cell>
          <cell r="R876" t="str">
            <v>図面より</v>
          </cell>
          <cell r="S876">
            <v>3</v>
          </cell>
          <cell r="T876">
            <v>3</v>
          </cell>
          <cell r="U876" t="str">
            <v>ヶ所</v>
          </cell>
          <cell r="V876">
            <v>71600</v>
          </cell>
          <cell r="W876">
            <v>214800</v>
          </cell>
          <cell r="Y876" t="str">
            <v>代価表</v>
          </cell>
          <cell r="Z876" t="str">
            <v>木建-16</v>
          </cell>
          <cell r="AA876">
            <v>3</v>
          </cell>
          <cell r="AB876">
            <v>214800</v>
          </cell>
          <cell r="AC876">
            <v>0</v>
          </cell>
          <cell r="AD876">
            <v>0</v>
          </cell>
        </row>
        <row r="878">
          <cell r="G878" t="str">
            <v>17/WD</v>
          </cell>
          <cell r="I878">
            <v>900</v>
          </cell>
          <cell r="J878" t="str">
            <v>×</v>
          </cell>
          <cell r="K878">
            <v>2625</v>
          </cell>
          <cell r="R878" t="str">
            <v>図面より</v>
          </cell>
          <cell r="S878">
            <v>1</v>
          </cell>
          <cell r="T878">
            <v>1</v>
          </cell>
          <cell r="U878" t="str">
            <v>ヶ所</v>
          </cell>
          <cell r="V878">
            <v>71600</v>
          </cell>
          <cell r="W878">
            <v>71600</v>
          </cell>
          <cell r="Y878" t="str">
            <v>代価表</v>
          </cell>
          <cell r="Z878" t="str">
            <v>木建-17</v>
          </cell>
          <cell r="AA878">
            <v>1</v>
          </cell>
          <cell r="AB878">
            <v>71600</v>
          </cell>
          <cell r="AC878">
            <v>0</v>
          </cell>
          <cell r="AD878">
            <v>0</v>
          </cell>
        </row>
        <row r="880">
          <cell r="G880" t="str">
            <v>18/WD</v>
          </cell>
          <cell r="I880">
            <v>1800</v>
          </cell>
          <cell r="J880" t="str">
            <v>×</v>
          </cell>
          <cell r="K880">
            <v>2625</v>
          </cell>
          <cell r="R880" t="str">
            <v>図面より</v>
          </cell>
          <cell r="S880">
            <v>1</v>
          </cell>
          <cell r="T880">
            <v>1</v>
          </cell>
          <cell r="U880" t="str">
            <v>ヶ所</v>
          </cell>
          <cell r="V880">
            <v>74900</v>
          </cell>
          <cell r="W880">
            <v>74900</v>
          </cell>
          <cell r="Y880" t="str">
            <v>代価表</v>
          </cell>
          <cell r="Z880" t="str">
            <v>木建-18</v>
          </cell>
          <cell r="AA880">
            <v>1</v>
          </cell>
          <cell r="AB880">
            <v>74900</v>
          </cell>
          <cell r="AC880">
            <v>0</v>
          </cell>
          <cell r="AD880">
            <v>0</v>
          </cell>
        </row>
        <row r="882">
          <cell r="G882" t="str">
            <v>20/WD</v>
          </cell>
          <cell r="I882">
            <v>1800</v>
          </cell>
          <cell r="J882" t="str">
            <v>×</v>
          </cell>
          <cell r="K882">
            <v>2000</v>
          </cell>
          <cell r="R882" t="str">
            <v>図面より</v>
          </cell>
          <cell r="S882">
            <v>1</v>
          </cell>
          <cell r="T882">
            <v>1</v>
          </cell>
          <cell r="U882" t="str">
            <v>ヶ所</v>
          </cell>
          <cell r="V882">
            <v>61800</v>
          </cell>
          <cell r="W882">
            <v>61800</v>
          </cell>
          <cell r="Y882" t="str">
            <v>代価表</v>
          </cell>
          <cell r="Z882" t="str">
            <v>木建-20</v>
          </cell>
          <cell r="AA882">
            <v>1</v>
          </cell>
          <cell r="AB882">
            <v>61800</v>
          </cell>
          <cell r="AC882">
            <v>0</v>
          </cell>
          <cell r="AD882">
            <v>0</v>
          </cell>
        </row>
        <row r="884">
          <cell r="G884">
            <v>0</v>
          </cell>
          <cell r="U884" t="str">
            <v/>
          </cell>
          <cell r="V884" t="str">
            <v/>
          </cell>
          <cell r="Y884" t="str">
            <v/>
          </cell>
        </row>
        <row r="885">
          <cell r="AE885" t="str">
            <v>那覇市教育委員会</v>
          </cell>
          <cell r="AF885" t="str">
            <v>頁22</v>
          </cell>
        </row>
        <row r="886">
          <cell r="P886">
            <v>0</v>
          </cell>
          <cell r="R886" t="str">
            <v>数　量　集　計　表</v>
          </cell>
          <cell r="T886" t="str">
            <v>内</v>
          </cell>
          <cell r="V886" t="str">
            <v xml:space="preserve"> 訳</v>
          </cell>
          <cell r="W886" t="str">
            <v>書</v>
          </cell>
          <cell r="AF886" t="str">
            <v>頁23</v>
          </cell>
        </row>
        <row r="888">
          <cell r="T888">
            <v>0</v>
          </cell>
          <cell r="AC888" t="str">
            <v>宇栄原小学校（1工区建築）</v>
          </cell>
          <cell r="AE888" t="str">
            <v>P-20/42</v>
          </cell>
        </row>
        <row r="890">
          <cell r="G890" t="str">
            <v>　　　　　　　　　　工　事　別</v>
          </cell>
          <cell r="S890" t="str">
            <v>計</v>
          </cell>
          <cell r="V890" t="str">
            <v>　実　施　工　事　費</v>
          </cell>
          <cell r="AA890" t="str">
            <v>　　 対 象 経 費</v>
          </cell>
          <cell r="AC890" t="str">
            <v>　　対 象 外 経 費</v>
          </cell>
        </row>
        <row r="892">
          <cell r="E892" t="str">
            <v>No</v>
          </cell>
          <cell r="G892" t="str">
            <v>名 称</v>
          </cell>
          <cell r="K892" t="str">
            <v xml:space="preserve"> 　規 格</v>
          </cell>
          <cell r="P892" t="str">
            <v>頁</v>
          </cell>
          <cell r="R892" t="str">
            <v>参　照</v>
          </cell>
          <cell r="S892" t="str">
            <v>計算値</v>
          </cell>
          <cell r="T892" t="str">
            <v>数 量</v>
          </cell>
          <cell r="U892" t="str">
            <v>単 位</v>
          </cell>
          <cell r="V892" t="str">
            <v>単 価</v>
          </cell>
          <cell r="W892" t="str">
            <v>金 額</v>
          </cell>
          <cell r="Y892" t="str">
            <v xml:space="preserve">   　 備 考</v>
          </cell>
          <cell r="AA892" t="str">
            <v>数 量</v>
          </cell>
          <cell r="AB892" t="str">
            <v>金 額</v>
          </cell>
          <cell r="AC892" t="str">
            <v>数 量</v>
          </cell>
          <cell r="AD892" t="str">
            <v>金 額</v>
          </cell>
        </row>
        <row r="894">
          <cell r="G894">
            <v>0</v>
          </cell>
        </row>
        <row r="896">
          <cell r="G896" t="str">
            <v>21/WD</v>
          </cell>
          <cell r="I896">
            <v>1750</v>
          </cell>
          <cell r="J896" t="str">
            <v>×</v>
          </cell>
          <cell r="K896">
            <v>2000</v>
          </cell>
          <cell r="R896" t="str">
            <v>図面より</v>
          </cell>
          <cell r="S896">
            <v>3</v>
          </cell>
          <cell r="T896">
            <v>3</v>
          </cell>
          <cell r="U896" t="str">
            <v>ヶ所</v>
          </cell>
          <cell r="V896">
            <v>76200</v>
          </cell>
          <cell r="W896">
            <v>228600</v>
          </cell>
          <cell r="Y896" t="str">
            <v>代価表</v>
          </cell>
          <cell r="Z896" t="str">
            <v>木建-21</v>
          </cell>
          <cell r="AA896">
            <v>3</v>
          </cell>
          <cell r="AB896">
            <v>228600</v>
          </cell>
          <cell r="AC896">
            <v>0</v>
          </cell>
          <cell r="AD896">
            <v>0</v>
          </cell>
        </row>
        <row r="898">
          <cell r="G898" t="str">
            <v>22/WD</v>
          </cell>
          <cell r="I898">
            <v>900</v>
          </cell>
          <cell r="J898" t="str">
            <v>×</v>
          </cell>
          <cell r="K898">
            <v>2000</v>
          </cell>
          <cell r="R898" t="str">
            <v>図面より</v>
          </cell>
          <cell r="S898">
            <v>1</v>
          </cell>
          <cell r="T898">
            <v>1</v>
          </cell>
          <cell r="U898" t="str">
            <v>ヶ所</v>
          </cell>
          <cell r="V898">
            <v>74900</v>
          </cell>
          <cell r="W898">
            <v>74900</v>
          </cell>
          <cell r="Y898" t="str">
            <v>代価表</v>
          </cell>
          <cell r="Z898" t="str">
            <v>木建-18</v>
          </cell>
          <cell r="AA898">
            <v>1</v>
          </cell>
          <cell r="AB898">
            <v>74900</v>
          </cell>
          <cell r="AC898">
            <v>0</v>
          </cell>
          <cell r="AD898">
            <v>0</v>
          </cell>
        </row>
        <row r="900">
          <cell r="G900" t="str">
            <v>24/WD</v>
          </cell>
          <cell r="I900">
            <v>900</v>
          </cell>
          <cell r="J900" t="str">
            <v>×</v>
          </cell>
          <cell r="K900">
            <v>2000</v>
          </cell>
          <cell r="R900" t="str">
            <v>図面より</v>
          </cell>
          <cell r="S900">
            <v>1</v>
          </cell>
          <cell r="T900">
            <v>1</v>
          </cell>
          <cell r="U900" t="str">
            <v>ヶ所</v>
          </cell>
          <cell r="V900">
            <v>55300</v>
          </cell>
          <cell r="W900">
            <v>55300</v>
          </cell>
          <cell r="Y900" t="str">
            <v>代価表</v>
          </cell>
          <cell r="Z900" t="str">
            <v>木建-39</v>
          </cell>
          <cell r="AA900">
            <v>1</v>
          </cell>
          <cell r="AB900">
            <v>55300</v>
          </cell>
          <cell r="AC900">
            <v>0</v>
          </cell>
          <cell r="AD900">
            <v>0</v>
          </cell>
        </row>
        <row r="906">
          <cell r="G906" t="str">
            <v>1/WW</v>
          </cell>
          <cell r="I906">
            <v>3650</v>
          </cell>
          <cell r="J906" t="str">
            <v>×</v>
          </cell>
          <cell r="K906">
            <v>1825</v>
          </cell>
          <cell r="R906" t="str">
            <v>図面より</v>
          </cell>
          <cell r="S906">
            <v>1</v>
          </cell>
          <cell r="T906">
            <v>1</v>
          </cell>
          <cell r="U906" t="str">
            <v>ヶ所</v>
          </cell>
          <cell r="V906">
            <v>122600</v>
          </cell>
          <cell r="W906">
            <v>122600</v>
          </cell>
          <cell r="Y906" t="str">
            <v>代価表</v>
          </cell>
          <cell r="Z906" t="str">
            <v>木建-24</v>
          </cell>
          <cell r="AA906">
            <v>1</v>
          </cell>
          <cell r="AB906">
            <v>122600</v>
          </cell>
          <cell r="AC906">
            <v>0</v>
          </cell>
          <cell r="AD906">
            <v>0</v>
          </cell>
        </row>
        <row r="908">
          <cell r="G908" t="str">
            <v>2/WW</v>
          </cell>
          <cell r="I908">
            <v>1800</v>
          </cell>
          <cell r="J908" t="str">
            <v>×</v>
          </cell>
          <cell r="K908">
            <v>1825</v>
          </cell>
          <cell r="R908" t="str">
            <v>図面より</v>
          </cell>
          <cell r="S908">
            <v>1</v>
          </cell>
          <cell r="T908">
            <v>1</v>
          </cell>
          <cell r="U908" t="str">
            <v>ヶ所</v>
          </cell>
          <cell r="V908">
            <v>61300</v>
          </cell>
          <cell r="W908">
            <v>61300</v>
          </cell>
          <cell r="Y908" t="str">
            <v>代価表</v>
          </cell>
          <cell r="Z908" t="str">
            <v>木建-25</v>
          </cell>
          <cell r="AA908">
            <v>1</v>
          </cell>
          <cell r="AB908">
            <v>61300</v>
          </cell>
          <cell r="AC908">
            <v>0</v>
          </cell>
          <cell r="AD908">
            <v>0</v>
          </cell>
        </row>
        <row r="910">
          <cell r="G910" t="str">
            <v>4/WW</v>
          </cell>
          <cell r="I910">
            <v>1800</v>
          </cell>
          <cell r="J910" t="str">
            <v>×</v>
          </cell>
          <cell r="K910">
            <v>1200</v>
          </cell>
          <cell r="R910" t="str">
            <v>図面より</v>
          </cell>
          <cell r="S910">
            <v>1</v>
          </cell>
          <cell r="T910">
            <v>1</v>
          </cell>
          <cell r="U910" t="str">
            <v>ヶ所</v>
          </cell>
          <cell r="V910">
            <v>8400</v>
          </cell>
          <cell r="W910">
            <v>8400</v>
          </cell>
          <cell r="Y910" t="str">
            <v>代価表</v>
          </cell>
          <cell r="Z910" t="str">
            <v>木建-26</v>
          </cell>
          <cell r="AA910">
            <v>1</v>
          </cell>
          <cell r="AB910">
            <v>8400</v>
          </cell>
          <cell r="AC910">
            <v>0</v>
          </cell>
          <cell r="AD910">
            <v>0</v>
          </cell>
        </row>
        <row r="912">
          <cell r="G912" t="str">
            <v>5/WW</v>
          </cell>
          <cell r="I912">
            <v>1200</v>
          </cell>
          <cell r="J912" t="str">
            <v>φ</v>
          </cell>
          <cell r="R912" t="str">
            <v>図面より</v>
          </cell>
          <cell r="S912">
            <v>1</v>
          </cell>
          <cell r="T912">
            <v>1</v>
          </cell>
          <cell r="U912" t="str">
            <v>ヶ所</v>
          </cell>
          <cell r="V912">
            <v>5280</v>
          </cell>
          <cell r="W912">
            <v>5280</v>
          </cell>
          <cell r="Y912" t="str">
            <v>代価表</v>
          </cell>
          <cell r="Z912" t="str">
            <v>木建-27</v>
          </cell>
          <cell r="AA912">
            <v>1</v>
          </cell>
          <cell r="AB912">
            <v>5280</v>
          </cell>
          <cell r="AC912">
            <v>0</v>
          </cell>
          <cell r="AD912">
            <v>0</v>
          </cell>
        </row>
        <row r="920">
          <cell r="G920" t="str">
            <v>2/WS</v>
          </cell>
          <cell r="I920">
            <v>2400</v>
          </cell>
          <cell r="J920" t="str">
            <v>×</v>
          </cell>
          <cell r="K920">
            <v>1800</v>
          </cell>
          <cell r="R920" t="str">
            <v>図面より</v>
          </cell>
          <cell r="S920">
            <v>1</v>
          </cell>
          <cell r="T920">
            <v>1</v>
          </cell>
          <cell r="U920" t="str">
            <v>ヶ所</v>
          </cell>
          <cell r="V920">
            <v>59700</v>
          </cell>
          <cell r="W920">
            <v>59700</v>
          </cell>
          <cell r="Y920" t="str">
            <v>代価表</v>
          </cell>
          <cell r="Z920" t="str">
            <v>木建-29</v>
          </cell>
          <cell r="AA920">
            <v>1</v>
          </cell>
          <cell r="AB920">
            <v>59700</v>
          </cell>
          <cell r="AC920">
            <v>0</v>
          </cell>
          <cell r="AD920">
            <v>0</v>
          </cell>
        </row>
        <row r="922">
          <cell r="G922" t="str">
            <v>3/WS</v>
          </cell>
          <cell r="I922">
            <v>1500</v>
          </cell>
          <cell r="J922" t="str">
            <v>φ</v>
          </cell>
          <cell r="R922" t="str">
            <v>図面より</v>
          </cell>
          <cell r="S922">
            <v>2</v>
          </cell>
          <cell r="T922">
            <v>2</v>
          </cell>
          <cell r="U922" t="str">
            <v>ヶ所</v>
          </cell>
          <cell r="V922">
            <v>44800</v>
          </cell>
          <cell r="W922">
            <v>89600</v>
          </cell>
          <cell r="Y922" t="str">
            <v>代価表</v>
          </cell>
          <cell r="Z922" t="str">
            <v>木建-30</v>
          </cell>
          <cell r="AA922">
            <v>2</v>
          </cell>
          <cell r="AB922">
            <v>89600</v>
          </cell>
          <cell r="AC922">
            <v>0</v>
          </cell>
          <cell r="AD922">
            <v>0</v>
          </cell>
        </row>
        <row r="924">
          <cell r="G924" t="str">
            <v>4/WS</v>
          </cell>
          <cell r="I924">
            <v>1500</v>
          </cell>
          <cell r="J924" t="str">
            <v>×</v>
          </cell>
          <cell r="K924">
            <v>1500</v>
          </cell>
          <cell r="R924" t="str">
            <v>図面より</v>
          </cell>
          <cell r="S924">
            <v>1</v>
          </cell>
          <cell r="T924">
            <v>1</v>
          </cell>
          <cell r="U924" t="str">
            <v>ヶ所</v>
          </cell>
          <cell r="V924">
            <v>46700</v>
          </cell>
          <cell r="W924">
            <v>46700</v>
          </cell>
          <cell r="Y924" t="str">
            <v>代価表</v>
          </cell>
          <cell r="Z924" t="str">
            <v>木建-31</v>
          </cell>
          <cell r="AA924">
            <v>1</v>
          </cell>
          <cell r="AB924">
            <v>46700</v>
          </cell>
          <cell r="AC924">
            <v>0</v>
          </cell>
          <cell r="AD924">
            <v>0</v>
          </cell>
        </row>
        <row r="926">
          <cell r="G926" t="str">
            <v>1/WE</v>
          </cell>
          <cell r="I926">
            <v>1000</v>
          </cell>
          <cell r="J926" t="str">
            <v>×</v>
          </cell>
          <cell r="K926">
            <v>2000</v>
          </cell>
          <cell r="R926" t="str">
            <v>図面より</v>
          </cell>
          <cell r="S926">
            <v>2</v>
          </cell>
          <cell r="T926">
            <v>2</v>
          </cell>
          <cell r="U926" t="str">
            <v>ヶ所</v>
          </cell>
          <cell r="V926">
            <v>7000</v>
          </cell>
          <cell r="W926">
            <v>14000</v>
          </cell>
          <cell r="Y926" t="str">
            <v>代価表</v>
          </cell>
          <cell r="Z926" t="str">
            <v>木建-32</v>
          </cell>
          <cell r="AA926">
            <v>2</v>
          </cell>
          <cell r="AB926">
            <v>14000</v>
          </cell>
          <cell r="AC926">
            <v>0</v>
          </cell>
          <cell r="AD926">
            <v>0</v>
          </cell>
        </row>
        <row r="928">
          <cell r="G928" t="str">
            <v>2/WE</v>
          </cell>
          <cell r="I928">
            <v>900</v>
          </cell>
          <cell r="J928" t="str">
            <v>×</v>
          </cell>
          <cell r="K928">
            <v>2000</v>
          </cell>
          <cell r="R928" t="str">
            <v>図面より</v>
          </cell>
          <cell r="S928">
            <v>2</v>
          </cell>
          <cell r="T928">
            <v>2</v>
          </cell>
          <cell r="U928" t="str">
            <v>ヶ所</v>
          </cell>
          <cell r="V928">
            <v>6860</v>
          </cell>
          <cell r="W928">
            <v>13720</v>
          </cell>
          <cell r="Y928" t="str">
            <v>代価表</v>
          </cell>
          <cell r="Z928" t="str">
            <v>木建-33</v>
          </cell>
          <cell r="AA928">
            <v>2</v>
          </cell>
          <cell r="AB928">
            <v>13720</v>
          </cell>
          <cell r="AC928">
            <v>0</v>
          </cell>
          <cell r="AD928">
            <v>0</v>
          </cell>
        </row>
        <row r="930">
          <cell r="G930">
            <v>0</v>
          </cell>
          <cell r="U930" t="str">
            <v/>
          </cell>
          <cell r="V930" t="str">
            <v/>
          </cell>
          <cell r="Y930" t="str">
            <v/>
          </cell>
        </row>
        <row r="931">
          <cell r="AE931" t="str">
            <v>那覇市教育委員会</v>
          </cell>
          <cell r="AF931" t="str">
            <v>頁23</v>
          </cell>
        </row>
        <row r="932">
          <cell r="P932">
            <v>0</v>
          </cell>
          <cell r="R932" t="str">
            <v>数　量　集　計　表</v>
          </cell>
          <cell r="T932" t="str">
            <v>内</v>
          </cell>
          <cell r="V932" t="str">
            <v xml:space="preserve"> 訳</v>
          </cell>
          <cell r="W932" t="str">
            <v>書</v>
          </cell>
          <cell r="AF932" t="str">
            <v>頁24</v>
          </cell>
        </row>
        <row r="934">
          <cell r="T934">
            <v>0</v>
          </cell>
          <cell r="AC934" t="str">
            <v>宇栄原小学校（1工区建築）</v>
          </cell>
          <cell r="AE934" t="str">
            <v>P-21/42</v>
          </cell>
        </row>
        <row r="936">
          <cell r="G936" t="str">
            <v>　　　　　　　　　　工　事　別</v>
          </cell>
          <cell r="S936" t="str">
            <v>計</v>
          </cell>
          <cell r="V936" t="str">
            <v>　実　施　工　事　費</v>
          </cell>
          <cell r="AA936" t="str">
            <v>　　 対 象 経 費</v>
          </cell>
          <cell r="AC936" t="str">
            <v>　　対 象 外 経 費</v>
          </cell>
        </row>
        <row r="938">
          <cell r="E938" t="str">
            <v>No</v>
          </cell>
          <cell r="G938" t="str">
            <v>名 称</v>
          </cell>
          <cell r="K938" t="str">
            <v xml:space="preserve"> 　規 格</v>
          </cell>
          <cell r="P938" t="str">
            <v>頁</v>
          </cell>
          <cell r="R938" t="str">
            <v>参　照</v>
          </cell>
          <cell r="S938" t="str">
            <v>計算値</v>
          </cell>
          <cell r="T938" t="str">
            <v>数 量</v>
          </cell>
          <cell r="U938" t="str">
            <v>単 位</v>
          </cell>
          <cell r="V938" t="str">
            <v>単 価</v>
          </cell>
          <cell r="W938" t="str">
            <v>金 額</v>
          </cell>
          <cell r="Y938" t="str">
            <v xml:space="preserve">   　 備 考</v>
          </cell>
          <cell r="AA938" t="str">
            <v>数 量</v>
          </cell>
          <cell r="AB938" t="str">
            <v>金 額</v>
          </cell>
          <cell r="AC938" t="str">
            <v>数 量</v>
          </cell>
          <cell r="AD938" t="str">
            <v>金 額</v>
          </cell>
        </row>
        <row r="940">
          <cell r="G940">
            <v>0</v>
          </cell>
        </row>
        <row r="942">
          <cell r="G942" t="str">
            <v>3/WE</v>
          </cell>
          <cell r="I942">
            <v>1000</v>
          </cell>
          <cell r="J942" t="str">
            <v>×</v>
          </cell>
          <cell r="K942">
            <v>2300</v>
          </cell>
          <cell r="R942" t="str">
            <v>図面より</v>
          </cell>
          <cell r="S942">
            <v>6</v>
          </cell>
          <cell r="T942">
            <v>6</v>
          </cell>
          <cell r="U942" t="str">
            <v>ヶ所</v>
          </cell>
          <cell r="V942">
            <v>7340</v>
          </cell>
          <cell r="W942">
            <v>44040</v>
          </cell>
          <cell r="Y942" t="str">
            <v>代価表</v>
          </cell>
          <cell r="Z942" t="str">
            <v>木建-34</v>
          </cell>
          <cell r="AA942">
            <v>6</v>
          </cell>
          <cell r="AB942">
            <v>44040</v>
          </cell>
          <cell r="AC942">
            <v>0</v>
          </cell>
          <cell r="AD942">
            <v>0</v>
          </cell>
        </row>
        <row r="944">
          <cell r="G944" t="str">
            <v>4/WE</v>
          </cell>
          <cell r="I944">
            <v>2500</v>
          </cell>
          <cell r="J944" t="str">
            <v>×</v>
          </cell>
          <cell r="K944">
            <v>2000</v>
          </cell>
          <cell r="R944" t="str">
            <v>図面より</v>
          </cell>
          <cell r="S944">
            <v>3</v>
          </cell>
          <cell r="T944">
            <v>3</v>
          </cell>
          <cell r="U944" t="str">
            <v>ヶ所</v>
          </cell>
          <cell r="V944">
            <v>9100</v>
          </cell>
          <cell r="W944">
            <v>27300</v>
          </cell>
          <cell r="Y944" t="str">
            <v>代価表</v>
          </cell>
          <cell r="Z944" t="str">
            <v>木建-35</v>
          </cell>
          <cell r="AA944">
            <v>3</v>
          </cell>
          <cell r="AB944">
            <v>27300</v>
          </cell>
          <cell r="AC944">
            <v>0</v>
          </cell>
          <cell r="AD944">
            <v>0</v>
          </cell>
        </row>
        <row r="946">
          <cell r="G946" t="str">
            <v>5/WE</v>
          </cell>
          <cell r="I946">
            <v>2750</v>
          </cell>
          <cell r="J946" t="str">
            <v>×</v>
          </cell>
          <cell r="K946">
            <v>1800</v>
          </cell>
          <cell r="R946" t="str">
            <v>図面より</v>
          </cell>
          <cell r="S946">
            <v>1</v>
          </cell>
          <cell r="T946">
            <v>1</v>
          </cell>
          <cell r="U946" t="str">
            <v>ヶ所</v>
          </cell>
          <cell r="V946">
            <v>8890</v>
          </cell>
          <cell r="W946">
            <v>8890</v>
          </cell>
          <cell r="Y946" t="str">
            <v>代価表</v>
          </cell>
          <cell r="Z946" t="str">
            <v>木建-36</v>
          </cell>
          <cell r="AA946">
            <v>1</v>
          </cell>
          <cell r="AB946">
            <v>8890</v>
          </cell>
          <cell r="AC946">
            <v>0</v>
          </cell>
          <cell r="AD946">
            <v>0</v>
          </cell>
        </row>
        <row r="952">
          <cell r="S952">
            <v>0</v>
          </cell>
          <cell r="T952">
            <v>0</v>
          </cell>
        </row>
        <row r="954">
          <cell r="S954">
            <v>0</v>
          </cell>
          <cell r="T954">
            <v>0</v>
          </cell>
        </row>
        <row r="956">
          <cell r="S956">
            <v>0</v>
          </cell>
          <cell r="T956">
            <v>0</v>
          </cell>
        </row>
        <row r="958">
          <cell r="S958">
            <v>0</v>
          </cell>
          <cell r="T958">
            <v>0</v>
          </cell>
        </row>
        <row r="960">
          <cell r="S960">
            <v>0</v>
          </cell>
          <cell r="T960">
            <v>0</v>
          </cell>
        </row>
        <row r="962">
          <cell r="S962">
            <v>0</v>
          </cell>
          <cell r="T962">
            <v>0</v>
          </cell>
        </row>
        <row r="964">
          <cell r="S964">
            <v>0</v>
          </cell>
          <cell r="T964">
            <v>0</v>
          </cell>
        </row>
        <row r="966">
          <cell r="S966">
            <v>0</v>
          </cell>
          <cell r="T966">
            <v>0</v>
          </cell>
        </row>
        <row r="968">
          <cell r="S968">
            <v>0</v>
          </cell>
          <cell r="T968">
            <v>0</v>
          </cell>
        </row>
        <row r="970">
          <cell r="S970">
            <v>0</v>
          </cell>
          <cell r="T970">
            <v>0</v>
          </cell>
        </row>
        <row r="972">
          <cell r="S972">
            <v>0</v>
          </cell>
          <cell r="T972">
            <v>0</v>
          </cell>
        </row>
        <row r="974">
          <cell r="S974">
            <v>0</v>
          </cell>
          <cell r="T974">
            <v>0</v>
          </cell>
        </row>
        <row r="976">
          <cell r="G976" t="str">
            <v>小 計</v>
          </cell>
          <cell r="V976" t="str">
            <v/>
          </cell>
          <cell r="W976">
            <v>4472430</v>
          </cell>
          <cell r="Y976" t="str">
            <v/>
          </cell>
          <cell r="AB976">
            <v>4472430</v>
          </cell>
          <cell r="AD976">
            <v>0</v>
          </cell>
        </row>
        <row r="977">
          <cell r="AE977" t="str">
            <v>那覇市教育委員会</v>
          </cell>
          <cell r="AF977" t="str">
            <v>頁24</v>
          </cell>
        </row>
        <row r="978">
          <cell r="P978">
            <v>14</v>
          </cell>
          <cell r="R978" t="str">
            <v>数　量　集　計　表</v>
          </cell>
          <cell r="T978" t="str">
            <v>内</v>
          </cell>
          <cell r="V978" t="str">
            <v xml:space="preserve"> 訳</v>
          </cell>
          <cell r="W978" t="str">
            <v>書</v>
          </cell>
          <cell r="AF978" t="str">
            <v>頁25</v>
          </cell>
        </row>
        <row r="980">
          <cell r="T980">
            <v>0</v>
          </cell>
          <cell r="AC980" t="str">
            <v>宇栄原小学校（1工区建築）</v>
          </cell>
          <cell r="AE980" t="str">
            <v>P-22/42</v>
          </cell>
        </row>
        <row r="982">
          <cell r="G982" t="str">
            <v>　　　　　　　　　　工　事　別</v>
          </cell>
          <cell r="S982" t="str">
            <v>計</v>
          </cell>
          <cell r="V982" t="str">
            <v>　実　施　工　事　費</v>
          </cell>
          <cell r="AA982" t="str">
            <v>　　 対 象 経 費</v>
          </cell>
          <cell r="AC982" t="str">
            <v>　　対 象 外 経 費</v>
          </cell>
        </row>
        <row r="984">
          <cell r="E984" t="str">
            <v>No</v>
          </cell>
          <cell r="G984" t="str">
            <v>名 称</v>
          </cell>
          <cell r="K984" t="str">
            <v xml:space="preserve"> 　規 格</v>
          </cell>
          <cell r="P984" t="str">
            <v>頁</v>
          </cell>
          <cell r="R984" t="str">
            <v>参　照</v>
          </cell>
          <cell r="S984" t="str">
            <v>計算値</v>
          </cell>
          <cell r="T984" t="str">
            <v>数 量</v>
          </cell>
          <cell r="U984" t="str">
            <v>単 位</v>
          </cell>
          <cell r="V984" t="str">
            <v>単 価</v>
          </cell>
          <cell r="W984" t="str">
            <v>金 額</v>
          </cell>
          <cell r="Y984" t="str">
            <v xml:space="preserve">   　 備 考</v>
          </cell>
          <cell r="AA984" t="str">
            <v>数 量</v>
          </cell>
          <cell r="AB984" t="str">
            <v>金 額</v>
          </cell>
          <cell r="AC984" t="str">
            <v>数 量</v>
          </cell>
          <cell r="AD984" t="str">
            <v>金 額</v>
          </cell>
          <cell r="AF984" t="str">
            <v>金属製建具工事の計</v>
          </cell>
        </row>
        <row r="985">
          <cell r="AF985" t="str">
            <v>↓↓↓</v>
          </cell>
        </row>
        <row r="986">
          <cell r="E986">
            <v>14</v>
          </cell>
          <cell r="G986" t="str">
            <v>金属製建具工事</v>
          </cell>
          <cell r="AF986" t="e">
            <v>#REF!</v>
          </cell>
          <cell r="AG986" t="e">
            <v>#REF!</v>
          </cell>
          <cell r="AH986" t="e">
            <v>#REF!</v>
          </cell>
        </row>
        <row r="988">
          <cell r="E988">
            <v>1</v>
          </cell>
          <cell r="G988" t="str">
            <v>（ｱﾙﾐﾆｳﾑ製建具）</v>
          </cell>
          <cell r="S988">
            <v>0</v>
          </cell>
          <cell r="T988">
            <v>0</v>
          </cell>
        </row>
        <row r="989">
          <cell r="G989" t="str">
            <v>1/AW　ﾗﾝﾏ付</v>
          </cell>
          <cell r="I989" t="str">
            <v>　100ｍｍﾀｲﾌﾟ（補強鉄骨共）</v>
          </cell>
        </row>
        <row r="990">
          <cell r="G990" t="str">
            <v>4連引分けｻｯｼ</v>
          </cell>
          <cell r="I990">
            <v>14600</v>
          </cell>
          <cell r="J990" t="str">
            <v>×</v>
          </cell>
          <cell r="K990">
            <v>6800</v>
          </cell>
          <cell r="R990" t="str">
            <v>図面より</v>
          </cell>
          <cell r="S990">
            <v>1</v>
          </cell>
          <cell r="T990">
            <v>1</v>
          </cell>
          <cell r="U990" t="str">
            <v>ヶ所</v>
          </cell>
          <cell r="V990">
            <v>8393200</v>
          </cell>
          <cell r="W990">
            <v>8393200</v>
          </cell>
          <cell r="Y990" t="str">
            <v>見積単価</v>
          </cell>
          <cell r="AA990">
            <v>1</v>
          </cell>
          <cell r="AB990">
            <v>8393200</v>
          </cell>
          <cell r="AC990">
            <v>0</v>
          </cell>
          <cell r="AD990">
            <v>0</v>
          </cell>
        </row>
        <row r="991">
          <cell r="G991" t="str">
            <v>3/AW　ﾗﾝﾏ付</v>
          </cell>
          <cell r="I991" t="str">
            <v>　100ｍｍﾀｲﾌﾟ</v>
          </cell>
        </row>
        <row r="992">
          <cell r="G992" t="str">
            <v>2連引分けｻｯｼ</v>
          </cell>
          <cell r="I992">
            <v>7210</v>
          </cell>
          <cell r="J992" t="str">
            <v>×</v>
          </cell>
          <cell r="K992">
            <v>2625</v>
          </cell>
          <cell r="R992" t="str">
            <v>図面より</v>
          </cell>
          <cell r="S992">
            <v>6</v>
          </cell>
          <cell r="T992">
            <v>6</v>
          </cell>
          <cell r="U992" t="str">
            <v>ヶ所</v>
          </cell>
          <cell r="V992">
            <v>586000</v>
          </cell>
          <cell r="W992">
            <v>3516000</v>
          </cell>
          <cell r="Y992" t="str">
            <v>見積単価</v>
          </cell>
          <cell r="AA992">
            <v>6</v>
          </cell>
          <cell r="AB992">
            <v>3516000</v>
          </cell>
          <cell r="AC992">
            <v>0</v>
          </cell>
          <cell r="AD992">
            <v>0</v>
          </cell>
        </row>
        <row r="993">
          <cell r="G993" t="str">
            <v>5/AW　ﾗﾝﾏ付</v>
          </cell>
          <cell r="I993" t="str">
            <v>　100ｍｍﾀｲﾌﾟ</v>
          </cell>
        </row>
        <row r="994">
          <cell r="G994" t="str">
            <v>引分けｻｯｼ</v>
          </cell>
          <cell r="I994">
            <v>3800</v>
          </cell>
          <cell r="J994" t="str">
            <v>×</v>
          </cell>
          <cell r="K994">
            <v>2625</v>
          </cell>
          <cell r="R994" t="str">
            <v>図面より</v>
          </cell>
          <cell r="S994">
            <v>6</v>
          </cell>
          <cell r="T994">
            <v>6</v>
          </cell>
          <cell r="U994" t="str">
            <v>ヶ所</v>
          </cell>
          <cell r="V994">
            <v>287800</v>
          </cell>
          <cell r="W994">
            <v>1726800</v>
          </cell>
          <cell r="Y994" t="str">
            <v>見積単価</v>
          </cell>
          <cell r="AA994">
            <v>6</v>
          </cell>
          <cell r="AB994">
            <v>1726800</v>
          </cell>
          <cell r="AC994">
            <v>0</v>
          </cell>
          <cell r="AD994">
            <v>0</v>
          </cell>
        </row>
        <row r="995">
          <cell r="G995" t="str">
            <v>6/AW　ﾗﾝﾏ付</v>
          </cell>
          <cell r="I995" t="str">
            <v>　100ｍｍﾀｲﾌﾟ</v>
          </cell>
        </row>
        <row r="996">
          <cell r="G996" t="str">
            <v>4連引違いｻｯｼ</v>
          </cell>
          <cell r="I996">
            <v>6850</v>
          </cell>
          <cell r="J996" t="str">
            <v>×</v>
          </cell>
          <cell r="K996">
            <v>2625</v>
          </cell>
          <cell r="R996" t="str">
            <v>図面より</v>
          </cell>
          <cell r="S996">
            <v>1</v>
          </cell>
          <cell r="T996">
            <v>1</v>
          </cell>
          <cell r="U996" t="str">
            <v>ヶ所</v>
          </cell>
          <cell r="V996">
            <v>475300</v>
          </cell>
          <cell r="W996">
            <v>475300</v>
          </cell>
          <cell r="Y996" t="str">
            <v>見積単価</v>
          </cell>
          <cell r="AA996">
            <v>1</v>
          </cell>
          <cell r="AB996">
            <v>475300</v>
          </cell>
          <cell r="AC996">
            <v>0</v>
          </cell>
          <cell r="AD996">
            <v>0</v>
          </cell>
        </row>
        <row r="997">
          <cell r="G997" t="str">
            <v>7/AW　ﾗﾝﾏ付</v>
          </cell>
          <cell r="I997" t="str">
            <v>　100ｍｍﾀｲﾌﾟ</v>
          </cell>
        </row>
        <row r="998">
          <cell r="G998" t="str">
            <v>4連引違いｻｯｼ</v>
          </cell>
          <cell r="I998">
            <v>6100</v>
          </cell>
          <cell r="J998" t="str">
            <v>×</v>
          </cell>
          <cell r="K998">
            <v>2625</v>
          </cell>
          <cell r="R998" t="str">
            <v>図面より</v>
          </cell>
          <cell r="S998">
            <v>2</v>
          </cell>
          <cell r="T998">
            <v>2</v>
          </cell>
          <cell r="U998" t="str">
            <v>ヶ所</v>
          </cell>
          <cell r="V998">
            <v>463300</v>
          </cell>
          <cell r="W998">
            <v>926600</v>
          </cell>
          <cell r="Y998" t="str">
            <v>見積単価</v>
          </cell>
          <cell r="AA998">
            <v>2</v>
          </cell>
          <cell r="AB998">
            <v>926600</v>
          </cell>
          <cell r="AC998">
            <v>0</v>
          </cell>
          <cell r="AD998">
            <v>0</v>
          </cell>
        </row>
        <row r="999">
          <cell r="G999" t="str">
            <v>8/AW　ﾗﾝﾏ付</v>
          </cell>
          <cell r="I999" t="str">
            <v>　100ｍｍﾀｲﾌﾟ</v>
          </cell>
        </row>
        <row r="1000">
          <cell r="G1000" t="str">
            <v>4連引違いｻｯｼ</v>
          </cell>
          <cell r="I1000">
            <v>6500</v>
          </cell>
          <cell r="J1000" t="str">
            <v>×</v>
          </cell>
          <cell r="K1000">
            <v>2625</v>
          </cell>
          <cell r="R1000" t="str">
            <v>図面より</v>
          </cell>
          <cell r="S1000">
            <v>2</v>
          </cell>
          <cell r="T1000">
            <v>2</v>
          </cell>
          <cell r="U1000" t="str">
            <v>ヶ所</v>
          </cell>
          <cell r="V1000">
            <v>469300</v>
          </cell>
          <cell r="W1000">
            <v>938600</v>
          </cell>
          <cell r="Y1000" t="str">
            <v>見積単価</v>
          </cell>
          <cell r="AA1000">
            <v>2</v>
          </cell>
          <cell r="AB1000">
            <v>938600</v>
          </cell>
          <cell r="AC1000">
            <v>0</v>
          </cell>
          <cell r="AD1000">
            <v>0</v>
          </cell>
        </row>
        <row r="1001">
          <cell r="G1001" t="str">
            <v>9/AW　ﾗﾝﾏ付</v>
          </cell>
          <cell r="I1001" t="str">
            <v>　100ｍｍﾀｲﾌﾟ</v>
          </cell>
        </row>
        <row r="1002">
          <cell r="G1002" t="str">
            <v>4連引違いｻｯｼ</v>
          </cell>
          <cell r="I1002">
            <v>6500</v>
          </cell>
          <cell r="J1002" t="str">
            <v>×</v>
          </cell>
          <cell r="K1002">
            <v>2525</v>
          </cell>
          <cell r="R1002" t="str">
            <v>図面より</v>
          </cell>
          <cell r="S1002">
            <v>2</v>
          </cell>
          <cell r="T1002">
            <v>2</v>
          </cell>
          <cell r="U1002" t="str">
            <v>ヶ所</v>
          </cell>
          <cell r="V1002">
            <v>463800</v>
          </cell>
          <cell r="W1002">
            <v>927600</v>
          </cell>
          <cell r="Y1002" t="str">
            <v>見積単価</v>
          </cell>
          <cell r="AA1002">
            <v>2</v>
          </cell>
          <cell r="AB1002">
            <v>927600</v>
          </cell>
          <cell r="AC1002">
            <v>0</v>
          </cell>
          <cell r="AD1002">
            <v>0</v>
          </cell>
        </row>
        <row r="1003">
          <cell r="G1003" t="str">
            <v>11/AW　ﾗﾝﾏ･袖付</v>
          </cell>
          <cell r="I1003" t="str">
            <v>　100ｍｍﾀｲﾌﾟ</v>
          </cell>
        </row>
        <row r="1004">
          <cell r="G1004" t="str">
            <v>2連引違いｻｯｼ</v>
          </cell>
          <cell r="I1004">
            <v>4110</v>
          </cell>
          <cell r="J1004" t="str">
            <v>×</v>
          </cell>
          <cell r="K1004">
            <v>2525</v>
          </cell>
          <cell r="R1004" t="str">
            <v>図面より</v>
          </cell>
          <cell r="S1004">
            <v>3</v>
          </cell>
          <cell r="T1004">
            <v>3</v>
          </cell>
          <cell r="U1004" t="str">
            <v>ヶ所</v>
          </cell>
          <cell r="V1004">
            <v>290500</v>
          </cell>
          <cell r="W1004">
            <v>871500</v>
          </cell>
          <cell r="Y1004" t="str">
            <v>見積単価</v>
          </cell>
          <cell r="AA1004">
            <v>3</v>
          </cell>
          <cell r="AB1004">
            <v>871500</v>
          </cell>
          <cell r="AC1004">
            <v>0</v>
          </cell>
          <cell r="AD1004">
            <v>0</v>
          </cell>
        </row>
        <row r="1005">
          <cell r="G1005" t="str">
            <v>13/AW　ﾗﾝﾏ付</v>
          </cell>
          <cell r="I1005" t="str">
            <v>　100ｍｍﾀｲﾌﾟ</v>
          </cell>
        </row>
        <row r="1006">
          <cell r="G1006" t="str">
            <v>2連引違いｻｯｼ</v>
          </cell>
          <cell r="I1006">
            <v>3300</v>
          </cell>
          <cell r="J1006" t="str">
            <v>×</v>
          </cell>
          <cell r="K1006">
            <v>2625</v>
          </cell>
          <cell r="R1006" t="str">
            <v>図面より</v>
          </cell>
          <cell r="S1006">
            <v>1</v>
          </cell>
          <cell r="T1006">
            <v>1</v>
          </cell>
          <cell r="U1006" t="str">
            <v>ヶ所</v>
          </cell>
          <cell r="V1006">
            <v>199100</v>
          </cell>
          <cell r="W1006">
            <v>199100</v>
          </cell>
          <cell r="Y1006" t="str">
            <v>見積単価</v>
          </cell>
          <cell r="AA1006">
            <v>1</v>
          </cell>
          <cell r="AB1006">
            <v>199100</v>
          </cell>
          <cell r="AC1006">
            <v>0</v>
          </cell>
          <cell r="AD1006">
            <v>0</v>
          </cell>
        </row>
        <row r="1007">
          <cell r="G1007" t="str">
            <v>14/AW　ﾗﾝﾏ・両袖付</v>
          </cell>
          <cell r="I1007" t="str">
            <v>　100ｍｍﾀｲﾌﾟ</v>
          </cell>
        </row>
        <row r="1008">
          <cell r="G1008" t="str">
            <v>3連引違いｻｯｼ</v>
          </cell>
          <cell r="I1008">
            <v>6850</v>
          </cell>
          <cell r="J1008" t="str">
            <v>×</v>
          </cell>
          <cell r="K1008">
            <v>2625</v>
          </cell>
          <cell r="R1008" t="str">
            <v>図面より</v>
          </cell>
          <cell r="S1008">
            <v>1</v>
          </cell>
          <cell r="T1008">
            <v>1</v>
          </cell>
          <cell r="U1008" t="str">
            <v>ヶ所</v>
          </cell>
          <cell r="V1008">
            <v>403700</v>
          </cell>
          <cell r="W1008">
            <v>403700</v>
          </cell>
          <cell r="Y1008" t="str">
            <v>見積単価</v>
          </cell>
          <cell r="AA1008">
            <v>1</v>
          </cell>
          <cell r="AB1008">
            <v>403700</v>
          </cell>
          <cell r="AC1008">
            <v>0</v>
          </cell>
          <cell r="AD1008">
            <v>0</v>
          </cell>
        </row>
        <row r="1009">
          <cell r="G1009" t="str">
            <v>15-1/AW　ﾗﾝﾏ付</v>
          </cell>
          <cell r="I1009" t="str">
            <v>　100ｍｍﾀｲﾌﾟ</v>
          </cell>
        </row>
        <row r="1010">
          <cell r="G1010" t="str">
            <v>4連引違いｻｯｼ</v>
          </cell>
          <cell r="I1010">
            <v>6850</v>
          </cell>
          <cell r="J1010" t="str">
            <v>×</v>
          </cell>
          <cell r="K1010">
            <v>2525</v>
          </cell>
          <cell r="R1010" t="str">
            <v>図面より</v>
          </cell>
          <cell r="S1010">
            <v>1</v>
          </cell>
          <cell r="T1010">
            <v>1</v>
          </cell>
          <cell r="U1010" t="str">
            <v>ヶ所</v>
          </cell>
          <cell r="V1010">
            <v>396900</v>
          </cell>
          <cell r="W1010">
            <v>396900</v>
          </cell>
          <cell r="Y1010" t="str">
            <v>見積単価</v>
          </cell>
          <cell r="AA1010">
            <v>1</v>
          </cell>
          <cell r="AB1010">
            <v>396900</v>
          </cell>
          <cell r="AC1010">
            <v>0</v>
          </cell>
          <cell r="AD1010">
            <v>0</v>
          </cell>
        </row>
        <row r="1011">
          <cell r="G1011" t="str">
            <v>15-2/AW　ﾗﾝﾏ付</v>
          </cell>
          <cell r="I1011" t="str">
            <v>　100ｍｍﾀｲﾌﾟ</v>
          </cell>
        </row>
        <row r="1012">
          <cell r="G1012" t="str">
            <v>4連引違いｻｯｼ</v>
          </cell>
          <cell r="I1012">
            <v>6500</v>
          </cell>
          <cell r="J1012" t="str">
            <v>×</v>
          </cell>
          <cell r="K1012">
            <v>2525</v>
          </cell>
          <cell r="R1012" t="str">
            <v>図面より</v>
          </cell>
          <cell r="S1012">
            <v>1</v>
          </cell>
          <cell r="T1012">
            <v>1</v>
          </cell>
          <cell r="U1012" t="str">
            <v>ヶ所</v>
          </cell>
          <cell r="V1012">
            <v>391800</v>
          </cell>
          <cell r="W1012">
            <v>391800</v>
          </cell>
          <cell r="Y1012" t="str">
            <v>見積単価</v>
          </cell>
          <cell r="AA1012">
            <v>1</v>
          </cell>
          <cell r="AB1012">
            <v>391800</v>
          </cell>
          <cell r="AC1012">
            <v>0</v>
          </cell>
          <cell r="AD1012">
            <v>0</v>
          </cell>
        </row>
        <row r="1013">
          <cell r="G1013" t="str">
            <v>16/AW　ﾗﾝﾏ付</v>
          </cell>
          <cell r="I1013" t="str">
            <v>　100ｍｍﾀｲﾌﾟ</v>
          </cell>
        </row>
        <row r="1014">
          <cell r="G1014" t="str">
            <v>2連引違いｻｯｼ</v>
          </cell>
          <cell r="I1014">
            <v>2700</v>
          </cell>
          <cell r="J1014" t="str">
            <v>×</v>
          </cell>
          <cell r="K1014">
            <v>2625</v>
          </cell>
          <cell r="R1014" t="str">
            <v>図面より</v>
          </cell>
          <cell r="S1014">
            <v>1</v>
          </cell>
          <cell r="T1014">
            <v>1</v>
          </cell>
          <cell r="U1014" t="str">
            <v>ヶ所</v>
          </cell>
          <cell r="V1014">
            <v>203200</v>
          </cell>
          <cell r="W1014">
            <v>203200</v>
          </cell>
          <cell r="Y1014" t="str">
            <v>見積単価</v>
          </cell>
          <cell r="AA1014">
            <v>1</v>
          </cell>
          <cell r="AB1014">
            <v>203200</v>
          </cell>
          <cell r="AC1014">
            <v>0</v>
          </cell>
          <cell r="AD1014">
            <v>0</v>
          </cell>
        </row>
        <row r="1015">
          <cell r="G1015" t="str">
            <v>17-1,17-1a/AW　ﾗﾝﾏ付</v>
          </cell>
          <cell r="I1015" t="str">
            <v>　100ｍｍﾀｲﾌﾟ</v>
          </cell>
        </row>
        <row r="1016">
          <cell r="G1016" t="str">
            <v>引違いｱﾙﾐｻｯｼ</v>
          </cell>
          <cell r="I1016">
            <v>2100</v>
          </cell>
          <cell r="J1016" t="str">
            <v>×</v>
          </cell>
          <cell r="K1016">
            <v>2625</v>
          </cell>
          <cell r="R1016" t="str">
            <v>図面より</v>
          </cell>
          <cell r="S1016">
            <v>2</v>
          </cell>
          <cell r="T1016">
            <v>2</v>
          </cell>
          <cell r="U1016" t="str">
            <v>ヶ所</v>
          </cell>
          <cell r="V1016">
            <v>108800</v>
          </cell>
          <cell r="W1016">
            <v>217600</v>
          </cell>
          <cell r="Y1016" t="str">
            <v>見積単価</v>
          </cell>
          <cell r="AA1016">
            <v>2</v>
          </cell>
          <cell r="AB1016">
            <v>217600</v>
          </cell>
          <cell r="AC1016">
            <v>0</v>
          </cell>
          <cell r="AD1016">
            <v>0</v>
          </cell>
        </row>
        <row r="1017">
          <cell r="G1017" t="str">
            <v>17-2,17-2a/AW　ﾗﾝﾏ付</v>
          </cell>
          <cell r="I1017" t="str">
            <v>　100ｍｍﾀｲﾌﾟ</v>
          </cell>
        </row>
        <row r="1018">
          <cell r="G1018" t="str">
            <v>引違いｻｯｼ</v>
          </cell>
          <cell r="I1018">
            <v>2000</v>
          </cell>
          <cell r="J1018" t="str">
            <v>×</v>
          </cell>
          <cell r="K1018">
            <v>2625</v>
          </cell>
          <cell r="R1018" t="str">
            <v>図面より</v>
          </cell>
          <cell r="S1018">
            <v>2</v>
          </cell>
          <cell r="T1018">
            <v>2</v>
          </cell>
          <cell r="U1018" t="str">
            <v>ヶ所</v>
          </cell>
          <cell r="V1018">
            <v>107200</v>
          </cell>
          <cell r="W1018">
            <v>214400</v>
          </cell>
          <cell r="Y1018" t="str">
            <v>見積単価</v>
          </cell>
          <cell r="AA1018">
            <v>2</v>
          </cell>
          <cell r="AB1018">
            <v>214400</v>
          </cell>
          <cell r="AC1018">
            <v>0</v>
          </cell>
          <cell r="AD1018">
            <v>0</v>
          </cell>
        </row>
        <row r="1022">
          <cell r="G1022">
            <v>0</v>
          </cell>
          <cell r="U1022" t="str">
            <v/>
          </cell>
          <cell r="V1022" t="str">
            <v/>
          </cell>
          <cell r="Y1022" t="str">
            <v/>
          </cell>
        </row>
        <row r="1023">
          <cell r="AE1023" t="str">
            <v>那覇市教育委員会</v>
          </cell>
          <cell r="AF1023" t="str">
            <v>頁25</v>
          </cell>
        </row>
        <row r="1024">
          <cell r="P1024">
            <v>0</v>
          </cell>
          <cell r="R1024" t="str">
            <v>数　量　集　計　表</v>
          </cell>
          <cell r="T1024" t="str">
            <v>内</v>
          </cell>
          <cell r="V1024" t="str">
            <v xml:space="preserve"> 訳</v>
          </cell>
          <cell r="W1024" t="str">
            <v>書</v>
          </cell>
          <cell r="AF1024" t="str">
            <v>頁26</v>
          </cell>
        </row>
        <row r="1026">
          <cell r="T1026">
            <v>0</v>
          </cell>
          <cell r="AC1026" t="str">
            <v>宇栄原小学校（1工区建築）</v>
          </cell>
          <cell r="AE1026" t="str">
            <v>P-23/42</v>
          </cell>
        </row>
        <row r="1028">
          <cell r="G1028" t="str">
            <v>　　　　　　　　　　工　事　別</v>
          </cell>
          <cell r="S1028" t="str">
            <v>計</v>
          </cell>
          <cell r="V1028" t="str">
            <v>　実　施　工　事　費</v>
          </cell>
          <cell r="AA1028" t="str">
            <v>　　 対 象 経 費</v>
          </cell>
          <cell r="AC1028" t="str">
            <v>　　対 象 外 経 費</v>
          </cell>
        </row>
        <row r="1030">
          <cell r="E1030" t="str">
            <v>No</v>
          </cell>
          <cell r="G1030" t="str">
            <v>名 称</v>
          </cell>
          <cell r="K1030" t="str">
            <v xml:space="preserve"> 　規 格</v>
          </cell>
          <cell r="P1030" t="str">
            <v>頁</v>
          </cell>
          <cell r="R1030" t="str">
            <v>参　照</v>
          </cell>
          <cell r="S1030" t="str">
            <v>計算値</v>
          </cell>
          <cell r="T1030" t="str">
            <v>数 量</v>
          </cell>
          <cell r="U1030" t="str">
            <v>単 位</v>
          </cell>
          <cell r="V1030" t="str">
            <v>単 価</v>
          </cell>
          <cell r="W1030" t="str">
            <v>金 額</v>
          </cell>
          <cell r="Y1030" t="str">
            <v xml:space="preserve">   　 備 考</v>
          </cell>
          <cell r="AA1030" t="str">
            <v>数 量</v>
          </cell>
          <cell r="AB1030" t="str">
            <v>金 額</v>
          </cell>
          <cell r="AC1030" t="str">
            <v>数 量</v>
          </cell>
          <cell r="AD1030" t="str">
            <v>金 額</v>
          </cell>
        </row>
        <row r="1032">
          <cell r="G1032">
            <v>0</v>
          </cell>
        </row>
        <row r="1033">
          <cell r="G1033" t="str">
            <v>19/AW　ﾗﾝﾏ付</v>
          </cell>
          <cell r="I1033" t="str">
            <v>　100ｍｍﾀｲﾌﾟ</v>
          </cell>
        </row>
        <row r="1034">
          <cell r="E1034">
            <v>2</v>
          </cell>
          <cell r="G1034" t="str">
            <v>引違いｻｯｼ</v>
          </cell>
          <cell r="I1034">
            <v>2000</v>
          </cell>
          <cell r="J1034" t="str">
            <v>×</v>
          </cell>
          <cell r="K1034">
            <v>2525</v>
          </cell>
          <cell r="R1034" t="str">
            <v>図面より</v>
          </cell>
          <cell r="S1034">
            <v>1</v>
          </cell>
          <cell r="T1034">
            <v>1</v>
          </cell>
          <cell r="U1034" t="str">
            <v>ヶ所</v>
          </cell>
          <cell r="V1034">
            <v>106400</v>
          </cell>
          <cell r="W1034">
            <v>106400</v>
          </cell>
          <cell r="Y1034" t="str">
            <v>見積単価</v>
          </cell>
          <cell r="AA1034">
            <v>1</v>
          </cell>
          <cell r="AB1034">
            <v>106400</v>
          </cell>
          <cell r="AC1034">
            <v>0</v>
          </cell>
          <cell r="AD1034">
            <v>0</v>
          </cell>
        </row>
        <row r="1035">
          <cell r="G1035" t="str">
            <v>20/AW　ﾗﾝﾏ付</v>
          </cell>
          <cell r="I1035" t="str">
            <v>　100ｍｍﾀｲﾌﾟ</v>
          </cell>
        </row>
        <row r="1036">
          <cell r="G1036" t="str">
            <v>引違いｻｯｼ</v>
          </cell>
          <cell r="I1036">
            <v>1800</v>
          </cell>
          <cell r="J1036" t="str">
            <v>×</v>
          </cell>
          <cell r="K1036">
            <v>2625</v>
          </cell>
          <cell r="R1036" t="str">
            <v>図面より</v>
          </cell>
          <cell r="S1036">
            <v>1</v>
          </cell>
          <cell r="T1036">
            <v>1</v>
          </cell>
          <cell r="U1036" t="str">
            <v>ヶ所</v>
          </cell>
          <cell r="V1036">
            <v>104000</v>
          </cell>
          <cell r="W1036">
            <v>104000</v>
          </cell>
          <cell r="Y1036" t="str">
            <v>見積単価</v>
          </cell>
          <cell r="AA1036">
            <v>1</v>
          </cell>
          <cell r="AB1036">
            <v>104000</v>
          </cell>
          <cell r="AC1036">
            <v>0</v>
          </cell>
          <cell r="AD1036">
            <v>0</v>
          </cell>
        </row>
        <row r="1037">
          <cell r="G1037" t="str">
            <v>21/AW　ﾗﾝﾏ付</v>
          </cell>
          <cell r="I1037" t="str">
            <v>　100ｍｍﾀｲﾌﾟ</v>
          </cell>
        </row>
        <row r="1038">
          <cell r="G1038" t="str">
            <v>引違い防音ｻｯｼ</v>
          </cell>
          <cell r="I1038">
            <v>1800</v>
          </cell>
          <cell r="J1038" t="str">
            <v>×</v>
          </cell>
          <cell r="K1038">
            <v>2625</v>
          </cell>
          <cell r="R1038" t="str">
            <v>図面より</v>
          </cell>
          <cell r="S1038">
            <v>6</v>
          </cell>
          <cell r="T1038">
            <v>6</v>
          </cell>
          <cell r="U1038" t="str">
            <v>ヶ所</v>
          </cell>
          <cell r="V1038">
            <v>125500</v>
          </cell>
          <cell r="W1038">
            <v>753000</v>
          </cell>
          <cell r="Y1038" t="str">
            <v>見積単価</v>
          </cell>
          <cell r="AA1038">
            <v>6</v>
          </cell>
          <cell r="AB1038">
            <v>753000</v>
          </cell>
          <cell r="AC1038">
            <v>0</v>
          </cell>
          <cell r="AD1038">
            <v>0</v>
          </cell>
        </row>
        <row r="1039">
          <cell r="G1039" t="str">
            <v>22/AW　ﾗﾝﾏ付</v>
          </cell>
          <cell r="I1039" t="str">
            <v>　100ｍｍﾀｲﾌﾟ</v>
          </cell>
        </row>
        <row r="1040">
          <cell r="G1040" t="str">
            <v>引違いｻｯｼ</v>
          </cell>
          <cell r="I1040">
            <v>1600</v>
          </cell>
          <cell r="J1040" t="str">
            <v>×</v>
          </cell>
          <cell r="K1040">
            <v>2625</v>
          </cell>
          <cell r="R1040" t="str">
            <v>図面より</v>
          </cell>
          <cell r="S1040">
            <v>3</v>
          </cell>
          <cell r="T1040">
            <v>3</v>
          </cell>
          <cell r="U1040" t="str">
            <v>ヶ所</v>
          </cell>
          <cell r="V1040">
            <v>100800</v>
          </cell>
          <cell r="W1040">
            <v>302400</v>
          </cell>
          <cell r="Y1040" t="str">
            <v>見積単価</v>
          </cell>
          <cell r="AA1040">
            <v>3</v>
          </cell>
          <cell r="AB1040">
            <v>302400</v>
          </cell>
          <cell r="AC1040">
            <v>0</v>
          </cell>
          <cell r="AD1040">
            <v>0</v>
          </cell>
        </row>
        <row r="1041">
          <cell r="G1041" t="str">
            <v>24/AW　ﾗﾝﾏ付</v>
          </cell>
          <cell r="I1041" t="str">
            <v>　70ｍｍﾀｲﾌﾟ</v>
          </cell>
        </row>
        <row r="1042">
          <cell r="G1042" t="str">
            <v>4連引違いｻｯｼ</v>
          </cell>
          <cell r="I1042">
            <v>6850</v>
          </cell>
          <cell r="J1042" t="str">
            <v>×</v>
          </cell>
          <cell r="K1042">
            <v>1825</v>
          </cell>
          <cell r="R1042" t="str">
            <v>図面より</v>
          </cell>
          <cell r="S1042">
            <v>4</v>
          </cell>
          <cell r="T1042">
            <v>4</v>
          </cell>
          <cell r="U1042" t="str">
            <v>ヶ所</v>
          </cell>
          <cell r="V1042">
            <v>260000</v>
          </cell>
          <cell r="W1042">
            <v>1040000</v>
          </cell>
          <cell r="Y1042" t="str">
            <v>見積単価</v>
          </cell>
          <cell r="AA1042">
            <v>4</v>
          </cell>
          <cell r="AB1042">
            <v>1040000</v>
          </cell>
          <cell r="AC1042">
            <v>0</v>
          </cell>
          <cell r="AD1042">
            <v>0</v>
          </cell>
        </row>
        <row r="1043">
          <cell r="G1043" t="str">
            <v>26/AW　ﾗﾝﾏ付</v>
          </cell>
          <cell r="I1043" t="str">
            <v>　70ｍｍﾀｲﾌﾟ</v>
          </cell>
        </row>
        <row r="1044">
          <cell r="G1044" t="str">
            <v>4連引違いｻｯｼ</v>
          </cell>
          <cell r="I1044">
            <v>6600</v>
          </cell>
          <cell r="J1044" t="str">
            <v>×</v>
          </cell>
          <cell r="K1044">
            <v>2625</v>
          </cell>
          <cell r="R1044" t="str">
            <v>図面より</v>
          </cell>
          <cell r="S1044">
            <v>1</v>
          </cell>
          <cell r="T1044">
            <v>1</v>
          </cell>
          <cell r="U1044" t="str">
            <v>ヶ所</v>
          </cell>
          <cell r="V1044">
            <v>274700</v>
          </cell>
          <cell r="W1044">
            <v>274700</v>
          </cell>
          <cell r="Y1044" t="str">
            <v>見積単価</v>
          </cell>
          <cell r="AA1044">
            <v>1</v>
          </cell>
          <cell r="AB1044">
            <v>274700</v>
          </cell>
          <cell r="AC1044">
            <v>0</v>
          </cell>
          <cell r="AD1044">
            <v>0</v>
          </cell>
        </row>
        <row r="1045">
          <cell r="G1045" t="str">
            <v>27/AW　ﾗﾝﾏ付</v>
          </cell>
          <cell r="I1045" t="str">
            <v>　70ｍｍﾀｲﾌﾟ</v>
          </cell>
        </row>
        <row r="1046">
          <cell r="G1046" t="str">
            <v>4連引違いｻｯｼ</v>
          </cell>
          <cell r="I1046">
            <v>6100</v>
          </cell>
          <cell r="J1046" t="str">
            <v>×</v>
          </cell>
          <cell r="K1046">
            <v>1825</v>
          </cell>
          <cell r="R1046" t="str">
            <v>図面より</v>
          </cell>
          <cell r="S1046">
            <v>3</v>
          </cell>
          <cell r="T1046">
            <v>3</v>
          </cell>
          <cell r="U1046" t="str">
            <v>ヶ所</v>
          </cell>
          <cell r="V1046">
            <v>251900</v>
          </cell>
          <cell r="W1046">
            <v>755700</v>
          </cell>
          <cell r="Y1046" t="str">
            <v>見積単価</v>
          </cell>
          <cell r="AA1046">
            <v>3</v>
          </cell>
          <cell r="AB1046">
            <v>755700</v>
          </cell>
          <cell r="AC1046">
            <v>0</v>
          </cell>
          <cell r="AD1046">
            <v>0</v>
          </cell>
        </row>
        <row r="1047">
          <cell r="G1047" t="str">
            <v>28-1/AW　ﾗﾝﾏ付</v>
          </cell>
          <cell r="I1047" t="str">
            <v>　70ｍｍﾀｲﾌﾟ</v>
          </cell>
        </row>
        <row r="1048">
          <cell r="G1048" t="str">
            <v>4連引違いｻｯｼ</v>
          </cell>
          <cell r="I1048">
            <v>6450</v>
          </cell>
          <cell r="J1048" t="str">
            <v>×</v>
          </cell>
          <cell r="K1048">
            <v>1825</v>
          </cell>
          <cell r="R1048" t="str">
            <v>図面より</v>
          </cell>
          <cell r="S1048">
            <v>1</v>
          </cell>
          <cell r="T1048">
            <v>1</v>
          </cell>
          <cell r="U1048" t="str">
            <v>ヶ所</v>
          </cell>
          <cell r="V1048">
            <v>255500</v>
          </cell>
          <cell r="W1048">
            <v>255500</v>
          </cell>
          <cell r="Y1048" t="str">
            <v>見積単価</v>
          </cell>
          <cell r="AA1048">
            <v>1</v>
          </cell>
          <cell r="AB1048">
            <v>255500</v>
          </cell>
          <cell r="AC1048">
            <v>0</v>
          </cell>
          <cell r="AD1048">
            <v>0</v>
          </cell>
        </row>
        <row r="1049">
          <cell r="G1049" t="str">
            <v>28-2/AW　ﾗﾝﾏ付</v>
          </cell>
          <cell r="I1049" t="str">
            <v>　70ｍｍﾀｲﾌﾟ</v>
          </cell>
        </row>
        <row r="1050">
          <cell r="G1050" t="str">
            <v>4連引違いｻｯｼ</v>
          </cell>
          <cell r="I1050">
            <v>5950</v>
          </cell>
          <cell r="J1050" t="str">
            <v>×</v>
          </cell>
          <cell r="K1050">
            <v>1825</v>
          </cell>
          <cell r="R1050" t="str">
            <v>図面より</v>
          </cell>
          <cell r="S1050">
            <v>2</v>
          </cell>
          <cell r="T1050">
            <v>2</v>
          </cell>
          <cell r="U1050" t="str">
            <v>ヶ所</v>
          </cell>
          <cell r="V1050">
            <v>250200</v>
          </cell>
          <cell r="W1050">
            <v>500400</v>
          </cell>
          <cell r="Y1050" t="str">
            <v>見積単価</v>
          </cell>
          <cell r="AA1050">
            <v>2</v>
          </cell>
          <cell r="AB1050">
            <v>500400</v>
          </cell>
          <cell r="AC1050">
            <v>0</v>
          </cell>
          <cell r="AD1050">
            <v>0</v>
          </cell>
        </row>
        <row r="1051">
          <cell r="G1051" t="str">
            <v>31/AW　ﾗﾝﾏ・腰付</v>
          </cell>
          <cell r="I1051" t="str">
            <v>　100ｍｍﾀｲﾌﾟ</v>
          </cell>
        </row>
        <row r="1052">
          <cell r="G1052" t="str">
            <v>6連ｽﾍﾞﾘ出しｻｯｼ</v>
          </cell>
          <cell r="I1052">
            <v>4000</v>
          </cell>
          <cell r="J1052" t="str">
            <v>×</v>
          </cell>
          <cell r="K1052">
            <v>3155</v>
          </cell>
          <cell r="R1052" t="str">
            <v>図面より</v>
          </cell>
          <cell r="S1052">
            <v>3</v>
          </cell>
          <cell r="T1052">
            <v>3</v>
          </cell>
          <cell r="U1052" t="str">
            <v>ヶ所</v>
          </cell>
          <cell r="V1052">
            <v>318600</v>
          </cell>
          <cell r="W1052">
            <v>955800</v>
          </cell>
          <cell r="Y1052" t="str">
            <v>見積単価</v>
          </cell>
          <cell r="AA1052">
            <v>3</v>
          </cell>
          <cell r="AB1052">
            <v>955800</v>
          </cell>
          <cell r="AC1052">
            <v>0</v>
          </cell>
          <cell r="AD1052">
            <v>0</v>
          </cell>
        </row>
        <row r="1053">
          <cell r="G1053" t="str">
            <v>32/AW　ﾗﾝﾏ・腰付</v>
          </cell>
          <cell r="I1053" t="str">
            <v>　100ｍｍﾀｲﾌﾟ</v>
          </cell>
        </row>
        <row r="1054">
          <cell r="G1054" t="str">
            <v>2連引違いｻｯｼ</v>
          </cell>
          <cell r="I1054">
            <v>3800</v>
          </cell>
          <cell r="J1054" t="str">
            <v>×</v>
          </cell>
          <cell r="K1054">
            <v>2525</v>
          </cell>
          <cell r="R1054" t="str">
            <v>図面より</v>
          </cell>
          <cell r="S1054">
            <v>6</v>
          </cell>
          <cell r="T1054">
            <v>6</v>
          </cell>
          <cell r="U1054" t="str">
            <v>ヶ所</v>
          </cell>
          <cell r="V1054">
            <v>293900</v>
          </cell>
          <cell r="W1054">
            <v>1763400</v>
          </cell>
          <cell r="Y1054" t="str">
            <v>見積単価</v>
          </cell>
          <cell r="AA1054">
            <v>6</v>
          </cell>
          <cell r="AB1054">
            <v>1763400</v>
          </cell>
          <cell r="AC1054">
            <v>0</v>
          </cell>
          <cell r="AD1054">
            <v>0</v>
          </cell>
        </row>
        <row r="1055">
          <cell r="G1055" t="str">
            <v>33,33a/AW　ﾗﾝﾏ・腰付</v>
          </cell>
          <cell r="I1055" t="str">
            <v>　100ｍｍﾀｲﾌﾟ</v>
          </cell>
        </row>
        <row r="1056">
          <cell r="G1056" t="str">
            <v>引違いｻｯｼ</v>
          </cell>
          <cell r="I1056">
            <v>2100</v>
          </cell>
          <cell r="J1056" t="str">
            <v>×</v>
          </cell>
          <cell r="K1056">
            <v>2525</v>
          </cell>
          <cell r="R1056" t="str">
            <v>図面より</v>
          </cell>
          <cell r="S1056">
            <v>4</v>
          </cell>
          <cell r="T1056">
            <v>4</v>
          </cell>
          <cell r="U1056" t="str">
            <v>ヶ所</v>
          </cell>
          <cell r="V1056">
            <v>138300</v>
          </cell>
          <cell r="W1056">
            <v>553200</v>
          </cell>
          <cell r="Y1056" t="str">
            <v>見積単価</v>
          </cell>
          <cell r="AA1056">
            <v>4</v>
          </cell>
          <cell r="AB1056">
            <v>553200</v>
          </cell>
          <cell r="AC1056">
            <v>0</v>
          </cell>
          <cell r="AD1056">
            <v>0</v>
          </cell>
        </row>
        <row r="1057">
          <cell r="G1057" t="str">
            <v>34/AW　ﾗﾝﾏ・腰付</v>
          </cell>
          <cell r="I1057" t="str">
            <v>　100ｍｍﾀｲﾌﾟ</v>
          </cell>
        </row>
        <row r="1058">
          <cell r="G1058" t="str">
            <v>引違いｻｯｼ</v>
          </cell>
          <cell r="I1058">
            <v>1600</v>
          </cell>
          <cell r="J1058" t="str">
            <v>×</v>
          </cell>
          <cell r="K1058">
            <v>2525</v>
          </cell>
          <cell r="R1058" t="str">
            <v>図面より</v>
          </cell>
          <cell r="S1058">
            <v>9</v>
          </cell>
          <cell r="T1058">
            <v>9</v>
          </cell>
          <cell r="U1058" t="str">
            <v>ヶ所</v>
          </cell>
          <cell r="V1058">
            <v>136200</v>
          </cell>
          <cell r="W1058">
            <v>1225800</v>
          </cell>
          <cell r="Y1058" t="str">
            <v>見積単価</v>
          </cell>
          <cell r="AA1058">
            <v>9</v>
          </cell>
          <cell r="AB1058">
            <v>1225800</v>
          </cell>
          <cell r="AC1058">
            <v>0</v>
          </cell>
          <cell r="AD1058">
            <v>0</v>
          </cell>
        </row>
        <row r="1059">
          <cell r="G1059" t="str">
            <v>35,35a/AW　ﾗﾝﾏ付</v>
          </cell>
          <cell r="I1059" t="str">
            <v>　70ｍｍﾀｲﾌﾟ</v>
          </cell>
        </row>
        <row r="1060">
          <cell r="G1060" t="str">
            <v>2連引違いｻｯｼ</v>
          </cell>
          <cell r="I1060">
            <v>3800</v>
          </cell>
          <cell r="J1060" t="str">
            <v>×</v>
          </cell>
          <cell r="K1060">
            <v>1825</v>
          </cell>
          <cell r="R1060" t="str">
            <v>図面より</v>
          </cell>
          <cell r="S1060">
            <v>1</v>
          </cell>
          <cell r="T1060">
            <v>1</v>
          </cell>
          <cell r="U1060" t="str">
            <v>ヶ所</v>
          </cell>
          <cell r="V1060">
            <v>131300</v>
          </cell>
          <cell r="W1060">
            <v>131300</v>
          </cell>
          <cell r="Y1060" t="str">
            <v>見積単価</v>
          </cell>
          <cell r="AA1060">
            <v>1</v>
          </cell>
          <cell r="AB1060">
            <v>131300</v>
          </cell>
          <cell r="AC1060">
            <v>0</v>
          </cell>
          <cell r="AD1060">
            <v>0</v>
          </cell>
        </row>
        <row r="1061">
          <cell r="G1061" t="str">
            <v>37/AW　ﾗﾝﾏ付</v>
          </cell>
          <cell r="I1061" t="str">
            <v>　70ｍｍﾀｲﾌﾟ</v>
          </cell>
        </row>
        <row r="1062">
          <cell r="G1062" t="str">
            <v>2連引違いｻｯｼ</v>
          </cell>
          <cell r="I1062">
            <v>3670</v>
          </cell>
          <cell r="J1062" t="str">
            <v>×</v>
          </cell>
          <cell r="K1062">
            <v>1825</v>
          </cell>
          <cell r="R1062" t="str">
            <v>図面より</v>
          </cell>
          <cell r="S1062">
            <v>2</v>
          </cell>
          <cell r="T1062">
            <v>2</v>
          </cell>
          <cell r="U1062" t="str">
            <v>ヶ所</v>
          </cell>
          <cell r="V1062">
            <v>216700</v>
          </cell>
          <cell r="W1062">
            <v>433400</v>
          </cell>
          <cell r="Y1062" t="str">
            <v>見積単価</v>
          </cell>
          <cell r="AA1062">
            <v>2</v>
          </cell>
          <cell r="AB1062">
            <v>433400</v>
          </cell>
          <cell r="AC1062">
            <v>0</v>
          </cell>
          <cell r="AD1062">
            <v>0</v>
          </cell>
        </row>
        <row r="1063">
          <cell r="G1063" t="str">
            <v>38/AW　ﾗﾝﾏ付</v>
          </cell>
          <cell r="I1063" t="str">
            <v>　70ｍｍﾀｲﾌﾟ</v>
          </cell>
        </row>
        <row r="1064">
          <cell r="G1064" t="str">
            <v>2連引違いｻｯｼ</v>
          </cell>
          <cell r="I1064">
            <v>3400</v>
          </cell>
          <cell r="J1064" t="str">
            <v>×</v>
          </cell>
          <cell r="K1064">
            <v>1825</v>
          </cell>
          <cell r="R1064" t="str">
            <v>図面より</v>
          </cell>
          <cell r="S1064">
            <v>1</v>
          </cell>
          <cell r="T1064">
            <v>1</v>
          </cell>
          <cell r="U1064" t="str">
            <v>ヶ所</v>
          </cell>
          <cell r="V1064">
            <v>126900</v>
          </cell>
          <cell r="W1064">
            <v>126900</v>
          </cell>
          <cell r="Y1064" t="str">
            <v>見積単価</v>
          </cell>
          <cell r="AA1064">
            <v>1</v>
          </cell>
          <cell r="AB1064">
            <v>126900</v>
          </cell>
          <cell r="AC1064">
            <v>0</v>
          </cell>
          <cell r="AD1064">
            <v>0</v>
          </cell>
        </row>
        <row r="1065">
          <cell r="G1065" t="str">
            <v>39/AW　ﾗﾝﾏ･袖付</v>
          </cell>
          <cell r="I1065" t="str">
            <v>　70ｍｍﾀｲﾌﾟ</v>
          </cell>
        </row>
        <row r="1066">
          <cell r="G1066" t="str">
            <v>引違いｻｯｼ</v>
          </cell>
          <cell r="I1066">
            <v>2950</v>
          </cell>
          <cell r="J1066" t="str">
            <v>×</v>
          </cell>
          <cell r="K1066">
            <v>1825</v>
          </cell>
          <cell r="R1066" t="str">
            <v>図面より</v>
          </cell>
          <cell r="S1066">
            <v>1</v>
          </cell>
          <cell r="T1066">
            <v>1</v>
          </cell>
          <cell r="U1066" t="str">
            <v>ヶ所</v>
          </cell>
          <cell r="V1066">
            <v>101500</v>
          </cell>
          <cell r="W1066">
            <v>101500</v>
          </cell>
          <cell r="Y1066" t="str">
            <v>見積単価</v>
          </cell>
          <cell r="AA1066">
            <v>1</v>
          </cell>
          <cell r="AB1066">
            <v>101500</v>
          </cell>
          <cell r="AC1066">
            <v>0</v>
          </cell>
          <cell r="AD1066">
            <v>0</v>
          </cell>
        </row>
        <row r="1068">
          <cell r="G1068">
            <v>0</v>
          </cell>
          <cell r="U1068" t="str">
            <v/>
          </cell>
          <cell r="V1068" t="str">
            <v/>
          </cell>
          <cell r="Y1068" t="str">
            <v/>
          </cell>
        </row>
        <row r="1069">
          <cell r="AE1069" t="str">
            <v>那覇市教育委員会</v>
          </cell>
          <cell r="AF1069" t="str">
            <v>頁26</v>
          </cell>
        </row>
        <row r="1070">
          <cell r="P1070">
            <v>0</v>
          </cell>
          <cell r="R1070" t="str">
            <v>数　量　集　計　表</v>
          </cell>
          <cell r="T1070" t="str">
            <v>内</v>
          </cell>
          <cell r="V1070" t="str">
            <v xml:space="preserve"> 訳</v>
          </cell>
          <cell r="W1070" t="str">
            <v>書</v>
          </cell>
          <cell r="AF1070" t="str">
            <v>頁27</v>
          </cell>
        </row>
        <row r="1072">
          <cell r="T1072">
            <v>0</v>
          </cell>
          <cell r="AC1072" t="str">
            <v>宇栄原小学校（1工区建築）</v>
          </cell>
          <cell r="AE1072" t="str">
            <v>P-24/42</v>
          </cell>
        </row>
        <row r="1074">
          <cell r="G1074" t="str">
            <v>　　　　　　　　　　工　事　別</v>
          </cell>
          <cell r="S1074" t="str">
            <v>計</v>
          </cell>
          <cell r="V1074" t="str">
            <v>　実　施　工　事　費</v>
          </cell>
          <cell r="AA1074" t="str">
            <v>　　 対 象 経 費</v>
          </cell>
          <cell r="AC1074" t="str">
            <v>　　対 象 外 経 費</v>
          </cell>
        </row>
        <row r="1076">
          <cell r="E1076" t="str">
            <v>No</v>
          </cell>
          <cell r="G1076" t="str">
            <v>名 称</v>
          </cell>
          <cell r="K1076" t="str">
            <v xml:space="preserve"> 　規 格</v>
          </cell>
          <cell r="P1076" t="str">
            <v>頁</v>
          </cell>
          <cell r="R1076" t="str">
            <v>参　照</v>
          </cell>
          <cell r="S1076" t="str">
            <v>計算値</v>
          </cell>
          <cell r="T1076" t="str">
            <v>数 量</v>
          </cell>
          <cell r="U1076" t="str">
            <v>単 位</v>
          </cell>
          <cell r="V1076" t="str">
            <v>単 価</v>
          </cell>
          <cell r="W1076" t="str">
            <v>金 額</v>
          </cell>
          <cell r="Y1076" t="str">
            <v xml:space="preserve">   　 備 考</v>
          </cell>
          <cell r="AA1076" t="str">
            <v>数 量</v>
          </cell>
          <cell r="AB1076" t="str">
            <v>金 額</v>
          </cell>
          <cell r="AC1076" t="str">
            <v>数 量</v>
          </cell>
          <cell r="AD1076" t="str">
            <v>金 額</v>
          </cell>
        </row>
        <row r="1078">
          <cell r="G1078">
            <v>0</v>
          </cell>
        </row>
        <row r="1079">
          <cell r="G1079" t="str">
            <v>40/AW　ﾗﾝﾏ付</v>
          </cell>
          <cell r="I1079" t="str">
            <v>　70ｍｍﾀｲﾌﾟ</v>
          </cell>
        </row>
        <row r="1080">
          <cell r="E1080">
            <v>3</v>
          </cell>
          <cell r="G1080" t="str">
            <v>引違いｻｯｼ</v>
          </cell>
          <cell r="I1080">
            <v>1800</v>
          </cell>
          <cell r="J1080" t="str">
            <v>×</v>
          </cell>
          <cell r="K1080">
            <v>1825</v>
          </cell>
          <cell r="R1080" t="str">
            <v>図面より</v>
          </cell>
          <cell r="S1080">
            <v>3</v>
          </cell>
          <cell r="T1080">
            <v>3</v>
          </cell>
          <cell r="U1080" t="str">
            <v>ヶ所</v>
          </cell>
          <cell r="V1080">
            <v>61500</v>
          </cell>
          <cell r="W1080">
            <v>184500</v>
          </cell>
          <cell r="Y1080" t="str">
            <v>見積単価</v>
          </cell>
          <cell r="AA1080">
            <v>3</v>
          </cell>
          <cell r="AB1080">
            <v>184500</v>
          </cell>
          <cell r="AC1080">
            <v>0</v>
          </cell>
          <cell r="AD1080">
            <v>0</v>
          </cell>
        </row>
        <row r="1081">
          <cell r="G1081" t="str">
            <v>41/AW　ﾗﾝﾏ付</v>
          </cell>
          <cell r="I1081" t="str">
            <v>　70ｍｍﾀｲﾌﾟ</v>
          </cell>
        </row>
        <row r="1082">
          <cell r="G1082" t="str">
            <v>引違いｻｯｼ</v>
          </cell>
          <cell r="I1082">
            <v>1600</v>
          </cell>
          <cell r="J1082" t="str">
            <v>×</v>
          </cell>
          <cell r="K1082">
            <v>1825</v>
          </cell>
          <cell r="R1082" t="str">
            <v>図面より</v>
          </cell>
          <cell r="S1082">
            <v>1</v>
          </cell>
          <cell r="T1082">
            <v>1</v>
          </cell>
          <cell r="U1082" t="str">
            <v>ヶ所</v>
          </cell>
          <cell r="V1082">
            <v>68800</v>
          </cell>
          <cell r="W1082">
            <v>68800</v>
          </cell>
          <cell r="Y1082" t="str">
            <v>見積単価</v>
          </cell>
          <cell r="AA1082">
            <v>1</v>
          </cell>
          <cell r="AB1082">
            <v>68800</v>
          </cell>
          <cell r="AC1082">
            <v>0</v>
          </cell>
          <cell r="AD1082">
            <v>0</v>
          </cell>
        </row>
        <row r="1083">
          <cell r="G1083" t="str">
            <v>42-1/AW　</v>
          </cell>
          <cell r="I1083" t="str">
            <v>　70ｍｍﾀｲﾌﾟ</v>
          </cell>
        </row>
        <row r="1084">
          <cell r="G1084" t="str">
            <v>引違いｻｯｼ</v>
          </cell>
          <cell r="I1084">
            <v>1500</v>
          </cell>
          <cell r="J1084" t="str">
            <v>×</v>
          </cell>
          <cell r="K1084">
            <v>1500</v>
          </cell>
          <cell r="R1084" t="str">
            <v>図面より</v>
          </cell>
          <cell r="S1084">
            <v>1</v>
          </cell>
          <cell r="T1084">
            <v>1</v>
          </cell>
          <cell r="U1084" t="str">
            <v>ヶ所</v>
          </cell>
          <cell r="V1084">
            <v>31300</v>
          </cell>
          <cell r="W1084">
            <v>31300</v>
          </cell>
          <cell r="Y1084" t="str">
            <v>見積単価</v>
          </cell>
          <cell r="AA1084">
            <v>1</v>
          </cell>
          <cell r="AB1084">
            <v>31300</v>
          </cell>
          <cell r="AC1084">
            <v>0</v>
          </cell>
          <cell r="AD1084">
            <v>0</v>
          </cell>
        </row>
        <row r="1085">
          <cell r="G1085" t="str">
            <v>43/AW　</v>
          </cell>
          <cell r="I1085" t="str">
            <v>　70ｍｍﾀｲﾌﾟ</v>
          </cell>
        </row>
        <row r="1086">
          <cell r="G1086" t="str">
            <v>引違いｱﾙﾐｻｯｼ</v>
          </cell>
          <cell r="I1086">
            <v>1700</v>
          </cell>
          <cell r="J1086" t="str">
            <v>×</v>
          </cell>
          <cell r="K1086">
            <v>1325</v>
          </cell>
          <cell r="R1086" t="str">
            <v>図面より</v>
          </cell>
          <cell r="S1086">
            <v>2</v>
          </cell>
          <cell r="T1086">
            <v>2</v>
          </cell>
          <cell r="U1086" t="str">
            <v>ヶ所</v>
          </cell>
          <cell r="V1086">
            <v>31400</v>
          </cell>
          <cell r="W1086">
            <v>62800</v>
          </cell>
          <cell r="Y1086" t="str">
            <v>見積単価</v>
          </cell>
          <cell r="AA1086">
            <v>2</v>
          </cell>
          <cell r="AB1086">
            <v>62800</v>
          </cell>
          <cell r="AC1086">
            <v>0</v>
          </cell>
          <cell r="AD1086">
            <v>0</v>
          </cell>
        </row>
        <row r="1087">
          <cell r="G1087" t="str">
            <v>44/AW　</v>
          </cell>
          <cell r="I1087" t="str">
            <v>　70ｍｍﾀｲﾌﾟ</v>
          </cell>
        </row>
        <row r="1088">
          <cell r="G1088" t="str">
            <v>4連引違いｻｯｼ</v>
          </cell>
          <cell r="I1088">
            <v>5950</v>
          </cell>
          <cell r="J1088" t="str">
            <v>×</v>
          </cell>
          <cell r="K1088">
            <v>1325</v>
          </cell>
          <cell r="R1088" t="str">
            <v>図面より</v>
          </cell>
          <cell r="S1088">
            <v>2</v>
          </cell>
          <cell r="T1088">
            <v>2</v>
          </cell>
          <cell r="U1088" t="str">
            <v>ヶ所</v>
          </cell>
          <cell r="V1088">
            <v>139800</v>
          </cell>
          <cell r="W1088">
            <v>279600</v>
          </cell>
          <cell r="Y1088" t="str">
            <v>見積単価</v>
          </cell>
          <cell r="AA1088">
            <v>2</v>
          </cell>
          <cell r="AB1088">
            <v>279600</v>
          </cell>
          <cell r="AC1088">
            <v>0</v>
          </cell>
          <cell r="AD1088">
            <v>0</v>
          </cell>
        </row>
        <row r="1089">
          <cell r="G1089" t="str">
            <v>45/AW　袖付</v>
          </cell>
          <cell r="I1089" t="str">
            <v>　70ｍｍﾀｲﾌﾟ</v>
          </cell>
        </row>
        <row r="1090">
          <cell r="G1090" t="str">
            <v>2連引違いｻｯｼ</v>
          </cell>
          <cell r="I1090">
            <v>4300</v>
          </cell>
          <cell r="J1090" t="str">
            <v>×</v>
          </cell>
          <cell r="K1090">
            <v>1325</v>
          </cell>
          <cell r="R1090" t="str">
            <v>図面より</v>
          </cell>
          <cell r="S1090">
            <v>2</v>
          </cell>
          <cell r="T1090">
            <v>2</v>
          </cell>
          <cell r="U1090" t="str">
            <v>ヶ所</v>
          </cell>
          <cell r="V1090">
            <v>89100</v>
          </cell>
          <cell r="W1090">
            <v>178200</v>
          </cell>
          <cell r="Y1090" t="str">
            <v>見積単価</v>
          </cell>
          <cell r="AA1090">
            <v>2</v>
          </cell>
          <cell r="AB1090">
            <v>178200</v>
          </cell>
          <cell r="AC1090">
            <v>0</v>
          </cell>
          <cell r="AD1090">
            <v>0</v>
          </cell>
        </row>
        <row r="1091">
          <cell r="G1091" t="str">
            <v>46/AW　腰付</v>
          </cell>
          <cell r="I1091" t="str">
            <v>　70ｍｍﾀｲﾌﾟ</v>
          </cell>
        </row>
        <row r="1092">
          <cell r="G1092" t="str">
            <v>2段ｽﾍﾞﾘ出しｻｯｼ</v>
          </cell>
          <cell r="I1092">
            <v>1200</v>
          </cell>
          <cell r="J1092" t="str">
            <v>×</v>
          </cell>
          <cell r="K1092">
            <v>2200</v>
          </cell>
          <cell r="R1092" t="str">
            <v>図面より</v>
          </cell>
          <cell r="S1092">
            <v>6</v>
          </cell>
          <cell r="T1092">
            <v>6</v>
          </cell>
          <cell r="U1092" t="str">
            <v>ヶ所</v>
          </cell>
          <cell r="V1092">
            <v>111800</v>
          </cell>
          <cell r="W1092">
            <v>670800</v>
          </cell>
          <cell r="Y1092" t="str">
            <v>見積単価</v>
          </cell>
          <cell r="AA1092">
            <v>6</v>
          </cell>
          <cell r="AB1092">
            <v>670800</v>
          </cell>
          <cell r="AC1092">
            <v>0</v>
          </cell>
          <cell r="AD1092">
            <v>0</v>
          </cell>
        </row>
        <row r="1093">
          <cell r="G1093" t="str">
            <v>47/AW　腰付</v>
          </cell>
          <cell r="I1093" t="str">
            <v>　70ｍｍﾀｲﾌﾟ</v>
          </cell>
        </row>
        <row r="1094">
          <cell r="G1094" t="str">
            <v>2段ｽﾍﾞﾘ出しｻｯｼ</v>
          </cell>
          <cell r="I1094">
            <v>900</v>
          </cell>
          <cell r="J1094" t="str">
            <v>×</v>
          </cell>
          <cell r="K1094">
            <v>2200</v>
          </cell>
          <cell r="R1094" t="str">
            <v>図面より</v>
          </cell>
          <cell r="S1094">
            <v>2</v>
          </cell>
          <cell r="T1094">
            <v>2</v>
          </cell>
          <cell r="U1094" t="str">
            <v>ヶ所</v>
          </cell>
          <cell r="V1094">
            <v>105000</v>
          </cell>
          <cell r="W1094">
            <v>210000</v>
          </cell>
          <cell r="Y1094" t="str">
            <v>見積単価</v>
          </cell>
          <cell r="AA1094">
            <v>2</v>
          </cell>
          <cell r="AB1094">
            <v>210000</v>
          </cell>
          <cell r="AC1094">
            <v>0</v>
          </cell>
          <cell r="AD1094">
            <v>0</v>
          </cell>
        </row>
        <row r="1095">
          <cell r="G1095" t="str">
            <v>48/AW　</v>
          </cell>
          <cell r="I1095" t="str">
            <v>　70ｍｍﾀｲﾌﾟ</v>
          </cell>
        </row>
        <row r="1096">
          <cell r="G1096" t="str">
            <v>ﾊﾒ殺しｻｯｼ</v>
          </cell>
          <cell r="I1096">
            <v>6700</v>
          </cell>
          <cell r="J1096" t="str">
            <v>×</v>
          </cell>
          <cell r="K1096">
            <v>700</v>
          </cell>
          <cell r="R1096" t="str">
            <v>図面より</v>
          </cell>
          <cell r="S1096">
            <v>2</v>
          </cell>
          <cell r="T1096">
            <v>2</v>
          </cell>
          <cell r="U1096" t="str">
            <v>ヶ所</v>
          </cell>
          <cell r="V1096">
            <v>91600</v>
          </cell>
          <cell r="W1096">
            <v>183200</v>
          </cell>
          <cell r="Y1096" t="str">
            <v>見積単価</v>
          </cell>
          <cell r="AA1096">
            <v>2</v>
          </cell>
          <cell r="AB1096">
            <v>183200</v>
          </cell>
          <cell r="AC1096">
            <v>0</v>
          </cell>
          <cell r="AD1096">
            <v>0</v>
          </cell>
        </row>
        <row r="1097">
          <cell r="G1097" t="str">
            <v>49/AW　</v>
          </cell>
          <cell r="I1097" t="str">
            <v>　70ｍｍﾀｲﾌﾟ</v>
          </cell>
        </row>
        <row r="1098">
          <cell r="G1098" t="str">
            <v>ﾊﾒ殺しｻｯｼ</v>
          </cell>
          <cell r="I1098">
            <v>2100</v>
          </cell>
          <cell r="J1098" t="str">
            <v>×</v>
          </cell>
          <cell r="K1098">
            <v>2525</v>
          </cell>
          <cell r="R1098" t="str">
            <v>図面より</v>
          </cell>
          <cell r="S1098">
            <v>1</v>
          </cell>
          <cell r="T1098">
            <v>1</v>
          </cell>
          <cell r="U1098" t="str">
            <v>ヶ所</v>
          </cell>
          <cell r="V1098">
            <v>51500</v>
          </cell>
          <cell r="W1098">
            <v>51500</v>
          </cell>
          <cell r="Y1098" t="str">
            <v>見積単価</v>
          </cell>
          <cell r="AA1098">
            <v>1</v>
          </cell>
          <cell r="AB1098">
            <v>51500</v>
          </cell>
          <cell r="AC1098">
            <v>0</v>
          </cell>
          <cell r="AD1098">
            <v>0</v>
          </cell>
        </row>
        <row r="1099">
          <cell r="G1099" t="str">
            <v>51/AW　</v>
          </cell>
          <cell r="I1099" t="str">
            <v>　70ｍｍﾀｲﾌﾟ</v>
          </cell>
        </row>
        <row r="1100">
          <cell r="G1100" t="str">
            <v>ﾊﾒ殺しｻｯｼ</v>
          </cell>
          <cell r="I1100">
            <v>1600</v>
          </cell>
          <cell r="J1100" t="str">
            <v>×</v>
          </cell>
          <cell r="K1100">
            <v>2525</v>
          </cell>
          <cell r="R1100" t="str">
            <v>図面より</v>
          </cell>
          <cell r="S1100">
            <v>1</v>
          </cell>
          <cell r="T1100">
            <v>1</v>
          </cell>
          <cell r="U1100" t="str">
            <v>ヶ所</v>
          </cell>
          <cell r="V1100">
            <v>42900</v>
          </cell>
          <cell r="W1100">
            <v>42900</v>
          </cell>
          <cell r="Y1100" t="str">
            <v>見積単価</v>
          </cell>
          <cell r="AA1100">
            <v>1</v>
          </cell>
          <cell r="AB1100">
            <v>42900</v>
          </cell>
          <cell r="AC1100">
            <v>0</v>
          </cell>
          <cell r="AD1100">
            <v>0</v>
          </cell>
        </row>
        <row r="1101">
          <cell r="G1101" t="str">
            <v>53/AW　</v>
          </cell>
          <cell r="I1101" t="str">
            <v>　70ｍｍﾀｲﾌﾟ</v>
          </cell>
        </row>
        <row r="1102">
          <cell r="G1102" t="str">
            <v>ﾊﾒ殺しｻｯｼ</v>
          </cell>
          <cell r="I1102">
            <v>1000</v>
          </cell>
          <cell r="J1102" t="str">
            <v>×</v>
          </cell>
          <cell r="K1102">
            <v>2525</v>
          </cell>
          <cell r="R1102" t="str">
            <v>図面より</v>
          </cell>
          <cell r="S1102">
            <v>1</v>
          </cell>
          <cell r="T1102">
            <v>1</v>
          </cell>
          <cell r="U1102" t="str">
            <v>ヶ所</v>
          </cell>
          <cell r="V1102">
            <v>47400</v>
          </cell>
          <cell r="W1102">
            <v>47400</v>
          </cell>
          <cell r="Y1102" t="str">
            <v>見積単価</v>
          </cell>
          <cell r="AA1102">
            <v>1</v>
          </cell>
          <cell r="AB1102">
            <v>47400</v>
          </cell>
          <cell r="AC1102">
            <v>0</v>
          </cell>
          <cell r="AD1102">
            <v>0</v>
          </cell>
        </row>
        <row r="1103">
          <cell r="G1103" t="str">
            <v>55/AW　</v>
          </cell>
          <cell r="I1103" t="str">
            <v>　70ｍｍﾀｲﾌﾟ</v>
          </cell>
        </row>
        <row r="1104">
          <cell r="G1104" t="str">
            <v>ﾊﾒ殺しｻｯｼ</v>
          </cell>
          <cell r="I1104">
            <v>800</v>
          </cell>
          <cell r="J1104" t="str">
            <v>×</v>
          </cell>
          <cell r="K1104">
            <v>1625</v>
          </cell>
          <cell r="R1104" t="str">
            <v>図面より</v>
          </cell>
          <cell r="S1104">
            <v>2</v>
          </cell>
          <cell r="T1104">
            <v>2</v>
          </cell>
          <cell r="U1104" t="str">
            <v>ヶ所</v>
          </cell>
          <cell r="V1104">
            <v>14600</v>
          </cell>
          <cell r="W1104">
            <v>29200</v>
          </cell>
          <cell r="Y1104" t="str">
            <v>見積単価</v>
          </cell>
          <cell r="AA1104">
            <v>2</v>
          </cell>
          <cell r="AB1104">
            <v>29200</v>
          </cell>
          <cell r="AC1104">
            <v>0</v>
          </cell>
          <cell r="AD1104">
            <v>0</v>
          </cell>
        </row>
        <row r="1105">
          <cell r="G1105" t="str">
            <v>56/AW　</v>
          </cell>
          <cell r="I1105" t="str">
            <v>　70ｍｍﾀｲﾌﾟ</v>
          </cell>
        </row>
        <row r="1106">
          <cell r="G1106" t="str">
            <v>ﾊﾒ殺しｻｯｼ</v>
          </cell>
          <cell r="I1106" t="str">
            <v>φ1,500</v>
          </cell>
          <cell r="R1106" t="str">
            <v>図面より</v>
          </cell>
          <cell r="S1106">
            <v>2</v>
          </cell>
          <cell r="T1106">
            <v>2</v>
          </cell>
          <cell r="U1106" t="str">
            <v>ヶ所</v>
          </cell>
          <cell r="V1106">
            <v>73400</v>
          </cell>
          <cell r="W1106">
            <v>146800</v>
          </cell>
          <cell r="Y1106" t="str">
            <v>見積単価</v>
          </cell>
          <cell r="AA1106">
            <v>2</v>
          </cell>
          <cell r="AB1106">
            <v>146800</v>
          </cell>
          <cell r="AC1106">
            <v>0</v>
          </cell>
          <cell r="AD1106">
            <v>0</v>
          </cell>
        </row>
        <row r="1107">
          <cell r="G1107" t="str">
            <v>57/AW　</v>
          </cell>
          <cell r="I1107" t="str">
            <v>　70ｍｍﾀｲﾌﾟ</v>
          </cell>
        </row>
        <row r="1108">
          <cell r="G1108" t="str">
            <v>ﾊﾒ殺しｻｯｼ</v>
          </cell>
          <cell r="I1108">
            <v>600</v>
          </cell>
          <cell r="J1108" t="str">
            <v>×</v>
          </cell>
          <cell r="K1108">
            <v>1200</v>
          </cell>
          <cell r="R1108" t="str">
            <v>図面より</v>
          </cell>
          <cell r="S1108">
            <v>2</v>
          </cell>
          <cell r="T1108">
            <v>2</v>
          </cell>
          <cell r="U1108" t="str">
            <v>ヶ所</v>
          </cell>
          <cell r="V1108">
            <v>12800</v>
          </cell>
          <cell r="W1108">
            <v>25600</v>
          </cell>
          <cell r="Y1108" t="str">
            <v>見積単価</v>
          </cell>
          <cell r="AA1108">
            <v>2</v>
          </cell>
          <cell r="AB1108">
            <v>25600</v>
          </cell>
          <cell r="AC1108">
            <v>0</v>
          </cell>
          <cell r="AD1108">
            <v>0</v>
          </cell>
        </row>
        <row r="1109">
          <cell r="G1109" t="str">
            <v>58/AW　</v>
          </cell>
          <cell r="I1109" t="str">
            <v>　70ｍｍﾀｲﾌﾟ</v>
          </cell>
        </row>
        <row r="1110">
          <cell r="G1110" t="str">
            <v>ﾊﾒ殺しｻｯｼ</v>
          </cell>
          <cell r="I1110">
            <v>1000</v>
          </cell>
          <cell r="J1110" t="str">
            <v>×</v>
          </cell>
          <cell r="K1110">
            <v>1500</v>
          </cell>
          <cell r="R1110" t="str">
            <v>図面より</v>
          </cell>
          <cell r="S1110">
            <v>2</v>
          </cell>
          <cell r="T1110">
            <v>2</v>
          </cell>
          <cell r="U1110" t="str">
            <v>ヶ所</v>
          </cell>
          <cell r="V1110">
            <v>14000</v>
          </cell>
          <cell r="W1110">
            <v>28000</v>
          </cell>
          <cell r="Y1110" t="str">
            <v>見積単価</v>
          </cell>
          <cell r="AA1110">
            <v>2</v>
          </cell>
          <cell r="AB1110">
            <v>28000</v>
          </cell>
          <cell r="AC1110">
            <v>0</v>
          </cell>
          <cell r="AD1110">
            <v>0</v>
          </cell>
        </row>
        <row r="1111">
          <cell r="G1111" t="str">
            <v>60/AW　</v>
          </cell>
          <cell r="I1111" t="str">
            <v>　70ｍｍﾀｲﾌﾟ</v>
          </cell>
        </row>
        <row r="1112">
          <cell r="G1112" t="str">
            <v>8連ｽﾍﾞﾘ出しｻｯｼ</v>
          </cell>
          <cell r="I1112">
            <v>7210</v>
          </cell>
          <cell r="J1112" t="str">
            <v>×</v>
          </cell>
          <cell r="K1112">
            <v>700</v>
          </cell>
          <cell r="R1112" t="str">
            <v>図面より</v>
          </cell>
          <cell r="S1112">
            <v>3</v>
          </cell>
          <cell r="T1112">
            <v>3</v>
          </cell>
          <cell r="U1112" t="str">
            <v>ヶ所</v>
          </cell>
          <cell r="V1112">
            <v>482700</v>
          </cell>
          <cell r="W1112">
            <v>1448100</v>
          </cell>
          <cell r="Y1112" t="str">
            <v>見積単価</v>
          </cell>
          <cell r="AA1112">
            <v>3</v>
          </cell>
          <cell r="AB1112">
            <v>1448100</v>
          </cell>
          <cell r="AC1112">
            <v>0</v>
          </cell>
          <cell r="AD1112">
            <v>0</v>
          </cell>
        </row>
        <row r="1114">
          <cell r="G1114">
            <v>0</v>
          </cell>
          <cell r="U1114" t="str">
            <v/>
          </cell>
          <cell r="V1114" t="str">
            <v/>
          </cell>
          <cell r="Y1114" t="str">
            <v/>
          </cell>
        </row>
        <row r="1115">
          <cell r="AE1115" t="str">
            <v>那覇市教育委員会</v>
          </cell>
          <cell r="AF1115" t="str">
            <v>頁27</v>
          </cell>
        </row>
        <row r="1116">
          <cell r="P1116">
            <v>0</v>
          </cell>
          <cell r="R1116" t="str">
            <v>数　量　集　計　表</v>
          </cell>
          <cell r="T1116" t="str">
            <v>内</v>
          </cell>
          <cell r="V1116" t="str">
            <v xml:space="preserve"> 訳</v>
          </cell>
          <cell r="W1116" t="str">
            <v>書</v>
          </cell>
          <cell r="AF1116" t="str">
            <v>頁28</v>
          </cell>
        </row>
        <row r="1118">
          <cell r="T1118">
            <v>0</v>
          </cell>
          <cell r="AC1118" t="str">
            <v>宇栄原小学校（1工区建築）</v>
          </cell>
          <cell r="AE1118" t="str">
            <v>P-25/42</v>
          </cell>
        </row>
        <row r="1120">
          <cell r="G1120" t="str">
            <v>　　　　　　　　　　工　事　別</v>
          </cell>
          <cell r="S1120" t="str">
            <v>計</v>
          </cell>
          <cell r="V1120" t="str">
            <v>　実　施　工　事　費</v>
          </cell>
          <cell r="AA1120" t="str">
            <v>　　 対 象 経 費</v>
          </cell>
          <cell r="AC1120" t="str">
            <v>　　対 象 外 経 費</v>
          </cell>
        </row>
        <row r="1122">
          <cell r="E1122" t="str">
            <v>No</v>
          </cell>
          <cell r="G1122" t="str">
            <v>名 称</v>
          </cell>
          <cell r="K1122" t="str">
            <v xml:space="preserve"> 　規 格</v>
          </cell>
          <cell r="P1122" t="str">
            <v>頁</v>
          </cell>
          <cell r="R1122" t="str">
            <v>参　照</v>
          </cell>
          <cell r="S1122" t="str">
            <v>計算値</v>
          </cell>
          <cell r="T1122" t="str">
            <v>数 量</v>
          </cell>
          <cell r="U1122" t="str">
            <v>単 位</v>
          </cell>
          <cell r="V1122" t="str">
            <v>単 価</v>
          </cell>
          <cell r="W1122" t="str">
            <v>金 額</v>
          </cell>
          <cell r="Y1122" t="str">
            <v xml:space="preserve">   　 備 考</v>
          </cell>
          <cell r="AA1122" t="str">
            <v>数 量</v>
          </cell>
          <cell r="AB1122" t="str">
            <v>金 額</v>
          </cell>
          <cell r="AC1122" t="str">
            <v>数 量</v>
          </cell>
          <cell r="AD1122" t="str">
            <v>金 額</v>
          </cell>
        </row>
        <row r="1124">
          <cell r="G1124">
            <v>0</v>
          </cell>
        </row>
        <row r="1125">
          <cell r="G1125" t="str">
            <v>61/AW　</v>
          </cell>
          <cell r="I1125" t="str">
            <v>　70ｍｍﾀｲﾌﾟ</v>
          </cell>
        </row>
        <row r="1126">
          <cell r="E1126">
            <v>4</v>
          </cell>
          <cell r="G1126" t="str">
            <v>8連ｽﾍﾞﾘ出しｻｯｼ</v>
          </cell>
          <cell r="I1126">
            <v>6500</v>
          </cell>
          <cell r="J1126" t="str">
            <v>×</v>
          </cell>
          <cell r="K1126">
            <v>700</v>
          </cell>
          <cell r="R1126" t="str">
            <v>図面より</v>
          </cell>
          <cell r="S1126">
            <v>2</v>
          </cell>
          <cell r="T1126">
            <v>2</v>
          </cell>
          <cell r="U1126" t="str">
            <v>ヶ所</v>
          </cell>
          <cell r="V1126">
            <v>477900</v>
          </cell>
          <cell r="W1126">
            <v>955800</v>
          </cell>
          <cell r="Y1126" t="str">
            <v>見積単価</v>
          </cell>
          <cell r="AA1126">
            <v>2</v>
          </cell>
          <cell r="AB1126">
            <v>955800</v>
          </cell>
          <cell r="AC1126">
            <v>0</v>
          </cell>
          <cell r="AD1126">
            <v>0</v>
          </cell>
        </row>
        <row r="1127">
          <cell r="G1127" t="str">
            <v>62/AW　</v>
          </cell>
          <cell r="I1127" t="str">
            <v>　70ｍｍﾀｲﾌﾟ</v>
          </cell>
        </row>
        <row r="1128">
          <cell r="G1128" t="str">
            <v>4連ｽﾍﾞﾘ出しｻｯｼ</v>
          </cell>
          <cell r="I1128">
            <v>3000</v>
          </cell>
          <cell r="J1128" t="str">
            <v>×</v>
          </cell>
          <cell r="K1128">
            <v>700</v>
          </cell>
          <cell r="R1128" t="str">
            <v>図面より</v>
          </cell>
          <cell r="S1128">
            <v>2</v>
          </cell>
          <cell r="T1128">
            <v>2</v>
          </cell>
          <cell r="U1128" t="str">
            <v>ヶ所</v>
          </cell>
          <cell r="V1128">
            <v>237000</v>
          </cell>
          <cell r="W1128">
            <v>474000</v>
          </cell>
          <cell r="Y1128" t="str">
            <v>見積単価</v>
          </cell>
          <cell r="AA1128">
            <v>2</v>
          </cell>
          <cell r="AB1128">
            <v>474000</v>
          </cell>
          <cell r="AC1128">
            <v>0</v>
          </cell>
          <cell r="AD1128">
            <v>0</v>
          </cell>
        </row>
        <row r="1160">
          <cell r="G1160">
            <v>0</v>
          </cell>
          <cell r="AD1160">
            <v>0</v>
          </cell>
        </row>
        <row r="1161">
          <cell r="AE1161" t="str">
            <v>那覇市教育委員会</v>
          </cell>
          <cell r="AF1161" t="str">
            <v>頁28</v>
          </cell>
        </row>
        <row r="1162">
          <cell r="P1162">
            <v>0</v>
          </cell>
          <cell r="R1162" t="str">
            <v>数　量　集　計　表</v>
          </cell>
          <cell r="T1162" t="str">
            <v>内</v>
          </cell>
          <cell r="V1162" t="str">
            <v xml:space="preserve"> 訳</v>
          </cell>
          <cell r="W1162" t="str">
            <v>書</v>
          </cell>
          <cell r="AF1162" t="str">
            <v>頁29</v>
          </cell>
        </row>
        <row r="1164">
          <cell r="T1164">
            <v>0</v>
          </cell>
          <cell r="AC1164" t="str">
            <v>宇栄原小学校（1工区建築）</v>
          </cell>
          <cell r="AE1164" t="str">
            <v>P-26/42</v>
          </cell>
        </row>
        <row r="1166">
          <cell r="G1166" t="str">
            <v>　　　　　　　　　　工　事　別</v>
          </cell>
          <cell r="S1166" t="str">
            <v>計</v>
          </cell>
          <cell r="V1166" t="str">
            <v>　実　施　工　事　費</v>
          </cell>
          <cell r="AA1166" t="str">
            <v>　　 対 象 経 費</v>
          </cell>
          <cell r="AC1166" t="str">
            <v>　　対 象 外 経 費</v>
          </cell>
        </row>
        <row r="1168">
          <cell r="E1168" t="str">
            <v>No</v>
          </cell>
          <cell r="G1168" t="str">
            <v>名 称</v>
          </cell>
          <cell r="K1168" t="str">
            <v xml:space="preserve"> 　規 格</v>
          </cell>
          <cell r="P1168" t="str">
            <v>頁</v>
          </cell>
          <cell r="R1168" t="str">
            <v>参　照</v>
          </cell>
          <cell r="S1168" t="str">
            <v>計算値</v>
          </cell>
          <cell r="T1168" t="str">
            <v>数 量</v>
          </cell>
          <cell r="U1168" t="str">
            <v>単 位</v>
          </cell>
          <cell r="V1168" t="str">
            <v>単 価</v>
          </cell>
          <cell r="W1168" t="str">
            <v>金 額</v>
          </cell>
          <cell r="Y1168" t="str">
            <v xml:space="preserve">   　 備 考</v>
          </cell>
          <cell r="AA1168" t="str">
            <v>数 量</v>
          </cell>
          <cell r="AB1168" t="str">
            <v>金 額</v>
          </cell>
          <cell r="AC1168" t="str">
            <v>数 量</v>
          </cell>
          <cell r="AD1168" t="str">
            <v>金 額</v>
          </cell>
        </row>
        <row r="1170">
          <cell r="G1170">
            <v>0</v>
          </cell>
        </row>
        <row r="1171">
          <cell r="G1171" t="str">
            <v>1/AD　</v>
          </cell>
          <cell r="I1171" t="str">
            <v>　100ｍｍﾀｲﾌﾟ</v>
          </cell>
        </row>
        <row r="1172">
          <cell r="E1172">
            <v>5</v>
          </cell>
          <cell r="G1172" t="str">
            <v>引違いﾄﾞｱ</v>
          </cell>
          <cell r="I1172">
            <v>1800</v>
          </cell>
          <cell r="J1172" t="str">
            <v>×</v>
          </cell>
          <cell r="K1172">
            <v>2500</v>
          </cell>
          <cell r="R1172" t="str">
            <v>図面より</v>
          </cell>
          <cell r="S1172">
            <v>1</v>
          </cell>
          <cell r="T1172">
            <v>1</v>
          </cell>
          <cell r="U1172" t="str">
            <v>ヶ所</v>
          </cell>
          <cell r="V1172">
            <v>131400</v>
          </cell>
          <cell r="W1172">
            <v>131400</v>
          </cell>
          <cell r="Y1172" t="str">
            <v>見積単価</v>
          </cell>
          <cell r="AA1172">
            <v>1</v>
          </cell>
          <cell r="AB1172">
            <v>131400</v>
          </cell>
          <cell r="AC1172">
            <v>0</v>
          </cell>
          <cell r="AD1172">
            <v>0</v>
          </cell>
        </row>
        <row r="1173">
          <cell r="G1173" t="str">
            <v>2/AD　</v>
          </cell>
          <cell r="I1173" t="str">
            <v>　70ｍｍﾀｲﾌﾟ</v>
          </cell>
        </row>
        <row r="1174">
          <cell r="G1174" t="str">
            <v>片開きｶﾏﾁﾄﾞｱ</v>
          </cell>
          <cell r="I1174">
            <v>600</v>
          </cell>
          <cell r="J1174" t="str">
            <v>×</v>
          </cell>
          <cell r="K1174">
            <v>2000</v>
          </cell>
          <cell r="R1174" t="str">
            <v>図面より</v>
          </cell>
          <cell r="S1174">
            <v>1</v>
          </cell>
          <cell r="T1174">
            <v>1</v>
          </cell>
          <cell r="U1174" t="str">
            <v>ヶ所</v>
          </cell>
          <cell r="V1174">
            <v>66400</v>
          </cell>
          <cell r="W1174">
            <v>66400</v>
          </cell>
          <cell r="Y1174" t="str">
            <v>見積単価</v>
          </cell>
          <cell r="AA1174">
            <v>1</v>
          </cell>
          <cell r="AB1174">
            <v>66400</v>
          </cell>
          <cell r="AC1174">
            <v>0</v>
          </cell>
          <cell r="AD1174">
            <v>0</v>
          </cell>
        </row>
        <row r="1175">
          <cell r="G1175" t="str">
            <v>5/AD　</v>
          </cell>
          <cell r="I1175" t="str">
            <v>　70ｍｍﾀｲﾌﾟ</v>
          </cell>
        </row>
        <row r="1176">
          <cell r="G1176" t="str">
            <v>両開きﾌﾗｯｼｭﾄﾞｱ</v>
          </cell>
          <cell r="I1176">
            <v>1200</v>
          </cell>
          <cell r="J1176" t="str">
            <v>×</v>
          </cell>
          <cell r="K1176">
            <v>1900</v>
          </cell>
          <cell r="R1176" t="str">
            <v>図面より</v>
          </cell>
          <cell r="S1176">
            <v>1</v>
          </cell>
          <cell r="T1176">
            <v>1</v>
          </cell>
          <cell r="U1176" t="str">
            <v>ヶ所</v>
          </cell>
          <cell r="V1176">
            <v>177700</v>
          </cell>
          <cell r="W1176">
            <v>177700</v>
          </cell>
          <cell r="Y1176" t="str">
            <v>見積単価</v>
          </cell>
          <cell r="AA1176">
            <v>1</v>
          </cell>
          <cell r="AB1176">
            <v>177700</v>
          </cell>
          <cell r="AC1176">
            <v>0</v>
          </cell>
          <cell r="AD1176">
            <v>0</v>
          </cell>
        </row>
        <row r="1177">
          <cell r="G1177" t="str">
            <v>9/AD　</v>
          </cell>
          <cell r="I1177" t="str">
            <v>　100ｍｍﾀｲﾌﾟ</v>
          </cell>
        </row>
        <row r="1178">
          <cell r="G1178" t="str">
            <v>引違い防音ﾄﾞｱ</v>
          </cell>
          <cell r="I1178">
            <v>1800</v>
          </cell>
          <cell r="J1178" t="str">
            <v>×</v>
          </cell>
          <cell r="K1178">
            <v>2000</v>
          </cell>
          <cell r="R1178" t="str">
            <v>図面より</v>
          </cell>
          <cell r="S1178">
            <v>1</v>
          </cell>
          <cell r="T1178">
            <v>1</v>
          </cell>
          <cell r="U1178" t="str">
            <v>ヶ所</v>
          </cell>
          <cell r="V1178">
            <v>503900</v>
          </cell>
          <cell r="W1178">
            <v>503900</v>
          </cell>
          <cell r="Y1178" t="str">
            <v>見積単価</v>
          </cell>
          <cell r="AA1178">
            <v>1</v>
          </cell>
          <cell r="AB1178">
            <v>503900</v>
          </cell>
          <cell r="AC1178">
            <v>0</v>
          </cell>
          <cell r="AD1178">
            <v>0</v>
          </cell>
        </row>
        <row r="1179">
          <cell r="G1179" t="str">
            <v>10/AD　</v>
          </cell>
          <cell r="I1179" t="str">
            <v>　70ｍｍﾀｲﾌﾟ</v>
          </cell>
        </row>
        <row r="1180">
          <cell r="G1180" t="str">
            <v>片開きﾌﾗｯｼｭﾄﾞｱ</v>
          </cell>
          <cell r="I1180">
            <v>900</v>
          </cell>
          <cell r="J1180" t="str">
            <v>×</v>
          </cell>
          <cell r="K1180">
            <v>1900</v>
          </cell>
          <cell r="R1180" t="str">
            <v>図面より</v>
          </cell>
          <cell r="S1180">
            <v>1</v>
          </cell>
          <cell r="T1180">
            <v>1</v>
          </cell>
          <cell r="U1180" t="str">
            <v>ヶ所</v>
          </cell>
          <cell r="V1180">
            <v>139400</v>
          </cell>
          <cell r="W1180">
            <v>139400</v>
          </cell>
          <cell r="Y1180" t="str">
            <v>見積単価</v>
          </cell>
          <cell r="AA1180">
            <v>1</v>
          </cell>
          <cell r="AB1180">
            <v>139400</v>
          </cell>
          <cell r="AC1180">
            <v>0</v>
          </cell>
          <cell r="AD1180">
            <v>0</v>
          </cell>
        </row>
        <row r="1181">
          <cell r="G1181" t="str">
            <v>11/AD　</v>
          </cell>
          <cell r="I1181" t="str">
            <v>　70ｍｍﾀｲﾌﾟ</v>
          </cell>
        </row>
        <row r="1182">
          <cell r="G1182" t="str">
            <v>片開きﾌﾗｯｼｭﾄﾞｱ</v>
          </cell>
          <cell r="I1182">
            <v>700</v>
          </cell>
          <cell r="J1182" t="str">
            <v>×</v>
          </cell>
          <cell r="K1182">
            <v>1900</v>
          </cell>
          <cell r="R1182" t="str">
            <v>図面より</v>
          </cell>
          <cell r="S1182">
            <v>2</v>
          </cell>
          <cell r="T1182">
            <v>2</v>
          </cell>
          <cell r="U1182" t="str">
            <v>ヶ所</v>
          </cell>
          <cell r="V1182">
            <v>132100</v>
          </cell>
          <cell r="W1182">
            <v>264200</v>
          </cell>
          <cell r="Y1182" t="str">
            <v>見積単価</v>
          </cell>
          <cell r="AA1182">
            <v>2</v>
          </cell>
          <cell r="AB1182">
            <v>264200</v>
          </cell>
          <cell r="AC1182">
            <v>0</v>
          </cell>
          <cell r="AD1182">
            <v>0</v>
          </cell>
        </row>
        <row r="1183">
          <cell r="G1183" t="str">
            <v>12/AD　</v>
          </cell>
          <cell r="I1183" t="str">
            <v>　70ｍｍﾀｲﾌﾟ</v>
          </cell>
        </row>
        <row r="1184">
          <cell r="G1184" t="str">
            <v>片開きﾌﾗｯｼｭﾄﾞｱ</v>
          </cell>
          <cell r="I1184">
            <v>600</v>
          </cell>
          <cell r="J1184" t="str">
            <v>×</v>
          </cell>
          <cell r="K1184">
            <v>1200</v>
          </cell>
          <cell r="R1184" t="str">
            <v>図面より</v>
          </cell>
          <cell r="S1184">
            <v>1</v>
          </cell>
          <cell r="T1184">
            <v>1</v>
          </cell>
          <cell r="U1184" t="str">
            <v>ヶ所</v>
          </cell>
          <cell r="V1184">
            <v>79900</v>
          </cell>
          <cell r="W1184">
            <v>79900</v>
          </cell>
          <cell r="Y1184" t="str">
            <v>見積単価</v>
          </cell>
          <cell r="AA1184">
            <v>1</v>
          </cell>
          <cell r="AB1184">
            <v>79900</v>
          </cell>
          <cell r="AC1184">
            <v>0</v>
          </cell>
          <cell r="AD1184">
            <v>0</v>
          </cell>
        </row>
        <row r="1195">
          <cell r="I1195" t="str">
            <v>ｶﾞﾗｽﾌﾞﾛｯｸ 190X190X95</v>
          </cell>
        </row>
        <row r="1196">
          <cell r="G1196" t="str">
            <v>3/GB　</v>
          </cell>
          <cell r="I1196">
            <v>1610</v>
          </cell>
          <cell r="J1196" t="str">
            <v>×</v>
          </cell>
          <cell r="K1196">
            <v>1410</v>
          </cell>
          <cell r="R1196" t="str">
            <v>図面より</v>
          </cell>
          <cell r="S1196">
            <v>2</v>
          </cell>
          <cell r="T1196">
            <v>2</v>
          </cell>
          <cell r="U1196" t="str">
            <v>ヶ所</v>
          </cell>
          <cell r="V1196">
            <v>34000</v>
          </cell>
          <cell r="W1196">
            <v>68000</v>
          </cell>
          <cell r="Y1196" t="str">
            <v>見積単価</v>
          </cell>
          <cell r="AA1196">
            <v>2</v>
          </cell>
          <cell r="AB1196">
            <v>68000</v>
          </cell>
          <cell r="AC1196">
            <v>0</v>
          </cell>
          <cell r="AD1196">
            <v>0</v>
          </cell>
        </row>
        <row r="1197">
          <cell r="I1197" t="str">
            <v>ｶﾞﾗｽﾌﾞﾛｯｸ 190X190X95</v>
          </cell>
        </row>
        <row r="1198">
          <cell r="G1198" t="str">
            <v>4/GB　</v>
          </cell>
          <cell r="I1198">
            <v>1610</v>
          </cell>
          <cell r="J1198" t="str">
            <v>×</v>
          </cell>
          <cell r="K1198">
            <v>1410</v>
          </cell>
          <cell r="R1198" t="str">
            <v>図面より</v>
          </cell>
          <cell r="S1198">
            <v>3</v>
          </cell>
          <cell r="T1198">
            <v>3</v>
          </cell>
          <cell r="U1198" t="str">
            <v>ヶ所</v>
          </cell>
          <cell r="V1198">
            <v>34000</v>
          </cell>
          <cell r="W1198">
            <v>102000</v>
          </cell>
          <cell r="Y1198" t="str">
            <v>見積単価</v>
          </cell>
          <cell r="AA1198">
            <v>3</v>
          </cell>
          <cell r="AB1198">
            <v>102000</v>
          </cell>
          <cell r="AC1198">
            <v>0</v>
          </cell>
          <cell r="AD1198">
            <v>0</v>
          </cell>
        </row>
        <row r="1199">
          <cell r="I1199" t="str">
            <v>ｶﾞﾗｽﾌﾞﾛｯｸ 190X190X95</v>
          </cell>
          <cell r="S1199">
            <v>0</v>
          </cell>
        </row>
        <row r="1200">
          <cell r="G1200" t="str">
            <v>5/GB　</v>
          </cell>
          <cell r="I1200">
            <v>1210</v>
          </cell>
          <cell r="J1200" t="str">
            <v>×</v>
          </cell>
          <cell r="K1200">
            <v>1410</v>
          </cell>
          <cell r="R1200" t="str">
            <v>図面より</v>
          </cell>
          <cell r="S1200">
            <v>3</v>
          </cell>
          <cell r="T1200">
            <v>3</v>
          </cell>
          <cell r="U1200" t="str">
            <v>ヶ所</v>
          </cell>
          <cell r="V1200">
            <v>29700</v>
          </cell>
          <cell r="W1200">
            <v>89100</v>
          </cell>
          <cell r="Y1200" t="str">
            <v>見積単価</v>
          </cell>
          <cell r="AA1200">
            <v>3</v>
          </cell>
          <cell r="AB1200">
            <v>89100</v>
          </cell>
          <cell r="AC1200">
            <v>0</v>
          </cell>
          <cell r="AD1200">
            <v>0</v>
          </cell>
        </row>
        <row r="1201">
          <cell r="I1201" t="str">
            <v>ｶﾞﾗｽﾌﾞﾛｯｸ 190X190X95</v>
          </cell>
          <cell r="S1201">
            <v>0</v>
          </cell>
        </row>
        <row r="1202">
          <cell r="G1202" t="str">
            <v>6/GB　</v>
          </cell>
          <cell r="I1202">
            <v>210</v>
          </cell>
          <cell r="J1202" t="str">
            <v>×</v>
          </cell>
          <cell r="K1202">
            <v>2010</v>
          </cell>
          <cell r="R1202" t="str">
            <v>図面より</v>
          </cell>
          <cell r="S1202">
            <v>1</v>
          </cell>
          <cell r="T1202">
            <v>1</v>
          </cell>
          <cell r="U1202" t="str">
            <v>ヶ所</v>
          </cell>
          <cell r="V1202">
            <v>18100</v>
          </cell>
          <cell r="W1202">
            <v>18100</v>
          </cell>
          <cell r="Y1202" t="str">
            <v>見積単価</v>
          </cell>
          <cell r="AA1202">
            <v>1</v>
          </cell>
          <cell r="AB1202">
            <v>18100</v>
          </cell>
          <cell r="AC1202">
            <v>0</v>
          </cell>
          <cell r="AD1202">
            <v>0</v>
          </cell>
        </row>
        <row r="1203">
          <cell r="I1203" t="str">
            <v>ｶﾞﾗｽﾌﾞﾛｯｸ 190X190X95</v>
          </cell>
          <cell r="S1203">
            <v>0</v>
          </cell>
        </row>
        <row r="1204">
          <cell r="G1204" t="str">
            <v>7/GB　</v>
          </cell>
          <cell r="I1204">
            <v>210</v>
          </cell>
          <cell r="J1204" t="str">
            <v>×</v>
          </cell>
          <cell r="K1204">
            <v>1210</v>
          </cell>
          <cell r="R1204" t="str">
            <v>図面より</v>
          </cell>
          <cell r="S1204">
            <v>1</v>
          </cell>
          <cell r="T1204">
            <v>1</v>
          </cell>
          <cell r="U1204" t="str">
            <v>ヶ所</v>
          </cell>
          <cell r="V1204">
            <v>12500</v>
          </cell>
          <cell r="W1204">
            <v>12500</v>
          </cell>
          <cell r="Y1204" t="str">
            <v>見積単価</v>
          </cell>
          <cell r="AA1204">
            <v>1</v>
          </cell>
          <cell r="AB1204">
            <v>12500</v>
          </cell>
          <cell r="AC1204">
            <v>0</v>
          </cell>
          <cell r="AD1204">
            <v>0</v>
          </cell>
        </row>
        <row r="1205">
          <cell r="S1205">
            <v>0</v>
          </cell>
        </row>
        <row r="1206">
          <cell r="G1206">
            <v>0</v>
          </cell>
          <cell r="S1206">
            <v>0</v>
          </cell>
        </row>
        <row r="1207">
          <cell r="AE1207" t="str">
            <v>那覇市教育委員会</v>
          </cell>
          <cell r="AF1207" t="str">
            <v>頁29</v>
          </cell>
        </row>
        <row r="1208">
          <cell r="P1208">
            <v>0</v>
          </cell>
          <cell r="R1208" t="str">
            <v>数　量　集　計　表</v>
          </cell>
          <cell r="T1208" t="str">
            <v>内</v>
          </cell>
          <cell r="V1208" t="str">
            <v xml:space="preserve"> 訳</v>
          </cell>
          <cell r="W1208" t="str">
            <v>書</v>
          </cell>
          <cell r="AF1208" t="str">
            <v>頁30</v>
          </cell>
        </row>
        <row r="1210">
          <cell r="T1210">
            <v>0</v>
          </cell>
          <cell r="AC1210" t="str">
            <v>宇栄原小学校（1工区建築）</v>
          </cell>
          <cell r="AE1210" t="str">
            <v>P-27/42</v>
          </cell>
        </row>
        <row r="1212">
          <cell r="G1212" t="str">
            <v>　　　　　　　　　　工　事　別</v>
          </cell>
          <cell r="S1212" t="str">
            <v>計</v>
          </cell>
          <cell r="V1212" t="str">
            <v>　実　施　工　事　費</v>
          </cell>
          <cell r="AA1212" t="str">
            <v>　　 対 象 経 費</v>
          </cell>
          <cell r="AC1212" t="str">
            <v>　　対 象 外 経 費</v>
          </cell>
        </row>
        <row r="1214">
          <cell r="E1214" t="str">
            <v>No</v>
          </cell>
          <cell r="G1214" t="str">
            <v>名 称</v>
          </cell>
          <cell r="K1214" t="str">
            <v xml:space="preserve"> 　規 格</v>
          </cell>
          <cell r="P1214" t="str">
            <v>頁</v>
          </cell>
          <cell r="R1214" t="str">
            <v>参　照</v>
          </cell>
          <cell r="S1214" t="str">
            <v>計算値</v>
          </cell>
          <cell r="T1214" t="str">
            <v>数 量</v>
          </cell>
          <cell r="U1214" t="str">
            <v>単 位</v>
          </cell>
          <cell r="V1214" t="str">
            <v>単 価</v>
          </cell>
          <cell r="W1214" t="str">
            <v>金 額</v>
          </cell>
          <cell r="Y1214" t="str">
            <v xml:space="preserve">   　 備 考</v>
          </cell>
          <cell r="AA1214" t="str">
            <v>数 量</v>
          </cell>
          <cell r="AB1214" t="str">
            <v>金 額</v>
          </cell>
          <cell r="AC1214" t="str">
            <v>数 量</v>
          </cell>
          <cell r="AD1214" t="str">
            <v>金 額</v>
          </cell>
        </row>
        <row r="1216">
          <cell r="G1216">
            <v>0</v>
          </cell>
        </row>
        <row r="1217">
          <cell r="I1217" t="str">
            <v>ｶﾞﾗｽﾌﾞﾛｯｸ 190X190X95</v>
          </cell>
          <cell r="T1217">
            <v>0</v>
          </cell>
        </row>
        <row r="1218">
          <cell r="E1218">
            <v>6</v>
          </cell>
          <cell r="G1218" t="str">
            <v>8/GB　</v>
          </cell>
          <cell r="I1218">
            <v>210</v>
          </cell>
          <cell r="J1218" t="str">
            <v>×</v>
          </cell>
          <cell r="K1218">
            <v>410</v>
          </cell>
          <cell r="R1218" t="str">
            <v>図面より</v>
          </cell>
          <cell r="S1218">
            <v>1</v>
          </cell>
          <cell r="T1218">
            <v>1</v>
          </cell>
          <cell r="U1218" t="str">
            <v>ヶ所</v>
          </cell>
          <cell r="V1218">
            <v>6900</v>
          </cell>
          <cell r="W1218">
            <v>6900</v>
          </cell>
          <cell r="Y1218" t="str">
            <v>見積単価</v>
          </cell>
          <cell r="AA1218">
            <v>1</v>
          </cell>
          <cell r="AB1218">
            <v>6900</v>
          </cell>
          <cell r="AC1218">
            <v>0</v>
          </cell>
          <cell r="AD1218">
            <v>0</v>
          </cell>
        </row>
        <row r="1221">
          <cell r="T1221">
            <v>0</v>
          </cell>
        </row>
        <row r="1222">
          <cell r="S1222">
            <v>0</v>
          </cell>
          <cell r="T1222">
            <v>0</v>
          </cell>
        </row>
        <row r="1223">
          <cell r="T1223">
            <v>0</v>
          </cell>
        </row>
        <row r="1224">
          <cell r="G1224" t="str">
            <v>製品の計</v>
          </cell>
          <cell r="S1224">
            <v>0</v>
          </cell>
          <cell r="T1224">
            <v>0</v>
          </cell>
          <cell r="W1224">
            <v>35963700</v>
          </cell>
          <cell r="AB1224">
            <v>35963700</v>
          </cell>
          <cell r="AD1224">
            <v>0</v>
          </cell>
        </row>
        <row r="1226">
          <cell r="G1226" t="str">
            <v>建付費</v>
          </cell>
          <cell r="S1226">
            <v>0</v>
          </cell>
          <cell r="T1226">
            <v>1</v>
          </cell>
          <cell r="U1226" t="str">
            <v>式</v>
          </cell>
          <cell r="W1226">
            <v>3973710</v>
          </cell>
          <cell r="Y1226" t="str">
            <v>見積単価</v>
          </cell>
          <cell r="AB1226">
            <v>3973710</v>
          </cell>
          <cell r="AD1226">
            <v>0</v>
          </cell>
        </row>
        <row r="1228">
          <cell r="G1228" t="str">
            <v>運搬費</v>
          </cell>
          <cell r="S1228">
            <v>0</v>
          </cell>
          <cell r="T1228">
            <v>1</v>
          </cell>
          <cell r="U1228" t="str">
            <v>式</v>
          </cell>
          <cell r="W1228">
            <v>1226500</v>
          </cell>
          <cell r="Y1228" t="str">
            <v>見積単価</v>
          </cell>
          <cell r="AB1228">
            <v>1226500</v>
          </cell>
          <cell r="AD1228">
            <v>0</v>
          </cell>
        </row>
        <row r="1230">
          <cell r="G1230" t="str">
            <v>（ｱﾙﾐﾆｳﾑ製建具）の計</v>
          </cell>
          <cell r="S1230">
            <v>0</v>
          </cell>
          <cell r="T1230">
            <v>0</v>
          </cell>
          <cell r="W1230">
            <v>41163910</v>
          </cell>
          <cell r="AB1230">
            <v>41163910</v>
          </cell>
          <cell r="AD1230">
            <v>0</v>
          </cell>
        </row>
        <row r="1236">
          <cell r="S1236">
            <v>0</v>
          </cell>
        </row>
        <row r="1238">
          <cell r="S1238">
            <v>0</v>
          </cell>
        </row>
        <row r="1240">
          <cell r="S1240">
            <v>0</v>
          </cell>
        </row>
        <row r="1242">
          <cell r="S1242">
            <v>0</v>
          </cell>
        </row>
        <row r="1244">
          <cell r="S1244">
            <v>0</v>
          </cell>
        </row>
        <row r="1246">
          <cell r="S1246">
            <v>0</v>
          </cell>
        </row>
        <row r="1248">
          <cell r="S1248">
            <v>0</v>
          </cell>
        </row>
        <row r="1250">
          <cell r="S1250">
            <v>0</v>
          </cell>
        </row>
        <row r="1252">
          <cell r="G1252">
            <v>0</v>
          </cell>
          <cell r="W1252">
            <v>0</v>
          </cell>
        </row>
        <row r="1253">
          <cell r="AE1253" t="str">
            <v>那覇市教育委員会</v>
          </cell>
          <cell r="AF1253" t="str">
            <v>頁30</v>
          </cell>
        </row>
        <row r="1254">
          <cell r="P1254">
            <v>0</v>
          </cell>
          <cell r="R1254" t="str">
            <v>数　量　集　計　表</v>
          </cell>
          <cell r="T1254" t="str">
            <v>内</v>
          </cell>
          <cell r="V1254" t="str">
            <v xml:space="preserve"> 訳</v>
          </cell>
          <cell r="W1254" t="str">
            <v>書</v>
          </cell>
          <cell r="AF1254" t="str">
            <v>頁31</v>
          </cell>
        </row>
        <row r="1256">
          <cell r="T1256">
            <v>0</v>
          </cell>
          <cell r="AC1256" t="str">
            <v>宇栄原小学校（1工区建築）</v>
          </cell>
          <cell r="AE1256" t="str">
            <v>P-28/42</v>
          </cell>
        </row>
        <row r="1258">
          <cell r="G1258" t="str">
            <v>　　　　　　　　　　工　事　別</v>
          </cell>
          <cell r="S1258" t="str">
            <v>計</v>
          </cell>
          <cell r="V1258" t="str">
            <v>　実　施　工　事　費</v>
          </cell>
          <cell r="AA1258" t="str">
            <v>　　 対 象 経 費</v>
          </cell>
          <cell r="AC1258" t="str">
            <v>　　対 象 外 経 費</v>
          </cell>
        </row>
        <row r="1260">
          <cell r="E1260" t="str">
            <v>No</v>
          </cell>
          <cell r="G1260" t="str">
            <v>名 称</v>
          </cell>
          <cell r="K1260" t="str">
            <v xml:space="preserve"> 　規 格</v>
          </cell>
          <cell r="P1260" t="str">
            <v>頁</v>
          </cell>
          <cell r="R1260" t="str">
            <v>参　照</v>
          </cell>
          <cell r="S1260" t="str">
            <v>計算値</v>
          </cell>
          <cell r="T1260" t="str">
            <v>数 量</v>
          </cell>
          <cell r="U1260" t="str">
            <v>単 位</v>
          </cell>
          <cell r="V1260" t="str">
            <v>単 価</v>
          </cell>
          <cell r="W1260" t="str">
            <v>金 額</v>
          </cell>
          <cell r="Y1260" t="str">
            <v xml:space="preserve">   　 備 考</v>
          </cell>
          <cell r="AA1260" t="str">
            <v>数 量</v>
          </cell>
          <cell r="AB1260" t="str">
            <v>金 額</v>
          </cell>
          <cell r="AC1260" t="str">
            <v>数 量</v>
          </cell>
          <cell r="AD1260" t="str">
            <v>金 額</v>
          </cell>
        </row>
        <row r="1262">
          <cell r="G1262">
            <v>0</v>
          </cell>
        </row>
        <row r="1263">
          <cell r="T1263">
            <v>0</v>
          </cell>
        </row>
        <row r="1264">
          <cell r="G1264" t="str">
            <v>（鋼製建具）</v>
          </cell>
          <cell r="S1264">
            <v>0</v>
          </cell>
          <cell r="T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G1265" t="str">
            <v>1/SD　</v>
          </cell>
          <cell r="I1265" t="str">
            <v>　100ｍｍﾀｲﾌﾟ　　甲種</v>
          </cell>
          <cell r="T1265">
            <v>0</v>
          </cell>
        </row>
        <row r="1266">
          <cell r="G1266" t="str">
            <v>防火戸</v>
          </cell>
          <cell r="I1266">
            <v>2400</v>
          </cell>
          <cell r="J1266" t="str">
            <v>×</v>
          </cell>
          <cell r="K1266">
            <v>2600</v>
          </cell>
          <cell r="R1266" t="str">
            <v>図面より</v>
          </cell>
          <cell r="S1266">
            <v>3</v>
          </cell>
          <cell r="T1266">
            <v>3</v>
          </cell>
          <cell r="U1266" t="str">
            <v>ヶ所</v>
          </cell>
          <cell r="V1266">
            <v>467000</v>
          </cell>
          <cell r="W1266">
            <v>1401000</v>
          </cell>
          <cell r="Y1266" t="str">
            <v>見積単価</v>
          </cell>
          <cell r="AA1266">
            <v>3</v>
          </cell>
          <cell r="AB1266">
            <v>1401000</v>
          </cell>
          <cell r="AC1266">
            <v>0</v>
          </cell>
          <cell r="AD1266">
            <v>0</v>
          </cell>
        </row>
        <row r="1267">
          <cell r="G1267" t="str">
            <v>2/SD　</v>
          </cell>
          <cell r="I1267" t="str">
            <v>　100ｍｍﾀｲﾌﾟ　　甲種</v>
          </cell>
          <cell r="T1267">
            <v>0</v>
          </cell>
        </row>
        <row r="1268">
          <cell r="G1268" t="str">
            <v>防火戸</v>
          </cell>
          <cell r="I1268">
            <v>2800</v>
          </cell>
          <cell r="J1268" t="str">
            <v>×</v>
          </cell>
          <cell r="K1268">
            <v>2600</v>
          </cell>
          <cell r="R1268" t="str">
            <v>図面より</v>
          </cell>
          <cell r="S1268">
            <v>1</v>
          </cell>
          <cell r="T1268">
            <v>1</v>
          </cell>
          <cell r="U1268" t="str">
            <v>ヶ所</v>
          </cell>
          <cell r="V1268">
            <v>639400</v>
          </cell>
          <cell r="W1268">
            <v>639400</v>
          </cell>
          <cell r="Y1268" t="str">
            <v>見積単価</v>
          </cell>
          <cell r="AA1268">
            <v>1</v>
          </cell>
          <cell r="AB1268">
            <v>639400</v>
          </cell>
          <cell r="AC1268">
            <v>0</v>
          </cell>
          <cell r="AD1268">
            <v>0</v>
          </cell>
        </row>
        <row r="1269">
          <cell r="G1269" t="str">
            <v>4/SD　</v>
          </cell>
          <cell r="I1269" t="str">
            <v>　100ｍｍﾀｲﾌﾟ　　甲種</v>
          </cell>
          <cell r="T1269">
            <v>0</v>
          </cell>
        </row>
        <row r="1270">
          <cell r="G1270" t="str">
            <v>防火戸</v>
          </cell>
          <cell r="I1270">
            <v>1000</v>
          </cell>
          <cell r="J1270" t="str">
            <v>×</v>
          </cell>
          <cell r="K1270">
            <v>1800</v>
          </cell>
          <cell r="R1270" t="str">
            <v>図面より</v>
          </cell>
          <cell r="S1270">
            <v>3</v>
          </cell>
          <cell r="T1270">
            <v>3</v>
          </cell>
          <cell r="U1270" t="str">
            <v>ヶ所</v>
          </cell>
          <cell r="V1270">
            <v>103400</v>
          </cell>
          <cell r="W1270">
            <v>310200</v>
          </cell>
          <cell r="Y1270" t="str">
            <v>見積単価</v>
          </cell>
          <cell r="AA1270">
            <v>3</v>
          </cell>
          <cell r="AB1270">
            <v>310200</v>
          </cell>
          <cell r="AC1270">
            <v>0</v>
          </cell>
          <cell r="AD1270">
            <v>0</v>
          </cell>
        </row>
        <row r="1271">
          <cell r="I1271" t="str">
            <v>甲防ｶﾞﾗｽﾌﾞﾛｯｸF 190X190X95</v>
          </cell>
          <cell r="T1271">
            <v>0</v>
          </cell>
        </row>
        <row r="1272">
          <cell r="G1272" t="str">
            <v>1/GB　</v>
          </cell>
          <cell r="I1272">
            <v>1610</v>
          </cell>
          <cell r="J1272" t="str">
            <v>×</v>
          </cell>
          <cell r="K1272">
            <v>2410</v>
          </cell>
          <cell r="R1272" t="str">
            <v>図面より</v>
          </cell>
          <cell r="S1272">
            <v>4</v>
          </cell>
          <cell r="T1272">
            <v>4</v>
          </cell>
          <cell r="U1272" t="str">
            <v>ヶ所</v>
          </cell>
          <cell r="V1272">
            <v>113900</v>
          </cell>
          <cell r="W1272">
            <v>455600</v>
          </cell>
          <cell r="Y1272" t="str">
            <v>見積単価</v>
          </cell>
          <cell r="AA1272">
            <v>4</v>
          </cell>
          <cell r="AB1272">
            <v>455600</v>
          </cell>
          <cell r="AC1272">
            <v>0</v>
          </cell>
          <cell r="AD1272">
            <v>0</v>
          </cell>
        </row>
        <row r="1273">
          <cell r="I1273" t="str">
            <v>甲防ｶﾞﾗｽﾌﾞﾛｯｸF 190X190X95</v>
          </cell>
          <cell r="T1273">
            <v>0</v>
          </cell>
        </row>
        <row r="1274">
          <cell r="G1274" t="str">
            <v>2/GB　</v>
          </cell>
          <cell r="I1274">
            <v>810</v>
          </cell>
          <cell r="J1274" t="str">
            <v>×</v>
          </cell>
          <cell r="K1274">
            <v>2410</v>
          </cell>
          <cell r="R1274" t="str">
            <v>図面より</v>
          </cell>
          <cell r="S1274">
            <v>4</v>
          </cell>
          <cell r="T1274">
            <v>4</v>
          </cell>
          <cell r="U1274" t="str">
            <v>ヶ所</v>
          </cell>
          <cell r="V1274">
            <v>78500</v>
          </cell>
          <cell r="W1274">
            <v>314000</v>
          </cell>
          <cell r="Y1274" t="str">
            <v>見積単価</v>
          </cell>
          <cell r="AA1274">
            <v>4</v>
          </cell>
          <cell r="AB1274">
            <v>314000</v>
          </cell>
          <cell r="AC1274">
            <v>0</v>
          </cell>
          <cell r="AD1274">
            <v>0</v>
          </cell>
        </row>
        <row r="1277">
          <cell r="T1277">
            <v>0</v>
          </cell>
        </row>
        <row r="1278">
          <cell r="T1278">
            <v>0</v>
          </cell>
        </row>
        <row r="1279">
          <cell r="T1279">
            <v>0</v>
          </cell>
        </row>
        <row r="1280">
          <cell r="G1280" t="str">
            <v>製品の計</v>
          </cell>
          <cell r="T1280">
            <v>0</v>
          </cell>
          <cell r="W1280">
            <v>3120200</v>
          </cell>
          <cell r="AB1280">
            <v>3120200</v>
          </cell>
          <cell r="AD1280">
            <v>0</v>
          </cell>
        </row>
        <row r="1282">
          <cell r="G1282" t="str">
            <v>建付費</v>
          </cell>
          <cell r="S1282">
            <v>1</v>
          </cell>
          <cell r="T1282">
            <v>1</v>
          </cell>
          <cell r="U1282" t="str">
            <v>式</v>
          </cell>
          <cell r="W1282">
            <v>458000</v>
          </cell>
          <cell r="Y1282" t="str">
            <v>見積単価</v>
          </cell>
          <cell r="AB1282">
            <v>458000</v>
          </cell>
          <cell r="AD1282">
            <v>0</v>
          </cell>
        </row>
        <row r="1284">
          <cell r="G1284" t="str">
            <v>運搬費</v>
          </cell>
          <cell r="S1284">
            <v>1</v>
          </cell>
          <cell r="T1284">
            <v>1</v>
          </cell>
          <cell r="U1284" t="str">
            <v>式</v>
          </cell>
          <cell r="W1284">
            <v>144900</v>
          </cell>
          <cell r="Y1284" t="str">
            <v>見積単価</v>
          </cell>
          <cell r="AB1284">
            <v>144900</v>
          </cell>
          <cell r="AD1284">
            <v>0</v>
          </cell>
        </row>
        <row r="1286">
          <cell r="G1286" t="str">
            <v>（鋼製建具）の計</v>
          </cell>
          <cell r="S1286">
            <v>0</v>
          </cell>
          <cell r="T1286">
            <v>0</v>
          </cell>
          <cell r="W1286">
            <v>3723100</v>
          </cell>
          <cell r="AB1286">
            <v>3723100</v>
          </cell>
          <cell r="AD1286">
            <v>0</v>
          </cell>
        </row>
        <row r="1288">
          <cell r="S1288">
            <v>0</v>
          </cell>
        </row>
        <row r="1290">
          <cell r="S1290">
            <v>0</v>
          </cell>
        </row>
        <row r="1292">
          <cell r="S1292">
            <v>0</v>
          </cell>
        </row>
        <row r="1294">
          <cell r="S1294">
            <v>0</v>
          </cell>
        </row>
        <row r="1296">
          <cell r="S1296">
            <v>0</v>
          </cell>
        </row>
        <row r="1298">
          <cell r="G1298">
            <v>0</v>
          </cell>
          <cell r="U1298" t="str">
            <v/>
          </cell>
          <cell r="V1298" t="str">
            <v/>
          </cell>
          <cell r="Y1298" t="str">
            <v/>
          </cell>
        </row>
        <row r="1299">
          <cell r="AE1299" t="str">
            <v>那覇市教育委員会</v>
          </cell>
          <cell r="AF1299" t="str">
            <v>頁31</v>
          </cell>
        </row>
        <row r="1300">
          <cell r="P1300">
            <v>0</v>
          </cell>
          <cell r="R1300" t="str">
            <v>数　量　集　計　表</v>
          </cell>
          <cell r="T1300" t="str">
            <v>内</v>
          </cell>
          <cell r="V1300" t="str">
            <v xml:space="preserve"> 訳</v>
          </cell>
          <cell r="W1300" t="str">
            <v>書</v>
          </cell>
          <cell r="AF1300" t="str">
            <v>頁32</v>
          </cell>
        </row>
        <row r="1302">
          <cell r="T1302">
            <v>0</v>
          </cell>
          <cell r="AC1302" t="str">
            <v>宇栄原小学校（1工区建築）</v>
          </cell>
          <cell r="AE1302" t="str">
            <v>P-29/42</v>
          </cell>
        </row>
        <row r="1304">
          <cell r="G1304" t="str">
            <v>　　　　　　　　　　工　事　別</v>
          </cell>
          <cell r="S1304" t="str">
            <v>計</v>
          </cell>
          <cell r="V1304" t="str">
            <v>　実　施　工　事　費</v>
          </cell>
          <cell r="AA1304" t="str">
            <v>　　 対 象 経 費</v>
          </cell>
          <cell r="AC1304" t="str">
            <v>　　対 象 外 経 費</v>
          </cell>
        </row>
        <row r="1306">
          <cell r="E1306" t="str">
            <v>No</v>
          </cell>
          <cell r="G1306" t="str">
            <v>名 称</v>
          </cell>
          <cell r="K1306" t="str">
            <v xml:space="preserve"> 　規 格</v>
          </cell>
          <cell r="P1306" t="str">
            <v>頁</v>
          </cell>
          <cell r="R1306" t="str">
            <v>参　照</v>
          </cell>
          <cell r="S1306" t="str">
            <v>計算値</v>
          </cell>
          <cell r="T1306" t="str">
            <v>数 量</v>
          </cell>
          <cell r="U1306" t="str">
            <v>単 位</v>
          </cell>
          <cell r="V1306" t="str">
            <v>単 価</v>
          </cell>
          <cell r="W1306" t="str">
            <v>金 額</v>
          </cell>
          <cell r="Y1306" t="str">
            <v xml:space="preserve">   　 備 考</v>
          </cell>
          <cell r="AA1306" t="str">
            <v>数 量</v>
          </cell>
          <cell r="AB1306" t="str">
            <v>金 額</v>
          </cell>
          <cell r="AC1306" t="str">
            <v>数 量</v>
          </cell>
          <cell r="AD1306" t="str">
            <v>金 額</v>
          </cell>
        </row>
        <row r="1308">
          <cell r="G1308">
            <v>0</v>
          </cell>
        </row>
        <row r="1309">
          <cell r="T1309">
            <v>0</v>
          </cell>
        </row>
        <row r="1310">
          <cell r="E1310">
            <v>7</v>
          </cell>
          <cell r="G1310" t="str">
            <v>（重量ｼｬｯﾀｰ）</v>
          </cell>
          <cell r="S1310">
            <v>0</v>
          </cell>
          <cell r="T1310">
            <v>0</v>
          </cell>
          <cell r="AD1310">
            <v>0</v>
          </cell>
        </row>
        <row r="1311">
          <cell r="G1311" t="str">
            <v>1/SS　</v>
          </cell>
          <cell r="T1311">
            <v>0</v>
          </cell>
        </row>
        <row r="1312">
          <cell r="G1312" t="str">
            <v>防火防煙ｼｬｯﾀｰ</v>
          </cell>
          <cell r="I1312">
            <v>4500</v>
          </cell>
          <cell r="J1312" t="str">
            <v>×</v>
          </cell>
          <cell r="K1312">
            <v>2650</v>
          </cell>
          <cell r="R1312" t="str">
            <v>図面より</v>
          </cell>
          <cell r="S1312">
            <v>1</v>
          </cell>
          <cell r="T1312">
            <v>1</v>
          </cell>
          <cell r="U1312" t="str">
            <v>ヶ所</v>
          </cell>
          <cell r="V1312">
            <v>856600</v>
          </cell>
          <cell r="W1312">
            <v>856600</v>
          </cell>
          <cell r="Y1312" t="str">
            <v>見積単価</v>
          </cell>
          <cell r="AA1312">
            <v>1</v>
          </cell>
          <cell r="AB1312">
            <v>856600</v>
          </cell>
          <cell r="AC1312">
            <v>0</v>
          </cell>
          <cell r="AD1312">
            <v>0</v>
          </cell>
        </row>
        <row r="1313">
          <cell r="G1313" t="str">
            <v>2/SS　</v>
          </cell>
          <cell r="T1313">
            <v>0</v>
          </cell>
        </row>
        <row r="1314">
          <cell r="G1314" t="str">
            <v>防火防煙ｼｬｯﾀｰ</v>
          </cell>
          <cell r="I1314">
            <v>4400</v>
          </cell>
          <cell r="J1314" t="str">
            <v>×</v>
          </cell>
          <cell r="K1314">
            <v>2650</v>
          </cell>
          <cell r="R1314" t="str">
            <v>図面より</v>
          </cell>
          <cell r="S1314">
            <v>2</v>
          </cell>
          <cell r="T1314">
            <v>2</v>
          </cell>
          <cell r="U1314" t="str">
            <v>ヶ所</v>
          </cell>
          <cell r="V1314">
            <v>854900</v>
          </cell>
          <cell r="W1314">
            <v>1709800</v>
          </cell>
          <cell r="Y1314" t="str">
            <v>見積単価</v>
          </cell>
          <cell r="AA1314">
            <v>2</v>
          </cell>
          <cell r="AB1314">
            <v>1709800</v>
          </cell>
          <cell r="AC1314">
            <v>0</v>
          </cell>
          <cell r="AD1314">
            <v>0</v>
          </cell>
        </row>
        <row r="1315">
          <cell r="G1315" t="str">
            <v>3/SS　</v>
          </cell>
          <cell r="T1315">
            <v>0</v>
          </cell>
        </row>
        <row r="1316">
          <cell r="G1316" t="str">
            <v>防火防煙ｼｬｯﾀｰ</v>
          </cell>
          <cell r="I1316">
            <v>4100</v>
          </cell>
          <cell r="J1316" t="str">
            <v>×</v>
          </cell>
          <cell r="K1316">
            <v>2650</v>
          </cell>
          <cell r="R1316" t="str">
            <v>図面より</v>
          </cell>
          <cell r="S1316">
            <v>1</v>
          </cell>
          <cell r="T1316">
            <v>1</v>
          </cell>
          <cell r="U1316" t="str">
            <v>ヶ所</v>
          </cell>
          <cell r="V1316">
            <v>838000</v>
          </cell>
          <cell r="W1316">
            <v>838000</v>
          </cell>
          <cell r="Y1316" t="str">
            <v>見積単価</v>
          </cell>
          <cell r="AA1316">
            <v>1</v>
          </cell>
          <cell r="AB1316">
            <v>838000</v>
          </cell>
          <cell r="AC1316">
            <v>0</v>
          </cell>
          <cell r="AD1316">
            <v>0</v>
          </cell>
        </row>
        <row r="1317">
          <cell r="G1317" t="str">
            <v>4/SS　</v>
          </cell>
          <cell r="T1317">
            <v>0</v>
          </cell>
        </row>
        <row r="1318">
          <cell r="G1318" t="str">
            <v>防火防煙ｼｬｯﾀｰ</v>
          </cell>
          <cell r="I1318">
            <v>3500</v>
          </cell>
          <cell r="J1318" t="str">
            <v>×</v>
          </cell>
          <cell r="K1318">
            <v>2650</v>
          </cell>
          <cell r="R1318" t="str">
            <v>図面より</v>
          </cell>
          <cell r="S1318">
            <v>4</v>
          </cell>
          <cell r="T1318">
            <v>4</v>
          </cell>
          <cell r="U1318" t="str">
            <v>ヶ所</v>
          </cell>
          <cell r="V1318">
            <v>781000</v>
          </cell>
          <cell r="W1318">
            <v>3124000</v>
          </cell>
          <cell r="Y1318" t="str">
            <v>見積単価</v>
          </cell>
          <cell r="AA1318">
            <v>4</v>
          </cell>
          <cell r="AB1318">
            <v>3124000</v>
          </cell>
          <cell r="AC1318">
            <v>0</v>
          </cell>
          <cell r="AD1318">
            <v>0</v>
          </cell>
        </row>
        <row r="1319">
          <cell r="G1319" t="str">
            <v>5/SS　</v>
          </cell>
          <cell r="T1319">
            <v>0</v>
          </cell>
        </row>
        <row r="1320">
          <cell r="G1320" t="str">
            <v>防火防煙ｼｬｯﾀｰ</v>
          </cell>
          <cell r="I1320">
            <v>3800</v>
          </cell>
          <cell r="J1320" t="str">
            <v>×</v>
          </cell>
          <cell r="K1320">
            <v>2650</v>
          </cell>
          <cell r="R1320" t="str">
            <v>図面より</v>
          </cell>
          <cell r="S1320">
            <v>1</v>
          </cell>
          <cell r="T1320">
            <v>1</v>
          </cell>
          <cell r="U1320" t="str">
            <v>ヶ所</v>
          </cell>
          <cell r="V1320">
            <v>795600</v>
          </cell>
          <cell r="W1320">
            <v>795600</v>
          </cell>
          <cell r="Y1320" t="str">
            <v>見積単価</v>
          </cell>
          <cell r="AA1320">
            <v>1</v>
          </cell>
          <cell r="AB1320">
            <v>795600</v>
          </cell>
          <cell r="AC1320">
            <v>0</v>
          </cell>
          <cell r="AD1320">
            <v>0</v>
          </cell>
        </row>
        <row r="1321">
          <cell r="G1321" t="str">
            <v>6/SS　</v>
          </cell>
          <cell r="T1321">
            <v>0</v>
          </cell>
        </row>
        <row r="1322">
          <cell r="G1322" t="str">
            <v>防火防煙ｼｬｯﾀｰ</v>
          </cell>
          <cell r="I1322">
            <v>2550</v>
          </cell>
          <cell r="J1322" t="str">
            <v>×</v>
          </cell>
          <cell r="K1322">
            <v>2650</v>
          </cell>
          <cell r="R1322" t="str">
            <v>図面より</v>
          </cell>
          <cell r="S1322">
            <v>3</v>
          </cell>
          <cell r="T1322">
            <v>3</v>
          </cell>
          <cell r="U1322" t="str">
            <v>ヶ所</v>
          </cell>
          <cell r="V1322">
            <v>727300</v>
          </cell>
          <cell r="W1322">
            <v>2181900</v>
          </cell>
          <cell r="Y1322" t="str">
            <v>見積単価</v>
          </cell>
          <cell r="AA1322">
            <v>3</v>
          </cell>
          <cell r="AB1322">
            <v>2181900</v>
          </cell>
          <cell r="AC1322">
            <v>0</v>
          </cell>
          <cell r="AD1322">
            <v>0</v>
          </cell>
        </row>
        <row r="1323">
          <cell r="T1323">
            <v>0</v>
          </cell>
        </row>
        <row r="1324">
          <cell r="S1324">
            <v>0</v>
          </cell>
          <cell r="T1324">
            <v>0</v>
          </cell>
        </row>
        <row r="1325">
          <cell r="T1325">
            <v>0</v>
          </cell>
        </row>
        <row r="1326">
          <cell r="G1326" t="str">
            <v>製品の計</v>
          </cell>
          <cell r="J1326">
            <v>0</v>
          </cell>
          <cell r="S1326">
            <v>0</v>
          </cell>
          <cell r="T1326">
            <v>0</v>
          </cell>
          <cell r="W1326">
            <v>9505900</v>
          </cell>
          <cell r="AB1326">
            <v>9505900</v>
          </cell>
          <cell r="AD1326">
            <v>0</v>
          </cell>
        </row>
        <row r="1328">
          <cell r="G1328" t="str">
            <v>建付費</v>
          </cell>
          <cell r="T1328">
            <v>1</v>
          </cell>
          <cell r="U1328" t="str">
            <v>式</v>
          </cell>
          <cell r="W1328">
            <v>3068800</v>
          </cell>
          <cell r="Y1328" t="str">
            <v>見積単価</v>
          </cell>
          <cell r="AB1328">
            <v>3068800</v>
          </cell>
          <cell r="AD1328">
            <v>0</v>
          </cell>
        </row>
        <row r="1330">
          <cell r="G1330" t="str">
            <v>運搬費</v>
          </cell>
          <cell r="T1330">
            <v>1</v>
          </cell>
          <cell r="U1330" t="str">
            <v>式</v>
          </cell>
          <cell r="W1330">
            <v>630500</v>
          </cell>
          <cell r="Y1330" t="str">
            <v>見積単価</v>
          </cell>
          <cell r="AB1330">
            <v>630500</v>
          </cell>
          <cell r="AD1330">
            <v>0</v>
          </cell>
        </row>
        <row r="1332">
          <cell r="G1332" t="str">
            <v>（重量ｼｬｯﾀｰ）の計</v>
          </cell>
          <cell r="T1332">
            <v>0</v>
          </cell>
          <cell r="W1332">
            <v>13205200</v>
          </cell>
          <cell r="AB1332">
            <v>13205200</v>
          </cell>
          <cell r="AD1332">
            <v>0</v>
          </cell>
        </row>
        <row r="1338">
          <cell r="S1338">
            <v>0</v>
          </cell>
        </row>
        <row r="1340">
          <cell r="S1340">
            <v>0</v>
          </cell>
        </row>
        <row r="1342">
          <cell r="S1342">
            <v>0</v>
          </cell>
        </row>
        <row r="1344">
          <cell r="G1344" t="str">
            <v>小 計</v>
          </cell>
          <cell r="W1344">
            <v>58092210</v>
          </cell>
          <cell r="AB1344">
            <v>58092210</v>
          </cell>
          <cell r="AD1344">
            <v>0</v>
          </cell>
        </row>
        <row r="1345">
          <cell r="AE1345" t="str">
            <v>那覇市教育委員会</v>
          </cell>
          <cell r="AF1345" t="str">
            <v>頁32</v>
          </cell>
        </row>
        <row r="1346">
          <cell r="P1346">
            <v>15</v>
          </cell>
          <cell r="R1346" t="str">
            <v>数　量　集　計　表</v>
          </cell>
          <cell r="T1346" t="str">
            <v>内</v>
          </cell>
          <cell r="V1346" t="str">
            <v xml:space="preserve"> 訳</v>
          </cell>
          <cell r="W1346" t="str">
            <v>書</v>
          </cell>
          <cell r="AF1346" t="str">
            <v>頁36</v>
          </cell>
        </row>
        <row r="1348">
          <cell r="T1348">
            <v>0</v>
          </cell>
          <cell r="AC1348" t="str">
            <v>宇栄原小学校（1工区建築）</v>
          </cell>
          <cell r="AE1348" t="str">
            <v>P-30/42</v>
          </cell>
        </row>
        <row r="1350">
          <cell r="G1350" t="str">
            <v>　　　　　　　　　　工　事　別</v>
          </cell>
          <cell r="S1350" t="str">
            <v>計</v>
          </cell>
          <cell r="V1350" t="str">
            <v>　実　施　工　事　費</v>
          </cell>
          <cell r="AA1350" t="str">
            <v>　　 対 象 経 費</v>
          </cell>
          <cell r="AC1350" t="str">
            <v>　　対 象 外 経 費</v>
          </cell>
        </row>
        <row r="1352">
          <cell r="E1352" t="str">
            <v>No</v>
          </cell>
          <cell r="G1352" t="str">
            <v>名 称</v>
          </cell>
          <cell r="K1352" t="str">
            <v xml:space="preserve"> 　規 格</v>
          </cell>
          <cell r="P1352" t="str">
            <v>頁</v>
          </cell>
          <cell r="R1352" t="str">
            <v>参　照</v>
          </cell>
          <cell r="S1352" t="str">
            <v>計算値</v>
          </cell>
          <cell r="T1352" t="str">
            <v>数 量</v>
          </cell>
          <cell r="U1352" t="str">
            <v>単 位</v>
          </cell>
          <cell r="V1352" t="str">
            <v>単 価</v>
          </cell>
          <cell r="W1352" t="str">
            <v>金 額</v>
          </cell>
          <cell r="Y1352" t="str">
            <v xml:space="preserve">   　 備 考</v>
          </cell>
          <cell r="AA1352" t="str">
            <v>数 量</v>
          </cell>
          <cell r="AB1352" t="str">
            <v>金 額</v>
          </cell>
          <cell r="AC1352" t="str">
            <v>数 量</v>
          </cell>
          <cell r="AD1352" t="str">
            <v>金 額</v>
          </cell>
          <cell r="AF1352" t="str">
            <v>ガラス工事の計</v>
          </cell>
        </row>
        <row r="1353">
          <cell r="AF1353" t="str">
            <v>↓↓↓</v>
          </cell>
        </row>
        <row r="1354">
          <cell r="E1354">
            <v>15</v>
          </cell>
          <cell r="G1354" t="str">
            <v>ｶﾞﾗｽ工事</v>
          </cell>
          <cell r="AF1354">
            <v>11223987</v>
          </cell>
          <cell r="AG1354">
            <v>11223987</v>
          </cell>
          <cell r="AH1354">
            <v>0</v>
          </cell>
        </row>
        <row r="1355">
          <cell r="T1355">
            <v>0</v>
          </cell>
        </row>
        <row r="1356">
          <cell r="S1356">
            <v>0</v>
          </cell>
          <cell r="T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I1357" t="str">
            <v>厚3</v>
          </cell>
          <cell r="T1357">
            <v>0</v>
          </cell>
        </row>
        <row r="1358">
          <cell r="G1358" t="str">
            <v>すり板ｶﾞﾗｽ</v>
          </cell>
          <cell r="I1358" t="str">
            <v>ｼｰﾘﾝｸﾞ</v>
          </cell>
          <cell r="R1358" t="str">
            <v>建具集計より</v>
          </cell>
          <cell r="S1358">
            <v>9.51</v>
          </cell>
          <cell r="T1358">
            <v>9.5</v>
          </cell>
          <cell r="U1358" t="str">
            <v>㎡</v>
          </cell>
          <cell r="V1358">
            <v>7350</v>
          </cell>
          <cell r="W1358">
            <v>69825</v>
          </cell>
          <cell r="Y1358" t="str">
            <v>県営繕</v>
          </cell>
          <cell r="Z1358" t="str">
            <v>Ｐ-119</v>
          </cell>
          <cell r="AA1358">
            <v>9.5</v>
          </cell>
          <cell r="AB1358">
            <v>69825</v>
          </cell>
          <cell r="AC1358">
            <v>0</v>
          </cell>
          <cell r="AD1358">
            <v>0</v>
          </cell>
        </row>
        <row r="1359">
          <cell r="I1359" t="str">
            <v>厚5</v>
          </cell>
          <cell r="J1359" t="str">
            <v>特寸</v>
          </cell>
          <cell r="L1359" t="str">
            <v>2.18㎡以下</v>
          </cell>
          <cell r="T1359">
            <v>0</v>
          </cell>
        </row>
        <row r="1360">
          <cell r="G1360" t="str">
            <v>ﾌﾛｰﾄ板ｶﾞﾗｽ</v>
          </cell>
          <cell r="I1360" t="str">
            <v>ｼｰﾘﾝｸﾞ</v>
          </cell>
          <cell r="R1360" t="str">
            <v>建具集計より</v>
          </cell>
          <cell r="S1360">
            <v>737.22</v>
          </cell>
          <cell r="T1360">
            <v>737</v>
          </cell>
          <cell r="U1360" t="str">
            <v>㎡</v>
          </cell>
          <cell r="V1360">
            <v>8050</v>
          </cell>
          <cell r="W1360">
            <v>5932850</v>
          </cell>
          <cell r="Y1360" t="str">
            <v>県営繕</v>
          </cell>
          <cell r="Z1360" t="str">
            <v>Ｐ-116</v>
          </cell>
          <cell r="AA1360">
            <v>737</v>
          </cell>
          <cell r="AB1360">
            <v>5932850</v>
          </cell>
          <cell r="AC1360">
            <v>0</v>
          </cell>
          <cell r="AD1360">
            <v>0</v>
          </cell>
        </row>
        <row r="1361">
          <cell r="I1361" t="str">
            <v>厚5</v>
          </cell>
          <cell r="J1361" t="str">
            <v>特寸</v>
          </cell>
          <cell r="L1361" t="str">
            <v>2.18㎡以下</v>
          </cell>
          <cell r="T1361">
            <v>0</v>
          </cell>
        </row>
        <row r="1362">
          <cell r="G1362" t="str">
            <v>強化ｶﾞﾗｽ</v>
          </cell>
          <cell r="I1362" t="str">
            <v>ｼｰﾘﾝｸﾞ</v>
          </cell>
          <cell r="R1362" t="str">
            <v>建具集計より</v>
          </cell>
          <cell r="S1362">
            <v>293.99</v>
          </cell>
          <cell r="T1362">
            <v>294</v>
          </cell>
          <cell r="U1362" t="str">
            <v>㎡</v>
          </cell>
          <cell r="V1362">
            <v>10400</v>
          </cell>
          <cell r="W1362">
            <v>3057600</v>
          </cell>
          <cell r="Y1362" t="str">
            <v>代価表</v>
          </cell>
          <cell r="Z1362" t="str">
            <v>ｶﾞﾗｽ-01</v>
          </cell>
          <cell r="AA1362">
            <v>294</v>
          </cell>
          <cell r="AB1362">
            <v>3057600</v>
          </cell>
          <cell r="AC1362">
            <v>0</v>
          </cell>
          <cell r="AD1362">
            <v>0</v>
          </cell>
        </row>
        <row r="1363">
          <cell r="I1363" t="str">
            <v>厚6</v>
          </cell>
          <cell r="J1363" t="str">
            <v>特寸</v>
          </cell>
          <cell r="L1363" t="str">
            <v>2.18㎡以下</v>
          </cell>
          <cell r="T1363">
            <v>0</v>
          </cell>
        </row>
        <row r="1364">
          <cell r="G1364" t="str">
            <v>型板ｶﾞﾗｽ</v>
          </cell>
          <cell r="I1364" t="str">
            <v>ｼｰﾘﾝｸﾞ</v>
          </cell>
          <cell r="R1364" t="str">
            <v>建具集計より</v>
          </cell>
          <cell r="S1364">
            <v>10.35</v>
          </cell>
          <cell r="T1364">
            <v>10.4</v>
          </cell>
          <cell r="U1364" t="str">
            <v>㎡</v>
          </cell>
          <cell r="V1364">
            <v>7730</v>
          </cell>
          <cell r="W1364">
            <v>80392</v>
          </cell>
          <cell r="Y1364" t="str">
            <v>県営繕</v>
          </cell>
          <cell r="Z1364" t="str">
            <v>Ｐ-120</v>
          </cell>
          <cell r="AA1364">
            <v>10.4</v>
          </cell>
          <cell r="AB1364">
            <v>80392</v>
          </cell>
          <cell r="AC1364">
            <v>0</v>
          </cell>
          <cell r="AD1364">
            <v>0</v>
          </cell>
        </row>
        <row r="1365">
          <cell r="T1365">
            <v>0</v>
          </cell>
        </row>
        <row r="1366">
          <cell r="G1366" t="str">
            <v>ｶﾞﾗｽﾌﾞﾛｯｸ</v>
          </cell>
          <cell r="I1366" t="str">
            <v>190X190</v>
          </cell>
          <cell r="K1366" t="str">
            <v>透明</v>
          </cell>
          <cell r="R1366" t="str">
            <v>建具集計より</v>
          </cell>
          <cell r="S1366">
            <v>39.28</v>
          </cell>
          <cell r="T1366">
            <v>39.299999999999997</v>
          </cell>
          <cell r="U1366" t="str">
            <v>㎡</v>
          </cell>
          <cell r="V1366">
            <v>33800</v>
          </cell>
          <cell r="W1366">
            <v>1328340</v>
          </cell>
          <cell r="Y1366" t="str">
            <v>代価表</v>
          </cell>
          <cell r="Z1366" t="str">
            <v>ｶﾞﾗｽ-02</v>
          </cell>
          <cell r="AA1366">
            <v>39.299999999999997</v>
          </cell>
          <cell r="AB1366">
            <v>1328340</v>
          </cell>
          <cell r="AC1366">
            <v>0</v>
          </cell>
          <cell r="AD1366">
            <v>0</v>
          </cell>
        </row>
        <row r="1367">
          <cell r="T1367">
            <v>0</v>
          </cell>
        </row>
        <row r="1368">
          <cell r="G1368" t="str">
            <v>ｶﾞﾗｽﾌﾞﾛｯｸ</v>
          </cell>
          <cell r="I1368" t="str">
            <v>190X190</v>
          </cell>
          <cell r="K1368" t="str">
            <v>ｶﾗｰ</v>
          </cell>
          <cell r="R1368" t="str">
            <v>建具集計より</v>
          </cell>
          <cell r="S1368">
            <v>4.68</v>
          </cell>
          <cell r="T1368">
            <v>4.7</v>
          </cell>
          <cell r="U1368" t="str">
            <v>㎡</v>
          </cell>
          <cell r="V1368">
            <v>39000</v>
          </cell>
          <cell r="W1368">
            <v>183300</v>
          </cell>
          <cell r="Y1368" t="str">
            <v>代価表</v>
          </cell>
          <cell r="Z1368" t="str">
            <v>ｶﾞﾗｽ-03</v>
          </cell>
          <cell r="AA1368">
            <v>4.7</v>
          </cell>
          <cell r="AB1368">
            <v>183300</v>
          </cell>
          <cell r="AC1368">
            <v>0</v>
          </cell>
          <cell r="AD1368">
            <v>0</v>
          </cell>
        </row>
        <row r="1369">
          <cell r="I1369" t="str">
            <v>厚6.8</v>
          </cell>
          <cell r="J1369" t="str">
            <v>特寸</v>
          </cell>
          <cell r="L1369" t="str">
            <v>2.18㎡以下</v>
          </cell>
          <cell r="T1369">
            <v>0</v>
          </cell>
        </row>
        <row r="1370">
          <cell r="G1370" t="str">
            <v>網入りみがき板ｶﾞﾗｽ</v>
          </cell>
          <cell r="I1370" t="str">
            <v>ｼｰﾘﾝｸﾞ</v>
          </cell>
          <cell r="R1370" t="str">
            <v>建具集計より</v>
          </cell>
          <cell r="S1370">
            <v>39.69</v>
          </cell>
          <cell r="T1370">
            <v>39.700000000000003</v>
          </cell>
          <cell r="U1370" t="str">
            <v>㎡</v>
          </cell>
          <cell r="V1370">
            <v>14400</v>
          </cell>
          <cell r="W1370">
            <v>571680</v>
          </cell>
          <cell r="Y1370" t="str">
            <v>県営繕</v>
          </cell>
          <cell r="Z1370" t="str">
            <v>Ｐ-121</v>
          </cell>
          <cell r="AA1370">
            <v>39.700000000000003</v>
          </cell>
          <cell r="AB1370">
            <v>571680</v>
          </cell>
        </row>
        <row r="1371">
          <cell r="T1371">
            <v>0</v>
          </cell>
        </row>
        <row r="1372">
          <cell r="S1372">
            <v>0</v>
          </cell>
          <cell r="T1372">
            <v>0</v>
          </cell>
        </row>
        <row r="1373">
          <cell r="T1373">
            <v>0</v>
          </cell>
        </row>
        <row r="1374">
          <cell r="S1374">
            <v>0</v>
          </cell>
          <cell r="T1374">
            <v>0</v>
          </cell>
        </row>
        <row r="1375">
          <cell r="T1375">
            <v>0</v>
          </cell>
        </row>
        <row r="1376">
          <cell r="S1376">
            <v>0</v>
          </cell>
          <cell r="T1376">
            <v>0</v>
          </cell>
        </row>
        <row r="1377">
          <cell r="T1377">
            <v>0</v>
          </cell>
        </row>
        <row r="1378">
          <cell r="S1378">
            <v>0</v>
          </cell>
          <cell r="T1378">
            <v>0</v>
          </cell>
        </row>
        <row r="1379">
          <cell r="T1379">
            <v>0</v>
          </cell>
        </row>
        <row r="1380">
          <cell r="S1380">
            <v>0</v>
          </cell>
          <cell r="T1380">
            <v>0</v>
          </cell>
        </row>
        <row r="1381">
          <cell r="T1381">
            <v>0</v>
          </cell>
        </row>
        <row r="1382">
          <cell r="S1382">
            <v>0</v>
          </cell>
          <cell r="T1382">
            <v>0</v>
          </cell>
        </row>
        <row r="1383">
          <cell r="T1383">
            <v>0</v>
          </cell>
        </row>
        <row r="1384">
          <cell r="S1384">
            <v>0</v>
          </cell>
          <cell r="T1384">
            <v>0</v>
          </cell>
        </row>
        <row r="1385">
          <cell r="T1385">
            <v>0</v>
          </cell>
        </row>
        <row r="1386">
          <cell r="S1386">
            <v>0</v>
          </cell>
          <cell r="T1386">
            <v>0</v>
          </cell>
        </row>
        <row r="1387">
          <cell r="T1387">
            <v>0</v>
          </cell>
        </row>
        <row r="1388">
          <cell r="S1388">
            <v>0</v>
          </cell>
          <cell r="T1388">
            <v>0</v>
          </cell>
        </row>
        <row r="1390">
          <cell r="G1390" t="str">
            <v>小 計</v>
          </cell>
          <cell r="W1390">
            <v>11223987</v>
          </cell>
          <cell r="AB1390">
            <v>11223987</v>
          </cell>
          <cell r="AD1390">
            <v>0</v>
          </cell>
        </row>
        <row r="1391">
          <cell r="AE1391" t="str">
            <v>那覇市教育委員会</v>
          </cell>
          <cell r="AF1391" t="str">
            <v>頁28</v>
          </cell>
        </row>
        <row r="1392">
          <cell r="P1392">
            <v>16</v>
          </cell>
          <cell r="R1392" t="str">
            <v>数　量　集　計　表</v>
          </cell>
          <cell r="T1392" t="str">
            <v>内</v>
          </cell>
          <cell r="V1392" t="str">
            <v xml:space="preserve"> 訳</v>
          </cell>
          <cell r="W1392" t="str">
            <v>書</v>
          </cell>
          <cell r="AF1392" t="str">
            <v>頁37</v>
          </cell>
        </row>
        <row r="1394">
          <cell r="T1394">
            <v>0</v>
          </cell>
          <cell r="AC1394" t="str">
            <v>宇栄原小学校（1工区建築）</v>
          </cell>
          <cell r="AE1394" t="str">
            <v>P-31/42</v>
          </cell>
        </row>
        <row r="1396">
          <cell r="G1396" t="str">
            <v>　　　　　　　　　　工　事　別</v>
          </cell>
          <cell r="S1396" t="str">
            <v>計</v>
          </cell>
          <cell r="V1396" t="str">
            <v>　実　施　工　事　費</v>
          </cell>
          <cell r="AA1396" t="str">
            <v>　　 対 象 経 費</v>
          </cell>
          <cell r="AC1396" t="str">
            <v>　　対 象 外 経 費</v>
          </cell>
        </row>
        <row r="1398">
          <cell r="E1398" t="str">
            <v>No</v>
          </cell>
          <cell r="G1398" t="str">
            <v>名 称</v>
          </cell>
          <cell r="K1398" t="str">
            <v xml:space="preserve"> 　規 格</v>
          </cell>
          <cell r="P1398" t="str">
            <v>頁</v>
          </cell>
          <cell r="R1398" t="str">
            <v>参　照</v>
          </cell>
          <cell r="S1398" t="str">
            <v>計算値</v>
          </cell>
          <cell r="T1398" t="str">
            <v>数 量</v>
          </cell>
          <cell r="U1398" t="str">
            <v>単 位</v>
          </cell>
          <cell r="V1398" t="str">
            <v>単 価</v>
          </cell>
          <cell r="W1398" t="str">
            <v>金 額</v>
          </cell>
          <cell r="Y1398" t="str">
            <v xml:space="preserve">   　 備 考</v>
          </cell>
          <cell r="AA1398" t="str">
            <v>数 量</v>
          </cell>
          <cell r="AB1398" t="str">
            <v>金 額</v>
          </cell>
          <cell r="AC1398" t="str">
            <v>数 量</v>
          </cell>
          <cell r="AD1398" t="str">
            <v>金 額</v>
          </cell>
          <cell r="AF1398" t="str">
            <v>塗装工事の計</v>
          </cell>
        </row>
        <row r="1399">
          <cell r="AF1399" t="str">
            <v>↓↓↓</v>
          </cell>
        </row>
        <row r="1400">
          <cell r="E1400">
            <v>16</v>
          </cell>
          <cell r="G1400" t="str">
            <v>塗装工事</v>
          </cell>
          <cell r="AF1400">
            <v>16520430</v>
          </cell>
          <cell r="AG1400">
            <v>16520430</v>
          </cell>
          <cell r="AH1400">
            <v>0</v>
          </cell>
        </row>
        <row r="1401">
          <cell r="T1401">
            <v>0</v>
          </cell>
        </row>
        <row r="1402">
          <cell r="G1402" t="str">
            <v>（内部）</v>
          </cell>
          <cell r="S1402">
            <v>0</v>
          </cell>
          <cell r="T1402">
            <v>0</v>
          </cell>
        </row>
        <row r="1403">
          <cell r="G1403" t="str">
            <v>合成樹脂</v>
          </cell>
          <cell r="I1403" t="str">
            <v>ﾎﾞｰﾄﾞ面</v>
          </cell>
          <cell r="K1403" t="str">
            <v>工程Ｂ種（一般）</v>
          </cell>
          <cell r="T1403">
            <v>0</v>
          </cell>
          <cell r="Y1403" t="str">
            <v>460+1,450</v>
          </cell>
        </row>
        <row r="1404">
          <cell r="G1404" t="str">
            <v>ｴﾏﾙｼﾞｮﾝﾍﾟｲﾝﾄ塗り</v>
          </cell>
          <cell r="I1404" t="str">
            <v>素地共</v>
          </cell>
          <cell r="K1404" t="str">
            <v>ｼｯｸﾊｳｽ対応型</v>
          </cell>
          <cell r="R1404" t="str">
            <v>内部集計より</v>
          </cell>
          <cell r="S1404">
            <v>292.42</v>
          </cell>
          <cell r="T1404">
            <v>292</v>
          </cell>
          <cell r="U1404" t="str">
            <v>㎡</v>
          </cell>
          <cell r="V1404">
            <v>1910</v>
          </cell>
          <cell r="W1404">
            <v>557720</v>
          </cell>
          <cell r="Y1404" t="str">
            <v>県営繕Ｐ128+見積単価</v>
          </cell>
          <cell r="AA1404">
            <v>292</v>
          </cell>
          <cell r="AB1404">
            <v>557720</v>
          </cell>
          <cell r="AC1404">
            <v>0</v>
          </cell>
          <cell r="AD1404">
            <v>0</v>
          </cell>
        </row>
        <row r="1405">
          <cell r="G1405" t="str">
            <v>合成樹脂</v>
          </cell>
          <cell r="I1405" t="str">
            <v>ﾎﾞｰﾄﾞ面</v>
          </cell>
          <cell r="K1405" t="str">
            <v>工程Ｂ種（見上）</v>
          </cell>
          <cell r="T1405">
            <v>0</v>
          </cell>
          <cell r="Y1405" t="str">
            <v>460+1,450</v>
          </cell>
        </row>
        <row r="1406">
          <cell r="G1406" t="str">
            <v>ｴﾏﾙｼﾞｮﾝﾍﾟｲﾝﾄ塗り</v>
          </cell>
          <cell r="I1406" t="str">
            <v>素地共</v>
          </cell>
          <cell r="K1406" t="str">
            <v>ｼｯｸﾊｳｽ対応型</v>
          </cell>
          <cell r="R1406" t="str">
            <v>内部集計より</v>
          </cell>
          <cell r="S1406">
            <v>1139.5</v>
          </cell>
          <cell r="T1406">
            <v>1140</v>
          </cell>
          <cell r="U1406" t="str">
            <v>㎡</v>
          </cell>
          <cell r="V1406">
            <v>1910</v>
          </cell>
          <cell r="W1406">
            <v>2177400</v>
          </cell>
          <cell r="Y1406" t="str">
            <v>県営繕Ｐ128+見積単価</v>
          </cell>
          <cell r="AA1406">
            <v>1140</v>
          </cell>
          <cell r="AB1406">
            <v>2177400</v>
          </cell>
          <cell r="AC1406">
            <v>0</v>
          </cell>
          <cell r="AD1406">
            <v>0</v>
          </cell>
        </row>
        <row r="1407">
          <cell r="G1407" t="str">
            <v>合成樹脂</v>
          </cell>
          <cell r="I1407" t="str">
            <v>ﾓﾙﾀﾙ面　工程Ｂ種(一般)</v>
          </cell>
          <cell r="T1407">
            <v>0</v>
          </cell>
          <cell r="Y1407" t="str">
            <v>50+1,450</v>
          </cell>
        </row>
        <row r="1408">
          <cell r="G1408" t="str">
            <v>ｴﾏﾙｼﾞｮﾝﾍﾟｲﾝﾄ塗り</v>
          </cell>
          <cell r="I1408" t="str">
            <v>素地付着物除去共</v>
          </cell>
          <cell r="R1408" t="str">
            <v>内部集計より</v>
          </cell>
          <cell r="S1408">
            <v>14.7</v>
          </cell>
          <cell r="T1408">
            <v>14.7</v>
          </cell>
          <cell r="U1408" t="str">
            <v>㎡</v>
          </cell>
          <cell r="V1408">
            <v>1500</v>
          </cell>
          <cell r="W1408">
            <v>22050</v>
          </cell>
          <cell r="Y1408" t="str">
            <v>県営繕Ｐ128+見積単価</v>
          </cell>
          <cell r="AA1408">
            <v>14.7</v>
          </cell>
          <cell r="AB1408">
            <v>22050</v>
          </cell>
          <cell r="AC1408">
            <v>0</v>
          </cell>
          <cell r="AD1408">
            <v>0</v>
          </cell>
        </row>
        <row r="1409">
          <cell r="G1409" t="str">
            <v>合成樹脂</v>
          </cell>
          <cell r="I1409" t="str">
            <v>ｺﾝｸﾘｰﾄ面　工程Ｂ種(一般)</v>
          </cell>
          <cell r="T1409">
            <v>0</v>
          </cell>
          <cell r="Y1409" t="str">
            <v>840+1,450</v>
          </cell>
        </row>
        <row r="1410">
          <cell r="G1410" t="str">
            <v>ｴﾏﾙｼﾞｮﾝﾍﾟｲﾝﾄ塗り</v>
          </cell>
          <cell r="I1410" t="str">
            <v>素地共</v>
          </cell>
          <cell r="K1410" t="str">
            <v>ｼｯｸﾊｳｽ対応型</v>
          </cell>
          <cell r="R1410" t="str">
            <v>内部集計より</v>
          </cell>
          <cell r="S1410">
            <v>101.03</v>
          </cell>
          <cell r="T1410">
            <v>101</v>
          </cell>
          <cell r="U1410" t="str">
            <v>㎡</v>
          </cell>
          <cell r="V1410">
            <v>2290</v>
          </cell>
          <cell r="W1410">
            <v>231290</v>
          </cell>
          <cell r="Y1410" t="str">
            <v>県営繕Ｐ128+見積単価</v>
          </cell>
          <cell r="AA1410">
            <v>101</v>
          </cell>
          <cell r="AB1410">
            <v>231290</v>
          </cell>
          <cell r="AC1410">
            <v>0</v>
          </cell>
          <cell r="AD1410">
            <v>0</v>
          </cell>
        </row>
        <row r="1411">
          <cell r="G1411" t="str">
            <v>合成樹脂</v>
          </cell>
          <cell r="I1411" t="str">
            <v>ｹｲｶﾙ板面　工程Ｂ種(見上)</v>
          </cell>
          <cell r="T1411">
            <v>0</v>
          </cell>
          <cell r="Y1411" t="str">
            <v>470+1,450</v>
          </cell>
        </row>
        <row r="1412">
          <cell r="G1412" t="str">
            <v>ｴﾏﾙｼﾞｮﾝﾍﾟｲﾝﾄ塗り</v>
          </cell>
          <cell r="I1412" t="str">
            <v>素地B種共</v>
          </cell>
          <cell r="K1412" t="str">
            <v>ｼｯｸﾊｳｽ対応型</v>
          </cell>
          <cell r="R1412" t="str">
            <v>内部集計より</v>
          </cell>
          <cell r="S1412">
            <v>161.38999999999999</v>
          </cell>
          <cell r="T1412">
            <v>161</v>
          </cell>
          <cell r="U1412" t="str">
            <v>㎡</v>
          </cell>
          <cell r="V1412">
            <v>1920</v>
          </cell>
          <cell r="W1412">
            <v>309120</v>
          </cell>
          <cell r="Y1412" t="str">
            <v>県営繕Ｐ128+見積単価</v>
          </cell>
          <cell r="AA1412">
            <v>161</v>
          </cell>
          <cell r="AB1412">
            <v>309120</v>
          </cell>
          <cell r="AC1412">
            <v>0</v>
          </cell>
          <cell r="AD1412">
            <v>0</v>
          </cell>
        </row>
        <row r="1413">
          <cell r="I1413" t="str">
            <v>木部　</v>
          </cell>
          <cell r="K1413" t="str">
            <v>工程Ｂ種</v>
          </cell>
          <cell r="T1413">
            <v>0</v>
          </cell>
          <cell r="Y1413" t="str">
            <v>120+1,760</v>
          </cell>
        </row>
        <row r="1414">
          <cell r="G1414" t="str">
            <v>ｸﾘﾔﾗｯｶｰ塗り</v>
          </cell>
          <cell r="I1414" t="str">
            <v>素地B種共</v>
          </cell>
          <cell r="K1414" t="str">
            <v>ｼｯｸﾊｳｽ対応型</v>
          </cell>
          <cell r="R1414" t="str">
            <v>建具集計より</v>
          </cell>
          <cell r="S1414">
            <v>1548.98</v>
          </cell>
          <cell r="T1414">
            <v>1549</v>
          </cell>
          <cell r="U1414" t="str">
            <v>㎡</v>
          </cell>
          <cell r="V1414">
            <v>1880</v>
          </cell>
          <cell r="W1414">
            <v>2912120</v>
          </cell>
          <cell r="Y1414" t="str">
            <v>県営繕</v>
          </cell>
          <cell r="Z1414" t="str">
            <v>Ｐ-127+131</v>
          </cell>
          <cell r="AA1414">
            <v>1549</v>
          </cell>
          <cell r="AB1414">
            <v>2912120</v>
          </cell>
          <cell r="AC1414">
            <v>0</v>
          </cell>
          <cell r="AD1414">
            <v>0</v>
          </cell>
        </row>
        <row r="1415">
          <cell r="G1415" t="str">
            <v>合成樹脂</v>
          </cell>
          <cell r="I1415" t="str">
            <v>ﾒｯｷ面(鋼建)　塗料1種(屋内)</v>
          </cell>
          <cell r="T1415">
            <v>0</v>
          </cell>
          <cell r="Y1415" t="str">
            <v>600+1,010</v>
          </cell>
        </row>
        <row r="1416">
          <cell r="G1416" t="str">
            <v>調合ﾍﾟｲﾝﾄ塗り</v>
          </cell>
          <cell r="I1416" t="str">
            <v>錆止A種共</v>
          </cell>
          <cell r="K1416" t="str">
            <v>ｼｯｸﾊｳｽ対応型</v>
          </cell>
          <cell r="R1416" t="str">
            <v>建具集計より</v>
          </cell>
          <cell r="S1416">
            <v>512.95000000000005</v>
          </cell>
          <cell r="T1416">
            <v>513</v>
          </cell>
          <cell r="U1416" t="str">
            <v>㎡</v>
          </cell>
          <cell r="V1416">
            <v>1610</v>
          </cell>
          <cell r="W1416">
            <v>825930</v>
          </cell>
          <cell r="Y1416" t="str">
            <v>県営繕</v>
          </cell>
          <cell r="Z1416" t="str">
            <v>Ｐ-130+131</v>
          </cell>
          <cell r="AA1416">
            <v>513</v>
          </cell>
          <cell r="AB1416">
            <v>825930</v>
          </cell>
          <cell r="AC1416">
            <v>0</v>
          </cell>
          <cell r="AD1416">
            <v>0</v>
          </cell>
        </row>
        <row r="1417">
          <cell r="T1417">
            <v>0</v>
          </cell>
        </row>
        <row r="1418">
          <cell r="G1418" t="str">
            <v>（外部）</v>
          </cell>
          <cell r="S1418">
            <v>0</v>
          </cell>
          <cell r="T1418">
            <v>0</v>
          </cell>
        </row>
        <row r="1419">
          <cell r="T1419">
            <v>0</v>
          </cell>
        </row>
        <row r="1420">
          <cell r="G1420" t="str">
            <v>ｶﾗｰｸﾘﾔｰ</v>
          </cell>
          <cell r="I1420" t="str">
            <v>ｺﾝｸﾘｰﾄ面</v>
          </cell>
          <cell r="K1420" t="str">
            <v>水性ﾌｯｿ系浸透性</v>
          </cell>
          <cell r="R1420" t="str">
            <v>外部集計より</v>
          </cell>
          <cell r="S1420">
            <v>5928</v>
          </cell>
          <cell r="T1420">
            <v>5928</v>
          </cell>
          <cell r="U1420" t="str">
            <v>㎡</v>
          </cell>
          <cell r="V1420">
            <v>1600</v>
          </cell>
          <cell r="W1420">
            <v>9484800</v>
          </cell>
          <cell r="Y1420" t="str">
            <v>見積単価</v>
          </cell>
          <cell r="AA1420">
            <v>5928</v>
          </cell>
          <cell r="AB1420">
            <v>9484800</v>
          </cell>
          <cell r="AC1420">
            <v>0</v>
          </cell>
          <cell r="AD1420">
            <v>0</v>
          </cell>
        </row>
        <row r="1421">
          <cell r="T1421">
            <v>0</v>
          </cell>
        </row>
        <row r="1422">
          <cell r="S1422">
            <v>0</v>
          </cell>
          <cell r="T1422">
            <v>0</v>
          </cell>
        </row>
        <row r="1423">
          <cell r="T1423">
            <v>0</v>
          </cell>
        </row>
        <row r="1424">
          <cell r="S1424">
            <v>0</v>
          </cell>
          <cell r="T1424">
            <v>0</v>
          </cell>
        </row>
        <row r="1425">
          <cell r="T1425">
            <v>0</v>
          </cell>
        </row>
        <row r="1426">
          <cell r="S1426">
            <v>0</v>
          </cell>
          <cell r="T1426">
            <v>0</v>
          </cell>
        </row>
        <row r="1427">
          <cell r="T1427">
            <v>0</v>
          </cell>
        </row>
        <row r="1428">
          <cell r="S1428">
            <v>0</v>
          </cell>
          <cell r="T1428">
            <v>0</v>
          </cell>
        </row>
        <row r="1429">
          <cell r="T1429">
            <v>0</v>
          </cell>
        </row>
        <row r="1430">
          <cell r="S1430">
            <v>0</v>
          </cell>
          <cell r="T1430">
            <v>0</v>
          </cell>
        </row>
        <row r="1431">
          <cell r="T1431">
            <v>0</v>
          </cell>
        </row>
        <row r="1432">
          <cell r="S1432">
            <v>0</v>
          </cell>
          <cell r="T1432">
            <v>0</v>
          </cell>
        </row>
        <row r="1433">
          <cell r="T1433">
            <v>0</v>
          </cell>
        </row>
        <row r="1434">
          <cell r="S1434">
            <v>0</v>
          </cell>
          <cell r="T1434">
            <v>0</v>
          </cell>
        </row>
        <row r="1436">
          <cell r="G1436" t="str">
            <v>小 計</v>
          </cell>
          <cell r="W1436">
            <v>16520430</v>
          </cell>
          <cell r="AB1436">
            <v>16520430</v>
          </cell>
          <cell r="AD1436">
            <v>0</v>
          </cell>
        </row>
        <row r="1437">
          <cell r="AE1437" t="str">
            <v>那覇市教育委員会</v>
          </cell>
          <cell r="AF1437" t="str">
            <v>頁37</v>
          </cell>
        </row>
        <row r="1438">
          <cell r="P1438">
            <v>17</v>
          </cell>
          <cell r="R1438" t="str">
            <v>数　量　集　計　表</v>
          </cell>
          <cell r="T1438" t="str">
            <v>内</v>
          </cell>
          <cell r="V1438" t="str">
            <v xml:space="preserve"> 訳</v>
          </cell>
          <cell r="W1438" t="str">
            <v>書</v>
          </cell>
          <cell r="AF1438" t="str">
            <v>頁38</v>
          </cell>
        </row>
        <row r="1440">
          <cell r="T1440">
            <v>0</v>
          </cell>
          <cell r="AC1440" t="str">
            <v>宇栄原小学校（1工区建築）</v>
          </cell>
          <cell r="AE1440" t="str">
            <v>P-32/42</v>
          </cell>
        </row>
        <row r="1442">
          <cell r="G1442" t="str">
            <v>　　　　　　　　　　工　事　別</v>
          </cell>
          <cell r="S1442" t="str">
            <v>計</v>
          </cell>
          <cell r="V1442" t="str">
            <v>　実　施　工　事　費</v>
          </cell>
          <cell r="AA1442" t="str">
            <v>　　 対 象 経 費</v>
          </cell>
          <cell r="AC1442" t="str">
            <v>　　対 象 外 経 費</v>
          </cell>
        </row>
        <row r="1444">
          <cell r="E1444" t="str">
            <v>No</v>
          </cell>
          <cell r="G1444" t="str">
            <v>名 称</v>
          </cell>
          <cell r="K1444" t="str">
            <v xml:space="preserve"> 　規 格</v>
          </cell>
          <cell r="P1444" t="str">
            <v>頁</v>
          </cell>
          <cell r="R1444" t="str">
            <v>参　照</v>
          </cell>
          <cell r="S1444" t="str">
            <v>計算値</v>
          </cell>
          <cell r="T1444" t="str">
            <v>数 量</v>
          </cell>
          <cell r="U1444" t="str">
            <v>単 位</v>
          </cell>
          <cell r="V1444" t="str">
            <v>単 価</v>
          </cell>
          <cell r="W1444" t="str">
            <v>金 額</v>
          </cell>
          <cell r="Y1444" t="str">
            <v xml:space="preserve">   　 備 考</v>
          </cell>
          <cell r="AA1444" t="str">
            <v>数 量</v>
          </cell>
          <cell r="AB1444" t="str">
            <v>金 額</v>
          </cell>
          <cell r="AC1444" t="str">
            <v>数 量</v>
          </cell>
          <cell r="AD1444" t="str">
            <v>金 額</v>
          </cell>
          <cell r="AF1444" t="str">
            <v>内外装工事の計</v>
          </cell>
        </row>
        <row r="1445">
          <cell r="AF1445" t="str">
            <v>↓↓↓</v>
          </cell>
        </row>
        <row r="1446">
          <cell r="E1446">
            <v>17</v>
          </cell>
          <cell r="G1446" t="str">
            <v>内外装工事</v>
          </cell>
          <cell r="AF1446">
            <v>49958447</v>
          </cell>
          <cell r="AG1446">
            <v>49958447</v>
          </cell>
          <cell r="AH1446">
            <v>0</v>
          </cell>
        </row>
        <row r="1447">
          <cell r="T1447">
            <v>0</v>
          </cell>
        </row>
        <row r="1448">
          <cell r="E1448">
            <v>1</v>
          </cell>
          <cell r="G1448" t="str">
            <v>(内部)</v>
          </cell>
          <cell r="S1448">
            <v>0</v>
          </cell>
          <cell r="T1448">
            <v>0</v>
          </cell>
        </row>
        <row r="1449">
          <cell r="I1449" t="str">
            <v>無地</v>
          </cell>
          <cell r="J1449" t="str">
            <v>厚2.5</v>
          </cell>
          <cell r="M1449" t="str">
            <v>一般床</v>
          </cell>
          <cell r="T1449">
            <v>0</v>
          </cell>
        </row>
        <row r="1450">
          <cell r="G1450" t="str">
            <v>ﾋﾞﾆﾙ床ｼｰﾄ</v>
          </cell>
          <cell r="I1450" t="str">
            <v>突付け</v>
          </cell>
          <cell r="R1450" t="str">
            <v>内部集計より</v>
          </cell>
          <cell r="S1450">
            <v>113.45</v>
          </cell>
          <cell r="T1450">
            <v>113</v>
          </cell>
          <cell r="U1450" t="str">
            <v>㎡</v>
          </cell>
          <cell r="V1450">
            <v>2850</v>
          </cell>
          <cell r="W1450">
            <v>322050</v>
          </cell>
          <cell r="Y1450" t="str">
            <v>県営繕</v>
          </cell>
          <cell r="Z1450" t="str">
            <v>Ｐ-138</v>
          </cell>
          <cell r="AA1450">
            <v>113</v>
          </cell>
          <cell r="AB1450">
            <v>322050</v>
          </cell>
          <cell r="AD1450">
            <v>0</v>
          </cell>
        </row>
        <row r="1451">
          <cell r="I1451" t="str">
            <v>無地</v>
          </cell>
          <cell r="J1451" t="str">
            <v>厚2.5</v>
          </cell>
          <cell r="M1451" t="str">
            <v>多湿部</v>
          </cell>
          <cell r="T1451">
            <v>0</v>
          </cell>
        </row>
        <row r="1452">
          <cell r="G1452" t="str">
            <v>ﾋﾞﾆﾙ床ｼｰﾄ</v>
          </cell>
          <cell r="I1452" t="str">
            <v>突付け</v>
          </cell>
          <cell r="R1452" t="str">
            <v>内部集計より</v>
          </cell>
          <cell r="S1452">
            <v>55.63</v>
          </cell>
          <cell r="T1452">
            <v>55.6</v>
          </cell>
          <cell r="U1452" t="str">
            <v>㎡</v>
          </cell>
          <cell r="V1452">
            <v>3010</v>
          </cell>
          <cell r="W1452">
            <v>167356</v>
          </cell>
          <cell r="Y1452" t="str">
            <v>県営繕</v>
          </cell>
          <cell r="Z1452" t="str">
            <v>Ｐ-138</v>
          </cell>
          <cell r="AA1452">
            <v>55.6</v>
          </cell>
          <cell r="AB1452">
            <v>167356</v>
          </cell>
          <cell r="AC1452">
            <v>0</v>
          </cell>
          <cell r="AD1452">
            <v>0</v>
          </cell>
        </row>
        <row r="1453">
          <cell r="T1453">
            <v>0</v>
          </cell>
        </row>
        <row r="1454">
          <cell r="G1454" t="str">
            <v>ﾋﾞﾆﾙ幅木張り</v>
          </cell>
          <cell r="I1454" t="str">
            <v>高さ75</v>
          </cell>
          <cell r="R1454" t="str">
            <v>内部集計より</v>
          </cell>
          <cell r="S1454">
            <v>41.36</v>
          </cell>
          <cell r="T1454">
            <v>41.4</v>
          </cell>
          <cell r="U1454" t="str">
            <v>㎡</v>
          </cell>
          <cell r="V1454">
            <v>590</v>
          </cell>
          <cell r="W1454">
            <v>24426</v>
          </cell>
          <cell r="Y1454" t="str">
            <v>県営繕</v>
          </cell>
          <cell r="Z1454" t="str">
            <v>Ｐ-138</v>
          </cell>
          <cell r="AA1454">
            <v>41.4</v>
          </cell>
          <cell r="AB1454">
            <v>24426</v>
          </cell>
          <cell r="AC1454">
            <v>0</v>
          </cell>
          <cell r="AD1454">
            <v>0</v>
          </cell>
        </row>
        <row r="1455">
          <cell r="I1455" t="str">
            <v>一般床</v>
          </cell>
          <cell r="J1455" t="str">
            <v>なら</v>
          </cell>
          <cell r="L1455" t="str">
            <v>着色塗装共</v>
          </cell>
          <cell r="T1455">
            <v>0</v>
          </cell>
        </row>
        <row r="1456">
          <cell r="G1456" t="str">
            <v>単層ﾌﾛｰﾘﾝｸﾞ直張り</v>
          </cell>
          <cell r="I1456" t="str">
            <v>厚15X幅75X定乱尺</v>
          </cell>
          <cell r="R1456" t="str">
            <v>内部集計より</v>
          </cell>
          <cell r="S1456">
            <v>2841.37</v>
          </cell>
          <cell r="T1456">
            <v>2841</v>
          </cell>
          <cell r="U1456" t="str">
            <v>㎡</v>
          </cell>
          <cell r="V1456">
            <v>8000</v>
          </cell>
          <cell r="W1456">
            <v>22728000</v>
          </cell>
          <cell r="Y1456" t="str">
            <v>見積単価</v>
          </cell>
          <cell r="AA1456">
            <v>2841</v>
          </cell>
          <cell r="AB1456">
            <v>22728000</v>
          </cell>
          <cell r="AC1456">
            <v>0</v>
          </cell>
          <cell r="AD1456">
            <v>0</v>
          </cell>
        </row>
        <row r="1457">
          <cell r="I1457" t="str">
            <v>階段床</v>
          </cell>
          <cell r="J1457" t="str">
            <v>なら</v>
          </cell>
          <cell r="L1457" t="str">
            <v>着色塗装共</v>
          </cell>
          <cell r="T1457">
            <v>0</v>
          </cell>
        </row>
        <row r="1458">
          <cell r="G1458" t="str">
            <v>積層ﾌﾛｰﾘﾝｸﾞ直張り</v>
          </cell>
          <cell r="I1458" t="str">
            <v>厚30X幅75X定乱尺</v>
          </cell>
          <cell r="R1458" t="str">
            <v>内部集計より</v>
          </cell>
          <cell r="S1458">
            <v>71.16</v>
          </cell>
          <cell r="T1458">
            <v>71.2</v>
          </cell>
          <cell r="U1458" t="str">
            <v>㎡</v>
          </cell>
          <cell r="V1458">
            <v>23000</v>
          </cell>
          <cell r="W1458">
            <v>1637600</v>
          </cell>
          <cell r="Y1458" t="str">
            <v>見積単価</v>
          </cell>
          <cell r="AA1458">
            <v>71.2</v>
          </cell>
          <cell r="AB1458">
            <v>1637600</v>
          </cell>
          <cell r="AC1458">
            <v>0</v>
          </cell>
          <cell r="AD1458">
            <v>0</v>
          </cell>
        </row>
        <row r="1459">
          <cell r="G1459" t="str">
            <v>(縁甲板)</v>
          </cell>
          <cell r="I1459" t="str">
            <v>B種</v>
          </cell>
          <cell r="J1459" t="str">
            <v>下張有り</v>
          </cell>
          <cell r="M1459" t="str">
            <v>厚12</v>
          </cell>
          <cell r="T1459">
            <v>0</v>
          </cell>
        </row>
        <row r="1460">
          <cell r="G1460" t="str">
            <v>天然木化粧複合ﾌﾛｰﾘﾝｸﾞ</v>
          </cell>
          <cell r="I1460" t="str">
            <v>さくら</v>
          </cell>
          <cell r="R1460" t="str">
            <v>内部集計より</v>
          </cell>
          <cell r="S1460">
            <v>8.02</v>
          </cell>
          <cell r="T1460">
            <v>8</v>
          </cell>
          <cell r="U1460" t="str">
            <v>㎡</v>
          </cell>
          <cell r="V1460">
            <v>6990</v>
          </cell>
          <cell r="W1460">
            <v>55920</v>
          </cell>
          <cell r="Y1460" t="str">
            <v>県営繕</v>
          </cell>
          <cell r="Z1460" t="str">
            <v>Ｐ-141</v>
          </cell>
          <cell r="AA1460">
            <v>8</v>
          </cell>
          <cell r="AB1460">
            <v>55920</v>
          </cell>
          <cell r="AC1460">
            <v>0</v>
          </cell>
          <cell r="AD1460">
            <v>0</v>
          </cell>
        </row>
        <row r="1461">
          <cell r="I1461" t="str">
            <v>共仕C種　畳表Ｃ2　柄ヘリ Ht</v>
          </cell>
          <cell r="T1461">
            <v>0</v>
          </cell>
        </row>
        <row r="1462">
          <cell r="G1462" t="str">
            <v>畳敷き</v>
          </cell>
          <cell r="I1462" t="str">
            <v>畳床PS-C20</v>
          </cell>
          <cell r="L1462" t="str">
            <v>1畳</v>
          </cell>
          <cell r="R1462" t="str">
            <v>内部集計より</v>
          </cell>
          <cell r="S1462">
            <v>39</v>
          </cell>
          <cell r="T1462">
            <v>39</v>
          </cell>
          <cell r="U1462" t="str">
            <v>枚</v>
          </cell>
          <cell r="V1462">
            <v>11500</v>
          </cell>
          <cell r="W1462">
            <v>448500</v>
          </cell>
          <cell r="Y1462" t="str">
            <v>県営繕</v>
          </cell>
          <cell r="Z1462" t="str">
            <v>Ｐ-140</v>
          </cell>
          <cell r="AA1462">
            <v>39</v>
          </cell>
          <cell r="AB1462">
            <v>448500</v>
          </cell>
          <cell r="AC1462">
            <v>0</v>
          </cell>
          <cell r="AD1462">
            <v>0</v>
          </cell>
        </row>
        <row r="1463">
          <cell r="I1463" t="str">
            <v>共仕C種　畳表Ｃ2　柄ヘリ Ht</v>
          </cell>
          <cell r="T1463">
            <v>0</v>
          </cell>
        </row>
        <row r="1464">
          <cell r="G1464" t="str">
            <v>畳敷き</v>
          </cell>
          <cell r="I1464" t="str">
            <v>畳床PS-C20</v>
          </cell>
          <cell r="L1464" t="str">
            <v>半畳</v>
          </cell>
          <cell r="R1464" t="str">
            <v>内部集計より</v>
          </cell>
          <cell r="S1464">
            <v>3</v>
          </cell>
          <cell r="T1464">
            <v>3</v>
          </cell>
          <cell r="U1464" t="str">
            <v>枚</v>
          </cell>
          <cell r="V1464">
            <v>7500</v>
          </cell>
          <cell r="W1464">
            <v>22500</v>
          </cell>
          <cell r="Y1464" t="str">
            <v>県営繕</v>
          </cell>
          <cell r="Z1464" t="str">
            <v>Ｐ-140</v>
          </cell>
          <cell r="AA1464">
            <v>3</v>
          </cell>
          <cell r="AB1464">
            <v>22500</v>
          </cell>
          <cell r="AC1464">
            <v>0</v>
          </cell>
          <cell r="AD1464">
            <v>0</v>
          </cell>
        </row>
        <row r="1465">
          <cell r="G1465" t="str">
            <v>壁</v>
          </cell>
          <cell r="I1465" t="str">
            <v>厚12.5</v>
          </cell>
          <cell r="J1465" t="str">
            <v>不燃</v>
          </cell>
          <cell r="L1465" t="str">
            <v>継目処理</v>
          </cell>
          <cell r="T1465">
            <v>0</v>
          </cell>
        </row>
        <row r="1466">
          <cell r="G1466" t="str">
            <v>せっこうﾎﾞｰﾄﾞ張り</v>
          </cell>
          <cell r="I1466" t="str">
            <v>鋼製、木、ﾎﾞｰﾄﾞ下地</v>
          </cell>
          <cell r="R1466" t="str">
            <v>内部集計より</v>
          </cell>
          <cell r="S1466">
            <v>23.06</v>
          </cell>
          <cell r="T1466">
            <v>23.1</v>
          </cell>
          <cell r="U1466" t="str">
            <v>㎡</v>
          </cell>
          <cell r="V1466">
            <v>2190</v>
          </cell>
          <cell r="W1466">
            <v>50589</v>
          </cell>
          <cell r="Y1466" t="str">
            <v>県営繕</v>
          </cell>
          <cell r="Z1466" t="str">
            <v>Ｐ-143</v>
          </cell>
          <cell r="AA1466">
            <v>23.1</v>
          </cell>
          <cell r="AB1466">
            <v>50589</v>
          </cell>
          <cell r="AC1466">
            <v>0</v>
          </cell>
          <cell r="AD1466">
            <v>0</v>
          </cell>
        </row>
        <row r="1467">
          <cell r="G1467" t="str">
            <v>壁</v>
          </cell>
          <cell r="T1467">
            <v>0</v>
          </cell>
        </row>
        <row r="1468">
          <cell r="G1468" t="str">
            <v>ﾋﾞﾆﾙｸﾛｽ張り</v>
          </cell>
          <cell r="R1468" t="str">
            <v>内部集計より</v>
          </cell>
          <cell r="S1468">
            <v>296.58999999999997</v>
          </cell>
          <cell r="T1468">
            <v>297</v>
          </cell>
          <cell r="U1468" t="str">
            <v>㎡</v>
          </cell>
          <cell r="V1468">
            <v>1530</v>
          </cell>
          <cell r="W1468">
            <v>454410</v>
          </cell>
          <cell r="Y1468" t="str">
            <v>代価表</v>
          </cell>
          <cell r="Z1468" t="str">
            <v>内外-01</v>
          </cell>
          <cell r="AA1468">
            <v>297</v>
          </cell>
          <cell r="AB1468">
            <v>454410</v>
          </cell>
          <cell r="AC1468">
            <v>0</v>
          </cell>
          <cell r="AD1468">
            <v>0</v>
          </cell>
        </row>
        <row r="1469">
          <cell r="G1469" t="str">
            <v>壁</v>
          </cell>
          <cell r="T1469">
            <v>0</v>
          </cell>
        </row>
        <row r="1470">
          <cell r="G1470" t="str">
            <v>掲示用ｸﾛｽ張り</v>
          </cell>
          <cell r="R1470" t="str">
            <v>内部集計より</v>
          </cell>
          <cell r="S1470">
            <v>379.35</v>
          </cell>
          <cell r="T1470">
            <v>379</v>
          </cell>
          <cell r="U1470" t="str">
            <v>㎡</v>
          </cell>
          <cell r="V1470">
            <v>2100</v>
          </cell>
          <cell r="W1470">
            <v>795900</v>
          </cell>
          <cell r="Y1470" t="str">
            <v>代価表</v>
          </cell>
          <cell r="Z1470" t="str">
            <v>内外-02</v>
          </cell>
          <cell r="AA1470">
            <v>379</v>
          </cell>
          <cell r="AB1470">
            <v>795900</v>
          </cell>
          <cell r="AC1470">
            <v>0</v>
          </cell>
          <cell r="AD1470">
            <v>0</v>
          </cell>
        </row>
        <row r="1471">
          <cell r="G1471" t="str">
            <v>天井</v>
          </cell>
          <cell r="I1471" t="str">
            <v>(ｸﾛｽ下地)</v>
          </cell>
          <cell r="T1471">
            <v>0</v>
          </cell>
        </row>
        <row r="1472">
          <cell r="G1472" t="str">
            <v>せっこうﾎﾞｰﾄﾞ張り</v>
          </cell>
          <cell r="I1472" t="str">
            <v>厚9.5</v>
          </cell>
          <cell r="J1472" t="str">
            <v>準不燃</v>
          </cell>
          <cell r="L1472" t="str">
            <v>突付け</v>
          </cell>
          <cell r="R1472" t="str">
            <v>内部集計より</v>
          </cell>
          <cell r="S1472">
            <v>58.45</v>
          </cell>
          <cell r="T1472">
            <v>58.5</v>
          </cell>
          <cell r="U1472" t="str">
            <v>㎡</v>
          </cell>
          <cell r="V1472">
            <v>1530</v>
          </cell>
          <cell r="W1472">
            <v>89505</v>
          </cell>
          <cell r="Y1472" t="str">
            <v>県営繕</v>
          </cell>
          <cell r="Z1472" t="str">
            <v>Ｐ-155</v>
          </cell>
          <cell r="AA1472">
            <v>58.5</v>
          </cell>
          <cell r="AB1472">
            <v>89505</v>
          </cell>
          <cell r="AC1472">
            <v>0</v>
          </cell>
          <cell r="AD1472">
            <v>0</v>
          </cell>
        </row>
        <row r="1473">
          <cell r="G1473" t="str">
            <v>天井</v>
          </cell>
          <cell r="I1473" t="str">
            <v>(EP下地)</v>
          </cell>
          <cell r="T1473">
            <v>0</v>
          </cell>
        </row>
        <row r="1474">
          <cell r="G1474" t="str">
            <v>せっこうﾎﾞｰﾄﾞ張り</v>
          </cell>
          <cell r="I1474" t="str">
            <v>厚9.5</v>
          </cell>
          <cell r="J1474" t="str">
            <v>準不燃</v>
          </cell>
          <cell r="L1474" t="str">
            <v>継目処理</v>
          </cell>
          <cell r="R1474" t="str">
            <v>内部集計より</v>
          </cell>
          <cell r="S1474">
            <v>1426.42</v>
          </cell>
          <cell r="T1474">
            <v>1426</v>
          </cell>
          <cell r="U1474" t="str">
            <v>㎡</v>
          </cell>
          <cell r="V1474">
            <v>2160</v>
          </cell>
          <cell r="W1474">
            <v>3080160</v>
          </cell>
          <cell r="Y1474" t="str">
            <v>県営繕</v>
          </cell>
          <cell r="Z1474" t="str">
            <v>Ｐ-155</v>
          </cell>
          <cell r="AA1474">
            <v>1426</v>
          </cell>
          <cell r="AB1474">
            <v>3080160</v>
          </cell>
          <cell r="AC1474">
            <v>0</v>
          </cell>
          <cell r="AD1474">
            <v>0</v>
          </cell>
        </row>
        <row r="1475">
          <cell r="G1475" t="str">
            <v>天井　ﾛｯｸｳｰﾙ</v>
          </cell>
          <cell r="I1475" t="str">
            <v>ﾌﾗｯﾄ内部用</v>
          </cell>
          <cell r="K1475" t="str">
            <v>　厚9</v>
          </cell>
          <cell r="M1475" t="str">
            <v>不燃</v>
          </cell>
          <cell r="T1475">
            <v>0</v>
          </cell>
        </row>
        <row r="1476">
          <cell r="G1476" t="str">
            <v>化粧せっこうﾎﾞｰﾄﾞ張り</v>
          </cell>
          <cell r="I1476" t="str">
            <v>下張GB-R</v>
          </cell>
          <cell r="L1476" t="str">
            <v>厚9.5共</v>
          </cell>
          <cell r="R1476" t="str">
            <v>内部集計より</v>
          </cell>
          <cell r="S1476">
            <v>1610.66</v>
          </cell>
          <cell r="T1476">
            <v>1611</v>
          </cell>
          <cell r="U1476" t="str">
            <v>㎡</v>
          </cell>
          <cell r="V1476">
            <v>3120</v>
          </cell>
          <cell r="W1476">
            <v>5026320</v>
          </cell>
          <cell r="Y1476" t="str">
            <v>県営繕</v>
          </cell>
          <cell r="Z1476" t="str">
            <v>Ｐ-157</v>
          </cell>
          <cell r="AA1476">
            <v>1611</v>
          </cell>
          <cell r="AB1476">
            <v>5026320</v>
          </cell>
          <cell r="AC1476">
            <v>0</v>
          </cell>
          <cell r="AD1476">
            <v>0</v>
          </cell>
        </row>
        <row r="1477">
          <cell r="G1477" t="str">
            <v>天井　</v>
          </cell>
          <cell r="I1477" t="str">
            <v>ﾀｲﾌﾟ2(ﾉﾝｱｽ)0.8FK</v>
          </cell>
          <cell r="M1477" t="str">
            <v>厚6</v>
          </cell>
          <cell r="T1477">
            <v>0</v>
          </cell>
        </row>
        <row r="1478">
          <cell r="G1478" t="str">
            <v>けい酸ｶﾙｼｳﾑ板張り</v>
          </cell>
          <cell r="I1478" t="str">
            <v>目透し</v>
          </cell>
          <cell r="R1478" t="str">
            <v>内部集計より</v>
          </cell>
          <cell r="S1478">
            <v>165.42</v>
          </cell>
          <cell r="T1478">
            <v>165</v>
          </cell>
          <cell r="U1478" t="str">
            <v>㎡</v>
          </cell>
          <cell r="V1478">
            <v>2580</v>
          </cell>
          <cell r="W1478">
            <v>425700</v>
          </cell>
          <cell r="Y1478" t="str">
            <v>県営繕</v>
          </cell>
          <cell r="Z1478" t="str">
            <v>Ｐ-159</v>
          </cell>
          <cell r="AA1478">
            <v>165</v>
          </cell>
          <cell r="AB1478">
            <v>425700</v>
          </cell>
          <cell r="AC1478">
            <v>0</v>
          </cell>
          <cell r="AD1478">
            <v>0</v>
          </cell>
        </row>
        <row r="1479">
          <cell r="G1479" t="str">
            <v>天井　</v>
          </cell>
          <cell r="I1479" t="str">
            <v>ﾀｲﾌﾟ2(ﾉﾝｱｽ)0.8FK</v>
          </cell>
          <cell r="M1479" t="str">
            <v>厚6</v>
          </cell>
          <cell r="T1479">
            <v>0</v>
          </cell>
        </row>
        <row r="1480">
          <cell r="G1480" t="str">
            <v>ﾊﾞｽﾃﾝ</v>
          </cell>
          <cell r="R1480" t="str">
            <v>内部集計より</v>
          </cell>
          <cell r="S1480">
            <v>9.98</v>
          </cell>
          <cell r="T1480">
            <v>10</v>
          </cell>
          <cell r="U1480" t="str">
            <v>㎡</v>
          </cell>
          <cell r="V1480">
            <v>6670</v>
          </cell>
          <cell r="W1480">
            <v>66700</v>
          </cell>
          <cell r="Y1480" t="str">
            <v>代価表</v>
          </cell>
          <cell r="Z1480" t="str">
            <v>内外-04</v>
          </cell>
          <cell r="AA1480">
            <v>10</v>
          </cell>
          <cell r="AB1480">
            <v>66700</v>
          </cell>
          <cell r="AC1480">
            <v>0</v>
          </cell>
          <cell r="AD1480">
            <v>0</v>
          </cell>
        </row>
        <row r="1482">
          <cell r="G1482">
            <v>0</v>
          </cell>
        </row>
        <row r="1483">
          <cell r="AE1483" t="str">
            <v>那覇市教育委員会</v>
          </cell>
          <cell r="AF1483" t="str">
            <v>頁38</v>
          </cell>
        </row>
        <row r="1484">
          <cell r="P1484">
            <v>0</v>
          </cell>
          <cell r="R1484" t="str">
            <v>数　量　集　計　表</v>
          </cell>
          <cell r="T1484" t="str">
            <v>内</v>
          </cell>
          <cell r="V1484" t="str">
            <v xml:space="preserve"> 訳</v>
          </cell>
          <cell r="W1484" t="str">
            <v>書</v>
          </cell>
          <cell r="AF1484" t="str">
            <v>頁39</v>
          </cell>
        </row>
        <row r="1486">
          <cell r="T1486">
            <v>0</v>
          </cell>
          <cell r="AC1486" t="str">
            <v>宇栄原小学校（1工区建築）</v>
          </cell>
          <cell r="AE1486" t="str">
            <v>P-33/42</v>
          </cell>
        </row>
        <row r="1488">
          <cell r="G1488" t="str">
            <v>　　　　　　　　　　工　事　別</v>
          </cell>
          <cell r="S1488" t="str">
            <v>計</v>
          </cell>
          <cell r="V1488" t="str">
            <v>　実　施　工　事　費</v>
          </cell>
          <cell r="AA1488" t="str">
            <v>　　 対 象 経 費</v>
          </cell>
          <cell r="AC1488" t="str">
            <v>　　対 象 外 経 費</v>
          </cell>
        </row>
        <row r="1490">
          <cell r="E1490" t="str">
            <v>No</v>
          </cell>
          <cell r="G1490" t="str">
            <v>名 称</v>
          </cell>
          <cell r="K1490" t="str">
            <v xml:space="preserve"> 　規 格</v>
          </cell>
          <cell r="P1490" t="str">
            <v>頁</v>
          </cell>
          <cell r="R1490" t="str">
            <v>参　照</v>
          </cell>
          <cell r="S1490" t="str">
            <v>計算値</v>
          </cell>
          <cell r="T1490" t="str">
            <v>数 量</v>
          </cell>
          <cell r="U1490" t="str">
            <v>単 位</v>
          </cell>
          <cell r="V1490" t="str">
            <v>単 価</v>
          </cell>
          <cell r="W1490" t="str">
            <v>金 額</v>
          </cell>
          <cell r="Y1490" t="str">
            <v xml:space="preserve">   　 備 考</v>
          </cell>
          <cell r="AA1490" t="str">
            <v>数 量</v>
          </cell>
          <cell r="AB1490" t="str">
            <v>金 額</v>
          </cell>
          <cell r="AC1490" t="str">
            <v>数 量</v>
          </cell>
          <cell r="AD1490" t="str">
            <v>金 額</v>
          </cell>
        </row>
        <row r="1492">
          <cell r="G1492">
            <v>0</v>
          </cell>
        </row>
        <row r="1493">
          <cell r="G1493" t="str">
            <v>天井　</v>
          </cell>
          <cell r="T1493">
            <v>0</v>
          </cell>
        </row>
        <row r="1494">
          <cell r="E1494">
            <v>2</v>
          </cell>
          <cell r="G1494" t="str">
            <v>ﾋﾞﾆﾙｸﾛｽ張り</v>
          </cell>
          <cell r="R1494" t="str">
            <v>内部集計より</v>
          </cell>
          <cell r="S1494">
            <v>80.06</v>
          </cell>
          <cell r="T1494">
            <v>80.099999999999994</v>
          </cell>
          <cell r="U1494" t="str">
            <v>㎡</v>
          </cell>
          <cell r="V1494">
            <v>1610</v>
          </cell>
          <cell r="W1494">
            <v>128961</v>
          </cell>
          <cell r="Y1494" t="str">
            <v>代価表</v>
          </cell>
          <cell r="Z1494" t="str">
            <v>内外-03</v>
          </cell>
          <cell r="AA1494">
            <v>80.099999999999994</v>
          </cell>
          <cell r="AB1494">
            <v>128961</v>
          </cell>
          <cell r="AC1494">
            <v>0</v>
          </cell>
          <cell r="AD1494">
            <v>0</v>
          </cell>
        </row>
        <row r="1495">
          <cell r="G1495" t="str">
            <v>天井　</v>
          </cell>
          <cell r="T1495">
            <v>0</v>
          </cell>
        </row>
        <row r="1496">
          <cell r="G1496" t="str">
            <v>ﾎﾟﾘｽﾁﾚﾝﾎｰﾑ板</v>
          </cell>
          <cell r="I1496" t="str">
            <v>厚25</v>
          </cell>
          <cell r="J1496" t="str">
            <v>打込み</v>
          </cell>
          <cell r="R1496" t="str">
            <v>内部集計より</v>
          </cell>
          <cell r="S1496">
            <v>998.29</v>
          </cell>
          <cell r="T1496">
            <v>998</v>
          </cell>
          <cell r="U1496" t="str">
            <v>㎡</v>
          </cell>
          <cell r="V1496">
            <v>1470</v>
          </cell>
          <cell r="W1496">
            <v>1467060</v>
          </cell>
          <cell r="Y1496" t="str">
            <v>県営繕</v>
          </cell>
          <cell r="Z1496" t="str">
            <v>Ｐ-160</v>
          </cell>
          <cell r="AA1496">
            <v>998</v>
          </cell>
          <cell r="AB1496">
            <v>1467060</v>
          </cell>
          <cell r="AC1496">
            <v>0</v>
          </cell>
          <cell r="AD1496">
            <v>0</v>
          </cell>
        </row>
        <row r="1497">
          <cell r="T1497">
            <v>0</v>
          </cell>
        </row>
        <row r="1498">
          <cell r="S1498">
            <v>0</v>
          </cell>
          <cell r="T1498">
            <v>0</v>
          </cell>
        </row>
        <row r="1501">
          <cell r="T1501">
            <v>0</v>
          </cell>
        </row>
        <row r="1502">
          <cell r="G1502" t="str">
            <v>(外部)</v>
          </cell>
          <cell r="S1502">
            <v>0</v>
          </cell>
          <cell r="T1502">
            <v>0</v>
          </cell>
        </row>
        <row r="1503">
          <cell r="T1503">
            <v>0</v>
          </cell>
        </row>
        <row r="1504">
          <cell r="G1504" t="str">
            <v>ﾌﾛｰﾘﾝｸﾞﾃﾞｯｷ</v>
          </cell>
          <cell r="I1504" t="str">
            <v>ｲﾍﾟﾌﾛｰﾘﾝｸﾞ</v>
          </cell>
          <cell r="L1504" t="str">
            <v>厚18</v>
          </cell>
          <cell r="R1504" t="str">
            <v>外部集計より</v>
          </cell>
          <cell r="S1504">
            <v>159.63</v>
          </cell>
          <cell r="T1504">
            <v>160</v>
          </cell>
          <cell r="U1504" t="str">
            <v>㎡</v>
          </cell>
          <cell r="V1504">
            <v>17500</v>
          </cell>
          <cell r="W1504">
            <v>2800000</v>
          </cell>
          <cell r="Y1504" t="str">
            <v>見積単価</v>
          </cell>
          <cell r="AA1504">
            <v>160</v>
          </cell>
          <cell r="AB1504">
            <v>2800000</v>
          </cell>
          <cell r="AC1504">
            <v>0</v>
          </cell>
          <cell r="AD1504">
            <v>0</v>
          </cell>
        </row>
        <row r="1505">
          <cell r="I1505" t="str">
            <v>セランカンバツ材</v>
          </cell>
          <cell r="T1505">
            <v>0</v>
          </cell>
        </row>
        <row r="1506">
          <cell r="G1506" t="str">
            <v>木製ﾙｰﾊﾞｰ天井</v>
          </cell>
          <cell r="I1506" t="str">
            <v>45×45</v>
          </cell>
          <cell r="R1506" t="str">
            <v>外部集計より</v>
          </cell>
          <cell r="S1506">
            <v>63.28</v>
          </cell>
          <cell r="T1506">
            <v>63.3</v>
          </cell>
          <cell r="U1506" t="str">
            <v>㎡</v>
          </cell>
          <cell r="V1506">
            <v>16300</v>
          </cell>
          <cell r="W1506">
            <v>1031790</v>
          </cell>
          <cell r="Y1506" t="str">
            <v>県営繕</v>
          </cell>
          <cell r="Z1506" t="str">
            <v>内外-06</v>
          </cell>
          <cell r="AA1506">
            <v>63.3</v>
          </cell>
          <cell r="AB1506">
            <v>1031790</v>
          </cell>
          <cell r="AC1506">
            <v>0</v>
          </cell>
          <cell r="AD1506">
            <v>0</v>
          </cell>
        </row>
        <row r="1507">
          <cell r="T1507">
            <v>0</v>
          </cell>
        </row>
        <row r="1508">
          <cell r="G1508" t="str">
            <v>屋根瓦</v>
          </cell>
          <cell r="I1508" t="str">
            <v>断熱平瓦</v>
          </cell>
          <cell r="R1508" t="str">
            <v>外部集計より</v>
          </cell>
          <cell r="S1508">
            <v>1014.67</v>
          </cell>
          <cell r="T1508">
            <v>1015</v>
          </cell>
          <cell r="U1508" t="str">
            <v>㎡</v>
          </cell>
          <cell r="V1508">
            <v>9000</v>
          </cell>
          <cell r="W1508">
            <v>9135000</v>
          </cell>
          <cell r="Y1508" t="str">
            <v>見積単価</v>
          </cell>
          <cell r="AA1508">
            <v>1015</v>
          </cell>
          <cell r="AB1508">
            <v>9135000</v>
          </cell>
          <cell r="AC1508">
            <v>0</v>
          </cell>
          <cell r="AD1508">
            <v>0</v>
          </cell>
        </row>
        <row r="1509">
          <cell r="T1509">
            <v>0</v>
          </cell>
        </row>
        <row r="1510">
          <cell r="S1510">
            <v>0</v>
          </cell>
          <cell r="T1510">
            <v>0</v>
          </cell>
        </row>
        <row r="1511">
          <cell r="T1511">
            <v>0</v>
          </cell>
        </row>
        <row r="1512">
          <cell r="S1512">
            <v>0</v>
          </cell>
          <cell r="T1512">
            <v>0</v>
          </cell>
        </row>
        <row r="1513">
          <cell r="T1513">
            <v>0</v>
          </cell>
        </row>
        <row r="1514">
          <cell r="S1514">
            <v>0</v>
          </cell>
          <cell r="T1514">
            <v>0</v>
          </cell>
        </row>
        <row r="1515">
          <cell r="T1515">
            <v>0</v>
          </cell>
        </row>
        <row r="1516">
          <cell r="S1516">
            <v>0</v>
          </cell>
          <cell r="T1516">
            <v>0</v>
          </cell>
        </row>
        <row r="1517">
          <cell r="T1517">
            <v>0</v>
          </cell>
        </row>
        <row r="1518">
          <cell r="S1518">
            <v>0</v>
          </cell>
          <cell r="T1518">
            <v>0</v>
          </cell>
        </row>
        <row r="1519">
          <cell r="T1519">
            <v>0</v>
          </cell>
        </row>
        <row r="1520">
          <cell r="S1520">
            <v>0</v>
          </cell>
          <cell r="T1520">
            <v>0</v>
          </cell>
        </row>
        <row r="1521">
          <cell r="T1521">
            <v>0</v>
          </cell>
        </row>
        <row r="1522">
          <cell r="S1522">
            <v>0</v>
          </cell>
          <cell r="T1522">
            <v>0</v>
          </cell>
        </row>
        <row r="1523">
          <cell r="T1523">
            <v>0</v>
          </cell>
        </row>
        <row r="1524">
          <cell r="S1524">
            <v>0</v>
          </cell>
          <cell r="T1524">
            <v>0</v>
          </cell>
        </row>
        <row r="1525">
          <cell r="T1525">
            <v>0</v>
          </cell>
        </row>
        <row r="1526">
          <cell r="S1526">
            <v>0</v>
          </cell>
          <cell r="T1526">
            <v>0</v>
          </cell>
        </row>
        <row r="1528">
          <cell r="G1528" t="str">
            <v>小 計</v>
          </cell>
          <cell r="W1528">
            <v>49958447</v>
          </cell>
          <cell r="AB1528">
            <v>49958447</v>
          </cell>
          <cell r="AD1528">
            <v>0</v>
          </cell>
        </row>
        <row r="1529">
          <cell r="AE1529" t="str">
            <v>那覇市教育委員会</v>
          </cell>
          <cell r="AF1529" t="str">
            <v>頁39</v>
          </cell>
        </row>
        <row r="1530">
          <cell r="P1530">
            <v>18</v>
          </cell>
          <cell r="R1530" t="str">
            <v>数　量　集　計　表</v>
          </cell>
          <cell r="T1530" t="str">
            <v>内</v>
          </cell>
          <cell r="V1530" t="str">
            <v xml:space="preserve"> 訳</v>
          </cell>
          <cell r="W1530" t="str">
            <v>書</v>
          </cell>
          <cell r="AF1530" t="str">
            <v>頁40</v>
          </cell>
        </row>
        <row r="1532">
          <cell r="T1532">
            <v>0</v>
          </cell>
          <cell r="AC1532" t="str">
            <v>宇栄原小学校（1工区建築）</v>
          </cell>
          <cell r="AE1532" t="str">
            <v>P-34/42</v>
          </cell>
        </row>
        <row r="1534">
          <cell r="G1534" t="str">
            <v>　　　　　　　　　　工　事　別</v>
          </cell>
          <cell r="S1534" t="str">
            <v>計</v>
          </cell>
          <cell r="V1534" t="str">
            <v>　実　施　工　事　費</v>
          </cell>
          <cell r="AA1534" t="str">
            <v>　　 対 象 経 費</v>
          </cell>
          <cell r="AC1534" t="str">
            <v>　　対 象 外 経 費</v>
          </cell>
        </row>
        <row r="1536">
          <cell r="E1536" t="str">
            <v>No</v>
          </cell>
          <cell r="G1536" t="str">
            <v>名 称</v>
          </cell>
          <cell r="K1536" t="str">
            <v xml:space="preserve"> 　規 格</v>
          </cell>
          <cell r="P1536" t="str">
            <v>頁</v>
          </cell>
          <cell r="R1536" t="str">
            <v>参　照</v>
          </cell>
          <cell r="S1536" t="str">
            <v>計算値</v>
          </cell>
          <cell r="T1536" t="str">
            <v>数 量</v>
          </cell>
          <cell r="U1536" t="str">
            <v>単 位</v>
          </cell>
          <cell r="V1536" t="str">
            <v>単 価</v>
          </cell>
          <cell r="W1536" t="str">
            <v>金 額</v>
          </cell>
          <cell r="Y1536" t="str">
            <v xml:space="preserve">   　 備 考</v>
          </cell>
          <cell r="AA1536" t="str">
            <v>数 量</v>
          </cell>
          <cell r="AB1536" t="str">
            <v>金 額</v>
          </cell>
          <cell r="AC1536" t="str">
            <v>数 量</v>
          </cell>
          <cell r="AD1536" t="str">
            <v>金 額</v>
          </cell>
          <cell r="AF1536" t="str">
            <v>仕上ユニット工事の計</v>
          </cell>
        </row>
        <row r="1537">
          <cell r="AF1537" t="str">
            <v>↓↓↓</v>
          </cell>
        </row>
        <row r="1538">
          <cell r="E1538">
            <v>18</v>
          </cell>
          <cell r="G1538" t="str">
            <v>仕上ﾕﾆｯﾄ工事</v>
          </cell>
          <cell r="AF1538" t="e">
            <v>#REF!</v>
          </cell>
          <cell r="AG1538" t="e">
            <v>#REF!</v>
          </cell>
          <cell r="AH1538" t="e">
            <v>#REF!</v>
          </cell>
        </row>
        <row r="1540">
          <cell r="E1540">
            <v>1</v>
          </cell>
          <cell r="G1540" t="str">
            <v>一般工事</v>
          </cell>
        </row>
        <row r="1541">
          <cell r="T1541">
            <v>0</v>
          </cell>
        </row>
        <row r="1542">
          <cell r="G1542" t="str">
            <v>集水枡</v>
          </cell>
          <cell r="R1542" t="str">
            <v>雑集計より</v>
          </cell>
          <cell r="S1542">
            <v>16</v>
          </cell>
          <cell r="T1542">
            <v>16</v>
          </cell>
          <cell r="U1542" t="str">
            <v>ヶ所</v>
          </cell>
          <cell r="V1542">
            <v>17600</v>
          </cell>
          <cell r="W1542">
            <v>281600</v>
          </cell>
          <cell r="Y1542" t="str">
            <v>代価表</v>
          </cell>
          <cell r="Z1542" t="str">
            <v>ﾕﾆ-04</v>
          </cell>
          <cell r="AA1542">
            <v>16</v>
          </cell>
          <cell r="AB1542">
            <v>281600</v>
          </cell>
          <cell r="AC1542">
            <v>0</v>
          </cell>
          <cell r="AD1542">
            <v>0</v>
          </cell>
        </row>
        <row r="1543">
          <cell r="T1543">
            <v>0</v>
          </cell>
        </row>
        <row r="1544">
          <cell r="G1544" t="str">
            <v>客土</v>
          </cell>
          <cell r="I1544" t="str">
            <v>植込用</v>
          </cell>
          <cell r="R1544" t="str">
            <v>雑集計より</v>
          </cell>
          <cell r="S1544">
            <v>15.97</v>
          </cell>
          <cell r="T1544">
            <v>16</v>
          </cell>
          <cell r="U1544" t="str">
            <v>ｍ3</v>
          </cell>
          <cell r="V1544">
            <v>2300</v>
          </cell>
          <cell r="W1544">
            <v>36800</v>
          </cell>
          <cell r="Y1544" t="str">
            <v>県実施</v>
          </cell>
          <cell r="Z1544" t="str">
            <v>P-23</v>
          </cell>
          <cell r="AA1544">
            <v>16</v>
          </cell>
          <cell r="AB1544">
            <v>36800</v>
          </cell>
          <cell r="AC1544">
            <v>0</v>
          </cell>
          <cell r="AD1544">
            <v>0</v>
          </cell>
        </row>
        <row r="1545">
          <cell r="T1545">
            <v>0</v>
          </cell>
        </row>
        <row r="1546">
          <cell r="G1546" t="str">
            <v>砂利</v>
          </cell>
          <cell r="I1546" t="str">
            <v>植込用</v>
          </cell>
          <cell r="R1546" t="str">
            <v>雑集計より</v>
          </cell>
          <cell r="S1546">
            <v>5.32</v>
          </cell>
          <cell r="T1546">
            <v>5.3</v>
          </cell>
          <cell r="U1546" t="str">
            <v>ｍ3</v>
          </cell>
          <cell r="V1546">
            <v>3760</v>
          </cell>
          <cell r="W1546">
            <v>19928</v>
          </cell>
          <cell r="Y1546" t="str">
            <v>県実施</v>
          </cell>
          <cell r="Z1546" t="str">
            <v>P-21</v>
          </cell>
          <cell r="AA1546">
            <v>5.3</v>
          </cell>
          <cell r="AB1546">
            <v>19928</v>
          </cell>
          <cell r="AC1546">
            <v>0</v>
          </cell>
          <cell r="AD1546">
            <v>0</v>
          </cell>
        </row>
        <row r="1547">
          <cell r="T1547">
            <v>0</v>
          </cell>
          <cell r="V1547">
            <v>0</v>
          </cell>
        </row>
        <row r="1548">
          <cell r="G1548" t="str">
            <v>曲面可動ﾎｰﾛｰ黒板</v>
          </cell>
          <cell r="I1548" t="str">
            <v>3,600X1,200</v>
          </cell>
          <cell r="R1548" t="str">
            <v>雑集計より</v>
          </cell>
          <cell r="S1548">
            <v>12</v>
          </cell>
          <cell r="T1548">
            <v>12</v>
          </cell>
          <cell r="U1548" t="str">
            <v>ヶ所</v>
          </cell>
          <cell r="V1548">
            <v>360000</v>
          </cell>
          <cell r="W1548">
            <v>4320000</v>
          </cell>
          <cell r="Y1548" t="str">
            <v>見積単価</v>
          </cell>
          <cell r="AA1548">
            <v>12</v>
          </cell>
          <cell r="AB1548">
            <v>4320000</v>
          </cell>
          <cell r="AC1548">
            <v>0</v>
          </cell>
          <cell r="AD1548">
            <v>0</v>
          </cell>
        </row>
        <row r="1549">
          <cell r="I1549" t="str">
            <v>五線譜付き</v>
          </cell>
          <cell r="T1549">
            <v>0</v>
          </cell>
          <cell r="V1549">
            <v>0</v>
          </cell>
        </row>
        <row r="1550">
          <cell r="G1550" t="str">
            <v>引分けﾎｰﾛｰ黒板</v>
          </cell>
          <cell r="I1550" t="str">
            <v>3,600X1,200</v>
          </cell>
          <cell r="R1550" t="str">
            <v>雑集計より</v>
          </cell>
          <cell r="S1550">
            <v>2</v>
          </cell>
          <cell r="T1550">
            <v>2</v>
          </cell>
          <cell r="U1550" t="str">
            <v>ヶ所</v>
          </cell>
          <cell r="V1550">
            <v>400000</v>
          </cell>
          <cell r="W1550">
            <v>800000</v>
          </cell>
          <cell r="Y1550" t="str">
            <v>見積単価</v>
          </cell>
          <cell r="AA1550">
            <v>2</v>
          </cell>
          <cell r="AB1550">
            <v>800000</v>
          </cell>
          <cell r="AC1550">
            <v>0</v>
          </cell>
          <cell r="AD1550">
            <v>0</v>
          </cell>
        </row>
        <row r="1551">
          <cell r="T1551">
            <v>0</v>
          </cell>
          <cell r="V1551">
            <v>0</v>
          </cell>
        </row>
        <row r="1552">
          <cell r="G1552" t="str">
            <v>平面ﾎｰﾛｰ黒板</v>
          </cell>
          <cell r="I1552" t="str">
            <v>1,800X900</v>
          </cell>
          <cell r="R1552" t="str">
            <v>雑集計より</v>
          </cell>
          <cell r="S1552">
            <v>9</v>
          </cell>
          <cell r="T1552">
            <v>9</v>
          </cell>
          <cell r="U1552" t="str">
            <v>ヶ所</v>
          </cell>
          <cell r="V1552">
            <v>57000</v>
          </cell>
          <cell r="W1552">
            <v>513000</v>
          </cell>
          <cell r="Y1552" t="str">
            <v>見積単価</v>
          </cell>
          <cell r="AA1552">
            <v>9</v>
          </cell>
          <cell r="AB1552">
            <v>513000</v>
          </cell>
          <cell r="AC1552">
            <v>0</v>
          </cell>
          <cell r="AD1552">
            <v>0</v>
          </cell>
        </row>
        <row r="1553">
          <cell r="T1553">
            <v>0</v>
          </cell>
          <cell r="V1553">
            <v>0</v>
          </cell>
        </row>
        <row r="1554">
          <cell r="G1554" t="str">
            <v>行事用ﾎｰﾛｰ黒板</v>
          </cell>
          <cell r="I1554" t="str">
            <v>1,800X1,200</v>
          </cell>
          <cell r="R1554" t="str">
            <v>雑集計より</v>
          </cell>
          <cell r="S1554">
            <v>3</v>
          </cell>
          <cell r="T1554">
            <v>3</v>
          </cell>
          <cell r="U1554" t="str">
            <v>ヶ所</v>
          </cell>
          <cell r="V1554">
            <v>102000</v>
          </cell>
          <cell r="W1554">
            <v>306000</v>
          </cell>
          <cell r="Y1554" t="str">
            <v>見積単価</v>
          </cell>
          <cell r="AA1554">
            <v>3</v>
          </cell>
          <cell r="AB1554">
            <v>306000</v>
          </cell>
          <cell r="AC1554">
            <v>0</v>
          </cell>
          <cell r="AD1554">
            <v>0</v>
          </cell>
        </row>
        <row r="1555">
          <cell r="T1555">
            <v>0</v>
          </cell>
          <cell r="V1555">
            <v>0</v>
          </cell>
        </row>
        <row r="1556">
          <cell r="G1556" t="str">
            <v>上下可動式ﾎｰﾛｰ黒板</v>
          </cell>
          <cell r="I1556" t="str">
            <v>3,600X1,800</v>
          </cell>
          <cell r="R1556" t="str">
            <v>雑集計より</v>
          </cell>
          <cell r="S1556">
            <v>1</v>
          </cell>
          <cell r="T1556">
            <v>1</v>
          </cell>
          <cell r="U1556" t="str">
            <v>ヶ所</v>
          </cell>
          <cell r="V1556">
            <v>470000</v>
          </cell>
          <cell r="W1556">
            <v>470000</v>
          </cell>
          <cell r="Y1556" t="str">
            <v>見積単価</v>
          </cell>
          <cell r="AA1556">
            <v>1</v>
          </cell>
          <cell r="AB1556">
            <v>470000</v>
          </cell>
          <cell r="AC1556">
            <v>0</v>
          </cell>
          <cell r="AD1556">
            <v>0</v>
          </cell>
        </row>
        <row r="1557">
          <cell r="G1557" t="str">
            <v>ﾄｲﾚﾌﾞｰｽ</v>
          </cell>
          <cell r="T1557">
            <v>0</v>
          </cell>
          <cell r="V1557">
            <v>0</v>
          </cell>
        </row>
        <row r="1558">
          <cell r="G1558" t="str">
            <v>TB-1</v>
          </cell>
          <cell r="R1558" t="str">
            <v>図面より</v>
          </cell>
          <cell r="S1558">
            <v>3</v>
          </cell>
          <cell r="T1558">
            <v>3</v>
          </cell>
          <cell r="U1558" t="str">
            <v>ヶ所</v>
          </cell>
          <cell r="V1558">
            <v>779000</v>
          </cell>
          <cell r="W1558">
            <v>2337000</v>
          </cell>
          <cell r="Y1558" t="str">
            <v>見積単価</v>
          </cell>
          <cell r="AA1558">
            <v>3</v>
          </cell>
          <cell r="AB1558">
            <v>2337000</v>
          </cell>
          <cell r="AC1558">
            <v>0</v>
          </cell>
          <cell r="AD1558">
            <v>0</v>
          </cell>
        </row>
        <row r="1559">
          <cell r="G1559" t="str">
            <v>ﾄｲﾚﾌﾞｰｽ</v>
          </cell>
          <cell r="T1559">
            <v>0</v>
          </cell>
          <cell r="V1559">
            <v>0</v>
          </cell>
        </row>
        <row r="1560">
          <cell r="G1560" t="str">
            <v>TB-2</v>
          </cell>
          <cell r="R1560" t="str">
            <v>図面より</v>
          </cell>
          <cell r="S1560">
            <v>3</v>
          </cell>
          <cell r="T1560">
            <v>3</v>
          </cell>
          <cell r="U1560" t="str">
            <v>ヶ所</v>
          </cell>
          <cell r="V1560">
            <v>102000</v>
          </cell>
          <cell r="W1560">
            <v>306000</v>
          </cell>
          <cell r="Y1560" t="str">
            <v>見積単価</v>
          </cell>
          <cell r="AA1560">
            <v>3</v>
          </cell>
          <cell r="AB1560">
            <v>306000</v>
          </cell>
          <cell r="AC1560">
            <v>0</v>
          </cell>
          <cell r="AD1560">
            <v>0</v>
          </cell>
        </row>
        <row r="1561">
          <cell r="G1561" t="str">
            <v>ﾄｲﾚﾌﾞｰｽ</v>
          </cell>
          <cell r="T1561">
            <v>0</v>
          </cell>
          <cell r="V1561">
            <v>0</v>
          </cell>
        </row>
        <row r="1562">
          <cell r="G1562" t="str">
            <v>TB-3</v>
          </cell>
          <cell r="R1562" t="str">
            <v>図面より</v>
          </cell>
          <cell r="S1562">
            <v>3</v>
          </cell>
          <cell r="T1562">
            <v>3</v>
          </cell>
          <cell r="U1562" t="str">
            <v>ヶ所</v>
          </cell>
          <cell r="V1562">
            <v>449000</v>
          </cell>
          <cell r="W1562">
            <v>1347000</v>
          </cell>
          <cell r="Y1562" t="str">
            <v>見積単価</v>
          </cell>
          <cell r="AA1562">
            <v>3</v>
          </cell>
          <cell r="AB1562">
            <v>1347000</v>
          </cell>
          <cell r="AC1562">
            <v>0</v>
          </cell>
          <cell r="AD1562">
            <v>0</v>
          </cell>
        </row>
        <row r="1563">
          <cell r="G1563" t="str">
            <v>ﾄｲﾚﾌﾞｰｽ</v>
          </cell>
          <cell r="T1563">
            <v>0</v>
          </cell>
          <cell r="V1563">
            <v>0</v>
          </cell>
        </row>
        <row r="1564">
          <cell r="G1564" t="str">
            <v>TB-4</v>
          </cell>
          <cell r="R1564" t="str">
            <v>図面より</v>
          </cell>
          <cell r="S1564">
            <v>3</v>
          </cell>
          <cell r="T1564">
            <v>3</v>
          </cell>
          <cell r="U1564" t="str">
            <v>ヶ所</v>
          </cell>
          <cell r="V1564">
            <v>75000</v>
          </cell>
          <cell r="W1564">
            <v>225000</v>
          </cell>
          <cell r="Y1564" t="str">
            <v>見積単価</v>
          </cell>
          <cell r="AA1564">
            <v>3</v>
          </cell>
          <cell r="AB1564">
            <v>225000</v>
          </cell>
          <cell r="AC1564">
            <v>0</v>
          </cell>
          <cell r="AD1564">
            <v>0</v>
          </cell>
        </row>
        <row r="1565">
          <cell r="G1565" t="str">
            <v>ﾄｲﾚﾌﾞｰｽ</v>
          </cell>
          <cell r="T1565">
            <v>0</v>
          </cell>
          <cell r="V1565">
            <v>0</v>
          </cell>
        </row>
        <row r="1566">
          <cell r="G1566" t="str">
            <v>TB-5</v>
          </cell>
          <cell r="R1566" t="str">
            <v>図面より</v>
          </cell>
          <cell r="S1566">
            <v>1</v>
          </cell>
          <cell r="T1566">
            <v>1</v>
          </cell>
          <cell r="U1566" t="str">
            <v>ヶ所</v>
          </cell>
          <cell r="V1566">
            <v>428000</v>
          </cell>
          <cell r="W1566">
            <v>428000</v>
          </cell>
          <cell r="Y1566" t="str">
            <v>見積単価</v>
          </cell>
          <cell r="AA1566">
            <v>1</v>
          </cell>
          <cell r="AB1566">
            <v>428000</v>
          </cell>
          <cell r="AC1566">
            <v>0</v>
          </cell>
          <cell r="AD1566">
            <v>0</v>
          </cell>
        </row>
        <row r="1567">
          <cell r="G1567" t="str">
            <v>ﾄｲﾚﾌﾞｰｽ</v>
          </cell>
          <cell r="T1567">
            <v>0</v>
          </cell>
          <cell r="V1567">
            <v>0</v>
          </cell>
        </row>
        <row r="1568">
          <cell r="G1568" t="str">
            <v>TB-6</v>
          </cell>
          <cell r="R1568" t="str">
            <v>図面より</v>
          </cell>
          <cell r="S1568">
            <v>1</v>
          </cell>
          <cell r="T1568">
            <v>1</v>
          </cell>
          <cell r="U1568" t="str">
            <v>ヶ所</v>
          </cell>
          <cell r="V1568">
            <v>522000</v>
          </cell>
          <cell r="W1568">
            <v>522000</v>
          </cell>
          <cell r="Y1568" t="str">
            <v>見積単価</v>
          </cell>
          <cell r="AA1568">
            <v>1</v>
          </cell>
          <cell r="AB1568">
            <v>522000</v>
          </cell>
          <cell r="AC1568">
            <v>0</v>
          </cell>
          <cell r="AD1568">
            <v>0</v>
          </cell>
        </row>
        <row r="1569">
          <cell r="T1569">
            <v>0</v>
          </cell>
          <cell r="V1569">
            <v>0</v>
          </cell>
        </row>
        <row r="1570">
          <cell r="G1570" t="str">
            <v>木製ﾍﾞﾝﾁ</v>
          </cell>
          <cell r="I1570">
            <v>60</v>
          </cell>
          <cell r="J1570" t="str">
            <v>×</v>
          </cell>
          <cell r="K1570">
            <v>500</v>
          </cell>
          <cell r="R1570" t="str">
            <v>雑集計より</v>
          </cell>
          <cell r="S1570">
            <v>36.01</v>
          </cell>
          <cell r="T1570">
            <v>36</v>
          </cell>
          <cell r="U1570" t="str">
            <v>ｍ</v>
          </cell>
          <cell r="V1570">
            <v>11000</v>
          </cell>
          <cell r="W1570">
            <v>396000</v>
          </cell>
          <cell r="Y1570" t="str">
            <v>見積単価</v>
          </cell>
          <cell r="AA1570">
            <v>36</v>
          </cell>
          <cell r="AB1570">
            <v>396000</v>
          </cell>
          <cell r="AC1570">
            <v>0</v>
          </cell>
          <cell r="AD1570">
            <v>0</v>
          </cell>
        </row>
        <row r="1572">
          <cell r="G1572" t="str">
            <v>（一般工事の計）</v>
          </cell>
          <cell r="W1572">
            <v>12308328</v>
          </cell>
          <cell r="AB1572">
            <v>12308328</v>
          </cell>
        </row>
        <row r="1574">
          <cell r="G1574">
            <v>0</v>
          </cell>
          <cell r="AD1574">
            <v>0</v>
          </cell>
        </row>
        <row r="1575">
          <cell r="AE1575" t="str">
            <v>那覇市教育委員会</v>
          </cell>
          <cell r="AF1575" t="str">
            <v>頁40</v>
          </cell>
        </row>
        <row r="1576">
          <cell r="P1576">
            <v>0</v>
          </cell>
          <cell r="R1576" t="str">
            <v>数　量　集　計　表</v>
          </cell>
          <cell r="T1576" t="str">
            <v>内</v>
          </cell>
          <cell r="V1576" t="str">
            <v xml:space="preserve"> 訳</v>
          </cell>
          <cell r="W1576" t="str">
            <v>書</v>
          </cell>
          <cell r="AF1576" t="str">
            <v>頁41</v>
          </cell>
        </row>
        <row r="1578">
          <cell r="T1578">
            <v>0</v>
          </cell>
          <cell r="AC1578" t="str">
            <v>宇栄原小学校（1工区建築）</v>
          </cell>
          <cell r="AE1578" t="str">
            <v>P-35/42</v>
          </cell>
        </row>
        <row r="1580">
          <cell r="G1580" t="str">
            <v>　　　　　　　　　　工　事　別</v>
          </cell>
          <cell r="S1580" t="str">
            <v>計</v>
          </cell>
          <cell r="V1580" t="str">
            <v>　実　施　工　事　費</v>
          </cell>
          <cell r="AA1580" t="str">
            <v>　　 対 象 経 費</v>
          </cell>
          <cell r="AC1580" t="str">
            <v>　　対 象 外 経 費</v>
          </cell>
        </row>
        <row r="1582">
          <cell r="E1582" t="str">
            <v>No</v>
          </cell>
          <cell r="G1582" t="str">
            <v>名 称</v>
          </cell>
          <cell r="K1582" t="str">
            <v xml:space="preserve"> 　規 格</v>
          </cell>
          <cell r="P1582" t="str">
            <v>頁</v>
          </cell>
          <cell r="R1582" t="str">
            <v>参　照</v>
          </cell>
          <cell r="S1582" t="str">
            <v>計算値</v>
          </cell>
          <cell r="T1582" t="str">
            <v>数 量</v>
          </cell>
          <cell r="U1582" t="str">
            <v>単 位</v>
          </cell>
          <cell r="V1582" t="str">
            <v>単 価</v>
          </cell>
          <cell r="W1582" t="str">
            <v>金 額</v>
          </cell>
          <cell r="Y1582" t="str">
            <v xml:space="preserve">   　 備 考</v>
          </cell>
          <cell r="AA1582" t="str">
            <v>数 量</v>
          </cell>
          <cell r="AB1582" t="str">
            <v>金 額</v>
          </cell>
          <cell r="AC1582" t="str">
            <v>数 量</v>
          </cell>
          <cell r="AD1582" t="str">
            <v>金 額</v>
          </cell>
        </row>
        <row r="1583">
          <cell r="AF1583" t="str">
            <v>↓↓↓</v>
          </cell>
        </row>
        <row r="1584">
          <cell r="AF1584">
            <v>0</v>
          </cell>
          <cell r="AG1584">
            <v>0</v>
          </cell>
          <cell r="AH1584">
            <v>0</v>
          </cell>
        </row>
        <row r="1586">
          <cell r="E1586">
            <v>2</v>
          </cell>
          <cell r="G1586" t="str">
            <v>その他工事</v>
          </cell>
        </row>
        <row r="1587">
          <cell r="T1587">
            <v>0</v>
          </cell>
        </row>
        <row r="1588">
          <cell r="G1588" t="str">
            <v>流し台</v>
          </cell>
          <cell r="J1588" t="str">
            <v>幅1200</v>
          </cell>
          <cell r="R1588" t="str">
            <v>内部集計より</v>
          </cell>
          <cell r="S1588">
            <v>2</v>
          </cell>
          <cell r="T1588">
            <v>2</v>
          </cell>
          <cell r="U1588" t="str">
            <v>ヶ所</v>
          </cell>
          <cell r="V1588">
            <v>42300</v>
          </cell>
          <cell r="W1588">
            <v>84600</v>
          </cell>
          <cell r="Y1588" t="str">
            <v>代価表</v>
          </cell>
          <cell r="Z1588" t="str">
            <v>ﾕﾆ-01</v>
          </cell>
          <cell r="AA1588">
            <v>2</v>
          </cell>
          <cell r="AB1588">
            <v>84600</v>
          </cell>
          <cell r="AC1588">
            <v>0</v>
          </cell>
          <cell r="AD1588">
            <v>0</v>
          </cell>
        </row>
        <row r="1589">
          <cell r="T1589">
            <v>0</v>
          </cell>
        </row>
        <row r="1590">
          <cell r="G1590" t="str">
            <v>ｺﾝﾛ台</v>
          </cell>
          <cell r="J1590" t="str">
            <v>幅600</v>
          </cell>
          <cell r="R1590" t="str">
            <v>内部集計より</v>
          </cell>
          <cell r="S1590">
            <v>2</v>
          </cell>
          <cell r="T1590">
            <v>2</v>
          </cell>
          <cell r="U1590" t="str">
            <v>ヶ所</v>
          </cell>
          <cell r="V1590">
            <v>17200</v>
          </cell>
          <cell r="W1590">
            <v>34400</v>
          </cell>
          <cell r="Y1590" t="str">
            <v>代価表</v>
          </cell>
          <cell r="Z1590" t="str">
            <v>ﾕﾆ-02</v>
          </cell>
          <cell r="AA1590">
            <v>2</v>
          </cell>
          <cell r="AB1590">
            <v>34400</v>
          </cell>
          <cell r="AC1590">
            <v>0</v>
          </cell>
          <cell r="AD1590">
            <v>0</v>
          </cell>
        </row>
        <row r="1591">
          <cell r="T1591">
            <v>0</v>
          </cell>
        </row>
        <row r="1592">
          <cell r="G1592" t="str">
            <v>つり戸棚</v>
          </cell>
          <cell r="J1592" t="str">
            <v>幅1200</v>
          </cell>
          <cell r="R1592" t="str">
            <v>内部集計より</v>
          </cell>
          <cell r="S1592">
            <v>2</v>
          </cell>
          <cell r="T1592">
            <v>2</v>
          </cell>
          <cell r="U1592" t="str">
            <v>ヶ所</v>
          </cell>
          <cell r="V1592">
            <v>24400</v>
          </cell>
          <cell r="W1592">
            <v>48800</v>
          </cell>
          <cell r="Y1592" t="str">
            <v>代価表</v>
          </cell>
          <cell r="Z1592" t="str">
            <v>ﾕﾆ-03</v>
          </cell>
          <cell r="AA1592">
            <v>2</v>
          </cell>
          <cell r="AB1592">
            <v>48800</v>
          </cell>
          <cell r="AC1592">
            <v>0</v>
          </cell>
          <cell r="AD1592">
            <v>0</v>
          </cell>
        </row>
        <row r="1593">
          <cell r="T1593">
            <v>0</v>
          </cell>
          <cell r="V1593">
            <v>0</v>
          </cell>
        </row>
        <row r="1594">
          <cell r="G1594" t="str">
            <v>TVﾊﾝｶﾞｰ</v>
          </cell>
          <cell r="I1594" t="str">
            <v>21～31ｲﾝﾁ対応型</v>
          </cell>
          <cell r="R1594" t="str">
            <v>雑集計より</v>
          </cell>
          <cell r="S1594">
            <v>5</v>
          </cell>
          <cell r="T1594">
            <v>5</v>
          </cell>
          <cell r="U1594" t="str">
            <v>ヶ所</v>
          </cell>
          <cell r="V1594">
            <v>145000</v>
          </cell>
          <cell r="W1594">
            <v>725000</v>
          </cell>
          <cell r="Y1594" t="str">
            <v>見積単価</v>
          </cell>
          <cell r="AA1594">
            <v>5</v>
          </cell>
          <cell r="AB1594">
            <v>725000</v>
          </cell>
          <cell r="AC1594">
            <v>0</v>
          </cell>
          <cell r="AD1594">
            <v>0</v>
          </cell>
        </row>
        <row r="1595">
          <cell r="T1595">
            <v>0</v>
          </cell>
          <cell r="V1595">
            <v>0</v>
          </cell>
        </row>
        <row r="1596">
          <cell r="G1596" t="str">
            <v>化粧鏡</v>
          </cell>
          <cell r="I1596" t="str">
            <v>1,800X1,500</v>
          </cell>
          <cell r="R1596" t="str">
            <v>内部集計より</v>
          </cell>
          <cell r="S1596">
            <v>9</v>
          </cell>
          <cell r="T1596">
            <v>9</v>
          </cell>
          <cell r="U1596" t="str">
            <v>ヶ所</v>
          </cell>
          <cell r="V1596">
            <v>49000</v>
          </cell>
          <cell r="W1596">
            <v>441000</v>
          </cell>
          <cell r="Y1596" t="str">
            <v>見積単価</v>
          </cell>
          <cell r="AA1596">
            <v>9</v>
          </cell>
          <cell r="AB1596">
            <v>441000</v>
          </cell>
          <cell r="AC1596">
            <v>0</v>
          </cell>
          <cell r="AD1596">
            <v>0</v>
          </cell>
        </row>
        <row r="1597">
          <cell r="T1597">
            <v>0</v>
          </cell>
          <cell r="V1597">
            <v>0</v>
          </cell>
        </row>
        <row r="1598">
          <cell r="G1598" t="str">
            <v>ｽﾃﾝﾚｽ傘立て</v>
          </cell>
          <cell r="R1598" t="str">
            <v>図面より</v>
          </cell>
          <cell r="S1598">
            <v>6</v>
          </cell>
          <cell r="T1598">
            <v>6</v>
          </cell>
          <cell r="U1598" t="str">
            <v>ヶ所</v>
          </cell>
          <cell r="V1598">
            <v>49000</v>
          </cell>
          <cell r="W1598">
            <v>294000</v>
          </cell>
          <cell r="Y1598" t="str">
            <v>見積単価</v>
          </cell>
          <cell r="AA1598">
            <v>6</v>
          </cell>
          <cell r="AB1598">
            <v>294000</v>
          </cell>
          <cell r="AC1598">
            <v>0</v>
          </cell>
          <cell r="AD1598">
            <v>0</v>
          </cell>
        </row>
        <row r="1599">
          <cell r="T1599">
            <v>0</v>
          </cell>
          <cell r="V1599">
            <v>0</v>
          </cell>
        </row>
        <row r="1600">
          <cell r="G1600" t="str">
            <v>ｽﾃﾝﾚｽｶｯﾊﾟ掛け</v>
          </cell>
          <cell r="I1600" t="str">
            <v>2,400X900</v>
          </cell>
          <cell r="R1600" t="str">
            <v>図面より</v>
          </cell>
          <cell r="S1600">
            <v>2</v>
          </cell>
          <cell r="T1600">
            <v>2</v>
          </cell>
          <cell r="U1600" t="str">
            <v>ヶ所</v>
          </cell>
          <cell r="V1600">
            <v>21000</v>
          </cell>
          <cell r="W1600">
            <v>42000</v>
          </cell>
          <cell r="Y1600" t="str">
            <v>見積単価</v>
          </cell>
          <cell r="AA1600">
            <v>2</v>
          </cell>
          <cell r="AB1600">
            <v>42000</v>
          </cell>
          <cell r="AC1600">
            <v>0</v>
          </cell>
          <cell r="AD1600">
            <v>0</v>
          </cell>
        </row>
        <row r="1601">
          <cell r="T1601">
            <v>0</v>
          </cell>
          <cell r="V1601">
            <v>0</v>
          </cell>
        </row>
        <row r="1602">
          <cell r="G1602" t="str">
            <v>床配線ﾋﾟｯﾄ</v>
          </cell>
          <cell r="I1602" t="str">
            <v>FC-A型</v>
          </cell>
          <cell r="K1602" t="str">
            <v>W=250</v>
          </cell>
          <cell r="R1602" t="str">
            <v>内部集計より</v>
          </cell>
          <cell r="S1602">
            <v>31.47</v>
          </cell>
          <cell r="T1602">
            <v>31.5</v>
          </cell>
          <cell r="U1602" t="str">
            <v>ｍ</v>
          </cell>
          <cell r="V1602">
            <v>19000</v>
          </cell>
          <cell r="W1602">
            <v>598500</v>
          </cell>
          <cell r="Y1602" t="str">
            <v>見積単価</v>
          </cell>
          <cell r="AA1602">
            <v>31.5</v>
          </cell>
          <cell r="AB1602">
            <v>598500</v>
          </cell>
        </row>
        <row r="1603">
          <cell r="T1603">
            <v>0</v>
          </cell>
        </row>
        <row r="1604">
          <cell r="G1604" t="str">
            <v>洗面ｶｳﾀｰﾕﾆｯﾄ</v>
          </cell>
          <cell r="I1604" t="str">
            <v>L=1,800</v>
          </cell>
          <cell r="R1604" t="str">
            <v>雑集計より</v>
          </cell>
          <cell r="S1604">
            <v>8</v>
          </cell>
          <cell r="T1604">
            <v>8</v>
          </cell>
          <cell r="U1604" t="str">
            <v>ヶ所</v>
          </cell>
          <cell r="V1604">
            <v>126000</v>
          </cell>
          <cell r="W1604">
            <v>1008000</v>
          </cell>
          <cell r="Y1604" t="str">
            <v>見積単価</v>
          </cell>
          <cell r="AA1604">
            <v>8</v>
          </cell>
          <cell r="AB1604">
            <v>1008000</v>
          </cell>
          <cell r="AC1604">
            <v>0</v>
          </cell>
          <cell r="AD1604">
            <v>0</v>
          </cell>
        </row>
        <row r="1605">
          <cell r="T1605">
            <v>0</v>
          </cell>
          <cell r="V1605">
            <v>0</v>
          </cell>
        </row>
        <row r="1606">
          <cell r="G1606" t="str">
            <v>洗面ｶｳﾀｰﾕﾆｯﾄ</v>
          </cell>
          <cell r="I1606" t="str">
            <v>L=1,200</v>
          </cell>
          <cell r="R1606" t="str">
            <v>雑集計より</v>
          </cell>
          <cell r="S1606">
            <v>9</v>
          </cell>
          <cell r="T1606">
            <v>9</v>
          </cell>
          <cell r="U1606" t="str">
            <v>ヶ所</v>
          </cell>
          <cell r="V1606">
            <v>71000</v>
          </cell>
          <cell r="W1606">
            <v>639000</v>
          </cell>
          <cell r="Y1606" t="str">
            <v>見積単価</v>
          </cell>
          <cell r="AA1606">
            <v>9</v>
          </cell>
          <cell r="AB1606">
            <v>639000</v>
          </cell>
          <cell r="AC1606">
            <v>0</v>
          </cell>
          <cell r="AD1606">
            <v>0</v>
          </cell>
        </row>
        <row r="1607">
          <cell r="I1607" t="str">
            <v>ケース付</v>
          </cell>
        </row>
        <row r="1608">
          <cell r="G1608" t="str">
            <v>巻上式スクリーン</v>
          </cell>
          <cell r="I1608">
            <v>3032</v>
          </cell>
          <cell r="J1608" t="str">
            <v>×</v>
          </cell>
          <cell r="K1608">
            <v>1524</v>
          </cell>
          <cell r="R1608" t="str">
            <v>雑集計より</v>
          </cell>
          <cell r="S1608">
            <v>2</v>
          </cell>
          <cell r="T1608">
            <v>2</v>
          </cell>
          <cell r="U1608" t="str">
            <v>ヶ所</v>
          </cell>
          <cell r="V1608">
            <v>74000</v>
          </cell>
          <cell r="W1608">
            <v>148000</v>
          </cell>
          <cell r="Y1608" t="str">
            <v>見積単価</v>
          </cell>
          <cell r="AA1608">
            <v>2</v>
          </cell>
          <cell r="AB1608">
            <v>148000</v>
          </cell>
        </row>
        <row r="1620">
          <cell r="G1620">
            <v>0</v>
          </cell>
        </row>
        <row r="1621">
          <cell r="AE1621" t="str">
            <v>那覇市教育委員会</v>
          </cell>
          <cell r="AF1621" t="str">
            <v>頁41</v>
          </cell>
        </row>
        <row r="1622">
          <cell r="P1622">
            <v>0</v>
          </cell>
          <cell r="R1622" t="str">
            <v>数　量　集　計　表</v>
          </cell>
          <cell r="T1622" t="str">
            <v>内</v>
          </cell>
          <cell r="V1622" t="str">
            <v xml:space="preserve"> 訳</v>
          </cell>
          <cell r="W1622" t="str">
            <v>書</v>
          </cell>
          <cell r="AF1622" t="str">
            <v>頁42</v>
          </cell>
        </row>
        <row r="1624">
          <cell r="T1624">
            <v>0</v>
          </cell>
          <cell r="AC1624" t="str">
            <v>宇栄原小学校（1工区建築）</v>
          </cell>
          <cell r="AE1624" t="str">
            <v>P-36/42</v>
          </cell>
        </row>
        <row r="1626">
          <cell r="G1626" t="str">
            <v>　　　　　　　　　　工　事　別</v>
          </cell>
          <cell r="S1626" t="str">
            <v>計</v>
          </cell>
          <cell r="V1626" t="str">
            <v>　実　施　工　事　費</v>
          </cell>
          <cell r="AA1626" t="str">
            <v>　　 対 象 経 費</v>
          </cell>
          <cell r="AC1626" t="str">
            <v>　　対 象 外 経 費</v>
          </cell>
        </row>
        <row r="1628">
          <cell r="E1628" t="str">
            <v>No</v>
          </cell>
          <cell r="G1628" t="str">
            <v>名 称</v>
          </cell>
          <cell r="K1628" t="str">
            <v xml:space="preserve"> 　規 格</v>
          </cell>
          <cell r="P1628" t="str">
            <v>頁</v>
          </cell>
          <cell r="R1628" t="str">
            <v>参　照</v>
          </cell>
          <cell r="S1628" t="str">
            <v>計算値</v>
          </cell>
          <cell r="T1628" t="str">
            <v>数 量</v>
          </cell>
          <cell r="U1628" t="str">
            <v>単 位</v>
          </cell>
          <cell r="V1628" t="str">
            <v>単 価</v>
          </cell>
          <cell r="W1628" t="str">
            <v>金 額</v>
          </cell>
          <cell r="Y1628" t="str">
            <v xml:space="preserve">   　 備 考</v>
          </cell>
          <cell r="AA1628" t="str">
            <v>数 量</v>
          </cell>
          <cell r="AB1628" t="str">
            <v>金 額</v>
          </cell>
          <cell r="AC1628" t="str">
            <v>数 量</v>
          </cell>
          <cell r="AD1628" t="str">
            <v>金 額</v>
          </cell>
        </row>
        <row r="1629">
          <cell r="AF1629" t="str">
            <v>↓↓↓</v>
          </cell>
        </row>
        <row r="1630">
          <cell r="AF1630">
            <v>0</v>
          </cell>
          <cell r="AG1630">
            <v>0</v>
          </cell>
          <cell r="AH1630">
            <v>0</v>
          </cell>
        </row>
        <row r="1632">
          <cell r="E1632">
            <v>3</v>
          </cell>
        </row>
        <row r="1633">
          <cell r="G1633" t="str">
            <v>C-1</v>
          </cell>
          <cell r="T1633">
            <v>0</v>
          </cell>
          <cell r="V1633">
            <v>0</v>
          </cell>
        </row>
        <row r="1634">
          <cell r="G1634" t="str">
            <v>総合案内板</v>
          </cell>
          <cell r="I1634" t="str">
            <v>HC31195F（変）</v>
          </cell>
          <cell r="R1634" t="str">
            <v>図面より</v>
          </cell>
          <cell r="S1634">
            <v>1</v>
          </cell>
          <cell r="T1634">
            <v>1</v>
          </cell>
          <cell r="U1634" t="str">
            <v>台</v>
          </cell>
          <cell r="V1634">
            <v>538000</v>
          </cell>
          <cell r="W1634">
            <v>538000</v>
          </cell>
          <cell r="Y1634" t="str">
            <v>見積単価</v>
          </cell>
          <cell r="AA1634">
            <v>1</v>
          </cell>
          <cell r="AB1634">
            <v>538000</v>
          </cell>
          <cell r="AC1634">
            <v>0</v>
          </cell>
          <cell r="AD1634">
            <v>0</v>
          </cell>
        </row>
        <row r="1635">
          <cell r="G1635" t="str">
            <v>C-2</v>
          </cell>
          <cell r="T1635">
            <v>0</v>
          </cell>
          <cell r="V1635">
            <v>0</v>
          </cell>
        </row>
        <row r="1636">
          <cell r="G1636" t="str">
            <v>点字総合案内板</v>
          </cell>
          <cell r="I1636" t="str">
            <v>HC-T004</v>
          </cell>
          <cell r="R1636" t="str">
            <v>図面より</v>
          </cell>
          <cell r="S1636">
            <v>1</v>
          </cell>
          <cell r="T1636">
            <v>1</v>
          </cell>
          <cell r="U1636" t="str">
            <v>台</v>
          </cell>
          <cell r="V1636">
            <v>520000</v>
          </cell>
          <cell r="W1636">
            <v>520000</v>
          </cell>
          <cell r="Y1636" t="str">
            <v>見積単価</v>
          </cell>
          <cell r="AA1636">
            <v>1</v>
          </cell>
          <cell r="AB1636">
            <v>520000</v>
          </cell>
          <cell r="AC1636">
            <v>0</v>
          </cell>
          <cell r="AD1636">
            <v>0</v>
          </cell>
        </row>
        <row r="1637">
          <cell r="G1637" t="str">
            <v>D-1</v>
          </cell>
          <cell r="T1637">
            <v>0</v>
          </cell>
          <cell r="V1637">
            <v>0</v>
          </cell>
        </row>
        <row r="1638">
          <cell r="G1638" t="str">
            <v>ﾌﾛｱ案内板</v>
          </cell>
          <cell r="I1638" t="str">
            <v>HC31250A</v>
          </cell>
          <cell r="R1638" t="str">
            <v>図面より</v>
          </cell>
          <cell r="S1638">
            <v>2</v>
          </cell>
          <cell r="T1638">
            <v>2</v>
          </cell>
          <cell r="U1638" t="str">
            <v>台</v>
          </cell>
          <cell r="V1638">
            <v>67000</v>
          </cell>
          <cell r="W1638">
            <v>134000</v>
          </cell>
          <cell r="Y1638" t="str">
            <v>見積単価</v>
          </cell>
          <cell r="AA1638">
            <v>2</v>
          </cell>
          <cell r="AB1638">
            <v>134000</v>
          </cell>
          <cell r="AC1638">
            <v>0</v>
          </cell>
          <cell r="AD1638">
            <v>0</v>
          </cell>
        </row>
        <row r="1639">
          <cell r="G1639" t="str">
            <v>F-1</v>
          </cell>
          <cell r="T1639">
            <v>0</v>
          </cell>
          <cell r="V1639">
            <v>0</v>
          </cell>
        </row>
        <row r="1640">
          <cell r="G1640" t="str">
            <v>ﾄｲﾚ誘導表示板</v>
          </cell>
          <cell r="I1640" t="str">
            <v>HC-22131</v>
          </cell>
          <cell r="R1640" t="str">
            <v>図面より</v>
          </cell>
          <cell r="S1640">
            <v>2</v>
          </cell>
          <cell r="T1640">
            <v>2</v>
          </cell>
          <cell r="U1640" t="str">
            <v>台</v>
          </cell>
          <cell r="V1640">
            <v>18000</v>
          </cell>
          <cell r="W1640">
            <v>36000</v>
          </cell>
          <cell r="Y1640" t="str">
            <v>見積単価</v>
          </cell>
          <cell r="AA1640">
            <v>2</v>
          </cell>
          <cell r="AB1640">
            <v>36000</v>
          </cell>
          <cell r="AC1640">
            <v>0</v>
          </cell>
          <cell r="AD1640">
            <v>0</v>
          </cell>
        </row>
        <row r="1641">
          <cell r="G1641" t="str">
            <v>F-2</v>
          </cell>
          <cell r="T1641">
            <v>0</v>
          </cell>
          <cell r="V1641">
            <v>0</v>
          </cell>
        </row>
        <row r="1642">
          <cell r="G1642" t="str">
            <v>階段表示板</v>
          </cell>
          <cell r="I1642" t="str">
            <v>HCT001</v>
          </cell>
          <cell r="R1642" t="str">
            <v>図面より</v>
          </cell>
          <cell r="S1642">
            <v>3</v>
          </cell>
          <cell r="T1642">
            <v>3</v>
          </cell>
          <cell r="U1642" t="str">
            <v>ヶ所</v>
          </cell>
          <cell r="V1642">
            <v>16000</v>
          </cell>
          <cell r="W1642">
            <v>48000</v>
          </cell>
          <cell r="Y1642" t="str">
            <v>見積単価</v>
          </cell>
          <cell r="AA1642">
            <v>3</v>
          </cell>
          <cell r="AB1642">
            <v>48000</v>
          </cell>
          <cell r="AC1642">
            <v>0</v>
          </cell>
          <cell r="AD1642">
            <v>0</v>
          </cell>
        </row>
        <row r="1643">
          <cell r="G1643" t="str">
            <v>F-3</v>
          </cell>
          <cell r="T1643">
            <v>0</v>
          </cell>
          <cell r="V1643">
            <v>0</v>
          </cell>
        </row>
        <row r="1644">
          <cell r="G1644" t="str">
            <v>階数表示板</v>
          </cell>
          <cell r="I1644" t="str">
            <v>HCT002</v>
          </cell>
          <cell r="R1644" t="str">
            <v>図面より</v>
          </cell>
          <cell r="S1644">
            <v>2</v>
          </cell>
          <cell r="T1644">
            <v>2</v>
          </cell>
          <cell r="U1644" t="str">
            <v>ヶ所</v>
          </cell>
          <cell r="V1644">
            <v>18000</v>
          </cell>
          <cell r="W1644">
            <v>36000</v>
          </cell>
          <cell r="Y1644" t="str">
            <v>見積単価</v>
          </cell>
          <cell r="AA1644">
            <v>2</v>
          </cell>
          <cell r="AB1644">
            <v>36000</v>
          </cell>
          <cell r="AC1644">
            <v>0</v>
          </cell>
          <cell r="AD1644">
            <v>0</v>
          </cell>
        </row>
        <row r="1645">
          <cell r="G1645" t="str">
            <v>F-4</v>
          </cell>
          <cell r="T1645">
            <v>0</v>
          </cell>
          <cell r="V1645">
            <v>0</v>
          </cell>
        </row>
        <row r="1646">
          <cell r="G1646" t="str">
            <v>点字誘導表示板</v>
          </cell>
          <cell r="I1646" t="str">
            <v>HCT003</v>
          </cell>
          <cell r="R1646" t="str">
            <v>図面より</v>
          </cell>
          <cell r="S1646">
            <v>8</v>
          </cell>
          <cell r="T1646">
            <v>8</v>
          </cell>
          <cell r="U1646" t="str">
            <v>ヶ所</v>
          </cell>
          <cell r="V1646">
            <v>6000</v>
          </cell>
          <cell r="W1646">
            <v>48000</v>
          </cell>
          <cell r="Y1646" t="str">
            <v>見積単価</v>
          </cell>
          <cell r="AA1646">
            <v>8</v>
          </cell>
          <cell r="AB1646">
            <v>48000</v>
          </cell>
          <cell r="AC1646">
            <v>0</v>
          </cell>
          <cell r="AD1646">
            <v>0</v>
          </cell>
        </row>
        <row r="1647">
          <cell r="G1647" t="str">
            <v>G-1</v>
          </cell>
          <cell r="T1647">
            <v>0</v>
          </cell>
          <cell r="V1647">
            <v>0</v>
          </cell>
        </row>
        <row r="1648">
          <cell r="G1648" t="str">
            <v>室名表示板</v>
          </cell>
          <cell r="I1648" t="str">
            <v>HC-22121F</v>
          </cell>
          <cell r="R1648" t="str">
            <v>図面より</v>
          </cell>
          <cell r="S1648">
            <v>2</v>
          </cell>
          <cell r="T1648">
            <v>2</v>
          </cell>
          <cell r="U1648" t="str">
            <v>台</v>
          </cell>
          <cell r="V1648">
            <v>12000</v>
          </cell>
          <cell r="W1648">
            <v>24000</v>
          </cell>
          <cell r="Y1648" t="str">
            <v>見積単価</v>
          </cell>
          <cell r="AA1648">
            <v>2</v>
          </cell>
          <cell r="AB1648">
            <v>24000</v>
          </cell>
          <cell r="AC1648">
            <v>0</v>
          </cell>
          <cell r="AD1648">
            <v>0</v>
          </cell>
        </row>
        <row r="1649">
          <cell r="G1649" t="str">
            <v>G-2</v>
          </cell>
          <cell r="T1649">
            <v>0</v>
          </cell>
          <cell r="V1649">
            <v>0</v>
          </cell>
        </row>
        <row r="1650">
          <cell r="G1650" t="str">
            <v>室名表示板</v>
          </cell>
          <cell r="I1650" t="str">
            <v>HC-22211</v>
          </cell>
          <cell r="R1650" t="str">
            <v>図面より</v>
          </cell>
          <cell r="S1650">
            <v>14</v>
          </cell>
          <cell r="T1650">
            <v>14</v>
          </cell>
          <cell r="U1650" t="str">
            <v>台</v>
          </cell>
          <cell r="V1650">
            <v>6000</v>
          </cell>
          <cell r="W1650">
            <v>84000</v>
          </cell>
          <cell r="Y1650" t="str">
            <v>見積単価</v>
          </cell>
          <cell r="AA1650">
            <v>14</v>
          </cell>
          <cell r="AB1650">
            <v>84000</v>
          </cell>
          <cell r="AC1650">
            <v>0</v>
          </cell>
          <cell r="AD1650">
            <v>0</v>
          </cell>
        </row>
        <row r="1651">
          <cell r="G1651" t="str">
            <v>G-3</v>
          </cell>
          <cell r="T1651">
            <v>0</v>
          </cell>
          <cell r="V1651">
            <v>0</v>
          </cell>
        </row>
        <row r="1652">
          <cell r="G1652" t="str">
            <v>室名表示板</v>
          </cell>
          <cell r="I1652" t="str">
            <v>HC22321F</v>
          </cell>
          <cell r="R1652" t="str">
            <v>図面より</v>
          </cell>
          <cell r="S1652">
            <v>19</v>
          </cell>
          <cell r="T1652">
            <v>19</v>
          </cell>
          <cell r="U1652" t="str">
            <v>台</v>
          </cell>
          <cell r="V1652">
            <v>20000</v>
          </cell>
          <cell r="W1652">
            <v>380000</v>
          </cell>
          <cell r="Y1652" t="str">
            <v>見積単価</v>
          </cell>
          <cell r="AA1652">
            <v>19</v>
          </cell>
          <cell r="AB1652">
            <v>380000</v>
          </cell>
          <cell r="AC1652">
            <v>0</v>
          </cell>
          <cell r="AD1652">
            <v>0</v>
          </cell>
        </row>
        <row r="1653">
          <cell r="G1653" t="str">
            <v>G-4</v>
          </cell>
          <cell r="T1653">
            <v>0</v>
          </cell>
          <cell r="V1653">
            <v>0</v>
          </cell>
        </row>
        <row r="1654">
          <cell r="G1654" t="str">
            <v>室名表示板</v>
          </cell>
          <cell r="I1654" t="str">
            <v>HC24129</v>
          </cell>
          <cell r="R1654" t="str">
            <v>図面より</v>
          </cell>
          <cell r="S1654">
            <v>1</v>
          </cell>
          <cell r="T1654">
            <v>1</v>
          </cell>
          <cell r="U1654" t="str">
            <v>台</v>
          </cell>
          <cell r="V1654">
            <v>18000</v>
          </cell>
          <cell r="W1654">
            <v>18000</v>
          </cell>
          <cell r="Y1654" t="str">
            <v>見積単価</v>
          </cell>
          <cell r="AA1654">
            <v>1</v>
          </cell>
          <cell r="AB1654">
            <v>18000</v>
          </cell>
          <cell r="AC1654">
            <v>0</v>
          </cell>
          <cell r="AD1654">
            <v>0</v>
          </cell>
        </row>
        <row r="1655">
          <cell r="G1655" t="str">
            <v>G-6</v>
          </cell>
          <cell r="T1655">
            <v>0</v>
          </cell>
          <cell r="V1655">
            <v>0</v>
          </cell>
        </row>
        <row r="1656">
          <cell r="G1656" t="str">
            <v>室名表示板</v>
          </cell>
          <cell r="I1656" t="str">
            <v>SUS箱文字H200塗装仕上</v>
          </cell>
          <cell r="R1656" t="str">
            <v>図面より</v>
          </cell>
          <cell r="S1656">
            <v>1</v>
          </cell>
          <cell r="T1656">
            <v>1</v>
          </cell>
          <cell r="U1656" t="str">
            <v>ヶ所</v>
          </cell>
          <cell r="V1656">
            <v>65000</v>
          </cell>
          <cell r="W1656">
            <v>65000</v>
          </cell>
          <cell r="Y1656" t="str">
            <v>見積単価</v>
          </cell>
          <cell r="AA1656">
            <v>1</v>
          </cell>
          <cell r="AB1656">
            <v>65000</v>
          </cell>
          <cell r="AC1656">
            <v>0</v>
          </cell>
          <cell r="AD1656">
            <v>0</v>
          </cell>
        </row>
        <row r="1657">
          <cell r="G1657" t="str">
            <v>G-7</v>
          </cell>
          <cell r="T1657">
            <v>0</v>
          </cell>
          <cell r="V1657">
            <v>0</v>
          </cell>
        </row>
        <row r="1658">
          <cell r="G1658" t="str">
            <v>室名表示板</v>
          </cell>
          <cell r="I1658" t="str">
            <v>ｼｰﾄ切文字H30</v>
          </cell>
          <cell r="R1658" t="str">
            <v>図面より</v>
          </cell>
          <cell r="S1658">
            <v>2</v>
          </cell>
          <cell r="T1658">
            <v>2</v>
          </cell>
          <cell r="U1658" t="str">
            <v>ヶ所</v>
          </cell>
          <cell r="V1658">
            <v>2000</v>
          </cell>
          <cell r="W1658">
            <v>4000</v>
          </cell>
          <cell r="Y1658" t="str">
            <v>見積単価</v>
          </cell>
          <cell r="AA1658">
            <v>2</v>
          </cell>
          <cell r="AB1658">
            <v>4000</v>
          </cell>
          <cell r="AC1658">
            <v>0</v>
          </cell>
          <cell r="AD1658">
            <v>0</v>
          </cell>
        </row>
        <row r="1659">
          <cell r="G1659" t="str">
            <v>H-1</v>
          </cell>
          <cell r="T1659">
            <v>0</v>
          </cell>
          <cell r="V1659">
            <v>0</v>
          </cell>
        </row>
        <row r="1660">
          <cell r="G1660" t="str">
            <v>ﾋﾟｸﾄ表示</v>
          </cell>
          <cell r="I1660" t="str">
            <v>HC22121</v>
          </cell>
          <cell r="R1660" t="str">
            <v>図面より</v>
          </cell>
          <cell r="S1660">
            <v>11</v>
          </cell>
          <cell r="T1660">
            <v>11</v>
          </cell>
          <cell r="U1660" t="str">
            <v>台</v>
          </cell>
          <cell r="V1660">
            <v>10000</v>
          </cell>
          <cell r="W1660">
            <v>110000</v>
          </cell>
          <cell r="Y1660" t="str">
            <v>見積単価</v>
          </cell>
          <cell r="AA1660">
            <v>11</v>
          </cell>
          <cell r="AB1660">
            <v>110000</v>
          </cell>
          <cell r="AC1660">
            <v>0</v>
          </cell>
          <cell r="AD1660">
            <v>0</v>
          </cell>
        </row>
        <row r="1661">
          <cell r="G1661" t="str">
            <v>H-2</v>
          </cell>
          <cell r="T1661">
            <v>0</v>
          </cell>
          <cell r="V1661">
            <v>0</v>
          </cell>
        </row>
        <row r="1662">
          <cell r="G1662" t="str">
            <v>ﾋﾟｸﾄ表示</v>
          </cell>
          <cell r="I1662" t="str">
            <v>HC22321</v>
          </cell>
          <cell r="R1662" t="str">
            <v>図面より</v>
          </cell>
          <cell r="S1662">
            <v>5</v>
          </cell>
          <cell r="T1662">
            <v>5</v>
          </cell>
          <cell r="U1662" t="str">
            <v>台</v>
          </cell>
          <cell r="V1662">
            <v>15000</v>
          </cell>
          <cell r="W1662">
            <v>75000</v>
          </cell>
          <cell r="Y1662" t="str">
            <v>見積単価</v>
          </cell>
          <cell r="AA1662">
            <v>5</v>
          </cell>
          <cell r="AB1662">
            <v>75000</v>
          </cell>
          <cell r="AC1662">
            <v>0</v>
          </cell>
          <cell r="AD1662">
            <v>0</v>
          </cell>
        </row>
        <row r="1666">
          <cell r="AD1666">
            <v>0</v>
          </cell>
        </row>
        <row r="1667">
          <cell r="AE1667" t="str">
            <v>那覇市教育委員会</v>
          </cell>
          <cell r="AF1667" t="str">
            <v>頁42</v>
          </cell>
        </row>
        <row r="1668">
          <cell r="P1668">
            <v>0</v>
          </cell>
          <cell r="R1668" t="str">
            <v>数　量　集　計　表</v>
          </cell>
          <cell r="T1668" t="str">
            <v>内</v>
          </cell>
          <cell r="V1668" t="str">
            <v xml:space="preserve"> 訳</v>
          </cell>
          <cell r="W1668" t="str">
            <v>書</v>
          </cell>
          <cell r="AF1668" t="str">
            <v>頁43</v>
          </cell>
        </row>
        <row r="1670">
          <cell r="T1670">
            <v>0</v>
          </cell>
          <cell r="AC1670" t="str">
            <v>宇栄原小学校（1工区建築）</v>
          </cell>
          <cell r="AE1670" t="str">
            <v>P-37/42</v>
          </cell>
        </row>
        <row r="1672">
          <cell r="G1672" t="str">
            <v>　　　　　　　　　　工　事　別</v>
          </cell>
          <cell r="S1672" t="str">
            <v>計</v>
          </cell>
          <cell r="V1672" t="str">
            <v>　実　施　工　事　費</v>
          </cell>
          <cell r="AA1672" t="str">
            <v>　　 対 象 経 費</v>
          </cell>
          <cell r="AC1672" t="str">
            <v>　　対 象 外 経 費</v>
          </cell>
        </row>
        <row r="1674">
          <cell r="E1674" t="str">
            <v>No</v>
          </cell>
          <cell r="G1674" t="str">
            <v>名 称</v>
          </cell>
          <cell r="K1674" t="str">
            <v xml:space="preserve"> 　規 格</v>
          </cell>
          <cell r="P1674" t="str">
            <v>頁</v>
          </cell>
          <cell r="R1674" t="str">
            <v>参　照</v>
          </cell>
          <cell r="S1674" t="str">
            <v>計算値</v>
          </cell>
          <cell r="T1674" t="str">
            <v>数 量</v>
          </cell>
          <cell r="U1674" t="str">
            <v>単 位</v>
          </cell>
          <cell r="V1674" t="str">
            <v>単 価</v>
          </cell>
          <cell r="W1674" t="str">
            <v>金 額</v>
          </cell>
          <cell r="Y1674" t="str">
            <v xml:space="preserve">   　 備 考</v>
          </cell>
          <cell r="AA1674" t="str">
            <v>数 量</v>
          </cell>
          <cell r="AB1674" t="str">
            <v>金 額</v>
          </cell>
          <cell r="AC1674" t="str">
            <v>数 量</v>
          </cell>
          <cell r="AD1674" t="str">
            <v>金 額</v>
          </cell>
        </row>
        <row r="1675">
          <cell r="AF1675" t="str">
            <v>↓↓↓</v>
          </cell>
        </row>
        <row r="1676">
          <cell r="AF1676">
            <v>0</v>
          </cell>
          <cell r="AG1676">
            <v>0</v>
          </cell>
          <cell r="AH1676">
            <v>0</v>
          </cell>
        </row>
        <row r="1677">
          <cell r="G1677" t="str">
            <v>1</v>
          </cell>
          <cell r="T1677">
            <v>0</v>
          </cell>
          <cell r="V1677">
            <v>0</v>
          </cell>
        </row>
        <row r="1678">
          <cell r="E1678">
            <v>4</v>
          </cell>
          <cell r="G1678" t="str">
            <v>教材用棚</v>
          </cell>
          <cell r="I1678">
            <v>1500</v>
          </cell>
          <cell r="J1678" t="str">
            <v>×</v>
          </cell>
          <cell r="K1678">
            <v>2040</v>
          </cell>
          <cell r="L1678" t="str">
            <v>×</v>
          </cell>
          <cell r="M1678">
            <v>520</v>
          </cell>
          <cell r="R1678" t="str">
            <v>図面より</v>
          </cell>
          <cell r="S1678">
            <v>10</v>
          </cell>
          <cell r="T1678">
            <v>10</v>
          </cell>
          <cell r="U1678" t="str">
            <v>ヶ所</v>
          </cell>
          <cell r="V1678">
            <v>163000</v>
          </cell>
          <cell r="W1678">
            <v>1630000</v>
          </cell>
          <cell r="Y1678" t="str">
            <v>見積単価</v>
          </cell>
          <cell r="AA1678">
            <v>10</v>
          </cell>
          <cell r="AB1678">
            <v>1630000</v>
          </cell>
          <cell r="AC1678">
            <v>0</v>
          </cell>
          <cell r="AD1678">
            <v>0</v>
          </cell>
        </row>
        <row r="1679">
          <cell r="G1679" t="str">
            <v>2</v>
          </cell>
          <cell r="T1679">
            <v>0</v>
          </cell>
          <cell r="V1679">
            <v>0</v>
          </cell>
        </row>
        <row r="1680">
          <cell r="G1680" t="str">
            <v>生徒用ﾛｯｶｰ</v>
          </cell>
          <cell r="I1680">
            <v>5790</v>
          </cell>
          <cell r="J1680" t="str">
            <v>×</v>
          </cell>
          <cell r="K1680">
            <v>1000</v>
          </cell>
          <cell r="L1680" t="str">
            <v>×</v>
          </cell>
          <cell r="M1680">
            <v>520</v>
          </cell>
          <cell r="R1680" t="str">
            <v>図面より</v>
          </cell>
          <cell r="S1680">
            <v>7</v>
          </cell>
          <cell r="T1680">
            <v>7</v>
          </cell>
          <cell r="U1680" t="str">
            <v>ヶ所</v>
          </cell>
          <cell r="V1680">
            <v>219000</v>
          </cell>
          <cell r="W1680">
            <v>1533000</v>
          </cell>
          <cell r="Y1680" t="str">
            <v>見積単価</v>
          </cell>
          <cell r="AA1680">
            <v>7</v>
          </cell>
          <cell r="AB1680">
            <v>1533000</v>
          </cell>
          <cell r="AC1680">
            <v>0</v>
          </cell>
          <cell r="AD1680">
            <v>0</v>
          </cell>
        </row>
        <row r="1681">
          <cell r="G1681" t="str">
            <v>2A</v>
          </cell>
          <cell r="T1681">
            <v>0</v>
          </cell>
          <cell r="V1681">
            <v>0</v>
          </cell>
        </row>
        <row r="1682">
          <cell r="G1682" t="str">
            <v>生徒用ﾛｯｶｰ</v>
          </cell>
          <cell r="I1682">
            <v>5690</v>
          </cell>
          <cell r="J1682" t="str">
            <v>×</v>
          </cell>
          <cell r="K1682">
            <v>1000</v>
          </cell>
          <cell r="L1682" t="str">
            <v>×</v>
          </cell>
          <cell r="M1682">
            <v>520</v>
          </cell>
          <cell r="R1682" t="str">
            <v>図面より</v>
          </cell>
          <cell r="S1682">
            <v>2</v>
          </cell>
          <cell r="T1682">
            <v>2</v>
          </cell>
          <cell r="U1682" t="str">
            <v>ヶ所</v>
          </cell>
          <cell r="V1682">
            <v>219000</v>
          </cell>
          <cell r="W1682">
            <v>438000</v>
          </cell>
          <cell r="Y1682" t="str">
            <v>見積単価</v>
          </cell>
          <cell r="AA1682">
            <v>2</v>
          </cell>
          <cell r="AB1682">
            <v>438000</v>
          </cell>
          <cell r="AC1682">
            <v>0</v>
          </cell>
          <cell r="AD1682">
            <v>0</v>
          </cell>
        </row>
        <row r="1683">
          <cell r="G1683">
            <v>3</v>
          </cell>
          <cell r="T1683">
            <v>0</v>
          </cell>
          <cell r="V1683">
            <v>0</v>
          </cell>
        </row>
        <row r="1684">
          <cell r="G1684" t="str">
            <v>ｴﾌﾟﾛﾝ棚</v>
          </cell>
          <cell r="I1684">
            <v>660</v>
          </cell>
          <cell r="J1684" t="str">
            <v>×</v>
          </cell>
          <cell r="K1684">
            <v>2040</v>
          </cell>
          <cell r="L1684" t="str">
            <v>×</v>
          </cell>
          <cell r="M1684">
            <v>520</v>
          </cell>
          <cell r="R1684" t="str">
            <v>図面より</v>
          </cell>
          <cell r="S1684">
            <v>9</v>
          </cell>
          <cell r="T1684">
            <v>9</v>
          </cell>
          <cell r="U1684" t="str">
            <v>ヶ所</v>
          </cell>
          <cell r="V1684">
            <v>94000</v>
          </cell>
          <cell r="W1684">
            <v>846000</v>
          </cell>
          <cell r="Y1684" t="str">
            <v>見積単価</v>
          </cell>
          <cell r="AA1684">
            <v>9</v>
          </cell>
          <cell r="AB1684">
            <v>846000</v>
          </cell>
          <cell r="AC1684">
            <v>0</v>
          </cell>
          <cell r="AD1684">
            <v>0</v>
          </cell>
        </row>
        <row r="1685">
          <cell r="G1685">
            <v>4</v>
          </cell>
          <cell r="T1685">
            <v>0</v>
          </cell>
          <cell r="V1685">
            <v>0</v>
          </cell>
        </row>
        <row r="1686">
          <cell r="G1686" t="str">
            <v>掃除用具入</v>
          </cell>
          <cell r="I1686">
            <v>660</v>
          </cell>
          <cell r="J1686" t="str">
            <v>×</v>
          </cell>
          <cell r="K1686">
            <v>2040</v>
          </cell>
          <cell r="L1686" t="str">
            <v>×</v>
          </cell>
          <cell r="M1686">
            <v>520</v>
          </cell>
          <cell r="R1686" t="str">
            <v>図面より</v>
          </cell>
          <cell r="S1686">
            <v>15</v>
          </cell>
          <cell r="T1686">
            <v>15</v>
          </cell>
          <cell r="U1686" t="str">
            <v>ヶ所</v>
          </cell>
          <cell r="V1686">
            <v>94000</v>
          </cell>
          <cell r="W1686">
            <v>1410000</v>
          </cell>
          <cell r="Y1686" t="str">
            <v>見積単価</v>
          </cell>
          <cell r="AA1686">
            <v>15</v>
          </cell>
          <cell r="AB1686">
            <v>1410000</v>
          </cell>
          <cell r="AC1686">
            <v>0</v>
          </cell>
          <cell r="AD1686">
            <v>0</v>
          </cell>
        </row>
        <row r="1687">
          <cell r="G1687">
            <v>5</v>
          </cell>
          <cell r="T1687">
            <v>0</v>
          </cell>
          <cell r="V1687">
            <v>0</v>
          </cell>
        </row>
        <row r="1688">
          <cell r="G1688" t="str">
            <v>和室棚</v>
          </cell>
          <cell r="I1688">
            <v>2800</v>
          </cell>
          <cell r="J1688" t="str">
            <v>×</v>
          </cell>
          <cell r="K1688">
            <v>600</v>
          </cell>
          <cell r="L1688" t="str">
            <v>×</v>
          </cell>
          <cell r="M1688">
            <v>300</v>
          </cell>
          <cell r="R1688" t="str">
            <v>図面より</v>
          </cell>
          <cell r="S1688">
            <v>3</v>
          </cell>
          <cell r="T1688">
            <v>3</v>
          </cell>
          <cell r="U1688" t="str">
            <v>ヶ所</v>
          </cell>
          <cell r="V1688">
            <v>83000</v>
          </cell>
          <cell r="W1688">
            <v>249000</v>
          </cell>
          <cell r="Y1688" t="str">
            <v>見積単価</v>
          </cell>
          <cell r="AA1688">
            <v>3</v>
          </cell>
          <cell r="AB1688">
            <v>249000</v>
          </cell>
          <cell r="AC1688">
            <v>0</v>
          </cell>
          <cell r="AD1688">
            <v>0</v>
          </cell>
        </row>
        <row r="1689">
          <cell r="G1689">
            <v>6</v>
          </cell>
          <cell r="T1689">
            <v>0</v>
          </cell>
          <cell r="V1689">
            <v>0</v>
          </cell>
        </row>
        <row r="1690">
          <cell r="G1690" t="str">
            <v>ﾊﾟｿｺﾝ棚</v>
          </cell>
          <cell r="I1690">
            <v>900</v>
          </cell>
          <cell r="J1690" t="str">
            <v>×</v>
          </cell>
          <cell r="K1690">
            <v>900</v>
          </cell>
          <cell r="L1690" t="str">
            <v>×</v>
          </cell>
          <cell r="M1690">
            <v>650</v>
          </cell>
          <cell r="R1690" t="str">
            <v>図面より</v>
          </cell>
          <cell r="S1690">
            <v>11</v>
          </cell>
          <cell r="T1690">
            <v>11</v>
          </cell>
          <cell r="U1690" t="str">
            <v>ヶ所</v>
          </cell>
          <cell r="V1690">
            <v>47000</v>
          </cell>
          <cell r="W1690">
            <v>517000</v>
          </cell>
          <cell r="Y1690" t="str">
            <v>見積単価</v>
          </cell>
          <cell r="AA1690">
            <v>11</v>
          </cell>
          <cell r="AB1690">
            <v>517000</v>
          </cell>
          <cell r="AC1690">
            <v>0</v>
          </cell>
          <cell r="AD1690">
            <v>0</v>
          </cell>
        </row>
        <row r="1691">
          <cell r="G1691">
            <v>7</v>
          </cell>
          <cell r="T1691">
            <v>0</v>
          </cell>
          <cell r="V1691">
            <v>0</v>
          </cell>
        </row>
        <row r="1692">
          <cell r="G1692" t="str">
            <v>ｵｰﾌﾟﾝｽﾍﾟｰｽ棚</v>
          </cell>
          <cell r="I1692">
            <v>3900</v>
          </cell>
          <cell r="J1692" t="str">
            <v>×</v>
          </cell>
          <cell r="K1692">
            <v>650</v>
          </cell>
          <cell r="L1692" t="str">
            <v>×</v>
          </cell>
          <cell r="M1692">
            <v>300</v>
          </cell>
          <cell r="R1692" t="str">
            <v>図面より</v>
          </cell>
          <cell r="S1692">
            <v>3</v>
          </cell>
          <cell r="T1692">
            <v>3</v>
          </cell>
          <cell r="U1692" t="str">
            <v>ヶ所</v>
          </cell>
          <cell r="V1692">
            <v>136000</v>
          </cell>
          <cell r="W1692">
            <v>408000</v>
          </cell>
          <cell r="Y1692" t="str">
            <v>見積単価</v>
          </cell>
          <cell r="AA1692">
            <v>3</v>
          </cell>
          <cell r="AB1692">
            <v>408000</v>
          </cell>
          <cell r="AC1692">
            <v>0</v>
          </cell>
          <cell r="AD1692">
            <v>0</v>
          </cell>
        </row>
        <row r="1693">
          <cell r="G1693">
            <v>8</v>
          </cell>
          <cell r="T1693">
            <v>0</v>
          </cell>
          <cell r="V1693">
            <v>0</v>
          </cell>
        </row>
        <row r="1694">
          <cell r="G1694" t="str">
            <v>ｵｰﾌﾟﾝｽﾍﾟｰｽ棚</v>
          </cell>
          <cell r="I1694">
            <v>1850</v>
          </cell>
          <cell r="J1694" t="str">
            <v>×</v>
          </cell>
          <cell r="K1694">
            <v>650</v>
          </cell>
          <cell r="L1694" t="str">
            <v>×</v>
          </cell>
          <cell r="M1694">
            <v>300</v>
          </cell>
          <cell r="R1694" t="str">
            <v>図面より</v>
          </cell>
          <cell r="S1694">
            <v>1</v>
          </cell>
          <cell r="T1694">
            <v>1</v>
          </cell>
          <cell r="U1694" t="str">
            <v>ヶ所</v>
          </cell>
          <cell r="V1694">
            <v>62000</v>
          </cell>
          <cell r="W1694">
            <v>62000</v>
          </cell>
          <cell r="Y1694" t="str">
            <v>見積単価</v>
          </cell>
          <cell r="AA1694">
            <v>1</v>
          </cell>
          <cell r="AB1694">
            <v>62000</v>
          </cell>
          <cell r="AC1694">
            <v>0</v>
          </cell>
          <cell r="AD1694">
            <v>0</v>
          </cell>
        </row>
        <row r="1695">
          <cell r="G1695">
            <v>10</v>
          </cell>
          <cell r="T1695">
            <v>0</v>
          </cell>
          <cell r="V1695">
            <v>0</v>
          </cell>
        </row>
        <row r="1696">
          <cell r="G1696" t="str">
            <v>教材用棚</v>
          </cell>
          <cell r="I1696">
            <v>1500</v>
          </cell>
          <cell r="J1696" t="str">
            <v>×</v>
          </cell>
          <cell r="K1696">
            <v>2040</v>
          </cell>
          <cell r="L1696" t="str">
            <v>×</v>
          </cell>
          <cell r="M1696">
            <v>520</v>
          </cell>
          <cell r="R1696" t="str">
            <v>図面より</v>
          </cell>
          <cell r="S1696">
            <v>1</v>
          </cell>
          <cell r="T1696">
            <v>1</v>
          </cell>
          <cell r="U1696" t="str">
            <v>ヶ所</v>
          </cell>
          <cell r="V1696">
            <v>130000</v>
          </cell>
          <cell r="W1696">
            <v>130000</v>
          </cell>
          <cell r="Y1696" t="str">
            <v>見積単価</v>
          </cell>
          <cell r="AA1696">
            <v>1</v>
          </cell>
          <cell r="AB1696">
            <v>130000</v>
          </cell>
          <cell r="AC1696">
            <v>0</v>
          </cell>
          <cell r="AD1696">
            <v>0</v>
          </cell>
        </row>
        <row r="1697">
          <cell r="G1697">
            <v>11</v>
          </cell>
          <cell r="T1697">
            <v>0</v>
          </cell>
          <cell r="V1697">
            <v>0</v>
          </cell>
        </row>
        <row r="1698">
          <cell r="G1698" t="str">
            <v>相談室棚</v>
          </cell>
          <cell r="I1698">
            <v>4450</v>
          </cell>
          <cell r="J1698" t="str">
            <v>×</v>
          </cell>
          <cell r="K1698">
            <v>2650</v>
          </cell>
          <cell r="L1698" t="str">
            <v>×</v>
          </cell>
          <cell r="M1698">
            <v>520</v>
          </cell>
          <cell r="R1698" t="str">
            <v>図面より</v>
          </cell>
          <cell r="S1698">
            <v>1</v>
          </cell>
          <cell r="T1698">
            <v>1</v>
          </cell>
          <cell r="U1698" t="str">
            <v>ヶ所</v>
          </cell>
          <cell r="V1698">
            <v>550000</v>
          </cell>
          <cell r="W1698">
            <v>550000</v>
          </cell>
          <cell r="Y1698" t="str">
            <v>見積単価</v>
          </cell>
          <cell r="AA1698">
            <v>1</v>
          </cell>
          <cell r="AB1698">
            <v>550000</v>
          </cell>
          <cell r="AC1698">
            <v>0</v>
          </cell>
          <cell r="AD1698">
            <v>0</v>
          </cell>
        </row>
        <row r="1699">
          <cell r="G1699">
            <v>12</v>
          </cell>
          <cell r="T1699">
            <v>0</v>
          </cell>
          <cell r="V1699">
            <v>0</v>
          </cell>
        </row>
        <row r="1700">
          <cell r="G1700" t="str">
            <v>相談室棚</v>
          </cell>
          <cell r="I1700">
            <v>2400</v>
          </cell>
          <cell r="J1700" t="str">
            <v>×</v>
          </cell>
          <cell r="K1700">
            <v>2650</v>
          </cell>
          <cell r="L1700" t="str">
            <v>×</v>
          </cell>
          <cell r="M1700">
            <v>520</v>
          </cell>
          <cell r="R1700" t="str">
            <v>図面より</v>
          </cell>
          <cell r="S1700">
            <v>1</v>
          </cell>
          <cell r="T1700">
            <v>1</v>
          </cell>
          <cell r="U1700" t="str">
            <v>ヶ所</v>
          </cell>
          <cell r="V1700">
            <v>297000</v>
          </cell>
          <cell r="W1700">
            <v>297000</v>
          </cell>
          <cell r="Y1700" t="str">
            <v>見積単価</v>
          </cell>
          <cell r="AA1700">
            <v>1</v>
          </cell>
          <cell r="AB1700">
            <v>297000</v>
          </cell>
          <cell r="AC1700">
            <v>0</v>
          </cell>
          <cell r="AD1700">
            <v>0</v>
          </cell>
        </row>
        <row r="1701">
          <cell r="G1701">
            <v>14</v>
          </cell>
          <cell r="T1701">
            <v>0</v>
          </cell>
          <cell r="V1701">
            <v>0</v>
          </cell>
        </row>
        <row r="1702">
          <cell r="G1702" t="str">
            <v>保健室棚</v>
          </cell>
          <cell r="I1702">
            <v>6000</v>
          </cell>
          <cell r="J1702" t="str">
            <v>×</v>
          </cell>
          <cell r="K1702">
            <v>775</v>
          </cell>
          <cell r="L1702" t="str">
            <v>×</v>
          </cell>
          <cell r="M1702">
            <v>500</v>
          </cell>
          <cell r="R1702" t="str">
            <v>図面より</v>
          </cell>
          <cell r="S1702">
            <v>1</v>
          </cell>
          <cell r="T1702">
            <v>1</v>
          </cell>
          <cell r="U1702" t="str">
            <v>ヶ所</v>
          </cell>
          <cell r="V1702">
            <v>286000</v>
          </cell>
          <cell r="W1702">
            <v>286000</v>
          </cell>
          <cell r="Y1702" t="str">
            <v>見積単価</v>
          </cell>
          <cell r="AA1702">
            <v>1</v>
          </cell>
          <cell r="AB1702">
            <v>286000</v>
          </cell>
          <cell r="AC1702">
            <v>0</v>
          </cell>
          <cell r="AD1702">
            <v>0</v>
          </cell>
        </row>
        <row r="1703">
          <cell r="G1703">
            <v>15</v>
          </cell>
          <cell r="T1703">
            <v>0</v>
          </cell>
          <cell r="V1703">
            <v>0</v>
          </cell>
        </row>
        <row r="1704">
          <cell r="G1704" t="str">
            <v>保健室棚</v>
          </cell>
          <cell r="I1704">
            <v>1600</v>
          </cell>
          <cell r="J1704" t="str">
            <v>×</v>
          </cell>
          <cell r="K1704">
            <v>1480</v>
          </cell>
          <cell r="L1704" t="str">
            <v>×</v>
          </cell>
          <cell r="M1704">
            <v>520</v>
          </cell>
          <cell r="R1704" t="str">
            <v>図面より</v>
          </cell>
          <cell r="S1704">
            <v>1</v>
          </cell>
          <cell r="T1704">
            <v>1</v>
          </cell>
          <cell r="U1704" t="str">
            <v>ヶ所</v>
          </cell>
          <cell r="V1704">
            <v>141000</v>
          </cell>
          <cell r="W1704">
            <v>141000</v>
          </cell>
          <cell r="Y1704" t="str">
            <v>見積単価</v>
          </cell>
          <cell r="AA1704">
            <v>1</v>
          </cell>
          <cell r="AB1704">
            <v>141000</v>
          </cell>
          <cell r="AC1704">
            <v>0</v>
          </cell>
          <cell r="AD1704">
            <v>0</v>
          </cell>
        </row>
        <row r="1705">
          <cell r="G1705">
            <v>16</v>
          </cell>
          <cell r="T1705">
            <v>0</v>
          </cell>
          <cell r="V1705">
            <v>0</v>
          </cell>
        </row>
        <row r="1706">
          <cell r="G1706" t="str">
            <v>湯沸室棚(保健室)</v>
          </cell>
          <cell r="I1706">
            <v>2000</v>
          </cell>
          <cell r="J1706" t="str">
            <v>×</v>
          </cell>
          <cell r="K1706">
            <v>2650</v>
          </cell>
          <cell r="L1706" t="str">
            <v>×</v>
          </cell>
          <cell r="M1706">
            <v>300</v>
          </cell>
          <cell r="R1706" t="str">
            <v>図面より</v>
          </cell>
          <cell r="S1706">
            <v>1</v>
          </cell>
          <cell r="T1706">
            <v>1</v>
          </cell>
          <cell r="U1706" t="str">
            <v>ヶ所</v>
          </cell>
          <cell r="V1706">
            <v>179000</v>
          </cell>
          <cell r="W1706">
            <v>179000</v>
          </cell>
          <cell r="Y1706" t="str">
            <v>見積単価</v>
          </cell>
          <cell r="AA1706">
            <v>1</v>
          </cell>
          <cell r="AB1706">
            <v>179000</v>
          </cell>
          <cell r="AC1706">
            <v>0</v>
          </cell>
          <cell r="AD1706">
            <v>0</v>
          </cell>
        </row>
        <row r="1707">
          <cell r="G1707">
            <v>17</v>
          </cell>
          <cell r="T1707">
            <v>0</v>
          </cell>
          <cell r="V1707">
            <v>0</v>
          </cell>
        </row>
        <row r="1708">
          <cell r="G1708" t="str">
            <v>洗面室棚(保健室)</v>
          </cell>
          <cell r="I1708">
            <v>1500</v>
          </cell>
          <cell r="J1708" t="str">
            <v>×</v>
          </cell>
          <cell r="K1708">
            <v>2040</v>
          </cell>
          <cell r="L1708" t="str">
            <v>×</v>
          </cell>
          <cell r="M1708">
            <v>300</v>
          </cell>
          <cell r="R1708" t="str">
            <v>図面より</v>
          </cell>
          <cell r="S1708">
            <v>1</v>
          </cell>
          <cell r="T1708">
            <v>1</v>
          </cell>
          <cell r="U1708" t="str">
            <v>ヶ所</v>
          </cell>
          <cell r="V1708">
            <v>124000</v>
          </cell>
          <cell r="W1708">
            <v>124000</v>
          </cell>
          <cell r="Y1708" t="str">
            <v>見積単価</v>
          </cell>
          <cell r="AA1708">
            <v>1</v>
          </cell>
          <cell r="AB1708">
            <v>124000</v>
          </cell>
          <cell r="AC1708">
            <v>0</v>
          </cell>
          <cell r="AD1708">
            <v>0</v>
          </cell>
        </row>
        <row r="1709">
          <cell r="G1709">
            <v>18</v>
          </cell>
          <cell r="I1709" t="str">
            <v>厚4 ﾀﾓ柾合板</v>
          </cell>
          <cell r="T1709">
            <v>0</v>
          </cell>
          <cell r="V1709">
            <v>0</v>
          </cell>
        </row>
        <row r="1710">
          <cell r="G1710" t="str">
            <v>図書室棚</v>
          </cell>
          <cell r="I1710">
            <v>5000</v>
          </cell>
          <cell r="J1710" t="str">
            <v>×</v>
          </cell>
          <cell r="K1710">
            <v>775</v>
          </cell>
          <cell r="L1710" t="str">
            <v>×</v>
          </cell>
          <cell r="M1710">
            <v>400</v>
          </cell>
          <cell r="R1710" t="str">
            <v>図面より</v>
          </cell>
          <cell r="S1710">
            <v>2</v>
          </cell>
          <cell r="T1710">
            <v>2</v>
          </cell>
          <cell r="U1710" t="str">
            <v>ヶ所</v>
          </cell>
          <cell r="V1710">
            <v>112000</v>
          </cell>
          <cell r="W1710">
            <v>224000</v>
          </cell>
          <cell r="Y1710" t="str">
            <v>見積単価</v>
          </cell>
          <cell r="AA1710">
            <v>2</v>
          </cell>
          <cell r="AB1710">
            <v>224000</v>
          </cell>
          <cell r="AC1710">
            <v>0</v>
          </cell>
          <cell r="AD1710">
            <v>0</v>
          </cell>
        </row>
        <row r="1712">
          <cell r="AD1712">
            <v>0</v>
          </cell>
        </row>
        <row r="1713">
          <cell r="AE1713" t="str">
            <v>那覇市教育委員会</v>
          </cell>
          <cell r="AF1713" t="str">
            <v>頁43</v>
          </cell>
        </row>
        <row r="1714">
          <cell r="P1714">
            <v>0</v>
          </cell>
          <cell r="R1714" t="str">
            <v>数　量　集　計　表</v>
          </cell>
          <cell r="T1714" t="str">
            <v>内</v>
          </cell>
          <cell r="V1714" t="str">
            <v xml:space="preserve"> 訳</v>
          </cell>
          <cell r="W1714" t="str">
            <v>書</v>
          </cell>
          <cell r="AF1714" t="str">
            <v>頁44</v>
          </cell>
        </row>
        <row r="1716">
          <cell r="T1716">
            <v>0</v>
          </cell>
          <cell r="AC1716" t="str">
            <v>宇栄原小学校（1工区建築）</v>
          </cell>
          <cell r="AE1716" t="str">
            <v>P-38/42</v>
          </cell>
        </row>
        <row r="1718">
          <cell r="G1718" t="str">
            <v>　　　　　　　　　　工　事　別</v>
          </cell>
          <cell r="S1718" t="str">
            <v>計</v>
          </cell>
          <cell r="V1718" t="str">
            <v>　実　施　工　事　費</v>
          </cell>
          <cell r="AA1718" t="str">
            <v>　　 対 象 経 費</v>
          </cell>
          <cell r="AC1718" t="str">
            <v>　　対 象 外 経 費</v>
          </cell>
        </row>
        <row r="1720">
          <cell r="E1720" t="str">
            <v>No</v>
          </cell>
          <cell r="G1720" t="str">
            <v>名 称</v>
          </cell>
          <cell r="K1720" t="str">
            <v xml:space="preserve"> 　規 格</v>
          </cell>
          <cell r="P1720" t="str">
            <v>頁</v>
          </cell>
          <cell r="R1720" t="str">
            <v>参　照</v>
          </cell>
          <cell r="S1720" t="str">
            <v>計算値</v>
          </cell>
          <cell r="T1720" t="str">
            <v>数 量</v>
          </cell>
          <cell r="U1720" t="str">
            <v>単 位</v>
          </cell>
          <cell r="V1720" t="str">
            <v>単 価</v>
          </cell>
          <cell r="W1720" t="str">
            <v>金 額</v>
          </cell>
          <cell r="Y1720" t="str">
            <v xml:space="preserve">   　 備 考</v>
          </cell>
          <cell r="AA1720" t="str">
            <v>数 量</v>
          </cell>
          <cell r="AB1720" t="str">
            <v>金 額</v>
          </cell>
          <cell r="AC1720" t="str">
            <v>数 量</v>
          </cell>
          <cell r="AD1720" t="str">
            <v>金 額</v>
          </cell>
        </row>
        <row r="1722">
          <cell r="AF1722">
            <v>0</v>
          </cell>
          <cell r="AG1722">
            <v>0</v>
          </cell>
          <cell r="AH1722">
            <v>0</v>
          </cell>
        </row>
        <row r="1723">
          <cell r="G1723">
            <v>19</v>
          </cell>
          <cell r="I1723" t="str">
            <v>厚4 ﾀﾓ柾合板</v>
          </cell>
          <cell r="T1723">
            <v>0</v>
          </cell>
          <cell r="V1723">
            <v>0</v>
          </cell>
        </row>
        <row r="1724">
          <cell r="E1724">
            <v>5</v>
          </cell>
          <cell r="G1724" t="str">
            <v>図書室棚</v>
          </cell>
          <cell r="I1724">
            <v>6000</v>
          </cell>
          <cell r="J1724" t="str">
            <v>×</v>
          </cell>
          <cell r="K1724">
            <v>775</v>
          </cell>
          <cell r="L1724" t="str">
            <v>×</v>
          </cell>
          <cell r="M1724">
            <v>400</v>
          </cell>
          <cell r="R1724" t="str">
            <v>図面より</v>
          </cell>
          <cell r="S1724">
            <v>2</v>
          </cell>
          <cell r="T1724">
            <v>2</v>
          </cell>
          <cell r="U1724" t="str">
            <v>ヶ所</v>
          </cell>
          <cell r="V1724">
            <v>134000</v>
          </cell>
          <cell r="W1724">
            <v>268000</v>
          </cell>
          <cell r="Y1724" t="str">
            <v>見積単価</v>
          </cell>
          <cell r="AA1724">
            <v>2</v>
          </cell>
          <cell r="AB1724">
            <v>268000</v>
          </cell>
          <cell r="AC1724">
            <v>0</v>
          </cell>
          <cell r="AD1724">
            <v>0</v>
          </cell>
        </row>
        <row r="1725">
          <cell r="G1725">
            <v>20</v>
          </cell>
          <cell r="I1725" t="str">
            <v>厚4 ﾀﾓ柾合板</v>
          </cell>
          <cell r="T1725">
            <v>0</v>
          </cell>
          <cell r="V1725">
            <v>0</v>
          </cell>
        </row>
        <row r="1726">
          <cell r="G1726" t="str">
            <v>図書室棚</v>
          </cell>
          <cell r="I1726">
            <v>6500</v>
          </cell>
          <cell r="J1726" t="str">
            <v>×</v>
          </cell>
          <cell r="K1726">
            <v>775</v>
          </cell>
          <cell r="L1726" t="str">
            <v>×</v>
          </cell>
          <cell r="M1726">
            <v>400</v>
          </cell>
          <cell r="R1726" t="str">
            <v>図面より</v>
          </cell>
          <cell r="S1726">
            <v>1</v>
          </cell>
          <cell r="T1726">
            <v>1</v>
          </cell>
          <cell r="U1726" t="str">
            <v>ヶ所</v>
          </cell>
          <cell r="V1726">
            <v>151000</v>
          </cell>
          <cell r="W1726">
            <v>151000</v>
          </cell>
          <cell r="Y1726" t="str">
            <v>見積単価</v>
          </cell>
          <cell r="AA1726">
            <v>1</v>
          </cell>
          <cell r="AB1726">
            <v>151000</v>
          </cell>
          <cell r="AC1726">
            <v>0</v>
          </cell>
          <cell r="AD1726">
            <v>0</v>
          </cell>
        </row>
        <row r="1727">
          <cell r="G1727">
            <v>21</v>
          </cell>
          <cell r="I1727" t="str">
            <v>厚4 ﾀﾓ柾合板</v>
          </cell>
          <cell r="T1727">
            <v>0</v>
          </cell>
          <cell r="V1727">
            <v>0</v>
          </cell>
        </row>
        <row r="1728">
          <cell r="G1728" t="str">
            <v>図書室棚</v>
          </cell>
          <cell r="I1728">
            <v>3000</v>
          </cell>
          <cell r="J1728" t="str">
            <v>×</v>
          </cell>
          <cell r="K1728">
            <v>775</v>
          </cell>
          <cell r="L1728" t="str">
            <v>×</v>
          </cell>
          <cell r="M1728">
            <v>400</v>
          </cell>
          <cell r="R1728" t="str">
            <v>図面より</v>
          </cell>
          <cell r="S1728">
            <v>1</v>
          </cell>
          <cell r="T1728">
            <v>1</v>
          </cell>
          <cell r="U1728" t="str">
            <v>ヶ所</v>
          </cell>
          <cell r="V1728">
            <v>69000</v>
          </cell>
          <cell r="W1728">
            <v>69000</v>
          </cell>
          <cell r="Y1728" t="str">
            <v>見積単価</v>
          </cell>
          <cell r="AA1728">
            <v>1</v>
          </cell>
          <cell r="AB1728">
            <v>69000</v>
          </cell>
          <cell r="AC1728">
            <v>0</v>
          </cell>
          <cell r="AD1728">
            <v>0</v>
          </cell>
        </row>
        <row r="1729">
          <cell r="G1729">
            <v>22</v>
          </cell>
          <cell r="I1729" t="str">
            <v>厚4 ﾀﾓ柾合板</v>
          </cell>
          <cell r="T1729">
            <v>0</v>
          </cell>
          <cell r="V1729">
            <v>0</v>
          </cell>
        </row>
        <row r="1730">
          <cell r="G1730" t="str">
            <v>図書室棚</v>
          </cell>
          <cell r="I1730">
            <v>2400</v>
          </cell>
          <cell r="J1730" t="str">
            <v>×</v>
          </cell>
          <cell r="K1730">
            <v>1200</v>
          </cell>
          <cell r="L1730" t="str">
            <v>×</v>
          </cell>
          <cell r="M1730">
            <v>500</v>
          </cell>
          <cell r="R1730" t="str">
            <v>図面より</v>
          </cell>
          <cell r="S1730">
            <v>1</v>
          </cell>
          <cell r="T1730">
            <v>1</v>
          </cell>
          <cell r="U1730" t="str">
            <v>ヶ所</v>
          </cell>
          <cell r="V1730">
            <v>106000</v>
          </cell>
          <cell r="W1730">
            <v>106000</v>
          </cell>
          <cell r="Y1730" t="str">
            <v>見積単価</v>
          </cell>
          <cell r="AA1730">
            <v>1</v>
          </cell>
          <cell r="AB1730">
            <v>106000</v>
          </cell>
          <cell r="AC1730">
            <v>0</v>
          </cell>
          <cell r="AD1730">
            <v>0</v>
          </cell>
        </row>
        <row r="1731">
          <cell r="G1731">
            <v>23</v>
          </cell>
          <cell r="I1731" t="str">
            <v>厚4 ﾀﾓ柾合板</v>
          </cell>
          <cell r="T1731">
            <v>0</v>
          </cell>
          <cell r="V1731">
            <v>0</v>
          </cell>
        </row>
        <row r="1732">
          <cell r="G1732" t="str">
            <v>図書室棚</v>
          </cell>
          <cell r="I1732">
            <v>1850</v>
          </cell>
          <cell r="J1732" t="str">
            <v>×</v>
          </cell>
          <cell r="K1732">
            <v>2040</v>
          </cell>
          <cell r="L1732" t="str">
            <v>×</v>
          </cell>
          <cell r="M1732">
            <v>400</v>
          </cell>
          <cell r="R1732" t="str">
            <v>図面より</v>
          </cell>
          <cell r="S1732">
            <v>1</v>
          </cell>
          <cell r="T1732">
            <v>1</v>
          </cell>
          <cell r="U1732" t="str">
            <v>ヶ所</v>
          </cell>
          <cell r="V1732">
            <v>150000</v>
          </cell>
          <cell r="W1732">
            <v>150000</v>
          </cell>
          <cell r="Y1732" t="str">
            <v>見積単価</v>
          </cell>
          <cell r="AA1732">
            <v>1</v>
          </cell>
          <cell r="AB1732">
            <v>150000</v>
          </cell>
          <cell r="AC1732">
            <v>0</v>
          </cell>
          <cell r="AD1732">
            <v>0</v>
          </cell>
        </row>
        <row r="1733">
          <cell r="G1733">
            <v>24</v>
          </cell>
          <cell r="T1733">
            <v>0</v>
          </cell>
          <cell r="V1733">
            <v>0</v>
          </cell>
        </row>
        <row r="1734">
          <cell r="G1734" t="str">
            <v>図書室棚</v>
          </cell>
          <cell r="I1734">
            <v>4310</v>
          </cell>
          <cell r="J1734" t="str">
            <v>×</v>
          </cell>
          <cell r="K1734">
            <v>2300</v>
          </cell>
          <cell r="L1734" t="str">
            <v>×</v>
          </cell>
          <cell r="M1734">
            <v>495</v>
          </cell>
          <cell r="R1734" t="str">
            <v>図面より</v>
          </cell>
          <cell r="S1734">
            <v>1</v>
          </cell>
          <cell r="T1734">
            <v>1</v>
          </cell>
          <cell r="U1734" t="str">
            <v>ヶ所</v>
          </cell>
          <cell r="V1734">
            <v>381000</v>
          </cell>
          <cell r="W1734">
            <v>381000</v>
          </cell>
          <cell r="Y1734" t="str">
            <v>見積単価</v>
          </cell>
          <cell r="AA1734">
            <v>1</v>
          </cell>
          <cell r="AB1734">
            <v>381000</v>
          </cell>
          <cell r="AC1734">
            <v>0</v>
          </cell>
          <cell r="AD1734">
            <v>0</v>
          </cell>
        </row>
        <row r="1735">
          <cell r="G1735">
            <v>25</v>
          </cell>
          <cell r="T1735">
            <v>0</v>
          </cell>
          <cell r="V1735">
            <v>0</v>
          </cell>
        </row>
        <row r="1736">
          <cell r="G1736" t="str">
            <v>図書室棚(上部)</v>
          </cell>
          <cell r="I1736">
            <v>2170</v>
          </cell>
          <cell r="J1736" t="str">
            <v>×</v>
          </cell>
          <cell r="K1736">
            <v>2300</v>
          </cell>
          <cell r="L1736" t="str">
            <v>×</v>
          </cell>
          <cell r="M1736">
            <v>680</v>
          </cell>
          <cell r="R1736" t="str">
            <v>図面より</v>
          </cell>
          <cell r="S1736">
            <v>1</v>
          </cell>
          <cell r="T1736">
            <v>1</v>
          </cell>
          <cell r="U1736" t="str">
            <v>ヶ所</v>
          </cell>
          <cell r="V1736">
            <v>66000</v>
          </cell>
          <cell r="W1736">
            <v>66000</v>
          </cell>
          <cell r="Y1736" t="str">
            <v>見積単価</v>
          </cell>
          <cell r="AA1736">
            <v>1</v>
          </cell>
          <cell r="AB1736">
            <v>66000</v>
          </cell>
          <cell r="AC1736">
            <v>0</v>
          </cell>
          <cell r="AD1736">
            <v>0</v>
          </cell>
        </row>
        <row r="1737">
          <cell r="G1737">
            <v>26</v>
          </cell>
          <cell r="T1737">
            <v>0</v>
          </cell>
          <cell r="V1737">
            <v>0</v>
          </cell>
        </row>
        <row r="1738">
          <cell r="G1738" t="str">
            <v>図書室棚(下部)</v>
          </cell>
          <cell r="I1738">
            <v>2170</v>
          </cell>
          <cell r="J1738" t="str">
            <v>×</v>
          </cell>
          <cell r="K1738">
            <v>620</v>
          </cell>
          <cell r="L1738" t="str">
            <v>×</v>
          </cell>
          <cell r="M1738">
            <v>450</v>
          </cell>
          <cell r="R1738" t="str">
            <v>図面より</v>
          </cell>
          <cell r="S1738">
            <v>1</v>
          </cell>
          <cell r="T1738">
            <v>1</v>
          </cell>
          <cell r="U1738" t="str">
            <v>ヶ所</v>
          </cell>
          <cell r="V1738">
            <v>60000</v>
          </cell>
          <cell r="W1738">
            <v>60000</v>
          </cell>
          <cell r="Y1738" t="str">
            <v>見積単価</v>
          </cell>
          <cell r="AA1738">
            <v>1</v>
          </cell>
          <cell r="AB1738">
            <v>60000</v>
          </cell>
          <cell r="AC1738">
            <v>0</v>
          </cell>
          <cell r="AD1738">
            <v>0</v>
          </cell>
        </row>
        <row r="1739">
          <cell r="G1739">
            <v>27</v>
          </cell>
          <cell r="T1739">
            <v>0</v>
          </cell>
          <cell r="V1739">
            <v>0</v>
          </cell>
        </row>
        <row r="1740">
          <cell r="G1740" t="str">
            <v>図書室棚(和室)</v>
          </cell>
          <cell r="I1740">
            <v>1850</v>
          </cell>
          <cell r="J1740" t="str">
            <v>×</v>
          </cell>
          <cell r="K1740">
            <v>1200</v>
          </cell>
          <cell r="L1740" t="str">
            <v>×</v>
          </cell>
          <cell r="M1740">
            <v>400</v>
          </cell>
          <cell r="R1740" t="str">
            <v>図面より</v>
          </cell>
          <cell r="S1740">
            <v>1</v>
          </cell>
          <cell r="T1740">
            <v>1</v>
          </cell>
          <cell r="U1740" t="str">
            <v>ヶ所</v>
          </cell>
          <cell r="V1740">
            <v>51000</v>
          </cell>
          <cell r="W1740">
            <v>51000</v>
          </cell>
          <cell r="Y1740" t="str">
            <v>見積単価</v>
          </cell>
          <cell r="AA1740">
            <v>1</v>
          </cell>
          <cell r="AB1740">
            <v>51000</v>
          </cell>
          <cell r="AC1740">
            <v>0</v>
          </cell>
          <cell r="AD1740">
            <v>0</v>
          </cell>
        </row>
        <row r="1741">
          <cell r="G1741">
            <v>28</v>
          </cell>
          <cell r="T1741">
            <v>0</v>
          </cell>
          <cell r="V1741">
            <v>0</v>
          </cell>
        </row>
        <row r="1742">
          <cell r="G1742" t="str">
            <v>廊下掲示棚</v>
          </cell>
          <cell r="I1742">
            <v>4140</v>
          </cell>
          <cell r="J1742" t="str">
            <v>×</v>
          </cell>
          <cell r="K1742">
            <v>1270</v>
          </cell>
          <cell r="L1742" t="str">
            <v>×</v>
          </cell>
          <cell r="M1742">
            <v>470</v>
          </cell>
          <cell r="R1742" t="str">
            <v>図面より</v>
          </cell>
          <cell r="S1742">
            <v>3</v>
          </cell>
          <cell r="T1742">
            <v>3</v>
          </cell>
          <cell r="U1742" t="str">
            <v>ヶ所</v>
          </cell>
          <cell r="V1742">
            <v>125000</v>
          </cell>
          <cell r="W1742">
            <v>375000</v>
          </cell>
          <cell r="Y1742" t="str">
            <v>見積単価</v>
          </cell>
          <cell r="AA1742">
            <v>3</v>
          </cell>
          <cell r="AB1742">
            <v>375000</v>
          </cell>
          <cell r="AC1742">
            <v>0</v>
          </cell>
          <cell r="AD1742">
            <v>0</v>
          </cell>
        </row>
        <row r="1743">
          <cell r="G1743">
            <v>29</v>
          </cell>
          <cell r="T1743">
            <v>0</v>
          </cell>
          <cell r="V1743">
            <v>0</v>
          </cell>
        </row>
        <row r="1744">
          <cell r="G1744" t="str">
            <v>生活科室棚</v>
          </cell>
          <cell r="I1744">
            <v>7000</v>
          </cell>
          <cell r="J1744" t="str">
            <v>×</v>
          </cell>
          <cell r="K1744">
            <v>650</v>
          </cell>
          <cell r="L1744" t="str">
            <v>×</v>
          </cell>
          <cell r="M1744">
            <v>520</v>
          </cell>
          <cell r="R1744" t="str">
            <v>図面より</v>
          </cell>
          <cell r="S1744">
            <v>1</v>
          </cell>
          <cell r="T1744">
            <v>1</v>
          </cell>
          <cell r="U1744" t="str">
            <v>ヶ所</v>
          </cell>
          <cell r="V1744">
            <v>431000</v>
          </cell>
          <cell r="W1744">
            <v>431000</v>
          </cell>
          <cell r="Y1744" t="str">
            <v>見積単価</v>
          </cell>
          <cell r="AA1744">
            <v>1</v>
          </cell>
          <cell r="AB1744">
            <v>431000</v>
          </cell>
          <cell r="AC1744">
            <v>0</v>
          </cell>
          <cell r="AD1744">
            <v>0</v>
          </cell>
        </row>
        <row r="1745">
          <cell r="G1745">
            <v>30</v>
          </cell>
          <cell r="T1745">
            <v>0</v>
          </cell>
          <cell r="V1745">
            <v>0</v>
          </cell>
        </row>
        <row r="1746">
          <cell r="G1746" t="str">
            <v>生活科室棚</v>
          </cell>
          <cell r="I1746">
            <v>4500</v>
          </cell>
          <cell r="J1746" t="str">
            <v>×</v>
          </cell>
          <cell r="K1746">
            <v>775</v>
          </cell>
          <cell r="L1746" t="str">
            <v>×</v>
          </cell>
          <cell r="M1746">
            <v>520</v>
          </cell>
          <cell r="R1746" t="str">
            <v>図面より</v>
          </cell>
          <cell r="S1746">
            <v>1</v>
          </cell>
          <cell r="T1746">
            <v>1</v>
          </cell>
          <cell r="U1746" t="str">
            <v>ヶ所</v>
          </cell>
          <cell r="V1746">
            <v>144000</v>
          </cell>
          <cell r="W1746">
            <v>144000</v>
          </cell>
          <cell r="Y1746" t="str">
            <v>見積単価</v>
          </cell>
          <cell r="AA1746">
            <v>1</v>
          </cell>
          <cell r="AB1746">
            <v>144000</v>
          </cell>
          <cell r="AC1746">
            <v>0</v>
          </cell>
          <cell r="AD1746">
            <v>0</v>
          </cell>
        </row>
        <row r="1747">
          <cell r="G1747">
            <v>31</v>
          </cell>
          <cell r="T1747">
            <v>0</v>
          </cell>
          <cell r="V1747">
            <v>0</v>
          </cell>
        </row>
        <row r="1748">
          <cell r="G1748" t="str">
            <v>理科準備室棚</v>
          </cell>
          <cell r="I1748">
            <v>5600</v>
          </cell>
          <cell r="J1748" t="str">
            <v>×</v>
          </cell>
          <cell r="K1748">
            <v>2040</v>
          </cell>
          <cell r="L1748" t="str">
            <v>×</v>
          </cell>
          <cell r="M1748">
            <v>520</v>
          </cell>
          <cell r="R1748" t="str">
            <v>図面より</v>
          </cell>
          <cell r="S1748">
            <v>1</v>
          </cell>
          <cell r="T1748">
            <v>1</v>
          </cell>
          <cell r="U1748" t="str">
            <v>ヶ所</v>
          </cell>
          <cell r="V1748">
            <v>544000</v>
          </cell>
          <cell r="W1748">
            <v>544000</v>
          </cell>
          <cell r="Y1748" t="str">
            <v>見積単価</v>
          </cell>
          <cell r="AA1748">
            <v>1</v>
          </cell>
          <cell r="AB1748">
            <v>544000</v>
          </cell>
          <cell r="AC1748">
            <v>0</v>
          </cell>
          <cell r="AD1748">
            <v>0</v>
          </cell>
        </row>
        <row r="1749">
          <cell r="G1749">
            <v>32</v>
          </cell>
          <cell r="I1749" t="str">
            <v>ﾎﾟｽﾄﾌｫｰﾑｶｳﾝﾀｰ</v>
          </cell>
          <cell r="T1749">
            <v>0</v>
          </cell>
          <cell r="V1749">
            <v>0</v>
          </cell>
        </row>
        <row r="1750">
          <cell r="G1750" t="str">
            <v>理科準備室棚</v>
          </cell>
          <cell r="I1750">
            <v>3000</v>
          </cell>
          <cell r="J1750" t="str">
            <v>×</v>
          </cell>
          <cell r="K1750">
            <v>775</v>
          </cell>
          <cell r="L1750" t="str">
            <v>×</v>
          </cell>
          <cell r="M1750">
            <v>520</v>
          </cell>
          <cell r="R1750" t="str">
            <v>図面より</v>
          </cell>
          <cell r="S1750">
            <v>1</v>
          </cell>
          <cell r="T1750">
            <v>1</v>
          </cell>
          <cell r="U1750" t="str">
            <v>ヶ所</v>
          </cell>
          <cell r="V1750">
            <v>172000</v>
          </cell>
          <cell r="W1750">
            <v>172000</v>
          </cell>
          <cell r="Y1750" t="str">
            <v>見積単価</v>
          </cell>
          <cell r="AA1750">
            <v>1</v>
          </cell>
          <cell r="AB1750">
            <v>172000</v>
          </cell>
          <cell r="AC1750">
            <v>0</v>
          </cell>
          <cell r="AD1750">
            <v>0</v>
          </cell>
        </row>
        <row r="1751">
          <cell r="G1751">
            <v>33</v>
          </cell>
          <cell r="T1751">
            <v>0</v>
          </cell>
          <cell r="V1751">
            <v>0</v>
          </cell>
        </row>
        <row r="1752">
          <cell r="G1752" t="str">
            <v>理科室棚</v>
          </cell>
          <cell r="I1752">
            <v>6790</v>
          </cell>
          <cell r="J1752" t="str">
            <v>×</v>
          </cell>
          <cell r="K1752">
            <v>3150</v>
          </cell>
          <cell r="L1752" t="str">
            <v>×</v>
          </cell>
          <cell r="M1752">
            <v>520</v>
          </cell>
          <cell r="R1752" t="str">
            <v>図面より</v>
          </cell>
          <cell r="S1752">
            <v>1</v>
          </cell>
          <cell r="T1752">
            <v>1</v>
          </cell>
          <cell r="U1752" t="str">
            <v>ヶ所</v>
          </cell>
          <cell r="V1752">
            <v>660000</v>
          </cell>
          <cell r="W1752">
            <v>660000</v>
          </cell>
          <cell r="Y1752" t="str">
            <v>見積単価</v>
          </cell>
          <cell r="AA1752">
            <v>1</v>
          </cell>
          <cell r="AB1752">
            <v>660000</v>
          </cell>
          <cell r="AC1752">
            <v>0</v>
          </cell>
          <cell r="AD1752">
            <v>0</v>
          </cell>
        </row>
        <row r="1753">
          <cell r="G1753">
            <v>34</v>
          </cell>
          <cell r="I1753" t="str">
            <v>ﾎﾟｽﾄﾌｫｰﾑｶｳﾝﾀｰ</v>
          </cell>
          <cell r="T1753">
            <v>0</v>
          </cell>
          <cell r="V1753">
            <v>0</v>
          </cell>
        </row>
        <row r="1754">
          <cell r="G1754" t="str">
            <v>理科室棚</v>
          </cell>
          <cell r="I1754">
            <v>6280</v>
          </cell>
          <cell r="J1754" t="str">
            <v>×</v>
          </cell>
          <cell r="K1754">
            <v>775</v>
          </cell>
          <cell r="L1754" t="str">
            <v>×</v>
          </cell>
          <cell r="M1754">
            <v>520</v>
          </cell>
          <cell r="R1754" t="str">
            <v>図面より</v>
          </cell>
          <cell r="S1754">
            <v>1</v>
          </cell>
          <cell r="T1754">
            <v>1</v>
          </cell>
          <cell r="U1754" t="str">
            <v>ヶ所</v>
          </cell>
          <cell r="V1754">
            <v>351000</v>
          </cell>
          <cell r="W1754">
            <v>351000</v>
          </cell>
          <cell r="Y1754" t="str">
            <v>見積単価</v>
          </cell>
          <cell r="AA1754">
            <v>1</v>
          </cell>
          <cell r="AB1754">
            <v>351000</v>
          </cell>
          <cell r="AC1754">
            <v>0</v>
          </cell>
          <cell r="AD1754">
            <v>0</v>
          </cell>
        </row>
        <row r="1755">
          <cell r="G1755">
            <v>35</v>
          </cell>
          <cell r="I1755" t="str">
            <v>ﾎﾟｽﾄﾌｫｰﾑｶｳﾝﾀｰ</v>
          </cell>
          <cell r="T1755">
            <v>0</v>
          </cell>
          <cell r="V1755">
            <v>0</v>
          </cell>
        </row>
        <row r="1756">
          <cell r="G1756" t="str">
            <v>理科室棚</v>
          </cell>
          <cell r="I1756">
            <v>4900</v>
          </cell>
          <cell r="J1756" t="str">
            <v>×</v>
          </cell>
          <cell r="K1756">
            <v>775</v>
          </cell>
          <cell r="L1756" t="str">
            <v>×</v>
          </cell>
          <cell r="M1756">
            <v>520</v>
          </cell>
          <cell r="R1756" t="str">
            <v>図面より</v>
          </cell>
          <cell r="S1756">
            <v>1</v>
          </cell>
          <cell r="T1756">
            <v>1</v>
          </cell>
          <cell r="U1756" t="str">
            <v>ヶ所</v>
          </cell>
          <cell r="V1756">
            <v>260000</v>
          </cell>
          <cell r="W1756">
            <v>260000</v>
          </cell>
          <cell r="Y1756" t="str">
            <v>見積単価</v>
          </cell>
          <cell r="AA1756">
            <v>1</v>
          </cell>
          <cell r="AB1756">
            <v>260000</v>
          </cell>
          <cell r="AC1756">
            <v>0</v>
          </cell>
          <cell r="AD1756">
            <v>0</v>
          </cell>
        </row>
        <row r="1758">
          <cell r="AD1758">
            <v>0</v>
          </cell>
        </row>
        <row r="1759">
          <cell r="AE1759" t="str">
            <v>那覇市教育委員会</v>
          </cell>
          <cell r="AF1759" t="str">
            <v>頁44</v>
          </cell>
        </row>
        <row r="1760">
          <cell r="P1760">
            <v>0</v>
          </cell>
          <cell r="R1760" t="str">
            <v>数　量　集　計　表</v>
          </cell>
          <cell r="T1760" t="str">
            <v>内</v>
          </cell>
          <cell r="V1760" t="str">
            <v xml:space="preserve"> 訳</v>
          </cell>
          <cell r="W1760" t="str">
            <v>書</v>
          </cell>
          <cell r="AF1760" t="str">
            <v>頁45</v>
          </cell>
        </row>
        <row r="1762">
          <cell r="T1762">
            <v>0</v>
          </cell>
          <cell r="AC1762" t="str">
            <v>宇栄原小学校（1工区建築）</v>
          </cell>
          <cell r="AE1762" t="str">
            <v>P-39/42</v>
          </cell>
        </row>
        <row r="1764">
          <cell r="G1764" t="str">
            <v>　　　　　　　　　　工　事　別</v>
          </cell>
          <cell r="S1764" t="str">
            <v>計</v>
          </cell>
          <cell r="V1764" t="str">
            <v>　実　施　工　事　費</v>
          </cell>
          <cell r="AA1764" t="str">
            <v>　　 対 象 経 費</v>
          </cell>
          <cell r="AC1764" t="str">
            <v>　　対 象 外 経 費</v>
          </cell>
        </row>
        <row r="1766">
          <cell r="E1766" t="str">
            <v>No</v>
          </cell>
          <cell r="G1766" t="str">
            <v>名 称</v>
          </cell>
          <cell r="K1766" t="str">
            <v xml:space="preserve"> 　規 格</v>
          </cell>
          <cell r="P1766" t="str">
            <v>頁</v>
          </cell>
          <cell r="R1766" t="str">
            <v>参　照</v>
          </cell>
          <cell r="S1766" t="str">
            <v>計算値</v>
          </cell>
          <cell r="T1766" t="str">
            <v>数 量</v>
          </cell>
          <cell r="U1766" t="str">
            <v>単 位</v>
          </cell>
          <cell r="V1766" t="str">
            <v>単 価</v>
          </cell>
          <cell r="W1766" t="str">
            <v>金 額</v>
          </cell>
          <cell r="Y1766" t="str">
            <v xml:space="preserve">   　 備 考</v>
          </cell>
          <cell r="AA1766" t="str">
            <v>数 量</v>
          </cell>
          <cell r="AB1766" t="str">
            <v>金 額</v>
          </cell>
          <cell r="AC1766" t="str">
            <v>数 量</v>
          </cell>
          <cell r="AD1766" t="str">
            <v>金 額</v>
          </cell>
        </row>
        <row r="1768">
          <cell r="AF1768">
            <v>0</v>
          </cell>
          <cell r="AG1768">
            <v>0</v>
          </cell>
          <cell r="AH1768">
            <v>0</v>
          </cell>
        </row>
        <row r="1769">
          <cell r="G1769">
            <v>36</v>
          </cell>
          <cell r="T1769">
            <v>0</v>
          </cell>
          <cell r="V1769">
            <v>0</v>
          </cell>
        </row>
        <row r="1770">
          <cell r="E1770">
            <v>6</v>
          </cell>
          <cell r="G1770" t="str">
            <v>職員室棚</v>
          </cell>
          <cell r="I1770">
            <v>6790</v>
          </cell>
          <cell r="J1770" t="str">
            <v>×</v>
          </cell>
          <cell r="K1770">
            <v>2040</v>
          </cell>
          <cell r="L1770" t="str">
            <v>×</v>
          </cell>
          <cell r="M1770">
            <v>520</v>
          </cell>
          <cell r="R1770" t="str">
            <v>図面より</v>
          </cell>
          <cell r="S1770">
            <v>1</v>
          </cell>
          <cell r="T1770">
            <v>1</v>
          </cell>
          <cell r="U1770" t="str">
            <v>ヶ所</v>
          </cell>
          <cell r="V1770">
            <v>353000</v>
          </cell>
          <cell r="W1770">
            <v>353000</v>
          </cell>
          <cell r="Y1770" t="str">
            <v>見積単価</v>
          </cell>
          <cell r="AA1770">
            <v>1</v>
          </cell>
          <cell r="AB1770">
            <v>353000</v>
          </cell>
          <cell r="AC1770">
            <v>0</v>
          </cell>
          <cell r="AD1770">
            <v>0</v>
          </cell>
        </row>
        <row r="1771">
          <cell r="G1771">
            <v>37</v>
          </cell>
          <cell r="T1771">
            <v>0</v>
          </cell>
          <cell r="V1771">
            <v>0</v>
          </cell>
        </row>
        <row r="1772">
          <cell r="G1772" t="str">
            <v>印刷室棚</v>
          </cell>
          <cell r="I1772">
            <v>2800</v>
          </cell>
          <cell r="J1772" t="str">
            <v>×</v>
          </cell>
          <cell r="K1772">
            <v>2650</v>
          </cell>
          <cell r="L1772" t="str">
            <v>×</v>
          </cell>
          <cell r="M1772">
            <v>520</v>
          </cell>
          <cell r="R1772" t="str">
            <v>図面より</v>
          </cell>
          <cell r="S1772">
            <v>1</v>
          </cell>
          <cell r="T1772">
            <v>1</v>
          </cell>
          <cell r="U1772" t="str">
            <v>ヶ所</v>
          </cell>
          <cell r="V1772">
            <v>247000</v>
          </cell>
          <cell r="W1772">
            <v>247000</v>
          </cell>
          <cell r="Y1772" t="str">
            <v>見積単価</v>
          </cell>
          <cell r="AA1772">
            <v>1</v>
          </cell>
          <cell r="AB1772">
            <v>247000</v>
          </cell>
          <cell r="AC1772">
            <v>0</v>
          </cell>
          <cell r="AD1772">
            <v>0</v>
          </cell>
        </row>
        <row r="1773">
          <cell r="G1773">
            <v>38</v>
          </cell>
          <cell r="T1773">
            <v>0</v>
          </cell>
          <cell r="V1773">
            <v>0</v>
          </cell>
        </row>
        <row r="1774">
          <cell r="G1774" t="str">
            <v>事務室棚</v>
          </cell>
          <cell r="I1774">
            <v>4450</v>
          </cell>
          <cell r="J1774" t="str">
            <v>×</v>
          </cell>
          <cell r="K1774">
            <v>2650</v>
          </cell>
          <cell r="L1774" t="str">
            <v>×</v>
          </cell>
          <cell r="M1774">
            <v>520</v>
          </cell>
          <cell r="R1774" t="str">
            <v>図面より</v>
          </cell>
          <cell r="S1774">
            <v>1</v>
          </cell>
          <cell r="T1774">
            <v>1</v>
          </cell>
          <cell r="U1774" t="str">
            <v>ヶ所</v>
          </cell>
          <cell r="V1774">
            <v>550000</v>
          </cell>
          <cell r="W1774">
            <v>550000</v>
          </cell>
          <cell r="Y1774" t="str">
            <v>見積単価</v>
          </cell>
          <cell r="AA1774">
            <v>1</v>
          </cell>
          <cell r="AB1774">
            <v>550000</v>
          </cell>
          <cell r="AC1774">
            <v>0</v>
          </cell>
          <cell r="AD1774">
            <v>0</v>
          </cell>
        </row>
        <row r="1775">
          <cell r="G1775">
            <v>39</v>
          </cell>
          <cell r="T1775">
            <v>0</v>
          </cell>
          <cell r="V1775">
            <v>0</v>
          </cell>
        </row>
        <row r="1776">
          <cell r="G1776" t="str">
            <v>脱衣室棚(職員室)</v>
          </cell>
          <cell r="I1776">
            <v>800</v>
          </cell>
          <cell r="J1776" t="str">
            <v>×</v>
          </cell>
          <cell r="K1776">
            <v>400</v>
          </cell>
          <cell r="L1776" t="str">
            <v>×</v>
          </cell>
          <cell r="M1776">
            <v>300</v>
          </cell>
          <cell r="R1776" t="str">
            <v>図面より</v>
          </cell>
          <cell r="S1776">
            <v>2</v>
          </cell>
          <cell r="T1776">
            <v>2</v>
          </cell>
          <cell r="U1776" t="str">
            <v>ヶ所</v>
          </cell>
          <cell r="V1776">
            <v>10000</v>
          </cell>
          <cell r="W1776">
            <v>20000</v>
          </cell>
          <cell r="Y1776" t="str">
            <v>見積単価</v>
          </cell>
          <cell r="AA1776">
            <v>2</v>
          </cell>
          <cell r="AB1776">
            <v>20000</v>
          </cell>
          <cell r="AC1776">
            <v>0</v>
          </cell>
          <cell r="AD1776">
            <v>0</v>
          </cell>
        </row>
        <row r="1777">
          <cell r="G1777">
            <v>46</v>
          </cell>
          <cell r="T1777">
            <v>0</v>
          </cell>
          <cell r="V1777">
            <v>0</v>
          </cell>
        </row>
        <row r="1778">
          <cell r="G1778" t="str">
            <v>音楽室棚</v>
          </cell>
          <cell r="I1778">
            <v>6790</v>
          </cell>
          <cell r="J1778" t="str">
            <v>×</v>
          </cell>
          <cell r="K1778">
            <v>2040</v>
          </cell>
          <cell r="L1778" t="str">
            <v>×</v>
          </cell>
          <cell r="M1778">
            <v>900</v>
          </cell>
          <cell r="R1778" t="str">
            <v>図面より</v>
          </cell>
          <cell r="S1778">
            <v>2</v>
          </cell>
          <cell r="T1778">
            <v>2</v>
          </cell>
          <cell r="U1778" t="str">
            <v>ヶ所</v>
          </cell>
          <cell r="V1778">
            <v>324000</v>
          </cell>
          <cell r="W1778">
            <v>648000</v>
          </cell>
          <cell r="Y1778" t="str">
            <v>見積単価</v>
          </cell>
          <cell r="AA1778">
            <v>2</v>
          </cell>
          <cell r="AB1778">
            <v>648000</v>
          </cell>
          <cell r="AC1778">
            <v>0</v>
          </cell>
          <cell r="AD1778">
            <v>0</v>
          </cell>
        </row>
        <row r="1779">
          <cell r="G1779">
            <v>50</v>
          </cell>
          <cell r="T1779">
            <v>0</v>
          </cell>
        </row>
        <row r="1780">
          <cell r="G1780" t="str">
            <v>教材用</v>
          </cell>
          <cell r="I1780">
            <v>5850</v>
          </cell>
          <cell r="J1780" t="str">
            <v>×</v>
          </cell>
          <cell r="K1780">
            <v>2400</v>
          </cell>
          <cell r="L1780" t="str">
            <v>×</v>
          </cell>
          <cell r="M1780">
            <v>400</v>
          </cell>
          <cell r="R1780" t="str">
            <v>図面より</v>
          </cell>
          <cell r="S1780">
            <v>1</v>
          </cell>
          <cell r="T1780">
            <v>1</v>
          </cell>
          <cell r="U1780" t="str">
            <v>ヶ所</v>
          </cell>
          <cell r="V1780">
            <v>494000</v>
          </cell>
          <cell r="W1780">
            <v>494000</v>
          </cell>
          <cell r="Y1780" t="str">
            <v>見積単価</v>
          </cell>
          <cell r="AA1780">
            <v>1</v>
          </cell>
          <cell r="AB1780">
            <v>494000</v>
          </cell>
          <cell r="AC1780">
            <v>0</v>
          </cell>
          <cell r="AD1780">
            <v>0</v>
          </cell>
        </row>
        <row r="1781">
          <cell r="G1781">
            <v>51</v>
          </cell>
          <cell r="T1781">
            <v>0</v>
          </cell>
        </row>
        <row r="1782">
          <cell r="G1782" t="str">
            <v>教材用棚</v>
          </cell>
          <cell r="I1782">
            <v>3500</v>
          </cell>
          <cell r="J1782" t="str">
            <v>×</v>
          </cell>
          <cell r="K1782">
            <v>2040</v>
          </cell>
          <cell r="L1782" t="str">
            <v>×</v>
          </cell>
          <cell r="M1782">
            <v>400</v>
          </cell>
          <cell r="R1782" t="str">
            <v>図面より</v>
          </cell>
          <cell r="S1782">
            <v>2</v>
          </cell>
          <cell r="T1782">
            <v>2</v>
          </cell>
          <cell r="U1782" t="str">
            <v>ヶ所</v>
          </cell>
          <cell r="V1782">
            <v>159000</v>
          </cell>
          <cell r="W1782">
            <v>318000</v>
          </cell>
          <cell r="Y1782" t="str">
            <v>見積単価</v>
          </cell>
          <cell r="AA1782">
            <v>2</v>
          </cell>
          <cell r="AB1782">
            <v>318000</v>
          </cell>
          <cell r="AC1782">
            <v>0</v>
          </cell>
          <cell r="AD1782">
            <v>0</v>
          </cell>
        </row>
        <row r="1783">
          <cell r="G1783">
            <v>52</v>
          </cell>
          <cell r="I1783" t="str">
            <v>厚40 ﾅﾗ集成材</v>
          </cell>
          <cell r="T1783">
            <v>0</v>
          </cell>
          <cell r="V1783">
            <v>0</v>
          </cell>
        </row>
        <row r="1784">
          <cell r="G1784" t="str">
            <v>ｺﾝﾋﾟｭﾀｰ机</v>
          </cell>
          <cell r="I1784">
            <v>8600</v>
          </cell>
          <cell r="J1784" t="str">
            <v>×</v>
          </cell>
          <cell r="K1784">
            <v>650</v>
          </cell>
          <cell r="L1784" t="str">
            <v>×</v>
          </cell>
          <cell r="M1784">
            <v>900</v>
          </cell>
          <cell r="R1784" t="str">
            <v>図面より</v>
          </cell>
          <cell r="S1784">
            <v>2</v>
          </cell>
          <cell r="T1784">
            <v>2</v>
          </cell>
          <cell r="U1784" t="str">
            <v>ヶ所</v>
          </cell>
          <cell r="V1784">
            <v>361000</v>
          </cell>
          <cell r="W1784">
            <v>722000</v>
          </cell>
          <cell r="Y1784" t="str">
            <v>見積単価</v>
          </cell>
          <cell r="AA1784">
            <v>2</v>
          </cell>
          <cell r="AB1784">
            <v>722000</v>
          </cell>
          <cell r="AC1784">
            <v>0</v>
          </cell>
          <cell r="AD1784">
            <v>0</v>
          </cell>
        </row>
        <row r="1785">
          <cell r="G1785">
            <v>53</v>
          </cell>
          <cell r="I1785" t="str">
            <v>厚40 ﾅﾗ集成材</v>
          </cell>
          <cell r="T1785">
            <v>0</v>
          </cell>
          <cell r="V1785">
            <v>0</v>
          </cell>
        </row>
        <row r="1786">
          <cell r="G1786" t="str">
            <v>ﾌﾟﾘﾝﾀｰ机</v>
          </cell>
          <cell r="I1786">
            <v>2645</v>
          </cell>
          <cell r="J1786" t="str">
            <v>×</v>
          </cell>
          <cell r="K1786">
            <v>650</v>
          </cell>
          <cell r="L1786" t="str">
            <v>×</v>
          </cell>
          <cell r="M1786">
            <v>900</v>
          </cell>
          <cell r="R1786" t="str">
            <v>図面より</v>
          </cell>
          <cell r="S1786">
            <v>2</v>
          </cell>
          <cell r="T1786">
            <v>2</v>
          </cell>
          <cell r="U1786" t="str">
            <v>ヶ所</v>
          </cell>
          <cell r="V1786">
            <v>93000</v>
          </cell>
          <cell r="W1786">
            <v>186000</v>
          </cell>
          <cell r="Y1786" t="str">
            <v>見積単価</v>
          </cell>
          <cell r="AA1786">
            <v>2</v>
          </cell>
          <cell r="AB1786">
            <v>186000</v>
          </cell>
          <cell r="AC1786">
            <v>0</v>
          </cell>
          <cell r="AD1786">
            <v>0</v>
          </cell>
        </row>
        <row r="1787">
          <cell r="G1787">
            <v>54</v>
          </cell>
          <cell r="I1787" t="str">
            <v>厚40 ﾅﾗ集成材</v>
          </cell>
          <cell r="T1787">
            <v>0</v>
          </cell>
          <cell r="V1787">
            <v>0</v>
          </cell>
        </row>
        <row r="1788">
          <cell r="G1788" t="str">
            <v>ｺﾝﾋﾟｭﾀｰ机</v>
          </cell>
          <cell r="I1788">
            <v>6800</v>
          </cell>
          <cell r="J1788" t="str">
            <v>×</v>
          </cell>
          <cell r="K1788">
            <v>650</v>
          </cell>
          <cell r="L1788" t="str">
            <v>×</v>
          </cell>
          <cell r="M1788">
            <v>900</v>
          </cell>
          <cell r="R1788" t="str">
            <v>図面より</v>
          </cell>
          <cell r="S1788">
            <v>1</v>
          </cell>
          <cell r="T1788">
            <v>1</v>
          </cell>
          <cell r="U1788" t="str">
            <v>ヶ所</v>
          </cell>
          <cell r="V1788">
            <v>293000</v>
          </cell>
          <cell r="W1788">
            <v>293000</v>
          </cell>
          <cell r="Y1788" t="str">
            <v>見積単価</v>
          </cell>
          <cell r="AA1788">
            <v>1</v>
          </cell>
          <cell r="AB1788">
            <v>293000</v>
          </cell>
          <cell r="AC1788">
            <v>0</v>
          </cell>
          <cell r="AD1788">
            <v>0</v>
          </cell>
        </row>
        <row r="1789">
          <cell r="G1789">
            <v>55</v>
          </cell>
          <cell r="T1789">
            <v>0</v>
          </cell>
          <cell r="V1789">
            <v>0</v>
          </cell>
        </row>
        <row r="1790">
          <cell r="G1790" t="str">
            <v>ｺﾝﾋﾟｭﾀｰ室棚</v>
          </cell>
          <cell r="I1790">
            <v>2000</v>
          </cell>
          <cell r="J1790" t="str">
            <v>×</v>
          </cell>
          <cell r="K1790">
            <v>1200</v>
          </cell>
          <cell r="L1790" t="str">
            <v>×</v>
          </cell>
          <cell r="M1790">
            <v>300</v>
          </cell>
          <cell r="R1790" t="str">
            <v>図面より</v>
          </cell>
          <cell r="S1790">
            <v>2</v>
          </cell>
          <cell r="T1790">
            <v>2</v>
          </cell>
          <cell r="U1790" t="str">
            <v>ヶ所</v>
          </cell>
          <cell r="V1790">
            <v>104000</v>
          </cell>
          <cell r="W1790">
            <v>208000</v>
          </cell>
          <cell r="Y1790" t="str">
            <v>見積単価</v>
          </cell>
          <cell r="AA1790">
            <v>2</v>
          </cell>
          <cell r="AB1790">
            <v>208000</v>
          </cell>
          <cell r="AC1790">
            <v>0</v>
          </cell>
          <cell r="AD1790">
            <v>0</v>
          </cell>
          <cell r="AG1790">
            <v>12413000</v>
          </cell>
          <cell r="AH1790">
            <v>10079000</v>
          </cell>
        </row>
        <row r="1791">
          <cell r="G1791">
            <v>56</v>
          </cell>
          <cell r="T1791">
            <v>0</v>
          </cell>
          <cell r="V1791">
            <v>0</v>
          </cell>
          <cell r="AH1791">
            <v>10061800</v>
          </cell>
        </row>
        <row r="1792">
          <cell r="G1792" t="str">
            <v>倉庫棚(倉庫４）</v>
          </cell>
          <cell r="I1792">
            <v>1250</v>
          </cell>
          <cell r="J1792" t="str">
            <v>×</v>
          </cell>
          <cell r="K1792">
            <v>2650</v>
          </cell>
          <cell r="L1792" t="str">
            <v>×</v>
          </cell>
          <cell r="M1792">
            <v>400</v>
          </cell>
          <cell r="R1792" t="str">
            <v>図面より</v>
          </cell>
          <cell r="S1792">
            <v>2</v>
          </cell>
          <cell r="T1792">
            <v>2</v>
          </cell>
          <cell r="U1792" t="str">
            <v>ヶ所</v>
          </cell>
          <cell r="V1792">
            <v>73000</v>
          </cell>
          <cell r="W1792">
            <v>146000</v>
          </cell>
          <cell r="Y1792" t="str">
            <v>見積単価</v>
          </cell>
          <cell r="AA1792">
            <v>2</v>
          </cell>
          <cell r="AB1792">
            <v>146000</v>
          </cell>
          <cell r="AC1792">
            <v>0</v>
          </cell>
          <cell r="AD1792">
            <v>0</v>
          </cell>
        </row>
        <row r="1793">
          <cell r="G1793" t="str">
            <v>57A</v>
          </cell>
          <cell r="T1793">
            <v>0</v>
          </cell>
          <cell r="V1793">
            <v>0</v>
          </cell>
        </row>
        <row r="1794">
          <cell r="G1794" t="str">
            <v>倉庫棚(倉庫４）</v>
          </cell>
          <cell r="I1794">
            <v>2800</v>
          </cell>
          <cell r="J1794" t="str">
            <v>×</v>
          </cell>
          <cell r="K1794">
            <v>2650</v>
          </cell>
          <cell r="L1794" t="str">
            <v>×</v>
          </cell>
          <cell r="M1794">
            <v>400</v>
          </cell>
          <cell r="R1794" t="str">
            <v>図面より</v>
          </cell>
          <cell r="S1794">
            <v>1</v>
          </cell>
          <cell r="T1794">
            <v>1</v>
          </cell>
          <cell r="U1794" t="str">
            <v>ヶ所</v>
          </cell>
          <cell r="V1794">
            <v>164000</v>
          </cell>
          <cell r="W1794">
            <v>164000</v>
          </cell>
          <cell r="Y1794" t="str">
            <v>見積単価</v>
          </cell>
          <cell r="AA1794">
            <v>1</v>
          </cell>
          <cell r="AB1794">
            <v>164000</v>
          </cell>
          <cell r="AC1794">
            <v>0</v>
          </cell>
          <cell r="AD1794">
            <v>0</v>
          </cell>
        </row>
        <row r="1795">
          <cell r="G1795">
            <v>58</v>
          </cell>
          <cell r="T1795">
            <v>0</v>
          </cell>
          <cell r="V1795">
            <v>0</v>
          </cell>
        </row>
        <row r="1796">
          <cell r="G1796" t="str">
            <v>教材庫棚</v>
          </cell>
          <cell r="I1796">
            <v>1800</v>
          </cell>
          <cell r="J1796" t="str">
            <v>×</v>
          </cell>
          <cell r="K1796">
            <v>2650</v>
          </cell>
          <cell r="L1796" t="str">
            <v>×</v>
          </cell>
          <cell r="M1796">
            <v>400</v>
          </cell>
          <cell r="R1796" t="str">
            <v>図面より</v>
          </cell>
          <cell r="S1796">
            <v>3</v>
          </cell>
          <cell r="T1796">
            <v>3</v>
          </cell>
          <cell r="U1796" t="str">
            <v>ヶ所</v>
          </cell>
          <cell r="V1796">
            <v>106000</v>
          </cell>
          <cell r="W1796">
            <v>318000</v>
          </cell>
          <cell r="Y1796" t="str">
            <v>見積単価</v>
          </cell>
          <cell r="AA1796">
            <v>3</v>
          </cell>
          <cell r="AB1796">
            <v>318000</v>
          </cell>
          <cell r="AC1796">
            <v>0</v>
          </cell>
          <cell r="AD1796">
            <v>0</v>
          </cell>
        </row>
        <row r="1797">
          <cell r="G1797">
            <v>59</v>
          </cell>
          <cell r="T1797">
            <v>0</v>
          </cell>
          <cell r="V1797">
            <v>0</v>
          </cell>
        </row>
        <row r="1798">
          <cell r="G1798" t="str">
            <v>教材庫棚</v>
          </cell>
          <cell r="I1798">
            <v>3600</v>
          </cell>
          <cell r="J1798" t="str">
            <v>×</v>
          </cell>
          <cell r="K1798">
            <v>2650</v>
          </cell>
          <cell r="L1798" t="str">
            <v>×</v>
          </cell>
          <cell r="M1798">
            <v>400</v>
          </cell>
          <cell r="R1798" t="str">
            <v>図面より</v>
          </cell>
          <cell r="S1798">
            <v>3</v>
          </cell>
          <cell r="T1798">
            <v>3</v>
          </cell>
          <cell r="U1798" t="str">
            <v>ヶ所</v>
          </cell>
          <cell r="V1798">
            <v>211000</v>
          </cell>
          <cell r="W1798">
            <v>633000</v>
          </cell>
          <cell r="Y1798" t="str">
            <v>見積単価</v>
          </cell>
          <cell r="AA1798">
            <v>3</v>
          </cell>
          <cell r="AB1798">
            <v>633000</v>
          </cell>
          <cell r="AC1798">
            <v>0</v>
          </cell>
          <cell r="AD1798">
            <v>0</v>
          </cell>
        </row>
        <row r="1799">
          <cell r="G1799">
            <v>65</v>
          </cell>
          <cell r="T1799">
            <v>0</v>
          </cell>
          <cell r="V1799">
            <v>0</v>
          </cell>
        </row>
        <row r="1800">
          <cell r="G1800" t="str">
            <v>靴箱(昇降口)</v>
          </cell>
          <cell r="I1800">
            <v>2500</v>
          </cell>
          <cell r="J1800" t="str">
            <v>×</v>
          </cell>
          <cell r="K1800">
            <v>1275</v>
          </cell>
          <cell r="L1800" t="str">
            <v>×</v>
          </cell>
          <cell r="M1800">
            <v>600</v>
          </cell>
          <cell r="R1800" t="str">
            <v>図面より</v>
          </cell>
          <cell r="S1800">
            <v>6</v>
          </cell>
          <cell r="T1800">
            <v>6</v>
          </cell>
          <cell r="U1800" t="str">
            <v>ヶ所</v>
          </cell>
          <cell r="V1800">
            <v>313000</v>
          </cell>
          <cell r="W1800">
            <v>1878000</v>
          </cell>
          <cell r="Y1800" t="str">
            <v>見積単価</v>
          </cell>
          <cell r="AA1800">
            <v>6</v>
          </cell>
          <cell r="AB1800">
            <v>1878000</v>
          </cell>
          <cell r="AC1800">
            <v>0</v>
          </cell>
          <cell r="AD1800">
            <v>0</v>
          </cell>
        </row>
        <row r="1804">
          <cell r="AD1804">
            <v>0</v>
          </cell>
        </row>
        <row r="1805">
          <cell r="AE1805" t="str">
            <v>那覇市教育委員会</v>
          </cell>
          <cell r="AF1805" t="str">
            <v>頁45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"/>
      <sheetName val="内訳表"/>
      <sheetName val="代価表"/>
      <sheetName val="単価表"/>
      <sheetName val="機械単価表"/>
      <sheetName val="数量総括表"/>
      <sheetName val="土量計算"/>
      <sheetName val="数量調書"/>
      <sheetName val="数量計算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（本館）"/>
      <sheetName val="１直接仮設"/>
      <sheetName val="2土工事"/>
      <sheetName val="3地業工事"/>
      <sheetName val="4コンクリート工事"/>
      <sheetName val="5型枠工事"/>
      <sheetName val="6鉄筋工事"/>
      <sheetName val="7既製ｺﾝｸﾘｰﾄ"/>
      <sheetName val="8防水"/>
      <sheetName val="9石"/>
      <sheetName val="10ﾀｲﾙ"/>
      <sheetName val="11木工事"/>
      <sheetName val="12金属"/>
      <sheetName val="13左官"/>
      <sheetName val="14木建"/>
      <sheetName val="15-1金建 (アルミ)"/>
      <sheetName val="15-2金建（鋼製）"/>
      <sheetName val="15-3金建（シャッター）"/>
      <sheetName val="16ｶﾞﾗｽ"/>
      <sheetName val="17塗装"/>
      <sheetName val="18内外装"/>
      <sheetName val="19-1仕上ユニット"/>
      <sheetName val="19-2仕上ユニット"/>
      <sheetName val="20サイン"/>
      <sheetName val="21エレベー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業務名称"/>
      <sheetName val="構造"/>
      <sheetName val="補償総括"/>
      <sheetName val="建物移転"/>
      <sheetName val="工作移転"/>
      <sheetName val="立木移転"/>
      <sheetName val="移転雑費"/>
      <sheetName val="設計監理料算定"/>
      <sheetName val="登記報酬"/>
      <sheetName val="消費税"/>
      <sheetName val="動産移転"/>
      <sheetName val="非木再築"/>
      <sheetName val="共通仮設"/>
      <sheetName val="諸経費率"/>
      <sheetName val="用途・種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等級</v>
          </cell>
          <cell r="C2" t="str">
            <v>耐用年数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  <cell r="Q2">
            <v>13</v>
          </cell>
          <cell r="R2">
            <v>14</v>
          </cell>
          <cell r="S2">
            <v>15</v>
          </cell>
          <cell r="T2">
            <v>16</v>
          </cell>
          <cell r="U2">
            <v>17</v>
          </cell>
          <cell r="V2">
            <v>18</v>
          </cell>
          <cell r="W2">
            <v>19</v>
          </cell>
          <cell r="X2">
            <v>20</v>
          </cell>
          <cell r="Y2">
            <v>21</v>
          </cell>
          <cell r="Z2">
            <v>22</v>
          </cell>
          <cell r="AA2">
            <v>23</v>
          </cell>
          <cell r="AB2">
            <v>24</v>
          </cell>
          <cell r="AC2">
            <v>25</v>
          </cell>
          <cell r="AD2">
            <v>26</v>
          </cell>
          <cell r="AE2">
            <v>27</v>
          </cell>
          <cell r="AF2">
            <v>28</v>
          </cell>
          <cell r="AG2">
            <v>29</v>
          </cell>
          <cell r="AH2">
            <v>30</v>
          </cell>
          <cell r="AI2">
            <v>31</v>
          </cell>
          <cell r="AJ2">
            <v>32</v>
          </cell>
          <cell r="AK2">
            <v>33</v>
          </cell>
          <cell r="AL2">
            <v>34</v>
          </cell>
          <cell r="AM2">
            <v>35</v>
          </cell>
          <cell r="AN2">
            <v>36</v>
          </cell>
          <cell r="AO2">
            <v>37</v>
          </cell>
          <cell r="AP2">
            <v>38</v>
          </cell>
          <cell r="AQ2">
            <v>39</v>
          </cell>
          <cell r="AR2">
            <v>40</v>
          </cell>
          <cell r="AS2">
            <v>41</v>
          </cell>
          <cell r="AT2">
            <v>42</v>
          </cell>
          <cell r="AU2">
            <v>43</v>
          </cell>
          <cell r="AV2">
            <v>44</v>
          </cell>
          <cell r="AW2">
            <v>45</v>
          </cell>
          <cell r="AX2">
            <v>46</v>
          </cell>
          <cell r="AY2">
            <v>47</v>
          </cell>
          <cell r="AZ2">
            <v>48</v>
          </cell>
          <cell r="BA2">
            <v>49</v>
          </cell>
          <cell r="BB2">
            <v>50</v>
          </cell>
          <cell r="BC2">
            <v>51</v>
          </cell>
          <cell r="BD2">
            <v>52</v>
          </cell>
          <cell r="BE2">
            <v>53</v>
          </cell>
          <cell r="BF2">
            <v>54</v>
          </cell>
          <cell r="BG2">
            <v>55</v>
          </cell>
          <cell r="BH2">
            <v>56</v>
          </cell>
          <cell r="BI2">
            <v>57</v>
          </cell>
          <cell r="BJ2">
            <v>58</v>
          </cell>
          <cell r="BK2">
            <v>59</v>
          </cell>
          <cell r="BL2">
            <v>60</v>
          </cell>
          <cell r="BM2">
            <v>61</v>
          </cell>
          <cell r="BN2">
            <v>62</v>
          </cell>
          <cell r="BO2">
            <v>63</v>
          </cell>
          <cell r="BP2">
            <v>64</v>
          </cell>
          <cell r="BQ2">
            <v>65</v>
          </cell>
          <cell r="BR2">
            <v>66</v>
          </cell>
          <cell r="BS2">
            <v>67</v>
          </cell>
          <cell r="BT2">
            <v>68</v>
          </cell>
          <cell r="BU2">
            <v>69</v>
          </cell>
          <cell r="BV2">
            <v>70</v>
          </cell>
          <cell r="BW2">
            <v>71</v>
          </cell>
          <cell r="BX2">
            <v>72</v>
          </cell>
          <cell r="BY2">
            <v>73</v>
          </cell>
          <cell r="BZ2">
            <v>74</v>
          </cell>
          <cell r="CA2">
            <v>75</v>
          </cell>
          <cell r="CB2">
            <v>76</v>
          </cell>
          <cell r="CC2">
            <v>77</v>
          </cell>
          <cell r="CD2">
            <v>78</v>
          </cell>
          <cell r="CE2">
            <v>79</v>
          </cell>
          <cell r="CF2">
            <v>80</v>
          </cell>
          <cell r="CG2">
            <v>81</v>
          </cell>
          <cell r="CH2">
            <v>82</v>
          </cell>
          <cell r="CI2">
            <v>83</v>
          </cell>
          <cell r="CJ2">
            <v>84</v>
          </cell>
          <cell r="CK2">
            <v>85</v>
          </cell>
          <cell r="CL2">
            <v>86</v>
          </cell>
          <cell r="CM2">
            <v>87</v>
          </cell>
          <cell r="CN2">
            <v>88</v>
          </cell>
          <cell r="CO2">
            <v>89</v>
          </cell>
          <cell r="CP2">
            <v>90</v>
          </cell>
        </row>
        <row r="3">
          <cell r="B3">
            <v>1</v>
          </cell>
          <cell r="C3">
            <v>30</v>
          </cell>
          <cell r="D3">
            <v>1</v>
          </cell>
          <cell r="E3">
            <v>0.99299999999999999</v>
          </cell>
          <cell r="F3">
            <v>0.98399999999999999</v>
          </cell>
          <cell r="G3">
            <v>0.97599999999999998</v>
          </cell>
          <cell r="H3">
            <v>0.96599999999999997</v>
          </cell>
          <cell r="I3">
            <v>0.95599999999999996</v>
          </cell>
          <cell r="J3">
            <v>0.94399999999999995</v>
          </cell>
          <cell r="K3">
            <v>0.93200000000000005</v>
          </cell>
          <cell r="L3">
            <v>0.91900000000000004</v>
          </cell>
          <cell r="M3">
            <v>0.90500000000000003</v>
          </cell>
          <cell r="N3">
            <v>0.88900000000000001</v>
          </cell>
          <cell r="O3">
            <v>0.873</v>
          </cell>
          <cell r="P3">
            <v>0.85499999999999998</v>
          </cell>
          <cell r="Q3">
            <v>0.83599999999999997</v>
          </cell>
          <cell r="R3">
            <v>0.81499999999999995</v>
          </cell>
          <cell r="S3">
            <v>0.79300000000000004</v>
          </cell>
          <cell r="T3">
            <v>0.77</v>
          </cell>
          <cell r="U3">
            <v>0.74399999999999999</v>
          </cell>
          <cell r="V3">
            <v>0.71699999999999997</v>
          </cell>
          <cell r="W3">
            <v>0.68799999999999994</v>
          </cell>
          <cell r="X3">
            <v>0.65700000000000003</v>
          </cell>
          <cell r="Y3">
            <v>0.623</v>
          </cell>
          <cell r="Z3">
            <v>0.58699999999999997</v>
          </cell>
          <cell r="AA3">
            <v>0.54900000000000004</v>
          </cell>
          <cell r="AB3">
            <v>0.50900000000000001</v>
          </cell>
          <cell r="AC3">
            <v>0.46500000000000002</v>
          </cell>
          <cell r="AD3">
            <v>0.41899999999999998</v>
          </cell>
          <cell r="AE3">
            <v>0.36899999999999999</v>
          </cell>
          <cell r="AF3">
            <v>0.316</v>
          </cell>
          <cell r="AG3">
            <v>0.26</v>
          </cell>
          <cell r="AH3">
            <v>0.2</v>
          </cell>
        </row>
        <row r="4">
          <cell r="B4">
            <v>2</v>
          </cell>
          <cell r="C4">
            <v>35</v>
          </cell>
          <cell r="D4">
            <v>1</v>
          </cell>
          <cell r="E4">
            <v>0.995</v>
          </cell>
          <cell r="F4">
            <v>0.98899999999999999</v>
          </cell>
          <cell r="G4">
            <v>0.98299999999999998</v>
          </cell>
          <cell r="H4">
            <v>0.97699999999999998</v>
          </cell>
          <cell r="I4">
            <v>0.96899999999999997</v>
          </cell>
          <cell r="J4">
            <v>0.96199999999999997</v>
          </cell>
          <cell r="K4">
            <v>0.95299999999999996</v>
          </cell>
          <cell r="L4">
            <v>0.94399999999999995</v>
          </cell>
          <cell r="M4">
            <v>0.93500000000000005</v>
          </cell>
          <cell r="N4">
            <v>0.92400000000000004</v>
          </cell>
          <cell r="O4">
            <v>0.91300000000000003</v>
          </cell>
          <cell r="P4">
            <v>0.9</v>
          </cell>
          <cell r="Q4">
            <v>0.88700000000000001</v>
          </cell>
          <cell r="R4">
            <v>0.873</v>
          </cell>
          <cell r="S4">
            <v>0.85799999999999998</v>
          </cell>
          <cell r="T4">
            <v>0.84199999999999997</v>
          </cell>
          <cell r="U4">
            <v>0.82399999999999995</v>
          </cell>
          <cell r="V4">
            <v>0.80500000000000005</v>
          </cell>
          <cell r="W4">
            <v>0.78500000000000003</v>
          </cell>
          <cell r="X4">
            <v>0.76400000000000001</v>
          </cell>
          <cell r="Y4">
            <v>0.74099999999999999</v>
          </cell>
          <cell r="Z4">
            <v>0.71599999999999997</v>
          </cell>
          <cell r="AA4">
            <v>0.69</v>
          </cell>
          <cell r="AB4">
            <v>0.66200000000000003</v>
          </cell>
          <cell r="AC4">
            <v>0.63200000000000001</v>
          </cell>
          <cell r="AD4">
            <v>0.6</v>
          </cell>
          <cell r="AE4">
            <v>0.56599999999999995</v>
          </cell>
          <cell r="AF4">
            <v>0.53</v>
          </cell>
          <cell r="AG4">
            <v>0.49099999999999999</v>
          </cell>
          <cell r="AH4">
            <v>0.45</v>
          </cell>
          <cell r="AI4">
            <v>0.40600000000000003</v>
          </cell>
          <cell r="AJ4">
            <v>0.35899999999999999</v>
          </cell>
          <cell r="AK4">
            <v>0.309</v>
          </cell>
          <cell r="AL4">
            <v>0.25600000000000001</v>
          </cell>
          <cell r="AM4">
            <v>0.2</v>
          </cell>
        </row>
        <row r="5">
          <cell r="B5">
            <v>3</v>
          </cell>
          <cell r="C5">
            <v>40</v>
          </cell>
          <cell r="D5">
            <v>1</v>
          </cell>
          <cell r="E5">
            <v>0.996</v>
          </cell>
          <cell r="F5">
            <v>0.99199999999999999</v>
          </cell>
          <cell r="G5">
            <v>0.98799999999999999</v>
          </cell>
          <cell r="H5">
            <v>0.98399999999999999</v>
          </cell>
          <cell r="I5">
            <v>0.97899999999999998</v>
          </cell>
          <cell r="J5">
            <v>0.97299999999999998</v>
          </cell>
          <cell r="K5">
            <v>0.96699999999999997</v>
          </cell>
          <cell r="L5">
            <v>0.96099999999999997</v>
          </cell>
          <cell r="M5">
            <v>0.95399999999999996</v>
          </cell>
          <cell r="N5">
            <v>0.94799999999999995</v>
          </cell>
          <cell r="O5">
            <v>0.93899999999999995</v>
          </cell>
          <cell r="P5">
            <v>0.93</v>
          </cell>
          <cell r="Q5">
            <v>0.92100000000000004</v>
          </cell>
          <cell r="R5">
            <v>0.91100000000000003</v>
          </cell>
          <cell r="S5">
            <v>0.9</v>
          </cell>
          <cell r="T5">
            <v>0.88900000000000001</v>
          </cell>
          <cell r="U5">
            <v>0.876</v>
          </cell>
          <cell r="V5">
            <v>0.86299999999999999</v>
          </cell>
          <cell r="W5">
            <v>0.84899999999999998</v>
          </cell>
          <cell r="X5">
            <v>0.83399999999999996</v>
          </cell>
          <cell r="Y5">
            <v>0.81799999999999995</v>
          </cell>
          <cell r="Z5">
            <v>0.80100000000000005</v>
          </cell>
          <cell r="AA5">
            <v>0.78200000000000003</v>
          </cell>
          <cell r="AB5">
            <v>0.76300000000000001</v>
          </cell>
          <cell r="AC5">
            <v>0.74199999999999999</v>
          </cell>
          <cell r="AD5">
            <v>0.71899999999999997</v>
          </cell>
          <cell r="AE5">
            <v>0.69499999999999995</v>
          </cell>
          <cell r="AF5">
            <v>0.67</v>
          </cell>
          <cell r="AG5">
            <v>0.64300000000000002</v>
          </cell>
          <cell r="AH5">
            <v>0.61399999999999999</v>
          </cell>
          <cell r="AI5">
            <v>0.58299999999999996</v>
          </cell>
          <cell r="AJ5">
            <v>0.55000000000000004</v>
          </cell>
          <cell r="AK5">
            <v>0.51500000000000001</v>
          </cell>
          <cell r="AL5">
            <v>0.47799999999999998</v>
          </cell>
          <cell r="AM5">
            <v>0.438</v>
          </cell>
          <cell r="AN5">
            <v>0.39600000000000002</v>
          </cell>
          <cell r="AO5">
            <v>0.35199999999999998</v>
          </cell>
          <cell r="AP5">
            <v>0.30399999999999999</v>
          </cell>
          <cell r="AQ5">
            <v>0.254</v>
          </cell>
          <cell r="AR5">
            <v>0.2</v>
          </cell>
        </row>
        <row r="6">
          <cell r="B6">
            <v>4</v>
          </cell>
          <cell r="C6">
            <v>45</v>
          </cell>
          <cell r="D6">
            <v>1</v>
          </cell>
          <cell r="E6">
            <v>0.997</v>
          </cell>
          <cell r="F6">
            <v>0.995</v>
          </cell>
          <cell r="G6">
            <v>0.99199999999999999</v>
          </cell>
          <cell r="H6">
            <v>0.98799999999999999</v>
          </cell>
          <cell r="I6">
            <v>0.98499999999999999</v>
          </cell>
          <cell r="J6">
            <v>0.98099999999999998</v>
          </cell>
          <cell r="K6">
            <v>0.97699999999999998</v>
          </cell>
          <cell r="L6">
            <v>0.97199999999999998</v>
          </cell>
          <cell r="M6">
            <v>0.96699999999999997</v>
          </cell>
          <cell r="N6">
            <v>0.96199999999999997</v>
          </cell>
          <cell r="O6">
            <v>0.95599999999999996</v>
          </cell>
          <cell r="P6">
            <v>0.95</v>
          </cell>
          <cell r="Q6">
            <v>0.94299999999999995</v>
          </cell>
          <cell r="R6">
            <v>0.93600000000000005</v>
          </cell>
          <cell r="S6">
            <v>0.92900000000000005</v>
          </cell>
          <cell r="T6">
            <v>0.92100000000000004</v>
          </cell>
          <cell r="U6">
            <v>0.91200000000000003</v>
          </cell>
          <cell r="V6">
            <v>0.90200000000000002</v>
          </cell>
          <cell r="W6">
            <v>0.89200000000000002</v>
          </cell>
          <cell r="X6">
            <v>0.88200000000000001</v>
          </cell>
          <cell r="Y6">
            <v>0.87</v>
          </cell>
          <cell r="Z6">
            <v>0.85799999999999998</v>
          </cell>
          <cell r="AA6">
            <v>0.84499999999999997</v>
          </cell>
          <cell r="AB6">
            <v>0.83099999999999996</v>
          </cell>
          <cell r="AC6">
            <v>0.81599999999999995</v>
          </cell>
          <cell r="AD6">
            <v>0.8</v>
          </cell>
          <cell r="AE6">
            <v>0.78300000000000003</v>
          </cell>
          <cell r="AF6">
            <v>0.76400000000000001</v>
          </cell>
          <cell r="AG6">
            <v>0.745</v>
          </cell>
          <cell r="AH6">
            <v>0.72399999999999998</v>
          </cell>
          <cell r="AI6">
            <v>0.70199999999999996</v>
          </cell>
          <cell r="AJ6">
            <v>0.67900000000000005</v>
          </cell>
          <cell r="AK6">
            <v>0.65400000000000003</v>
          </cell>
          <cell r="AL6">
            <v>0.628</v>
          </cell>
          <cell r="AM6">
            <v>0.59899999999999998</v>
          </cell>
          <cell r="AN6">
            <v>0.56899999999999995</v>
          </cell>
          <cell r="AO6">
            <v>0.53700000000000003</v>
          </cell>
          <cell r="AP6">
            <v>0.504</v>
          </cell>
          <cell r="AQ6">
            <v>0.46800000000000003</v>
          </cell>
          <cell r="AR6">
            <v>0.42899999999999999</v>
          </cell>
          <cell r="AS6">
            <v>0.38900000000000001</v>
          </cell>
          <cell r="AT6">
            <v>0.34599999999999997</v>
          </cell>
          <cell r="AU6">
            <v>0.3</v>
          </cell>
          <cell r="AV6">
            <v>0.251</v>
          </cell>
          <cell r="AW6">
            <v>0.2</v>
          </cell>
        </row>
        <row r="7">
          <cell r="B7">
            <v>5</v>
          </cell>
          <cell r="C7">
            <v>50</v>
          </cell>
          <cell r="D7">
            <v>1</v>
          </cell>
          <cell r="E7">
            <v>0.998</v>
          </cell>
          <cell r="F7">
            <v>0.996</v>
          </cell>
          <cell r="G7">
            <v>0.99399999999999999</v>
          </cell>
          <cell r="H7">
            <v>0.99199999999999999</v>
          </cell>
          <cell r="I7">
            <v>0.98899999999999999</v>
          </cell>
          <cell r="J7">
            <v>0.98599999999999999</v>
          </cell>
          <cell r="K7">
            <v>0.98299999999999998</v>
          </cell>
          <cell r="L7">
            <v>0.98</v>
          </cell>
          <cell r="M7">
            <v>0.94599999999999995</v>
          </cell>
          <cell r="N7">
            <v>0.97199999999999998</v>
          </cell>
          <cell r="O7">
            <v>0.96799999999999997</v>
          </cell>
          <cell r="P7">
            <v>0.96399999999999997</v>
          </cell>
          <cell r="Q7">
            <v>0.95899999999999996</v>
          </cell>
          <cell r="R7">
            <v>0.95399999999999996</v>
          </cell>
          <cell r="S7">
            <v>0.94899999999999995</v>
          </cell>
          <cell r="T7">
            <v>0.94299999999999995</v>
          </cell>
          <cell r="U7">
            <v>0.93600000000000005</v>
          </cell>
          <cell r="V7">
            <v>0.93</v>
          </cell>
          <cell r="W7">
            <v>0.92200000000000004</v>
          </cell>
          <cell r="X7">
            <v>0.91500000000000004</v>
          </cell>
          <cell r="Y7">
            <v>0.90600000000000003</v>
          </cell>
          <cell r="Z7">
            <v>0.89700000000000002</v>
          </cell>
          <cell r="AA7">
            <v>0.88800000000000001</v>
          </cell>
          <cell r="AB7">
            <v>0.878</v>
          </cell>
          <cell r="AC7">
            <v>0.86699999999999999</v>
          </cell>
          <cell r="AD7">
            <v>0.85499999999999998</v>
          </cell>
          <cell r="AE7">
            <v>0.84299999999999997</v>
          </cell>
          <cell r="AF7">
            <v>0.83</v>
          </cell>
          <cell r="AG7">
            <v>0.81599999999999995</v>
          </cell>
          <cell r="AH7">
            <v>0.80100000000000005</v>
          </cell>
          <cell r="AI7">
            <v>0.78500000000000003</v>
          </cell>
          <cell r="AJ7">
            <v>0.76800000000000002</v>
          </cell>
          <cell r="AK7">
            <v>0.75</v>
          </cell>
          <cell r="AL7">
            <v>0.73099999999999998</v>
          </cell>
          <cell r="AM7">
            <v>0.71099999999999997</v>
          </cell>
          <cell r="AN7">
            <v>0.68899999999999995</v>
          </cell>
          <cell r="AO7">
            <v>0.66600000000000004</v>
          </cell>
          <cell r="AP7">
            <v>0.64100000000000001</v>
          </cell>
          <cell r="AQ7">
            <v>0.61499999999999999</v>
          </cell>
          <cell r="AR7">
            <v>0.58799999999999997</v>
          </cell>
          <cell r="AS7">
            <v>0.55900000000000005</v>
          </cell>
          <cell r="AT7">
            <v>0.52700000000000002</v>
          </cell>
          <cell r="AU7">
            <v>0.49399999999999999</v>
          </cell>
          <cell r="AV7">
            <v>0.45900000000000002</v>
          </cell>
          <cell r="AW7">
            <v>0.42199999999999999</v>
          </cell>
          <cell r="AX7">
            <v>0.38300000000000001</v>
          </cell>
          <cell r="AY7">
            <v>0.34100000000000003</v>
          </cell>
          <cell r="AZ7">
            <v>0.29699999999999999</v>
          </cell>
          <cell r="BA7">
            <v>0.25</v>
          </cell>
          <cell r="BB7">
            <v>0.2</v>
          </cell>
        </row>
        <row r="8">
          <cell r="B8">
            <v>6</v>
          </cell>
          <cell r="C8">
            <v>55</v>
          </cell>
          <cell r="D8">
            <v>1</v>
          </cell>
          <cell r="E8">
            <v>0.999</v>
          </cell>
          <cell r="F8">
            <v>0.997</v>
          </cell>
          <cell r="G8">
            <v>0.996</v>
          </cell>
          <cell r="H8">
            <v>0.99399999999999999</v>
          </cell>
          <cell r="I8">
            <v>0.99199999999999999</v>
          </cell>
          <cell r="J8">
            <v>0.99</v>
          </cell>
          <cell r="K8">
            <v>0.98799999999999999</v>
          </cell>
          <cell r="L8">
            <v>0.98499999999999999</v>
          </cell>
          <cell r="M8">
            <v>0.98299999999999998</v>
          </cell>
          <cell r="N8">
            <v>0.98</v>
          </cell>
          <cell r="O8">
            <v>0.97699999999999998</v>
          </cell>
          <cell r="P8">
            <v>0.97399999999999998</v>
          </cell>
          <cell r="Q8">
            <v>0.97</v>
          </cell>
          <cell r="R8">
            <v>0.96599999999999997</v>
          </cell>
          <cell r="S8">
            <v>0.96199999999999997</v>
          </cell>
          <cell r="T8">
            <v>0.95799999999999996</v>
          </cell>
          <cell r="U8">
            <v>0.95399999999999996</v>
          </cell>
          <cell r="V8">
            <v>0.94899999999999995</v>
          </cell>
          <cell r="W8">
            <v>0.94299999999999995</v>
          </cell>
          <cell r="X8">
            <v>0.93799999999999994</v>
          </cell>
          <cell r="Y8">
            <v>0.93200000000000005</v>
          </cell>
          <cell r="Z8">
            <v>0.92500000000000004</v>
          </cell>
          <cell r="AA8">
            <v>0.91800000000000004</v>
          </cell>
          <cell r="AB8">
            <v>0.91100000000000003</v>
          </cell>
          <cell r="AC8">
            <v>0.90300000000000002</v>
          </cell>
          <cell r="AD8">
            <v>0.89400000000000002</v>
          </cell>
          <cell r="AE8">
            <v>0.88500000000000001</v>
          </cell>
          <cell r="AF8">
            <v>0.876</v>
          </cell>
          <cell r="AG8">
            <v>0.86599999999999999</v>
          </cell>
          <cell r="AH8">
            <v>0.85499999999999998</v>
          </cell>
          <cell r="AI8">
            <v>0.84299999999999997</v>
          </cell>
          <cell r="AJ8">
            <v>0.83099999999999996</v>
          </cell>
          <cell r="AK8">
            <v>0.81799999999999995</v>
          </cell>
          <cell r="AL8">
            <v>0.80400000000000005</v>
          </cell>
          <cell r="AM8">
            <v>0.78900000000000003</v>
          </cell>
          <cell r="AN8">
            <v>0.77300000000000002</v>
          </cell>
          <cell r="AO8">
            <v>0.75600000000000001</v>
          </cell>
          <cell r="AP8">
            <v>0.73799999999999999</v>
          </cell>
          <cell r="AQ8">
            <v>0.72</v>
          </cell>
          <cell r="AR8">
            <v>0.69899999999999995</v>
          </cell>
          <cell r="AS8">
            <v>0.67800000000000005</v>
          </cell>
          <cell r="AT8">
            <v>0.65500000000000003</v>
          </cell>
          <cell r="AU8">
            <v>0.63100000000000001</v>
          </cell>
          <cell r="AV8">
            <v>0.60260000000000002</v>
          </cell>
          <cell r="AW8">
            <v>0.57899999999999996</v>
          </cell>
          <cell r="AX8">
            <v>0.55000000000000004</v>
          </cell>
          <cell r="AY8">
            <v>0.51900000000000002</v>
          </cell>
          <cell r="AZ8">
            <v>0.48699999999999999</v>
          </cell>
          <cell r="BA8">
            <v>0.45300000000000001</v>
          </cell>
          <cell r="BB8">
            <v>0.41599999999999998</v>
          </cell>
          <cell r="BC8">
            <v>0.378</v>
          </cell>
          <cell r="BD8">
            <v>0.33700000000000002</v>
          </cell>
          <cell r="BE8">
            <v>0.29399999999999998</v>
          </cell>
          <cell r="BF8">
            <v>0.248</v>
          </cell>
          <cell r="BG8">
            <v>0.2</v>
          </cell>
        </row>
        <row r="9">
          <cell r="B9">
            <v>7</v>
          </cell>
          <cell r="C9">
            <v>60</v>
          </cell>
          <cell r="D9">
            <v>1</v>
          </cell>
          <cell r="E9">
            <v>0.999</v>
          </cell>
          <cell r="F9">
            <v>0.998</v>
          </cell>
          <cell r="G9">
            <v>0.997</v>
          </cell>
          <cell r="H9">
            <v>0.995</v>
          </cell>
          <cell r="I9">
            <v>0.99399999999999999</v>
          </cell>
          <cell r="J9">
            <v>0.99299999999999999</v>
          </cell>
          <cell r="K9">
            <v>0.99099999999999999</v>
          </cell>
          <cell r="L9">
            <v>0.98899999999999999</v>
          </cell>
          <cell r="M9">
            <v>0.98699999999999999</v>
          </cell>
          <cell r="N9">
            <v>0.98499999999999999</v>
          </cell>
          <cell r="O9">
            <v>0.98299999999999998</v>
          </cell>
          <cell r="P9">
            <v>0.98099999999999998</v>
          </cell>
          <cell r="Q9">
            <v>0.97799999999999998</v>
          </cell>
          <cell r="R9">
            <v>0.97499999999999998</v>
          </cell>
          <cell r="S9">
            <v>0.97199999999999998</v>
          </cell>
          <cell r="T9">
            <v>0.96899999999999997</v>
          </cell>
          <cell r="U9">
            <v>0.96599999999999997</v>
          </cell>
          <cell r="V9">
            <v>0.96199999999999997</v>
          </cell>
          <cell r="W9">
            <v>0.95799999999999996</v>
          </cell>
          <cell r="X9">
            <v>0.95399999999999996</v>
          </cell>
          <cell r="Y9">
            <v>0.95</v>
          </cell>
          <cell r="Z9">
            <v>0.94499999999999995</v>
          </cell>
          <cell r="AA9">
            <v>0.94</v>
          </cell>
          <cell r="AB9">
            <v>0.93400000000000005</v>
          </cell>
          <cell r="AC9">
            <v>0.92900000000000005</v>
          </cell>
          <cell r="AD9">
            <v>0.92200000000000004</v>
          </cell>
          <cell r="AE9">
            <v>0.91600000000000004</v>
          </cell>
          <cell r="AF9">
            <v>0.90900000000000003</v>
          </cell>
          <cell r="AG9">
            <v>0.90100000000000002</v>
          </cell>
          <cell r="AH9">
            <v>0.89300000000000002</v>
          </cell>
          <cell r="AI9">
            <v>0.88500000000000001</v>
          </cell>
          <cell r="AJ9">
            <v>0.876</v>
          </cell>
          <cell r="AK9">
            <v>0.86599999999999999</v>
          </cell>
          <cell r="AL9">
            <v>0.85599999999999998</v>
          </cell>
          <cell r="AM9">
            <v>0.84499999999999997</v>
          </cell>
          <cell r="AN9">
            <v>0.83299999999999996</v>
          </cell>
          <cell r="AO9">
            <v>0.82099999999999995</v>
          </cell>
          <cell r="AP9">
            <v>0.80800000000000005</v>
          </cell>
          <cell r="AQ9">
            <v>0.79400000000000004</v>
          </cell>
          <cell r="AR9">
            <v>0.77900000000000003</v>
          </cell>
          <cell r="AS9">
            <v>0.76300000000000001</v>
          </cell>
          <cell r="AT9">
            <v>0.746</v>
          </cell>
          <cell r="AU9">
            <v>0.72899999999999998</v>
          </cell>
          <cell r="AV9">
            <v>0.71</v>
          </cell>
          <cell r="AW9">
            <v>0.69</v>
          </cell>
          <cell r="AX9">
            <v>0.66900000000000004</v>
          </cell>
          <cell r="AY9">
            <v>0.64600000000000002</v>
          </cell>
          <cell r="AZ9">
            <v>0.623</v>
          </cell>
          <cell r="BA9">
            <v>0.59699999999999998</v>
          </cell>
          <cell r="BB9">
            <v>0.57099999999999995</v>
          </cell>
          <cell r="BC9">
            <v>0.54200000000000004</v>
          </cell>
          <cell r="BD9">
            <v>0.51200000000000001</v>
          </cell>
          <cell r="BE9">
            <v>0.48099999999999998</v>
          </cell>
          <cell r="BF9">
            <v>0.44700000000000001</v>
          </cell>
          <cell r="BG9">
            <v>0.41199999999999998</v>
          </cell>
          <cell r="BH9">
            <v>0.374</v>
          </cell>
          <cell r="BI9">
            <v>0.33400000000000002</v>
          </cell>
          <cell r="BJ9">
            <v>0.29199999999999998</v>
          </cell>
          <cell r="BK9">
            <v>0.247</v>
          </cell>
          <cell r="BL9">
            <v>0.2</v>
          </cell>
        </row>
        <row r="10">
          <cell r="B10">
            <v>8</v>
          </cell>
          <cell r="C10">
            <v>65</v>
          </cell>
          <cell r="D10">
            <v>1</v>
          </cell>
          <cell r="E10">
            <v>0.999</v>
          </cell>
          <cell r="F10">
            <v>0.998</v>
          </cell>
          <cell r="G10">
            <v>0.998</v>
          </cell>
          <cell r="H10">
            <v>0.997</v>
          </cell>
          <cell r="I10">
            <v>0.996</v>
          </cell>
          <cell r="J10">
            <v>0.99399999999999999</v>
          </cell>
          <cell r="K10">
            <v>0.99299999999999999</v>
          </cell>
          <cell r="L10">
            <v>0.99199999999999999</v>
          </cell>
          <cell r="M10">
            <v>0.99099999999999999</v>
          </cell>
          <cell r="N10">
            <v>0.98899999999999999</v>
          </cell>
          <cell r="O10">
            <v>0.98699999999999999</v>
          </cell>
          <cell r="P10">
            <v>0.98599999999999999</v>
          </cell>
          <cell r="Q10">
            <v>0.98399999999999999</v>
          </cell>
          <cell r="R10">
            <v>0.98199999999999998</v>
          </cell>
          <cell r="S10">
            <v>0.98</v>
          </cell>
          <cell r="T10">
            <v>0.97699999999999998</v>
          </cell>
          <cell r="U10">
            <v>0.97499999999999998</v>
          </cell>
          <cell r="V10">
            <v>0.97199999999999998</v>
          </cell>
          <cell r="W10">
            <v>0.96899999999999997</v>
          </cell>
          <cell r="X10">
            <v>0.96599999999999997</v>
          </cell>
          <cell r="Y10">
            <v>0.96299999999999997</v>
          </cell>
          <cell r="Z10">
            <v>0.95899999999999996</v>
          </cell>
          <cell r="AA10">
            <v>0.95499999999999996</v>
          </cell>
          <cell r="AB10">
            <v>0.95099999999999996</v>
          </cell>
          <cell r="AC10">
            <v>0.94699999999999995</v>
          </cell>
          <cell r="AD10">
            <v>0.94299999999999995</v>
          </cell>
          <cell r="AE10">
            <v>0.93799999999999994</v>
          </cell>
          <cell r="AF10">
            <v>0.93200000000000005</v>
          </cell>
          <cell r="AG10">
            <v>0.92700000000000005</v>
          </cell>
          <cell r="AH10">
            <v>0.92100000000000004</v>
          </cell>
          <cell r="AI10">
            <v>0.91500000000000004</v>
          </cell>
          <cell r="AJ10">
            <v>0.90800000000000003</v>
          </cell>
          <cell r="AK10">
            <v>0.90100000000000002</v>
          </cell>
          <cell r="AL10">
            <v>0.89300000000000002</v>
          </cell>
          <cell r="AM10">
            <v>0.88500000000000001</v>
          </cell>
          <cell r="AN10">
            <v>0.876</v>
          </cell>
          <cell r="AO10">
            <v>0.86699999999999999</v>
          </cell>
          <cell r="AP10">
            <v>0.85699999999999998</v>
          </cell>
          <cell r="AQ10">
            <v>0.84699999999999998</v>
          </cell>
          <cell r="AR10">
            <v>0.83599999999999997</v>
          </cell>
          <cell r="AS10">
            <v>0.82499999999999996</v>
          </cell>
          <cell r="AT10">
            <v>0.81200000000000006</v>
          </cell>
          <cell r="AU10">
            <v>0.79900000000000004</v>
          </cell>
          <cell r="AV10">
            <v>0.78500000000000003</v>
          </cell>
          <cell r="AW10">
            <v>0.77</v>
          </cell>
          <cell r="AX10">
            <v>0.755</v>
          </cell>
          <cell r="AY10">
            <v>0.73799999999999999</v>
          </cell>
          <cell r="AZ10">
            <v>0.72</v>
          </cell>
          <cell r="BA10">
            <v>0.70199999999999996</v>
          </cell>
          <cell r="BB10">
            <v>0.68200000000000005</v>
          </cell>
          <cell r="BC10">
            <v>0.66100000000000003</v>
          </cell>
          <cell r="BD10">
            <v>0.63900000000000001</v>
          </cell>
          <cell r="BE10">
            <v>0.61499999999999999</v>
          </cell>
          <cell r="BF10">
            <v>0.59</v>
          </cell>
          <cell r="BG10">
            <v>0.56399999999999995</v>
          </cell>
          <cell r="BH10">
            <v>0.53600000000000003</v>
          </cell>
          <cell r="BI10">
            <v>0.50700000000000001</v>
          </cell>
          <cell r="BJ10">
            <v>0.47499999999999998</v>
          </cell>
          <cell r="BK10">
            <v>0.442</v>
          </cell>
          <cell r="BL10">
            <v>0.40699999999999997</v>
          </cell>
          <cell r="BM10">
            <v>0.37</v>
          </cell>
          <cell r="BN10">
            <v>0.33100000000000002</v>
          </cell>
          <cell r="BO10">
            <v>0.28999999999999998</v>
          </cell>
          <cell r="BP10">
            <v>0.246</v>
          </cell>
          <cell r="BQ10">
            <v>0.2</v>
          </cell>
        </row>
        <row r="11">
          <cell r="B11">
            <v>9</v>
          </cell>
          <cell r="C11">
            <v>70</v>
          </cell>
          <cell r="D11">
            <v>1</v>
          </cell>
          <cell r="E11">
            <v>0.999</v>
          </cell>
          <cell r="F11">
            <v>0.998</v>
          </cell>
          <cell r="G11">
            <v>0.998</v>
          </cell>
          <cell r="H11">
            <v>0.997</v>
          </cell>
          <cell r="I11">
            <v>0.997</v>
          </cell>
          <cell r="J11">
            <v>0.996</v>
          </cell>
          <cell r="K11">
            <v>0.995</v>
          </cell>
          <cell r="L11">
            <v>0.99399999999999999</v>
          </cell>
          <cell r="M11">
            <v>0.99299999999999999</v>
          </cell>
          <cell r="N11">
            <v>0.99199999999999999</v>
          </cell>
          <cell r="O11">
            <v>0.99099999999999999</v>
          </cell>
          <cell r="P11">
            <v>0.98899999999999999</v>
          </cell>
          <cell r="Q11">
            <v>0.98799999999999999</v>
          </cell>
          <cell r="R11">
            <v>0.98599999999999999</v>
          </cell>
          <cell r="S11">
            <v>0.98499999999999999</v>
          </cell>
          <cell r="T11">
            <v>0.98299999999999998</v>
          </cell>
          <cell r="U11">
            <v>0.98099999999999998</v>
          </cell>
          <cell r="V11">
            <v>0.97899999999999998</v>
          </cell>
          <cell r="W11">
            <v>0.97699999999999998</v>
          </cell>
          <cell r="X11">
            <v>0.97499999999999998</v>
          </cell>
          <cell r="Y11">
            <v>0.97199999999999998</v>
          </cell>
          <cell r="Z11">
            <v>0.97</v>
          </cell>
          <cell r="AA11">
            <v>0.96699999999999997</v>
          </cell>
          <cell r="AB11">
            <v>0.96399999999999997</v>
          </cell>
          <cell r="AC11">
            <v>0.96099999999999997</v>
          </cell>
          <cell r="AD11">
            <v>0.95699999999999996</v>
          </cell>
          <cell r="AE11">
            <v>0.95399999999999996</v>
          </cell>
          <cell r="AF11">
            <v>0.95</v>
          </cell>
          <cell r="AG11">
            <v>0.94499999999999995</v>
          </cell>
          <cell r="AH11">
            <v>0.94099999999999995</v>
          </cell>
          <cell r="AI11">
            <v>0.93600000000000005</v>
          </cell>
          <cell r="AJ11">
            <v>0.93100000000000005</v>
          </cell>
          <cell r="AK11">
            <v>0.92600000000000005</v>
          </cell>
          <cell r="AL11">
            <v>0.92</v>
          </cell>
          <cell r="AM11">
            <v>0.91400000000000003</v>
          </cell>
          <cell r="AN11">
            <v>0.90800000000000003</v>
          </cell>
          <cell r="AO11">
            <v>0.90100000000000002</v>
          </cell>
          <cell r="AP11">
            <v>0.89400000000000002</v>
          </cell>
          <cell r="AQ11">
            <v>0.88600000000000001</v>
          </cell>
          <cell r="AR11">
            <v>0.878</v>
          </cell>
          <cell r="AS11">
            <v>0.86899999999999999</v>
          </cell>
          <cell r="AT11">
            <v>0.86</v>
          </cell>
          <cell r="AU11">
            <v>0.85</v>
          </cell>
          <cell r="AV11">
            <v>0.84</v>
          </cell>
          <cell r="AW11">
            <v>0.82899999999999996</v>
          </cell>
          <cell r="AX11">
            <v>0.81699999999999995</v>
          </cell>
          <cell r="AY11">
            <v>0.80500000000000005</v>
          </cell>
          <cell r="AZ11">
            <v>0.79200000000000004</v>
          </cell>
          <cell r="BA11">
            <v>0.77800000000000002</v>
          </cell>
          <cell r="BB11">
            <v>0.76300000000000001</v>
          </cell>
          <cell r="BC11">
            <v>0.747</v>
          </cell>
          <cell r="BD11">
            <v>0.73099999999999998</v>
          </cell>
          <cell r="BE11">
            <v>0.71299999999999997</v>
          </cell>
          <cell r="BF11">
            <v>0.69499999999999995</v>
          </cell>
          <cell r="BG11">
            <v>0.67500000000000004</v>
          </cell>
          <cell r="BH11">
            <v>0.65400000000000003</v>
          </cell>
          <cell r="BI11">
            <v>0.63200000000000001</v>
          </cell>
          <cell r="BJ11">
            <v>0.60899999999999999</v>
          </cell>
          <cell r="BK11">
            <v>0.58499999999999996</v>
          </cell>
          <cell r="BL11">
            <v>0.55800000000000005</v>
          </cell>
          <cell r="BM11">
            <v>0.53100000000000003</v>
          </cell>
          <cell r="BN11">
            <v>0.502</v>
          </cell>
          <cell r="BO11">
            <v>0.47099999999999997</v>
          </cell>
          <cell r="BP11">
            <v>0.438</v>
          </cell>
          <cell r="BQ11">
            <v>0.40400000000000003</v>
          </cell>
          <cell r="BR11">
            <v>0.36699999999999999</v>
          </cell>
          <cell r="BS11">
            <v>0.32900000000000001</v>
          </cell>
          <cell r="BT11">
            <v>0.28799999999999998</v>
          </cell>
          <cell r="BU11">
            <v>0.245</v>
          </cell>
          <cell r="BV11">
            <v>0.2</v>
          </cell>
        </row>
        <row r="12">
          <cell r="B12">
            <v>10</v>
          </cell>
          <cell r="C12">
            <v>80</v>
          </cell>
          <cell r="D12">
            <v>1</v>
          </cell>
          <cell r="E12">
            <v>0.999</v>
          </cell>
          <cell r="F12">
            <v>0.999</v>
          </cell>
          <cell r="G12">
            <v>0.998</v>
          </cell>
          <cell r="H12">
            <v>0.998</v>
          </cell>
          <cell r="I12">
            <v>0.998</v>
          </cell>
          <cell r="J12">
            <v>0.998</v>
          </cell>
          <cell r="K12">
            <v>0.997</v>
          </cell>
          <cell r="L12">
            <v>0.997</v>
          </cell>
          <cell r="M12">
            <v>0.996</v>
          </cell>
          <cell r="N12">
            <v>0.995</v>
          </cell>
          <cell r="O12">
            <v>0.995</v>
          </cell>
          <cell r="P12">
            <v>0.99399999999999999</v>
          </cell>
          <cell r="Q12">
            <v>0.99299999999999999</v>
          </cell>
          <cell r="R12">
            <v>0.99199999999999999</v>
          </cell>
          <cell r="S12">
            <v>0.99099999999999999</v>
          </cell>
          <cell r="T12">
            <v>0.99</v>
          </cell>
          <cell r="U12">
            <v>0.98899999999999999</v>
          </cell>
          <cell r="V12">
            <v>0.98799999999999999</v>
          </cell>
          <cell r="W12">
            <v>0.98699999999999999</v>
          </cell>
          <cell r="X12">
            <v>0.98599999999999999</v>
          </cell>
          <cell r="Y12">
            <v>0.98399999999999999</v>
          </cell>
          <cell r="Z12">
            <v>0.98299999999999998</v>
          </cell>
          <cell r="AA12">
            <v>0.98099999999999998</v>
          </cell>
          <cell r="AB12">
            <v>0.98</v>
          </cell>
          <cell r="AC12">
            <v>0.97799999999999998</v>
          </cell>
          <cell r="AD12">
            <v>0.97599999999999998</v>
          </cell>
          <cell r="AE12">
            <v>0.97399999999999998</v>
          </cell>
          <cell r="AF12">
            <v>0.97199999999999998</v>
          </cell>
          <cell r="AG12">
            <v>0.96899999999999997</v>
          </cell>
          <cell r="AH12">
            <v>0.96699999999999997</v>
          </cell>
          <cell r="AI12">
            <v>0.96399999999999997</v>
          </cell>
          <cell r="AJ12">
            <v>0.96099999999999997</v>
          </cell>
          <cell r="AK12">
            <v>0.95799999999999996</v>
          </cell>
          <cell r="AL12">
            <v>0.95499999999999996</v>
          </cell>
          <cell r="AM12">
            <v>0.95199999999999996</v>
          </cell>
          <cell r="AN12">
            <v>0.94799999999999995</v>
          </cell>
          <cell r="AO12">
            <v>0.94399999999999995</v>
          </cell>
          <cell r="AP12">
            <v>0.94</v>
          </cell>
          <cell r="AQ12">
            <v>0.93600000000000005</v>
          </cell>
          <cell r="AR12">
            <v>0.93100000000000005</v>
          </cell>
          <cell r="AS12">
            <v>0.92600000000000005</v>
          </cell>
          <cell r="AT12">
            <v>0.92100000000000004</v>
          </cell>
          <cell r="AU12">
            <v>0.91600000000000004</v>
          </cell>
          <cell r="AV12">
            <v>0.91</v>
          </cell>
          <cell r="AW12">
            <v>0.90400000000000003</v>
          </cell>
          <cell r="AX12">
            <v>0.89700000000000002</v>
          </cell>
          <cell r="AY12">
            <v>0.89</v>
          </cell>
          <cell r="AZ12">
            <v>0.88300000000000001</v>
          </cell>
          <cell r="BA12">
            <v>0.875</v>
          </cell>
          <cell r="BB12">
            <v>0.86599999999999999</v>
          </cell>
          <cell r="BC12">
            <v>0.85799999999999998</v>
          </cell>
          <cell r="BD12">
            <v>0.84799999999999998</v>
          </cell>
          <cell r="BE12">
            <v>0.83899999999999997</v>
          </cell>
          <cell r="BF12">
            <v>0.82799999999999996</v>
          </cell>
          <cell r="BG12">
            <v>0.81699999999999995</v>
          </cell>
          <cell r="BH12">
            <v>0.80500000000000005</v>
          </cell>
          <cell r="BI12">
            <v>0.79300000000000004</v>
          </cell>
          <cell r="BJ12">
            <v>0.78</v>
          </cell>
          <cell r="BK12">
            <v>0.76600000000000001</v>
          </cell>
          <cell r="BL12">
            <v>0.751</v>
          </cell>
          <cell r="BM12">
            <v>0.73599999999999999</v>
          </cell>
          <cell r="BN12">
            <v>0.71899999999999997</v>
          </cell>
          <cell r="BO12">
            <v>0.70199999999999996</v>
          </cell>
          <cell r="BP12">
            <v>0.68400000000000005</v>
          </cell>
          <cell r="BQ12">
            <v>0.66400000000000003</v>
          </cell>
          <cell r="BR12">
            <v>0.64400000000000002</v>
          </cell>
          <cell r="BS12">
            <v>0.622</v>
          </cell>
          <cell r="BT12">
            <v>0.59899999999999998</v>
          </cell>
          <cell r="BU12">
            <v>0.57499999999999996</v>
          </cell>
          <cell r="BV12">
            <v>0.54900000000000004</v>
          </cell>
          <cell r="BW12">
            <v>0.52200000000000002</v>
          </cell>
          <cell r="BX12">
            <v>0.49399999999999999</v>
          </cell>
          <cell r="BY12">
            <v>0.46400000000000002</v>
          </cell>
          <cell r="BZ12">
            <v>0.432</v>
          </cell>
          <cell r="CA12">
            <v>0.39800000000000002</v>
          </cell>
          <cell r="CB12">
            <v>0.36299999999999999</v>
          </cell>
          <cell r="CC12">
            <v>0.32500000000000001</v>
          </cell>
          <cell r="CD12">
            <v>0.28599999999999998</v>
          </cell>
          <cell r="CE12">
            <v>0.24399999999999999</v>
          </cell>
          <cell r="CF12">
            <v>0.2</v>
          </cell>
        </row>
        <row r="13">
          <cell r="B13">
            <v>11</v>
          </cell>
          <cell r="C13">
            <v>90</v>
          </cell>
          <cell r="D13">
            <v>1</v>
          </cell>
          <cell r="E13">
            <v>0.999</v>
          </cell>
          <cell r="F13">
            <v>0.999</v>
          </cell>
          <cell r="G13">
            <v>0.999</v>
          </cell>
          <cell r="H13">
            <v>0.999</v>
          </cell>
          <cell r="I13">
            <v>0.998</v>
          </cell>
          <cell r="J13">
            <v>0.998</v>
          </cell>
          <cell r="K13">
            <v>0.998</v>
          </cell>
          <cell r="L13">
            <v>0.998</v>
          </cell>
          <cell r="M13">
            <v>0.998</v>
          </cell>
          <cell r="N13">
            <v>0.997</v>
          </cell>
          <cell r="O13">
            <v>0.997</v>
          </cell>
          <cell r="P13">
            <v>0.997</v>
          </cell>
          <cell r="Q13">
            <v>0.996</v>
          </cell>
          <cell r="R13">
            <v>0.996</v>
          </cell>
          <cell r="S13">
            <v>0.995</v>
          </cell>
          <cell r="T13">
            <v>0.995</v>
          </cell>
          <cell r="U13">
            <v>0.99399999999999999</v>
          </cell>
          <cell r="V13">
            <v>0.99299999999999999</v>
          </cell>
          <cell r="W13">
            <v>0.99299999999999999</v>
          </cell>
          <cell r="X13">
            <v>0.99199999999999999</v>
          </cell>
          <cell r="Y13">
            <v>0.99099999999999999</v>
          </cell>
          <cell r="Z13">
            <v>0.99</v>
          </cell>
          <cell r="AA13">
            <v>0.98899999999999999</v>
          </cell>
          <cell r="AB13">
            <v>0.98799999999999999</v>
          </cell>
          <cell r="AC13">
            <v>0.98699999999999999</v>
          </cell>
          <cell r="AD13">
            <v>0.98599999999999999</v>
          </cell>
          <cell r="AE13">
            <v>0.98499999999999999</v>
          </cell>
          <cell r="AF13">
            <v>0.98399999999999999</v>
          </cell>
          <cell r="AG13">
            <v>0.98199999999999998</v>
          </cell>
          <cell r="AH13">
            <v>0.98099999999999998</v>
          </cell>
          <cell r="AI13">
            <v>0.97899999999999998</v>
          </cell>
          <cell r="AJ13">
            <v>0.97799999999999998</v>
          </cell>
          <cell r="AK13">
            <v>0.97599999999999998</v>
          </cell>
          <cell r="AL13">
            <v>0.97399999999999998</v>
          </cell>
          <cell r="AM13">
            <v>0.97199999999999998</v>
          </cell>
          <cell r="AN13">
            <v>0.97</v>
          </cell>
          <cell r="AO13">
            <v>0.96799999999999997</v>
          </cell>
          <cell r="AP13">
            <v>0.96599999999999997</v>
          </cell>
          <cell r="AQ13">
            <v>0.96299999999999997</v>
          </cell>
          <cell r="AR13">
            <v>0.96099999999999997</v>
          </cell>
          <cell r="AS13">
            <v>0.95799999999999996</v>
          </cell>
          <cell r="AT13">
            <v>0.95499999999999996</v>
          </cell>
          <cell r="AU13">
            <v>0.95199999999999996</v>
          </cell>
          <cell r="AV13">
            <v>0.94799999999999995</v>
          </cell>
          <cell r="AW13">
            <v>0.94499999999999995</v>
          </cell>
          <cell r="AX13">
            <v>0.94099999999999995</v>
          </cell>
          <cell r="AY13">
            <v>0.93700000000000006</v>
          </cell>
          <cell r="AZ13">
            <v>0.93300000000000005</v>
          </cell>
          <cell r="BA13">
            <v>0.92800000000000005</v>
          </cell>
          <cell r="BB13">
            <v>0.92400000000000004</v>
          </cell>
          <cell r="BC13">
            <v>0.91900000000000004</v>
          </cell>
          <cell r="BD13">
            <v>0.91300000000000003</v>
          </cell>
          <cell r="BE13">
            <v>0.90800000000000003</v>
          </cell>
          <cell r="BF13">
            <v>0.90200000000000002</v>
          </cell>
          <cell r="BG13">
            <v>0.89500000000000002</v>
          </cell>
          <cell r="BH13">
            <v>0.88900000000000001</v>
          </cell>
          <cell r="BI13">
            <v>0.88100000000000001</v>
          </cell>
          <cell r="BJ13">
            <v>0.874</v>
          </cell>
          <cell r="BK13">
            <v>0.86599999999999999</v>
          </cell>
          <cell r="BL13">
            <v>0.85799999999999998</v>
          </cell>
          <cell r="BM13">
            <v>0.84899999999999998</v>
          </cell>
          <cell r="BN13">
            <v>0.83899999999999997</v>
          </cell>
          <cell r="BO13">
            <v>0.82899999999999996</v>
          </cell>
          <cell r="BP13">
            <v>0.81899999999999995</v>
          </cell>
          <cell r="BQ13">
            <v>0.80800000000000005</v>
          </cell>
          <cell r="BR13">
            <v>0.79600000000000004</v>
          </cell>
          <cell r="BS13">
            <v>0.78400000000000003</v>
          </cell>
          <cell r="BT13">
            <v>0.77</v>
          </cell>
          <cell r="BU13">
            <v>0.75700000000000001</v>
          </cell>
          <cell r="BV13">
            <v>0.74199999999999999</v>
          </cell>
          <cell r="BW13">
            <v>0.72699999999999998</v>
          </cell>
          <cell r="BX13">
            <v>0.71</v>
          </cell>
          <cell r="BY13">
            <v>0.69299999999999995</v>
          </cell>
          <cell r="BZ13">
            <v>0.67500000000000004</v>
          </cell>
          <cell r="CA13">
            <v>0.65600000000000003</v>
          </cell>
          <cell r="CB13">
            <v>0.63535589999999997</v>
          </cell>
          <cell r="CC13">
            <v>0.61399999999999999</v>
          </cell>
          <cell r="CD13">
            <v>0.59099999999999997</v>
          </cell>
          <cell r="CE13">
            <v>0.56699999999999995</v>
          </cell>
          <cell r="CF13">
            <v>0.54200000000000004</v>
          </cell>
          <cell r="CG13">
            <v>0.51600000000000001</v>
          </cell>
          <cell r="CH13">
            <v>0.48699999999999999</v>
          </cell>
          <cell r="CI13">
            <v>0.45800000000000002</v>
          </cell>
          <cell r="CJ13">
            <v>0.42699999999999999</v>
          </cell>
          <cell r="CK13">
            <v>0.39400000000000002</v>
          </cell>
          <cell r="CL13">
            <v>0.35899999999999999</v>
          </cell>
          <cell r="CM13">
            <v>0.32200000000000001</v>
          </cell>
          <cell r="CN13">
            <v>0.28399999999999997</v>
          </cell>
          <cell r="CO13">
            <v>0.24299999999999999</v>
          </cell>
          <cell r="CP13">
            <v>0.2</v>
          </cell>
        </row>
        <row r="16">
          <cell r="B16" t="str">
            <v>等級</v>
          </cell>
          <cell r="C16">
            <v>0</v>
          </cell>
          <cell r="D16">
            <v>1</v>
          </cell>
          <cell r="E16">
            <v>0</v>
          </cell>
          <cell r="F16">
            <v>1</v>
          </cell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  <cell r="R16">
            <v>13</v>
          </cell>
          <cell r="S16">
            <v>14</v>
          </cell>
          <cell r="T16">
            <v>15</v>
          </cell>
          <cell r="U16">
            <v>16</v>
          </cell>
          <cell r="V16">
            <v>17</v>
          </cell>
          <cell r="W16">
            <v>18</v>
          </cell>
          <cell r="X16">
            <v>19</v>
          </cell>
          <cell r="Y16">
            <v>20</v>
          </cell>
          <cell r="Z16">
            <v>21</v>
          </cell>
          <cell r="AA16">
            <v>22</v>
          </cell>
          <cell r="AB16">
            <v>23</v>
          </cell>
          <cell r="AC16">
            <v>24</v>
          </cell>
          <cell r="AD16">
            <v>25</v>
          </cell>
          <cell r="AE16">
            <v>26</v>
          </cell>
          <cell r="AF16">
            <v>27</v>
          </cell>
          <cell r="AG16">
            <v>28</v>
          </cell>
          <cell r="AH16">
            <v>29</v>
          </cell>
          <cell r="AI16">
            <v>30</v>
          </cell>
          <cell r="AJ16">
            <v>31</v>
          </cell>
          <cell r="AK16">
            <v>32</v>
          </cell>
          <cell r="AL16">
            <v>33</v>
          </cell>
          <cell r="AM16">
            <v>34</v>
          </cell>
          <cell r="AN16">
            <v>35</v>
          </cell>
          <cell r="AO16">
            <v>36</v>
          </cell>
          <cell r="AP16">
            <v>37</v>
          </cell>
          <cell r="AQ16">
            <v>38</v>
          </cell>
          <cell r="AR16">
            <v>39</v>
          </cell>
          <cell r="AS16">
            <v>40</v>
          </cell>
          <cell r="AT16">
            <v>41</v>
          </cell>
          <cell r="AU16">
            <v>42</v>
          </cell>
          <cell r="AV16">
            <v>43</v>
          </cell>
          <cell r="AW16">
            <v>44</v>
          </cell>
          <cell r="AX16">
            <v>45</v>
          </cell>
          <cell r="AY16">
            <v>46</v>
          </cell>
          <cell r="AZ16">
            <v>47</v>
          </cell>
          <cell r="BA16">
            <v>48</v>
          </cell>
          <cell r="BB16">
            <v>49</v>
          </cell>
          <cell r="BC16">
            <v>50</v>
          </cell>
          <cell r="BD16">
            <v>51</v>
          </cell>
          <cell r="BE16">
            <v>52</v>
          </cell>
          <cell r="BF16">
            <v>53</v>
          </cell>
          <cell r="BG16">
            <v>54</v>
          </cell>
          <cell r="BH16">
            <v>55</v>
          </cell>
          <cell r="BI16">
            <v>56</v>
          </cell>
          <cell r="BJ16">
            <v>57</v>
          </cell>
          <cell r="BK16">
            <v>58</v>
          </cell>
          <cell r="BL16">
            <v>59</v>
          </cell>
          <cell r="BM16">
            <v>60</v>
          </cell>
          <cell r="BN16">
            <v>61</v>
          </cell>
          <cell r="BO16">
            <v>62</v>
          </cell>
          <cell r="BP16">
            <v>63</v>
          </cell>
          <cell r="BQ16">
            <v>64</v>
          </cell>
          <cell r="BR16">
            <v>65</v>
          </cell>
          <cell r="BS16">
            <v>66</v>
          </cell>
          <cell r="BT16">
            <v>67</v>
          </cell>
          <cell r="BU16">
            <v>68</v>
          </cell>
          <cell r="BV16">
            <v>69</v>
          </cell>
          <cell r="BW16">
            <v>70</v>
          </cell>
        </row>
        <row r="17">
          <cell r="B17">
            <v>1</v>
          </cell>
          <cell r="C17" t="str">
            <v>応急住宅程度</v>
          </cell>
          <cell r="D17">
            <v>1</v>
          </cell>
          <cell r="E17">
            <v>1</v>
          </cell>
          <cell r="F17">
            <v>0.98299999999999998</v>
          </cell>
          <cell r="G17">
            <v>0.96399999999999997</v>
          </cell>
          <cell r="H17">
            <v>0.94299999999999995</v>
          </cell>
          <cell r="I17">
            <v>0.92100000000000004</v>
          </cell>
          <cell r="J17">
            <v>0.89700000000000002</v>
          </cell>
          <cell r="K17">
            <v>0.87</v>
          </cell>
          <cell r="L17">
            <v>0.84199999999999997</v>
          </cell>
          <cell r="M17">
            <v>0.81100000000000005</v>
          </cell>
          <cell r="N17">
            <v>0.77800000000000002</v>
          </cell>
          <cell r="O17">
            <v>0.74199999999999999</v>
          </cell>
          <cell r="P17">
            <v>0.70399999999999996</v>
          </cell>
          <cell r="Q17">
            <v>0.66200000000000003</v>
          </cell>
          <cell r="R17">
            <v>0.61799999999999999</v>
          </cell>
          <cell r="S17">
            <v>0.56999999999999995</v>
          </cell>
          <cell r="T17">
            <v>0.51900000000000002</v>
          </cell>
          <cell r="U17">
            <v>0.46300000000000002</v>
          </cell>
          <cell r="V17">
            <v>0.40400000000000003</v>
          </cell>
          <cell r="W17">
            <v>0.34100000000000003</v>
          </cell>
          <cell r="X17">
            <v>0.27300000000000002</v>
          </cell>
          <cell r="Y17">
            <v>0.2</v>
          </cell>
        </row>
        <row r="18">
          <cell r="B18">
            <v>2</v>
          </cell>
          <cell r="C18" t="str">
            <v>公営住宅程度</v>
          </cell>
          <cell r="D18">
            <v>1</v>
          </cell>
          <cell r="E18">
            <v>1</v>
          </cell>
          <cell r="F18">
            <v>0.995</v>
          </cell>
          <cell r="G18">
            <v>0.98899999999999999</v>
          </cell>
          <cell r="H18">
            <v>0.98299999999999998</v>
          </cell>
          <cell r="I18">
            <v>0.97699999999999998</v>
          </cell>
          <cell r="J18">
            <v>0.96899999999999997</v>
          </cell>
          <cell r="K18">
            <v>0.96199999999999997</v>
          </cell>
          <cell r="L18">
            <v>0.95299999999999996</v>
          </cell>
          <cell r="M18">
            <v>0.94399999999999995</v>
          </cell>
          <cell r="N18">
            <v>0.93500000000000005</v>
          </cell>
          <cell r="O18">
            <v>0.92400000000000004</v>
          </cell>
          <cell r="P18">
            <v>0.91300000000000003</v>
          </cell>
          <cell r="Q18">
            <v>0.9</v>
          </cell>
          <cell r="R18">
            <v>0.88700000000000001</v>
          </cell>
          <cell r="S18">
            <v>0.873</v>
          </cell>
          <cell r="T18">
            <v>0.85799999999999998</v>
          </cell>
          <cell r="U18">
            <v>0.84199999999999997</v>
          </cell>
          <cell r="V18">
            <v>0.82399999999999995</v>
          </cell>
          <cell r="W18">
            <v>0.80500000000000005</v>
          </cell>
          <cell r="X18">
            <v>0.78500000000000003</v>
          </cell>
          <cell r="Y18">
            <v>0.76400000000000001</v>
          </cell>
          <cell r="Z18">
            <v>0.74099999999999999</v>
          </cell>
          <cell r="AA18">
            <v>0.71599999999999997</v>
          </cell>
          <cell r="AB18">
            <v>0.69</v>
          </cell>
          <cell r="AC18">
            <v>0.66200000000000003</v>
          </cell>
          <cell r="AD18">
            <v>0.63200000000000001</v>
          </cell>
          <cell r="AE18">
            <v>0.6</v>
          </cell>
          <cell r="AF18">
            <v>0.56599999999999995</v>
          </cell>
          <cell r="AG18">
            <v>0.53</v>
          </cell>
          <cell r="AH18">
            <v>0.49099999999999999</v>
          </cell>
          <cell r="AI18">
            <v>0.45</v>
          </cell>
          <cell r="AJ18">
            <v>0.40600000000000003</v>
          </cell>
          <cell r="AK18">
            <v>0.35899999999999999</v>
          </cell>
          <cell r="AL18">
            <v>0.309</v>
          </cell>
          <cell r="AM18">
            <v>0.25600000000000001</v>
          </cell>
          <cell r="AN18">
            <v>0.2</v>
          </cell>
        </row>
        <row r="19">
          <cell r="B19">
            <v>3</v>
          </cell>
          <cell r="C19" t="str">
            <v>公庫住宅程度</v>
          </cell>
          <cell r="D19">
            <v>1</v>
          </cell>
          <cell r="E19">
            <v>1</v>
          </cell>
          <cell r="F19">
            <v>0.998</v>
          </cell>
          <cell r="G19">
            <v>0.996</v>
          </cell>
          <cell r="H19">
            <v>0.99299999999999999</v>
          </cell>
          <cell r="I19">
            <v>0.99</v>
          </cell>
          <cell r="J19">
            <v>0.98699999999999999</v>
          </cell>
          <cell r="K19">
            <v>0.98399999999999999</v>
          </cell>
          <cell r="L19">
            <v>0.98099999999999998</v>
          </cell>
          <cell r="M19">
            <v>0.97699999999999998</v>
          </cell>
          <cell r="N19">
            <v>0.97299999999999998</v>
          </cell>
          <cell r="O19">
            <v>0.96899999999999997</v>
          </cell>
          <cell r="P19">
            <v>0.96399999999999997</v>
          </cell>
          <cell r="Q19">
            <v>0.95899999999999996</v>
          </cell>
          <cell r="R19">
            <v>0.95399999999999996</v>
          </cell>
          <cell r="S19">
            <v>0.94799999999999995</v>
          </cell>
          <cell r="T19">
            <v>0.94199999999999995</v>
          </cell>
          <cell r="U19">
            <v>0.93500000000000005</v>
          </cell>
          <cell r="V19">
            <v>0.92800000000000005</v>
          </cell>
          <cell r="W19">
            <v>0.92</v>
          </cell>
          <cell r="X19">
            <v>0.91200000000000003</v>
          </cell>
          <cell r="Y19">
            <v>0.90300000000000002</v>
          </cell>
          <cell r="Z19">
            <v>0.89300000000000002</v>
          </cell>
          <cell r="AA19">
            <v>0.88300000000000001</v>
          </cell>
          <cell r="AB19">
            <v>0.872</v>
          </cell>
          <cell r="AC19">
            <v>0.86099999999999999</v>
          </cell>
          <cell r="AD19">
            <v>0.84899999999999998</v>
          </cell>
          <cell r="AE19">
            <v>0.83499999999999996</v>
          </cell>
          <cell r="AF19">
            <v>0.82099999999999995</v>
          </cell>
          <cell r="AG19">
            <v>0.80600000000000005</v>
          </cell>
          <cell r="AH19">
            <v>0.79100000000000004</v>
          </cell>
          <cell r="AI19">
            <v>0.77400000000000002</v>
          </cell>
          <cell r="AJ19">
            <v>0.75600000000000001</v>
          </cell>
          <cell r="AK19">
            <v>0.73599999999999999</v>
          </cell>
          <cell r="AL19">
            <v>0.71599999999999997</v>
          </cell>
          <cell r="AM19">
            <v>0.69399999999999995</v>
          </cell>
          <cell r="AN19">
            <v>0.67100000000000004</v>
          </cell>
          <cell r="AO19">
            <v>0.64600000000000002</v>
          </cell>
          <cell r="AP19">
            <v>0.62</v>
          </cell>
          <cell r="AQ19">
            <v>0.59199999999999997</v>
          </cell>
          <cell r="AR19">
            <v>0.56299999999999994</v>
          </cell>
          <cell r="AS19">
            <v>0.53100000000000003</v>
          </cell>
          <cell r="AT19">
            <v>0.498</v>
          </cell>
          <cell r="AU19">
            <v>0.46200000000000002</v>
          </cell>
          <cell r="AV19">
            <v>0.42499999999999999</v>
          </cell>
          <cell r="AW19">
            <v>0.38500000000000001</v>
          </cell>
          <cell r="AX19">
            <v>0.34300000000000003</v>
          </cell>
          <cell r="AY19">
            <v>0.29799999999999999</v>
          </cell>
          <cell r="AZ19">
            <v>0.25</v>
          </cell>
          <cell r="BA19">
            <v>0.2</v>
          </cell>
        </row>
        <row r="20">
          <cell r="B20">
            <v>4</v>
          </cell>
          <cell r="C20" t="str">
            <v>上等の一般住宅</v>
          </cell>
          <cell r="D20">
            <v>1</v>
          </cell>
          <cell r="E20">
            <v>1</v>
          </cell>
          <cell r="F20">
            <v>0.999</v>
          </cell>
          <cell r="G20">
            <v>0.998</v>
          </cell>
          <cell r="H20">
            <v>0.997</v>
          </cell>
          <cell r="I20">
            <v>0.995</v>
          </cell>
          <cell r="J20">
            <v>0.99399999999999999</v>
          </cell>
          <cell r="K20">
            <v>0.99299999999999999</v>
          </cell>
          <cell r="L20">
            <v>0.99099999999999999</v>
          </cell>
          <cell r="M20">
            <v>0.98899999999999999</v>
          </cell>
          <cell r="N20">
            <v>0.98699999999999999</v>
          </cell>
          <cell r="O20">
            <v>0.98499999999999999</v>
          </cell>
          <cell r="P20">
            <v>0.98299999999999998</v>
          </cell>
          <cell r="Q20">
            <v>0.98099999999999998</v>
          </cell>
          <cell r="R20">
            <v>0.97799999999999998</v>
          </cell>
          <cell r="S20">
            <v>0.97499999999999998</v>
          </cell>
          <cell r="T20">
            <v>0.97199999999999998</v>
          </cell>
          <cell r="U20">
            <v>0.96899999999999997</v>
          </cell>
          <cell r="V20">
            <v>0.96599999999999997</v>
          </cell>
          <cell r="W20">
            <v>0.96199999999999997</v>
          </cell>
          <cell r="X20">
            <v>0.95799999999999996</v>
          </cell>
          <cell r="Y20">
            <v>0.95399999999999996</v>
          </cell>
          <cell r="Z20">
            <v>0.95</v>
          </cell>
          <cell r="AA20">
            <v>0.94499999999999995</v>
          </cell>
          <cell r="AB20">
            <v>0.94</v>
          </cell>
          <cell r="AC20">
            <v>0.93400000000000005</v>
          </cell>
          <cell r="AD20">
            <v>0.92900000000000005</v>
          </cell>
          <cell r="AE20">
            <v>0.92200000000000004</v>
          </cell>
          <cell r="AF20">
            <v>0.91600000000000004</v>
          </cell>
          <cell r="AG20">
            <v>0.90900000000000003</v>
          </cell>
          <cell r="AH20">
            <v>0.90100000000000002</v>
          </cell>
          <cell r="AI20">
            <v>0.89300000000000002</v>
          </cell>
          <cell r="AJ20">
            <v>0.88500000000000001</v>
          </cell>
          <cell r="AK20">
            <v>0.876</v>
          </cell>
          <cell r="AL20">
            <v>0.86599999999999999</v>
          </cell>
          <cell r="AM20">
            <v>0.85599999999999998</v>
          </cell>
          <cell r="AN20">
            <v>0.84499999999999997</v>
          </cell>
          <cell r="AO20">
            <v>0.83299999999999996</v>
          </cell>
          <cell r="AP20">
            <v>0.82099999999999995</v>
          </cell>
          <cell r="AQ20">
            <v>0.80800000000000005</v>
          </cell>
          <cell r="AR20">
            <v>0.79400000000000004</v>
          </cell>
          <cell r="AS20">
            <v>0.77900000000000003</v>
          </cell>
          <cell r="AT20">
            <v>0.76300000000000001</v>
          </cell>
          <cell r="AU20">
            <v>0.746</v>
          </cell>
          <cell r="AV20">
            <v>0.72899999999999998</v>
          </cell>
          <cell r="AW20">
            <v>0.71</v>
          </cell>
          <cell r="AX20">
            <v>0.69</v>
          </cell>
          <cell r="AY20">
            <v>0.66900000000000004</v>
          </cell>
          <cell r="AZ20">
            <v>0.64600000000000002</v>
          </cell>
          <cell r="BA20">
            <v>0.623</v>
          </cell>
          <cell r="BB20">
            <v>0.59699999999999998</v>
          </cell>
          <cell r="BC20">
            <v>0.57099999999999995</v>
          </cell>
          <cell r="BD20">
            <v>0.54200000000000004</v>
          </cell>
          <cell r="BE20">
            <v>0.51200000000000001</v>
          </cell>
          <cell r="BF20">
            <v>0.48099999999999998</v>
          </cell>
          <cell r="BG20">
            <v>0.44700000000000001</v>
          </cell>
          <cell r="BH20">
            <v>0.41199999999999998</v>
          </cell>
          <cell r="BI20">
            <v>0.374</v>
          </cell>
          <cell r="BJ20">
            <v>0.33400000000000002</v>
          </cell>
          <cell r="BK20">
            <v>0.29199999999999998</v>
          </cell>
          <cell r="BL20">
            <v>0.247</v>
          </cell>
          <cell r="BM20">
            <v>0.2</v>
          </cell>
        </row>
        <row r="21">
          <cell r="B21">
            <v>5</v>
          </cell>
          <cell r="C21" t="str">
            <v>極上等の建築</v>
          </cell>
          <cell r="D21">
            <v>1</v>
          </cell>
          <cell r="E21">
            <v>1</v>
          </cell>
          <cell r="F21">
            <v>0.999</v>
          </cell>
          <cell r="G21">
            <v>0.998</v>
          </cell>
          <cell r="H21">
            <v>0.998</v>
          </cell>
          <cell r="I21">
            <v>0.997</v>
          </cell>
          <cell r="J21">
            <v>0.997</v>
          </cell>
          <cell r="K21">
            <v>0.996</v>
          </cell>
          <cell r="L21">
            <v>0.995</v>
          </cell>
          <cell r="M21">
            <v>0.99399999999999999</v>
          </cell>
          <cell r="N21">
            <v>0.99299999999999999</v>
          </cell>
          <cell r="O21">
            <v>0.99199999999999999</v>
          </cell>
          <cell r="P21">
            <v>0.99099999999999999</v>
          </cell>
          <cell r="Q21">
            <v>0.98899999999999999</v>
          </cell>
          <cell r="R21">
            <v>0.98799999999999999</v>
          </cell>
          <cell r="S21">
            <v>0.98599999999999999</v>
          </cell>
          <cell r="T21">
            <v>0.98499999999999999</v>
          </cell>
          <cell r="U21">
            <v>0.98299999999999998</v>
          </cell>
          <cell r="V21">
            <v>0.98099999999999998</v>
          </cell>
          <cell r="W21">
            <v>0.97899999999999998</v>
          </cell>
          <cell r="X21">
            <v>0.97699999999999998</v>
          </cell>
          <cell r="Y21">
            <v>0.97499999999999998</v>
          </cell>
          <cell r="Z21">
            <v>0.97199999999999998</v>
          </cell>
          <cell r="AA21">
            <v>0.97</v>
          </cell>
          <cell r="AB21">
            <v>0.96699999999999997</v>
          </cell>
          <cell r="AC21">
            <v>0.96399999999999997</v>
          </cell>
          <cell r="AD21">
            <v>0.96099999999999997</v>
          </cell>
          <cell r="AE21">
            <v>0.95699999999999996</v>
          </cell>
          <cell r="AF21">
            <v>0.95399999999999996</v>
          </cell>
          <cell r="AG21">
            <v>0.95</v>
          </cell>
          <cell r="AH21">
            <v>0.94499999999999995</v>
          </cell>
          <cell r="AI21">
            <v>0.94099999999999995</v>
          </cell>
          <cell r="AJ21">
            <v>0.93600000000000005</v>
          </cell>
          <cell r="AK21">
            <v>0.93100000000000005</v>
          </cell>
          <cell r="AL21">
            <v>0.92600000000000005</v>
          </cell>
          <cell r="AM21">
            <v>0.92</v>
          </cell>
          <cell r="AN21">
            <v>0.91400000000000003</v>
          </cell>
          <cell r="AO21">
            <v>0.90800000000000003</v>
          </cell>
          <cell r="AP21">
            <v>0.90100000000000002</v>
          </cell>
          <cell r="AQ21">
            <v>0.89400000000000002</v>
          </cell>
          <cell r="AR21">
            <v>0.88600000000000001</v>
          </cell>
          <cell r="AS21">
            <v>0.878</v>
          </cell>
          <cell r="AT21">
            <v>0.86899999999999999</v>
          </cell>
          <cell r="AU21">
            <v>0.86</v>
          </cell>
          <cell r="AV21">
            <v>0.85</v>
          </cell>
          <cell r="AW21">
            <v>0.84</v>
          </cell>
          <cell r="AX21">
            <v>0.82899999999999996</v>
          </cell>
          <cell r="AY21">
            <v>0.81699999999999995</v>
          </cell>
          <cell r="AZ21">
            <v>0.80500000000000005</v>
          </cell>
          <cell r="BA21">
            <v>0.79200000000000004</v>
          </cell>
          <cell r="BB21">
            <v>0.77800000000000002</v>
          </cell>
          <cell r="BC21">
            <v>0.76300000000000001</v>
          </cell>
          <cell r="BD21">
            <v>0.747</v>
          </cell>
          <cell r="BE21">
            <v>0.73099999999999998</v>
          </cell>
          <cell r="BF21">
            <v>0.71299999999999997</v>
          </cell>
          <cell r="BG21">
            <v>0.69499999999999995</v>
          </cell>
          <cell r="BH21">
            <v>0.67500000000000004</v>
          </cell>
          <cell r="BI21">
            <v>0.65400000000000003</v>
          </cell>
          <cell r="BJ21">
            <v>0.63200000000000001</v>
          </cell>
          <cell r="BK21">
            <v>0.60899999999999999</v>
          </cell>
          <cell r="BL21">
            <v>0.58499999999999996</v>
          </cell>
          <cell r="BM21">
            <v>0.55800000000000005</v>
          </cell>
          <cell r="BN21">
            <v>0.53100000000000003</v>
          </cell>
          <cell r="BO21">
            <v>0.502</v>
          </cell>
          <cell r="BP21">
            <v>0.47099999999999997</v>
          </cell>
          <cell r="BQ21">
            <v>0.438</v>
          </cell>
          <cell r="BR21">
            <v>0.40400000000000003</v>
          </cell>
          <cell r="BS21">
            <v>0.36699999999999999</v>
          </cell>
          <cell r="BT21">
            <v>0.32900000000000001</v>
          </cell>
          <cell r="BU21">
            <v>0.28799999999999998</v>
          </cell>
          <cell r="BV21">
            <v>0.245</v>
          </cell>
          <cell r="BW21">
            <v>0.2</v>
          </cell>
        </row>
      </sheetData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電気工事 "/>
      <sheetName val="盤歩掛"/>
      <sheetName val="労務単価表"/>
    </sheetNames>
    <sheetDataSet>
      <sheetData sheetId="0">
        <row r="2">
          <cell r="B2" t="str">
            <v>複合単価計算書</v>
          </cell>
          <cell r="C2" t="str">
            <v>EF－1</v>
          </cell>
          <cell r="D2" t="str">
            <v>EF－1</v>
          </cell>
          <cell r="E2" t="str">
            <v>1,電工</v>
          </cell>
          <cell r="F2" t="str">
            <v>2,設備機</v>
          </cell>
          <cell r="G2" t="str">
            <v>労務単価</v>
          </cell>
          <cell r="H2" t="str">
            <v>1,電工</v>
          </cell>
          <cell r="I2" t="str">
            <v>2,設備機</v>
          </cell>
          <cell r="J2" t="str">
            <v>3,普作員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>採用歩掛</v>
          </cell>
        </row>
        <row r="3">
          <cell r="B3" t="str">
            <v xml:space="preserve"> 工事名</v>
          </cell>
          <cell r="C3" t="str">
            <v>県 単 価</v>
          </cell>
          <cell r="D3">
            <v>13400</v>
          </cell>
          <cell r="E3">
            <v>15100</v>
          </cell>
          <cell r="F3">
            <v>13000</v>
          </cell>
          <cell r="G3" t="str">
            <v>県 単 価</v>
          </cell>
          <cell r="H3">
            <v>13400</v>
          </cell>
          <cell r="I3">
            <v>15100</v>
          </cell>
          <cell r="J3">
            <v>13000</v>
          </cell>
          <cell r="K3" t="str">
            <v/>
          </cell>
          <cell r="L3" t="str">
            <v/>
          </cell>
          <cell r="M3" t="str">
            <v>建築工事積算基準</v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>建築工事積算基準</v>
          </cell>
        </row>
        <row r="4">
          <cell r="C4" t="str">
            <v>寄宮中学校普通教室冷房設置工事（電気）</v>
          </cell>
          <cell r="D4" t="str">
            <v>割 増 率</v>
          </cell>
          <cell r="E4">
            <v>1.1000000000000001</v>
          </cell>
          <cell r="F4">
            <v>1.1000000000000001</v>
          </cell>
          <cell r="G4" t="str">
            <v>割 増 率</v>
          </cell>
          <cell r="H4">
            <v>1.1000000000000001</v>
          </cell>
          <cell r="I4">
            <v>1.1000000000000001</v>
          </cell>
          <cell r="J4">
            <v>1.1000000000000001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>平成19年版</v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>平成19年版</v>
          </cell>
        </row>
        <row r="5">
          <cell r="G5" t="str">
            <v>割増単価</v>
          </cell>
          <cell r="H5">
            <v>14740.000000000002</v>
          </cell>
          <cell r="I5">
            <v>16610</v>
          </cell>
          <cell r="J5">
            <v>14300.000000000002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</row>
        <row r="6">
          <cell r="B6" t="str">
            <v>頁</v>
          </cell>
          <cell r="C6" t="str">
            <v>材 料 品 目</v>
          </cell>
          <cell r="D6" t="str">
            <v xml:space="preserve">        商 社 見 積</v>
          </cell>
          <cell r="E6" t="str">
            <v xml:space="preserve">   材 料 単 価</v>
          </cell>
          <cell r="F6" t="str">
            <v>　　副　　資　　材</v>
          </cell>
          <cell r="G6" t="str">
            <v xml:space="preserve">   材 料 単 価</v>
          </cell>
          <cell r="H6" t="str">
            <v>工費Ｂ</v>
          </cell>
          <cell r="I6" t="str">
            <v>　　副　　資　　材</v>
          </cell>
          <cell r="J6" t="str">
            <v>その他</v>
          </cell>
          <cell r="K6" t="str">
            <v>合</v>
          </cell>
          <cell r="L6" t="str">
            <v>工費Ａ</v>
          </cell>
          <cell r="M6" t="str">
            <v xml:space="preserve">  備  考</v>
          </cell>
          <cell r="N6" t="str">
            <v>工費Ｂ</v>
          </cell>
          <cell r="O6" t="str">
            <v>はつり</v>
          </cell>
          <cell r="P6" t="str">
            <v>はつり</v>
          </cell>
          <cell r="Q6" t="str">
            <v>その他</v>
          </cell>
          <cell r="R6" t="str">
            <v>合</v>
          </cell>
          <cell r="S6" t="str">
            <v xml:space="preserve"> 計</v>
          </cell>
          <cell r="T6" t="str">
            <v xml:space="preserve">  備  考</v>
          </cell>
        </row>
        <row r="7">
          <cell r="C7" t="str">
            <v>名　　称</v>
          </cell>
          <cell r="D7" t="str">
            <v>1 物価資料</v>
          </cell>
          <cell r="E7">
            <v>2</v>
          </cell>
          <cell r="F7">
            <v>3</v>
          </cell>
          <cell r="G7" t="str">
            <v>乗率(b)</v>
          </cell>
          <cell r="H7" t="str">
            <v>乗率(b)</v>
          </cell>
          <cell r="I7" t="str">
            <v>付属品(c</v>
          </cell>
          <cell r="J7" t="str">
            <v>雑材料(d)</v>
          </cell>
          <cell r="K7" t="str">
            <v>歩掛(f)</v>
          </cell>
          <cell r="L7" t="str">
            <v>歩掛(e)</v>
          </cell>
          <cell r="M7" t="str">
            <v>歩掛(h)</v>
          </cell>
          <cell r="N7" t="str">
            <v>歩掛(f)</v>
          </cell>
          <cell r="O7" t="str">
            <v>工種</v>
          </cell>
          <cell r="P7" t="str">
            <v>歩掛(g)</v>
          </cell>
          <cell r="Q7" t="str">
            <v>歩掛(h)</v>
          </cell>
          <cell r="R7" t="str">
            <v>歩掛頁</v>
          </cell>
          <cell r="S7" t="str">
            <v>工種</v>
          </cell>
          <cell r="T7" t="str">
            <v>歩掛頁</v>
          </cell>
          <cell r="U7" t="str">
            <v>工種</v>
          </cell>
          <cell r="V7" t="str">
            <v>A</v>
          </cell>
        </row>
        <row r="8">
          <cell r="B8">
            <v>1</v>
          </cell>
          <cell r="C8" t="str">
            <v>規　　格</v>
          </cell>
          <cell r="D8" t="str">
            <v>金額</v>
          </cell>
          <cell r="E8" t="str">
            <v>金額</v>
          </cell>
          <cell r="F8" t="str">
            <v>金額</v>
          </cell>
          <cell r="G8" t="str">
            <v>採用単価</v>
          </cell>
          <cell r="H8" t="str">
            <v>補正単価</v>
          </cell>
          <cell r="I8" t="str">
            <v>金額</v>
          </cell>
          <cell r="J8" t="str">
            <v>金額</v>
          </cell>
          <cell r="K8" t="str">
            <v>金額</v>
          </cell>
          <cell r="L8" t="str">
            <v>金額</v>
          </cell>
          <cell r="M8" t="str">
            <v>金額</v>
          </cell>
          <cell r="N8" t="str">
            <v>金額</v>
          </cell>
          <cell r="O8" t="str">
            <v>金額</v>
          </cell>
          <cell r="P8" t="str">
            <v>金額</v>
          </cell>
          <cell r="Q8" t="str">
            <v>金額</v>
          </cell>
          <cell r="R8" t="str">
            <v>材工計</v>
          </cell>
          <cell r="S8" t="str">
            <v>複合単価</v>
          </cell>
          <cell r="T8" t="str">
            <v xml:space="preserve"> 〃 </v>
          </cell>
          <cell r="U8" t="str">
            <v xml:space="preserve"> 〃 </v>
          </cell>
          <cell r="V8" t="str">
            <v>B</v>
          </cell>
        </row>
        <row r="9">
          <cell r="A9" t="str">
            <v>-</v>
          </cell>
          <cell r="B9" t="str">
            <v>建設物価</v>
          </cell>
          <cell r="C9" t="str">
            <v>積算資料</v>
          </cell>
          <cell r="D9" t="str">
            <v>建設物価</v>
          </cell>
          <cell r="E9" t="str">
            <v>積算資料</v>
          </cell>
          <cell r="F9" t="str">
            <v>C</v>
          </cell>
          <cell r="G9" t="str">
            <v>A</v>
          </cell>
          <cell r="H9" t="str">
            <v>B</v>
          </cell>
          <cell r="I9" t="str">
            <v>C</v>
          </cell>
          <cell r="J9" t="str">
            <v>D</v>
          </cell>
          <cell r="K9" t="str">
            <v>H</v>
          </cell>
          <cell r="L9" t="str">
            <v>E</v>
          </cell>
          <cell r="M9" t="str">
            <v>F</v>
          </cell>
          <cell r="N9" t="str">
            <v>F</v>
          </cell>
          <cell r="O9" t="str">
            <v>H</v>
          </cell>
          <cell r="P9" t="str">
            <v>G</v>
          </cell>
          <cell r="Q9" t="str">
            <v>H</v>
          </cell>
        </row>
        <row r="10">
          <cell r="D10" t="str">
            <v>2007/8月</v>
          </cell>
          <cell r="E10" t="str">
            <v>2007/8月</v>
          </cell>
          <cell r="F10" t="str">
            <v>=最小値</v>
          </cell>
          <cell r="G10" t="str">
            <v>=最小値</v>
          </cell>
          <cell r="H10" t="str">
            <v>=A*b</v>
          </cell>
          <cell r="I10" t="str">
            <v>=B*c</v>
          </cell>
          <cell r="J10" t="str">
            <v>=(B+C)*d</v>
          </cell>
          <cell r="K10" t="str">
            <v>=(普)*f</v>
          </cell>
          <cell r="L10" t="str">
            <v>=(電)*e</v>
          </cell>
          <cell r="M10" t="str">
            <v>=Σ(B～H)</v>
          </cell>
          <cell r="N10" t="str">
            <v>=(普)*f</v>
          </cell>
          <cell r="O10" t="str">
            <v>=(労)*h</v>
          </cell>
          <cell r="P10" t="str">
            <v>=Σ(B～H)</v>
          </cell>
          <cell r="Q10" t="str">
            <v>=(労)*h</v>
          </cell>
          <cell r="R10" t="str">
            <v>=Σ(B～H)</v>
          </cell>
        </row>
        <row r="11">
          <cell r="C11" t="str">
            <v>配電用変圧器</v>
          </cell>
          <cell r="D11" t="str">
            <v>P-523</v>
          </cell>
          <cell r="E11" t="str">
            <v>P-546</v>
          </cell>
          <cell r="F11">
            <v>1</v>
          </cell>
          <cell r="G11">
            <v>2E-3</v>
          </cell>
          <cell r="H11">
            <v>1</v>
          </cell>
          <cell r="I11">
            <v>2.5529999999999999</v>
          </cell>
          <cell r="J11">
            <v>2E-3</v>
          </cell>
          <cell r="K11" t="str">
            <v>P-180</v>
          </cell>
          <cell r="L11">
            <v>2.5529999999999999</v>
          </cell>
          <cell r="M11">
            <v>2.5529999999999999</v>
          </cell>
          <cell r="N11">
            <v>2.5529999999999999</v>
          </cell>
          <cell r="O11" t="str">
            <v>P-180</v>
          </cell>
          <cell r="P11">
            <v>1</v>
          </cell>
          <cell r="Q11">
            <v>0.1</v>
          </cell>
          <cell r="R11" t="str">
            <v>P-180</v>
          </cell>
          <cell r="S11">
            <v>1</v>
          </cell>
          <cell r="T11" t="str">
            <v>P-180</v>
          </cell>
          <cell r="U11">
            <v>1</v>
          </cell>
          <cell r="V11">
            <v>1</v>
          </cell>
        </row>
        <row r="12">
          <cell r="A12">
            <v>1</v>
          </cell>
          <cell r="B12" t="str">
            <v>1-1</v>
          </cell>
          <cell r="C12" t="str">
            <v>6KV.3φ100KVA</v>
          </cell>
          <cell r="D12">
            <v>351000</v>
          </cell>
          <cell r="E12">
            <v>380000</v>
          </cell>
          <cell r="F12">
            <v>351000</v>
          </cell>
          <cell r="G12">
            <v>351000</v>
          </cell>
          <cell r="H12">
            <v>351000</v>
          </cell>
          <cell r="I12">
            <v>37631</v>
          </cell>
          <cell r="J12">
            <v>702</v>
          </cell>
          <cell r="K12" t="str">
            <v/>
          </cell>
          <cell r="L12">
            <v>37631</v>
          </cell>
          <cell r="M12">
            <v>433253</v>
          </cell>
          <cell r="N12">
            <v>36507</v>
          </cell>
          <cell r="O12">
            <v>3</v>
          </cell>
          <cell r="P12" t="str">
            <v/>
          </cell>
          <cell r="Q12">
            <v>7413</v>
          </cell>
          <cell r="R12">
            <v>433253</v>
          </cell>
          <cell r="S12">
            <v>433000</v>
          </cell>
          <cell r="T12">
            <v>3</v>
          </cell>
          <cell r="U12">
            <v>3</v>
          </cell>
          <cell r="V12">
            <v>3</v>
          </cell>
        </row>
        <row r="13">
          <cell r="I13" t="str">
            <v>※75KVAを100KVAに取替え</v>
          </cell>
          <cell r="J13" t="str">
            <v>電工;（1.81×0.3）+2.01＝</v>
          </cell>
          <cell r="K13">
            <v>2.5529999999999999</v>
          </cell>
          <cell r="L13" t="str">
            <v>(撤去+新設)</v>
          </cell>
          <cell r="M13">
            <v>1</v>
          </cell>
          <cell r="N13" t="str">
            <v>電工;（1.81×0.3）+2.01＝</v>
          </cell>
          <cell r="O13">
            <v>2.5529999999999999</v>
          </cell>
          <cell r="P13">
            <v>2.5529999999999999</v>
          </cell>
          <cell r="Q13" t="str">
            <v>(撤去+新設)</v>
          </cell>
          <cell r="R13">
            <v>1</v>
          </cell>
          <cell r="S13">
            <v>1</v>
          </cell>
          <cell r="T13">
            <v>1</v>
          </cell>
          <cell r="V13">
            <v>1</v>
          </cell>
        </row>
        <row r="14">
          <cell r="A14">
            <v>2</v>
          </cell>
          <cell r="B14" t="str">
            <v>1-2</v>
          </cell>
          <cell r="C14" t="str">
            <v>普通作業員;（1.81×0.3）+2.01＝</v>
          </cell>
          <cell r="D14">
            <v>2.5529999999999999</v>
          </cell>
          <cell r="E14" t="str">
            <v>(撤去+新設)</v>
          </cell>
          <cell r="F14" t="str">
            <v/>
          </cell>
          <cell r="G14" t="str">
            <v>普通作業員;（1.81×0.3）+2.01＝</v>
          </cell>
          <cell r="H14">
            <v>2.5529999999999999</v>
          </cell>
          <cell r="I14" t="str">
            <v>(撤去+新設)</v>
          </cell>
          <cell r="J14" t="str">
            <v/>
          </cell>
          <cell r="K14" t="str">
            <v>普通作業員;（1.81×0.3）+2.01＝</v>
          </cell>
          <cell r="L14">
            <v>2.5529999999999999</v>
          </cell>
          <cell r="M14" t="str">
            <v>(撤去+新設)</v>
          </cell>
          <cell r="N14" t="str">
            <v>普通作業員;（1.81×0.3）+2.01＝</v>
          </cell>
          <cell r="O14">
            <v>2.5529999999999999</v>
          </cell>
          <cell r="P14" t="str">
            <v>(撤去+新設)</v>
          </cell>
          <cell r="Q14" t="str">
            <v/>
          </cell>
          <cell r="R14" t="str">
            <v/>
          </cell>
          <cell r="S14" t="str">
            <v/>
          </cell>
        </row>
        <row r="15">
          <cell r="V15">
            <v>1</v>
          </cell>
        </row>
        <row r="16">
          <cell r="A16">
            <v>3</v>
          </cell>
          <cell r="B16" t="str">
            <v>1-3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</row>
        <row r="17">
          <cell r="V17">
            <v>1</v>
          </cell>
        </row>
        <row r="18">
          <cell r="A18">
            <v>4</v>
          </cell>
          <cell r="B18" t="str">
            <v>1-4</v>
          </cell>
          <cell r="C18" t="str">
            <v>2007/8月</v>
          </cell>
          <cell r="D18" t="str">
            <v>2007/8月</v>
          </cell>
          <cell r="E18" t="str">
            <v>2007/8月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</row>
        <row r="19">
          <cell r="C19" t="str">
            <v>高圧進相ｺﾝﾃﾞﾝｻｰ</v>
          </cell>
          <cell r="D19" t="str">
            <v>P-524</v>
          </cell>
          <cell r="E19" t="str">
            <v>P-547</v>
          </cell>
          <cell r="F19">
            <v>1</v>
          </cell>
          <cell r="G19">
            <v>0.3</v>
          </cell>
          <cell r="H19">
            <v>1</v>
          </cell>
          <cell r="I19">
            <v>0.3</v>
          </cell>
          <cell r="J19">
            <v>2E-3</v>
          </cell>
          <cell r="K19">
            <v>0.1</v>
          </cell>
          <cell r="L19">
            <v>0.70760000000000001</v>
          </cell>
          <cell r="M19">
            <v>1</v>
          </cell>
          <cell r="N19">
            <v>0.70760000000000001</v>
          </cell>
          <cell r="O19">
            <v>0.1</v>
          </cell>
          <cell r="P19" t="str">
            <v>P-181</v>
          </cell>
          <cell r="Q19">
            <v>0.1</v>
          </cell>
          <cell r="R19" t="str">
            <v>P-181</v>
          </cell>
          <cell r="S19">
            <v>1</v>
          </cell>
          <cell r="T19" t="str">
            <v>P-181</v>
          </cell>
          <cell r="U19">
            <v>1</v>
          </cell>
          <cell r="V19">
            <v>1</v>
          </cell>
        </row>
        <row r="20">
          <cell r="A20">
            <v>5</v>
          </cell>
          <cell r="B20" t="str">
            <v>1-5</v>
          </cell>
          <cell r="C20" t="str">
            <v>6KV.3φ-30kvar</v>
          </cell>
          <cell r="D20">
            <v>110000</v>
          </cell>
          <cell r="E20">
            <v>110000</v>
          </cell>
          <cell r="F20">
            <v>110000</v>
          </cell>
          <cell r="G20">
            <v>110000</v>
          </cell>
          <cell r="H20">
            <v>110000</v>
          </cell>
          <cell r="I20">
            <v>33000</v>
          </cell>
          <cell r="J20">
            <v>286</v>
          </cell>
          <cell r="K20">
            <v>10118</v>
          </cell>
          <cell r="L20">
            <v>10430</v>
          </cell>
          <cell r="M20">
            <v>2054</v>
          </cell>
          <cell r="N20">
            <v>10118</v>
          </cell>
          <cell r="O20">
            <v>166000</v>
          </cell>
          <cell r="P20" t="str">
            <v/>
          </cell>
          <cell r="Q20">
            <v>2054</v>
          </cell>
          <cell r="R20">
            <v>165888</v>
          </cell>
          <cell r="S20">
            <v>166000</v>
          </cell>
          <cell r="T20">
            <v>3</v>
          </cell>
          <cell r="U20">
            <v>3</v>
          </cell>
          <cell r="V20">
            <v>3</v>
          </cell>
        </row>
        <row r="21">
          <cell r="I21" t="str">
            <v>※20Kvarを30Kvarに取替え</v>
          </cell>
          <cell r="J21" t="str">
            <v>電工;（0.442×0.3）+0.575＝</v>
          </cell>
          <cell r="K21">
            <v>0.70760000000000001</v>
          </cell>
          <cell r="L21" t="str">
            <v>(撤去+新設)</v>
          </cell>
          <cell r="M21" t="str">
            <v>電工;（0.442×0.3）+0.575＝</v>
          </cell>
          <cell r="N21" t="str">
            <v>電工;（0.442×0.3）+0.575＝</v>
          </cell>
          <cell r="O21" t="str">
            <v>(撤去+新設)</v>
          </cell>
          <cell r="P21">
            <v>0.70760000000000001</v>
          </cell>
          <cell r="Q21" t="str">
            <v>(撤去+新設)</v>
          </cell>
        </row>
        <row r="22">
          <cell r="A22">
            <v>6</v>
          </cell>
          <cell r="B22" t="str">
            <v>1-6</v>
          </cell>
          <cell r="C22" t="str">
            <v>普通作業員;（0.442×0.3）+0.575＝</v>
          </cell>
          <cell r="D22">
            <v>0.70760000000000001</v>
          </cell>
          <cell r="E22" t="str">
            <v>(撤去+新設)</v>
          </cell>
          <cell r="F22" t="str">
            <v>普通作業員;（0.442×0.3）+0.575＝</v>
          </cell>
          <cell r="G22">
            <v>0.70760000000000001</v>
          </cell>
          <cell r="H22" t="str">
            <v>(撤去+新設)</v>
          </cell>
          <cell r="I22" t="str">
            <v>普通作業員;（0.442×0.3）+0.575＝</v>
          </cell>
          <cell r="J22">
            <v>0.70760000000000001</v>
          </cell>
          <cell r="K22" t="str">
            <v>(撤去+新設)</v>
          </cell>
          <cell r="L22" t="str">
            <v>普通作業員;（0.442×0.3）+0.575＝</v>
          </cell>
          <cell r="M22">
            <v>0.70760000000000001</v>
          </cell>
          <cell r="N22" t="str">
            <v>(撤去+新設)</v>
          </cell>
          <cell r="O22">
            <v>0.70760000000000001</v>
          </cell>
          <cell r="P22">
            <v>0.70760000000000001</v>
          </cell>
          <cell r="Q22" t="str">
            <v>(撤去+新設)</v>
          </cell>
        </row>
        <row r="24">
          <cell r="A24">
            <v>7</v>
          </cell>
          <cell r="B24" t="str">
            <v>1-7</v>
          </cell>
          <cell r="C24" t="str">
            <v>2007/8月</v>
          </cell>
          <cell r="D24" t="str">
            <v>2007/8月</v>
          </cell>
          <cell r="E24" t="str">
            <v>2007/8月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</row>
        <row r="25">
          <cell r="C25" t="str">
            <v>計器用変琉(CT)</v>
          </cell>
          <cell r="D25" t="str">
            <v>P-529</v>
          </cell>
          <cell r="E25" t="str">
            <v>P-555</v>
          </cell>
          <cell r="F25">
            <v>1</v>
          </cell>
          <cell r="G25">
            <v>0.3</v>
          </cell>
          <cell r="H25">
            <v>1</v>
          </cell>
          <cell r="I25">
            <v>0.3</v>
          </cell>
          <cell r="J25">
            <v>0.02</v>
          </cell>
          <cell r="K25">
            <v>0.1</v>
          </cell>
          <cell r="L25">
            <v>0.21840000000000001</v>
          </cell>
          <cell r="M25">
            <v>1</v>
          </cell>
          <cell r="N25">
            <v>0</v>
          </cell>
          <cell r="O25">
            <v>0.1</v>
          </cell>
          <cell r="P25" t="str">
            <v>P-182</v>
          </cell>
          <cell r="Q25">
            <v>0.1</v>
          </cell>
          <cell r="R25" t="str">
            <v>P-182</v>
          </cell>
          <cell r="S25">
            <v>1</v>
          </cell>
          <cell r="T25" t="str">
            <v>P-182</v>
          </cell>
          <cell r="U25">
            <v>1</v>
          </cell>
          <cell r="V25">
            <v>1</v>
          </cell>
        </row>
        <row r="26">
          <cell r="A26">
            <v>8</v>
          </cell>
          <cell r="B26" t="str">
            <v>1-8</v>
          </cell>
          <cell r="C26" t="str">
            <v>500/5A</v>
          </cell>
          <cell r="D26">
            <v>5610</v>
          </cell>
          <cell r="E26">
            <v>7310</v>
          </cell>
          <cell r="F26">
            <v>5610</v>
          </cell>
          <cell r="G26">
            <v>5610</v>
          </cell>
          <cell r="H26">
            <v>5610</v>
          </cell>
          <cell r="I26">
            <v>1683</v>
          </cell>
          <cell r="J26">
            <v>145</v>
          </cell>
          <cell r="K26">
            <v>0</v>
          </cell>
          <cell r="L26">
            <v>3219</v>
          </cell>
          <cell r="M26">
            <v>321</v>
          </cell>
          <cell r="N26">
            <v>0</v>
          </cell>
          <cell r="O26">
            <v>11000</v>
          </cell>
          <cell r="P26" t="str">
            <v/>
          </cell>
          <cell r="Q26">
            <v>321</v>
          </cell>
          <cell r="R26">
            <v>10978</v>
          </cell>
          <cell r="S26">
            <v>11000</v>
          </cell>
        </row>
        <row r="27">
          <cell r="I27" t="str">
            <v>※新品に取替え</v>
          </cell>
          <cell r="J27" t="str">
            <v>電工;（0.168×0.3）+0.168＝</v>
          </cell>
          <cell r="K27">
            <v>0.21840000000000001</v>
          </cell>
          <cell r="L27" t="str">
            <v>(撤去+新設)</v>
          </cell>
          <cell r="M27" t="str">
            <v>電工;（0.168×0.3）+0.168＝</v>
          </cell>
          <cell r="N27" t="str">
            <v>電工;（0.168×0.3）+0.168＝</v>
          </cell>
          <cell r="O27" t="str">
            <v>(撤去+新設)</v>
          </cell>
          <cell r="P27">
            <v>0.21840000000000001</v>
          </cell>
          <cell r="Q27" t="str">
            <v>(撤去+新設)</v>
          </cell>
        </row>
        <row r="28">
          <cell r="A28">
            <v>9</v>
          </cell>
          <cell r="B28" t="str">
            <v>1-9</v>
          </cell>
        </row>
        <row r="30">
          <cell r="A30">
            <v>10</v>
          </cell>
          <cell r="B30" t="str">
            <v>1-10</v>
          </cell>
          <cell r="C30" t="str">
            <v>2007/8月</v>
          </cell>
          <cell r="D30" t="str">
            <v>2007/8月</v>
          </cell>
          <cell r="E30" t="str">
            <v>2007/8月</v>
          </cell>
        </row>
        <row r="31">
          <cell r="C31" t="str">
            <v>電流計</v>
          </cell>
          <cell r="D31" t="str">
            <v>P-529</v>
          </cell>
          <cell r="E31" t="str">
            <v>P-555</v>
          </cell>
          <cell r="F31">
            <v>1</v>
          </cell>
          <cell r="G31">
            <v>0.3</v>
          </cell>
          <cell r="H31">
            <v>1</v>
          </cell>
          <cell r="I31">
            <v>0.3</v>
          </cell>
          <cell r="J31">
            <v>0.02</v>
          </cell>
          <cell r="K31">
            <v>0.1</v>
          </cell>
          <cell r="L31">
            <v>0.21840000000000001</v>
          </cell>
          <cell r="M31">
            <v>1</v>
          </cell>
          <cell r="N31">
            <v>0</v>
          </cell>
          <cell r="O31">
            <v>0.1</v>
          </cell>
          <cell r="P31" t="str">
            <v>P-182</v>
          </cell>
          <cell r="Q31">
            <v>0.1</v>
          </cell>
          <cell r="R31" t="str">
            <v>P-182</v>
          </cell>
          <cell r="S31">
            <v>1</v>
          </cell>
          <cell r="T31" t="str">
            <v>P-182</v>
          </cell>
          <cell r="U31">
            <v>1</v>
          </cell>
          <cell r="V31">
            <v>1</v>
          </cell>
        </row>
        <row r="32">
          <cell r="A32">
            <v>11</v>
          </cell>
          <cell r="B32" t="str">
            <v>1-11</v>
          </cell>
          <cell r="C32" t="str">
            <v>500/5A（CT用）</v>
          </cell>
          <cell r="D32">
            <v>1660</v>
          </cell>
          <cell r="E32">
            <v>1690</v>
          </cell>
          <cell r="F32">
            <v>1660</v>
          </cell>
          <cell r="G32">
            <v>1660</v>
          </cell>
          <cell r="H32">
            <v>1660</v>
          </cell>
          <cell r="I32">
            <v>498</v>
          </cell>
          <cell r="J32">
            <v>43</v>
          </cell>
          <cell r="K32">
            <v>0</v>
          </cell>
          <cell r="L32">
            <v>3219</v>
          </cell>
          <cell r="M32">
            <v>321</v>
          </cell>
          <cell r="N32">
            <v>0</v>
          </cell>
          <cell r="O32">
            <v>5740</v>
          </cell>
          <cell r="P32" t="str">
            <v/>
          </cell>
          <cell r="Q32">
            <v>321</v>
          </cell>
          <cell r="R32">
            <v>5741</v>
          </cell>
          <cell r="S32">
            <v>5740</v>
          </cell>
        </row>
        <row r="33">
          <cell r="I33" t="str">
            <v>※新品に取替え</v>
          </cell>
          <cell r="J33" t="str">
            <v>電工;（0.168×0.3）+0.168＝</v>
          </cell>
          <cell r="K33">
            <v>0.21840000000000001</v>
          </cell>
          <cell r="L33" t="str">
            <v>(撤去+新設)</v>
          </cell>
          <cell r="M33">
            <v>1</v>
          </cell>
          <cell r="N33" t="str">
            <v>電工;（0.168×0.3）+0.168＝</v>
          </cell>
          <cell r="O33">
            <v>0.21840000000000001</v>
          </cell>
          <cell r="P33">
            <v>0.21840000000000001</v>
          </cell>
          <cell r="Q33" t="str">
            <v>(撤去+新設)</v>
          </cell>
          <cell r="R33">
            <v>1</v>
          </cell>
          <cell r="S33">
            <v>1</v>
          </cell>
          <cell r="T33">
            <v>1</v>
          </cell>
          <cell r="V33">
            <v>1</v>
          </cell>
        </row>
        <row r="34">
          <cell r="A34">
            <v>12</v>
          </cell>
          <cell r="B34" t="str">
            <v>1-12</v>
          </cell>
        </row>
        <row r="36">
          <cell r="A36">
            <v>13</v>
          </cell>
          <cell r="B36" t="str">
            <v>1-13</v>
          </cell>
        </row>
        <row r="38">
          <cell r="A38">
            <v>14</v>
          </cell>
          <cell r="B38" t="str">
            <v>1-14</v>
          </cell>
        </row>
        <row r="40">
          <cell r="A40">
            <v>15</v>
          </cell>
          <cell r="B40" t="str">
            <v>1-15</v>
          </cell>
        </row>
        <row r="42">
          <cell r="A42">
            <v>16</v>
          </cell>
          <cell r="B42" t="str">
            <v>1-16</v>
          </cell>
        </row>
        <row r="45">
          <cell r="B45" t="str">
            <v>複合単価計算書</v>
          </cell>
          <cell r="C45" t="str">
            <v>EF－2</v>
          </cell>
          <cell r="D45" t="str">
            <v>EF－2</v>
          </cell>
          <cell r="E45" t="str">
            <v>1,配管工</v>
          </cell>
          <cell r="F45" t="str">
            <v>2,設備機</v>
          </cell>
          <cell r="G45" t="str">
            <v>労務単価</v>
          </cell>
          <cell r="H45" t="str">
            <v>1,配管工</v>
          </cell>
          <cell r="I45" t="str">
            <v>2,設備機</v>
          </cell>
          <cell r="J45" t="str">
            <v>3,ﾀﾞｸﾄ工</v>
          </cell>
          <cell r="K45" t="str">
            <v>4,保温工</v>
          </cell>
          <cell r="L45" t="str">
            <v>5,電工</v>
          </cell>
          <cell r="M45" t="str">
            <v/>
          </cell>
          <cell r="N45" t="str">
            <v>6,普作員</v>
          </cell>
          <cell r="O45" t="str">
            <v>7,特作員</v>
          </cell>
          <cell r="P45" t="str">
            <v>7,特作員</v>
          </cell>
          <cell r="Q45" t="str">
            <v/>
          </cell>
          <cell r="R45" t="str">
            <v/>
          </cell>
          <cell r="S45" t="str">
            <v>採用歩掛</v>
          </cell>
        </row>
        <row r="46">
          <cell r="B46" t="str">
            <v xml:space="preserve"> 工事名</v>
          </cell>
          <cell r="C46" t="str">
            <v>県 単 価</v>
          </cell>
          <cell r="D46">
            <v>14000</v>
          </cell>
          <cell r="E46">
            <v>15100</v>
          </cell>
          <cell r="F46">
            <v>13700</v>
          </cell>
          <cell r="G46" t="str">
            <v>県 単 価</v>
          </cell>
          <cell r="H46">
            <v>14000</v>
          </cell>
          <cell r="I46">
            <v>15100</v>
          </cell>
          <cell r="J46">
            <v>13700</v>
          </cell>
          <cell r="K46">
            <v>13000</v>
          </cell>
          <cell r="L46">
            <v>13400</v>
          </cell>
          <cell r="M46" t="str">
            <v>建築工事積算基準</v>
          </cell>
          <cell r="N46">
            <v>13000</v>
          </cell>
          <cell r="O46">
            <v>17500</v>
          </cell>
          <cell r="P46">
            <v>17500</v>
          </cell>
          <cell r="Q46" t="str">
            <v/>
          </cell>
          <cell r="R46" t="str">
            <v/>
          </cell>
          <cell r="S46" t="str">
            <v>建築工事積算基準</v>
          </cell>
        </row>
        <row r="47">
          <cell r="C47" t="str">
            <v>寄宮中学校普通教室冷房設置工事（電気）</v>
          </cell>
          <cell r="D47" t="str">
            <v>割 増 率</v>
          </cell>
          <cell r="E47">
            <v>1.1000000000000001</v>
          </cell>
          <cell r="F47">
            <v>1.1000000000000001</v>
          </cell>
          <cell r="G47" t="str">
            <v>割 増 率</v>
          </cell>
          <cell r="H47">
            <v>1.1000000000000001</v>
          </cell>
          <cell r="I47">
            <v>1.1000000000000001</v>
          </cell>
          <cell r="J47">
            <v>1.1000000000000001</v>
          </cell>
          <cell r="K47">
            <v>1.1000000000000001</v>
          </cell>
          <cell r="L47">
            <v>1.1000000000000001</v>
          </cell>
          <cell r="M47" t="str">
            <v/>
          </cell>
          <cell r="N47">
            <v>1.1000000000000001</v>
          </cell>
          <cell r="O47" t="str">
            <v>平成19年版</v>
          </cell>
          <cell r="P47">
            <v>1.1000000000000001</v>
          </cell>
          <cell r="Q47" t="str">
            <v/>
          </cell>
          <cell r="R47" t="str">
            <v/>
          </cell>
          <cell r="S47" t="str">
            <v/>
          </cell>
          <cell r="T47" t="str">
            <v>平成19年版</v>
          </cell>
        </row>
        <row r="48">
          <cell r="G48" t="str">
            <v>割増単価</v>
          </cell>
          <cell r="H48">
            <v>15400.000000000002</v>
          </cell>
          <cell r="I48">
            <v>16610</v>
          </cell>
          <cell r="J48">
            <v>15070.000000000002</v>
          </cell>
          <cell r="K48">
            <v>14300.000000000002</v>
          </cell>
          <cell r="L48">
            <v>14740.000000000002</v>
          </cell>
          <cell r="M48">
            <v>14300.000000000002</v>
          </cell>
          <cell r="N48">
            <v>14300.000000000002</v>
          </cell>
          <cell r="O48" t="str">
            <v/>
          </cell>
          <cell r="P48">
            <v>19250</v>
          </cell>
          <cell r="Q48" t="str">
            <v/>
          </cell>
          <cell r="R48" t="str">
            <v/>
          </cell>
        </row>
        <row r="49">
          <cell r="B49" t="str">
            <v>頁</v>
          </cell>
          <cell r="C49" t="str">
            <v>材 料 品 目</v>
          </cell>
          <cell r="D49" t="str">
            <v xml:space="preserve">        商 社 見 積</v>
          </cell>
          <cell r="E49" t="str">
            <v xml:space="preserve">   材 料 単 価</v>
          </cell>
          <cell r="F49" t="str">
            <v>　　副　　資　　材</v>
          </cell>
          <cell r="G49" t="str">
            <v xml:space="preserve">   材 料 単 価</v>
          </cell>
          <cell r="H49" t="str">
            <v>工費Ｂ</v>
          </cell>
          <cell r="I49" t="str">
            <v>　　副　　資　　材</v>
          </cell>
          <cell r="J49" t="str">
            <v>その他</v>
          </cell>
          <cell r="K49" t="str">
            <v>合</v>
          </cell>
          <cell r="L49" t="str">
            <v>工費Ａ</v>
          </cell>
          <cell r="M49" t="str">
            <v xml:space="preserve">  備  考</v>
          </cell>
          <cell r="N49" t="str">
            <v>工費Ｂ</v>
          </cell>
          <cell r="O49" t="str">
            <v>はつり</v>
          </cell>
          <cell r="P49" t="str">
            <v>はつり</v>
          </cell>
          <cell r="Q49" t="str">
            <v>その他</v>
          </cell>
          <cell r="R49" t="str">
            <v>合</v>
          </cell>
          <cell r="S49" t="str">
            <v xml:space="preserve"> 計</v>
          </cell>
          <cell r="T49" t="str">
            <v xml:space="preserve">  備  考</v>
          </cell>
        </row>
        <row r="50">
          <cell r="C50" t="str">
            <v>名　　称</v>
          </cell>
          <cell r="D50" t="str">
            <v>1,物価資料</v>
          </cell>
          <cell r="E50">
            <v>2</v>
          </cell>
          <cell r="F50">
            <v>3</v>
          </cell>
          <cell r="G50" t="str">
            <v>乗率(b)</v>
          </cell>
          <cell r="H50" t="str">
            <v>乗率(b)</v>
          </cell>
          <cell r="I50" t="str">
            <v>継手(c</v>
          </cell>
          <cell r="J50" t="str">
            <v>接合材(d)</v>
          </cell>
          <cell r="K50" t="str">
            <v>支金物(e)</v>
          </cell>
          <cell r="L50" t="str">
            <v>歩掛(f)</v>
          </cell>
          <cell r="M50" t="str">
            <v>歩掛(h)</v>
          </cell>
          <cell r="N50" t="str">
            <v>歩掛(g)</v>
          </cell>
          <cell r="O50" t="str">
            <v>歩掛頁</v>
          </cell>
          <cell r="P50" t="str">
            <v>歩掛(h)</v>
          </cell>
          <cell r="Q50" t="str">
            <v>歩掛(i)</v>
          </cell>
          <cell r="R50" t="str">
            <v>歩掛頁</v>
          </cell>
          <cell r="S50" t="str">
            <v>工種</v>
          </cell>
          <cell r="T50" t="str">
            <v>歩掛頁</v>
          </cell>
          <cell r="U50" t="str">
            <v>工種</v>
          </cell>
          <cell r="V50" t="str">
            <v>A</v>
          </cell>
        </row>
        <row r="51">
          <cell r="B51">
            <v>2</v>
          </cell>
          <cell r="C51" t="str">
            <v>規　　格</v>
          </cell>
          <cell r="D51" t="str">
            <v>金額</v>
          </cell>
          <cell r="E51" t="str">
            <v>金額</v>
          </cell>
          <cell r="F51" t="str">
            <v>金額</v>
          </cell>
          <cell r="G51" t="str">
            <v>採用単価</v>
          </cell>
          <cell r="H51" t="str">
            <v>補正単価</v>
          </cell>
          <cell r="I51" t="str">
            <v>金額</v>
          </cell>
          <cell r="J51" t="str">
            <v>金額</v>
          </cell>
          <cell r="K51" t="str">
            <v>金額</v>
          </cell>
          <cell r="L51" t="str">
            <v>金額</v>
          </cell>
          <cell r="M51" t="str">
            <v>金額</v>
          </cell>
          <cell r="N51" t="str">
            <v>金額</v>
          </cell>
          <cell r="O51" t="str">
            <v>金額</v>
          </cell>
          <cell r="P51" t="str">
            <v>金額</v>
          </cell>
          <cell r="Q51" t="str">
            <v>金額</v>
          </cell>
          <cell r="R51" t="str">
            <v>材工計</v>
          </cell>
          <cell r="S51" t="str">
            <v>複合単価</v>
          </cell>
          <cell r="T51" t="str">
            <v xml:space="preserve"> 〃 </v>
          </cell>
          <cell r="U51" t="str">
            <v xml:space="preserve"> 〃 </v>
          </cell>
          <cell r="V51" t="str">
            <v>B</v>
          </cell>
        </row>
        <row r="52">
          <cell r="G52" t="str">
            <v>A</v>
          </cell>
          <cell r="H52" t="str">
            <v>B</v>
          </cell>
          <cell r="I52" t="str">
            <v>C</v>
          </cell>
          <cell r="J52" t="str">
            <v>D</v>
          </cell>
          <cell r="K52" t="str">
            <v>E</v>
          </cell>
          <cell r="L52" t="str">
            <v>E</v>
          </cell>
          <cell r="M52" t="str">
            <v>G</v>
          </cell>
          <cell r="N52" t="str">
            <v>F</v>
          </cell>
          <cell r="O52" t="str">
            <v>G</v>
          </cell>
          <cell r="P52" t="str">
            <v>G</v>
          </cell>
          <cell r="Q52" t="str">
            <v>H</v>
          </cell>
        </row>
        <row r="53">
          <cell r="G53" t="str">
            <v>=最小値</v>
          </cell>
          <cell r="H53" t="str">
            <v>=A*b</v>
          </cell>
          <cell r="I53" t="str">
            <v>=B*c</v>
          </cell>
          <cell r="J53" t="str">
            <v>=(B+C)*d</v>
          </cell>
          <cell r="K53" t="str">
            <v>=(電)*e</v>
          </cell>
          <cell r="L53" t="str">
            <v>=(電)*e</v>
          </cell>
          <cell r="M53" t="str">
            <v>=(労)*h</v>
          </cell>
          <cell r="N53" t="str">
            <v>=(普)*f</v>
          </cell>
          <cell r="O53" t="str">
            <v>=(労)*h</v>
          </cell>
          <cell r="P53" t="str">
            <v>=Σ(B～H)</v>
          </cell>
          <cell r="Q53" t="str">
            <v>=(労)*h</v>
          </cell>
          <cell r="R53" t="str">
            <v>=Σ(B～H)</v>
          </cell>
        </row>
        <row r="54">
          <cell r="C54" t="str">
            <v>動力盤</v>
          </cell>
          <cell r="D54" t="str">
            <v>電装産業</v>
          </cell>
          <cell r="E54" t="str">
            <v>琉電</v>
          </cell>
          <cell r="F54" t="str">
            <v>長嶺電機</v>
          </cell>
          <cell r="G54">
            <v>1</v>
          </cell>
          <cell r="H54">
            <v>1</v>
          </cell>
          <cell r="I54">
            <v>0</v>
          </cell>
          <cell r="J54">
            <v>0.02</v>
          </cell>
          <cell r="K54" t="str">
            <v>配分電盤歩掛集計表</v>
          </cell>
          <cell r="L54">
            <v>5</v>
          </cell>
          <cell r="M54" t="str">
            <v>P-173</v>
          </cell>
          <cell r="N54" t="str">
            <v>配分電盤歩掛集計表</v>
          </cell>
          <cell r="O54">
            <v>0.1</v>
          </cell>
          <cell r="P54" t="str">
            <v>P-173</v>
          </cell>
          <cell r="Q54">
            <v>0.1</v>
          </cell>
          <cell r="R54" t="str">
            <v>P-173</v>
          </cell>
          <cell r="S54">
            <v>1</v>
          </cell>
          <cell r="T54" t="str">
            <v>P-173</v>
          </cell>
          <cell r="U54">
            <v>1</v>
          </cell>
          <cell r="V54">
            <v>1</v>
          </cell>
        </row>
        <row r="55">
          <cell r="A55">
            <v>17</v>
          </cell>
          <cell r="B55" t="str">
            <v>2-1</v>
          </cell>
          <cell r="C55" t="str">
            <v>"PR-1"</v>
          </cell>
          <cell r="D55">
            <v>729000</v>
          </cell>
          <cell r="E55">
            <v>689000</v>
          </cell>
          <cell r="F55">
            <v>948500</v>
          </cell>
          <cell r="G55">
            <v>689000</v>
          </cell>
          <cell r="H55">
            <v>689000</v>
          </cell>
          <cell r="I55">
            <v>0</v>
          </cell>
          <cell r="J55">
            <v>13780</v>
          </cell>
          <cell r="K55">
            <v>73700</v>
          </cell>
          <cell r="L55">
            <v>73700</v>
          </cell>
          <cell r="M55">
            <v>7370</v>
          </cell>
          <cell r="N55">
            <v>783850</v>
          </cell>
          <cell r="O55">
            <v>784000</v>
          </cell>
          <cell r="P55" t="str">
            <v/>
          </cell>
          <cell r="Q55">
            <v>7370</v>
          </cell>
          <cell r="R55">
            <v>783850</v>
          </cell>
          <cell r="S55">
            <v>784000</v>
          </cell>
        </row>
        <row r="57">
          <cell r="A57">
            <v>18</v>
          </cell>
          <cell r="B57" t="str">
            <v>2-2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</row>
        <row r="58">
          <cell r="C58" t="str">
            <v>負荷開閉器</v>
          </cell>
          <cell r="D58" t="str">
            <v>松下</v>
          </cell>
          <cell r="E58">
            <v>1</v>
          </cell>
          <cell r="F58">
            <v>0</v>
          </cell>
          <cell r="G58">
            <v>0.02</v>
          </cell>
          <cell r="H58">
            <v>1</v>
          </cell>
          <cell r="I58">
            <v>0</v>
          </cell>
          <cell r="J58">
            <v>0.02</v>
          </cell>
          <cell r="K58">
            <v>1</v>
          </cell>
          <cell r="L58">
            <v>0.38700000000000001</v>
          </cell>
          <cell r="M58">
            <v>0.1</v>
          </cell>
          <cell r="N58" t="str">
            <v>P-173</v>
          </cell>
          <cell r="O58">
            <v>1</v>
          </cell>
          <cell r="P58">
            <v>0.1</v>
          </cell>
          <cell r="Q58">
            <v>0.1</v>
          </cell>
          <cell r="R58">
            <v>1</v>
          </cell>
          <cell r="S58" t="str">
            <v>P-173</v>
          </cell>
          <cell r="T58">
            <v>1</v>
          </cell>
          <cell r="U58">
            <v>1</v>
          </cell>
          <cell r="V58">
            <v>1</v>
          </cell>
        </row>
        <row r="59">
          <cell r="A59">
            <v>19</v>
          </cell>
          <cell r="B59" t="str">
            <v>2-3</v>
          </cell>
          <cell r="C59" t="str">
            <v>3P30A,ﾒ-ﾀｰ付</v>
          </cell>
          <cell r="D59">
            <v>6600</v>
          </cell>
          <cell r="E59">
            <v>6600</v>
          </cell>
          <cell r="F59">
            <v>6600</v>
          </cell>
          <cell r="G59">
            <v>6600</v>
          </cell>
          <cell r="H59">
            <v>6600</v>
          </cell>
          <cell r="I59">
            <v>0</v>
          </cell>
          <cell r="J59">
            <v>132</v>
          </cell>
          <cell r="K59">
            <v>570</v>
          </cell>
          <cell r="L59">
            <v>5704</v>
          </cell>
          <cell r="M59">
            <v>13000</v>
          </cell>
          <cell r="N59" t="str">
            <v/>
          </cell>
          <cell r="O59">
            <v>570</v>
          </cell>
          <cell r="P59" t="str">
            <v/>
          </cell>
          <cell r="Q59">
            <v>570</v>
          </cell>
          <cell r="R59">
            <v>13006</v>
          </cell>
          <cell r="S59">
            <v>13000</v>
          </cell>
        </row>
        <row r="61">
          <cell r="A61">
            <v>20</v>
          </cell>
          <cell r="B61" t="str">
            <v>2-4</v>
          </cell>
        </row>
        <row r="62">
          <cell r="C62" t="str">
            <v>火災報知器移設</v>
          </cell>
          <cell r="D62" t="str">
            <v>歩掛け</v>
          </cell>
          <cell r="E62" t="str">
            <v>撤去率</v>
          </cell>
          <cell r="F62" t="str">
            <v>計算式</v>
          </cell>
          <cell r="G62">
            <v>0.1862</v>
          </cell>
          <cell r="H62" t="str">
            <v>(</v>
          </cell>
          <cell r="I62" t="str">
            <v>)</v>
          </cell>
          <cell r="J62" t="str">
            <v>移設歩掛け→</v>
          </cell>
          <cell r="K62" t="str">
            <v>移設歩掛け→</v>
          </cell>
          <cell r="L62">
            <v>0.186</v>
          </cell>
          <cell r="M62">
            <v>0.1</v>
          </cell>
          <cell r="N62">
            <v>1</v>
          </cell>
          <cell r="O62">
            <v>0.1</v>
          </cell>
          <cell r="P62">
            <v>1</v>
          </cell>
          <cell r="Q62">
            <v>0.1</v>
          </cell>
          <cell r="R62" t="str">
            <v>P-298</v>
          </cell>
          <cell r="S62">
            <v>1</v>
          </cell>
          <cell r="T62" t="str">
            <v>P-298</v>
          </cell>
          <cell r="U62">
            <v>1</v>
          </cell>
          <cell r="V62">
            <v>1</v>
          </cell>
        </row>
        <row r="63">
          <cell r="A63">
            <v>21</v>
          </cell>
          <cell r="B63" t="str">
            <v>2-5</v>
          </cell>
          <cell r="C63" t="str">
            <v>ｽﾎﾟｯﾄ型熱感知器</v>
          </cell>
          <cell r="D63">
            <v>0.13300000000000001</v>
          </cell>
          <cell r="E63">
            <v>0.4</v>
          </cell>
          <cell r="F63" t="str">
            <v>=(1+0.4)*0.133=0.1862</v>
          </cell>
          <cell r="G63" t="str">
            <v>=</v>
          </cell>
          <cell r="H63" t="str">
            <v>+</v>
          </cell>
          <cell r="I63" t="str">
            <v>=</v>
          </cell>
          <cell r="J63" t="str">
            <v>+</v>
          </cell>
          <cell r="K63" t="str">
            <v>*</v>
          </cell>
          <cell r="L63">
            <v>2741</v>
          </cell>
          <cell r="M63" t="str">
            <v/>
          </cell>
          <cell r="N63">
            <v>3316</v>
          </cell>
          <cell r="O63">
            <v>274</v>
          </cell>
          <cell r="P63" t="str">
            <v>359,35</v>
          </cell>
          <cell r="Q63">
            <v>301</v>
          </cell>
          <cell r="R63">
            <v>3316</v>
          </cell>
          <cell r="S63">
            <v>3320</v>
          </cell>
          <cell r="T63" t="str">
            <v>359,35</v>
          </cell>
        </row>
        <row r="64">
          <cell r="V64">
            <v>1</v>
          </cell>
        </row>
        <row r="65">
          <cell r="A65">
            <v>22</v>
          </cell>
          <cell r="B65" t="str">
            <v>2-6</v>
          </cell>
        </row>
        <row r="67">
          <cell r="A67">
            <v>23</v>
          </cell>
          <cell r="B67" t="str">
            <v>2-7</v>
          </cell>
        </row>
        <row r="68">
          <cell r="D68" t="str">
            <v>建設物価</v>
          </cell>
          <cell r="E68" t="str">
            <v>積算資料</v>
          </cell>
        </row>
        <row r="69">
          <cell r="A69">
            <v>24</v>
          </cell>
          <cell r="B69" t="str">
            <v>2-8</v>
          </cell>
          <cell r="C69" t="str">
            <v>2007/8月</v>
          </cell>
          <cell r="D69" t="str">
            <v>2007/8月</v>
          </cell>
          <cell r="E69" t="str">
            <v>2007/8月</v>
          </cell>
        </row>
        <row r="70">
          <cell r="C70" t="str">
            <v>漏電ﾌﾞﾚｰｶｰ</v>
          </cell>
          <cell r="D70" t="str">
            <v>P-525</v>
          </cell>
          <cell r="E70" t="str">
            <v>P-553</v>
          </cell>
          <cell r="F70">
            <v>1</v>
          </cell>
          <cell r="G70">
            <v>0</v>
          </cell>
          <cell r="H70">
            <v>1</v>
          </cell>
          <cell r="I70">
            <v>0</v>
          </cell>
          <cell r="J70">
            <v>0.02</v>
          </cell>
          <cell r="K70" t="str">
            <v>P-173</v>
          </cell>
          <cell r="L70">
            <v>1.04</v>
          </cell>
          <cell r="M70">
            <v>0.1</v>
          </cell>
          <cell r="N70" t="str">
            <v>P-173</v>
          </cell>
          <cell r="O70">
            <v>1</v>
          </cell>
          <cell r="P70">
            <v>0.1</v>
          </cell>
          <cell r="Q70">
            <v>0.1</v>
          </cell>
          <cell r="R70">
            <v>1</v>
          </cell>
          <cell r="S70" t="str">
            <v>P-173</v>
          </cell>
          <cell r="T70">
            <v>1</v>
          </cell>
          <cell r="U70">
            <v>1</v>
          </cell>
          <cell r="V70">
            <v>1</v>
          </cell>
        </row>
        <row r="71">
          <cell r="A71">
            <v>25</v>
          </cell>
          <cell r="B71" t="str">
            <v>2-9</v>
          </cell>
          <cell r="C71" t="str">
            <v>3P-225AF/125AT</v>
          </cell>
          <cell r="D71">
            <v>20700</v>
          </cell>
          <cell r="E71">
            <v>21100</v>
          </cell>
          <cell r="F71">
            <v>20700</v>
          </cell>
          <cell r="G71">
            <v>20700</v>
          </cell>
          <cell r="H71">
            <v>20700</v>
          </cell>
          <cell r="I71">
            <v>0</v>
          </cell>
          <cell r="J71">
            <v>414</v>
          </cell>
          <cell r="K71" t="str">
            <v/>
          </cell>
          <cell r="L71">
            <v>15329</v>
          </cell>
          <cell r="M71">
            <v>37975</v>
          </cell>
          <cell r="N71">
            <v>38000</v>
          </cell>
          <cell r="O71" t="str">
            <v/>
          </cell>
          <cell r="P71" t="str">
            <v/>
          </cell>
          <cell r="Q71">
            <v>1532</v>
          </cell>
          <cell r="R71">
            <v>37975</v>
          </cell>
          <cell r="S71">
            <v>38000</v>
          </cell>
        </row>
        <row r="73">
          <cell r="A73">
            <v>26</v>
          </cell>
          <cell r="B73" t="str">
            <v>2-10</v>
          </cell>
        </row>
        <row r="74">
          <cell r="C74" t="str">
            <v>ﾏｼﾝﾌﾚｰｷ</v>
          </cell>
          <cell r="D74" t="str">
            <v>ﾐﾗｲ工業</v>
          </cell>
          <cell r="E74">
            <v>1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1</v>
          </cell>
          <cell r="L74">
            <v>3.6999999999999998E-2</v>
          </cell>
          <cell r="M74">
            <v>0.1</v>
          </cell>
          <cell r="N74" t="str">
            <v>P-698</v>
          </cell>
          <cell r="O74">
            <v>1</v>
          </cell>
          <cell r="P74">
            <v>0.1</v>
          </cell>
          <cell r="Q74">
            <v>0.1</v>
          </cell>
          <cell r="R74">
            <v>1</v>
          </cell>
          <cell r="S74" t="str">
            <v>P-698</v>
          </cell>
          <cell r="T74">
            <v>1</v>
          </cell>
          <cell r="U74">
            <v>1</v>
          </cell>
          <cell r="V74">
            <v>1</v>
          </cell>
        </row>
        <row r="75">
          <cell r="A75">
            <v>27</v>
          </cell>
          <cell r="B75" t="str">
            <v>2-11</v>
          </cell>
          <cell r="C75" t="str">
            <v>Φ22</v>
          </cell>
          <cell r="D75">
            <v>1306</v>
          </cell>
          <cell r="E75">
            <v>1306</v>
          </cell>
          <cell r="F75">
            <v>1306</v>
          </cell>
          <cell r="G75">
            <v>1306</v>
          </cell>
          <cell r="H75">
            <v>1306</v>
          </cell>
          <cell r="I75">
            <v>0</v>
          </cell>
          <cell r="J75">
            <v>0</v>
          </cell>
          <cell r="K75">
            <v>54</v>
          </cell>
          <cell r="L75">
            <v>545</v>
          </cell>
          <cell r="M75">
            <v>1910</v>
          </cell>
          <cell r="N75" t="str">
            <v/>
          </cell>
          <cell r="O75">
            <v>54</v>
          </cell>
          <cell r="P75" t="str">
            <v/>
          </cell>
          <cell r="Q75">
            <v>54</v>
          </cell>
          <cell r="R75">
            <v>1905</v>
          </cell>
          <cell r="S75">
            <v>1910</v>
          </cell>
        </row>
        <row r="76">
          <cell r="C76" t="str">
            <v>適用</v>
          </cell>
          <cell r="D76" t="str">
            <v>単価</v>
          </cell>
          <cell r="E76" t="str">
            <v>所要数量</v>
          </cell>
          <cell r="F76" t="str">
            <v>金額</v>
          </cell>
        </row>
        <row r="77">
          <cell r="A77">
            <v>28</v>
          </cell>
          <cell r="B77" t="str">
            <v>2-12</v>
          </cell>
          <cell r="C77" t="str">
            <v>ﾏｼﾝﾌﾚｰｷMFP-22K5</v>
          </cell>
          <cell r="D77">
            <v>580</v>
          </cell>
          <cell r="E77">
            <v>0.5</v>
          </cell>
          <cell r="F77">
            <v>290</v>
          </cell>
        </row>
        <row r="78">
          <cell r="C78" t="str">
            <v>ｺﾈｸﾀｰMFPK-22K</v>
          </cell>
          <cell r="D78">
            <v>467</v>
          </cell>
          <cell r="E78">
            <v>1</v>
          </cell>
          <cell r="F78">
            <v>467</v>
          </cell>
        </row>
        <row r="79">
          <cell r="A79">
            <v>29</v>
          </cell>
          <cell r="B79" t="str">
            <v>2-13</v>
          </cell>
          <cell r="C79" t="str">
            <v>厚鋼用MPGP-22K</v>
          </cell>
          <cell r="D79">
            <v>549</v>
          </cell>
          <cell r="E79">
            <v>1</v>
          </cell>
          <cell r="F79">
            <v>549</v>
          </cell>
        </row>
        <row r="80">
          <cell r="C80" t="str">
            <v>合計金額</v>
          </cell>
          <cell r="D80">
            <v>1306</v>
          </cell>
          <cell r="E80">
            <v>1306</v>
          </cell>
          <cell r="F80">
            <v>1306</v>
          </cell>
        </row>
        <row r="81">
          <cell r="A81">
            <v>30</v>
          </cell>
          <cell r="B81" t="str">
            <v>2-14</v>
          </cell>
        </row>
        <row r="83">
          <cell r="A83">
            <v>31</v>
          </cell>
          <cell r="B83" t="str">
            <v>2-15</v>
          </cell>
        </row>
        <row r="85">
          <cell r="A85">
            <v>32</v>
          </cell>
          <cell r="B85" t="str">
            <v>2-16</v>
          </cell>
        </row>
      </sheetData>
      <sheetData sheetId="1"/>
      <sheetData sheetId="2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仕訳書"/>
      <sheetName val="内訳書"/>
      <sheetName val="単価比較表"/>
      <sheetName val="複合単価(機械設備）"/>
      <sheetName val="複合単価 （電気設備）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間接工事費"/>
      <sheetName val="内訳１"/>
      <sheetName val="内訳２"/>
      <sheetName val="積み上げ運搬費"/>
      <sheetName val="A代価(ｲ)"/>
      <sheetName val="A代価(A)"/>
      <sheetName val="A代価(A-1)"/>
      <sheetName val="A代価(A-2)"/>
      <sheetName val="A代価(A-3)"/>
      <sheetName val="A代価(A-4)"/>
      <sheetName val="A代価(A-5)"/>
      <sheetName val="A代価(A-6)"/>
      <sheetName val="A代価(B)"/>
      <sheetName val="A代価(C)"/>
      <sheetName val="A代価(C-1)"/>
      <sheetName val="A代価(D)"/>
      <sheetName val="A代価(D-1)"/>
      <sheetName val="A代価(E)"/>
      <sheetName val="B代価（土留）"/>
      <sheetName val="B代価（支保）"/>
      <sheetName val="B代価（軽量）"/>
      <sheetName val="B代価（土工）"/>
      <sheetName val="B代価（土留イ)"/>
      <sheetName val="Ｂ代価（雨水）"/>
      <sheetName val="Ｃ代価（雨水）"/>
      <sheetName val="窓数量計算"/>
      <sheetName val="土工集計"/>
      <sheetName val="管渠集計"/>
      <sheetName val="附帯工"/>
      <sheetName val="組立1号"/>
      <sheetName val="組立２号"/>
      <sheetName val="平均掘削"/>
      <sheetName val="管渠表A4"/>
      <sheetName val="数量計算書（施工量）"/>
      <sheetName val="数量1"/>
      <sheetName val="数量2"/>
      <sheetName val="数量3"/>
      <sheetName val="数量4"/>
      <sheetName val="数量5"/>
      <sheetName val="数量6"/>
      <sheetName val="数量7"/>
      <sheetName val="単価比較表"/>
      <sheetName val="軽量鋼1"/>
      <sheetName val="軽量鋼2"/>
      <sheetName val="軽量鋼3"/>
      <sheetName val="軽量鋼4"/>
      <sheetName val="軽量鋼5"/>
      <sheetName val="管渠土1"/>
      <sheetName val="管渠土2"/>
      <sheetName val="管渠土3"/>
      <sheetName val="管渠土4"/>
      <sheetName val="管渠土5"/>
      <sheetName val="管渠土6"/>
      <sheetName val="管渠土7"/>
      <sheetName val="管渠土8"/>
      <sheetName val="管渠土9"/>
      <sheetName val="管渠土10"/>
      <sheetName val="管渠土11"/>
      <sheetName val="管渠土12"/>
      <sheetName val="管土工13"/>
      <sheetName val="管渠土14"/>
      <sheetName val="管渠土15"/>
      <sheetName val="汚水計算"/>
      <sheetName val="複合単価(機械設備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提示書"/>
    </sheetNames>
    <definedNames>
      <definedName name="並べ替え" refersTo="#REF!"/>
    </definedNames>
    <sheetDataSet>
      <sheetData sheetId="0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号棟集計"/>
      <sheetName val="代価"/>
      <sheetName val="代価表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緒言"/>
      <sheetName val="仕訳書"/>
      <sheetName val="内訳目次"/>
      <sheetName val="内訳＆集計"/>
      <sheetName val="共通仮設"/>
      <sheetName val="○仮設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</sheetNames>
    <sheetDataSet>
      <sheetData sheetId="0"/>
      <sheetData sheetId="1"/>
      <sheetData sheetId="2" refreshError="1">
        <row r="5">
          <cell r="Z5" t="str">
            <v>/ACAVIEWER.ADN~NI~L~</v>
          </cell>
        </row>
      </sheetData>
      <sheetData sheetId="3"/>
      <sheetData sheetId="4"/>
      <sheetData sheetId="5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画面"/>
      <sheetName val="一覧表"/>
      <sheetName val="000000"/>
      <sheetName val="設計書"/>
      <sheetName val="仕訳書"/>
      <sheetName val="計算詳細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  <sheetName val="変更協議 "/>
      <sheetName val="変更理由"/>
    </sheetNames>
    <sheetDataSet>
      <sheetData sheetId="0" refreshError="1">
        <row r="38">
          <cell r="E38">
            <v>129000</v>
          </cell>
        </row>
      </sheetData>
      <sheetData sheetId="1" refreshError="1">
        <row r="2">
          <cell r="I2">
            <v>1</v>
          </cell>
        </row>
        <row r="3">
          <cell r="I3">
            <v>0.04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入力画面"/>
      <sheetName val="設計書"/>
      <sheetName val="仕訳書"/>
      <sheetName val="一覧表"/>
      <sheetName val="計算詳細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2">
          <cell r="I22">
            <v>502950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諸経費"/>
      <sheetName val="総括"/>
      <sheetName val="総括tedl灯器"/>
      <sheetName val="総括tedl仮設撤去"/>
      <sheetName val="総括tcll灯器"/>
      <sheetName val="梱包輸送"/>
      <sheetName val="重機運搬"/>
      <sheetName val="単価"/>
      <sheetName val="見積-1"/>
      <sheetName val="複合単価"/>
      <sheetName val="代価一覧"/>
      <sheetName val="配線材料"/>
      <sheetName val="70-AS"/>
      <sheetName val="110-AS"/>
      <sheetName val="340-AS"/>
      <sheetName val="スイーパ"/>
      <sheetName val="トラック"/>
      <sheetName val="運搬代価"/>
      <sheetName val="2次側"/>
      <sheetName val="控除"/>
      <sheetName val="見積条件"/>
      <sheetName val="見積-2"/>
      <sheetName val="単位数量"/>
      <sheetName val="配管-1"/>
      <sheetName val="配管-2-1"/>
      <sheetName val="基台内充填"/>
      <sheetName val="配管-2-2"/>
      <sheetName val="孔充填"/>
      <sheetName val="残土土捨場"/>
      <sheetName val="ダンプ"/>
      <sheetName val="試験調整"/>
      <sheetName val="役務費"/>
      <sheetName val="仕訳書（変更）"/>
      <sheetName val="土工集計"/>
      <sheetName val="数量総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"/>
      <sheetName val="代価表（新）"/>
      <sheetName val="仕訳書 "/>
      <sheetName val="主要機器表"/>
      <sheetName val="幹線"/>
      <sheetName val="受変電"/>
      <sheetName val="動力"/>
      <sheetName val="電灯"/>
      <sheetName val="ＴＥＬ"/>
      <sheetName val="拡声"/>
      <sheetName val="自火報"/>
      <sheetName val="構内通信"/>
    </sheetNames>
    <sheetDataSet>
      <sheetData sheetId="0" refreshError="1">
        <row r="7">
          <cell r="AA7">
            <v>4500</v>
          </cell>
        </row>
        <row r="8">
          <cell r="AA8">
            <v>5490</v>
          </cell>
        </row>
        <row r="10">
          <cell r="AA10">
            <v>2530</v>
          </cell>
        </row>
        <row r="39">
          <cell r="AA39">
            <v>19000</v>
          </cell>
        </row>
        <row r="40">
          <cell r="AA40">
            <v>12800</v>
          </cell>
        </row>
        <row r="41">
          <cell r="AA41">
            <v>18100</v>
          </cell>
        </row>
        <row r="42">
          <cell r="AA42">
            <v>7950</v>
          </cell>
        </row>
        <row r="43">
          <cell r="AA43">
            <v>11800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N"/>
      <sheetName val="ABN基礎"/>
      <sheetName val="PALS"/>
      <sheetName val="SFL"/>
      <sheetName val="SALS"/>
      <sheetName val="ALB"/>
      <sheetName val="船損料"/>
      <sheetName val="PAPI"/>
      <sheetName val="CGL"/>
      <sheetName val="REDL"/>
      <sheetName val="RCLL"/>
      <sheetName val="RTZL"/>
      <sheetName val="TEDL"/>
      <sheetName val="TCLL"/>
      <sheetName val="TXGS"/>
      <sheetName val="WDIL"/>
      <sheetName val="FLO"/>
      <sheetName val="DUCT"/>
      <sheetName val="DUCT-11"/>
      <sheetName val="DUCT-12"/>
      <sheetName val="DUCT-13"/>
      <sheetName val="DUCT-211"/>
      <sheetName val="DUCT-21"/>
      <sheetName val="DUCT-22"/>
      <sheetName val="DUCT-23"/>
      <sheetName val="代価価格"/>
      <sheetName val="配管緑地"/>
      <sheetName val="配管緑地2"/>
      <sheetName val="配管21"/>
      <sheetName val="配管緑地22"/>
      <sheetName val="配管緑地23"/>
      <sheetName val="配管-11"/>
      <sheetName val="配管-12"/>
      <sheetName val="配管-13"/>
      <sheetName val="電源"/>
      <sheetName val="監視"/>
      <sheetName val="予備発"/>
      <sheetName val="総括合"/>
      <sheetName val="総括"/>
      <sheetName val="単価表"/>
      <sheetName val="灯器"/>
      <sheetName val="概算容量"/>
      <sheetName val="軽量数"/>
      <sheetName val="灯器ALS"/>
      <sheetName val="灯器REDL"/>
      <sheetName val="複配線"/>
      <sheetName val="灯器RCLL"/>
      <sheetName val="灯器RTZL"/>
      <sheetName val="灯器TCLLCON"/>
      <sheetName val="灯器TCLLAS"/>
      <sheetName val="基台CON"/>
      <sheetName val="基台AS"/>
      <sheetName val="BORING"/>
      <sheetName val="１次管"/>
      <sheetName val="２次管"/>
      <sheetName val="複灯器"/>
      <sheetName val="複基台"/>
      <sheetName val="複配管"/>
      <sheetName val="締固人"/>
      <sheetName val="掘削機"/>
      <sheetName val="掘削人"/>
      <sheetName val="ﾊﾞｯｸﾎｰ"/>
      <sheetName val="ﾀﾝﾊﾟ"/>
      <sheetName val="埋戻機"/>
      <sheetName val="軽量型"/>
      <sheetName val="ｺﾝ16-12-25"/>
      <sheetName val="クッカー"/>
      <sheetName val="ｺﾝ18-12-40"/>
      <sheetName val="CUTAS1刃10cm"/>
      <sheetName val="CUTAS2刃10cm"/>
      <sheetName val="ﾄﾗｯｸ2"/>
      <sheetName val="ｺﾝ24-12-40"/>
      <sheetName val="清掃"/>
      <sheetName val="残土場"/>
      <sheetName val="残土捨"/>
      <sheetName val="ﾀﾞﾝﾌﾟ"/>
      <sheetName val="C40"/>
      <sheetName val="型枠50"/>
      <sheetName val="鉄筋13"/>
      <sheetName val="鉄筋19"/>
      <sheetName val="埋戻人"/>
      <sheetName val="埋戻砂"/>
      <sheetName val="芝採"/>
      <sheetName val="芝張"/>
      <sheetName val="φ70-75AS"/>
      <sheetName val="φ235-75AS"/>
      <sheetName val="φ320-75AS"/>
      <sheetName val="φ420-75AS"/>
      <sheetName val="φ70-100AS"/>
      <sheetName val="φ235-100AS"/>
      <sheetName val="φ320-100AS"/>
      <sheetName val="φ420-100AS"/>
      <sheetName val="φ70-110AS"/>
      <sheetName val="φ320-110AS"/>
      <sheetName val="φ420-110AS"/>
      <sheetName val="φ70-110CO"/>
      <sheetName val="φ320-110CO"/>
      <sheetName val="φ420-110CO"/>
      <sheetName val="φ70-130AS"/>
      <sheetName val="φ320-130AS"/>
      <sheetName val="φ420-130AS"/>
      <sheetName val="φ70-180CO"/>
      <sheetName val="φ235-180CO"/>
      <sheetName val="φ320-180CO"/>
      <sheetName val="φ420-180CO"/>
      <sheetName val="φ420-170AS"/>
      <sheetName val="φ320-170AS"/>
      <sheetName val="φ235-170AS"/>
      <sheetName val="φ70-270AS"/>
      <sheetName val="φ235-270AS"/>
      <sheetName val="φ320-270AS"/>
      <sheetName val="φ420-270AS"/>
      <sheetName val="Sheet"/>
      <sheetName val="BASE"/>
      <sheetName val="内訳書"/>
      <sheetName val="複合単価表"/>
      <sheetName val="代価表"/>
      <sheetName val="経済比較"/>
      <sheetName val="ALB比"/>
      <sheetName val="CGL比"/>
      <sheetName val="WDIL比"/>
      <sheetName val="ABN比"/>
      <sheetName val="FLO電比"/>
      <sheetName val="FLO監比"/>
      <sheetName val="複配線2"/>
      <sheetName val="複配管2"/>
      <sheetName val="TXGS比"/>
      <sheetName val="REDL比較"/>
      <sheetName val="灯基RE"/>
      <sheetName val="RCLL比較"/>
      <sheetName val="灯基RC"/>
      <sheetName val="RTZL比較"/>
      <sheetName val="灯基RZ"/>
      <sheetName val="TCLL比較"/>
      <sheetName val="灯基TC"/>
      <sheetName val="単価"/>
      <sheetName val="複灯"/>
      <sheetName val="複基"/>
      <sheetName val="ASφ70"/>
      <sheetName val="ASφ235"/>
      <sheetName val="ASφ320"/>
      <sheetName val="ASφ4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配管"/>
      <sheetName val="複合排桝"/>
      <sheetName val="仕訳"/>
      <sheetName val="複器"/>
      <sheetName val="複器 (2)"/>
      <sheetName val="複合代価"/>
      <sheetName val="内訳"/>
      <sheetName val="変更内訳"/>
      <sheetName val="変更仕訳"/>
      <sheetName val="変更協議"/>
      <sheetName val="変更協議 (2)"/>
      <sheetName val="変更理由"/>
      <sheetName val="数量"/>
      <sheetName val="数量 (2)"/>
      <sheetName val="数量 (3)"/>
      <sheetName val="数量B"/>
      <sheetName val="数計"/>
      <sheetName val="数計 (2)"/>
      <sheetName val="数計 (3)"/>
      <sheetName val="概算仕訳"/>
      <sheetName val="議事録"/>
      <sheetName val="配管-1"/>
      <sheetName val="内訳＆集計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価表4-1,2 (2)"/>
      <sheetName val="３"/>
      <sheetName val="代価表2ｰ1､2"/>
      <sheetName val="代価表3ｰ1､2"/>
      <sheetName val="代価表3ｰ3,4"/>
      <sheetName val="代価表3ｰ5"/>
      <sheetName val="代価表4-1,2"/>
      <sheetName val="代価表4-3,4"/>
      <sheetName val="代価表4-5,6"/>
      <sheetName val="代価表4-7"/>
      <sheetName val="代価表8-1"/>
      <sheetName val="代価表11-1"/>
      <sheetName val="代価表18-1,2"/>
      <sheetName val="代価表18-3"/>
      <sheetName val="代価表19-1,2"/>
      <sheetName val="代価表20-1.2"/>
      <sheetName val="代価表20-3,4"/>
      <sheetName val="代価表20-5,6"/>
      <sheetName val="複器"/>
    </sheetNames>
    <sheetDataSet>
      <sheetData sheetId="0" refreshError="1"/>
      <sheetData sheetId="1" refreshError="1">
        <row r="34">
          <cell r="J34" t="str">
            <v>名 護 市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   "/>
      <sheetName val="土工"/>
      <sheetName val="数量総括表"/>
      <sheetName val="本工事内訳表"/>
      <sheetName val="明細表"/>
      <sheetName val="仕訳書（変更）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97-1"/>
      <sheetName val="明細表"/>
      <sheetName val="３"/>
    </sheetNames>
    <sheetDataSet>
      <sheetData sheetId="0" refreshError="1">
        <row r="36">
          <cell r="K36" t="str">
            <v>大宜味村役場</v>
          </cell>
        </row>
      </sheetData>
      <sheetData sheetId="1" refreshError="1"/>
      <sheetData sheetId="2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ール"/>
      <sheetName val="見積比１"/>
      <sheetName val="見積比２"/>
      <sheetName val="見積比３"/>
      <sheetName val="全体"/>
      <sheetName val="代価表"/>
      <sheetName val="Sheet1"/>
      <sheetName val="Sheet2"/>
      <sheetName val="Sheet3"/>
    </sheetNames>
    <sheetDataSet>
      <sheetData sheetId="0">
        <row r="231">
          <cell r="BB231" t="str">
            <v>NO</v>
          </cell>
        </row>
        <row r="234">
          <cell r="AS234" t="str">
            <v xml:space="preserve">     内      訳      書</v>
          </cell>
        </row>
        <row r="237">
          <cell r="AS237" t="str">
            <v xml:space="preserve">          実   施   工   事   費</v>
          </cell>
          <cell r="AX237" t="str">
            <v xml:space="preserve">      対 象 経 費</v>
          </cell>
          <cell r="BA237" t="str">
            <v xml:space="preserve">    対 象 外 経 費</v>
          </cell>
        </row>
        <row r="239">
          <cell r="AN239" t="str">
            <v>NO</v>
          </cell>
          <cell r="AP239" t="str">
            <v>名      称</v>
          </cell>
          <cell r="AR239" t="str">
            <v>規     格</v>
          </cell>
          <cell r="AS239" t="str">
            <v>数量</v>
          </cell>
          <cell r="AT239" t="str">
            <v>単位</v>
          </cell>
          <cell r="AU239" t="str">
            <v xml:space="preserve"> 単  価</v>
          </cell>
          <cell r="AV239" t="str">
            <v>金   額</v>
          </cell>
          <cell r="AW239" t="str">
            <v xml:space="preserve"> 備  考</v>
          </cell>
          <cell r="AX239" t="str">
            <v>数量</v>
          </cell>
          <cell r="AY239" t="str">
            <v>単位</v>
          </cell>
          <cell r="AZ239" t="str">
            <v>金   額</v>
          </cell>
          <cell r="BA239" t="str">
            <v>数量</v>
          </cell>
          <cell r="BB239" t="str">
            <v>単位</v>
          </cell>
          <cell r="BC239" t="str">
            <v>金   額</v>
          </cell>
        </row>
        <row r="241">
          <cell r="AN241">
            <v>6</v>
          </cell>
          <cell r="AP241" t="str">
            <v>防水工事</v>
          </cell>
        </row>
        <row r="244">
          <cell r="AR244" t="str">
            <v>ﾎﾟﾘｻﾙﾌｧｲﾄﾞ</v>
          </cell>
        </row>
        <row r="245">
          <cell r="AP245" t="str">
            <v>ｼｰﾘﾝｸﾞ（C種）</v>
          </cell>
          <cell r="AR245" t="str">
            <v>2成分形10*7</v>
          </cell>
          <cell r="AS245">
            <v>171</v>
          </cell>
          <cell r="AT245" t="str">
            <v>ｍ</v>
          </cell>
          <cell r="AU245">
            <v>960</v>
          </cell>
          <cell r="AV245">
            <v>164160</v>
          </cell>
          <cell r="AW245" t="str">
            <v>県単 P-50</v>
          </cell>
          <cell r="AZ245">
            <v>0</v>
          </cell>
          <cell r="BC245">
            <v>0</v>
          </cell>
        </row>
        <row r="246">
          <cell r="AR246" t="str">
            <v>厚3（材工共）</v>
          </cell>
        </row>
        <row r="247">
          <cell r="AP247" t="str">
            <v>ｳﾚﾀﾝ塗膜防水</v>
          </cell>
          <cell r="AR247" t="str">
            <v>平面</v>
          </cell>
          <cell r="AS247">
            <v>143</v>
          </cell>
          <cell r="AT247" t="str">
            <v>㎡</v>
          </cell>
          <cell r="AU247">
            <v>4060</v>
          </cell>
          <cell r="AV247">
            <v>580580</v>
          </cell>
          <cell r="AW247" t="str">
            <v xml:space="preserve"> 〃　 〃</v>
          </cell>
          <cell r="AZ247">
            <v>0</v>
          </cell>
          <cell r="BC247">
            <v>0</v>
          </cell>
        </row>
        <row r="248">
          <cell r="AR248" t="str">
            <v>〃</v>
          </cell>
        </row>
        <row r="249">
          <cell r="AP249" t="str">
            <v>　　〃</v>
          </cell>
          <cell r="AR249" t="str">
            <v>立上り面</v>
          </cell>
          <cell r="AS249">
            <v>11.7</v>
          </cell>
          <cell r="AT249" t="str">
            <v>〃</v>
          </cell>
          <cell r="AU249">
            <v>4320</v>
          </cell>
          <cell r="AV249">
            <v>50544</v>
          </cell>
          <cell r="AW249" t="str">
            <v xml:space="preserve"> 〃　 〃</v>
          </cell>
          <cell r="AZ249">
            <v>0</v>
          </cell>
          <cell r="BC249">
            <v>0</v>
          </cell>
        </row>
        <row r="255">
          <cell r="AP255" t="str">
            <v>小     計</v>
          </cell>
          <cell r="AV255">
            <v>795284</v>
          </cell>
          <cell r="AZ255">
            <v>0</v>
          </cell>
          <cell r="BC255">
            <v>0</v>
          </cell>
        </row>
        <row r="259">
          <cell r="AN259">
            <v>7</v>
          </cell>
          <cell r="AP259" t="str">
            <v>ﾀｲﾙ工事</v>
          </cell>
        </row>
        <row r="262">
          <cell r="AQ262" t="str">
            <v>ﾉﾝｽﾘｯﾌﾟﾀｲﾙ</v>
          </cell>
        </row>
        <row r="263">
          <cell r="AO263" t="str">
            <v>床磁器質施釉ﾕﾆｯﾄﾀｲﾙ</v>
          </cell>
          <cell r="AQ263" t="str">
            <v>45角</v>
          </cell>
          <cell r="AS263">
            <v>479</v>
          </cell>
          <cell r="AT263" t="str">
            <v>㎡</v>
          </cell>
          <cell r="AU263">
            <v>6560</v>
          </cell>
          <cell r="AV263">
            <v>3142240</v>
          </cell>
          <cell r="AW263" t="str">
            <v>業者見積り</v>
          </cell>
        </row>
        <row r="267">
          <cell r="AP267" t="str">
            <v>小     計</v>
          </cell>
          <cell r="AV267">
            <v>3142240</v>
          </cell>
        </row>
        <row r="271">
          <cell r="AN271">
            <v>8</v>
          </cell>
          <cell r="AP271" t="str">
            <v>左官工事</v>
          </cell>
        </row>
        <row r="275">
          <cell r="AP275" t="str">
            <v>床ｺﾝｸﾘｰﾄこて仕上げ</v>
          </cell>
          <cell r="AR275" t="str">
            <v>A種</v>
          </cell>
          <cell r="AS275">
            <v>62.4</v>
          </cell>
          <cell r="AT275" t="str">
            <v>㎡</v>
          </cell>
          <cell r="AU275">
            <v>1190</v>
          </cell>
          <cell r="AV275">
            <v>74256</v>
          </cell>
          <cell r="AW275" t="str">
            <v>県単 P-55</v>
          </cell>
          <cell r="AZ275">
            <v>0</v>
          </cell>
          <cell r="BC275">
            <v>0</v>
          </cell>
        </row>
        <row r="277">
          <cell r="AP277" t="str">
            <v>　〃　　　〃</v>
          </cell>
          <cell r="AR277" t="str">
            <v>B種</v>
          </cell>
          <cell r="AS277">
            <v>1125</v>
          </cell>
          <cell r="AT277" t="str">
            <v>〃</v>
          </cell>
          <cell r="AU277">
            <v>850</v>
          </cell>
          <cell r="AV277">
            <v>956250</v>
          </cell>
          <cell r="AW277" t="str">
            <v xml:space="preserve"> 〃　 〃</v>
          </cell>
          <cell r="AZ277">
            <v>0</v>
          </cell>
          <cell r="BC277">
            <v>0</v>
          </cell>
        </row>
        <row r="279">
          <cell r="AP279" t="str">
            <v>外部ﾓﾙﾀﾙ充填</v>
          </cell>
          <cell r="AR279" t="str">
            <v>（建具周囲）</v>
          </cell>
          <cell r="AS279">
            <v>336</v>
          </cell>
          <cell r="AT279" t="str">
            <v>〃</v>
          </cell>
          <cell r="AU279">
            <v>2020</v>
          </cell>
          <cell r="AV279">
            <v>678720</v>
          </cell>
          <cell r="AW279" t="str">
            <v>県単 P-56</v>
          </cell>
          <cell r="AZ279">
            <v>0</v>
          </cell>
          <cell r="BC279">
            <v>0</v>
          </cell>
        </row>
        <row r="281">
          <cell r="AP281" t="str">
            <v>床、人造石研き出し</v>
          </cell>
          <cell r="AR281" t="str">
            <v>厚30</v>
          </cell>
          <cell r="AS281">
            <v>15.9</v>
          </cell>
          <cell r="AT281" t="str">
            <v>〃</v>
          </cell>
          <cell r="AU281">
            <v>20000</v>
          </cell>
          <cell r="AV281">
            <v>318000</v>
          </cell>
          <cell r="AW281" t="str">
            <v>業者見積り</v>
          </cell>
          <cell r="AZ281">
            <v>0</v>
          </cell>
          <cell r="BC281">
            <v>0</v>
          </cell>
        </row>
        <row r="283">
          <cell r="AP283" t="str">
            <v>床下地ﾓﾙﾀﾙ</v>
          </cell>
          <cell r="AS283">
            <v>479</v>
          </cell>
          <cell r="AT283" t="str">
            <v>〃</v>
          </cell>
          <cell r="AU283">
            <v>2350</v>
          </cell>
          <cell r="AV283">
            <v>1125650</v>
          </cell>
          <cell r="AW283" t="str">
            <v>県単 P-55</v>
          </cell>
        </row>
        <row r="287">
          <cell r="AP287" t="str">
            <v>小     計</v>
          </cell>
          <cell r="AV287">
            <v>3152876</v>
          </cell>
          <cell r="AZ287">
            <v>0</v>
          </cell>
          <cell r="BC287">
            <v>0</v>
          </cell>
        </row>
        <row r="304">
          <cell r="BA304" t="str">
            <v xml:space="preserve">     与那原町教育委員会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力式"/>
      <sheetName val="Macro1"/>
      <sheetName val="プール"/>
    </sheetNames>
    <sheetDataSet>
      <sheetData sheetId="0"/>
      <sheetData sheetId="1" refreshError="1">
        <row r="1">
          <cell r="A1" t="str">
            <v>用紙追加</v>
          </cell>
        </row>
      </sheetData>
      <sheetData sheetId="2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総括"/>
      <sheetName val="内訳表"/>
      <sheetName val="代価表"/>
      <sheetName val="桁輸送費"/>
      <sheetName val="架設工"/>
      <sheetName val="床組工"/>
      <sheetName val="支承工"/>
      <sheetName val="地覆工"/>
      <sheetName val="歩道工"/>
      <sheetName val="舗装工"/>
      <sheetName val=" 防水工"/>
      <sheetName val="排水工"/>
      <sheetName val="高欄工"/>
      <sheetName val="落橋防止工"/>
      <sheetName val="伸縮継手工"/>
      <sheetName val="架設機械等"/>
      <sheetName val="単価一覧表"/>
      <sheetName val="単価表"/>
    </sheetNames>
    <sheetDataSet>
      <sheetData sheetId="0" refreshError="1">
        <row r="52">
          <cell r="D52" t="str">
            <v>業  者  １</v>
          </cell>
          <cell r="G52" t="str">
            <v>業  者  ２</v>
          </cell>
          <cell r="J52" t="str">
            <v>業  者  ３</v>
          </cell>
          <cell r="M52" t="str">
            <v>採用単価</v>
          </cell>
        </row>
        <row r="55">
          <cell r="D55" t="str">
            <v>サンライト</v>
          </cell>
          <cell r="G55" t="str">
            <v>福 山 商 事</v>
          </cell>
          <cell r="J55" t="str">
            <v>沖 縄 工 設</v>
          </cell>
        </row>
        <row r="56">
          <cell r="D56">
            <v>3080</v>
          </cell>
          <cell r="E56" t="str">
            <v>.-/個</v>
          </cell>
          <cell r="F56" t="str">
            <v>\</v>
          </cell>
          <cell r="G56">
            <v>3140</v>
          </cell>
          <cell r="H56" t="str">
            <v>.-/個</v>
          </cell>
          <cell r="I56" t="str">
            <v>\</v>
          </cell>
          <cell r="J56">
            <v>3170</v>
          </cell>
          <cell r="K56" t="str">
            <v>.-/個</v>
          </cell>
          <cell r="L56" t="str">
            <v>\</v>
          </cell>
          <cell r="M56">
            <v>3130</v>
          </cell>
          <cell r="N56" t="str">
            <v>.-/個</v>
          </cell>
        </row>
        <row r="59">
          <cell r="D59" t="str">
            <v>サンライト</v>
          </cell>
          <cell r="G59" t="str">
            <v>福 山 商 事</v>
          </cell>
          <cell r="J59" t="str">
            <v>沖 縄 工 設</v>
          </cell>
        </row>
        <row r="60">
          <cell r="D60">
            <v>92230</v>
          </cell>
          <cell r="E60" t="str">
            <v>.-/ｍ</v>
          </cell>
          <cell r="F60" t="str">
            <v>\</v>
          </cell>
          <cell r="G60">
            <v>94070</v>
          </cell>
          <cell r="H60" t="str">
            <v>.-/ｍ</v>
          </cell>
          <cell r="I60" t="str">
            <v>\</v>
          </cell>
          <cell r="J60">
            <v>95000</v>
          </cell>
          <cell r="K60" t="str">
            <v>.-/ｍ</v>
          </cell>
          <cell r="L60" t="str">
            <v>\</v>
          </cell>
          <cell r="M60">
            <v>93766</v>
          </cell>
          <cell r="N60" t="str">
            <v>.-/ｍ</v>
          </cell>
        </row>
        <row r="61">
          <cell r="D61" t="str">
            <v>サンライト</v>
          </cell>
          <cell r="G61" t="str">
            <v>福 山 商 事</v>
          </cell>
          <cell r="J61" t="str">
            <v>沖 縄 工 設</v>
          </cell>
        </row>
        <row r="62">
          <cell r="D62">
            <v>106060</v>
          </cell>
          <cell r="E62" t="str">
            <v>.-/ｍ</v>
          </cell>
          <cell r="F62" t="str">
            <v>\</v>
          </cell>
          <cell r="G62">
            <v>108180</v>
          </cell>
          <cell r="H62" t="str">
            <v>.-/ｍ</v>
          </cell>
          <cell r="I62" t="str">
            <v>\</v>
          </cell>
          <cell r="J62">
            <v>109240</v>
          </cell>
          <cell r="K62" t="str">
            <v>.-/ｍ</v>
          </cell>
          <cell r="L62" t="str">
            <v>\</v>
          </cell>
          <cell r="M62">
            <v>107826</v>
          </cell>
          <cell r="N62" t="str">
            <v>.-/ｍ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2回変更理由書 "/>
      <sheetName val="Sheet1"/>
      <sheetName val="Sheet2"/>
      <sheetName val="Sheet3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西原小仕訳"/>
      <sheetName val="西原小内訳"/>
      <sheetName val="複合単価 "/>
      <sheetName val="歩掛計算 "/>
      <sheetName val="採用価格"/>
      <sheetName val="管土工数量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仮設"/>
      <sheetName val="躯体"/>
      <sheetName val="統計値(RC.CB)"/>
      <sheetName val="解体"/>
      <sheetName val="発生材"/>
      <sheetName val="外部床"/>
      <sheetName val="外部壁 "/>
      <sheetName val="外部開口"/>
      <sheetName val="外部天井 "/>
      <sheetName val="内部床"/>
      <sheetName val="内部壁"/>
      <sheetName val="内部開口 "/>
      <sheetName val="内部天井"/>
      <sheetName val="統計表(RC.CB)"/>
      <sheetName val="Sheet6"/>
      <sheetName val="数量（RC）砂川　勝延"/>
      <sheetName val="数量（RC）砂川　勝延.xls"/>
      <sheetName val="%E6%95%B0%E9%87%8F%EF%BC%88RC%E"/>
    </sheetNames>
    <definedNames>
      <definedName name="[ボタン処理1].根廻入力"/>
      <definedName name="樹高入力"/>
      <definedName name="数量0"/>
      <definedName name="数量1"/>
      <definedName name="数量2"/>
      <definedName name="数量3"/>
      <definedName name="数量4"/>
      <definedName name="数量5"/>
      <definedName name="数量6"/>
      <definedName name="数量7"/>
      <definedName name="数量8"/>
      <definedName name="数量9"/>
      <definedName name="数量CL"/>
      <definedName name="数量CON"/>
      <definedName name="本数入力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種内訳"/>
      <sheetName val="ﾌﾟﾗﾝﾄ電気"/>
      <sheetName val="建築付帯"/>
      <sheetName val="諸経費計算表"/>
      <sheetName val="電気工事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"/>
      <sheetName val="内訳"/>
      <sheetName val="複合"/>
      <sheetName val="盤歩掛表"/>
      <sheetName val="幹動拾"/>
      <sheetName val="撤去拾"/>
      <sheetName val="処分費"/>
    </sheetNames>
    <sheetDataSet>
      <sheetData sheetId="0">
        <row r="1">
          <cell r="H1" t="str">
            <v>　　　　　　　令和５年　３月　　日</v>
          </cell>
        </row>
        <row r="5">
          <cell r="F5" t="str">
            <v xml:space="preserve"> 沖縄県立芸術大学空調設備改修工事設計業務(電気設備)</v>
          </cell>
        </row>
      </sheetData>
      <sheetData sheetId="1"/>
      <sheetData sheetId="2"/>
      <sheetData sheetId="3">
        <row r="30">
          <cell r="F30">
            <v>2.2560000000000002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改築"/>
      <sheetName val="積算内特"/>
      <sheetName val="積算内関公施設"/>
      <sheetName val="合計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特記仕様 "/>
      <sheetName val="本工事"/>
      <sheetName val="内訳総括"/>
      <sheetName val="代一覧"/>
      <sheetName val="代価"/>
      <sheetName val="単一覧 "/>
      <sheetName val="単価表"/>
      <sheetName val="機単一覧"/>
      <sheetName val="機械単価表"/>
      <sheetName val="物価単価"/>
      <sheetName val="数量総括"/>
      <sheetName val="LINE別集計表"/>
      <sheetName val="数総括1"/>
      <sheetName val="土工1"/>
      <sheetName val="諸数量1"/>
      <sheetName val="数総括2"/>
      <sheetName val="土工2"/>
      <sheetName val="諸数量2"/>
      <sheetName val="数総括3"/>
      <sheetName val="土工3"/>
      <sheetName val="諸数量3"/>
      <sheetName val="構造数量"/>
    </sheetNames>
    <sheetDataSet>
      <sheetData sheetId="0"/>
      <sheetData sheetId="1"/>
      <sheetData sheetId="2"/>
      <sheetData sheetId="3"/>
      <sheetData sheetId="4">
        <row r="76">
          <cell r="H76">
            <v>24612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"/>
      <sheetName val="内訳"/>
      <sheetName val="複合"/>
      <sheetName val="盤歩掛表"/>
      <sheetName val="低減率"/>
      <sheetName val="1.幹線拾"/>
      <sheetName val="2.ｺﾝ拾"/>
      <sheetName val="3.電灯拾"/>
      <sheetName val="4.弱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6自動制御設備"/>
      <sheetName val="ｃ.自動制御機器"/>
      <sheetName val="ｃ_自動制御機器"/>
    </sheetNames>
    <sheetDataSet>
      <sheetData sheetId="0"/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協議書（甲）"/>
      <sheetName val="理由書"/>
      <sheetName val="変更仕訳"/>
      <sheetName val="変更内訳"/>
      <sheetName val="複合単価"/>
      <sheetName val="代価表 (機械)"/>
      <sheetName val="複合単価 （機械）"/>
      <sheetName val="単価表(機械)"/>
      <sheetName val="緑地４機械拾い "/>
      <sheetName val="緑地６機械拾い"/>
      <sheetName val="緑地４機械単独 拾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仕訳"/>
      <sheetName val="内訳"/>
      <sheetName val="代価表"/>
      <sheetName val="集計"/>
      <sheetName val="単価"/>
      <sheetName val="変更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・ｺﾝｾﾝﾄ電話"/>
      <sheetName val="****01"/>
      <sheetName val="laroux"/>
      <sheetName val="仕訳書 "/>
      <sheetName val="幹線 1"/>
      <sheetName val="幹線2"/>
      <sheetName val="動力"/>
      <sheetName val="電灯"/>
      <sheetName val="ｺﾝｾﾝﾄ"/>
      <sheetName val="受変電"/>
      <sheetName val="電話"/>
      <sheetName val="ＴＶ"/>
      <sheetName val="放送"/>
      <sheetName val="音響"/>
      <sheetName val="電気時計"/>
      <sheetName val="自火報"/>
      <sheetName val="撤去工事"/>
      <sheetName val="複合・幹線 "/>
      <sheetName val="複合・電灯"/>
      <sheetName val="複合・動力ＴＶ放送火報撤去"/>
      <sheetName val="代価表ﾊﾝﾄﾞﾎｰﾙ"/>
      <sheetName val="歩掛計算書"/>
      <sheetName val="歩掛計算書 (2)"/>
      <sheetName val="主要機器表"/>
      <sheetName val="主要機器表 (2)"/>
      <sheetName val="複合単価 (2)"/>
      <sheetName val="集計（ｺﾝｾﾝﾄ）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集計（電話,情報） "/>
      <sheetName val="TEL1"/>
      <sheetName val="TEL2"/>
      <sheetName val="TEL3"/>
      <sheetName val="TEL4"/>
      <sheetName val="TEL5"/>
      <sheetName val="複合_ｺﾝｾﾝﾄ電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仕訳内訳"/>
      <sheetName val="A4内訳"/>
      <sheetName val="A4代価"/>
      <sheetName val="三者見積"/>
      <sheetName val="諸経費算定"/>
      <sheetName val="鏡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ｼｰﾄ"/>
      <sheetName val="結果ｼｰﾄ"/>
      <sheetName val="当初本工事"/>
      <sheetName val="当初諸経費"/>
      <sheetName val="内訳明細"/>
      <sheetName val="変更本工事"/>
      <sheetName val="変更諸経費"/>
      <sheetName val="変更箇所対象"/>
      <sheetName val="2変本工事"/>
      <sheetName val="2変諸経費"/>
      <sheetName val="名前一覧表"/>
      <sheetName val="Sheet11"/>
      <sheetName val="Sheet12"/>
      <sheetName val="Sheet13"/>
      <sheetName val="Sheet14"/>
      <sheetName val="Sheet15"/>
    </sheetNames>
    <sheetDataSet>
      <sheetData sheetId="0"/>
      <sheetData sheetId="1" refreshError="1">
        <row r="39">
          <cell r="D39">
            <v>17004000</v>
          </cell>
        </row>
        <row r="78">
          <cell r="C78">
            <v>2632000</v>
          </cell>
        </row>
        <row r="82">
          <cell r="C82">
            <v>1150000</v>
          </cell>
        </row>
        <row r="94">
          <cell r="C94">
            <v>1584000</v>
          </cell>
        </row>
        <row r="98">
          <cell r="C98">
            <v>138000</v>
          </cell>
        </row>
        <row r="140">
          <cell r="C140">
            <v>110123000</v>
          </cell>
        </row>
        <row r="145">
          <cell r="D145">
            <v>28594000</v>
          </cell>
        </row>
        <row r="179">
          <cell r="C179">
            <v>14586000</v>
          </cell>
        </row>
      </sheetData>
      <sheetData sheetId="2"/>
      <sheetData sheetId="3" refreshError="1">
        <row r="18">
          <cell r="K18">
            <v>12.35</v>
          </cell>
        </row>
        <row r="76">
          <cell r="G76">
            <v>26.24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8"/>
      <sheetName val="データ表"/>
      <sheetName val="居住調査"/>
      <sheetName val="移転工法"/>
      <sheetName val="補償金明細"/>
      <sheetName val="移転雑費"/>
      <sheetName val="登記報酬"/>
      <sheetName val="消費税"/>
      <sheetName val="建物移転"/>
      <sheetName val="工作移転"/>
      <sheetName val="工作調査"/>
      <sheetName val="工作拾書"/>
      <sheetName val="動産移転"/>
      <sheetName val="借家人"/>
      <sheetName val="動産調査"/>
      <sheetName val="屋内動産"/>
      <sheetName val="立竹木"/>
      <sheetName val="立木調査"/>
      <sheetName val="立竹木名称"/>
      <sheetName val="仮住居"/>
      <sheetName val="家賃減収"/>
      <sheetName val="別 表"/>
      <sheetName val="営業休止"/>
      <sheetName val="内明(1)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  <sheetName val="10内訳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条件入力"/>
      <sheetName val="Sheet1"/>
      <sheetName val="数量表"/>
    </sheetNames>
    <sheetDataSet>
      <sheetData sheetId="0">
        <row r="2">
          <cell r="D2">
            <v>1</v>
          </cell>
          <cell r="I2">
            <v>22</v>
          </cell>
        </row>
        <row r="3">
          <cell r="D3">
            <v>1.5</v>
          </cell>
        </row>
        <row r="5">
          <cell r="I5">
            <v>1</v>
          </cell>
        </row>
        <row r="11">
          <cell r="C11">
            <v>2.5</v>
          </cell>
        </row>
        <row r="17">
          <cell r="P17">
            <v>19</v>
          </cell>
        </row>
        <row r="30">
          <cell r="K30">
            <v>22905</v>
          </cell>
        </row>
        <row r="37">
          <cell r="H37">
            <v>15900</v>
          </cell>
        </row>
        <row r="48">
          <cell r="C48">
            <v>135.38200000000001</v>
          </cell>
        </row>
        <row r="54">
          <cell r="K54">
            <v>6335</v>
          </cell>
        </row>
        <row r="78">
          <cell r="K78">
            <v>19659</v>
          </cell>
        </row>
        <row r="102">
          <cell r="K102">
            <v>36504</v>
          </cell>
        </row>
        <row r="126">
          <cell r="K126">
            <v>40946</v>
          </cell>
        </row>
        <row r="246">
          <cell r="K246">
            <v>388800</v>
          </cell>
        </row>
        <row r="270">
          <cell r="K270">
            <v>23349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繰理A"/>
      <sheetName val="積算内A"/>
      <sheetName val="支払限度額計算書"/>
      <sheetName val="繰理B"/>
      <sheetName val="繰理B(当初)"/>
      <sheetName val="積算B"/>
      <sheetName val="工程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明細書"/>
      <sheetName val="総括（Aﾗｲﾝ）"/>
      <sheetName val="総括（Bﾗｲﾝ）"/>
      <sheetName val="数量（Aﾗｲﾝ）"/>
      <sheetName val="数量（Bﾗｲﾝ）"/>
      <sheetName val="内訳＆集計"/>
      <sheetName val="内訳目次"/>
      <sheetName val="代価表(C)"/>
      <sheetName val="管土工数量"/>
      <sheetName val="代価総括(B)"/>
      <sheetName val="仮設"/>
      <sheetName val="代価表01"/>
      <sheetName val="複合単価"/>
      <sheetName val="仕訳内訳"/>
      <sheetName val="内訳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水道復旧"/>
      <sheetName val="衛生器具"/>
      <sheetName val="量水器"/>
      <sheetName val="仕切弁等"/>
      <sheetName val="排水金物"/>
      <sheetName val="Y型ｽﾄﾚｰﾅｰ等"/>
      <sheetName val="圧力計等"/>
      <sheetName val="吹出口ダンパ"/>
      <sheetName val="排水金物類"/>
      <sheetName val="自動ｴｱ抜き弁"/>
      <sheetName val="ダクト"/>
      <sheetName val="チャンバーボックス"/>
      <sheetName val="基準単価"/>
      <sheetName val="搬入据付"/>
      <sheetName val="搬入据付 (2)"/>
      <sheetName val="搬入据付 (3)"/>
      <sheetName val="搬入据付 (4)"/>
      <sheetName val="ｷｬﾝﾊﾞｽ継手"/>
      <sheetName val="消火"/>
      <sheetName val="土工事"/>
      <sheetName val="土工事 (2)"/>
      <sheetName val="弁等原紙"/>
      <sheetName val="代価表01"/>
    </sheetNames>
    <sheetDataSet>
      <sheetData sheetId="0">
        <row r="20">
          <cell r="AD20">
            <v>0.2</v>
          </cell>
        </row>
        <row r="22">
          <cell r="AE22">
            <v>0.65</v>
          </cell>
        </row>
        <row r="26">
          <cell r="AD26">
            <v>0.1</v>
          </cell>
          <cell r="AE26">
            <v>0.3</v>
          </cell>
        </row>
        <row r="28">
          <cell r="AD28">
            <v>0.05</v>
          </cell>
        </row>
        <row r="30">
          <cell r="AD30">
            <v>0.05</v>
          </cell>
          <cell r="AE30">
            <v>0.15</v>
          </cell>
        </row>
        <row r="32">
          <cell r="AE32">
            <v>0.1</v>
          </cell>
        </row>
        <row r="34">
          <cell r="AD34">
            <v>0.05</v>
          </cell>
          <cell r="AE34">
            <v>0.15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仕訳書"/>
      <sheetName val="内訳書 (1)"/>
      <sheetName val="内訳書(2)"/>
      <sheetName val="代価表１"/>
      <sheetName val="代価表(変更)"/>
      <sheetName val="複合(電灯1)"/>
      <sheetName val="複合(変更)"/>
      <sheetName val="7.外集"/>
      <sheetName val="7.外拾"/>
      <sheetName val="7.外集 (変更)"/>
      <sheetName val="7.外拾 (変更)"/>
      <sheetName val="10内訳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木調査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建築"/>
      <sheetName val="諸経費A"/>
      <sheetName val="諸経費"/>
      <sheetName val="仕訳"/>
      <sheetName val="内訳"/>
      <sheetName val="集計 "/>
      <sheetName val="算定表"/>
      <sheetName val="代価 A"/>
      <sheetName val="代価B"/>
      <sheetName val="比較表A"/>
      <sheetName val="比較表 B"/>
      <sheetName val="基礎駆体"/>
      <sheetName val="上部駆体"/>
      <sheetName val="基礎鉄筋集計 "/>
      <sheetName val="上部鉄筋集計"/>
      <sheetName val="土工"/>
      <sheetName val="く体"/>
      <sheetName val="鉄筋"/>
      <sheetName val="CB"/>
      <sheetName val="防水"/>
      <sheetName val="石"/>
      <sheetName val="ﾀｲﾙ"/>
      <sheetName val="木"/>
      <sheetName val="構造材"/>
      <sheetName val="造作材"/>
      <sheetName val="金属"/>
      <sheetName val="左官"/>
      <sheetName val="木製建具"/>
      <sheetName val="金製建具 "/>
      <sheetName val="ｶﾞﾗｽ"/>
      <sheetName val="塗装"/>
      <sheetName val="仕上塗"/>
      <sheetName val="内外装"/>
      <sheetName val="表紙"/>
      <sheetName val="く体集計"/>
      <sheetName val="鉄筋集計"/>
      <sheetName val="その他"/>
      <sheetName val="経費内訳"/>
      <sheetName val="入力"/>
      <sheetName val="設備"/>
      <sheetName val="全体"/>
      <sheetName val="下請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坑土工"/>
      <sheetName val="土工（5）"/>
      <sheetName val="土工 (6)"/>
      <sheetName val="土工 (7)"/>
      <sheetName val="土工 (8)"/>
      <sheetName val="地盤改良（7）"/>
      <sheetName val="地盤改良(8)"/>
      <sheetName val="舗装工"/>
      <sheetName val="舗装復旧（5）"/>
      <sheetName val="舗装復旧 (6)"/>
      <sheetName val="舗装復旧 (7)"/>
      <sheetName val="舗装復旧 (8)"/>
      <sheetName val="付帯工"/>
      <sheetName val="付帯工（5）"/>
      <sheetName val="付帯工 (6)"/>
      <sheetName val="付帯工 (7)"/>
      <sheetName val="付帯工 (8)"/>
      <sheetName val="作業量"/>
      <sheetName val="地盤改良工"/>
      <sheetName val="推進工"/>
      <sheetName val="仮設鋼材(5)"/>
      <sheetName val="仮設鋼材(6)"/>
      <sheetName val="仮設鋼材(6-2)"/>
      <sheetName val="仮設鋼材(7)"/>
      <sheetName val="仮設鋼材(8)"/>
      <sheetName val="Sheet1"/>
      <sheetName val="Sheet2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平安保育園空調計算"/>
      <sheetName val="一位単価2"/>
      <sheetName val="一位単価3"/>
      <sheetName val="ｃ.自動制御機器"/>
      <sheetName val="鏡"/>
      <sheetName val="#REF"/>
      <sheetName val="10内訳変"/>
      <sheetName val="共通"/>
      <sheetName val="吸込口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</sheet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管理ｼｰﾄ"/>
      <sheetName val="印刷"/>
      <sheetName val="事業総括"/>
      <sheetName val="内訳表"/>
    </sheetNames>
    <sheetDataSet>
      <sheetData sheetId="0">
        <row r="17">
          <cell r="F17">
            <v>25685000</v>
          </cell>
        </row>
        <row r="22">
          <cell r="F22">
            <v>30349000</v>
          </cell>
        </row>
        <row r="25">
          <cell r="M25">
            <v>1965285.7142857127</v>
          </cell>
        </row>
        <row r="32">
          <cell r="F32">
            <v>1615714.2857142857</v>
          </cell>
        </row>
        <row r="34">
          <cell r="F34">
            <v>33930000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仕訳書"/>
      <sheetName val="H17単価"/>
      <sheetName val="代価表"/>
      <sheetName val="既製ｺﾝｸﾘｰﾄ工事"/>
      <sheetName val="石工事 "/>
      <sheetName val="墓庭工事"/>
      <sheetName val="Sheet2"/>
      <sheetName val="Sheet3"/>
      <sheetName val="見積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設工事内訳書"/>
      <sheetName val="表紙（工事）H25～"/>
      <sheetName val="表紙"/>
      <sheetName val="本工事費"/>
      <sheetName val="A1"/>
      <sheetName val="A2"/>
      <sheetName val="A3"/>
      <sheetName val="A4"/>
      <sheetName val="A5"/>
      <sheetName val="A6"/>
      <sheetName val="A7"/>
      <sheetName val="B1"/>
      <sheetName val="B2"/>
      <sheetName val="B3-1"/>
      <sheetName val="B3-2"/>
      <sheetName val="B4"/>
      <sheetName val="B5"/>
      <sheetName val="B6"/>
      <sheetName val="B7"/>
      <sheetName val="B8"/>
      <sheetName val="B9"/>
      <sheetName val="B10"/>
      <sheetName val="B11"/>
      <sheetName val="#REF"/>
    </sheetNames>
    <definedNames>
      <definedName name="_xlbgnm.ki1" refersTo="#REF!" sheetId="2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諸経費計算書"/>
      <sheetName val="見積比較（機械）"/>
      <sheetName val="代価表"/>
      <sheetName val="比較表"/>
      <sheetName val="フリー"/>
      <sheetName val="表紙２"/>
      <sheetName val="構成表(不使用)"/>
      <sheetName val="建資比較表（不使用）"/>
      <sheetName val="建資比較（不使用）"/>
      <sheetName val="機器比較（電気（不使用））"/>
      <sheetName val="機器据付工（不使用）"/>
      <sheetName val="変数（不使用）"/>
      <sheetName val="Main"/>
    </sheetNames>
    <sheetDataSet>
      <sheetData sheetId="0">
        <row r="12">
          <cell r="C12" t="str">
            <v>福童浄化センタ－　沈砂池ポンプ棟建築機械設備工事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特記仕様 "/>
      <sheetName val="本工事"/>
      <sheetName val="内訳総括"/>
      <sheetName val="代一覧"/>
      <sheetName val="代価"/>
      <sheetName val="単一覧 "/>
      <sheetName val="単価表"/>
      <sheetName val="機単一覧"/>
      <sheetName val="機械単価表"/>
      <sheetName val="物価単価"/>
      <sheetName val="数量総括"/>
      <sheetName val="LINE別集計表"/>
      <sheetName val="数総括1"/>
      <sheetName val="土工1"/>
      <sheetName val="諸数量1"/>
      <sheetName val="数総括2"/>
      <sheetName val="土工2"/>
      <sheetName val="諸数量2"/>
      <sheetName val="数総括3"/>
      <sheetName val="土工3"/>
      <sheetName val="諸数量3"/>
      <sheetName val="構造数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8"/>
      <sheetName val="データ表"/>
      <sheetName val="居住調査"/>
      <sheetName val="移転工法"/>
      <sheetName val="補償金明細"/>
      <sheetName val="移転雑費"/>
      <sheetName val="登記報酬"/>
      <sheetName val="消費税"/>
      <sheetName val="建物移転"/>
      <sheetName val="工作移転"/>
      <sheetName val="工作調査"/>
      <sheetName val="工作拾書"/>
      <sheetName val="動産移転"/>
      <sheetName val="借家人"/>
      <sheetName val="動産調査"/>
      <sheetName val="屋内動産"/>
      <sheetName val="立竹木"/>
      <sheetName val="立木調査"/>
      <sheetName val="立竹木名称"/>
      <sheetName val="仮住居"/>
      <sheetName val="家賃減収"/>
      <sheetName val="別 表"/>
      <sheetName val="営業休止"/>
      <sheetName val="内明(1)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"/>
      <sheetName val="諸経費計算表"/>
      <sheetName val="Sheet1"/>
      <sheetName val="設計書（鏡）"/>
    </sheetNames>
    <sheetDataSet>
      <sheetData sheetId="0" refreshError="1"/>
      <sheetData sheetId="1" refreshError="1">
        <row r="3">
          <cell r="S3" t="str">
            <v>　　　内</v>
          </cell>
          <cell r="T3" t="str">
            <v>　　　　　訳</v>
          </cell>
          <cell r="U3" t="str">
            <v>二次製品</v>
          </cell>
          <cell r="V3" t="str">
            <v>金　　額</v>
          </cell>
          <cell r="W3" t="str">
            <v>二次製品</v>
          </cell>
          <cell r="X3" t="str">
            <v>金　　額</v>
          </cell>
        </row>
        <row r="4">
          <cell r="R4">
            <v>1</v>
          </cell>
          <cell r="S4" t="str">
            <v>機械設備</v>
          </cell>
          <cell r="T4" t="str">
            <v>式</v>
          </cell>
          <cell r="U4" t="str">
            <v>式</v>
          </cell>
          <cell r="V4">
            <v>1</v>
          </cell>
          <cell r="W4">
            <v>229452588</v>
          </cell>
          <cell r="X4">
            <v>246584546</v>
          </cell>
          <cell r="Y4" t="str">
            <v>　</v>
          </cell>
          <cell r="Z4" t="str">
            <v>　</v>
          </cell>
          <cell r="AA4" t="str">
            <v>　</v>
          </cell>
        </row>
        <row r="5">
          <cell r="R5">
            <v>2</v>
          </cell>
          <cell r="S5" t="str">
            <v>電気計装設備</v>
          </cell>
          <cell r="T5" t="str">
            <v>式</v>
          </cell>
          <cell r="U5" t="str">
            <v>式</v>
          </cell>
          <cell r="V5">
            <v>1</v>
          </cell>
          <cell r="W5">
            <v>521346945</v>
          </cell>
          <cell r="X5">
            <v>576046837</v>
          </cell>
          <cell r="Y5" t="str">
            <v>　</v>
          </cell>
          <cell r="Z5" t="str">
            <v>　</v>
          </cell>
          <cell r="AA5" t="str">
            <v>　</v>
          </cell>
        </row>
        <row r="6">
          <cell r="R6">
            <v>3</v>
          </cell>
          <cell r="S6" t="str">
            <v>土木・建築</v>
          </cell>
          <cell r="T6" t="str">
            <v>式</v>
          </cell>
          <cell r="U6" t="str">
            <v>式</v>
          </cell>
          <cell r="V6">
            <v>1</v>
          </cell>
          <cell r="W6">
            <v>440974261</v>
          </cell>
          <cell r="X6">
            <v>1260700552</v>
          </cell>
        </row>
        <row r="7">
          <cell r="R7">
            <v>4</v>
          </cell>
          <cell r="S7" t="str">
            <v>直　工　比　率</v>
          </cell>
          <cell r="T7" t="str">
            <v>直　工　比　率</v>
          </cell>
          <cell r="U7" t="str">
            <v>直　工　比　率</v>
          </cell>
          <cell r="V7" t="str">
            <v>直　工　比　率</v>
          </cell>
          <cell r="W7" t="str">
            <v>直　工　比　率</v>
          </cell>
          <cell r="X7" t="str">
            <v>直　工　比　率</v>
          </cell>
          <cell r="Y7" t="str">
            <v>直　工　比　率</v>
          </cell>
        </row>
        <row r="8">
          <cell r="R8">
            <v>5</v>
          </cell>
          <cell r="S8" t="str">
            <v>機械</v>
          </cell>
          <cell r="T8" t="str">
            <v>電気</v>
          </cell>
          <cell r="U8" t="str">
            <v>土木</v>
          </cell>
          <cell r="V8" t="str">
            <v>機械</v>
          </cell>
          <cell r="W8" t="str">
            <v>電気</v>
          </cell>
          <cell r="X8" t="str">
            <v>土木</v>
          </cell>
          <cell r="Y8" t="str">
            <v>機械</v>
          </cell>
          <cell r="Z8" t="str">
            <v>電気</v>
          </cell>
          <cell r="AA8" t="str">
            <v>土木</v>
          </cell>
        </row>
        <row r="9">
          <cell r="R9">
            <v>6</v>
          </cell>
          <cell r="S9">
            <v>0.12</v>
          </cell>
          <cell r="T9">
            <v>0.28000000000000003</v>
          </cell>
          <cell r="U9">
            <v>0.61</v>
          </cell>
          <cell r="V9">
            <v>0.12</v>
          </cell>
          <cell r="W9">
            <v>0.28000000000000003</v>
          </cell>
          <cell r="X9">
            <v>0.61</v>
          </cell>
          <cell r="Y9">
            <v>0.12</v>
          </cell>
          <cell r="Z9">
            <v>0.28000000000000003</v>
          </cell>
          <cell r="AA9">
            <v>0.61</v>
          </cell>
        </row>
        <row r="10">
          <cell r="R10">
            <v>7</v>
          </cell>
        </row>
        <row r="11">
          <cell r="R11">
            <v>8</v>
          </cell>
        </row>
        <row r="12">
          <cell r="R12">
            <v>9</v>
          </cell>
        </row>
        <row r="13">
          <cell r="R13">
            <v>10</v>
          </cell>
          <cell r="S13" t="str">
            <v>　</v>
          </cell>
          <cell r="T13" t="str">
            <v>　</v>
          </cell>
          <cell r="U13" t="str">
            <v>　</v>
          </cell>
        </row>
        <row r="14">
          <cell r="S14" t="str">
            <v>　</v>
          </cell>
          <cell r="T14" t="str">
            <v>　</v>
          </cell>
          <cell r="U14" t="str">
            <v>　</v>
          </cell>
          <cell r="V14" t="str">
            <v>　</v>
          </cell>
          <cell r="W14" t="str">
            <v>　</v>
          </cell>
          <cell r="X14" t="str">
            <v>　</v>
          </cell>
        </row>
        <row r="15">
          <cell r="S15" t="str">
            <v>　</v>
          </cell>
          <cell r="T15" t="str">
            <v>経　費　分　配</v>
          </cell>
          <cell r="U15" t="str">
            <v>経　費　分　配</v>
          </cell>
          <cell r="V15" t="str">
            <v>経　費　分　配</v>
          </cell>
          <cell r="W15" t="str">
            <v>経　費　分　配</v>
          </cell>
          <cell r="X15" t="str">
            <v>経　費　分　配</v>
          </cell>
          <cell r="Y15" t="str">
            <v>経　費　分　配</v>
          </cell>
        </row>
        <row r="16">
          <cell r="Y16" t="str">
            <v>機械</v>
          </cell>
          <cell r="Z16" t="str">
            <v>電気</v>
          </cell>
          <cell r="AA16" t="str">
            <v>土木</v>
          </cell>
        </row>
        <row r="17">
          <cell r="S17" t="str">
            <v>直接工事費計</v>
          </cell>
          <cell r="T17" t="str">
            <v>　</v>
          </cell>
          <cell r="U17">
            <v>1191773794</v>
          </cell>
          <cell r="V17" t="str">
            <v>　</v>
          </cell>
          <cell r="W17">
            <v>1191773794</v>
          </cell>
          <cell r="X17">
            <v>2083331935</v>
          </cell>
        </row>
        <row r="18">
          <cell r="T18" t="str">
            <v>運搬費</v>
          </cell>
          <cell r="U18" t="str">
            <v>式</v>
          </cell>
          <cell r="V18">
            <v>1</v>
          </cell>
          <cell r="W18">
            <v>18333321</v>
          </cell>
          <cell r="X18">
            <v>18333321</v>
          </cell>
          <cell r="Y18">
            <v>2199998</v>
          </cell>
          <cell r="Z18">
            <v>5133329</v>
          </cell>
          <cell r="AA18">
            <v>11183325</v>
          </cell>
        </row>
        <row r="19">
          <cell r="T19" t="str">
            <v>準備費</v>
          </cell>
          <cell r="U19" t="str">
            <v>〃</v>
          </cell>
          <cell r="V19">
            <v>1</v>
          </cell>
          <cell r="W19">
            <v>7436000</v>
          </cell>
          <cell r="X19">
            <v>7436000</v>
          </cell>
          <cell r="Y19">
            <v>892320</v>
          </cell>
          <cell r="Z19">
            <v>2082080</v>
          </cell>
          <cell r="AA19">
            <v>4535960</v>
          </cell>
        </row>
        <row r="20">
          <cell r="T20" t="str">
            <v>仮設費</v>
          </cell>
          <cell r="U20" t="str">
            <v>〃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T21" t="str">
            <v>役務費</v>
          </cell>
          <cell r="U21" t="str">
            <v>〃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T22" t="str">
            <v>技術管理費</v>
          </cell>
          <cell r="U22" t="str">
            <v>〃</v>
          </cell>
          <cell r="V22">
            <v>1</v>
          </cell>
          <cell r="W22">
            <v>1000000</v>
          </cell>
          <cell r="X22">
            <v>1000000</v>
          </cell>
          <cell r="Y22">
            <v>120000</v>
          </cell>
          <cell r="Z22">
            <v>280000</v>
          </cell>
          <cell r="AA22">
            <v>610000</v>
          </cell>
        </row>
        <row r="23">
          <cell r="T23" t="str">
            <v>営繕損料</v>
          </cell>
          <cell r="U23" t="str">
            <v>〃</v>
          </cell>
          <cell r="V23">
            <v>1</v>
          </cell>
          <cell r="W23">
            <v>21101012</v>
          </cell>
          <cell r="X23">
            <v>21101012</v>
          </cell>
          <cell r="Y23">
            <v>2532121</v>
          </cell>
          <cell r="Z23">
            <v>5908283</v>
          </cell>
          <cell r="AA23">
            <v>12871617</v>
          </cell>
        </row>
        <row r="24">
          <cell r="T24" t="str">
            <v>安全費</v>
          </cell>
          <cell r="U24" t="str">
            <v>〃</v>
          </cell>
          <cell r="V24">
            <v>1</v>
          </cell>
          <cell r="W24">
            <v>4431212</v>
          </cell>
          <cell r="X24">
            <v>4431212</v>
          </cell>
          <cell r="Y24">
            <v>531745</v>
          </cell>
          <cell r="Z24">
            <v>1240739</v>
          </cell>
          <cell r="AA24">
            <v>2703039</v>
          </cell>
        </row>
        <row r="25">
          <cell r="T25" t="str">
            <v>労務者輸送費</v>
          </cell>
          <cell r="U25" t="str">
            <v>〃</v>
          </cell>
          <cell r="V25">
            <v>1</v>
          </cell>
          <cell r="W25">
            <v>800000</v>
          </cell>
          <cell r="X25">
            <v>800000</v>
          </cell>
          <cell r="Y25">
            <v>96000</v>
          </cell>
          <cell r="Z25">
            <v>224000</v>
          </cell>
          <cell r="AA25">
            <v>488000</v>
          </cell>
        </row>
        <row r="26">
          <cell r="T26" t="str">
            <v>環境対策費</v>
          </cell>
          <cell r="U26" t="str">
            <v>〃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S27" t="str">
            <v>共通仮設費計</v>
          </cell>
          <cell r="T27">
            <v>53101545</v>
          </cell>
          <cell r="U27">
            <v>6372184</v>
          </cell>
          <cell r="V27">
            <v>14868431</v>
          </cell>
          <cell r="W27">
            <v>32391941</v>
          </cell>
          <cell r="X27">
            <v>53101545</v>
          </cell>
          <cell r="Y27">
            <v>6372184</v>
          </cell>
          <cell r="Z27">
            <v>14868431</v>
          </cell>
          <cell r="AA27">
            <v>32391941</v>
          </cell>
        </row>
        <row r="28">
          <cell r="V28" t="str">
            <v>　</v>
          </cell>
          <cell r="W28" t="str">
            <v>　</v>
          </cell>
          <cell r="X28" t="str">
            <v>　</v>
          </cell>
          <cell r="Y28">
            <v>0</v>
          </cell>
          <cell r="Z28">
            <v>0</v>
          </cell>
          <cell r="AA28">
            <v>0</v>
          </cell>
        </row>
        <row r="29">
          <cell r="S29" t="str">
            <v>純工事費</v>
          </cell>
          <cell r="T29">
            <v>2136433480</v>
          </cell>
          <cell r="U29">
            <v>2136433480</v>
          </cell>
          <cell r="V29">
            <v>2136433480</v>
          </cell>
          <cell r="W29">
            <v>2136433480</v>
          </cell>
          <cell r="X29">
            <v>2136433480</v>
          </cell>
        </row>
        <row r="30">
          <cell r="T30" t="str">
            <v>現場管理費</v>
          </cell>
          <cell r="U30" t="str">
            <v>式</v>
          </cell>
          <cell r="V30">
            <v>1</v>
          </cell>
          <cell r="W30">
            <v>115540993</v>
          </cell>
          <cell r="X30">
            <v>115540993</v>
          </cell>
          <cell r="Y30">
            <v>13864919</v>
          </cell>
          <cell r="Z30">
            <v>32351478</v>
          </cell>
          <cell r="AA30">
            <v>70480005</v>
          </cell>
        </row>
        <row r="31">
          <cell r="S31" t="str">
            <v>工事原価</v>
          </cell>
          <cell r="T31">
            <v>2251974473</v>
          </cell>
          <cell r="U31">
            <v>2251974473</v>
          </cell>
          <cell r="V31">
            <v>2251974473</v>
          </cell>
          <cell r="W31">
            <v>2251974473</v>
          </cell>
          <cell r="X31">
            <v>2251974473</v>
          </cell>
        </row>
        <row r="32">
          <cell r="T32" t="str">
            <v>一般管理費</v>
          </cell>
          <cell r="U32" t="str">
            <v>式</v>
          </cell>
          <cell r="V32">
            <v>1</v>
          </cell>
          <cell r="W32">
            <v>258976527</v>
          </cell>
          <cell r="X32">
            <v>258976527</v>
          </cell>
          <cell r="Y32">
            <v>31077183</v>
          </cell>
          <cell r="Z32">
            <v>72513427</v>
          </cell>
          <cell r="AA32">
            <v>157975681</v>
          </cell>
        </row>
        <row r="33">
          <cell r="S33" t="str">
            <v>　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S34" t="str">
            <v>工事価格</v>
          </cell>
          <cell r="T34">
            <v>1</v>
          </cell>
          <cell r="U34">
            <v>2510951000</v>
          </cell>
          <cell r="V34">
            <v>1</v>
          </cell>
          <cell r="W34">
            <v>2510951000</v>
          </cell>
          <cell r="X34">
            <v>2510951000</v>
          </cell>
        </row>
        <row r="35">
          <cell r="Y35">
            <v>0</v>
          </cell>
          <cell r="Z35">
            <v>0</v>
          </cell>
          <cell r="AA35">
            <v>0</v>
          </cell>
        </row>
        <row r="36">
          <cell r="S36" t="str">
            <v>消費税相当額</v>
          </cell>
          <cell r="T36" t="str">
            <v>式</v>
          </cell>
          <cell r="U36" t="str">
            <v>式</v>
          </cell>
          <cell r="V36">
            <v>125547550</v>
          </cell>
          <cell r="W36">
            <v>125547550</v>
          </cell>
          <cell r="X36">
            <v>125547550</v>
          </cell>
        </row>
        <row r="38">
          <cell r="S38" t="str">
            <v>本工事費</v>
          </cell>
          <cell r="T38">
            <v>2636498550</v>
          </cell>
          <cell r="U38">
            <v>2636498550</v>
          </cell>
          <cell r="V38">
            <v>2636498550</v>
          </cell>
          <cell r="W38">
            <v>2636498550</v>
          </cell>
          <cell r="X38">
            <v>2636498550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ｼｰﾄ"/>
      <sheetName val="名前一覧表"/>
    </sheetNames>
    <sheetDataSet>
      <sheetData sheetId="0">
        <row r="75">
          <cell r="C75">
            <v>0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代価"/>
      <sheetName val="D代価"/>
      <sheetName val="E代価"/>
      <sheetName val="I代価"/>
      <sheetName val="J代価"/>
      <sheetName val="B代価"/>
      <sheetName val="A代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8"/>
      <sheetName val="データ表"/>
      <sheetName val="データ表 (2)"/>
      <sheetName val="データ表 (3)"/>
      <sheetName val="Sheet1"/>
      <sheetName val="設計書（決裁覧）"/>
      <sheetName val="§1.一般事項"/>
      <sheetName val="§2.物件概要"/>
      <sheetName val="工程図Ａ"/>
      <sheetName val="工程図Ｂ"/>
      <sheetName val="移転工"/>
      <sheetName val="敷地面積一覧"/>
      <sheetName val="建築一覧 "/>
      <sheetName val="工作物調"/>
      <sheetName val="工作物調 (2)"/>
      <sheetName val="工作物調 (3)"/>
      <sheetName val="工法比較検討書"/>
      <sheetName val="経済比較表"/>
      <sheetName val="補金(機械新設概算)"/>
      <sheetName val="概算補明細 "/>
      <sheetName val="工作物補A (2)"/>
      <sheetName val="算定総括（Ａ）"/>
      <sheetName val="算定総括（Ｂ）"/>
      <sheetName val="算定総括（除却）"/>
      <sheetName val="物件概要（ＡＢ）"/>
      <sheetName val="物件概要（除却）"/>
      <sheetName val="標準工期算定式"/>
      <sheetName val="建築年調書"/>
      <sheetName val="諸経費算定"/>
      <sheetName val="建物移転補償（ＡＢ）"/>
      <sheetName val="建物除却補償（除却）"/>
      <sheetName val="工補A B(新設概算)"/>
      <sheetName val="動産移転"/>
      <sheetName val="一般動"/>
      <sheetName val="屋内動"/>
      <sheetName val="動産(ｺﾝ類)"/>
      <sheetName val="動産(B-4-7)"/>
      <sheetName val="動産(B-4-8)"/>
      <sheetName val="工作物算定調書（ＡＢ除却）"/>
      <sheetName val="工作物調査表（ＡＢ除却）"/>
      <sheetName val="機械工作物算定調書（Ａ）"/>
      <sheetName val="機械工作物算定調書（Ｂ）"/>
      <sheetName val="機械工作物調査表（Ａ）"/>
      <sheetName val="機械工作物調査表（B）"/>
      <sheetName val="立竹木算定調書（ＡＢ）"/>
      <sheetName val="居住調査"/>
      <sheetName val="移転工法"/>
      <sheetName val="立竹木算定調書（除却）"/>
      <sheetName val="立竹木調査表（移植）"/>
      <sheetName val="立竹木調査表 (伐採)"/>
      <sheetName val="立竹木伐採代価表"/>
      <sheetName val="動産算定調書"/>
      <sheetName val="動産代価表"/>
      <sheetName val="移転雑費算定調書（Ａ）"/>
      <sheetName val="移転雑費算定調書 (Ｂ)"/>
      <sheetName val="移転雑費算定調書 (除却)"/>
      <sheetName val="ＪＩＳ申請手数料（移転雑費補足）"/>
      <sheetName val="設計管理料一覧"/>
      <sheetName val="登記建一覧"/>
      <sheetName val="評価一覧 "/>
      <sheetName val="報酬額計算書（滅失登記）"/>
      <sheetName val="報酬額計算書（表示登記）"/>
      <sheetName val="消費税"/>
      <sheetName val="工作移転"/>
      <sheetName val="立竹木名称"/>
      <sheetName val="別 表"/>
      <sheetName val="営業休止"/>
      <sheetName val="内明"/>
      <sheetName val="建物移転 (2)"/>
      <sheetName val="工作物補AB (2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比較"/>
      <sheetName val="仕訳書"/>
      <sheetName val="内訳書"/>
      <sheetName val="代価表"/>
      <sheetName val="集計表"/>
      <sheetName val="直接仮設工事"/>
      <sheetName val="土間ｺﾝｸﾘｰﾄ"/>
      <sheetName val="統計数量"/>
      <sheetName val="既製ｺﾝｸﾘｰﾄ"/>
      <sheetName val="数量計算 "/>
      <sheetName val="内部床"/>
      <sheetName val="内部壁"/>
      <sheetName val="内部天井"/>
      <sheetName val="造作材"/>
      <sheetName val="外部床"/>
      <sheetName val="金属製建具"/>
      <sheetName val="解体集計表 "/>
      <sheetName val="解体数量"/>
      <sheetName val="単価"/>
      <sheetName val="Sheet2"/>
      <sheetName val="Sheet3"/>
      <sheetName val="Sheet4"/>
      <sheetName val="Sheet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居住者調査表"/>
      <sheetName val="移転工法"/>
      <sheetName val="物件調書 "/>
      <sheetName val="補償総括"/>
      <sheetName val="建物移転"/>
      <sheetName val="工作移転"/>
      <sheetName val="工作物調査"/>
      <sheetName val="工作物拾い書"/>
      <sheetName val="動産移転"/>
      <sheetName val="動産調査"/>
      <sheetName val="立木算定"/>
      <sheetName val="立竹木（構内風致）"/>
      <sheetName val="立竹木（構内観賞）"/>
      <sheetName val="立竹木（構外風致）"/>
      <sheetName val="立竹木（構外観賞）"/>
      <sheetName val="仮植木Ｂ（構外） "/>
      <sheetName val="仮植木Ｂ（構内）"/>
      <sheetName val="移転雑費"/>
      <sheetName val="登記報酬"/>
      <sheetName val="借家人"/>
      <sheetName val="家賃減収"/>
      <sheetName val="仮住居"/>
      <sheetName val="消費税"/>
      <sheetName val="見積比較表"/>
      <sheetName val="工事工程表"/>
      <sheetName val="仕訳書　Ａ4"/>
      <sheetName val="内訳書 "/>
      <sheetName val="代価表"/>
      <sheetName val="CB基本"/>
      <sheetName val="ＣB統計値"/>
      <sheetName val="工事集計表"/>
      <sheetName val="拾い書（外部足場、根切、スキトリ、解体足場）"/>
      <sheetName val="拾い書（外壁ＣＢ、木製軸組）"/>
      <sheetName val="拾い書(外部仕上）"/>
      <sheetName val="拾い書(内部仕上）"/>
      <sheetName val="木製数量"/>
      <sheetName val="金属製建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複単機器用"/>
      <sheetName val="複単機器用 (2)"/>
      <sheetName val="配線IE"/>
      <sheetName val="配線強電E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CB"/>
      <sheetName val="木"/>
      <sheetName val="木建"/>
      <sheetName val="金建"/>
      <sheetName val="内装"/>
      <sheetName val="一般"/>
      <sheetName val="ｖｏｉｄ金建 "/>
      <sheetName val="Void木建"/>
      <sheetName val="void木"/>
      <sheetName val="voidCB"/>
      <sheetName val="voidｺﾝｸﾘｰ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比較複単機器用"/>
      <sheetName val="配線IE"/>
      <sheetName val="配線強電"/>
      <sheetName val="2電灯設備"/>
      <sheetName val="2動力設備"/>
      <sheetName val="2構内交換設備"/>
      <sheetName val="2情報通信網設備"/>
      <sheetName val="2ｲﾝﾀｰﾎﾝ設備"/>
      <sheetName val="4電灯設備"/>
      <sheetName val="4動力設備"/>
      <sheetName val="4ｲﾝﾀｰﾎﾝ設備"/>
      <sheetName val="4 (撤去-1)"/>
      <sheetName val="5構内交換設備"/>
      <sheetName val="6受変電"/>
      <sheetName val="6(撤去-1)"/>
      <sheetName val="7配電線路"/>
      <sheetName val="7配電線路(2)"/>
      <sheetName val="7(撤去-1)"/>
      <sheetName val="7通信線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</sheetNames>
    <sheetDataSet>
      <sheetData sheetId="0" refreshError="1"/>
      <sheetData sheetId="1" refreshError="1"/>
      <sheetData sheetId="2">
        <row r="1">
          <cell r="IG1">
            <v>44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条件"/>
    </sheetNames>
    <sheetDataSet>
      <sheetData sheetId="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共通費"/>
      <sheetName val="入路仕訳"/>
      <sheetName val="入路内訳"/>
      <sheetName val="代価表"/>
      <sheetName val="磁気探査代価"/>
      <sheetName val="積上共通仮設"/>
      <sheetName val="三社見積比較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１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壷屋12号"/>
    </sheetNames>
    <definedNames>
      <definedName name="A1M54EASY"/>
      <definedName name="A1M54SET"/>
    </defined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仕訳（県）"/>
      <sheetName val="仕訳（解体）"/>
      <sheetName val="内訳"/>
      <sheetName val="代価"/>
      <sheetName val="仮設"/>
      <sheetName val="躯体"/>
      <sheetName val="統計値(RC.CB)"/>
      <sheetName val="統計表(RC.CB)"/>
      <sheetName val="外部床"/>
      <sheetName val="外部壁 "/>
      <sheetName val="集計"/>
      <sheetName val="外部開口"/>
      <sheetName val="外部天井 "/>
      <sheetName val="内部床"/>
      <sheetName val="内部壁"/>
      <sheetName val="内部開口 "/>
      <sheetName val="内部天井"/>
      <sheetName val="比較表"/>
      <sheetName val="単価"/>
      <sheetName val="Sheet6"/>
      <sheetName val="立木調査"/>
      <sheetName val="複合単価表"/>
      <sheetName val="仕訳書"/>
      <sheetName val="別表"/>
      <sheetName val="#REF"/>
      <sheetName val="建物単価"/>
      <sheetName val="86動産"/>
      <sheetName val="補償総括"/>
      <sheetName val="基礎data"/>
      <sheetName val="H12単価"/>
      <sheetName val="照屋繁（RC,CB）25"/>
      <sheetName val="床仕上計算"/>
      <sheetName val="集計表"/>
      <sheetName val="入力シート"/>
      <sheetName val="中科目内訳書 "/>
      <sheetName val="工事集計表"/>
      <sheetName val="内訳A4W"/>
      <sheetName val="機械複合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5)管路掘削"/>
      <sheetName val="受信柱基礎"/>
      <sheetName val="(6)ﾊﾝﾄﾞﾎｰﾙ(CF-SD1)"/>
      <sheetName val="表示板基礎"/>
      <sheetName val="拾出表(1)"/>
      <sheetName val="拾出表 (2)"/>
      <sheetName val="拾出表 (3)"/>
      <sheetName val="拾出表 (4)"/>
      <sheetName val="拾出表 (5)"/>
      <sheetName val="集計表(1)"/>
      <sheetName val="集計表 (5)"/>
      <sheetName val="集計表 (6)"/>
      <sheetName val="集計表 (4)"/>
      <sheetName val="集計表 (7)"/>
      <sheetName val="総括表"/>
      <sheetName val="総括表 (2)"/>
      <sheetName val="総括表 (5)"/>
      <sheetName val="総括表 (3)"/>
      <sheetName val="Module1"/>
      <sheetName val="Module1 (2)"/>
      <sheetName val="Module1 (3)"/>
      <sheetName val="印刷マクロ"/>
    </sheetNames>
    <sheetDataSet>
      <sheetData sheetId="0"/>
      <sheetData sheetId="1"/>
      <sheetData sheetId="2"/>
      <sheetData sheetId="3"/>
      <sheetData sheetId="4" refreshError="1">
        <row r="1">
          <cell r="C1" t="str">
            <v>[数量拾い出し表]</v>
          </cell>
          <cell r="T1" t="str">
            <v>別紙－５</v>
          </cell>
        </row>
        <row r="2">
          <cell r="C2" t="str">
            <v>工種：配線工</v>
          </cell>
          <cell r="G2" t="str">
            <v>設備名：ラジオ再放送設備</v>
          </cell>
          <cell r="J2" t="str">
            <v>施工場所：日出ﾊﾞｲﾊﾟｽ</v>
          </cell>
          <cell r="P2" t="str">
            <v>作業：設置</v>
          </cell>
          <cell r="T2" t="str">
            <v>（１／５）</v>
          </cell>
        </row>
        <row r="4">
          <cell r="A4" t="str">
            <v>ｹｰﾌﾞﾙ</v>
          </cell>
          <cell r="B4" t="str">
            <v>ｱｲｿﾒ</v>
          </cell>
          <cell r="C4" t="str">
            <v>配線区間</v>
          </cell>
          <cell r="E4" t="str">
            <v>施工方法</v>
          </cell>
          <cell r="F4" t="str">
            <v>種　　別</v>
          </cell>
          <cell r="G4" t="str">
            <v>名　　　称</v>
          </cell>
          <cell r="H4" t="str">
            <v>規　　　格</v>
          </cell>
          <cell r="I4" t="str">
            <v>合　計</v>
          </cell>
          <cell r="J4" t="str">
            <v>内　　　　　　　　　訳</v>
          </cell>
        </row>
        <row r="5">
          <cell r="A5" t="str">
            <v>ＮＯ</v>
          </cell>
          <cell r="B5" t="str">
            <v>ＮＯ</v>
          </cell>
          <cell r="C5" t="str">
            <v>自</v>
          </cell>
          <cell r="D5" t="str">
            <v>至</v>
          </cell>
          <cell r="E5" t="str">
            <v>　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10内訳変"/>
      <sheetName val="配線IE"/>
      <sheetName val="立木調査"/>
      <sheetName val="土工（5）"/>
      <sheetName val="（参考）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内訳書"/>
      <sheetName val="解体内訳"/>
      <sheetName val="代価表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、天井床"/>
      <sheetName val="木、造作"/>
      <sheetName val="金属"/>
      <sheetName val="ｶﾞﾗｽ"/>
      <sheetName val="塗装"/>
      <sheetName val="内外装"/>
      <sheetName val="仕上、雑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6">
          <cell r="I76" t="str">
            <v xml:space="preserve"> 土間ｺﾝｸﾘ-ﾄ打ち</v>
          </cell>
        </row>
        <row r="77">
          <cell r="C77" t="str">
            <v>NAME:工作物(99)</v>
          </cell>
          <cell r="I77" t="str">
            <v>位置</v>
          </cell>
          <cell r="J77" t="str">
            <v>長さ</v>
          </cell>
          <cell r="K77" t="str">
            <v>高さ</v>
          </cell>
          <cell r="L77" t="str">
            <v>数</v>
          </cell>
          <cell r="M77" t="str">
            <v>面積</v>
          </cell>
          <cell r="O77" t="str">
            <v>位置</v>
          </cell>
          <cell r="P77" t="str">
            <v>長さ</v>
          </cell>
          <cell r="Q77" t="str">
            <v>高さ</v>
          </cell>
          <cell r="R77" t="str">
            <v>数</v>
          </cell>
          <cell r="S77" t="str">
            <v>面積</v>
          </cell>
        </row>
        <row r="78">
          <cell r="C78" t="str">
            <v>名称</v>
          </cell>
          <cell r="D78" t="str">
            <v>規格</v>
          </cell>
          <cell r="E78" t="str">
            <v>数量</v>
          </cell>
          <cell r="F78" t="str">
            <v>単位</v>
          </cell>
          <cell r="G78" t="str">
            <v>適用</v>
          </cell>
          <cell r="I78" t="str">
            <v>No</v>
          </cell>
          <cell r="J78" t="str">
            <v>L</v>
          </cell>
          <cell r="K78" t="str">
            <v>H</v>
          </cell>
          <cell r="L78" t="str">
            <v>N</v>
          </cell>
          <cell r="M78" t="str">
            <v>L*H*N</v>
          </cell>
          <cell r="O78" t="str">
            <v>No</v>
          </cell>
          <cell r="P78" t="str">
            <v>L</v>
          </cell>
          <cell r="Q78" t="str">
            <v>H</v>
          </cell>
          <cell r="R78" t="str">
            <v>N</v>
          </cell>
          <cell r="S78" t="str">
            <v>L*H*N</v>
          </cell>
        </row>
        <row r="79">
          <cell r="B79">
            <v>1</v>
          </cell>
          <cell r="C79" t="str">
            <v>CB塀(配置図より)</v>
          </cell>
          <cell r="D79" t="str">
            <v>H=1.0</v>
          </cell>
          <cell r="E79">
            <v>23.85</v>
          </cell>
          <cell r="F79" t="str">
            <v>m</v>
          </cell>
          <cell r="M79">
            <v>0</v>
          </cell>
          <cell r="S79">
            <v>0</v>
          </cell>
        </row>
        <row r="80">
          <cell r="B80">
            <v>2</v>
          </cell>
          <cell r="C80" t="str">
            <v>ｱﾙﾐ製物干し</v>
          </cell>
          <cell r="E80">
            <v>1</v>
          </cell>
          <cell r="F80" t="str">
            <v>ｹ所</v>
          </cell>
          <cell r="M80">
            <v>0</v>
          </cell>
          <cell r="S80">
            <v>0</v>
          </cell>
        </row>
        <row r="81">
          <cell r="B81">
            <v>3</v>
          </cell>
          <cell r="C81" t="str">
            <v>CB塀解体</v>
          </cell>
          <cell r="D81" t="str">
            <v>H=1.0</v>
          </cell>
          <cell r="E81">
            <v>23.85</v>
          </cell>
          <cell r="F81" t="str">
            <v>m</v>
          </cell>
          <cell r="M81">
            <v>0</v>
          </cell>
          <cell r="S81">
            <v>0</v>
          </cell>
        </row>
        <row r="82">
          <cell r="M82">
            <v>0</v>
          </cell>
          <cell r="S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9">
          <cell r="M89">
            <v>0</v>
          </cell>
        </row>
        <row r="90">
          <cell r="M90">
            <v>0</v>
          </cell>
        </row>
        <row r="91">
          <cell r="M91">
            <v>0</v>
          </cell>
        </row>
        <row r="92">
          <cell r="M92">
            <v>0</v>
          </cell>
        </row>
        <row r="93">
          <cell r="M93">
            <v>0</v>
          </cell>
        </row>
        <row r="94">
          <cell r="M94">
            <v>0</v>
          </cell>
        </row>
        <row r="95">
          <cell r="M95">
            <v>0</v>
          </cell>
        </row>
        <row r="96">
          <cell r="M96">
            <v>0</v>
          </cell>
        </row>
        <row r="97">
          <cell r="M97">
            <v>0</v>
          </cell>
        </row>
        <row r="98">
          <cell r="M98">
            <v>0</v>
          </cell>
        </row>
        <row r="99">
          <cell r="M99">
            <v>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I106" t="str">
            <v>合計</v>
          </cell>
          <cell r="M106">
            <v>0</v>
          </cell>
          <cell r="O106" t="str">
            <v>合計</v>
          </cell>
          <cell r="S10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代価表  "/>
      <sheetName val="86工作物仕訳書"/>
      <sheetName val="86工作物内訳・集計"/>
      <sheetName val="86立木 "/>
      <sheetName val="86動産"/>
      <sheetName val="86見積り比較表 "/>
      <sheetName val="代価一覧表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価表-外構"/>
      <sheetName val="外構ー代価表（1）"/>
      <sheetName val="外構ー代価表（1）.xls"/>
      <sheetName val="%E5%A4%96%E6%A7%8B%E3%83%BC%E4%"/>
    </sheetNames>
    <definedNames>
      <definedName name="GETG備考" refersTo="#REF!"/>
      <definedName name="GETU備考" refersTo="#REF!"/>
      <definedName name="GET形状寸法G" refersTo="#REF!"/>
      <definedName name="GUSECODE" refersTo="#REF!"/>
      <definedName name="GUSEDB" refersTo="#REF!"/>
      <definedName name="nohara" refersTo="#REF!"/>
      <definedName name="ｑｑ" refersTo="#REF!"/>
      <definedName name="ｑあ" refersTo="#REF!"/>
      <definedName name="YOSODIR" refersTo="#REF!"/>
      <definedName name="ああ" refersTo="#REF!"/>
      <definedName name="仮植木やし幹"/>
      <definedName name="外構" refersTo="#REF!"/>
      <definedName name="機械経費" refersTo="#REF!"/>
      <definedName name="経費機械" refersTo="#REF!"/>
      <definedName name="仕訳の増" refersTo="#REF!"/>
      <definedName name="施番" refersTo="#REF!"/>
      <definedName name="単価掛率"/>
      <definedName name="胴" refersTo="#REF!"/>
      <definedName name="胴縁材" refersTo="#REF!"/>
      <definedName name="内訳CODE" refersTo="#REF!"/>
      <definedName name="内訳DB" refersTo="#REF!"/>
      <definedName name="非木造共通仮設費算出表"/>
      <definedName name="百名小機械経費" refersTo="#REF!"/>
      <definedName name="変更コンクリート" refersTo="#REF!"/>
      <definedName name="変更コンクリート工事" refersTo="#REF!"/>
      <definedName name="変更既製コン" refersTo="#REF!"/>
      <definedName name="変更石工事" refersTo="#REF!"/>
      <definedName name="木拾い" refersTo="#REF!"/>
      <definedName name="野原" refersTo="#REF!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目次"/>
      <sheetName val="業務概要"/>
      <sheetName val="§4工法概要"/>
      <sheetName val="§3ﾙ-ﾄの選定"/>
      <sheetName val="§5管渠の設計"/>
      <sheetName val="§6管防護の設計"/>
      <sheetName val="§9仮設序文"/>
      <sheetName val="ﾀｲﾄﾙ"/>
      <sheetName val="立坑概要"/>
      <sheetName val="立坑比較"/>
      <sheetName val="立坑選定表"/>
      <sheetName val="立坑比較１"/>
    </sheetNames>
    <sheetDataSet>
      <sheetData sheetId="0" refreshError="1">
        <row r="3">
          <cell r="I3" t="str">
            <v>/WX~</v>
          </cell>
        </row>
        <row r="7">
          <cell r="I7" t="str">
            <v>/WCS{?}~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損失補償金算定調書"/>
      <sheetName val="消費税"/>
      <sheetName val="移転雑費"/>
      <sheetName val="建物滅失登記1"/>
      <sheetName val="建物滅失登記2"/>
      <sheetName val="建物表示登記1"/>
      <sheetName val="建物表示登記2"/>
      <sheetName val="仮住居"/>
      <sheetName val="建物補償物件一覧"/>
      <sheetName val="工作物"/>
      <sheetName val="立木"/>
      <sheetName val="伐採"/>
      <sheetName val="木製建具割合"/>
      <sheetName val="金属製建具割合"/>
      <sheetName val="内訳"/>
      <sheetName val="内訳明細"/>
      <sheetName val="直接工事"/>
      <sheetName val="工事明細"/>
      <sheetName val="設計単価"/>
      <sheetName val="設計単価明細"/>
      <sheetName val="入力"/>
      <sheetName val="YOSO"/>
      <sheetName val="弔祭料"/>
      <sheetName val="標準家賃"/>
    </sheetNames>
    <sheetDataSet>
      <sheetData sheetId="0" refreshError="1">
        <row r="1">
          <cell r="N1" t="str">
            <v>C:\補償算定\単価\T16000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 t="str">
            <v>NO</v>
          </cell>
        </row>
      </sheetData>
      <sheetData sheetId="12" refreshError="1">
        <row r="6">
          <cell r="E6" t="str">
            <v>Ｗ(mm)</v>
          </cell>
          <cell r="F6" t="str">
            <v>Ｈ(mm)</v>
          </cell>
          <cell r="G6" t="str">
            <v>面積</v>
          </cell>
          <cell r="H6" t="str">
            <v>Ｗ(mm)</v>
          </cell>
          <cell r="I6" t="str">
            <v>Ｈ(mm)</v>
          </cell>
          <cell r="J6" t="str">
            <v>面積</v>
          </cell>
        </row>
        <row r="7">
          <cell r="D7" t="str">
            <v/>
          </cell>
          <cell r="E7">
            <v>0</v>
          </cell>
          <cell r="F7">
            <v>0</v>
          </cell>
          <cell r="G7">
            <v>0</v>
          </cell>
          <cell r="H7" t="str">
            <v/>
          </cell>
          <cell r="I7" t="str">
            <v/>
          </cell>
          <cell r="J7">
            <v>0</v>
          </cell>
          <cell r="K7" t="str">
            <v/>
          </cell>
          <cell r="M7" t="str">
            <v/>
          </cell>
          <cell r="N7" t="str">
            <v/>
          </cell>
          <cell r="O7">
            <v>0</v>
          </cell>
          <cell r="P7">
            <v>0</v>
          </cell>
        </row>
        <row r="8">
          <cell r="D8" t="str">
            <v/>
          </cell>
          <cell r="E8">
            <v>0</v>
          </cell>
          <cell r="F8">
            <v>0</v>
          </cell>
          <cell r="G8">
            <v>0</v>
          </cell>
          <cell r="H8" t="str">
            <v/>
          </cell>
          <cell r="I8" t="str">
            <v/>
          </cell>
          <cell r="J8">
            <v>0</v>
          </cell>
          <cell r="K8" t="str">
            <v/>
          </cell>
          <cell r="M8" t="str">
            <v/>
          </cell>
          <cell r="N8" t="str">
            <v/>
          </cell>
          <cell r="O8">
            <v>0</v>
          </cell>
          <cell r="P8">
            <v>0</v>
          </cell>
        </row>
        <row r="9">
          <cell r="D9" t="str">
            <v/>
          </cell>
          <cell r="E9">
            <v>0</v>
          </cell>
          <cell r="F9">
            <v>0</v>
          </cell>
          <cell r="G9">
            <v>0</v>
          </cell>
          <cell r="H9" t="str">
            <v/>
          </cell>
          <cell r="I9" t="str">
            <v/>
          </cell>
          <cell r="J9">
            <v>0</v>
          </cell>
          <cell r="K9" t="str">
            <v/>
          </cell>
          <cell r="M9" t="str">
            <v/>
          </cell>
          <cell r="N9" t="str">
            <v/>
          </cell>
          <cell r="O9">
            <v>0</v>
          </cell>
          <cell r="P9">
            <v>0</v>
          </cell>
        </row>
        <row r="10">
          <cell r="D10" t="str">
            <v/>
          </cell>
          <cell r="E10">
            <v>0</v>
          </cell>
          <cell r="F10">
            <v>0</v>
          </cell>
          <cell r="G10">
            <v>0</v>
          </cell>
          <cell r="H10" t="str">
            <v/>
          </cell>
          <cell r="I10" t="str">
            <v/>
          </cell>
          <cell r="J10">
            <v>0</v>
          </cell>
          <cell r="K10" t="str">
            <v/>
          </cell>
          <cell r="M10" t="str">
            <v/>
          </cell>
          <cell r="N10" t="str">
            <v/>
          </cell>
          <cell r="O10">
            <v>0</v>
          </cell>
          <cell r="P10">
            <v>0</v>
          </cell>
        </row>
        <row r="11">
          <cell r="D11" t="str">
            <v/>
          </cell>
          <cell r="E11">
            <v>0</v>
          </cell>
          <cell r="F11">
            <v>0</v>
          </cell>
          <cell r="G11">
            <v>0</v>
          </cell>
          <cell r="H11" t="str">
            <v/>
          </cell>
          <cell r="I11" t="str">
            <v/>
          </cell>
          <cell r="J11">
            <v>0</v>
          </cell>
          <cell r="K11" t="str">
            <v/>
          </cell>
          <cell r="M11" t="str">
            <v/>
          </cell>
          <cell r="N11" t="str">
            <v/>
          </cell>
          <cell r="O11">
            <v>0</v>
          </cell>
          <cell r="P11">
            <v>0</v>
          </cell>
        </row>
        <row r="12">
          <cell r="D12" t="str">
            <v/>
          </cell>
          <cell r="E12">
            <v>0</v>
          </cell>
          <cell r="F12">
            <v>0</v>
          </cell>
          <cell r="G12">
            <v>0</v>
          </cell>
          <cell r="H12" t="str">
            <v/>
          </cell>
          <cell r="I12" t="str">
            <v/>
          </cell>
          <cell r="J12">
            <v>0</v>
          </cell>
          <cell r="K12" t="str">
            <v/>
          </cell>
          <cell r="M12" t="str">
            <v/>
          </cell>
          <cell r="N12" t="str">
            <v/>
          </cell>
          <cell r="O12">
            <v>0</v>
          </cell>
          <cell r="P12">
            <v>0</v>
          </cell>
        </row>
        <row r="13"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 t="str">
            <v/>
          </cell>
          <cell r="I13" t="str">
            <v/>
          </cell>
          <cell r="J13">
            <v>0</v>
          </cell>
          <cell r="K13" t="str">
            <v/>
          </cell>
          <cell r="M13" t="str">
            <v/>
          </cell>
          <cell r="N13" t="str">
            <v/>
          </cell>
          <cell r="O13">
            <v>0</v>
          </cell>
          <cell r="P13">
            <v>0</v>
          </cell>
        </row>
        <row r="14">
          <cell r="D14" t="str">
            <v/>
          </cell>
          <cell r="E14">
            <v>0</v>
          </cell>
          <cell r="F14">
            <v>0</v>
          </cell>
          <cell r="G14">
            <v>0</v>
          </cell>
          <cell r="H14" t="str">
            <v/>
          </cell>
          <cell r="I14" t="str">
            <v/>
          </cell>
          <cell r="J14">
            <v>0</v>
          </cell>
          <cell r="K14" t="str">
            <v/>
          </cell>
          <cell r="M14" t="str">
            <v/>
          </cell>
          <cell r="N14" t="str">
            <v/>
          </cell>
          <cell r="O14">
            <v>0</v>
          </cell>
          <cell r="P14">
            <v>0</v>
          </cell>
        </row>
        <row r="15"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 t="str">
            <v/>
          </cell>
          <cell r="I15" t="str">
            <v/>
          </cell>
          <cell r="J15">
            <v>0</v>
          </cell>
          <cell r="K15" t="str">
            <v/>
          </cell>
          <cell r="M15" t="str">
            <v/>
          </cell>
          <cell r="N15" t="str">
            <v/>
          </cell>
          <cell r="O15">
            <v>0</v>
          </cell>
          <cell r="P15">
            <v>0</v>
          </cell>
        </row>
        <row r="16"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 t="str">
            <v/>
          </cell>
          <cell r="I16" t="str">
            <v/>
          </cell>
          <cell r="J16">
            <v>0</v>
          </cell>
          <cell r="K16" t="str">
            <v/>
          </cell>
          <cell r="M16" t="str">
            <v/>
          </cell>
          <cell r="N16" t="str">
            <v/>
          </cell>
          <cell r="O16">
            <v>0</v>
          </cell>
          <cell r="P16">
            <v>0</v>
          </cell>
        </row>
        <row r="17">
          <cell r="D17" t="str">
            <v/>
          </cell>
          <cell r="E17">
            <v>0</v>
          </cell>
          <cell r="F17">
            <v>0</v>
          </cell>
          <cell r="G17">
            <v>0</v>
          </cell>
          <cell r="H17" t="str">
            <v/>
          </cell>
          <cell r="I17" t="str">
            <v/>
          </cell>
          <cell r="J17">
            <v>0</v>
          </cell>
          <cell r="K17" t="str">
            <v/>
          </cell>
          <cell r="M17" t="str">
            <v/>
          </cell>
          <cell r="N17" t="str">
            <v/>
          </cell>
          <cell r="O17">
            <v>0</v>
          </cell>
          <cell r="P17">
            <v>0</v>
          </cell>
        </row>
        <row r="18">
          <cell r="D18" t="str">
            <v/>
          </cell>
          <cell r="E18">
            <v>0</v>
          </cell>
          <cell r="F18">
            <v>0</v>
          </cell>
          <cell r="G18">
            <v>0</v>
          </cell>
          <cell r="H18" t="str">
            <v/>
          </cell>
          <cell r="I18" t="str">
            <v/>
          </cell>
          <cell r="J18">
            <v>0</v>
          </cell>
          <cell r="K18" t="str">
            <v/>
          </cell>
          <cell r="M18" t="str">
            <v/>
          </cell>
          <cell r="N18" t="str">
            <v/>
          </cell>
          <cell r="O18">
            <v>0</v>
          </cell>
          <cell r="P18">
            <v>0</v>
          </cell>
        </row>
        <row r="19"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 t="str">
            <v/>
          </cell>
          <cell r="I19" t="str">
            <v/>
          </cell>
          <cell r="J19">
            <v>0</v>
          </cell>
          <cell r="K19" t="str">
            <v/>
          </cell>
          <cell r="M19" t="str">
            <v/>
          </cell>
          <cell r="N19" t="str">
            <v/>
          </cell>
          <cell r="O19">
            <v>0</v>
          </cell>
          <cell r="P19">
            <v>0</v>
          </cell>
        </row>
        <row r="20"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 t="str">
            <v/>
          </cell>
          <cell r="I20" t="str">
            <v/>
          </cell>
          <cell r="J20">
            <v>0</v>
          </cell>
          <cell r="K20" t="str">
            <v/>
          </cell>
          <cell r="M20" t="str">
            <v/>
          </cell>
          <cell r="N20" t="str">
            <v/>
          </cell>
          <cell r="O20">
            <v>0</v>
          </cell>
          <cell r="P20">
            <v>0</v>
          </cell>
        </row>
        <row r="21"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 t="str">
            <v/>
          </cell>
          <cell r="I21" t="str">
            <v/>
          </cell>
          <cell r="J21">
            <v>0</v>
          </cell>
          <cell r="K21" t="str">
            <v/>
          </cell>
          <cell r="M21" t="str">
            <v/>
          </cell>
          <cell r="N21" t="str">
            <v/>
          </cell>
          <cell r="O21">
            <v>0</v>
          </cell>
          <cell r="P21">
            <v>0</v>
          </cell>
        </row>
        <row r="22"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 t="str">
            <v/>
          </cell>
          <cell r="I22" t="str">
            <v/>
          </cell>
          <cell r="J22">
            <v>0</v>
          </cell>
          <cell r="K22" t="str">
            <v/>
          </cell>
          <cell r="M22" t="str">
            <v/>
          </cell>
          <cell r="N22" t="str">
            <v/>
          </cell>
          <cell r="O22">
            <v>0</v>
          </cell>
          <cell r="P22">
            <v>0</v>
          </cell>
        </row>
        <row r="23"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 t="str">
            <v/>
          </cell>
          <cell r="I23" t="str">
            <v/>
          </cell>
          <cell r="J23">
            <v>0</v>
          </cell>
          <cell r="K23" t="str">
            <v/>
          </cell>
          <cell r="M23" t="str">
            <v/>
          </cell>
          <cell r="N23" t="str">
            <v/>
          </cell>
          <cell r="O23">
            <v>0</v>
          </cell>
          <cell r="P23">
            <v>0</v>
          </cell>
        </row>
        <row r="24"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 t="str">
            <v/>
          </cell>
          <cell r="I24" t="str">
            <v/>
          </cell>
          <cell r="J24">
            <v>0</v>
          </cell>
          <cell r="K24" t="str">
            <v/>
          </cell>
          <cell r="M24" t="str">
            <v/>
          </cell>
          <cell r="N24" t="str">
            <v/>
          </cell>
          <cell r="O24">
            <v>0</v>
          </cell>
          <cell r="P24">
            <v>0</v>
          </cell>
        </row>
        <row r="25"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 t="str">
            <v/>
          </cell>
          <cell r="I25" t="str">
            <v/>
          </cell>
          <cell r="J25">
            <v>0</v>
          </cell>
          <cell r="K25" t="str">
            <v/>
          </cell>
          <cell r="M25" t="str">
            <v/>
          </cell>
          <cell r="N25" t="str">
            <v/>
          </cell>
          <cell r="O25">
            <v>0</v>
          </cell>
          <cell r="P25">
            <v>0</v>
          </cell>
        </row>
        <row r="26"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 t="str">
            <v/>
          </cell>
          <cell r="I26" t="str">
            <v/>
          </cell>
          <cell r="J26">
            <v>0</v>
          </cell>
          <cell r="K26" t="str">
            <v/>
          </cell>
          <cell r="M26" t="str">
            <v/>
          </cell>
          <cell r="N26" t="str">
            <v/>
          </cell>
          <cell r="O26">
            <v>0</v>
          </cell>
          <cell r="P26">
            <v>0</v>
          </cell>
        </row>
        <row r="27"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  <cell r="I27" t="str">
            <v/>
          </cell>
          <cell r="J27">
            <v>0</v>
          </cell>
          <cell r="K27" t="str">
            <v/>
          </cell>
          <cell r="M27" t="str">
            <v/>
          </cell>
          <cell r="N27" t="str">
            <v/>
          </cell>
          <cell r="O27">
            <v>0</v>
          </cell>
          <cell r="P27">
            <v>0</v>
          </cell>
        </row>
        <row r="28"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 t="str">
            <v/>
          </cell>
          <cell r="I28" t="str">
            <v/>
          </cell>
          <cell r="J28">
            <v>0</v>
          </cell>
          <cell r="K28" t="str">
            <v/>
          </cell>
          <cell r="M28" t="str">
            <v/>
          </cell>
          <cell r="N28" t="str">
            <v/>
          </cell>
          <cell r="O28">
            <v>0</v>
          </cell>
          <cell r="P28">
            <v>0</v>
          </cell>
        </row>
        <row r="29"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 t="str">
            <v/>
          </cell>
          <cell r="I29" t="str">
            <v/>
          </cell>
          <cell r="J29">
            <v>0</v>
          </cell>
          <cell r="K29" t="str">
            <v/>
          </cell>
          <cell r="M29" t="str">
            <v/>
          </cell>
          <cell r="N29" t="str">
            <v/>
          </cell>
          <cell r="O29">
            <v>0</v>
          </cell>
          <cell r="P29">
            <v>0</v>
          </cell>
        </row>
        <row r="30"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 t="str">
            <v/>
          </cell>
          <cell r="I30" t="str">
            <v/>
          </cell>
          <cell r="J30">
            <v>0</v>
          </cell>
          <cell r="K30" t="str">
            <v/>
          </cell>
          <cell r="M30" t="str">
            <v/>
          </cell>
          <cell r="N30" t="str">
            <v/>
          </cell>
          <cell r="O30">
            <v>0</v>
          </cell>
          <cell r="P30">
            <v>0</v>
          </cell>
        </row>
        <row r="31"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 t="str">
            <v/>
          </cell>
          <cell r="I31" t="str">
            <v/>
          </cell>
          <cell r="J31">
            <v>0</v>
          </cell>
          <cell r="K31" t="str">
            <v/>
          </cell>
          <cell r="M31" t="str">
            <v/>
          </cell>
          <cell r="N31" t="str">
            <v/>
          </cell>
          <cell r="O31">
            <v>0</v>
          </cell>
          <cell r="P31">
            <v>0</v>
          </cell>
        </row>
        <row r="32"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 t="str">
            <v/>
          </cell>
          <cell r="I32" t="str">
            <v/>
          </cell>
          <cell r="J32">
            <v>0</v>
          </cell>
          <cell r="K32" t="str">
            <v/>
          </cell>
          <cell r="M32" t="str">
            <v/>
          </cell>
          <cell r="N32" t="str">
            <v/>
          </cell>
          <cell r="O32">
            <v>0</v>
          </cell>
          <cell r="P32">
            <v>0</v>
          </cell>
        </row>
        <row r="33"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 t="str">
            <v/>
          </cell>
          <cell r="I33" t="str">
            <v/>
          </cell>
          <cell r="J33">
            <v>0</v>
          </cell>
          <cell r="K33" t="str">
            <v/>
          </cell>
          <cell r="M33" t="str">
            <v/>
          </cell>
          <cell r="N33" t="str">
            <v/>
          </cell>
          <cell r="O33">
            <v>0</v>
          </cell>
          <cell r="P33">
            <v>0</v>
          </cell>
        </row>
        <row r="34"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 t="str">
            <v/>
          </cell>
          <cell r="I34" t="str">
            <v/>
          </cell>
          <cell r="J34">
            <v>0</v>
          </cell>
          <cell r="K34" t="str">
            <v/>
          </cell>
          <cell r="M34" t="str">
            <v/>
          </cell>
          <cell r="N34" t="str">
            <v/>
          </cell>
          <cell r="O34">
            <v>0</v>
          </cell>
          <cell r="P34">
            <v>0</v>
          </cell>
        </row>
        <row r="35"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 t="str">
            <v/>
          </cell>
          <cell r="I35" t="str">
            <v/>
          </cell>
          <cell r="J35">
            <v>0</v>
          </cell>
          <cell r="K35" t="str">
            <v/>
          </cell>
          <cell r="M35" t="str">
            <v/>
          </cell>
          <cell r="N35" t="str">
            <v/>
          </cell>
          <cell r="O35">
            <v>0</v>
          </cell>
          <cell r="P35">
            <v>0</v>
          </cell>
        </row>
        <row r="36"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 t="str">
            <v/>
          </cell>
          <cell r="I36" t="str">
            <v/>
          </cell>
          <cell r="J36">
            <v>0</v>
          </cell>
          <cell r="K36" t="str">
            <v/>
          </cell>
          <cell r="M36" t="str">
            <v/>
          </cell>
          <cell r="N36" t="str">
            <v/>
          </cell>
          <cell r="O36">
            <v>0</v>
          </cell>
          <cell r="P36">
            <v>0</v>
          </cell>
        </row>
        <row r="37"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  <cell r="I37" t="str">
            <v/>
          </cell>
          <cell r="J37">
            <v>0</v>
          </cell>
          <cell r="K37" t="str">
            <v/>
          </cell>
          <cell r="M37" t="str">
            <v/>
          </cell>
          <cell r="N37" t="str">
            <v/>
          </cell>
          <cell r="O37">
            <v>0</v>
          </cell>
          <cell r="P37">
            <v>0</v>
          </cell>
        </row>
        <row r="38"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 t="str">
            <v/>
          </cell>
          <cell r="I38" t="str">
            <v/>
          </cell>
          <cell r="J38">
            <v>0</v>
          </cell>
          <cell r="K38" t="str">
            <v/>
          </cell>
          <cell r="M38" t="str">
            <v/>
          </cell>
          <cell r="N38" t="str">
            <v/>
          </cell>
          <cell r="O38">
            <v>0</v>
          </cell>
          <cell r="P38">
            <v>0</v>
          </cell>
        </row>
        <row r="39"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 t="str">
            <v/>
          </cell>
          <cell r="I39" t="str">
            <v/>
          </cell>
          <cell r="J39">
            <v>0</v>
          </cell>
          <cell r="K39" t="str">
            <v/>
          </cell>
          <cell r="M39" t="str">
            <v/>
          </cell>
          <cell r="N39" t="str">
            <v/>
          </cell>
          <cell r="O39">
            <v>0</v>
          </cell>
          <cell r="P39">
            <v>0</v>
          </cell>
        </row>
        <row r="40"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 t="str">
            <v/>
          </cell>
          <cell r="I40" t="str">
            <v/>
          </cell>
          <cell r="J40">
            <v>0</v>
          </cell>
          <cell r="K40" t="str">
            <v/>
          </cell>
          <cell r="M40" t="str">
            <v/>
          </cell>
          <cell r="N40" t="str">
            <v/>
          </cell>
          <cell r="O40">
            <v>0</v>
          </cell>
          <cell r="P40">
            <v>0</v>
          </cell>
        </row>
        <row r="41"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 t="str">
            <v/>
          </cell>
          <cell r="I41" t="str">
            <v/>
          </cell>
          <cell r="J41">
            <v>0</v>
          </cell>
          <cell r="K41" t="str">
            <v/>
          </cell>
          <cell r="M41" t="str">
            <v/>
          </cell>
          <cell r="N41" t="str">
            <v/>
          </cell>
          <cell r="O41">
            <v>0</v>
          </cell>
          <cell r="P41">
            <v>0</v>
          </cell>
        </row>
        <row r="42"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 t="str">
            <v/>
          </cell>
          <cell r="I42" t="str">
            <v/>
          </cell>
          <cell r="J42">
            <v>0</v>
          </cell>
          <cell r="K42" t="str">
            <v/>
          </cell>
          <cell r="M42" t="str">
            <v/>
          </cell>
          <cell r="N42" t="str">
            <v/>
          </cell>
          <cell r="O42">
            <v>0</v>
          </cell>
          <cell r="P42">
            <v>0</v>
          </cell>
        </row>
        <row r="43"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 t="str">
            <v/>
          </cell>
          <cell r="I43" t="str">
            <v/>
          </cell>
          <cell r="J43">
            <v>0</v>
          </cell>
          <cell r="K43" t="str">
            <v/>
          </cell>
          <cell r="M43" t="str">
            <v/>
          </cell>
          <cell r="N43" t="str">
            <v/>
          </cell>
          <cell r="O43">
            <v>0</v>
          </cell>
          <cell r="P43">
            <v>0</v>
          </cell>
        </row>
        <row r="44"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 t="str">
            <v/>
          </cell>
          <cell r="I44" t="str">
            <v/>
          </cell>
          <cell r="J44">
            <v>0</v>
          </cell>
          <cell r="K44" t="str">
            <v/>
          </cell>
          <cell r="M44" t="str">
            <v/>
          </cell>
          <cell r="N44" t="str">
            <v/>
          </cell>
          <cell r="O44">
            <v>0</v>
          </cell>
          <cell r="P44">
            <v>0</v>
          </cell>
        </row>
        <row r="45"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 t="str">
            <v/>
          </cell>
          <cell r="I45" t="str">
            <v/>
          </cell>
          <cell r="J45">
            <v>0</v>
          </cell>
          <cell r="K45" t="str">
            <v/>
          </cell>
          <cell r="M45" t="str">
            <v/>
          </cell>
          <cell r="N45" t="str">
            <v/>
          </cell>
          <cell r="O45">
            <v>0</v>
          </cell>
          <cell r="P45">
            <v>0</v>
          </cell>
        </row>
        <row r="46"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 t="str">
            <v/>
          </cell>
          <cell r="I46" t="str">
            <v/>
          </cell>
          <cell r="J46">
            <v>0</v>
          </cell>
          <cell r="K46" t="str">
            <v/>
          </cell>
          <cell r="M46" t="str">
            <v/>
          </cell>
          <cell r="N46" t="str">
            <v/>
          </cell>
          <cell r="O46">
            <v>0</v>
          </cell>
          <cell r="P46">
            <v>0</v>
          </cell>
        </row>
        <row r="47"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 t="str">
            <v/>
          </cell>
          <cell r="I47" t="str">
            <v/>
          </cell>
          <cell r="J47">
            <v>0</v>
          </cell>
          <cell r="K47" t="str">
            <v/>
          </cell>
          <cell r="M47" t="str">
            <v/>
          </cell>
          <cell r="N47" t="str">
            <v/>
          </cell>
          <cell r="O47">
            <v>0</v>
          </cell>
          <cell r="P47">
            <v>0</v>
          </cell>
        </row>
        <row r="48"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 t="str">
            <v/>
          </cell>
          <cell r="I48" t="str">
            <v/>
          </cell>
          <cell r="J48">
            <v>0</v>
          </cell>
          <cell r="K48" t="str">
            <v/>
          </cell>
          <cell r="M48" t="str">
            <v/>
          </cell>
          <cell r="N48" t="str">
            <v/>
          </cell>
          <cell r="O48">
            <v>0</v>
          </cell>
          <cell r="P48">
            <v>0</v>
          </cell>
        </row>
      </sheetData>
      <sheetData sheetId="13" refreshError="1">
        <row r="6">
          <cell r="E6" t="str">
            <v>Ｗ(mm)</v>
          </cell>
          <cell r="F6" t="str">
            <v>Ｈ(mm)</v>
          </cell>
          <cell r="G6" t="str">
            <v>面積</v>
          </cell>
          <cell r="H6" t="str">
            <v>Ｗ(mm)</v>
          </cell>
          <cell r="I6" t="str">
            <v>Ｈ(mm)</v>
          </cell>
          <cell r="J6" t="str">
            <v>面積</v>
          </cell>
        </row>
        <row r="7">
          <cell r="D7" t="str">
            <v/>
          </cell>
          <cell r="E7">
            <v>0</v>
          </cell>
          <cell r="F7">
            <v>0</v>
          </cell>
          <cell r="G7">
            <v>0</v>
          </cell>
          <cell r="H7" t="str">
            <v/>
          </cell>
          <cell r="I7" t="str">
            <v/>
          </cell>
          <cell r="J7">
            <v>0</v>
          </cell>
          <cell r="K7" t="str">
            <v/>
          </cell>
          <cell r="M7" t="str">
            <v/>
          </cell>
          <cell r="N7" t="str">
            <v/>
          </cell>
          <cell r="O7">
            <v>0</v>
          </cell>
          <cell r="P7">
            <v>0</v>
          </cell>
        </row>
        <row r="8">
          <cell r="D8" t="str">
            <v/>
          </cell>
          <cell r="E8">
            <v>0</v>
          </cell>
          <cell r="F8">
            <v>0</v>
          </cell>
          <cell r="G8">
            <v>0</v>
          </cell>
          <cell r="H8" t="str">
            <v/>
          </cell>
          <cell r="I8" t="str">
            <v/>
          </cell>
          <cell r="J8">
            <v>0</v>
          </cell>
          <cell r="K8" t="str">
            <v/>
          </cell>
          <cell r="M8" t="str">
            <v/>
          </cell>
          <cell r="N8" t="str">
            <v/>
          </cell>
          <cell r="O8">
            <v>0</v>
          </cell>
          <cell r="P8">
            <v>0</v>
          </cell>
        </row>
        <row r="9">
          <cell r="D9" t="str">
            <v/>
          </cell>
          <cell r="E9">
            <v>0</v>
          </cell>
          <cell r="F9">
            <v>0</v>
          </cell>
          <cell r="G9">
            <v>0</v>
          </cell>
          <cell r="H9" t="str">
            <v/>
          </cell>
          <cell r="I9" t="str">
            <v/>
          </cell>
          <cell r="J9">
            <v>0</v>
          </cell>
          <cell r="K9" t="str">
            <v/>
          </cell>
          <cell r="M9" t="str">
            <v/>
          </cell>
          <cell r="N9" t="str">
            <v/>
          </cell>
          <cell r="O9">
            <v>0</v>
          </cell>
          <cell r="P9">
            <v>0</v>
          </cell>
        </row>
        <row r="10">
          <cell r="D10" t="str">
            <v/>
          </cell>
          <cell r="E10">
            <v>0</v>
          </cell>
          <cell r="F10">
            <v>0</v>
          </cell>
          <cell r="G10">
            <v>0</v>
          </cell>
          <cell r="H10" t="str">
            <v/>
          </cell>
          <cell r="I10" t="str">
            <v/>
          </cell>
          <cell r="J10">
            <v>0</v>
          </cell>
          <cell r="K10" t="str">
            <v/>
          </cell>
          <cell r="M10" t="str">
            <v/>
          </cell>
          <cell r="N10" t="str">
            <v/>
          </cell>
          <cell r="O10">
            <v>0</v>
          </cell>
          <cell r="P10">
            <v>0</v>
          </cell>
        </row>
        <row r="11">
          <cell r="D11" t="str">
            <v/>
          </cell>
          <cell r="E11">
            <v>0</v>
          </cell>
          <cell r="F11">
            <v>0</v>
          </cell>
          <cell r="G11">
            <v>0</v>
          </cell>
          <cell r="H11" t="str">
            <v/>
          </cell>
          <cell r="I11" t="str">
            <v/>
          </cell>
          <cell r="J11">
            <v>0</v>
          </cell>
          <cell r="K11" t="str">
            <v/>
          </cell>
          <cell r="M11" t="str">
            <v/>
          </cell>
          <cell r="N11" t="str">
            <v/>
          </cell>
          <cell r="O11">
            <v>0</v>
          </cell>
          <cell r="P11">
            <v>0</v>
          </cell>
        </row>
        <row r="12">
          <cell r="D12" t="str">
            <v/>
          </cell>
          <cell r="E12">
            <v>0</v>
          </cell>
          <cell r="F12">
            <v>0</v>
          </cell>
          <cell r="G12">
            <v>0</v>
          </cell>
          <cell r="H12" t="str">
            <v/>
          </cell>
          <cell r="I12" t="str">
            <v/>
          </cell>
          <cell r="J12">
            <v>0</v>
          </cell>
          <cell r="K12" t="str">
            <v/>
          </cell>
          <cell r="M12" t="str">
            <v/>
          </cell>
          <cell r="N12" t="str">
            <v/>
          </cell>
          <cell r="O12">
            <v>0</v>
          </cell>
          <cell r="P12">
            <v>0</v>
          </cell>
        </row>
        <row r="13"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 t="str">
            <v/>
          </cell>
          <cell r="I13" t="str">
            <v/>
          </cell>
          <cell r="J13">
            <v>0</v>
          </cell>
          <cell r="K13" t="str">
            <v/>
          </cell>
          <cell r="M13" t="str">
            <v/>
          </cell>
          <cell r="N13" t="str">
            <v/>
          </cell>
          <cell r="O13">
            <v>0</v>
          </cell>
          <cell r="P13">
            <v>0</v>
          </cell>
        </row>
        <row r="14">
          <cell r="D14" t="str">
            <v/>
          </cell>
          <cell r="E14">
            <v>0</v>
          </cell>
          <cell r="F14">
            <v>0</v>
          </cell>
          <cell r="G14">
            <v>0</v>
          </cell>
          <cell r="H14" t="str">
            <v/>
          </cell>
          <cell r="I14" t="str">
            <v/>
          </cell>
          <cell r="J14">
            <v>0</v>
          </cell>
          <cell r="K14" t="str">
            <v/>
          </cell>
          <cell r="M14" t="str">
            <v/>
          </cell>
          <cell r="N14" t="str">
            <v/>
          </cell>
          <cell r="O14">
            <v>0</v>
          </cell>
          <cell r="P14">
            <v>0</v>
          </cell>
        </row>
        <row r="15"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 t="str">
            <v/>
          </cell>
          <cell r="I15" t="str">
            <v/>
          </cell>
          <cell r="J15">
            <v>0</v>
          </cell>
          <cell r="K15" t="str">
            <v/>
          </cell>
          <cell r="M15" t="str">
            <v/>
          </cell>
          <cell r="N15" t="str">
            <v/>
          </cell>
          <cell r="O15">
            <v>0</v>
          </cell>
          <cell r="P15">
            <v>0</v>
          </cell>
        </row>
        <row r="16"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 t="str">
            <v/>
          </cell>
          <cell r="I16" t="str">
            <v/>
          </cell>
          <cell r="J16">
            <v>0</v>
          </cell>
          <cell r="K16" t="str">
            <v/>
          </cell>
          <cell r="M16" t="str">
            <v/>
          </cell>
          <cell r="N16" t="str">
            <v/>
          </cell>
          <cell r="O16">
            <v>0</v>
          </cell>
          <cell r="P16">
            <v>0</v>
          </cell>
        </row>
        <row r="17">
          <cell r="D17" t="str">
            <v/>
          </cell>
          <cell r="E17">
            <v>0</v>
          </cell>
          <cell r="F17">
            <v>0</v>
          </cell>
          <cell r="G17">
            <v>0</v>
          </cell>
          <cell r="H17" t="str">
            <v/>
          </cell>
          <cell r="I17" t="str">
            <v/>
          </cell>
          <cell r="J17">
            <v>0</v>
          </cell>
          <cell r="K17" t="str">
            <v/>
          </cell>
          <cell r="M17" t="str">
            <v/>
          </cell>
          <cell r="N17" t="str">
            <v/>
          </cell>
          <cell r="O17">
            <v>0</v>
          </cell>
          <cell r="P17">
            <v>0</v>
          </cell>
        </row>
        <row r="18">
          <cell r="D18" t="str">
            <v/>
          </cell>
          <cell r="E18">
            <v>0</v>
          </cell>
          <cell r="F18">
            <v>0</v>
          </cell>
          <cell r="G18">
            <v>0</v>
          </cell>
          <cell r="H18" t="str">
            <v/>
          </cell>
          <cell r="I18" t="str">
            <v/>
          </cell>
          <cell r="J18">
            <v>0</v>
          </cell>
          <cell r="K18" t="str">
            <v/>
          </cell>
          <cell r="M18" t="str">
            <v/>
          </cell>
          <cell r="N18" t="str">
            <v/>
          </cell>
          <cell r="O18">
            <v>0</v>
          </cell>
          <cell r="P18">
            <v>0</v>
          </cell>
        </row>
        <row r="19"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 t="str">
            <v/>
          </cell>
          <cell r="I19" t="str">
            <v/>
          </cell>
          <cell r="J19">
            <v>0</v>
          </cell>
          <cell r="K19" t="str">
            <v/>
          </cell>
          <cell r="M19" t="str">
            <v/>
          </cell>
          <cell r="N19" t="str">
            <v/>
          </cell>
          <cell r="O19">
            <v>0</v>
          </cell>
          <cell r="P19">
            <v>0</v>
          </cell>
        </row>
        <row r="20"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 t="str">
            <v/>
          </cell>
          <cell r="I20" t="str">
            <v/>
          </cell>
          <cell r="J20">
            <v>0</v>
          </cell>
          <cell r="K20" t="str">
            <v/>
          </cell>
          <cell r="M20" t="str">
            <v/>
          </cell>
          <cell r="N20" t="str">
            <v/>
          </cell>
          <cell r="O20">
            <v>0</v>
          </cell>
          <cell r="P20">
            <v>0</v>
          </cell>
        </row>
        <row r="21"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 t="str">
            <v/>
          </cell>
          <cell r="I21" t="str">
            <v/>
          </cell>
          <cell r="J21">
            <v>0</v>
          </cell>
          <cell r="K21" t="str">
            <v/>
          </cell>
          <cell r="M21" t="str">
            <v/>
          </cell>
          <cell r="N21" t="str">
            <v/>
          </cell>
          <cell r="O21">
            <v>0</v>
          </cell>
          <cell r="P21">
            <v>0</v>
          </cell>
        </row>
        <row r="22"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 t="str">
            <v/>
          </cell>
          <cell r="I22" t="str">
            <v/>
          </cell>
          <cell r="J22">
            <v>0</v>
          </cell>
          <cell r="K22" t="str">
            <v/>
          </cell>
          <cell r="M22" t="str">
            <v/>
          </cell>
          <cell r="N22" t="str">
            <v/>
          </cell>
          <cell r="O22">
            <v>0</v>
          </cell>
          <cell r="P22">
            <v>0</v>
          </cell>
        </row>
        <row r="23"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 t="str">
            <v/>
          </cell>
          <cell r="I23" t="str">
            <v/>
          </cell>
          <cell r="J23">
            <v>0</v>
          </cell>
          <cell r="K23" t="str">
            <v/>
          </cell>
          <cell r="M23" t="str">
            <v/>
          </cell>
          <cell r="N23" t="str">
            <v/>
          </cell>
          <cell r="O23">
            <v>0</v>
          </cell>
          <cell r="P23">
            <v>0</v>
          </cell>
        </row>
        <row r="24"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 t="str">
            <v/>
          </cell>
          <cell r="I24" t="str">
            <v/>
          </cell>
          <cell r="J24">
            <v>0</v>
          </cell>
          <cell r="K24" t="str">
            <v/>
          </cell>
          <cell r="M24" t="str">
            <v/>
          </cell>
          <cell r="N24" t="str">
            <v/>
          </cell>
          <cell r="O24">
            <v>0</v>
          </cell>
          <cell r="P24">
            <v>0</v>
          </cell>
        </row>
        <row r="25"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 t="str">
            <v/>
          </cell>
          <cell r="I25" t="str">
            <v/>
          </cell>
          <cell r="J25">
            <v>0</v>
          </cell>
          <cell r="K25" t="str">
            <v/>
          </cell>
          <cell r="M25" t="str">
            <v/>
          </cell>
          <cell r="N25" t="str">
            <v/>
          </cell>
          <cell r="O25">
            <v>0</v>
          </cell>
          <cell r="P25">
            <v>0</v>
          </cell>
        </row>
        <row r="26"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 t="str">
            <v/>
          </cell>
          <cell r="I26" t="str">
            <v/>
          </cell>
          <cell r="J26">
            <v>0</v>
          </cell>
          <cell r="K26" t="str">
            <v/>
          </cell>
          <cell r="M26" t="str">
            <v/>
          </cell>
          <cell r="N26" t="str">
            <v/>
          </cell>
          <cell r="O26">
            <v>0</v>
          </cell>
          <cell r="P26">
            <v>0</v>
          </cell>
        </row>
        <row r="27"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  <cell r="I27" t="str">
            <v/>
          </cell>
          <cell r="J27">
            <v>0</v>
          </cell>
          <cell r="K27" t="str">
            <v/>
          </cell>
          <cell r="M27" t="str">
            <v/>
          </cell>
          <cell r="N27" t="str">
            <v/>
          </cell>
          <cell r="O27">
            <v>0</v>
          </cell>
          <cell r="P27">
            <v>0</v>
          </cell>
        </row>
        <row r="28"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 t="str">
            <v/>
          </cell>
          <cell r="I28" t="str">
            <v/>
          </cell>
          <cell r="J28">
            <v>0</v>
          </cell>
          <cell r="K28" t="str">
            <v/>
          </cell>
          <cell r="M28" t="str">
            <v/>
          </cell>
          <cell r="N28" t="str">
            <v/>
          </cell>
          <cell r="O28">
            <v>0</v>
          </cell>
          <cell r="P28">
            <v>0</v>
          </cell>
        </row>
        <row r="29"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 t="str">
            <v/>
          </cell>
          <cell r="I29" t="str">
            <v/>
          </cell>
          <cell r="J29">
            <v>0</v>
          </cell>
          <cell r="K29" t="str">
            <v/>
          </cell>
          <cell r="M29" t="str">
            <v/>
          </cell>
          <cell r="N29" t="str">
            <v/>
          </cell>
          <cell r="O29">
            <v>0</v>
          </cell>
          <cell r="P29">
            <v>0</v>
          </cell>
        </row>
        <row r="30"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 t="str">
            <v/>
          </cell>
          <cell r="I30" t="str">
            <v/>
          </cell>
          <cell r="J30">
            <v>0</v>
          </cell>
          <cell r="K30" t="str">
            <v/>
          </cell>
          <cell r="M30" t="str">
            <v/>
          </cell>
          <cell r="N30" t="str">
            <v/>
          </cell>
          <cell r="O30">
            <v>0</v>
          </cell>
          <cell r="P30">
            <v>0</v>
          </cell>
        </row>
        <row r="31"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 t="str">
            <v/>
          </cell>
          <cell r="I31" t="str">
            <v/>
          </cell>
          <cell r="J31">
            <v>0</v>
          </cell>
          <cell r="K31" t="str">
            <v/>
          </cell>
          <cell r="M31" t="str">
            <v/>
          </cell>
          <cell r="N31" t="str">
            <v/>
          </cell>
          <cell r="O31">
            <v>0</v>
          </cell>
          <cell r="P31">
            <v>0</v>
          </cell>
        </row>
        <row r="32"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 t="str">
            <v/>
          </cell>
          <cell r="I32" t="str">
            <v/>
          </cell>
          <cell r="J32">
            <v>0</v>
          </cell>
          <cell r="K32" t="str">
            <v/>
          </cell>
          <cell r="M32" t="str">
            <v/>
          </cell>
          <cell r="N32" t="str">
            <v/>
          </cell>
          <cell r="O32">
            <v>0</v>
          </cell>
          <cell r="P32">
            <v>0</v>
          </cell>
        </row>
        <row r="33"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 t="str">
            <v/>
          </cell>
          <cell r="I33" t="str">
            <v/>
          </cell>
          <cell r="J33">
            <v>0</v>
          </cell>
          <cell r="K33" t="str">
            <v/>
          </cell>
          <cell r="M33" t="str">
            <v/>
          </cell>
          <cell r="N33" t="str">
            <v/>
          </cell>
          <cell r="O33">
            <v>0</v>
          </cell>
          <cell r="P33">
            <v>0</v>
          </cell>
        </row>
        <row r="34"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 t="str">
            <v/>
          </cell>
          <cell r="I34" t="str">
            <v/>
          </cell>
          <cell r="J34">
            <v>0</v>
          </cell>
          <cell r="K34" t="str">
            <v/>
          </cell>
          <cell r="M34" t="str">
            <v/>
          </cell>
          <cell r="N34" t="str">
            <v/>
          </cell>
          <cell r="O34">
            <v>0</v>
          </cell>
          <cell r="P34">
            <v>0</v>
          </cell>
        </row>
        <row r="35"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 t="str">
            <v/>
          </cell>
          <cell r="I35" t="str">
            <v/>
          </cell>
          <cell r="J35">
            <v>0</v>
          </cell>
          <cell r="K35" t="str">
            <v/>
          </cell>
          <cell r="M35" t="str">
            <v/>
          </cell>
          <cell r="N35" t="str">
            <v/>
          </cell>
          <cell r="O35">
            <v>0</v>
          </cell>
          <cell r="P35">
            <v>0</v>
          </cell>
        </row>
        <row r="36"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 t="str">
            <v/>
          </cell>
          <cell r="I36" t="str">
            <v/>
          </cell>
          <cell r="J36">
            <v>0</v>
          </cell>
          <cell r="K36" t="str">
            <v/>
          </cell>
          <cell r="M36" t="str">
            <v/>
          </cell>
          <cell r="N36" t="str">
            <v/>
          </cell>
          <cell r="O36">
            <v>0</v>
          </cell>
          <cell r="P36">
            <v>0</v>
          </cell>
        </row>
        <row r="37"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  <cell r="I37" t="str">
            <v/>
          </cell>
          <cell r="J37">
            <v>0</v>
          </cell>
          <cell r="K37" t="str">
            <v/>
          </cell>
          <cell r="M37" t="str">
            <v/>
          </cell>
          <cell r="N37" t="str">
            <v/>
          </cell>
          <cell r="O37">
            <v>0</v>
          </cell>
          <cell r="P37">
            <v>0</v>
          </cell>
        </row>
        <row r="38"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 t="str">
            <v/>
          </cell>
          <cell r="I38" t="str">
            <v/>
          </cell>
          <cell r="J38">
            <v>0</v>
          </cell>
          <cell r="K38" t="str">
            <v/>
          </cell>
          <cell r="M38" t="str">
            <v/>
          </cell>
          <cell r="N38" t="str">
            <v/>
          </cell>
          <cell r="O38">
            <v>0</v>
          </cell>
          <cell r="P38">
            <v>0</v>
          </cell>
        </row>
        <row r="39"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 t="str">
            <v/>
          </cell>
          <cell r="I39" t="str">
            <v/>
          </cell>
          <cell r="J39">
            <v>0</v>
          </cell>
          <cell r="K39" t="str">
            <v/>
          </cell>
          <cell r="M39" t="str">
            <v/>
          </cell>
          <cell r="N39" t="str">
            <v/>
          </cell>
          <cell r="O39">
            <v>0</v>
          </cell>
          <cell r="P39">
            <v>0</v>
          </cell>
        </row>
        <row r="40"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 t="str">
            <v/>
          </cell>
          <cell r="I40" t="str">
            <v/>
          </cell>
          <cell r="J40">
            <v>0</v>
          </cell>
          <cell r="K40" t="str">
            <v/>
          </cell>
          <cell r="M40" t="str">
            <v/>
          </cell>
          <cell r="N40" t="str">
            <v/>
          </cell>
          <cell r="O40">
            <v>0</v>
          </cell>
          <cell r="P40">
            <v>0</v>
          </cell>
        </row>
        <row r="41"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 t="str">
            <v/>
          </cell>
          <cell r="I41" t="str">
            <v/>
          </cell>
          <cell r="J41">
            <v>0</v>
          </cell>
          <cell r="K41" t="str">
            <v/>
          </cell>
          <cell r="M41" t="str">
            <v/>
          </cell>
          <cell r="N41" t="str">
            <v/>
          </cell>
          <cell r="O41">
            <v>0</v>
          </cell>
          <cell r="P41">
            <v>0</v>
          </cell>
        </row>
        <row r="42"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 t="str">
            <v/>
          </cell>
          <cell r="I42" t="str">
            <v/>
          </cell>
          <cell r="J42">
            <v>0</v>
          </cell>
          <cell r="K42" t="str">
            <v/>
          </cell>
          <cell r="M42" t="str">
            <v/>
          </cell>
          <cell r="N42" t="str">
            <v/>
          </cell>
          <cell r="O42">
            <v>0</v>
          </cell>
          <cell r="P42">
            <v>0</v>
          </cell>
        </row>
        <row r="43"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 t="str">
            <v/>
          </cell>
          <cell r="I43" t="str">
            <v/>
          </cell>
          <cell r="J43">
            <v>0</v>
          </cell>
          <cell r="K43" t="str">
            <v/>
          </cell>
          <cell r="M43" t="str">
            <v/>
          </cell>
          <cell r="N43" t="str">
            <v/>
          </cell>
          <cell r="O43">
            <v>0</v>
          </cell>
          <cell r="P43">
            <v>0</v>
          </cell>
        </row>
        <row r="44"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 t="str">
            <v/>
          </cell>
          <cell r="I44" t="str">
            <v/>
          </cell>
          <cell r="J44">
            <v>0</v>
          </cell>
          <cell r="K44" t="str">
            <v/>
          </cell>
          <cell r="M44" t="str">
            <v/>
          </cell>
          <cell r="N44" t="str">
            <v/>
          </cell>
          <cell r="O44">
            <v>0</v>
          </cell>
          <cell r="P44">
            <v>0</v>
          </cell>
        </row>
        <row r="45"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 t="str">
            <v/>
          </cell>
          <cell r="I45" t="str">
            <v/>
          </cell>
          <cell r="J45">
            <v>0</v>
          </cell>
          <cell r="K45" t="str">
            <v/>
          </cell>
          <cell r="M45" t="str">
            <v/>
          </cell>
          <cell r="N45" t="str">
            <v/>
          </cell>
          <cell r="O45">
            <v>0</v>
          </cell>
          <cell r="P45">
            <v>0</v>
          </cell>
        </row>
        <row r="46"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 t="str">
            <v/>
          </cell>
          <cell r="I46" t="str">
            <v/>
          </cell>
          <cell r="J46">
            <v>0</v>
          </cell>
          <cell r="K46" t="str">
            <v/>
          </cell>
          <cell r="M46" t="str">
            <v/>
          </cell>
          <cell r="N46" t="str">
            <v/>
          </cell>
          <cell r="O46">
            <v>0</v>
          </cell>
          <cell r="P46">
            <v>0</v>
          </cell>
        </row>
        <row r="47"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 t="str">
            <v/>
          </cell>
          <cell r="I47" t="str">
            <v/>
          </cell>
          <cell r="J47">
            <v>0</v>
          </cell>
          <cell r="K47" t="str">
            <v/>
          </cell>
          <cell r="M47" t="str">
            <v/>
          </cell>
          <cell r="N47" t="str">
            <v/>
          </cell>
          <cell r="O47">
            <v>0</v>
          </cell>
          <cell r="P47">
            <v>0</v>
          </cell>
        </row>
        <row r="48"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 t="str">
            <v/>
          </cell>
          <cell r="I48" t="str">
            <v/>
          </cell>
          <cell r="J48">
            <v>0</v>
          </cell>
          <cell r="K48" t="str">
            <v/>
          </cell>
          <cell r="M48" t="str">
            <v/>
          </cell>
          <cell r="N48" t="str">
            <v/>
          </cell>
          <cell r="O48">
            <v>0</v>
          </cell>
          <cell r="P48">
            <v>0</v>
          </cell>
        </row>
      </sheetData>
      <sheetData sheetId="14" refreshError="1"/>
      <sheetData sheetId="15" refreshError="1"/>
      <sheetData sheetId="16" refreshError="1">
        <row r="4">
          <cell r="G4" t="str">
            <v>単価番号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I28">
            <v>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入力画面"/>
      <sheetName val="設計書"/>
      <sheetName val="仕訳書"/>
      <sheetName val="一覧表"/>
      <sheetName val="計算詳細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画面"/>
      <sheetName val="Sheet1"/>
      <sheetName val="設計書"/>
      <sheetName val="財源内訳"/>
      <sheetName val="仕訳書"/>
      <sheetName val="計算詳細"/>
      <sheetName val="一覧表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</sheetNames>
    <sheetDataSet>
      <sheetData sheetId="0" refreshError="1">
        <row r="4">
          <cell r="D4" t="str">
            <v>沖縄市</v>
          </cell>
        </row>
        <row r="6">
          <cell r="M6" t="b">
            <v>0</v>
          </cell>
        </row>
        <row r="7">
          <cell r="M7" t="b">
            <v>1</v>
          </cell>
        </row>
        <row r="9">
          <cell r="M9" t="b">
            <v>0</v>
          </cell>
        </row>
        <row r="37">
          <cell r="I37" t="str">
            <v>契約締結日の翌日から平成18年2月28日</v>
          </cell>
        </row>
        <row r="54">
          <cell r="C54" t="str">
            <v>RC造</v>
          </cell>
        </row>
        <row r="63">
          <cell r="C63" t="str">
            <v>土木建築部施設建築室</v>
          </cell>
        </row>
        <row r="68">
          <cell r="B68">
            <v>0</v>
          </cell>
          <cell r="D68" t="str">
            <v>電灯動力幹線設備工事</v>
          </cell>
          <cell r="E68">
            <v>0</v>
          </cell>
          <cell r="F68">
            <v>1</v>
          </cell>
          <cell r="G68" t="str">
            <v>冷房機器設備工事</v>
          </cell>
          <cell r="H68">
            <v>26301000</v>
          </cell>
          <cell r="I68">
            <v>0</v>
          </cell>
          <cell r="J68" t="str">
            <v>仮設工事</v>
          </cell>
          <cell r="K68">
            <v>0</v>
          </cell>
        </row>
        <row r="69">
          <cell r="B69" t="str">
            <v/>
          </cell>
          <cell r="D69" t="str">
            <v>電灯コンセント設工事</v>
          </cell>
          <cell r="E69">
            <v>0</v>
          </cell>
          <cell r="F69">
            <v>2</v>
          </cell>
          <cell r="G69" t="str">
            <v>一般ダクト工事</v>
          </cell>
          <cell r="H69">
            <v>7491000</v>
          </cell>
          <cell r="I69" t="str">
            <v/>
          </cell>
          <cell r="J69" t="str">
            <v>土工事</v>
          </cell>
          <cell r="K69">
            <v>0</v>
          </cell>
        </row>
        <row r="70">
          <cell r="B70" t="str">
            <v/>
          </cell>
          <cell r="D70" t="str">
            <v>動力設備工事</v>
          </cell>
          <cell r="E70">
            <v>0</v>
          </cell>
          <cell r="F70">
            <v>3</v>
          </cell>
          <cell r="G70" t="str">
            <v>機械室ダクト工事</v>
          </cell>
          <cell r="H70">
            <v>2535000</v>
          </cell>
          <cell r="I70" t="str">
            <v/>
          </cell>
          <cell r="J70" t="str">
            <v>地業工事</v>
          </cell>
          <cell r="K70">
            <v>0</v>
          </cell>
        </row>
        <row r="71">
          <cell r="B71" t="str">
            <v/>
          </cell>
          <cell r="D71" t="str">
            <v>弱電設備工事</v>
          </cell>
          <cell r="E71">
            <v>0</v>
          </cell>
          <cell r="F71">
            <v>4</v>
          </cell>
          <cell r="G71" t="str">
            <v>冷水配管工事</v>
          </cell>
          <cell r="H71">
            <v>1251000</v>
          </cell>
          <cell r="I71" t="str">
            <v/>
          </cell>
          <cell r="J71" t="str">
            <v>鉄筋工事</v>
          </cell>
          <cell r="K71">
            <v>0</v>
          </cell>
        </row>
        <row r="72">
          <cell r="B72" t="str">
            <v/>
          </cell>
          <cell r="E72">
            <v>0</v>
          </cell>
          <cell r="F72">
            <v>5</v>
          </cell>
          <cell r="G72" t="str">
            <v>冷却水配管工事</v>
          </cell>
          <cell r="H72">
            <v>1034000</v>
          </cell>
          <cell r="I72" t="str">
            <v/>
          </cell>
          <cell r="J72" t="str">
            <v>コンクリート工事</v>
          </cell>
          <cell r="K72">
            <v>0</v>
          </cell>
        </row>
        <row r="73">
          <cell r="B73" t="str">
            <v/>
          </cell>
          <cell r="E73">
            <v>0</v>
          </cell>
          <cell r="F73">
            <v>6</v>
          </cell>
          <cell r="G73" t="str">
            <v>総合調整費</v>
          </cell>
          <cell r="H73">
            <v>411000</v>
          </cell>
          <cell r="I73" t="str">
            <v/>
          </cell>
          <cell r="J73" t="str">
            <v>鉄骨工事</v>
          </cell>
          <cell r="K73">
            <v>0</v>
          </cell>
        </row>
        <row r="74">
          <cell r="B74" t="str">
            <v/>
          </cell>
          <cell r="E74">
            <v>0</v>
          </cell>
          <cell r="F74" t="str">
            <v/>
          </cell>
          <cell r="H74">
            <v>0</v>
          </cell>
          <cell r="I74" t="str">
            <v/>
          </cell>
          <cell r="J74" t="str">
            <v>コンクリートブロック・ＡＬＣパネル・押出成形セメント板工事</v>
          </cell>
          <cell r="K74">
            <v>0</v>
          </cell>
        </row>
        <row r="75">
          <cell r="B75" t="str">
            <v/>
          </cell>
          <cell r="E75">
            <v>0</v>
          </cell>
          <cell r="F75" t="str">
            <v/>
          </cell>
          <cell r="H75">
            <v>0</v>
          </cell>
          <cell r="I75" t="str">
            <v/>
          </cell>
          <cell r="J75" t="str">
            <v>防水工事</v>
          </cell>
          <cell r="K75">
            <v>0</v>
          </cell>
        </row>
        <row r="76">
          <cell r="B76" t="str">
            <v/>
          </cell>
          <cell r="E76">
            <v>0</v>
          </cell>
          <cell r="F76" t="str">
            <v/>
          </cell>
          <cell r="H76">
            <v>0</v>
          </cell>
          <cell r="I76" t="str">
            <v/>
          </cell>
          <cell r="J76" t="str">
            <v>石工事</v>
          </cell>
          <cell r="K76">
            <v>0</v>
          </cell>
        </row>
        <row r="77">
          <cell r="B77" t="str">
            <v/>
          </cell>
          <cell r="E77">
            <v>0</v>
          </cell>
          <cell r="F77" t="str">
            <v/>
          </cell>
          <cell r="H77">
            <v>0</v>
          </cell>
          <cell r="I77" t="str">
            <v/>
          </cell>
          <cell r="J77" t="str">
            <v>タイル工事</v>
          </cell>
          <cell r="K77">
            <v>0</v>
          </cell>
        </row>
        <row r="78">
          <cell r="B78" t="str">
            <v/>
          </cell>
          <cell r="E78">
            <v>0</v>
          </cell>
          <cell r="F78" t="str">
            <v/>
          </cell>
          <cell r="H78">
            <v>0</v>
          </cell>
          <cell r="I78" t="str">
            <v/>
          </cell>
          <cell r="J78" t="str">
            <v>木工事</v>
          </cell>
          <cell r="K78">
            <v>0</v>
          </cell>
        </row>
        <row r="79">
          <cell r="B79" t="str">
            <v/>
          </cell>
          <cell r="E79">
            <v>0</v>
          </cell>
          <cell r="F79" t="str">
            <v/>
          </cell>
          <cell r="H79">
            <v>0</v>
          </cell>
          <cell r="I79" t="str">
            <v/>
          </cell>
          <cell r="J79" t="str">
            <v>屋根及びとい工事</v>
          </cell>
          <cell r="K79">
            <v>0</v>
          </cell>
        </row>
        <row r="80">
          <cell r="B80" t="str">
            <v/>
          </cell>
          <cell r="E80">
            <v>0</v>
          </cell>
          <cell r="I80" t="str">
            <v/>
          </cell>
          <cell r="J80" t="str">
            <v>金属工事</v>
          </cell>
          <cell r="K80">
            <v>0</v>
          </cell>
        </row>
        <row r="81">
          <cell r="B81" t="str">
            <v/>
          </cell>
          <cell r="E81">
            <v>0</v>
          </cell>
          <cell r="I81" t="str">
            <v/>
          </cell>
          <cell r="J81" t="str">
            <v>左官工事</v>
          </cell>
          <cell r="K81">
            <v>0</v>
          </cell>
        </row>
        <row r="82">
          <cell r="B82" t="str">
            <v/>
          </cell>
          <cell r="E82">
            <v>0</v>
          </cell>
          <cell r="I82" t="str">
            <v/>
          </cell>
          <cell r="J82" t="str">
            <v>建具工事</v>
          </cell>
          <cell r="K82">
            <v>0</v>
          </cell>
        </row>
        <row r="83">
          <cell r="B83" t="str">
            <v/>
          </cell>
          <cell r="E83">
            <v>0</v>
          </cell>
          <cell r="I83" t="str">
            <v/>
          </cell>
          <cell r="J83" t="str">
            <v>塗装工事</v>
          </cell>
          <cell r="K83">
            <v>0</v>
          </cell>
        </row>
        <row r="84">
          <cell r="B84" t="str">
            <v/>
          </cell>
          <cell r="E84">
            <v>0</v>
          </cell>
          <cell r="I84" t="str">
            <v/>
          </cell>
          <cell r="J84" t="str">
            <v>内装工事</v>
          </cell>
          <cell r="K84">
            <v>0</v>
          </cell>
        </row>
        <row r="85">
          <cell r="B85" t="str">
            <v/>
          </cell>
          <cell r="E85">
            <v>0</v>
          </cell>
          <cell r="I85" t="str">
            <v/>
          </cell>
          <cell r="J85" t="str">
            <v>舗装工事</v>
          </cell>
          <cell r="K85">
            <v>0</v>
          </cell>
        </row>
        <row r="86">
          <cell r="I86" t="str">
            <v/>
          </cell>
          <cell r="J86" t="str">
            <v>排水工事</v>
          </cell>
          <cell r="K86">
            <v>0</v>
          </cell>
        </row>
        <row r="87">
          <cell r="I87" t="str">
            <v/>
          </cell>
          <cell r="J87" t="str">
            <v>植栽工事</v>
          </cell>
          <cell r="K87">
            <v>0</v>
          </cell>
        </row>
        <row r="88">
          <cell r="I88" t="str">
            <v/>
          </cell>
          <cell r="J88" t="str">
            <v>カーテンウォール工事</v>
          </cell>
          <cell r="K88">
            <v>0</v>
          </cell>
        </row>
        <row r="89">
          <cell r="I89" t="str">
            <v/>
          </cell>
          <cell r="J89" t="str">
            <v>ユニット及びその他工事</v>
          </cell>
          <cell r="K89">
            <v>0</v>
          </cell>
        </row>
        <row r="91">
          <cell r="R91">
            <v>0</v>
          </cell>
          <cell r="S91">
            <v>6</v>
          </cell>
          <cell r="T9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面積渡喜仁"/>
      <sheetName val="面積運天"/>
      <sheetName val="面積上運天"/>
      <sheetName val="面積天底"/>
      <sheetName val="面積湧川"/>
      <sheetName val="面積古宇利  "/>
      <sheetName val="Sheet2"/>
      <sheetName val="Sheet3"/>
    </sheetNames>
    <sheetDataSet>
      <sheetData sheetId="0"/>
      <sheetData sheetId="1"/>
      <sheetData sheetId="2"/>
      <sheetData sheetId="3"/>
      <sheetData sheetId="4" refreshError="1">
        <row r="2">
          <cell r="G2" t="str">
            <v>面 積 測 定 表</v>
          </cell>
          <cell r="H2" t="str">
            <v xml:space="preserve"> </v>
          </cell>
          <cell r="I2" t="str">
            <v xml:space="preserve"> </v>
          </cell>
          <cell r="J2" t="str">
            <v xml:space="preserve"> </v>
          </cell>
          <cell r="K2" t="str">
            <v xml:space="preserve"> </v>
          </cell>
          <cell r="L2" t="str">
            <v xml:space="preserve"> </v>
          </cell>
        </row>
        <row r="3">
          <cell r="G3" t="str">
            <v>　・湧 川  地 区</v>
          </cell>
          <cell r="H3" t="str">
            <v>　</v>
          </cell>
          <cell r="I3" t="str">
            <v>　</v>
          </cell>
          <cell r="J3" t="str">
            <v>　</v>
          </cell>
          <cell r="K3" t="str">
            <v>　</v>
          </cell>
          <cell r="L3" t="str">
            <v>自動計算</v>
          </cell>
          <cell r="M3" t="str">
            <v>　</v>
          </cell>
          <cell r="N3" t="str">
            <v>　</v>
          </cell>
          <cell r="O3" t="str">
            <v>　</v>
          </cell>
          <cell r="P3" t="str">
            <v>自動計算</v>
          </cell>
          <cell r="Q3" t="str">
            <v>自動計算</v>
          </cell>
          <cell r="R3" t="str">
            <v>自動計算</v>
          </cell>
          <cell r="S3" t="str">
            <v>自動計算</v>
          </cell>
        </row>
        <row r="4">
          <cell r="E4" t="str">
            <v>面測</v>
          </cell>
          <cell r="F4" t="str">
            <v>図  面</v>
          </cell>
          <cell r="G4" t="str">
            <v xml:space="preserve">     ブロック</v>
          </cell>
          <cell r="H4" t="str">
            <v>　　　　①　　面　積</v>
          </cell>
          <cell r="I4" t="str">
            <v>　　　　②　　面　積</v>
          </cell>
          <cell r="J4" t="str">
            <v>　　　　①　　面　積</v>
          </cell>
          <cell r="K4" t="str">
            <v>　　　　④　　面　積</v>
          </cell>
          <cell r="L4" t="str">
            <v>　　　　②　　面　積</v>
          </cell>
          <cell r="M4" t="str">
            <v>面測合計</v>
          </cell>
          <cell r="N4" t="str">
            <v>　　　　③　　面　積</v>
          </cell>
          <cell r="O4" t="str">
            <v>　　　　④　　面　積</v>
          </cell>
          <cell r="P4" t="str">
            <v>　　　　④　　面　積</v>
          </cell>
          <cell r="Q4" t="str">
            <v>面測合計</v>
          </cell>
          <cell r="R4" t="str">
            <v>計</v>
          </cell>
          <cell r="S4" t="str">
            <v>面測合計</v>
          </cell>
        </row>
        <row r="5">
          <cell r="E5" t="str">
            <v>順序</v>
          </cell>
          <cell r="F5" t="str">
            <v>番  号</v>
          </cell>
          <cell r="G5" t="str">
            <v xml:space="preserve">     番  　号</v>
          </cell>
          <cell r="H5" t="str">
            <v>(m2)</v>
          </cell>
          <cell r="I5" t="str">
            <v>(m2)</v>
          </cell>
          <cell r="J5" t="str">
            <v>(m2)</v>
          </cell>
          <cell r="K5" t="str">
            <v>(m2)</v>
          </cell>
          <cell r="L5" t="str">
            <v>(m2)</v>
          </cell>
          <cell r="M5" t="str">
            <v>(m2)</v>
          </cell>
          <cell r="N5" t="str">
            <v>(m2)</v>
          </cell>
          <cell r="O5" t="str">
            <v>(m2)</v>
          </cell>
          <cell r="P5" t="str">
            <v>(m2)</v>
          </cell>
          <cell r="Q5" t="str">
            <v>(m2)</v>
          </cell>
          <cell r="R5" t="str">
            <v>(m2)</v>
          </cell>
          <cell r="S5" t="str">
            <v>(m2)</v>
          </cell>
        </row>
        <row r="6">
          <cell r="E6">
            <v>1</v>
          </cell>
          <cell r="F6" t="str">
            <v>ＨＦ51-4</v>
          </cell>
          <cell r="G6">
            <v>1</v>
          </cell>
          <cell r="H6">
            <v>15985</v>
          </cell>
          <cell r="I6">
            <v>16028</v>
          </cell>
          <cell r="J6">
            <v>15985</v>
          </cell>
          <cell r="K6">
            <v>16028</v>
          </cell>
          <cell r="L6">
            <v>16007</v>
          </cell>
          <cell r="M6">
            <v>16007</v>
          </cell>
          <cell r="N6">
            <v>16007</v>
          </cell>
          <cell r="O6">
            <v>16007</v>
          </cell>
          <cell r="P6">
            <v>16007</v>
          </cell>
          <cell r="Q6">
            <v>16007</v>
          </cell>
          <cell r="R6">
            <v>16007</v>
          </cell>
          <cell r="S6">
            <v>16007</v>
          </cell>
        </row>
        <row r="7">
          <cell r="E7">
            <v>2</v>
          </cell>
          <cell r="F7" t="str">
            <v>ＨＦ51-4</v>
          </cell>
          <cell r="G7">
            <v>2</v>
          </cell>
          <cell r="H7">
            <v>3518</v>
          </cell>
          <cell r="I7">
            <v>3480</v>
          </cell>
          <cell r="J7">
            <v>3518</v>
          </cell>
          <cell r="K7">
            <v>3480</v>
          </cell>
          <cell r="L7">
            <v>3499</v>
          </cell>
          <cell r="M7">
            <v>3499</v>
          </cell>
          <cell r="N7">
            <v>3499</v>
          </cell>
          <cell r="O7">
            <v>3499</v>
          </cell>
          <cell r="P7">
            <v>3499</v>
          </cell>
          <cell r="Q7">
            <v>3499</v>
          </cell>
          <cell r="R7">
            <v>3499</v>
          </cell>
          <cell r="S7">
            <v>3499</v>
          </cell>
        </row>
        <row r="8">
          <cell r="E8">
            <v>3</v>
          </cell>
          <cell r="F8" t="str">
            <v>ＨＦ51-4</v>
          </cell>
          <cell r="G8">
            <v>3</v>
          </cell>
          <cell r="H8" t="str">
            <v xml:space="preserve"> </v>
          </cell>
          <cell r="I8">
            <v>6032</v>
          </cell>
          <cell r="J8">
            <v>6032</v>
          </cell>
          <cell r="K8">
            <v>6050</v>
          </cell>
          <cell r="L8">
            <v>6041</v>
          </cell>
          <cell r="M8">
            <v>6041</v>
          </cell>
          <cell r="N8">
            <v>6041</v>
          </cell>
          <cell r="O8">
            <v>6041</v>
          </cell>
          <cell r="P8">
            <v>6041</v>
          </cell>
          <cell r="Q8">
            <v>6041</v>
          </cell>
          <cell r="R8">
            <v>6041</v>
          </cell>
          <cell r="S8">
            <v>6041</v>
          </cell>
        </row>
        <row r="9">
          <cell r="E9">
            <v>4</v>
          </cell>
          <cell r="F9" t="str">
            <v>ＨＦ51-4</v>
          </cell>
          <cell r="G9">
            <v>4</v>
          </cell>
          <cell r="H9" t="str">
            <v>-</v>
          </cell>
          <cell r="I9">
            <v>1</v>
          </cell>
          <cell r="J9">
            <v>3239</v>
          </cell>
          <cell r="K9">
            <v>3232</v>
          </cell>
          <cell r="L9">
            <v>3236</v>
          </cell>
          <cell r="M9">
            <v>3236</v>
          </cell>
          <cell r="N9">
            <v>3236</v>
          </cell>
          <cell r="O9">
            <v>3236</v>
          </cell>
          <cell r="P9">
            <v>3236</v>
          </cell>
          <cell r="Q9">
            <v>3236</v>
          </cell>
          <cell r="R9">
            <v>3236</v>
          </cell>
          <cell r="S9">
            <v>3236</v>
          </cell>
        </row>
        <row r="10">
          <cell r="E10">
            <v>5</v>
          </cell>
          <cell r="F10" t="str">
            <v>ＨＦ51-4</v>
          </cell>
          <cell r="G10">
            <v>4</v>
          </cell>
          <cell r="H10" t="str">
            <v>-</v>
          </cell>
          <cell r="I10">
            <v>2</v>
          </cell>
          <cell r="J10">
            <v>2788</v>
          </cell>
          <cell r="K10">
            <v>2791</v>
          </cell>
          <cell r="L10">
            <v>2790</v>
          </cell>
          <cell r="M10">
            <v>2790</v>
          </cell>
          <cell r="N10">
            <v>2790</v>
          </cell>
          <cell r="O10">
            <v>2790</v>
          </cell>
          <cell r="P10">
            <v>2790</v>
          </cell>
          <cell r="Q10">
            <v>2790</v>
          </cell>
          <cell r="R10">
            <v>2790</v>
          </cell>
          <cell r="S10">
            <v>2790</v>
          </cell>
        </row>
        <row r="11">
          <cell r="E11">
            <v>6</v>
          </cell>
          <cell r="F11" t="str">
            <v>ＨＦ51-4</v>
          </cell>
          <cell r="G11">
            <v>4</v>
          </cell>
          <cell r="H11" t="str">
            <v>-</v>
          </cell>
          <cell r="I11">
            <v>3</v>
          </cell>
          <cell r="J11">
            <v>6174</v>
          </cell>
          <cell r="K11">
            <v>6157</v>
          </cell>
          <cell r="L11">
            <v>6166</v>
          </cell>
          <cell r="M11">
            <v>6166</v>
          </cell>
          <cell r="N11">
            <v>6166</v>
          </cell>
          <cell r="O11">
            <v>6166</v>
          </cell>
          <cell r="P11">
            <v>6166</v>
          </cell>
          <cell r="Q11">
            <v>6166</v>
          </cell>
          <cell r="R11">
            <v>6166</v>
          </cell>
          <cell r="S11">
            <v>6166</v>
          </cell>
        </row>
        <row r="12">
          <cell r="E12">
            <v>7</v>
          </cell>
          <cell r="F12" t="str">
            <v>ＨＦ51-4</v>
          </cell>
          <cell r="G12">
            <v>4</v>
          </cell>
          <cell r="H12" t="str">
            <v>-</v>
          </cell>
          <cell r="I12">
            <v>4</v>
          </cell>
          <cell r="J12">
            <v>4980</v>
          </cell>
          <cell r="K12">
            <v>4974</v>
          </cell>
          <cell r="L12">
            <v>4977</v>
          </cell>
          <cell r="M12">
            <v>4977</v>
          </cell>
          <cell r="N12">
            <v>4977</v>
          </cell>
          <cell r="O12">
            <v>4977</v>
          </cell>
          <cell r="P12">
            <v>4977</v>
          </cell>
          <cell r="Q12">
            <v>4977</v>
          </cell>
          <cell r="R12">
            <v>4977</v>
          </cell>
          <cell r="S12">
            <v>4977</v>
          </cell>
        </row>
        <row r="13">
          <cell r="E13">
            <v>20</v>
          </cell>
          <cell r="F13" t="str">
            <v>ＨＦ61-2</v>
          </cell>
          <cell r="G13">
            <v>5</v>
          </cell>
          <cell r="H13" t="str">
            <v>-</v>
          </cell>
          <cell r="I13">
            <v>1</v>
          </cell>
          <cell r="J13">
            <v>32382</v>
          </cell>
          <cell r="K13">
            <v>32398</v>
          </cell>
          <cell r="L13">
            <v>-1446</v>
          </cell>
          <cell r="M13">
            <v>-1445</v>
          </cell>
          <cell r="N13">
            <v>30945</v>
          </cell>
          <cell r="O13">
            <v>30945</v>
          </cell>
          <cell r="P13">
            <v>30945</v>
          </cell>
          <cell r="Q13">
            <v>30945</v>
          </cell>
          <cell r="R13">
            <v>30945</v>
          </cell>
          <cell r="S13">
            <v>30945</v>
          </cell>
        </row>
        <row r="14">
          <cell r="E14">
            <v>19</v>
          </cell>
          <cell r="F14" t="str">
            <v>ＨＦ61-2</v>
          </cell>
          <cell r="G14">
            <v>5</v>
          </cell>
          <cell r="H14" t="str">
            <v>-</v>
          </cell>
          <cell r="I14">
            <v>2</v>
          </cell>
          <cell r="J14">
            <v>18085</v>
          </cell>
          <cell r="K14">
            <v>18037</v>
          </cell>
          <cell r="L14">
            <v>18061</v>
          </cell>
          <cell r="M14">
            <v>18061</v>
          </cell>
          <cell r="N14">
            <v>18061</v>
          </cell>
          <cell r="O14">
            <v>18061</v>
          </cell>
          <cell r="P14">
            <v>18061</v>
          </cell>
          <cell r="Q14">
            <v>18061</v>
          </cell>
          <cell r="R14">
            <v>18061</v>
          </cell>
          <cell r="S14">
            <v>18061</v>
          </cell>
        </row>
        <row r="15">
          <cell r="E15">
            <v>15</v>
          </cell>
          <cell r="F15" t="str">
            <v>ＨＦ61-2</v>
          </cell>
          <cell r="G15">
            <v>6</v>
          </cell>
          <cell r="H15">
            <v>7819</v>
          </cell>
          <cell r="I15">
            <v>7831</v>
          </cell>
          <cell r="J15">
            <v>7819</v>
          </cell>
          <cell r="K15">
            <v>7831</v>
          </cell>
          <cell r="L15">
            <v>7825</v>
          </cell>
          <cell r="M15">
            <v>7825</v>
          </cell>
          <cell r="N15">
            <v>7825</v>
          </cell>
          <cell r="O15">
            <v>7825</v>
          </cell>
          <cell r="P15">
            <v>7825</v>
          </cell>
          <cell r="Q15">
            <v>7825</v>
          </cell>
          <cell r="R15">
            <v>7825</v>
          </cell>
          <cell r="S15">
            <v>7825</v>
          </cell>
        </row>
        <row r="16">
          <cell r="E16">
            <v>16</v>
          </cell>
          <cell r="F16" t="str">
            <v>ＨＦ61-2</v>
          </cell>
          <cell r="G16">
            <v>7</v>
          </cell>
          <cell r="H16">
            <v>2451</v>
          </cell>
          <cell r="I16">
            <v>2424</v>
          </cell>
          <cell r="J16">
            <v>2451</v>
          </cell>
          <cell r="K16">
            <v>2424</v>
          </cell>
          <cell r="L16">
            <v>2438</v>
          </cell>
          <cell r="M16">
            <v>2438</v>
          </cell>
          <cell r="N16">
            <v>2438</v>
          </cell>
          <cell r="O16">
            <v>2438</v>
          </cell>
          <cell r="P16">
            <v>2438</v>
          </cell>
          <cell r="Q16">
            <v>2438</v>
          </cell>
          <cell r="R16">
            <v>2438</v>
          </cell>
          <cell r="S16">
            <v>2438</v>
          </cell>
        </row>
        <row r="17">
          <cell r="E17">
            <v>14</v>
          </cell>
          <cell r="F17" t="str">
            <v>ＨＦ61-2</v>
          </cell>
          <cell r="G17">
            <v>8</v>
          </cell>
          <cell r="H17">
            <v>15414</v>
          </cell>
          <cell r="I17">
            <v>15300</v>
          </cell>
          <cell r="J17">
            <v>15414</v>
          </cell>
          <cell r="K17">
            <v>15300</v>
          </cell>
          <cell r="L17">
            <v>15357</v>
          </cell>
          <cell r="M17">
            <v>15357</v>
          </cell>
          <cell r="N17">
            <v>15357</v>
          </cell>
          <cell r="O17">
            <v>15357</v>
          </cell>
          <cell r="P17">
            <v>15357</v>
          </cell>
          <cell r="Q17">
            <v>15357</v>
          </cell>
          <cell r="R17">
            <v>15357</v>
          </cell>
          <cell r="S17">
            <v>15357</v>
          </cell>
        </row>
        <row r="18">
          <cell r="E18">
            <v>18</v>
          </cell>
          <cell r="F18" t="str">
            <v>ＨＦ61-2</v>
          </cell>
          <cell r="G18">
            <v>9</v>
          </cell>
          <cell r="H18" t="str">
            <v>-</v>
          </cell>
          <cell r="I18">
            <v>1</v>
          </cell>
          <cell r="J18">
            <v>7322</v>
          </cell>
          <cell r="K18">
            <v>7270</v>
          </cell>
          <cell r="L18">
            <v>-222</v>
          </cell>
          <cell r="M18">
            <v>-228</v>
          </cell>
          <cell r="N18">
            <v>7071</v>
          </cell>
          <cell r="O18">
            <v>7071</v>
          </cell>
          <cell r="P18">
            <v>7071</v>
          </cell>
          <cell r="Q18">
            <v>7071</v>
          </cell>
          <cell r="R18">
            <v>7071</v>
          </cell>
          <cell r="S18">
            <v>7071</v>
          </cell>
        </row>
        <row r="19">
          <cell r="E19">
            <v>17</v>
          </cell>
          <cell r="F19" t="str">
            <v>ＨＦ61-2</v>
          </cell>
          <cell r="G19">
            <v>9</v>
          </cell>
          <cell r="H19" t="str">
            <v>-</v>
          </cell>
          <cell r="I19">
            <v>2</v>
          </cell>
          <cell r="J19">
            <v>4536</v>
          </cell>
          <cell r="K19">
            <v>4540</v>
          </cell>
          <cell r="L19">
            <v>4538</v>
          </cell>
          <cell r="M19">
            <v>4538</v>
          </cell>
          <cell r="N19">
            <v>4538</v>
          </cell>
          <cell r="O19">
            <v>4538</v>
          </cell>
          <cell r="P19">
            <v>4538</v>
          </cell>
          <cell r="Q19">
            <v>4538</v>
          </cell>
          <cell r="R19">
            <v>4538</v>
          </cell>
          <cell r="S19">
            <v>4538</v>
          </cell>
        </row>
        <row r="20">
          <cell r="E20">
            <v>13</v>
          </cell>
          <cell r="F20" t="str">
            <v>ＨＦ61-2</v>
          </cell>
          <cell r="G20">
            <v>10</v>
          </cell>
          <cell r="H20" t="str">
            <v>-</v>
          </cell>
          <cell r="I20">
            <v>1</v>
          </cell>
          <cell r="J20">
            <v>5514</v>
          </cell>
          <cell r="K20">
            <v>5514</v>
          </cell>
          <cell r="L20">
            <v>5514</v>
          </cell>
          <cell r="M20" t="str">
            <v>ー</v>
          </cell>
          <cell r="N20">
            <v>5514</v>
          </cell>
          <cell r="O20" t="str">
            <v>ー</v>
          </cell>
          <cell r="P20">
            <v>5514</v>
          </cell>
          <cell r="Q20" t="str">
            <v>ー</v>
          </cell>
          <cell r="R20">
            <v>5514</v>
          </cell>
          <cell r="S20" t="str">
            <v>ー</v>
          </cell>
        </row>
        <row r="21">
          <cell r="E21">
            <v>52</v>
          </cell>
          <cell r="F21" t="str">
            <v>ＨＦ62-1</v>
          </cell>
          <cell r="G21">
            <v>10</v>
          </cell>
          <cell r="H21" t="str">
            <v>-</v>
          </cell>
          <cell r="I21">
            <v>1</v>
          </cell>
          <cell r="J21">
            <v>8983</v>
          </cell>
          <cell r="K21">
            <v>-1542</v>
          </cell>
          <cell r="L21">
            <v>-1542</v>
          </cell>
          <cell r="M21">
            <v>12955</v>
          </cell>
          <cell r="N21">
            <v>7441</v>
          </cell>
          <cell r="O21">
            <v>12955</v>
          </cell>
          <cell r="P21">
            <v>7441</v>
          </cell>
          <cell r="Q21">
            <v>12955</v>
          </cell>
          <cell r="R21">
            <v>7441</v>
          </cell>
          <cell r="S21">
            <v>12955</v>
          </cell>
        </row>
        <row r="22">
          <cell r="E22">
            <v>51</v>
          </cell>
          <cell r="F22" t="str">
            <v>ＨＦ62-1</v>
          </cell>
          <cell r="G22">
            <v>10</v>
          </cell>
          <cell r="H22" t="str">
            <v>-</v>
          </cell>
          <cell r="I22">
            <v>2</v>
          </cell>
          <cell r="J22">
            <v>6908</v>
          </cell>
          <cell r="K22">
            <v>-605</v>
          </cell>
          <cell r="L22">
            <v>-605</v>
          </cell>
          <cell r="M22">
            <v>6303</v>
          </cell>
          <cell r="N22">
            <v>6303</v>
          </cell>
          <cell r="O22">
            <v>6303</v>
          </cell>
          <cell r="P22">
            <v>6303</v>
          </cell>
          <cell r="Q22">
            <v>6303</v>
          </cell>
          <cell r="R22">
            <v>6303</v>
          </cell>
          <cell r="S22">
            <v>6303</v>
          </cell>
        </row>
        <row r="23">
          <cell r="E23">
            <v>42</v>
          </cell>
          <cell r="F23" t="str">
            <v>ＨＦ62-1</v>
          </cell>
          <cell r="G23">
            <v>10</v>
          </cell>
          <cell r="H23" t="str">
            <v>-</v>
          </cell>
          <cell r="I23">
            <v>3</v>
          </cell>
          <cell r="J23">
            <v>3176</v>
          </cell>
          <cell r="K23">
            <v>3176</v>
          </cell>
          <cell r="L23">
            <v>3176</v>
          </cell>
          <cell r="M23">
            <v>3176</v>
          </cell>
          <cell r="N23">
            <v>3176</v>
          </cell>
          <cell r="O23">
            <v>3176</v>
          </cell>
          <cell r="P23">
            <v>3176</v>
          </cell>
          <cell r="Q23">
            <v>3176</v>
          </cell>
          <cell r="R23">
            <v>3176</v>
          </cell>
          <cell r="S23">
            <v>3176</v>
          </cell>
        </row>
        <row r="24">
          <cell r="E24">
            <v>33</v>
          </cell>
          <cell r="F24" t="str">
            <v>ＨＦ62-1</v>
          </cell>
          <cell r="G24">
            <v>11</v>
          </cell>
          <cell r="H24" t="str">
            <v>-</v>
          </cell>
          <cell r="I24">
            <v>1</v>
          </cell>
          <cell r="J24">
            <v>69695</v>
          </cell>
          <cell r="K24">
            <v>69891</v>
          </cell>
          <cell r="L24">
            <v>-6519</v>
          </cell>
          <cell r="M24">
            <v>-6519</v>
          </cell>
          <cell r="N24">
            <v>63274</v>
          </cell>
          <cell r="O24">
            <v>63274</v>
          </cell>
          <cell r="P24">
            <v>63274</v>
          </cell>
          <cell r="Q24">
            <v>63274</v>
          </cell>
          <cell r="R24">
            <v>63274</v>
          </cell>
          <cell r="S24">
            <v>63274</v>
          </cell>
        </row>
        <row r="25">
          <cell r="E25">
            <v>8</v>
          </cell>
          <cell r="F25" t="str">
            <v>ＨＦ51-4</v>
          </cell>
          <cell r="G25">
            <v>11</v>
          </cell>
          <cell r="H25" t="str">
            <v>-</v>
          </cell>
          <cell r="I25">
            <v>2</v>
          </cell>
          <cell r="J25">
            <v>644</v>
          </cell>
          <cell r="K25">
            <v>643</v>
          </cell>
          <cell r="L25">
            <v>2207</v>
          </cell>
          <cell r="M25">
            <v>2198</v>
          </cell>
          <cell r="N25">
            <v>2846</v>
          </cell>
          <cell r="O25">
            <v>2846</v>
          </cell>
          <cell r="P25">
            <v>2846</v>
          </cell>
          <cell r="Q25">
            <v>2846</v>
          </cell>
          <cell r="R25">
            <v>2846</v>
          </cell>
          <cell r="S25">
            <v>2846</v>
          </cell>
        </row>
        <row r="26">
          <cell r="E26">
            <v>37</v>
          </cell>
          <cell r="F26" t="str">
            <v>ＨＦ62-1</v>
          </cell>
          <cell r="G26">
            <v>11</v>
          </cell>
          <cell r="H26" t="str">
            <v>-</v>
          </cell>
          <cell r="I26">
            <v>3</v>
          </cell>
          <cell r="J26">
            <v>5176</v>
          </cell>
          <cell r="K26">
            <v>5207</v>
          </cell>
          <cell r="L26">
            <v>5192</v>
          </cell>
          <cell r="M26">
            <v>5192</v>
          </cell>
          <cell r="N26">
            <v>5192</v>
          </cell>
          <cell r="O26">
            <v>5192</v>
          </cell>
          <cell r="P26">
            <v>5192</v>
          </cell>
          <cell r="Q26">
            <v>5192</v>
          </cell>
          <cell r="R26">
            <v>5192</v>
          </cell>
          <cell r="S26">
            <v>5192</v>
          </cell>
        </row>
        <row r="27">
          <cell r="E27">
            <v>32</v>
          </cell>
          <cell r="F27" t="str">
            <v>ＨＦ62-1</v>
          </cell>
          <cell r="G27">
            <v>12</v>
          </cell>
          <cell r="H27">
            <v>19186</v>
          </cell>
          <cell r="I27">
            <v>19141</v>
          </cell>
          <cell r="J27">
            <v>19186</v>
          </cell>
          <cell r="K27">
            <v>19141</v>
          </cell>
          <cell r="L27">
            <v>-299</v>
          </cell>
          <cell r="M27">
            <v>-299</v>
          </cell>
          <cell r="N27">
            <v>18865</v>
          </cell>
          <cell r="O27">
            <v>18865</v>
          </cell>
          <cell r="P27">
            <v>18865</v>
          </cell>
          <cell r="Q27">
            <v>18865</v>
          </cell>
          <cell r="R27">
            <v>18865</v>
          </cell>
          <cell r="S27">
            <v>18865</v>
          </cell>
        </row>
        <row r="28">
          <cell r="E28">
            <v>9</v>
          </cell>
          <cell r="F28" t="str">
            <v>ＨＦ51-4</v>
          </cell>
          <cell r="G28">
            <v>13</v>
          </cell>
          <cell r="H28" t="str">
            <v>-</v>
          </cell>
          <cell r="I28">
            <v>1</v>
          </cell>
          <cell r="J28">
            <v>4439</v>
          </cell>
          <cell r="K28">
            <v>4440</v>
          </cell>
          <cell r="L28">
            <v>1196</v>
          </cell>
          <cell r="M28">
            <v>1210</v>
          </cell>
          <cell r="N28">
            <v>5643</v>
          </cell>
          <cell r="O28">
            <v>5643</v>
          </cell>
          <cell r="P28">
            <v>5643</v>
          </cell>
          <cell r="Q28">
            <v>5643</v>
          </cell>
          <cell r="R28">
            <v>5643</v>
          </cell>
          <cell r="S28">
            <v>5643</v>
          </cell>
        </row>
        <row r="29">
          <cell r="E29">
            <v>10</v>
          </cell>
          <cell r="F29" t="str">
            <v>ＨＦ51-4</v>
          </cell>
          <cell r="G29">
            <v>13</v>
          </cell>
          <cell r="H29" t="str">
            <v>-</v>
          </cell>
          <cell r="I29">
            <v>2</v>
          </cell>
          <cell r="J29">
            <v>6922</v>
          </cell>
          <cell r="K29">
            <v>6926</v>
          </cell>
          <cell r="L29">
            <v>2780</v>
          </cell>
          <cell r="M29">
            <v>2801</v>
          </cell>
          <cell r="N29">
            <v>9715</v>
          </cell>
          <cell r="O29">
            <v>9715</v>
          </cell>
          <cell r="P29">
            <v>9715</v>
          </cell>
          <cell r="Q29">
            <v>9715</v>
          </cell>
          <cell r="R29">
            <v>9715</v>
          </cell>
          <cell r="S29">
            <v>9715</v>
          </cell>
        </row>
        <row r="30">
          <cell r="E30">
            <v>11</v>
          </cell>
          <cell r="F30" t="str">
            <v>ＨＦ51-4</v>
          </cell>
          <cell r="G30">
            <v>13</v>
          </cell>
          <cell r="H30" t="str">
            <v>-</v>
          </cell>
          <cell r="I30">
            <v>3</v>
          </cell>
          <cell r="J30">
            <v>1604</v>
          </cell>
          <cell r="K30">
            <v>1588</v>
          </cell>
          <cell r="L30">
            <v>8175</v>
          </cell>
          <cell r="M30">
            <v>8182</v>
          </cell>
          <cell r="N30">
            <v>9775</v>
          </cell>
          <cell r="O30">
            <v>9775</v>
          </cell>
          <cell r="P30">
            <v>9775</v>
          </cell>
          <cell r="Q30">
            <v>9775</v>
          </cell>
          <cell r="R30">
            <v>9775</v>
          </cell>
          <cell r="S30">
            <v>9775</v>
          </cell>
        </row>
        <row r="31">
          <cell r="E31">
            <v>31</v>
          </cell>
          <cell r="F31" t="str">
            <v>ＨＦ52-3</v>
          </cell>
          <cell r="G31">
            <v>13</v>
          </cell>
          <cell r="H31" t="str">
            <v>-</v>
          </cell>
          <cell r="I31">
            <v>4</v>
          </cell>
          <cell r="J31">
            <v>2121</v>
          </cell>
          <cell r="K31">
            <v>2132</v>
          </cell>
          <cell r="L31">
            <v>2127</v>
          </cell>
          <cell r="M31">
            <v>2127</v>
          </cell>
          <cell r="N31">
            <v>2127</v>
          </cell>
          <cell r="O31">
            <v>2127</v>
          </cell>
          <cell r="P31">
            <v>2127</v>
          </cell>
          <cell r="Q31">
            <v>2127</v>
          </cell>
          <cell r="R31">
            <v>2127</v>
          </cell>
          <cell r="S31">
            <v>2127</v>
          </cell>
        </row>
        <row r="32">
          <cell r="E32">
            <v>36</v>
          </cell>
          <cell r="F32" t="str">
            <v>ＨＦ62-1</v>
          </cell>
          <cell r="G32">
            <v>14</v>
          </cell>
          <cell r="H32">
            <v>9428</v>
          </cell>
          <cell r="I32">
            <v>9455</v>
          </cell>
          <cell r="J32">
            <v>9428</v>
          </cell>
          <cell r="K32">
            <v>9455</v>
          </cell>
          <cell r="L32">
            <v>9442</v>
          </cell>
          <cell r="M32">
            <v>9442</v>
          </cell>
          <cell r="N32">
            <v>9442</v>
          </cell>
          <cell r="O32">
            <v>9442</v>
          </cell>
          <cell r="P32">
            <v>9442</v>
          </cell>
          <cell r="Q32">
            <v>9442</v>
          </cell>
          <cell r="R32">
            <v>9442</v>
          </cell>
          <cell r="S32">
            <v>9442</v>
          </cell>
        </row>
        <row r="33">
          <cell r="E33">
            <v>12</v>
          </cell>
          <cell r="F33" t="str">
            <v>ＨＦ51-4</v>
          </cell>
          <cell r="G33">
            <v>15</v>
          </cell>
          <cell r="H33">
            <v>9843</v>
          </cell>
          <cell r="I33">
            <v>9827</v>
          </cell>
          <cell r="J33">
            <v>9843</v>
          </cell>
          <cell r="K33">
            <v>9827</v>
          </cell>
          <cell r="L33">
            <v>9835</v>
          </cell>
          <cell r="M33">
            <v>9835</v>
          </cell>
          <cell r="N33">
            <v>9835</v>
          </cell>
          <cell r="O33">
            <v>9835</v>
          </cell>
          <cell r="P33">
            <v>9835</v>
          </cell>
          <cell r="Q33">
            <v>9835</v>
          </cell>
          <cell r="R33">
            <v>9835</v>
          </cell>
          <cell r="S33">
            <v>9835</v>
          </cell>
        </row>
        <row r="34">
          <cell r="E34">
            <v>34</v>
          </cell>
          <cell r="F34" t="str">
            <v>ＨＦ62-1</v>
          </cell>
          <cell r="G34">
            <v>16</v>
          </cell>
          <cell r="H34">
            <v>10178</v>
          </cell>
          <cell r="I34">
            <v>10178</v>
          </cell>
          <cell r="J34">
            <v>10178</v>
          </cell>
          <cell r="K34">
            <v>10178</v>
          </cell>
          <cell r="L34">
            <v>224</v>
          </cell>
          <cell r="M34">
            <v>224</v>
          </cell>
          <cell r="N34">
            <v>10402</v>
          </cell>
          <cell r="O34">
            <v>10402</v>
          </cell>
          <cell r="P34">
            <v>10402</v>
          </cell>
          <cell r="Q34">
            <v>10402</v>
          </cell>
          <cell r="R34">
            <v>10402</v>
          </cell>
          <cell r="S34">
            <v>10402</v>
          </cell>
        </row>
        <row r="35">
          <cell r="E35">
            <v>29</v>
          </cell>
          <cell r="F35" t="str">
            <v>ＨＦ52-1</v>
          </cell>
          <cell r="G35">
            <v>17</v>
          </cell>
          <cell r="H35">
            <v>10070</v>
          </cell>
          <cell r="I35">
            <v>10013</v>
          </cell>
          <cell r="J35">
            <v>10070</v>
          </cell>
          <cell r="K35">
            <v>10013</v>
          </cell>
          <cell r="L35">
            <v>6106</v>
          </cell>
          <cell r="M35">
            <v>6153</v>
          </cell>
          <cell r="N35">
            <v>16171</v>
          </cell>
          <cell r="O35">
            <v>16171</v>
          </cell>
          <cell r="P35">
            <v>16171</v>
          </cell>
          <cell r="Q35">
            <v>16171</v>
          </cell>
          <cell r="R35">
            <v>16171</v>
          </cell>
          <cell r="S35">
            <v>16171</v>
          </cell>
        </row>
        <row r="36">
          <cell r="E36">
            <v>30</v>
          </cell>
          <cell r="F36" t="str">
            <v>ＨＦ52-1</v>
          </cell>
          <cell r="G36">
            <v>18</v>
          </cell>
          <cell r="H36" t="str">
            <v xml:space="preserve"> </v>
          </cell>
          <cell r="I36">
            <v>429</v>
          </cell>
          <cell r="J36">
            <v>429</v>
          </cell>
          <cell r="K36">
            <v>430</v>
          </cell>
          <cell r="L36">
            <v>34031</v>
          </cell>
          <cell r="M36">
            <v>33940</v>
          </cell>
          <cell r="N36" t="str">
            <v>ー</v>
          </cell>
          <cell r="O36">
            <v>34415</v>
          </cell>
          <cell r="P36" t="str">
            <v>ー</v>
          </cell>
          <cell r="Q36">
            <v>34415</v>
          </cell>
          <cell r="R36">
            <v>34415</v>
          </cell>
          <cell r="S36" t="str">
            <v>ー</v>
          </cell>
        </row>
        <row r="37">
          <cell r="E37">
            <v>30</v>
          </cell>
          <cell r="F37" t="str">
            <v>ＨＦ52-1</v>
          </cell>
          <cell r="G37">
            <v>18</v>
          </cell>
          <cell r="H37" t="str">
            <v xml:space="preserve"> </v>
          </cell>
          <cell r="I37">
            <v>55698</v>
          </cell>
          <cell r="J37">
            <v>55698</v>
          </cell>
          <cell r="K37">
            <v>55564</v>
          </cell>
          <cell r="L37">
            <v>-330</v>
          </cell>
          <cell r="M37">
            <v>-330</v>
          </cell>
          <cell r="N37">
            <v>-280</v>
          </cell>
          <cell r="O37">
            <v>-280</v>
          </cell>
          <cell r="P37">
            <v>89436</v>
          </cell>
          <cell r="Q37">
            <v>55021</v>
          </cell>
          <cell r="R37">
            <v>55021</v>
          </cell>
          <cell r="S37">
            <v>89436</v>
          </cell>
        </row>
        <row r="38">
          <cell r="E38">
            <v>39</v>
          </cell>
          <cell r="F38" t="str">
            <v>ＨＦ62-1</v>
          </cell>
          <cell r="G38">
            <v>19</v>
          </cell>
          <cell r="H38" t="str">
            <v>-</v>
          </cell>
          <cell r="I38">
            <v>1</v>
          </cell>
          <cell r="J38">
            <v>8740</v>
          </cell>
          <cell r="K38">
            <v>8736</v>
          </cell>
          <cell r="L38">
            <v>8738</v>
          </cell>
          <cell r="M38">
            <v>8738</v>
          </cell>
          <cell r="N38">
            <v>8738</v>
          </cell>
          <cell r="O38">
            <v>8738</v>
          </cell>
          <cell r="P38">
            <v>8738</v>
          </cell>
          <cell r="Q38">
            <v>8738</v>
          </cell>
          <cell r="R38">
            <v>8738</v>
          </cell>
          <cell r="S38">
            <v>8738</v>
          </cell>
        </row>
        <row r="39">
          <cell r="E39">
            <v>40</v>
          </cell>
          <cell r="F39" t="str">
            <v>ＨＦ62-1</v>
          </cell>
          <cell r="G39">
            <v>19</v>
          </cell>
          <cell r="H39" t="str">
            <v>-</v>
          </cell>
          <cell r="I39">
            <v>2</v>
          </cell>
          <cell r="J39">
            <v>15932</v>
          </cell>
          <cell r="K39">
            <v>15975</v>
          </cell>
          <cell r="L39">
            <v>15954</v>
          </cell>
          <cell r="M39">
            <v>15954</v>
          </cell>
          <cell r="N39">
            <v>15954</v>
          </cell>
          <cell r="O39">
            <v>15954</v>
          </cell>
          <cell r="P39">
            <v>15954</v>
          </cell>
          <cell r="Q39">
            <v>15954</v>
          </cell>
          <cell r="R39">
            <v>15954</v>
          </cell>
          <cell r="S39">
            <v>15954</v>
          </cell>
        </row>
        <row r="40">
          <cell r="E40">
            <v>38</v>
          </cell>
          <cell r="F40" t="str">
            <v>ＨＦ62-1</v>
          </cell>
          <cell r="G40">
            <v>19</v>
          </cell>
          <cell r="H40" t="str">
            <v>-</v>
          </cell>
          <cell r="I40">
            <v>3</v>
          </cell>
          <cell r="J40">
            <v>3884</v>
          </cell>
          <cell r="K40">
            <v>3880</v>
          </cell>
          <cell r="L40">
            <v>3882</v>
          </cell>
          <cell r="M40">
            <v>3882</v>
          </cell>
          <cell r="N40">
            <v>3882</v>
          </cell>
          <cell r="O40">
            <v>3882</v>
          </cell>
          <cell r="P40">
            <v>3882</v>
          </cell>
          <cell r="Q40">
            <v>3882</v>
          </cell>
          <cell r="R40">
            <v>3882</v>
          </cell>
          <cell r="S40">
            <v>3882</v>
          </cell>
        </row>
        <row r="41">
          <cell r="E41">
            <v>35</v>
          </cell>
          <cell r="F41" t="str">
            <v>ＨＦ62-1</v>
          </cell>
          <cell r="G41">
            <v>20</v>
          </cell>
          <cell r="H41">
            <v>34545</v>
          </cell>
          <cell r="I41">
            <v>34613</v>
          </cell>
          <cell r="J41">
            <v>34545</v>
          </cell>
          <cell r="K41">
            <v>34613</v>
          </cell>
          <cell r="L41">
            <v>34579</v>
          </cell>
          <cell r="M41">
            <v>34579</v>
          </cell>
          <cell r="N41">
            <v>34579</v>
          </cell>
          <cell r="O41">
            <v>34579</v>
          </cell>
          <cell r="P41">
            <v>34579</v>
          </cell>
          <cell r="Q41">
            <v>34579</v>
          </cell>
          <cell r="R41">
            <v>34579</v>
          </cell>
          <cell r="S41">
            <v>34579</v>
          </cell>
        </row>
        <row r="42">
          <cell r="E42">
            <v>21</v>
          </cell>
          <cell r="F42" t="str">
            <v>ＨＦ61-2</v>
          </cell>
          <cell r="G42">
            <v>21</v>
          </cell>
          <cell r="H42">
            <v>716</v>
          </cell>
          <cell r="I42">
            <v>721</v>
          </cell>
          <cell r="J42">
            <v>716</v>
          </cell>
          <cell r="K42">
            <v>721</v>
          </cell>
          <cell r="L42">
            <v>3780</v>
          </cell>
          <cell r="M42">
            <v>3780</v>
          </cell>
          <cell r="N42">
            <v>4499</v>
          </cell>
          <cell r="O42">
            <v>4499</v>
          </cell>
          <cell r="P42">
            <v>4499</v>
          </cell>
          <cell r="Q42">
            <v>4499</v>
          </cell>
          <cell r="R42">
            <v>4499</v>
          </cell>
          <cell r="S42">
            <v>4499</v>
          </cell>
        </row>
        <row r="43">
          <cell r="E43">
            <v>24</v>
          </cell>
          <cell r="F43" t="str">
            <v>ＨＦ61-2</v>
          </cell>
          <cell r="G43">
            <v>22</v>
          </cell>
          <cell r="H43" t="str">
            <v>-</v>
          </cell>
          <cell r="I43">
            <v>1</v>
          </cell>
          <cell r="J43">
            <v>23960</v>
          </cell>
          <cell r="K43">
            <v>24010</v>
          </cell>
          <cell r="L43">
            <v>23985</v>
          </cell>
          <cell r="M43">
            <v>23985</v>
          </cell>
          <cell r="N43">
            <v>23985</v>
          </cell>
          <cell r="O43">
            <v>23985</v>
          </cell>
          <cell r="P43">
            <v>23985</v>
          </cell>
          <cell r="Q43">
            <v>23985</v>
          </cell>
          <cell r="R43">
            <v>23985</v>
          </cell>
          <cell r="S43">
            <v>23985</v>
          </cell>
        </row>
        <row r="44">
          <cell r="E44">
            <v>25</v>
          </cell>
          <cell r="F44" t="str">
            <v>ＨＦ61-2</v>
          </cell>
          <cell r="G44">
            <v>22</v>
          </cell>
          <cell r="H44" t="str">
            <v>-</v>
          </cell>
          <cell r="I44">
            <v>2</v>
          </cell>
          <cell r="J44">
            <v>43450</v>
          </cell>
          <cell r="K44">
            <v>43449</v>
          </cell>
          <cell r="L44">
            <v>43450</v>
          </cell>
          <cell r="M44">
            <v>43450</v>
          </cell>
          <cell r="N44">
            <v>43450</v>
          </cell>
          <cell r="O44">
            <v>43450</v>
          </cell>
          <cell r="P44">
            <v>43450</v>
          </cell>
          <cell r="Q44">
            <v>43450</v>
          </cell>
          <cell r="R44">
            <v>43450</v>
          </cell>
          <cell r="S44">
            <v>43450</v>
          </cell>
        </row>
        <row r="45">
          <cell r="E45">
            <v>26</v>
          </cell>
          <cell r="F45" t="str">
            <v>ＨＦ61-2</v>
          </cell>
          <cell r="G45">
            <v>22</v>
          </cell>
          <cell r="H45" t="str">
            <v>-</v>
          </cell>
          <cell r="I45">
            <v>3</v>
          </cell>
          <cell r="J45">
            <v>20046</v>
          </cell>
          <cell r="K45">
            <v>20123</v>
          </cell>
          <cell r="L45">
            <v>20085</v>
          </cell>
          <cell r="M45">
            <v>20085</v>
          </cell>
          <cell r="N45">
            <v>20085</v>
          </cell>
          <cell r="O45">
            <v>20085</v>
          </cell>
          <cell r="P45">
            <v>20085</v>
          </cell>
          <cell r="Q45">
            <v>20085</v>
          </cell>
          <cell r="R45">
            <v>20085</v>
          </cell>
          <cell r="S45">
            <v>20085</v>
          </cell>
        </row>
        <row r="46">
          <cell r="E46">
            <v>27</v>
          </cell>
          <cell r="F46" t="str">
            <v>ＨＦ61-2</v>
          </cell>
          <cell r="G46">
            <v>22</v>
          </cell>
          <cell r="H46" t="str">
            <v>-</v>
          </cell>
          <cell r="I46">
            <v>4</v>
          </cell>
          <cell r="J46">
            <v>12403</v>
          </cell>
          <cell r="K46">
            <v>12491</v>
          </cell>
          <cell r="L46">
            <v>12447</v>
          </cell>
          <cell r="M46">
            <v>12447</v>
          </cell>
          <cell r="N46">
            <v>12447</v>
          </cell>
          <cell r="O46">
            <v>12447</v>
          </cell>
          <cell r="P46">
            <v>12447</v>
          </cell>
          <cell r="Q46">
            <v>12447</v>
          </cell>
          <cell r="R46">
            <v>12447</v>
          </cell>
          <cell r="S46">
            <v>12447</v>
          </cell>
        </row>
        <row r="47">
          <cell r="E47">
            <v>23</v>
          </cell>
          <cell r="F47" t="str">
            <v>ＨＦ61-2</v>
          </cell>
          <cell r="G47">
            <v>23</v>
          </cell>
          <cell r="H47">
            <v>56073</v>
          </cell>
          <cell r="I47">
            <v>56044</v>
          </cell>
          <cell r="J47">
            <v>56073</v>
          </cell>
          <cell r="K47">
            <v>56044</v>
          </cell>
          <cell r="L47">
            <v>82618</v>
          </cell>
          <cell r="M47">
            <v>82618</v>
          </cell>
          <cell r="N47">
            <v>-1400</v>
          </cell>
          <cell r="O47">
            <v>-1400</v>
          </cell>
          <cell r="P47">
            <v>137277</v>
          </cell>
          <cell r="Q47">
            <v>137277</v>
          </cell>
          <cell r="R47">
            <v>137277</v>
          </cell>
          <cell r="S47">
            <v>137277</v>
          </cell>
        </row>
        <row r="48">
          <cell r="E48">
            <v>28</v>
          </cell>
          <cell r="F48" t="str">
            <v>ＨＦ61-2</v>
          </cell>
          <cell r="G48">
            <v>24</v>
          </cell>
          <cell r="H48" t="str">
            <v>-</v>
          </cell>
          <cell r="I48">
            <v>1</v>
          </cell>
          <cell r="J48">
            <v>22125</v>
          </cell>
          <cell r="K48">
            <v>22162</v>
          </cell>
          <cell r="L48">
            <v>3723</v>
          </cell>
          <cell r="M48">
            <v>3723</v>
          </cell>
          <cell r="N48">
            <v>25867</v>
          </cell>
          <cell r="O48">
            <v>25867</v>
          </cell>
          <cell r="P48">
            <v>25867</v>
          </cell>
          <cell r="Q48">
            <v>25867</v>
          </cell>
          <cell r="R48">
            <v>25867</v>
          </cell>
          <cell r="S48">
            <v>25867</v>
          </cell>
        </row>
        <row r="49">
          <cell r="E49">
            <v>50</v>
          </cell>
          <cell r="F49" t="str">
            <v>ＨＦ62-1</v>
          </cell>
          <cell r="G49">
            <v>24</v>
          </cell>
          <cell r="H49" t="str">
            <v>-</v>
          </cell>
          <cell r="I49">
            <v>2</v>
          </cell>
          <cell r="J49">
            <v>32604</v>
          </cell>
          <cell r="K49">
            <v>-746</v>
          </cell>
          <cell r="L49">
            <v>-746</v>
          </cell>
          <cell r="M49">
            <v>31858</v>
          </cell>
          <cell r="N49">
            <v>31858</v>
          </cell>
          <cell r="O49">
            <v>31858</v>
          </cell>
          <cell r="P49">
            <v>31858</v>
          </cell>
          <cell r="Q49">
            <v>31858</v>
          </cell>
          <cell r="R49">
            <v>31858</v>
          </cell>
          <cell r="S49">
            <v>31858</v>
          </cell>
        </row>
        <row r="50">
          <cell r="E50">
            <v>49</v>
          </cell>
          <cell r="F50" t="str">
            <v>ＨＦ62-1</v>
          </cell>
          <cell r="G50">
            <v>25</v>
          </cell>
          <cell r="H50" t="str">
            <v>-</v>
          </cell>
          <cell r="I50">
            <v>1</v>
          </cell>
          <cell r="J50">
            <v>12228</v>
          </cell>
          <cell r="K50">
            <v>12228</v>
          </cell>
          <cell r="L50">
            <v>12228</v>
          </cell>
          <cell r="M50">
            <v>12228</v>
          </cell>
          <cell r="N50">
            <v>12228</v>
          </cell>
          <cell r="O50">
            <v>12228</v>
          </cell>
          <cell r="P50">
            <v>12228</v>
          </cell>
          <cell r="Q50">
            <v>12228</v>
          </cell>
          <cell r="R50">
            <v>12228</v>
          </cell>
          <cell r="S50">
            <v>12228</v>
          </cell>
        </row>
        <row r="51">
          <cell r="E51">
            <v>48</v>
          </cell>
          <cell r="F51" t="str">
            <v>ＨＦ62-1</v>
          </cell>
          <cell r="G51">
            <v>25</v>
          </cell>
          <cell r="H51" t="str">
            <v>-</v>
          </cell>
          <cell r="I51">
            <v>2</v>
          </cell>
          <cell r="J51">
            <v>7954</v>
          </cell>
          <cell r="K51">
            <v>7954</v>
          </cell>
          <cell r="L51">
            <v>7954</v>
          </cell>
          <cell r="M51">
            <v>7954</v>
          </cell>
          <cell r="N51">
            <v>7954</v>
          </cell>
          <cell r="O51">
            <v>7954</v>
          </cell>
          <cell r="P51">
            <v>7954</v>
          </cell>
          <cell r="Q51">
            <v>7954</v>
          </cell>
          <cell r="R51">
            <v>7954</v>
          </cell>
          <cell r="S51">
            <v>7954</v>
          </cell>
        </row>
        <row r="52">
          <cell r="E52">
            <v>44</v>
          </cell>
          <cell r="F52" t="str">
            <v>ＨＦ62-1</v>
          </cell>
          <cell r="G52">
            <v>25</v>
          </cell>
          <cell r="H52" t="str">
            <v>-</v>
          </cell>
          <cell r="I52">
            <v>3</v>
          </cell>
          <cell r="J52">
            <v>7897</v>
          </cell>
          <cell r="K52">
            <v>7897</v>
          </cell>
          <cell r="L52">
            <v>7897</v>
          </cell>
          <cell r="M52">
            <v>7897</v>
          </cell>
          <cell r="N52">
            <v>7897</v>
          </cell>
          <cell r="O52">
            <v>7897</v>
          </cell>
          <cell r="P52">
            <v>7897</v>
          </cell>
          <cell r="Q52">
            <v>7897</v>
          </cell>
          <cell r="R52">
            <v>7897</v>
          </cell>
          <cell r="S52">
            <v>7897</v>
          </cell>
        </row>
        <row r="53">
          <cell r="E53">
            <v>43</v>
          </cell>
          <cell r="F53" t="str">
            <v>ＨＦ62-1</v>
          </cell>
          <cell r="G53">
            <v>25</v>
          </cell>
          <cell r="H53" t="str">
            <v>-</v>
          </cell>
          <cell r="I53">
            <v>4</v>
          </cell>
          <cell r="J53">
            <v>5107</v>
          </cell>
          <cell r="K53">
            <v>5107</v>
          </cell>
          <cell r="L53">
            <v>5107</v>
          </cell>
          <cell r="M53">
            <v>5107</v>
          </cell>
          <cell r="N53">
            <v>5107</v>
          </cell>
          <cell r="O53">
            <v>5107</v>
          </cell>
          <cell r="P53">
            <v>5107</v>
          </cell>
          <cell r="Q53">
            <v>5107</v>
          </cell>
          <cell r="R53">
            <v>5107</v>
          </cell>
          <cell r="S53">
            <v>5107</v>
          </cell>
        </row>
        <row r="54">
          <cell r="E54">
            <v>47</v>
          </cell>
          <cell r="F54" t="str">
            <v>ＨＦ62-1</v>
          </cell>
          <cell r="G54">
            <v>26</v>
          </cell>
          <cell r="H54" t="str">
            <v>-</v>
          </cell>
          <cell r="I54">
            <v>1</v>
          </cell>
          <cell r="J54">
            <v>7043</v>
          </cell>
          <cell r="K54">
            <v>7043</v>
          </cell>
          <cell r="L54">
            <v>7043</v>
          </cell>
          <cell r="M54">
            <v>7043</v>
          </cell>
          <cell r="N54">
            <v>7043</v>
          </cell>
          <cell r="O54">
            <v>7043</v>
          </cell>
          <cell r="P54">
            <v>7043</v>
          </cell>
          <cell r="Q54">
            <v>7043</v>
          </cell>
          <cell r="R54">
            <v>7043</v>
          </cell>
          <cell r="S54">
            <v>7043</v>
          </cell>
        </row>
        <row r="55">
          <cell r="E55">
            <v>46</v>
          </cell>
          <cell r="F55" t="str">
            <v>ＨＦ62-1</v>
          </cell>
          <cell r="G55">
            <v>26</v>
          </cell>
          <cell r="H55" t="str">
            <v>-</v>
          </cell>
          <cell r="I55">
            <v>2</v>
          </cell>
          <cell r="J55">
            <v>7659</v>
          </cell>
          <cell r="K55">
            <v>7659</v>
          </cell>
          <cell r="L55">
            <v>7659</v>
          </cell>
          <cell r="M55">
            <v>7659</v>
          </cell>
          <cell r="N55">
            <v>7659</v>
          </cell>
          <cell r="O55">
            <v>7659</v>
          </cell>
          <cell r="P55">
            <v>7659</v>
          </cell>
          <cell r="Q55">
            <v>7659</v>
          </cell>
          <cell r="R55">
            <v>7659</v>
          </cell>
          <cell r="S55">
            <v>7659</v>
          </cell>
        </row>
        <row r="56">
          <cell r="E56">
            <v>45</v>
          </cell>
          <cell r="F56" t="str">
            <v>ＨＦ62-1</v>
          </cell>
          <cell r="G56">
            <v>26</v>
          </cell>
          <cell r="H56" t="str">
            <v>-</v>
          </cell>
          <cell r="I56">
            <v>3</v>
          </cell>
          <cell r="J56">
            <v>6572</v>
          </cell>
          <cell r="K56">
            <v>6572</v>
          </cell>
          <cell r="L56">
            <v>6572</v>
          </cell>
          <cell r="M56">
            <v>6572</v>
          </cell>
          <cell r="N56">
            <v>6572</v>
          </cell>
          <cell r="O56">
            <v>6572</v>
          </cell>
          <cell r="P56">
            <v>6572</v>
          </cell>
          <cell r="Q56">
            <v>6572</v>
          </cell>
          <cell r="R56">
            <v>6572</v>
          </cell>
          <cell r="S56">
            <v>6572</v>
          </cell>
        </row>
        <row r="57">
          <cell r="E57">
            <v>22</v>
          </cell>
          <cell r="F57" t="str">
            <v>ＨＦ61-2</v>
          </cell>
          <cell r="G57">
            <v>27</v>
          </cell>
          <cell r="H57" t="str">
            <v xml:space="preserve"> </v>
          </cell>
          <cell r="I57" t="str">
            <v xml:space="preserve"> </v>
          </cell>
          <cell r="J57">
            <v>12583</v>
          </cell>
          <cell r="K57">
            <v>12573</v>
          </cell>
          <cell r="L57" t="str">
            <v>ー</v>
          </cell>
          <cell r="M57">
            <v>12578</v>
          </cell>
          <cell r="N57" t="str">
            <v>ー</v>
          </cell>
          <cell r="O57">
            <v>12578</v>
          </cell>
          <cell r="P57" t="str">
            <v>ー</v>
          </cell>
          <cell r="Q57">
            <v>12578</v>
          </cell>
          <cell r="R57">
            <v>12578</v>
          </cell>
          <cell r="S57" t="str">
            <v>ー</v>
          </cell>
        </row>
        <row r="58">
          <cell r="E58">
            <v>41</v>
          </cell>
          <cell r="F58" t="str">
            <v>ＨＦ62-1</v>
          </cell>
          <cell r="G58">
            <v>27</v>
          </cell>
          <cell r="H58">
            <v>78789</v>
          </cell>
          <cell r="I58">
            <v>-1022</v>
          </cell>
          <cell r="J58">
            <v>78789</v>
          </cell>
          <cell r="K58">
            <v>77265</v>
          </cell>
          <cell r="L58">
            <v>-1022</v>
          </cell>
          <cell r="M58">
            <v>-502</v>
          </cell>
          <cell r="N58">
            <v>-502</v>
          </cell>
          <cell r="O58">
            <v>89843</v>
          </cell>
          <cell r="P58">
            <v>77265</v>
          </cell>
          <cell r="Q58">
            <v>89843</v>
          </cell>
          <cell r="R58">
            <v>77265</v>
          </cell>
          <cell r="S58">
            <v>89843</v>
          </cell>
        </row>
        <row r="60">
          <cell r="E60" t="str">
            <v>計</v>
          </cell>
          <cell r="F60" t="str">
            <v>計</v>
          </cell>
          <cell r="G60">
            <v>911032</v>
          </cell>
          <cell r="H60">
            <v>911032</v>
          </cell>
          <cell r="I60" t="str">
            <v>計</v>
          </cell>
          <cell r="J60">
            <v>911032</v>
          </cell>
          <cell r="K60">
            <v>911032</v>
          </cell>
          <cell r="L60" t="str">
            <v>計</v>
          </cell>
          <cell r="M60">
            <v>911032</v>
          </cell>
          <cell r="N60">
            <v>911032</v>
          </cell>
          <cell r="O60" t="str">
            <v>計</v>
          </cell>
          <cell r="P60">
            <v>911032</v>
          </cell>
          <cell r="Q60" t="str">
            <v>計</v>
          </cell>
          <cell r="R60">
            <v>911032</v>
          </cell>
          <cell r="S60">
            <v>911032</v>
          </cell>
        </row>
        <row r="61">
          <cell r="Q61" t="str">
            <v>　　　事業所からの面積</v>
          </cell>
          <cell r="R61">
            <v>904819</v>
          </cell>
          <cell r="S61">
            <v>904819</v>
          </cell>
        </row>
      </sheetData>
      <sheetData sheetId="5"/>
      <sheetData sheetId="6"/>
      <sheetData sheetId="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照明基礎"/>
      <sheetName val="便所仕訳"/>
      <sheetName val="外構外灯仕訳"/>
      <sheetName val="外構幹線仕訳"/>
      <sheetName val="名称"/>
      <sheetName val="便所内訳"/>
      <sheetName val="外構外灯内訳"/>
      <sheetName val="外構幹線内訳"/>
      <sheetName val="便所複合"/>
      <sheetName val="外構外灯複合"/>
      <sheetName val="便所拾い"/>
      <sheetName val="外構外灯拾い"/>
      <sheetName val="外構幹線拾い"/>
      <sheetName val="電力ﾊﾝﾄﾞﾎｰ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現説"/>
      <sheetName val="特記"/>
      <sheetName val="数量明細書"/>
      <sheetName val="鏡"/>
      <sheetName val="委託費内訳"/>
      <sheetName val="路線測量"/>
      <sheetName val="ﾎﾞｰﾘﾝｸﾞ単価"/>
      <sheetName val="標貫解析"/>
      <sheetName val="直人内訳"/>
      <sheetName val="ﾎﾞｰﾘﾝｸﾞ数量"/>
      <sheetName val="委託変更協議書"/>
      <sheetName val="変更対象表"/>
      <sheetName val="変更鏡 "/>
      <sheetName val="変更内訳 "/>
      <sheetName val="配管数拾表"/>
      <sheetName val="吸込口"/>
      <sheetName val="工法様式"/>
      <sheetName val="共通仮設･諸経費率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4">
          <cell r="F104">
            <v>17279</v>
          </cell>
        </row>
        <row r="161">
          <cell r="F161">
            <v>29962</v>
          </cell>
        </row>
        <row r="277">
          <cell r="F277">
            <v>35118</v>
          </cell>
        </row>
      </sheetData>
      <sheetData sheetId="7" refreshError="1">
        <row r="58">
          <cell r="F58">
            <v>10795</v>
          </cell>
        </row>
        <row r="88">
          <cell r="F88">
            <v>16153</v>
          </cell>
        </row>
        <row r="147">
          <cell r="F147">
            <v>18690</v>
          </cell>
        </row>
        <row r="166">
          <cell r="F166">
            <v>74910</v>
          </cell>
        </row>
        <row r="221">
          <cell r="F221">
            <v>301450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ﾌﾞﾚｰｷ"/>
      <sheetName val="平面線形"/>
      <sheetName val="縦断線形"/>
      <sheetName val="片勾配"/>
      <sheetName val="拡 幅"/>
      <sheetName val="道路幅員"/>
      <sheetName val="任意断面"/>
      <sheetName val="中心線"/>
      <sheetName val="交点"/>
      <sheetName val="垂線"/>
      <sheetName val="側線線形"/>
      <sheetName val="５径間橋"/>
      <sheetName val="Sheet1"/>
      <sheetName val="翼壁平面"/>
      <sheetName val="A2橋台"/>
    </sheetNames>
    <sheetDataSet>
      <sheetData sheetId="0" refreshError="1"/>
      <sheetData sheetId="1" refreshError="1">
        <row r="7">
          <cell r="D7" t="str">
            <v xml:space="preserve">0+00.000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40">
          <cell r="CC640" t="str">
            <v>BP_R3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件名"/>
      <sheetName val="表紙"/>
      <sheetName val="見積総括表"/>
      <sheetName val="共通見積"/>
      <sheetName val="変電見積"/>
      <sheetName val="計算 （共通）"/>
      <sheetName val="計算（変電）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 (2)"/>
      <sheetName val="ｃ.自動制御機器"/>
    </sheetNames>
    <sheetDataSet>
      <sheetData sheetId="0" refreshError="1"/>
      <sheetData sheetId="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木調査"/>
      <sheetName val="H12単価"/>
      <sheetName val="集計"/>
      <sheetName val="単価表"/>
      <sheetName val="拾出表(配線)"/>
      <sheetName val="86動産"/>
      <sheetName val="表題"/>
      <sheetName val="代価表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鉄筋工"/>
      <sheetName val="取壊工"/>
      <sheetName val="単価"/>
      <sheetName val="Ｔ表"/>
      <sheetName val="Ｄ表"/>
      <sheetName val="代価表"/>
      <sheetName val="単価表"/>
      <sheetName val="単価一覧(1)"/>
      <sheetName val="単価一覧 (2)"/>
      <sheetName val="単価一覧 (3)"/>
      <sheetName val="代価一覧"/>
      <sheetName val="代価一覧 (2)"/>
      <sheetName val="代価一覧 (3)"/>
      <sheetName val="代価一覧 (4)"/>
      <sheetName val="Module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程改築"/>
      <sheetName val="工程改築 (2)"/>
      <sheetName val="工程特一"/>
      <sheetName val="関公・施設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集計"/>
      <sheetName val="土工数量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10内訳変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"/>
      <sheetName val="内訳書"/>
      <sheetName val="長田複合"/>
    </sheetNames>
    <sheetDataSet>
      <sheetData sheetId="0"/>
      <sheetData sheetId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工事費 "/>
      <sheetName val="Ａ代価１"/>
      <sheetName val="Ｂ代価１"/>
      <sheetName val="Ｃ代価１"/>
      <sheetName val="Ｃ代価２"/>
      <sheetName val="比較1"/>
      <sheetName val="比較2"/>
      <sheetName val="代一覧"/>
      <sheetName val="本工事費"/>
      <sheetName val="内訳表"/>
      <sheetName val="代価一覧表"/>
      <sheetName val="代価表"/>
      <sheetName val="単価一覧表"/>
      <sheetName val="単価表1"/>
      <sheetName val="単価表2"/>
      <sheetName val="見積り一覧表"/>
      <sheetName val="単価表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B2" t="str">
            <v>下水道用資材単価比較表</v>
          </cell>
        </row>
        <row r="4">
          <cell r="B4" t="str">
            <v>品名及び規格</v>
          </cell>
          <cell r="C4" t="str">
            <v>協立生コン</v>
          </cell>
          <cell r="D4" t="str">
            <v>技　　　建</v>
          </cell>
          <cell r="E4" t="str">
            <v>採　　用　　値　　　　　（ 平 均 値 ）</v>
          </cell>
        </row>
        <row r="6">
          <cell r="B6" t="str">
            <v xml:space="preserve"> ﾎﾞｯｸｽｶﾙﾊﾞｰﾄ</v>
          </cell>
        </row>
        <row r="7">
          <cell r="B7" t="str">
            <v xml:space="preserve"> 900× 900×2000</v>
          </cell>
          <cell r="C7">
            <v>96000</v>
          </cell>
          <cell r="D7">
            <v>101500</v>
          </cell>
          <cell r="E7">
            <v>98700</v>
          </cell>
        </row>
        <row r="9">
          <cell r="B9" t="str">
            <v xml:space="preserve"> 　 〃　  ×短管</v>
          </cell>
          <cell r="C9">
            <v>106000</v>
          </cell>
          <cell r="D9">
            <v>111700</v>
          </cell>
          <cell r="E9">
            <v>108800</v>
          </cell>
        </row>
        <row r="11">
          <cell r="B11" t="str">
            <v xml:space="preserve"> 　 〃　  ×斜角</v>
          </cell>
          <cell r="C11">
            <v>110000</v>
          </cell>
          <cell r="D11">
            <v>116800</v>
          </cell>
          <cell r="E11">
            <v>113400</v>
          </cell>
        </row>
        <row r="13">
          <cell r="B13" t="str">
            <v xml:space="preserve"> 900×1200×2000</v>
          </cell>
          <cell r="C13">
            <v>110000</v>
          </cell>
          <cell r="D13">
            <v>120000</v>
          </cell>
          <cell r="E13">
            <v>110000</v>
          </cell>
        </row>
        <row r="15">
          <cell r="B15" t="str">
            <v xml:space="preserve"> 　 〃 　 ×短管</v>
          </cell>
          <cell r="C15">
            <v>121000</v>
          </cell>
          <cell r="D15">
            <v>133000</v>
          </cell>
          <cell r="E15">
            <v>127000</v>
          </cell>
        </row>
        <row r="17">
          <cell r="B17" t="str">
            <v xml:space="preserve"> 　 〃　　×斜角</v>
          </cell>
          <cell r="C17">
            <v>126500</v>
          </cell>
          <cell r="D17">
            <v>141000</v>
          </cell>
          <cell r="E17">
            <v>133700</v>
          </cell>
        </row>
        <row r="19">
          <cell r="B19" t="str">
            <v xml:space="preserve"> 上部開口部φ900以下</v>
          </cell>
          <cell r="C19">
            <v>50000</v>
          </cell>
          <cell r="D19">
            <v>55000</v>
          </cell>
          <cell r="E19">
            <v>52000</v>
          </cell>
        </row>
        <row r="21">
          <cell r="B21" t="str">
            <v xml:space="preserve"> 　　〃　　φ600以下</v>
          </cell>
          <cell r="C21">
            <v>25000</v>
          </cell>
          <cell r="D21">
            <v>25000</v>
          </cell>
          <cell r="E21">
            <v>25000</v>
          </cell>
        </row>
        <row r="23">
          <cell r="B23" t="str">
            <v xml:space="preserve"> 側壁開口部φ400</v>
          </cell>
          <cell r="C23">
            <v>15000</v>
          </cell>
          <cell r="D23">
            <v>15000</v>
          </cell>
          <cell r="E23">
            <v>15000</v>
          </cell>
        </row>
        <row r="25">
          <cell r="B25" t="str">
            <v xml:space="preserve"> 縦　　締　　工</v>
          </cell>
          <cell r="C25">
            <v>6000</v>
          </cell>
          <cell r="D25">
            <v>6000</v>
          </cell>
          <cell r="E25">
            <v>6000</v>
          </cell>
        </row>
        <row r="28">
          <cell r="B28" t="str">
            <v>品名及び規格</v>
          </cell>
          <cell r="C28" t="str">
            <v>平成９年度   　　　 建設物価　９月号</v>
          </cell>
          <cell r="D28" t="str">
            <v>平成９年度   　　　 積算資料　９月号</v>
          </cell>
          <cell r="E28" t="str">
            <v>採　　用　　値　　　(建設物価+積算資料)/2</v>
          </cell>
        </row>
        <row r="30">
          <cell r="C30" t="str">
            <v xml:space="preserve"> P222</v>
          </cell>
          <cell r="D30" t="str">
            <v xml:space="preserve"> P234</v>
          </cell>
        </row>
        <row r="31">
          <cell r="B31" t="str">
            <v xml:space="preserve"> 塩ビ管　φ200mm,VU</v>
          </cell>
          <cell r="C31">
            <v>9050</v>
          </cell>
          <cell r="D31">
            <v>8610</v>
          </cell>
          <cell r="E31">
            <v>8830</v>
          </cell>
        </row>
        <row r="33">
          <cell r="B33" t="str">
            <v xml:space="preserve"> 塩ビ管　φ150mm,VU</v>
          </cell>
          <cell r="C33">
            <v>5460</v>
          </cell>
          <cell r="D33">
            <v>5190</v>
          </cell>
          <cell r="E33">
            <v>5320</v>
          </cell>
        </row>
        <row r="34">
          <cell r="C34" t="str">
            <v xml:space="preserve"> P572</v>
          </cell>
          <cell r="D34" t="str">
            <v xml:space="preserve"> P591</v>
          </cell>
        </row>
        <row r="35">
          <cell r="B35" t="str">
            <v xml:space="preserve"> ﾌﾟﾚｰﾝｴﾝﾄﾞ直管　φ150mm</v>
          </cell>
          <cell r="C35">
            <v>4300</v>
          </cell>
          <cell r="D35">
            <v>4520</v>
          </cell>
          <cell r="E35">
            <v>4410</v>
          </cell>
        </row>
        <row r="37">
          <cell r="B37" t="str">
            <v xml:space="preserve"> ﾌﾟﾚｰﾝｴﾝﾄﾞ直管　φ100mm</v>
          </cell>
          <cell r="C37">
            <v>1850</v>
          </cell>
          <cell r="D37">
            <v>1940</v>
          </cell>
          <cell r="E37">
            <v>1890</v>
          </cell>
        </row>
        <row r="38">
          <cell r="D38" t="str">
            <v xml:space="preserve"> P235</v>
          </cell>
        </row>
        <row r="39">
          <cell r="B39" t="str">
            <v xml:space="preserve"> 副管用９０゜支管φ100mm</v>
          </cell>
          <cell r="C39" t="str">
            <v>-</v>
          </cell>
          <cell r="D39">
            <v>2880</v>
          </cell>
          <cell r="E39">
            <v>2880</v>
          </cell>
        </row>
        <row r="41">
          <cell r="B41" t="str">
            <v xml:space="preserve"> 副管用９０゜曲管φ100mm</v>
          </cell>
          <cell r="C41" t="str">
            <v>-</v>
          </cell>
          <cell r="D41">
            <v>1240</v>
          </cell>
          <cell r="E41">
            <v>1240</v>
          </cell>
        </row>
        <row r="43">
          <cell r="B43" t="str">
            <v xml:space="preserve"> 接 着 カ ラ ー φ100mm</v>
          </cell>
          <cell r="C43" t="str">
            <v>-</v>
          </cell>
          <cell r="D43">
            <v>450</v>
          </cell>
          <cell r="E43">
            <v>450</v>
          </cell>
        </row>
        <row r="44">
          <cell r="C44" t="str">
            <v xml:space="preserve"> P245</v>
          </cell>
        </row>
        <row r="45">
          <cell r="B45" t="str">
            <v xml:space="preserve"> 削  孔　φ150mm</v>
          </cell>
          <cell r="C45">
            <v>3800</v>
          </cell>
          <cell r="D45" t="str">
            <v>-</v>
          </cell>
          <cell r="E45">
            <v>3800</v>
          </cell>
        </row>
        <row r="47">
          <cell r="B47" t="str">
            <v xml:space="preserve"> 削  孔　φ200mm</v>
          </cell>
          <cell r="C47">
            <v>4300</v>
          </cell>
          <cell r="D47" t="str">
            <v>-</v>
          </cell>
          <cell r="E47">
            <v>4300</v>
          </cell>
        </row>
        <row r="48">
          <cell r="C48" t="str">
            <v xml:space="preserve"> P572</v>
          </cell>
        </row>
        <row r="49">
          <cell r="B49" t="str">
            <v xml:space="preserve"> 滑　　　　材</v>
          </cell>
          <cell r="C49">
            <v>860</v>
          </cell>
          <cell r="D49" t="str">
            <v>-</v>
          </cell>
          <cell r="E49">
            <v>860</v>
          </cell>
        </row>
        <row r="51">
          <cell r="B51" t="str">
            <v xml:space="preserve"> 接　 着 　剤</v>
          </cell>
          <cell r="C51">
            <v>1300</v>
          </cell>
          <cell r="D51" t="str">
            <v>-</v>
          </cell>
          <cell r="E51">
            <v>1300</v>
          </cell>
        </row>
        <row r="52">
          <cell r="B52" t="str">
            <v>B2.H52</v>
          </cell>
          <cell r="C52" t="str">
            <v>南風原町都市計画第２課</v>
          </cell>
          <cell r="D52" t="str">
            <v>南風原町都市計画第２課</v>
          </cell>
          <cell r="E52" t="str">
            <v>南風原町都市計画第２課</v>
          </cell>
        </row>
      </sheetData>
      <sheetData sheetId="6"/>
      <sheetData sheetId="7" refreshError="1">
        <row r="4">
          <cell r="K4" t="str">
            <v>/PP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ｶﾞﾗﾘ-寸法"/>
      <sheetName val="吹出口"/>
      <sheetName val="吹出口器具"/>
      <sheetName val="人員比較"/>
      <sheetName val="給水"/>
      <sheetName val="面  積"/>
      <sheetName val="吸込口"/>
      <sheetName val="吸込口寸法"/>
      <sheetName val="膨張ﾀﾝｸ"/>
      <sheetName val="様式31"/>
      <sheetName val="各室風量"/>
      <sheetName val="負荷集計"/>
      <sheetName val="冷凍機算定"/>
      <sheetName val="ｴｱﾊﾝ算定"/>
      <sheetName val="水量算定"/>
      <sheetName val="電動三方弁"/>
      <sheetName val="ｸｯｼｮﾝﾀﾝ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その他工事"/>
      <sheetName val="外構工事"/>
      <sheetName val="植栽 (1)"/>
      <sheetName val="植栽 (2)"/>
      <sheetName val="植栽 (海上輸送費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ｼｰﾄ"/>
      <sheetName val="名前一覧表"/>
      <sheetName val="南汚設15"/>
    </sheetNames>
    <sheetDataSet>
      <sheetData sheetId="0">
        <row r="26">
          <cell r="C26">
            <v>0</v>
          </cell>
        </row>
        <row r="103">
          <cell r="C103">
            <v>0</v>
          </cell>
        </row>
        <row r="146">
          <cell r="D146">
            <v>0</v>
          </cell>
        </row>
        <row r="199">
          <cell r="C199">
            <v>0</v>
          </cell>
        </row>
      </sheetData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代価表  "/>
      <sheetName val="86工作物仕訳書"/>
      <sheetName val="86工作物内訳・集計"/>
      <sheetName val="86立木 "/>
      <sheetName val="86動産"/>
      <sheetName val="86見積り比較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物単価"/>
      <sheetName val="工作物単価"/>
      <sheetName val="仕訳"/>
      <sheetName val="内訳"/>
      <sheetName val="代価表  "/>
      <sheetName val="合成単価"/>
      <sheetName val="見積比較 "/>
      <sheetName val="集計表"/>
      <sheetName val="土工事"/>
      <sheetName val="く体工事"/>
      <sheetName val="Sheet1"/>
      <sheetName val="Sheet2"/>
      <sheetName val="Sheet3"/>
      <sheetName val="立木移転"/>
      <sheetName val="内訳A4W"/>
      <sheetName val="代価表"/>
    </sheetNames>
    <sheetDataSet>
      <sheetData sheetId="0" refreshError="1">
        <row r="6">
          <cell r="E6" t="str">
            <v>平成１０年度　単価</v>
          </cell>
        </row>
        <row r="10">
          <cell r="A10" t="str">
            <v>コ-ド</v>
          </cell>
          <cell r="B10" t="str">
            <v>名称</v>
          </cell>
          <cell r="C10" t="str">
            <v>規格</v>
          </cell>
          <cell r="D10" t="str">
            <v>単位</v>
          </cell>
          <cell r="E10" t="str">
            <v>単価</v>
          </cell>
          <cell r="F10" t="str">
            <v>ペ-ジ</v>
          </cell>
        </row>
        <row r="11">
          <cell r="A11" t="str">
            <v>仮設工事</v>
          </cell>
        </row>
        <row r="13">
          <cell r="A13">
            <v>211001</v>
          </cell>
          <cell r="B13" t="str">
            <v>やりかた</v>
          </cell>
          <cell r="C13" t="str">
            <v>Ｓ造．工場系．地下無し</v>
          </cell>
          <cell r="D13" t="str">
            <v>建ｍ2</v>
          </cell>
          <cell r="E13">
            <v>250</v>
          </cell>
          <cell r="F13" t="str">
            <v>P-39</v>
          </cell>
        </row>
        <row r="14">
          <cell r="A14">
            <v>211002</v>
          </cell>
          <cell r="B14" t="str">
            <v>やりかた</v>
          </cell>
          <cell r="C14" t="str">
            <v>ＲＣ造．住居系．地下無し</v>
          </cell>
          <cell r="D14" t="str">
            <v>建ｍ2</v>
          </cell>
          <cell r="E14">
            <v>310</v>
          </cell>
          <cell r="F14" t="str">
            <v>P-39</v>
          </cell>
        </row>
        <row r="15">
          <cell r="A15">
            <v>211003</v>
          </cell>
          <cell r="B15" t="str">
            <v>やりかた</v>
          </cell>
          <cell r="C15" t="str">
            <v>ＲＣ造．住居系．地下あり</v>
          </cell>
          <cell r="D15" t="str">
            <v>建ｍ2</v>
          </cell>
          <cell r="E15">
            <v>360</v>
          </cell>
          <cell r="F15" t="str">
            <v>P-39</v>
          </cell>
        </row>
        <row r="16">
          <cell r="A16">
            <v>211011</v>
          </cell>
          <cell r="B16" t="str">
            <v>平やりかた</v>
          </cell>
          <cell r="C16" t="str">
            <v>ヶ所</v>
          </cell>
          <cell r="D16" t="str">
            <v>ヶ所</v>
          </cell>
          <cell r="E16">
            <v>3380</v>
          </cell>
          <cell r="F16" t="str">
            <v>P-39</v>
          </cell>
        </row>
        <row r="17">
          <cell r="A17">
            <v>211012</v>
          </cell>
          <cell r="B17" t="str">
            <v>隅やりかた</v>
          </cell>
          <cell r="C17" t="str">
            <v>ヶ所</v>
          </cell>
          <cell r="D17" t="str">
            <v>ヶ所</v>
          </cell>
          <cell r="E17">
            <v>5300</v>
          </cell>
          <cell r="F17" t="str">
            <v>P-39</v>
          </cell>
        </row>
        <row r="18">
          <cell r="A18">
            <v>211013</v>
          </cell>
          <cell r="B18" t="str">
            <v>立やりかた</v>
          </cell>
          <cell r="C18" t="str">
            <v>ヶ所</v>
          </cell>
          <cell r="D18" t="str">
            <v>ヶ所</v>
          </cell>
          <cell r="E18">
            <v>2130</v>
          </cell>
          <cell r="F18" t="str">
            <v>P-39</v>
          </cell>
        </row>
        <row r="19">
          <cell r="A19">
            <v>211021</v>
          </cell>
          <cell r="B19" t="str">
            <v>墨出し</v>
          </cell>
          <cell r="C19" t="str">
            <v>Ｓ造．工場系．く体．仕上げ共</v>
          </cell>
          <cell r="D19" t="str">
            <v>延ｍ2</v>
          </cell>
          <cell r="E19">
            <v>340</v>
          </cell>
          <cell r="F19" t="str">
            <v>P-39</v>
          </cell>
        </row>
        <row r="20">
          <cell r="A20">
            <v>211022</v>
          </cell>
          <cell r="B20" t="str">
            <v>墨出し</v>
          </cell>
          <cell r="C20" t="str">
            <v>ＲＣ造．住居系．く体．仕上げ共</v>
          </cell>
          <cell r="D20" t="str">
            <v>延ｍ2</v>
          </cell>
          <cell r="E20">
            <v>580</v>
          </cell>
          <cell r="F20" t="str">
            <v>P-39</v>
          </cell>
        </row>
        <row r="21">
          <cell r="A21">
            <v>211023</v>
          </cell>
          <cell r="B21" t="str">
            <v>墨出し</v>
          </cell>
          <cell r="C21" t="str">
            <v>Ｓ造．工場系．く体のみ</v>
          </cell>
          <cell r="D21" t="str">
            <v>延ｍ2</v>
          </cell>
          <cell r="E21">
            <v>140</v>
          </cell>
          <cell r="F21" t="str">
            <v>P-39</v>
          </cell>
        </row>
        <row r="22">
          <cell r="A22">
            <v>211024</v>
          </cell>
          <cell r="B22" t="str">
            <v>墨出し</v>
          </cell>
          <cell r="C22" t="str">
            <v>ＲＣ造．住居系．く体のみ</v>
          </cell>
          <cell r="D22" t="str">
            <v>延ｍ2</v>
          </cell>
          <cell r="E22">
            <v>230</v>
          </cell>
          <cell r="F22" t="str">
            <v>P-39</v>
          </cell>
        </row>
        <row r="23">
          <cell r="A23">
            <v>211025</v>
          </cell>
          <cell r="B23" t="str">
            <v>墨出し</v>
          </cell>
          <cell r="C23" t="str">
            <v>Ｓ造．工場系．仕上げのみ</v>
          </cell>
          <cell r="D23" t="str">
            <v>延ｍ2</v>
          </cell>
          <cell r="E23">
            <v>200</v>
          </cell>
          <cell r="F23" t="str">
            <v>P-39</v>
          </cell>
        </row>
        <row r="24">
          <cell r="A24">
            <v>211026</v>
          </cell>
          <cell r="B24" t="str">
            <v>墨出し</v>
          </cell>
          <cell r="C24" t="str">
            <v>ＲＣ造．住居系．仕上げのみ</v>
          </cell>
          <cell r="D24" t="str">
            <v>延ｍ2</v>
          </cell>
          <cell r="E24">
            <v>350</v>
          </cell>
          <cell r="F24" t="str">
            <v>P-39</v>
          </cell>
        </row>
        <row r="25">
          <cell r="A25">
            <v>211031</v>
          </cell>
          <cell r="B25" t="str">
            <v>現寸型板</v>
          </cell>
          <cell r="C25" t="str">
            <v>Ｓ造．工場系</v>
          </cell>
          <cell r="D25" t="str">
            <v>延ｍ2</v>
          </cell>
          <cell r="E25">
            <v>140</v>
          </cell>
          <cell r="F25" t="str">
            <v>P-39</v>
          </cell>
        </row>
        <row r="26">
          <cell r="A26">
            <v>211032</v>
          </cell>
          <cell r="B26" t="str">
            <v>現寸型板</v>
          </cell>
          <cell r="C26" t="str">
            <v>ＲＣ造．住居系</v>
          </cell>
          <cell r="D26" t="str">
            <v>延ｍ2</v>
          </cell>
          <cell r="E26">
            <v>140</v>
          </cell>
          <cell r="F26" t="str">
            <v>P-39</v>
          </cell>
        </row>
        <row r="27">
          <cell r="A27">
            <v>211101</v>
          </cell>
          <cell r="B27" t="str">
            <v>外部枠組本足場</v>
          </cell>
          <cell r="C27" t="str">
            <v>高さ10ｍ未満．3ヶ月</v>
          </cell>
          <cell r="D27" t="str">
            <v>架ｍ2</v>
          </cell>
          <cell r="E27">
            <v>1410</v>
          </cell>
          <cell r="F27" t="str">
            <v>P-39</v>
          </cell>
        </row>
        <row r="28">
          <cell r="A28">
            <v>211102</v>
          </cell>
          <cell r="B28" t="str">
            <v>外部枠組本足場</v>
          </cell>
          <cell r="C28" t="str">
            <v>高さ10ｍ未満．6ヶ月</v>
          </cell>
          <cell r="D28" t="str">
            <v>架ｍ2</v>
          </cell>
          <cell r="E28">
            <v>2070</v>
          </cell>
          <cell r="F28" t="str">
            <v>P-39</v>
          </cell>
        </row>
        <row r="29">
          <cell r="A29">
            <v>211103</v>
          </cell>
          <cell r="B29" t="str">
            <v>外部枠組本足場</v>
          </cell>
          <cell r="C29" t="str">
            <v>高さ10ｍ未満．9ヶ月</v>
          </cell>
          <cell r="D29" t="str">
            <v>架ｍ2</v>
          </cell>
          <cell r="E29">
            <v>2720</v>
          </cell>
          <cell r="F29" t="str">
            <v>P-39</v>
          </cell>
        </row>
        <row r="30">
          <cell r="A30">
            <v>211104</v>
          </cell>
          <cell r="B30" t="str">
            <v>外部枠組本足場</v>
          </cell>
          <cell r="C30" t="str">
            <v>高さ20ｍ未満．3ヶ月</v>
          </cell>
          <cell r="D30" t="str">
            <v>架ｍ2</v>
          </cell>
          <cell r="E30">
            <v>1510</v>
          </cell>
          <cell r="F30" t="str">
            <v>P-39</v>
          </cell>
        </row>
        <row r="31">
          <cell r="A31">
            <v>211105</v>
          </cell>
          <cell r="B31" t="str">
            <v>外部枠組本足場</v>
          </cell>
          <cell r="C31" t="str">
            <v>高さ20ｍ未満．6ヶ月</v>
          </cell>
          <cell r="D31" t="str">
            <v>架ｍ2</v>
          </cell>
          <cell r="E31">
            <v>2150</v>
          </cell>
          <cell r="F31" t="str">
            <v>P-39</v>
          </cell>
        </row>
        <row r="32">
          <cell r="A32">
            <v>211106</v>
          </cell>
          <cell r="B32" t="str">
            <v>外部枠組本足場</v>
          </cell>
          <cell r="C32" t="str">
            <v>高さ20ｍ未満．9ヶ月</v>
          </cell>
          <cell r="D32" t="str">
            <v>架ｍ2</v>
          </cell>
          <cell r="E32">
            <v>2800</v>
          </cell>
          <cell r="F32" t="str">
            <v>P-39</v>
          </cell>
        </row>
        <row r="33">
          <cell r="A33">
            <v>211111</v>
          </cell>
          <cell r="B33" t="str">
            <v>外部単管本足場</v>
          </cell>
          <cell r="C33" t="str">
            <v>高さ10ｍ未満．3ヶ月</v>
          </cell>
          <cell r="D33" t="str">
            <v>架ｍ2</v>
          </cell>
          <cell r="E33">
            <v>1730</v>
          </cell>
          <cell r="F33" t="str">
            <v>P-39</v>
          </cell>
        </row>
        <row r="34">
          <cell r="A34">
            <v>211112</v>
          </cell>
          <cell r="B34" t="str">
            <v>外部単管本足場</v>
          </cell>
          <cell r="C34" t="str">
            <v>高さ10ｍ未満．6ヶ月</v>
          </cell>
          <cell r="D34" t="str">
            <v>架ｍ2</v>
          </cell>
          <cell r="E34">
            <v>2130</v>
          </cell>
          <cell r="F34" t="str">
            <v>P-39</v>
          </cell>
        </row>
        <row r="35">
          <cell r="A35">
            <v>211113</v>
          </cell>
          <cell r="B35" t="str">
            <v>外部単管本足場</v>
          </cell>
          <cell r="C35" t="str">
            <v>高さ10ｍ未満．9ヶ月</v>
          </cell>
          <cell r="D35" t="str">
            <v>架ｍ2</v>
          </cell>
          <cell r="E35">
            <v>2530</v>
          </cell>
          <cell r="F35" t="str">
            <v>P-39</v>
          </cell>
        </row>
        <row r="36">
          <cell r="A36">
            <v>211114</v>
          </cell>
          <cell r="B36" t="str">
            <v>外部単管本足場</v>
          </cell>
          <cell r="C36" t="str">
            <v>高さ20ｍ未満．3ヶ月</v>
          </cell>
          <cell r="D36" t="str">
            <v>架ｍ2</v>
          </cell>
          <cell r="E36">
            <v>2030</v>
          </cell>
          <cell r="F36" t="str">
            <v>P-39</v>
          </cell>
        </row>
        <row r="37">
          <cell r="A37">
            <v>211115</v>
          </cell>
          <cell r="B37" t="str">
            <v>外部単管本足場</v>
          </cell>
          <cell r="C37" t="str">
            <v>高さ20ｍ未満．6ヶ月</v>
          </cell>
          <cell r="D37" t="str">
            <v>架ｍ2</v>
          </cell>
          <cell r="E37">
            <v>2410</v>
          </cell>
          <cell r="F37" t="str">
            <v>P-39</v>
          </cell>
        </row>
        <row r="38">
          <cell r="A38">
            <v>211116</v>
          </cell>
          <cell r="B38" t="str">
            <v>外部単管本足場</v>
          </cell>
          <cell r="C38" t="str">
            <v>高さ20ｍ未満．9ヶ月</v>
          </cell>
          <cell r="D38" t="str">
            <v>架ｍ2</v>
          </cell>
          <cell r="E38">
            <v>2780</v>
          </cell>
          <cell r="F38" t="str">
            <v>P-39</v>
          </cell>
        </row>
        <row r="39">
          <cell r="A39">
            <v>211121</v>
          </cell>
          <cell r="B39" t="str">
            <v>外部単管抱足場</v>
          </cell>
          <cell r="C39" t="str">
            <v>高さ10ｍ未満．3ヶ月</v>
          </cell>
          <cell r="D39" t="str">
            <v>架ｍ2</v>
          </cell>
          <cell r="E39">
            <v>1150</v>
          </cell>
          <cell r="F39" t="str">
            <v>P-40</v>
          </cell>
        </row>
        <row r="40">
          <cell r="A40">
            <v>211122</v>
          </cell>
          <cell r="B40" t="str">
            <v>外部単管抱足場</v>
          </cell>
          <cell r="C40" t="str">
            <v>高さ10ｍ未満．6ヶ月</v>
          </cell>
          <cell r="D40" t="str">
            <v>架ｍ2</v>
          </cell>
          <cell r="E40">
            <v>1320</v>
          </cell>
          <cell r="F40" t="str">
            <v>P-40</v>
          </cell>
        </row>
        <row r="41">
          <cell r="A41">
            <v>211123</v>
          </cell>
          <cell r="B41" t="str">
            <v>外部単管抱足場</v>
          </cell>
          <cell r="C41" t="str">
            <v>高さ10ｍ未満．9ヶ月</v>
          </cell>
          <cell r="D41" t="str">
            <v>架ｍ2</v>
          </cell>
          <cell r="E41">
            <v>1480</v>
          </cell>
          <cell r="F41" t="str">
            <v>P-40</v>
          </cell>
        </row>
        <row r="42">
          <cell r="A42">
            <v>211124</v>
          </cell>
          <cell r="B42" t="str">
            <v>外部単管抱足場</v>
          </cell>
          <cell r="C42" t="str">
            <v>高さ20ｍ未満．3ヶ月</v>
          </cell>
          <cell r="D42" t="str">
            <v>架ｍ2</v>
          </cell>
          <cell r="E42">
            <v>1300</v>
          </cell>
          <cell r="F42" t="str">
            <v>P-40</v>
          </cell>
        </row>
        <row r="43">
          <cell r="A43">
            <v>211125</v>
          </cell>
          <cell r="B43" t="str">
            <v>外部単管抱足場</v>
          </cell>
          <cell r="C43" t="str">
            <v>高さ20ｍ未満．6ヶ月</v>
          </cell>
          <cell r="D43" t="str">
            <v>架ｍ2</v>
          </cell>
          <cell r="E43">
            <v>1450</v>
          </cell>
          <cell r="F43" t="str">
            <v>P-40</v>
          </cell>
        </row>
        <row r="44">
          <cell r="A44">
            <v>211126</v>
          </cell>
          <cell r="B44" t="str">
            <v>外部単管抱足場</v>
          </cell>
          <cell r="C44" t="str">
            <v>高さ20ｍ未満．9ヶ月</v>
          </cell>
          <cell r="D44" t="str">
            <v>架ｍ2</v>
          </cell>
          <cell r="E44">
            <v>1600</v>
          </cell>
          <cell r="F44" t="str">
            <v>P-40</v>
          </cell>
        </row>
        <row r="45">
          <cell r="A45">
            <v>211131</v>
          </cell>
          <cell r="B45" t="str">
            <v>外部単管一本足場</v>
          </cell>
          <cell r="C45" t="str">
            <v>高さ10ｍ未満．3ヶ月</v>
          </cell>
          <cell r="D45" t="str">
            <v>架ｍ2</v>
          </cell>
          <cell r="E45">
            <v>1360</v>
          </cell>
          <cell r="F45" t="str">
            <v>P-40</v>
          </cell>
        </row>
        <row r="46">
          <cell r="A46">
            <v>211132</v>
          </cell>
          <cell r="B46" t="str">
            <v>外部単管一本足場</v>
          </cell>
          <cell r="C46" t="str">
            <v>高さ10ｍ未満．6ヶ月</v>
          </cell>
          <cell r="D46" t="str">
            <v>架ｍ2</v>
          </cell>
          <cell r="E46">
            <v>1460</v>
          </cell>
          <cell r="F46" t="str">
            <v>P-40</v>
          </cell>
        </row>
        <row r="47">
          <cell r="A47">
            <v>211133</v>
          </cell>
          <cell r="B47" t="str">
            <v>外部単管一本足場</v>
          </cell>
          <cell r="C47" t="str">
            <v>高さ10ｍ未満．9ヶ月</v>
          </cell>
          <cell r="D47" t="str">
            <v>架ｍ2</v>
          </cell>
          <cell r="E47">
            <v>1570</v>
          </cell>
          <cell r="F47" t="str">
            <v>P-40</v>
          </cell>
        </row>
        <row r="48">
          <cell r="A48">
            <v>211134</v>
          </cell>
          <cell r="B48" t="str">
            <v>外部単管一本足場</v>
          </cell>
          <cell r="C48" t="str">
            <v>高さ15ｍ未満．3ヶ月</v>
          </cell>
          <cell r="D48" t="str">
            <v>架ｍ2</v>
          </cell>
          <cell r="E48">
            <v>1450</v>
          </cell>
          <cell r="F48" t="str">
            <v>P-40</v>
          </cell>
        </row>
        <row r="49">
          <cell r="A49">
            <v>211135</v>
          </cell>
          <cell r="B49" t="str">
            <v>外部単管一本足場</v>
          </cell>
          <cell r="C49" t="str">
            <v>高さ15ｍ未満．6ヶ月</v>
          </cell>
          <cell r="D49" t="str">
            <v>架ｍ2</v>
          </cell>
          <cell r="E49">
            <v>1550</v>
          </cell>
          <cell r="F49" t="str">
            <v>P-40</v>
          </cell>
        </row>
        <row r="50">
          <cell r="A50">
            <v>211136</v>
          </cell>
          <cell r="B50" t="str">
            <v>外部単管一本足場</v>
          </cell>
          <cell r="C50" t="str">
            <v>高さ15ｍ未満．9ヶ月</v>
          </cell>
          <cell r="D50" t="str">
            <v>架ｍ2</v>
          </cell>
          <cell r="E50">
            <v>1650</v>
          </cell>
          <cell r="F50" t="str">
            <v>P-40</v>
          </cell>
        </row>
        <row r="51">
          <cell r="A51">
            <v>211141</v>
          </cell>
          <cell r="B51" t="str">
            <v>ﾌﾞﾗｯｹﾄ足場</v>
          </cell>
          <cell r="C51" t="str">
            <v>高さ10ｍ未満．2ヶ月</v>
          </cell>
          <cell r="D51" t="str">
            <v>架ｍ2</v>
          </cell>
          <cell r="E51">
            <v>1350</v>
          </cell>
          <cell r="F51" t="str">
            <v>P-40</v>
          </cell>
        </row>
        <row r="52">
          <cell r="A52">
            <v>211142</v>
          </cell>
          <cell r="B52" t="str">
            <v>ﾌﾞﾗｯｹﾄ足場</v>
          </cell>
          <cell r="C52" t="str">
            <v>高さ10ｍ未満．4ヶ月</v>
          </cell>
          <cell r="D52" t="str">
            <v>架ｍ2</v>
          </cell>
          <cell r="E52">
            <v>1710</v>
          </cell>
          <cell r="F52" t="str">
            <v>P-40</v>
          </cell>
        </row>
        <row r="53">
          <cell r="A53">
            <v>211143</v>
          </cell>
          <cell r="B53" t="str">
            <v>ﾌﾞﾗｯｹﾄ足場</v>
          </cell>
          <cell r="C53" t="str">
            <v>高さ10ｍ未満．6ヶ月</v>
          </cell>
          <cell r="D53" t="str">
            <v>架ｍ2</v>
          </cell>
          <cell r="E53">
            <v>2080</v>
          </cell>
          <cell r="F53" t="str">
            <v>P-40</v>
          </cell>
        </row>
        <row r="54">
          <cell r="A54">
            <v>211151</v>
          </cell>
          <cell r="B54" t="str">
            <v>昇降足場</v>
          </cell>
          <cell r="C54" t="str">
            <v>階段建枠使用．3ヶ月</v>
          </cell>
          <cell r="D54" t="str">
            <v>ｍ</v>
          </cell>
          <cell r="E54">
            <v>5870</v>
          </cell>
          <cell r="F54" t="str">
            <v>P-40</v>
          </cell>
        </row>
        <row r="55">
          <cell r="A55">
            <v>211152</v>
          </cell>
          <cell r="B55" t="str">
            <v>昇降足場</v>
          </cell>
          <cell r="C55" t="str">
            <v>階段建枠使用．6ヶ月</v>
          </cell>
          <cell r="D55" t="str">
            <v>ｍ</v>
          </cell>
          <cell r="E55">
            <v>7750</v>
          </cell>
          <cell r="F55" t="str">
            <v>P-40</v>
          </cell>
        </row>
        <row r="56">
          <cell r="A56">
            <v>211153</v>
          </cell>
          <cell r="B56" t="str">
            <v>昇降足場</v>
          </cell>
          <cell r="C56" t="str">
            <v>階段建枠使用．9ヶ月</v>
          </cell>
          <cell r="D56" t="str">
            <v>ｍ</v>
          </cell>
          <cell r="E56">
            <v>9630</v>
          </cell>
          <cell r="F56" t="str">
            <v>P-40</v>
          </cell>
        </row>
        <row r="57">
          <cell r="A57">
            <v>211154</v>
          </cell>
          <cell r="B57" t="str">
            <v>昇降足場</v>
          </cell>
          <cell r="C57" t="str">
            <v>単管使用．3ヶ月</v>
          </cell>
          <cell r="D57" t="str">
            <v>ｍ</v>
          </cell>
          <cell r="E57">
            <v>4120</v>
          </cell>
          <cell r="F57" t="str">
            <v>P-40</v>
          </cell>
        </row>
        <row r="58">
          <cell r="A58">
            <v>211155</v>
          </cell>
          <cell r="B58" t="str">
            <v>昇降足場</v>
          </cell>
          <cell r="C58" t="str">
            <v>単管使用．6ヶ月</v>
          </cell>
          <cell r="D58" t="str">
            <v>ｍ</v>
          </cell>
          <cell r="E58">
            <v>4250</v>
          </cell>
          <cell r="F58" t="str">
            <v>P-40</v>
          </cell>
        </row>
        <row r="59">
          <cell r="A59">
            <v>211156</v>
          </cell>
          <cell r="B59" t="str">
            <v>昇降足場</v>
          </cell>
          <cell r="C59" t="str">
            <v>単管使用．9ヶ月</v>
          </cell>
          <cell r="D59" t="str">
            <v>ｍ</v>
          </cell>
          <cell r="E59">
            <v>4390</v>
          </cell>
          <cell r="F59" t="str">
            <v>P-40</v>
          </cell>
        </row>
        <row r="60">
          <cell r="A60">
            <v>211201</v>
          </cell>
          <cell r="B60" t="str">
            <v>内部枠組棚足場</v>
          </cell>
          <cell r="C60" t="str">
            <v>H=3ｍ．2ヶ月</v>
          </cell>
          <cell r="D60" t="str">
            <v>伏ｍ2</v>
          </cell>
          <cell r="E60">
            <v>3510</v>
          </cell>
          <cell r="F60" t="str">
            <v>P-40</v>
          </cell>
        </row>
        <row r="61">
          <cell r="A61">
            <v>211202</v>
          </cell>
          <cell r="B61" t="str">
            <v>内部枠組棚足場</v>
          </cell>
          <cell r="C61" t="str">
            <v>H=3ｍ．4ヶ月</v>
          </cell>
          <cell r="D61" t="str">
            <v>伏ｍ2</v>
          </cell>
          <cell r="E61">
            <v>4370</v>
          </cell>
          <cell r="F61" t="str">
            <v>P-40</v>
          </cell>
        </row>
        <row r="62">
          <cell r="A62">
            <v>211203</v>
          </cell>
          <cell r="B62" t="str">
            <v>内部枠組棚足場</v>
          </cell>
          <cell r="C62" t="str">
            <v>H=5ｍ．2ヶ月</v>
          </cell>
          <cell r="D62" t="str">
            <v>伏ｍ2</v>
          </cell>
          <cell r="E62">
            <v>4360</v>
          </cell>
          <cell r="F62" t="str">
            <v>P-40</v>
          </cell>
        </row>
        <row r="63">
          <cell r="A63">
            <v>211204</v>
          </cell>
          <cell r="B63" t="str">
            <v>内部枠組棚足場</v>
          </cell>
          <cell r="C63" t="str">
            <v>H=5ｍ．4ヶ月</v>
          </cell>
          <cell r="D63" t="str">
            <v>伏ｍ2</v>
          </cell>
          <cell r="E63">
            <v>5400</v>
          </cell>
          <cell r="F63" t="str">
            <v>P-40</v>
          </cell>
        </row>
        <row r="64">
          <cell r="A64">
            <v>211211</v>
          </cell>
          <cell r="B64" t="str">
            <v>内部単管棚足場</v>
          </cell>
          <cell r="C64" t="str">
            <v>H=3ｍ．2ヶ月</v>
          </cell>
          <cell r="D64" t="str">
            <v>伏ｍ2</v>
          </cell>
          <cell r="E64">
            <v>4710</v>
          </cell>
          <cell r="F64" t="str">
            <v>P-40</v>
          </cell>
        </row>
        <row r="65">
          <cell r="A65">
            <v>211212</v>
          </cell>
          <cell r="B65" t="str">
            <v>内部単管棚足場</v>
          </cell>
          <cell r="C65" t="str">
            <v>H=3ｍ．4ヶ月</v>
          </cell>
          <cell r="D65" t="str">
            <v>伏ｍ2</v>
          </cell>
          <cell r="E65">
            <v>4840</v>
          </cell>
          <cell r="F65" t="str">
            <v>P-41</v>
          </cell>
        </row>
        <row r="66">
          <cell r="A66">
            <v>211213</v>
          </cell>
          <cell r="B66" t="str">
            <v>内部単管棚足場</v>
          </cell>
          <cell r="C66" t="str">
            <v>H=5ｍ．2ヶ月</v>
          </cell>
          <cell r="D66" t="str">
            <v>伏ｍ2</v>
          </cell>
          <cell r="E66">
            <v>5860</v>
          </cell>
          <cell r="F66" t="str">
            <v>P-41</v>
          </cell>
        </row>
        <row r="67">
          <cell r="A67">
            <v>211214</v>
          </cell>
          <cell r="B67" t="str">
            <v>内部単管棚足場</v>
          </cell>
          <cell r="C67" t="str">
            <v>H=5ｍ．4ヶ月</v>
          </cell>
          <cell r="D67" t="str">
            <v>伏ｍ2</v>
          </cell>
          <cell r="E67">
            <v>6070</v>
          </cell>
          <cell r="F67" t="str">
            <v>P-41</v>
          </cell>
        </row>
        <row r="68">
          <cell r="A68">
            <v>211221</v>
          </cell>
          <cell r="B68" t="str">
            <v>階段室棚足場</v>
          </cell>
          <cell r="C68" t="str">
            <v>単管使用．2ヶ月</v>
          </cell>
          <cell r="D68" t="str">
            <v>床ｍ2</v>
          </cell>
          <cell r="E68">
            <v>3080</v>
          </cell>
          <cell r="F68" t="str">
            <v>P-41</v>
          </cell>
        </row>
        <row r="69">
          <cell r="A69">
            <v>211222</v>
          </cell>
          <cell r="B69" t="str">
            <v>階段室棚足場</v>
          </cell>
          <cell r="C69" t="str">
            <v>単管使用．4ヶ月</v>
          </cell>
          <cell r="D69" t="str">
            <v>床ｍ2</v>
          </cell>
          <cell r="E69">
            <v>3180</v>
          </cell>
          <cell r="F69" t="str">
            <v>P-41</v>
          </cell>
        </row>
        <row r="70">
          <cell r="A70">
            <v>211231</v>
          </cell>
          <cell r="B70" t="str">
            <v>脚立足場</v>
          </cell>
          <cell r="C70" t="str">
            <v>平面．H=1.8ｍ．2ヶ月</v>
          </cell>
          <cell r="D70" t="str">
            <v>床ｍ2</v>
          </cell>
          <cell r="E70">
            <v>480</v>
          </cell>
          <cell r="F70" t="str">
            <v>P-41</v>
          </cell>
        </row>
        <row r="71">
          <cell r="A71">
            <v>211232</v>
          </cell>
          <cell r="B71" t="str">
            <v>脚立足場</v>
          </cell>
          <cell r="C71" t="str">
            <v>平面．H=1.8ｍ．4ヶ月</v>
          </cell>
          <cell r="D71" t="str">
            <v>床ｍ2</v>
          </cell>
          <cell r="E71">
            <v>700</v>
          </cell>
          <cell r="F71" t="str">
            <v>P-41</v>
          </cell>
        </row>
        <row r="72">
          <cell r="A72">
            <v>211241</v>
          </cell>
          <cell r="B72" t="str">
            <v>ELV・ｼｬﾌﾄ内足場</v>
          </cell>
          <cell r="C72" t="str">
            <v>足場一連．H=30ｍ．2ヶ月</v>
          </cell>
          <cell r="D72" t="str">
            <v>架ｍ2</v>
          </cell>
          <cell r="E72">
            <v>1780</v>
          </cell>
          <cell r="F72" t="str">
            <v>P-41</v>
          </cell>
        </row>
        <row r="73">
          <cell r="A73">
            <v>211242</v>
          </cell>
          <cell r="B73" t="str">
            <v>ELV・ｼｬﾌﾄ内足場</v>
          </cell>
          <cell r="C73" t="str">
            <v>足場一連．H=30ｍ．4ヶ月</v>
          </cell>
          <cell r="D73" t="str">
            <v>架ｍ2</v>
          </cell>
          <cell r="E73">
            <v>1900</v>
          </cell>
          <cell r="F73" t="str">
            <v>P-41</v>
          </cell>
        </row>
        <row r="74">
          <cell r="A74">
            <v>211251</v>
          </cell>
          <cell r="B74" t="str">
            <v>鉄骨吊り棚足場</v>
          </cell>
          <cell r="C74" t="str">
            <v>ﾁｪｰﾝ．角ﾊﾟｲﾌﾟ使用.ｼﾝｸﾞﾙ．2ヶ月</v>
          </cell>
          <cell r="D74" t="str">
            <v>ｍ2</v>
          </cell>
          <cell r="E74">
            <v>1060</v>
          </cell>
          <cell r="F74" t="str">
            <v>P-41</v>
          </cell>
        </row>
        <row r="75">
          <cell r="A75">
            <v>211252</v>
          </cell>
          <cell r="B75" t="str">
            <v>鉄骨吊り棚足場</v>
          </cell>
          <cell r="C75" t="str">
            <v>ﾁｪｰﾝ．角ﾊﾟｲﾌﾟ使用.ｼﾝｸﾞﾙ．4ヶ月</v>
          </cell>
          <cell r="D75" t="str">
            <v>ｍ2</v>
          </cell>
          <cell r="E75">
            <v>1340</v>
          </cell>
          <cell r="F75" t="str">
            <v>P-41</v>
          </cell>
        </row>
        <row r="76">
          <cell r="A76">
            <v>211261</v>
          </cell>
          <cell r="B76" t="str">
            <v>鉄骨吊り棚足場</v>
          </cell>
          <cell r="C76" t="str">
            <v>帯状．2ヶ月</v>
          </cell>
          <cell r="D76" t="str">
            <v>ｍ2</v>
          </cell>
          <cell r="E76">
            <v>1790</v>
          </cell>
          <cell r="F76" t="str">
            <v>P-41</v>
          </cell>
        </row>
        <row r="77">
          <cell r="A77">
            <v>211262</v>
          </cell>
          <cell r="B77" t="str">
            <v>鉄骨吊り棚足場</v>
          </cell>
          <cell r="C77" t="str">
            <v>帯状．4ヶ月</v>
          </cell>
          <cell r="D77" t="str">
            <v>ｍ2</v>
          </cell>
          <cell r="E77">
            <v>2400</v>
          </cell>
          <cell r="F77" t="str">
            <v>P-41</v>
          </cell>
        </row>
        <row r="78">
          <cell r="A78">
            <v>211263</v>
          </cell>
          <cell r="B78" t="str">
            <v>鉄骨足場</v>
          </cell>
          <cell r="C78" t="str">
            <v>ﾎﾞﾙﾄ締・鉄骨現場塗装</v>
          </cell>
          <cell r="D78" t="str">
            <v>ｍ2</v>
          </cell>
          <cell r="E78">
            <v>1240</v>
          </cell>
          <cell r="F78" t="str">
            <v>P-41</v>
          </cell>
        </row>
        <row r="79">
          <cell r="A79">
            <v>211264</v>
          </cell>
          <cell r="B79" t="str">
            <v>ｺﾝｸﾘｰﾄ足場</v>
          </cell>
          <cell r="C79" t="str">
            <v>ｶｰﾄ道板</v>
          </cell>
          <cell r="D79" t="str">
            <v>ｍ2</v>
          </cell>
          <cell r="E79">
            <v>380</v>
          </cell>
          <cell r="F79" t="str">
            <v>P-41</v>
          </cell>
        </row>
        <row r="80">
          <cell r="A80">
            <v>211165</v>
          </cell>
          <cell r="B80" t="str">
            <v>ｺﾝｸﾘｰﾄ足場</v>
          </cell>
          <cell r="C80" t="str">
            <v>ﾎﾟﾝﾌﾟ車（配管型）</v>
          </cell>
          <cell r="D80" t="str">
            <v>ｍ2</v>
          </cell>
          <cell r="E80">
            <v>200</v>
          </cell>
          <cell r="F80" t="str">
            <v>P-41</v>
          </cell>
        </row>
        <row r="81">
          <cell r="A81">
            <v>211271</v>
          </cell>
          <cell r="B81" t="str">
            <v>移動式足場</v>
          </cell>
          <cell r="C81" t="str">
            <v>H=2.0.1段型．１ヶ月</v>
          </cell>
          <cell r="D81" t="str">
            <v>台</v>
          </cell>
          <cell r="E81">
            <v>16700</v>
          </cell>
          <cell r="F81" t="str">
            <v>P-41</v>
          </cell>
        </row>
        <row r="82">
          <cell r="A82">
            <v>211272</v>
          </cell>
          <cell r="B82" t="str">
            <v>移動式足場</v>
          </cell>
          <cell r="C82" t="str">
            <v>H=3.7.2段型．１ヶ月</v>
          </cell>
          <cell r="D82" t="str">
            <v>台</v>
          </cell>
          <cell r="E82">
            <v>19100</v>
          </cell>
          <cell r="F82" t="str">
            <v>P-41</v>
          </cell>
        </row>
        <row r="83">
          <cell r="A83">
            <v>211273</v>
          </cell>
          <cell r="B83" t="str">
            <v>移動式足場</v>
          </cell>
          <cell r="C83" t="str">
            <v>H=5.4.3段型．１ヶ月</v>
          </cell>
          <cell r="D83" t="str">
            <v>台</v>
          </cell>
          <cell r="E83">
            <v>21300</v>
          </cell>
          <cell r="F83" t="str">
            <v>P-41</v>
          </cell>
        </row>
        <row r="84">
          <cell r="A84">
            <v>211281</v>
          </cell>
          <cell r="B84" t="str">
            <v>車両乗入構台</v>
          </cell>
          <cell r="C84" t="str">
            <v>構台．H=6.0ｍ．3ヶ月</v>
          </cell>
          <cell r="D84" t="str">
            <v>ｍ2</v>
          </cell>
          <cell r="E84">
            <v>32500</v>
          </cell>
          <cell r="F84" t="str">
            <v>P-41</v>
          </cell>
        </row>
        <row r="85">
          <cell r="A85">
            <v>211301</v>
          </cell>
          <cell r="B85" t="str">
            <v>外部枠付き金網張り</v>
          </cell>
          <cell r="C85" t="str">
            <v>3ヶ月</v>
          </cell>
          <cell r="D85" t="str">
            <v>架ｍ2</v>
          </cell>
          <cell r="E85">
            <v>670</v>
          </cell>
          <cell r="F85" t="str">
            <v>P-41</v>
          </cell>
        </row>
        <row r="86">
          <cell r="A86">
            <v>211302</v>
          </cell>
          <cell r="B86" t="str">
            <v>外部枠付き金網張り</v>
          </cell>
          <cell r="C86" t="str">
            <v>6ヶ月</v>
          </cell>
          <cell r="D86" t="str">
            <v>架ｍ2</v>
          </cell>
          <cell r="E86">
            <v>1000</v>
          </cell>
          <cell r="F86" t="str">
            <v>P-41</v>
          </cell>
        </row>
        <row r="87">
          <cell r="A87">
            <v>211303</v>
          </cell>
          <cell r="B87" t="str">
            <v>外部枠付き金網張り</v>
          </cell>
          <cell r="C87" t="str">
            <v>9ヶ月</v>
          </cell>
          <cell r="D87" t="str">
            <v>架ｍ2</v>
          </cell>
          <cell r="E87">
            <v>1340</v>
          </cell>
          <cell r="F87" t="str">
            <v>P-41</v>
          </cell>
        </row>
        <row r="88">
          <cell r="A88">
            <v>211311</v>
          </cell>
          <cell r="B88" t="str">
            <v>外部ｸﾞﾘｰﾝﾈｯﾄ張り</v>
          </cell>
          <cell r="C88" t="str">
            <v>網目25mm.3ヶ月</v>
          </cell>
          <cell r="D88" t="str">
            <v>架ｍ2</v>
          </cell>
          <cell r="E88">
            <v>410</v>
          </cell>
          <cell r="F88" t="str">
            <v>P-41</v>
          </cell>
        </row>
        <row r="89">
          <cell r="A89">
            <v>211312</v>
          </cell>
          <cell r="B89" t="str">
            <v>外部ｸﾞﾘｰﾝﾈｯﾄ張り</v>
          </cell>
          <cell r="C89" t="str">
            <v>網目25mm.6ヶ月</v>
          </cell>
          <cell r="D89" t="str">
            <v>架ｍ2</v>
          </cell>
          <cell r="E89">
            <v>460</v>
          </cell>
          <cell r="F89" t="str">
            <v>P-41</v>
          </cell>
        </row>
        <row r="90">
          <cell r="A90">
            <v>211313</v>
          </cell>
          <cell r="B90" t="str">
            <v>外部ｸﾞﾘｰﾝﾈｯﾄ張り</v>
          </cell>
          <cell r="C90" t="str">
            <v>網目25mm.9ヶ月</v>
          </cell>
          <cell r="D90" t="str">
            <v>架ｍ2</v>
          </cell>
          <cell r="E90">
            <v>510</v>
          </cell>
          <cell r="F90" t="str">
            <v>P-41</v>
          </cell>
        </row>
        <row r="91">
          <cell r="A91">
            <v>211321</v>
          </cell>
          <cell r="B91" t="str">
            <v>外部ﾒｯｼｭｼｰﾄ張り</v>
          </cell>
          <cell r="C91" t="str">
            <v>網目1mm.吹付飛散防止．3ヶ月</v>
          </cell>
          <cell r="D91" t="str">
            <v>架ｍ2</v>
          </cell>
          <cell r="E91">
            <v>570</v>
          </cell>
          <cell r="F91" t="str">
            <v>P-42</v>
          </cell>
        </row>
        <row r="92">
          <cell r="A92">
            <v>211322</v>
          </cell>
          <cell r="B92" t="str">
            <v>外部ﾒｯｼｭｼｰﾄ張り</v>
          </cell>
          <cell r="C92" t="str">
            <v>網目1mm.吹付飛散防止．6ヶ月</v>
          </cell>
          <cell r="D92" t="str">
            <v>架ｍ2</v>
          </cell>
          <cell r="E92">
            <v>770</v>
          </cell>
          <cell r="F92" t="str">
            <v>P-42</v>
          </cell>
        </row>
        <row r="93">
          <cell r="A93">
            <v>211323</v>
          </cell>
          <cell r="B93" t="str">
            <v>外部ﾒｯｼｭｼｰﾄ張り</v>
          </cell>
          <cell r="C93" t="str">
            <v>網目1mm.吹付飛散防止．9ヶ月</v>
          </cell>
          <cell r="D93" t="str">
            <v>架ｍ2</v>
          </cell>
          <cell r="E93">
            <v>980</v>
          </cell>
          <cell r="F93" t="str">
            <v>P-42</v>
          </cell>
        </row>
        <row r="94">
          <cell r="A94">
            <v>211330</v>
          </cell>
          <cell r="B94" t="str">
            <v>外部防災ｼｰﾄ張り</v>
          </cell>
          <cell r="C94" t="str">
            <v>期間 1ヶ月</v>
          </cell>
          <cell r="D94" t="str">
            <v>架ｍ2</v>
          </cell>
          <cell r="E94">
            <v>520</v>
          </cell>
          <cell r="F94" t="str">
            <v>P-42</v>
          </cell>
        </row>
        <row r="95">
          <cell r="A95">
            <v>211331</v>
          </cell>
          <cell r="B95" t="str">
            <v>外部防災ｼｰﾄ張り</v>
          </cell>
          <cell r="C95" t="str">
            <v>期間 3ヶ月</v>
          </cell>
          <cell r="D95" t="str">
            <v>架ｍ2</v>
          </cell>
          <cell r="E95">
            <v>590</v>
          </cell>
          <cell r="F95" t="str">
            <v>P-42</v>
          </cell>
        </row>
        <row r="96">
          <cell r="A96">
            <v>211332</v>
          </cell>
          <cell r="B96" t="str">
            <v>外部防災ｼｰﾄ張り</v>
          </cell>
          <cell r="C96" t="str">
            <v>期間 6ヶ月</v>
          </cell>
          <cell r="D96" t="str">
            <v>架ｍ2</v>
          </cell>
          <cell r="E96">
            <v>680</v>
          </cell>
          <cell r="F96" t="str">
            <v>P-42</v>
          </cell>
        </row>
        <row r="97">
          <cell r="A97">
            <v>211333</v>
          </cell>
          <cell r="B97" t="str">
            <v>外部防災ｼｰﾄ張り</v>
          </cell>
          <cell r="C97" t="str">
            <v>期間 9ヶ月</v>
          </cell>
          <cell r="D97" t="str">
            <v>架ｍ2</v>
          </cell>
          <cell r="E97">
            <v>780</v>
          </cell>
          <cell r="F97" t="str">
            <v>P-42</v>
          </cell>
        </row>
        <row r="98">
          <cell r="A98">
            <v>211341</v>
          </cell>
          <cell r="B98" t="str">
            <v>外部ｱﾙﾐ防音ﾊﾟﾈﾙ張り</v>
          </cell>
          <cell r="C98" t="str">
            <v>期間 3ヶ月</v>
          </cell>
          <cell r="D98" t="str">
            <v>架ｍ2</v>
          </cell>
          <cell r="E98">
            <v>2850</v>
          </cell>
          <cell r="F98" t="str">
            <v>P-42</v>
          </cell>
        </row>
        <row r="99">
          <cell r="A99">
            <v>211342</v>
          </cell>
          <cell r="B99" t="str">
            <v>外部ｱﾙﾐ防音ﾊﾟﾈﾙ張り</v>
          </cell>
          <cell r="C99" t="str">
            <v>期間 6ヶ月</v>
          </cell>
          <cell r="D99" t="str">
            <v>架ｍ2</v>
          </cell>
          <cell r="E99">
            <v>4370</v>
          </cell>
          <cell r="F99" t="str">
            <v>P-42</v>
          </cell>
        </row>
        <row r="100">
          <cell r="A100">
            <v>211343</v>
          </cell>
          <cell r="B100" t="str">
            <v>外部ｱﾙﾐ防音ﾊﾟﾈﾙ張り</v>
          </cell>
          <cell r="C100" t="str">
            <v>期間 9ヶ月</v>
          </cell>
          <cell r="D100" t="str">
            <v>架ｍ2</v>
          </cell>
          <cell r="E100">
            <v>5890</v>
          </cell>
          <cell r="F100" t="str">
            <v>P-42</v>
          </cell>
        </row>
        <row r="101">
          <cell r="A101">
            <v>211351</v>
          </cell>
          <cell r="B101" t="str">
            <v>水平安全ﾈｯﾄ張り</v>
          </cell>
          <cell r="C101" t="str">
            <v>網目100mm.3ヶ月</v>
          </cell>
          <cell r="D101" t="str">
            <v>掛ｍ2</v>
          </cell>
          <cell r="E101">
            <v>490</v>
          </cell>
          <cell r="F101" t="str">
            <v>P-42</v>
          </cell>
        </row>
        <row r="102">
          <cell r="A102">
            <v>211352</v>
          </cell>
          <cell r="B102" t="str">
            <v>水平安全ﾈｯﾄ張り</v>
          </cell>
          <cell r="C102" t="str">
            <v>網目100mm.6ヶ月</v>
          </cell>
          <cell r="D102" t="str">
            <v>掛ｍ2</v>
          </cell>
          <cell r="E102">
            <v>590</v>
          </cell>
          <cell r="F102" t="str">
            <v>P-42</v>
          </cell>
        </row>
        <row r="103">
          <cell r="A103">
            <v>211353</v>
          </cell>
          <cell r="B103" t="str">
            <v>水平安全ﾈｯﾄ張り</v>
          </cell>
          <cell r="C103" t="str">
            <v>網目100mm.9ヶ月</v>
          </cell>
          <cell r="D103" t="str">
            <v>掛ｍ2</v>
          </cell>
          <cell r="E103">
            <v>690</v>
          </cell>
          <cell r="F103" t="str">
            <v>P-42</v>
          </cell>
        </row>
        <row r="104">
          <cell r="A104">
            <v>211361</v>
          </cell>
          <cell r="B104" t="str">
            <v>水平ﾀﾞﾌﾞﾙﾈｯﾄ張り</v>
          </cell>
          <cell r="C104" t="str">
            <v>網目100mm+15mm.3ヶ月</v>
          </cell>
          <cell r="D104" t="str">
            <v>掛ｍ2</v>
          </cell>
          <cell r="E104">
            <v>660</v>
          </cell>
          <cell r="F104" t="str">
            <v>P-42</v>
          </cell>
        </row>
        <row r="105">
          <cell r="A105">
            <v>211362</v>
          </cell>
          <cell r="B105" t="str">
            <v>水平ﾀﾞﾌﾞﾙﾈｯﾄ張り</v>
          </cell>
          <cell r="C105" t="str">
            <v>網目100mm+15mm.6ヶ月</v>
          </cell>
          <cell r="D105" t="str">
            <v>掛ｍ2</v>
          </cell>
          <cell r="E105">
            <v>940</v>
          </cell>
          <cell r="F105" t="str">
            <v>P-42</v>
          </cell>
        </row>
        <row r="106">
          <cell r="A106">
            <v>211363</v>
          </cell>
          <cell r="B106" t="str">
            <v>水平ﾀﾞﾌﾞﾙﾈｯﾄ張り</v>
          </cell>
          <cell r="C106" t="str">
            <v>網目100mm+15mm.9ヶ月</v>
          </cell>
          <cell r="D106" t="str">
            <v>掛ｍ2</v>
          </cell>
          <cell r="E106">
            <v>1210</v>
          </cell>
          <cell r="F106" t="str">
            <v>P-42</v>
          </cell>
        </row>
        <row r="107">
          <cell r="A107">
            <v>211371</v>
          </cell>
          <cell r="B107" t="str">
            <v>朝顔養生</v>
          </cell>
          <cell r="C107" t="str">
            <v>枠組足場用．期間3ヶ月</v>
          </cell>
          <cell r="D107" t="str">
            <v>ｍ</v>
          </cell>
          <cell r="E107">
            <v>4350</v>
          </cell>
          <cell r="F107" t="str">
            <v>P-42</v>
          </cell>
        </row>
        <row r="108">
          <cell r="A108">
            <v>211372</v>
          </cell>
          <cell r="B108" t="str">
            <v>朝顔養生</v>
          </cell>
          <cell r="C108" t="str">
            <v>枠組足場用．期間6ヶ月</v>
          </cell>
          <cell r="D108" t="str">
            <v>ｍ</v>
          </cell>
          <cell r="E108">
            <v>6710</v>
          </cell>
          <cell r="F108" t="str">
            <v>P-42</v>
          </cell>
        </row>
        <row r="109">
          <cell r="A109">
            <v>211373</v>
          </cell>
          <cell r="B109" t="str">
            <v>朝顔養生</v>
          </cell>
          <cell r="C109" t="str">
            <v>枠組足場用．期間9ヶ月</v>
          </cell>
          <cell r="D109" t="str">
            <v>ｍ</v>
          </cell>
          <cell r="E109">
            <v>9080</v>
          </cell>
          <cell r="F109" t="str">
            <v>P-42</v>
          </cell>
        </row>
        <row r="110">
          <cell r="A110">
            <v>211374</v>
          </cell>
          <cell r="B110" t="str">
            <v>朝顔養生</v>
          </cell>
          <cell r="C110" t="str">
            <v>単管足場用．期間3ヶ月</v>
          </cell>
          <cell r="D110" t="str">
            <v>ｍ</v>
          </cell>
          <cell r="E110">
            <v>5970</v>
          </cell>
          <cell r="F110" t="str">
            <v>P-42</v>
          </cell>
        </row>
        <row r="111">
          <cell r="A111">
            <v>211375</v>
          </cell>
          <cell r="B111" t="str">
            <v>朝顔養生</v>
          </cell>
          <cell r="C111" t="str">
            <v>単管足場用．期間6ヶ月</v>
          </cell>
          <cell r="D111" t="str">
            <v>ｍ</v>
          </cell>
          <cell r="E111">
            <v>7760</v>
          </cell>
          <cell r="F111" t="str">
            <v>P-42</v>
          </cell>
        </row>
        <row r="112">
          <cell r="A112">
            <v>211376</v>
          </cell>
          <cell r="B112" t="str">
            <v>朝顔養生</v>
          </cell>
          <cell r="C112" t="str">
            <v>単管足場用．期間9ヶ月</v>
          </cell>
          <cell r="D112" t="str">
            <v>ｍ</v>
          </cell>
          <cell r="E112">
            <v>9540</v>
          </cell>
          <cell r="F112" t="str">
            <v>P-42</v>
          </cell>
        </row>
        <row r="113">
          <cell r="A113">
            <v>211381</v>
          </cell>
          <cell r="B113" t="str">
            <v>養生</v>
          </cell>
          <cell r="C113" t="str">
            <v>Ｓ造．工場系．く体．仕上げ共</v>
          </cell>
          <cell r="D113" t="str">
            <v>延ｍ2</v>
          </cell>
          <cell r="E113">
            <v>280</v>
          </cell>
          <cell r="F113" t="str">
            <v>P-42</v>
          </cell>
        </row>
        <row r="114">
          <cell r="A114">
            <v>211382</v>
          </cell>
          <cell r="B114" t="str">
            <v>養生</v>
          </cell>
          <cell r="C114" t="str">
            <v>ＲＣ造．事務所等．く体．仕上げ共</v>
          </cell>
          <cell r="D114" t="str">
            <v>延ｍ2</v>
          </cell>
          <cell r="E114">
            <v>370</v>
          </cell>
          <cell r="F114" t="str">
            <v>P-42</v>
          </cell>
        </row>
        <row r="115">
          <cell r="A115">
            <v>211383</v>
          </cell>
          <cell r="B115" t="str">
            <v>養生</v>
          </cell>
          <cell r="C115" t="str">
            <v>ＲＣ造．共同住宅．く体．仕上げ共</v>
          </cell>
          <cell r="D115" t="str">
            <v>延ｍ2</v>
          </cell>
          <cell r="E115">
            <v>500</v>
          </cell>
          <cell r="F115" t="str">
            <v>P-42</v>
          </cell>
        </row>
        <row r="116">
          <cell r="A116">
            <v>211391</v>
          </cell>
          <cell r="B116" t="str">
            <v>清掃・片付</v>
          </cell>
          <cell r="C116" t="str">
            <v>Ｓ造．工場系．工事中．竣工時．集積</v>
          </cell>
          <cell r="D116" t="str">
            <v>延ｍ2</v>
          </cell>
          <cell r="E116">
            <v>1100</v>
          </cell>
          <cell r="F116" t="str">
            <v>P-42</v>
          </cell>
        </row>
        <row r="117">
          <cell r="A117">
            <v>211392</v>
          </cell>
          <cell r="B117" t="str">
            <v>清掃・片付</v>
          </cell>
          <cell r="C117" t="str">
            <v>ＲＣ造．事務所等．工事中．竣工時．集積</v>
          </cell>
          <cell r="D117" t="str">
            <v>延ｍ2</v>
          </cell>
          <cell r="E117">
            <v>1320</v>
          </cell>
          <cell r="F117" t="str">
            <v>P-43</v>
          </cell>
        </row>
        <row r="118">
          <cell r="A118">
            <v>211393</v>
          </cell>
          <cell r="B118" t="str">
            <v>清掃・片付</v>
          </cell>
          <cell r="C118" t="str">
            <v>ＲＣ造．共同住宅．工事中．竣工時．集積</v>
          </cell>
          <cell r="D118" t="str">
            <v>延ｍ2</v>
          </cell>
          <cell r="E118">
            <v>1540</v>
          </cell>
          <cell r="F118" t="str">
            <v>P-43</v>
          </cell>
        </row>
        <row r="119">
          <cell r="A119">
            <v>211394</v>
          </cell>
          <cell r="B119" t="str">
            <v>残材処分</v>
          </cell>
          <cell r="C119" t="str">
            <v>積込．運搬．捨場代共</v>
          </cell>
          <cell r="D119" t="str">
            <v>延ｍ2</v>
          </cell>
          <cell r="E119">
            <v>1380</v>
          </cell>
          <cell r="F119" t="str">
            <v>P-43</v>
          </cell>
        </row>
        <row r="120">
          <cell r="A120">
            <v>211395</v>
          </cell>
          <cell r="B120" t="str">
            <v>ﾀﾞｽﾄｼｭｰﾄ</v>
          </cell>
          <cell r="C120" t="str">
            <v>合板製．Ｈ＝10m</v>
          </cell>
          <cell r="D120" t="str">
            <v>ケ所</v>
          </cell>
          <cell r="E120">
            <v>96500</v>
          </cell>
          <cell r="F120" t="str">
            <v>P-43</v>
          </cell>
        </row>
        <row r="121">
          <cell r="A121">
            <v>211396</v>
          </cell>
          <cell r="B121" t="str">
            <v>ﾀﾞｽﾄｼｭｰﾄ</v>
          </cell>
          <cell r="C121" t="str">
            <v>合板製．Ｈ＝15m</v>
          </cell>
          <cell r="D121" t="str">
            <v>ケ所</v>
          </cell>
          <cell r="E121">
            <v>117900</v>
          </cell>
          <cell r="F121" t="str">
            <v>P-43</v>
          </cell>
        </row>
        <row r="122">
          <cell r="A122">
            <v>211397</v>
          </cell>
          <cell r="B122" t="str">
            <v>ﾀﾞｽﾄｼｭｰﾄ</v>
          </cell>
          <cell r="C122" t="str">
            <v>合板製．Ｈ＝20m</v>
          </cell>
          <cell r="D122" t="str">
            <v>ケ所</v>
          </cell>
          <cell r="E122">
            <v>157200</v>
          </cell>
          <cell r="F122" t="str">
            <v>P-43</v>
          </cell>
        </row>
        <row r="124">
          <cell r="A124" t="str">
            <v>土工事</v>
          </cell>
        </row>
        <row r="126">
          <cell r="A126">
            <v>221001</v>
          </cell>
          <cell r="B126" t="str">
            <v>根切り（人力）</v>
          </cell>
          <cell r="C126" t="str">
            <v>つぼ．布堀．床付共．深さ＝1.0m未満</v>
          </cell>
          <cell r="D126" t="str">
            <v>ｍ3</v>
          </cell>
          <cell r="E126">
            <v>9700</v>
          </cell>
          <cell r="F126" t="str">
            <v>P-44</v>
          </cell>
        </row>
        <row r="127">
          <cell r="A127">
            <v>221002</v>
          </cell>
          <cell r="B127" t="str">
            <v>根切り（機械）</v>
          </cell>
          <cell r="C127" t="str">
            <v>つぼ．布堀．床付共．深さ＝2.5m未満</v>
          </cell>
          <cell r="D127" t="str">
            <v>ｍ3</v>
          </cell>
          <cell r="E127">
            <v>1130</v>
          </cell>
          <cell r="F127" t="str">
            <v>P-44</v>
          </cell>
        </row>
        <row r="128">
          <cell r="A128">
            <v>221003</v>
          </cell>
          <cell r="B128" t="str">
            <v>根切り（機械）</v>
          </cell>
          <cell r="C128" t="str">
            <v>総堀．法付．床付共．深さ＝3.5m未満</v>
          </cell>
          <cell r="D128" t="str">
            <v>ｍ3</v>
          </cell>
          <cell r="E128">
            <v>890</v>
          </cell>
          <cell r="F128" t="str">
            <v>P-44</v>
          </cell>
        </row>
        <row r="129">
          <cell r="A129">
            <v>221004</v>
          </cell>
          <cell r="B129" t="str">
            <v>根切り（機械）</v>
          </cell>
          <cell r="C129" t="str">
            <v>総堀．法付．床付け共．深さ＝3.5m～7.0m</v>
          </cell>
          <cell r="D129" t="str">
            <v>ｍ3</v>
          </cell>
          <cell r="E129">
            <v>1100</v>
          </cell>
          <cell r="F129" t="str">
            <v>P-44</v>
          </cell>
        </row>
        <row r="130">
          <cell r="A130">
            <v>221005</v>
          </cell>
          <cell r="B130" t="str">
            <v>根切り（機械）</v>
          </cell>
          <cell r="C130" t="str">
            <v>総堀．自立山止．床付共．深さ＝3.5m未満</v>
          </cell>
          <cell r="D130" t="str">
            <v>ｍ3</v>
          </cell>
          <cell r="E130">
            <v>960</v>
          </cell>
          <cell r="F130" t="str">
            <v>P-44</v>
          </cell>
        </row>
        <row r="131">
          <cell r="A131">
            <v>221006</v>
          </cell>
          <cell r="B131" t="str">
            <v>根切り（機械）</v>
          </cell>
          <cell r="C131" t="str">
            <v>総堀．自立山止．床付共．深さ＝3.5m～7.0m</v>
          </cell>
          <cell r="D131" t="str">
            <v>ｍ3</v>
          </cell>
          <cell r="E131">
            <v>1200</v>
          </cell>
          <cell r="F131" t="str">
            <v>P-44</v>
          </cell>
        </row>
        <row r="132">
          <cell r="A132">
            <v>221011</v>
          </cell>
          <cell r="B132" t="str">
            <v>埋戻し（人力）</v>
          </cell>
          <cell r="C132" t="str">
            <v>現場内仮置場土．運搬20m～30m．突固め共</v>
          </cell>
          <cell r="D132" t="str">
            <v>ｍ3</v>
          </cell>
          <cell r="E132">
            <v>6830</v>
          </cell>
          <cell r="F132" t="str">
            <v>P-44</v>
          </cell>
        </row>
        <row r="133">
          <cell r="A133">
            <v>221012</v>
          </cell>
          <cell r="B133" t="str">
            <v>埋戻し（機械）</v>
          </cell>
          <cell r="C133" t="str">
            <v>現場内仮置場土．運搬20m～30m．突固め共</v>
          </cell>
          <cell r="D133" t="str">
            <v>ｍ3</v>
          </cell>
          <cell r="E133">
            <v>1620</v>
          </cell>
          <cell r="F133" t="str">
            <v>P-44</v>
          </cell>
        </row>
        <row r="134">
          <cell r="A134">
            <v>221013</v>
          </cell>
          <cell r="B134" t="str">
            <v>埋戻し（機械）</v>
          </cell>
          <cell r="C134" t="str">
            <v>現場内仮置場土．運搬5km以内．突固め共</v>
          </cell>
          <cell r="D134" t="str">
            <v>ｍ3</v>
          </cell>
          <cell r="E134">
            <v>2880</v>
          </cell>
          <cell r="F134" t="str">
            <v>P-44</v>
          </cell>
        </row>
        <row r="135">
          <cell r="A135">
            <v>221014</v>
          </cell>
          <cell r="B135" t="str">
            <v>埋戻し（機械）</v>
          </cell>
          <cell r="C135" t="str">
            <v>購入土使用．良土．材工共</v>
          </cell>
          <cell r="D135" t="str">
            <v>ｍ3</v>
          </cell>
          <cell r="E135">
            <v>2840</v>
          </cell>
          <cell r="F135" t="str">
            <v>P-44</v>
          </cell>
        </row>
        <row r="136">
          <cell r="A136">
            <v>221021</v>
          </cell>
          <cell r="B136" t="str">
            <v>盛土（人力）</v>
          </cell>
          <cell r="C136" t="str">
            <v>現場内仮置場土．運搬20m～30m．突固め共</v>
          </cell>
          <cell r="D136" t="str">
            <v>ｍ3</v>
          </cell>
          <cell r="E136">
            <v>6170</v>
          </cell>
          <cell r="F136" t="str">
            <v>P-44</v>
          </cell>
        </row>
        <row r="137">
          <cell r="A137">
            <v>221022</v>
          </cell>
          <cell r="B137" t="str">
            <v>盛土（機械）</v>
          </cell>
          <cell r="C137" t="str">
            <v>現場内仮置場土．運搬20m～30m．突固め共</v>
          </cell>
          <cell r="D137" t="str">
            <v>ｍ3</v>
          </cell>
          <cell r="E137">
            <v>1840</v>
          </cell>
          <cell r="F137" t="str">
            <v>P-44</v>
          </cell>
        </row>
        <row r="138">
          <cell r="A138">
            <v>211023</v>
          </cell>
          <cell r="B138" t="str">
            <v>盛土（機械）</v>
          </cell>
          <cell r="C138" t="str">
            <v>現場内仮置場土．運搬5km以内．突固め共</v>
          </cell>
          <cell r="D138" t="str">
            <v>ｍ3</v>
          </cell>
          <cell r="E138">
            <v>2830</v>
          </cell>
          <cell r="F138" t="str">
            <v>P-44</v>
          </cell>
        </row>
        <row r="139">
          <cell r="A139">
            <v>221024</v>
          </cell>
          <cell r="B139" t="str">
            <v>盛土（機械）</v>
          </cell>
          <cell r="C139" t="str">
            <v>購入土使用．良土．材工共</v>
          </cell>
          <cell r="D139" t="str">
            <v>ｍ3</v>
          </cell>
          <cell r="E139">
            <v>3500</v>
          </cell>
          <cell r="F139" t="str">
            <v>P-44</v>
          </cell>
        </row>
        <row r="140">
          <cell r="A140">
            <v>221031</v>
          </cell>
          <cell r="B140" t="str">
            <v>すき取り（人力）</v>
          </cell>
          <cell r="C140" t="str">
            <v>高低差300mm以内．残土処分費除く</v>
          </cell>
          <cell r="D140" t="str">
            <v>ｍ2</v>
          </cell>
          <cell r="E140">
            <v>4760</v>
          </cell>
          <cell r="F140" t="str">
            <v>P-44</v>
          </cell>
        </row>
        <row r="141">
          <cell r="A141">
            <v>211032</v>
          </cell>
          <cell r="B141" t="str">
            <v>すき取り（機械）</v>
          </cell>
          <cell r="C141" t="str">
            <v>高低差300mm以内．残土処分費除く</v>
          </cell>
          <cell r="D141" t="str">
            <v>ｍ2</v>
          </cell>
          <cell r="E141">
            <v>510</v>
          </cell>
          <cell r="F141" t="str">
            <v>P-44</v>
          </cell>
        </row>
        <row r="142">
          <cell r="A142">
            <v>221041</v>
          </cell>
          <cell r="B142" t="str">
            <v>根切土処分</v>
          </cell>
          <cell r="C142" t="str">
            <v>構内敷きならし</v>
          </cell>
          <cell r="D142" t="str">
            <v>ｍ3</v>
          </cell>
          <cell r="E142">
            <v>1080</v>
          </cell>
          <cell r="F142" t="str">
            <v>P-44</v>
          </cell>
        </row>
        <row r="143">
          <cell r="A143">
            <v>221042</v>
          </cell>
          <cell r="B143" t="str">
            <v>根切土処分</v>
          </cell>
          <cell r="C143" t="str">
            <v>構内仮置．運搬20m～30m</v>
          </cell>
          <cell r="D143" t="str">
            <v>ｍ3</v>
          </cell>
          <cell r="E143">
            <v>970</v>
          </cell>
          <cell r="F143" t="str">
            <v>P-44</v>
          </cell>
        </row>
        <row r="144">
          <cell r="A144">
            <v>221051</v>
          </cell>
          <cell r="B144" t="str">
            <v>不用土処分</v>
          </cell>
          <cell r="C144" t="str">
            <v>自由処分．積込．運搬．30km</v>
          </cell>
          <cell r="D144" t="str">
            <v>ｍ3</v>
          </cell>
          <cell r="E144">
            <v>6150</v>
          </cell>
          <cell r="F144" t="str">
            <v>P-44</v>
          </cell>
        </row>
        <row r="145">
          <cell r="A145">
            <v>221061</v>
          </cell>
          <cell r="B145" t="str">
            <v>割石敷き</v>
          </cell>
          <cell r="C145" t="str">
            <v>基礎下．厚100～150．突固め．材工共</v>
          </cell>
          <cell r="D145" t="str">
            <v>ｍ3</v>
          </cell>
          <cell r="E145">
            <v>7230</v>
          </cell>
          <cell r="F145" t="str">
            <v>P-44</v>
          </cell>
        </row>
        <row r="146">
          <cell r="A146">
            <v>221062</v>
          </cell>
          <cell r="B146" t="str">
            <v>割石敷き</v>
          </cell>
          <cell r="C146" t="str">
            <v>土間下．厚100～150．突固め．材工共</v>
          </cell>
          <cell r="D146" t="str">
            <v>ｍ3</v>
          </cell>
          <cell r="E146">
            <v>6790</v>
          </cell>
          <cell r="F146" t="str">
            <v>P-44</v>
          </cell>
        </row>
        <row r="147">
          <cell r="A147">
            <v>221071</v>
          </cell>
          <cell r="B147" t="str">
            <v>砕石敷き</v>
          </cell>
          <cell r="C147" t="str">
            <v>基礎下．厚60～100．突固め．材工共</v>
          </cell>
          <cell r="D147" t="str">
            <v>ｍ3</v>
          </cell>
          <cell r="E147">
            <v>7170</v>
          </cell>
          <cell r="F147" t="str">
            <v>P-44</v>
          </cell>
        </row>
        <row r="148">
          <cell r="A148">
            <v>221072</v>
          </cell>
          <cell r="B148" t="str">
            <v>砕石敷き</v>
          </cell>
          <cell r="C148" t="str">
            <v>土間下．厚60～100．突固め．材工共</v>
          </cell>
          <cell r="D148" t="str">
            <v>ｍ3</v>
          </cell>
          <cell r="E148">
            <v>6730</v>
          </cell>
          <cell r="F148" t="str">
            <v>P-44</v>
          </cell>
        </row>
        <row r="149">
          <cell r="A149">
            <v>221081</v>
          </cell>
          <cell r="B149" t="str">
            <v>砂敷き</v>
          </cell>
          <cell r="C149" t="str">
            <v>基礎下．厚60～100．突固め．材工共</v>
          </cell>
          <cell r="D149" t="str">
            <v>ｍ3</v>
          </cell>
          <cell r="E149">
            <v>8400</v>
          </cell>
          <cell r="F149" t="str">
            <v>P-44</v>
          </cell>
        </row>
        <row r="150">
          <cell r="A150">
            <v>221082</v>
          </cell>
          <cell r="B150" t="str">
            <v>砂敷き</v>
          </cell>
          <cell r="C150" t="str">
            <v>土間下．厚60～100．突固め．材工共</v>
          </cell>
          <cell r="D150" t="str">
            <v>ｍ3</v>
          </cell>
          <cell r="E150">
            <v>7960</v>
          </cell>
          <cell r="F150" t="str">
            <v>P-44</v>
          </cell>
        </row>
        <row r="151">
          <cell r="A151">
            <v>221091</v>
          </cell>
          <cell r="B151" t="str">
            <v>ｺﾝｸﾘｰﾄ束石</v>
          </cell>
          <cell r="C151" t="str">
            <v>150*150</v>
          </cell>
          <cell r="D151" t="str">
            <v>ヶ所</v>
          </cell>
          <cell r="E151">
            <v>2110</v>
          </cell>
          <cell r="F151" t="str">
            <v>P-44</v>
          </cell>
        </row>
        <row r="152">
          <cell r="A152">
            <v>221101</v>
          </cell>
          <cell r="B152" t="str">
            <v>自立山止壁(鋼矢板）</v>
          </cell>
          <cell r="C152" t="str">
            <v>SPⅢ型　ﾊﾞｲﾌﾞﾛﾊﾝﾏ・２ヶ月</v>
          </cell>
          <cell r="D152" t="str">
            <v>壁ｍ2</v>
          </cell>
          <cell r="E152">
            <v>29500</v>
          </cell>
          <cell r="F152" t="str">
            <v>P-45</v>
          </cell>
        </row>
        <row r="153">
          <cell r="A153">
            <v>221102</v>
          </cell>
          <cell r="B153" t="str">
            <v>自立山止壁(鋼矢板）</v>
          </cell>
          <cell r="C153" t="str">
            <v>SPⅢ型　ﾃﾞｨｰｾﾞﾙﾊﾝﾏ・２ヶ月</v>
          </cell>
          <cell r="D153" t="str">
            <v>壁ｍ2</v>
          </cell>
          <cell r="E153">
            <v>29700</v>
          </cell>
          <cell r="F153" t="str">
            <v>P-45</v>
          </cell>
        </row>
        <row r="154">
          <cell r="A154">
            <v>221103</v>
          </cell>
          <cell r="B154" t="str">
            <v>自立山止壁(鋼矢板）</v>
          </cell>
          <cell r="C154" t="str">
            <v>SPⅢ型　ﾊﾞｲﾌﾞﾛﾊﾝﾏ・埋殺し</v>
          </cell>
          <cell r="D154" t="str">
            <v>壁ｍ2</v>
          </cell>
          <cell r="E154">
            <v>53500</v>
          </cell>
          <cell r="F154" t="str">
            <v>P-45</v>
          </cell>
        </row>
        <row r="155">
          <cell r="A155">
            <v>221104</v>
          </cell>
          <cell r="B155" t="str">
            <v>自立山止壁(鋼矢板）</v>
          </cell>
          <cell r="C155" t="str">
            <v>SPⅢ型　ﾃﾞｨｰｾﾞﾙﾊﾝﾏ・埋殺し</v>
          </cell>
          <cell r="D155" t="str">
            <v>壁ｍ2</v>
          </cell>
          <cell r="E155">
            <v>53700</v>
          </cell>
          <cell r="F155" t="str">
            <v>P-45</v>
          </cell>
        </row>
        <row r="156">
          <cell r="A156">
            <v>221111</v>
          </cell>
          <cell r="B156" t="str">
            <v>自立山止壁(親杭横矢板）</v>
          </cell>
          <cell r="C156" t="str">
            <v>H-300・横矢板40ｵｰｶﾞ併用・２ヶ月</v>
          </cell>
          <cell r="D156" t="str">
            <v>壁ｍ2</v>
          </cell>
          <cell r="E156">
            <v>22000</v>
          </cell>
          <cell r="F156" t="str">
            <v>P-45</v>
          </cell>
        </row>
        <row r="157">
          <cell r="A157">
            <v>221112</v>
          </cell>
          <cell r="B157" t="str">
            <v>自立山止壁(親杭横矢板）</v>
          </cell>
          <cell r="C157" t="str">
            <v>H-300・横矢板40ﾊﾞｲﾌﾞﾛ・２ヶ月</v>
          </cell>
          <cell r="D157" t="str">
            <v>壁ｍ2</v>
          </cell>
          <cell r="E157">
            <v>17700</v>
          </cell>
          <cell r="F157" t="str">
            <v>P-45</v>
          </cell>
        </row>
        <row r="158">
          <cell r="A158">
            <v>221113</v>
          </cell>
          <cell r="B158" t="str">
            <v>自立山止壁(親杭横矢板）</v>
          </cell>
          <cell r="C158" t="str">
            <v>H-300・横矢板40ｵｰｶﾞ併用・埋殺し</v>
          </cell>
          <cell r="D158" t="str">
            <v>壁ｍ2</v>
          </cell>
          <cell r="E158">
            <v>30600</v>
          </cell>
          <cell r="F158" t="str">
            <v>P-45</v>
          </cell>
        </row>
        <row r="159">
          <cell r="A159">
            <v>221114</v>
          </cell>
          <cell r="B159" t="str">
            <v>自立山止壁(親杭横矢板）</v>
          </cell>
          <cell r="C159" t="str">
            <v>H-300・横矢板40ﾊﾞｲﾌﾞﾛ・埋殺し</v>
          </cell>
          <cell r="D159" t="str">
            <v>壁ｍ2</v>
          </cell>
          <cell r="E159">
            <v>26300</v>
          </cell>
          <cell r="F159" t="str">
            <v>P-45</v>
          </cell>
        </row>
        <row r="160">
          <cell r="A160">
            <v>221201</v>
          </cell>
          <cell r="B160" t="str">
            <v>釜場排水</v>
          </cell>
          <cell r="C160" t="str">
            <v>釜場こしらえ</v>
          </cell>
          <cell r="D160" t="str">
            <v>ヶ所</v>
          </cell>
          <cell r="E160">
            <v>65100</v>
          </cell>
          <cell r="F160" t="str">
            <v>P-45</v>
          </cell>
        </row>
        <row r="161">
          <cell r="A161">
            <v>221202</v>
          </cell>
          <cell r="B161" t="str">
            <v>釜場排水</v>
          </cell>
          <cell r="C161" t="str">
            <v>排水管理（配水管・ﾎﾟﾝﾌﾟ損料共）</v>
          </cell>
          <cell r="D161" t="str">
            <v>ヶ所</v>
          </cell>
          <cell r="E161">
            <v>127800</v>
          </cell>
          <cell r="F161" t="str">
            <v>P-45</v>
          </cell>
        </row>
        <row r="162">
          <cell r="A162">
            <v>221211</v>
          </cell>
          <cell r="B162" t="str">
            <v>埋戻し（人力）</v>
          </cell>
          <cell r="C162" t="str">
            <v>購入土使用</v>
          </cell>
          <cell r="D162" t="str">
            <v>ｍ3</v>
          </cell>
          <cell r="E162">
            <v>5700</v>
          </cell>
          <cell r="F162" t="str">
            <v>P-45</v>
          </cell>
        </row>
        <row r="163">
          <cell r="A163">
            <v>221221</v>
          </cell>
          <cell r="B163" t="str">
            <v>盛土（人力）</v>
          </cell>
          <cell r="C163" t="str">
            <v>購入土使用</v>
          </cell>
          <cell r="D163" t="str">
            <v>ｍ3</v>
          </cell>
          <cell r="E163">
            <v>5700</v>
          </cell>
          <cell r="F163" t="str">
            <v>P-45</v>
          </cell>
        </row>
        <row r="164">
          <cell r="A164">
            <v>221231</v>
          </cell>
          <cell r="B164" t="str">
            <v>防湿断熱</v>
          </cell>
          <cell r="C164" t="str">
            <v>ﾎﾟﾘｴﾁﾚﾝﾌｨﾙﾑ敷．厚 0.1mm</v>
          </cell>
          <cell r="D164" t="str">
            <v>ｍ2</v>
          </cell>
          <cell r="E164">
            <v>200</v>
          </cell>
          <cell r="F164" t="str">
            <v>P-45</v>
          </cell>
        </row>
        <row r="165">
          <cell r="A165">
            <v>221232</v>
          </cell>
          <cell r="B165" t="str">
            <v>防湿断熱</v>
          </cell>
          <cell r="C165" t="str">
            <v>ﾎﾟﾘｴﾁﾚﾝﾌｨﾙﾑ敷．厚 0.15mm</v>
          </cell>
          <cell r="D165" t="str">
            <v>ｍ2</v>
          </cell>
          <cell r="E165">
            <v>210</v>
          </cell>
          <cell r="F165" t="str">
            <v>P-45</v>
          </cell>
        </row>
        <row r="166">
          <cell r="A166">
            <v>221233</v>
          </cell>
          <cell r="B166" t="str">
            <v>防湿断熱</v>
          </cell>
          <cell r="C166" t="str">
            <v>ﾎﾟﾘｴﾁﾚﾝﾌｫｰﾑ．厚 20mm</v>
          </cell>
          <cell r="D166" t="str">
            <v>ｍ2</v>
          </cell>
          <cell r="E166">
            <v>850</v>
          </cell>
          <cell r="F166" t="str">
            <v>P-45</v>
          </cell>
        </row>
        <row r="167">
          <cell r="A167">
            <v>221234</v>
          </cell>
          <cell r="B167" t="str">
            <v>防湿断熱</v>
          </cell>
          <cell r="C167" t="str">
            <v>ﾎﾟﾘｴﾁﾚﾝﾌｫｰﾑ．厚 25mm</v>
          </cell>
          <cell r="D167" t="str">
            <v>ｍ2</v>
          </cell>
          <cell r="E167">
            <v>950</v>
          </cell>
          <cell r="F167" t="str">
            <v>P-45</v>
          </cell>
        </row>
        <row r="169">
          <cell r="A169" t="str">
            <v>地業（杭）</v>
          </cell>
        </row>
        <row r="171">
          <cell r="A171">
            <v>222001</v>
          </cell>
          <cell r="B171" t="str">
            <v>既製杭打設手間（１本打ち）</v>
          </cell>
          <cell r="C171" t="str">
            <v>300*10m.ﾃﾞｨｰｾﾞﾙﾊﾝﾏ</v>
          </cell>
          <cell r="D171" t="str">
            <v>本</v>
          </cell>
          <cell r="E171">
            <v>22700</v>
          </cell>
          <cell r="F171" t="str">
            <v>P-46</v>
          </cell>
        </row>
        <row r="172">
          <cell r="A172">
            <v>222002</v>
          </cell>
          <cell r="B172" t="str">
            <v>既製杭打設手間（１本打ち）</v>
          </cell>
          <cell r="C172" t="str">
            <v>350*10m.ﾃﾞｨｰｾﾞﾙﾊﾝﾏ</v>
          </cell>
          <cell r="D172" t="str">
            <v>本</v>
          </cell>
          <cell r="E172">
            <v>22900</v>
          </cell>
          <cell r="F172" t="str">
            <v>P-46</v>
          </cell>
        </row>
        <row r="173">
          <cell r="A173">
            <v>222003</v>
          </cell>
          <cell r="B173" t="str">
            <v>既製杭打設手間（１本打ち）</v>
          </cell>
          <cell r="C173" t="str">
            <v>400*10m.ﾃﾞｨｰｾﾞﾙﾊﾝﾏ</v>
          </cell>
          <cell r="D173" t="str">
            <v>本</v>
          </cell>
          <cell r="E173">
            <v>23600</v>
          </cell>
          <cell r="F173" t="str">
            <v>P-46</v>
          </cell>
        </row>
        <row r="174">
          <cell r="A174">
            <v>222011</v>
          </cell>
          <cell r="B174" t="str">
            <v>既製杭打設手間（２本継ぎ）</v>
          </cell>
          <cell r="C174" t="str">
            <v>300*20m.ﾃﾞｨｰｾﾞﾙﾊﾝﾏ</v>
          </cell>
          <cell r="D174" t="str">
            <v>組</v>
          </cell>
          <cell r="E174">
            <v>34200</v>
          </cell>
          <cell r="F174" t="str">
            <v>P-46</v>
          </cell>
        </row>
        <row r="175">
          <cell r="A175">
            <v>222012</v>
          </cell>
          <cell r="B175" t="str">
            <v>既製杭打設手間（２本継ぎ）</v>
          </cell>
          <cell r="C175" t="str">
            <v>350*20m.ﾃﾞｨｰｾﾞﾙﾊﾝﾏ</v>
          </cell>
          <cell r="D175" t="str">
            <v>組</v>
          </cell>
          <cell r="E175">
            <v>36300</v>
          </cell>
          <cell r="F175" t="str">
            <v>P-46</v>
          </cell>
        </row>
        <row r="176">
          <cell r="A176">
            <v>222013</v>
          </cell>
          <cell r="B176" t="str">
            <v>既製杭打設手間（２本継ぎ）</v>
          </cell>
          <cell r="C176" t="str">
            <v>400*20m.ﾃﾞｨｰｾﾞﾙﾊﾝﾏ</v>
          </cell>
          <cell r="D176" t="str">
            <v>組</v>
          </cell>
          <cell r="E176">
            <v>39700</v>
          </cell>
          <cell r="F176" t="str">
            <v>P-46</v>
          </cell>
        </row>
        <row r="177">
          <cell r="A177">
            <v>222021</v>
          </cell>
          <cell r="B177" t="str">
            <v>既製杭打設手間（3本継ぎ）</v>
          </cell>
          <cell r="C177" t="str">
            <v>350*30m.ﾃﾞｨｰｾﾞﾙﾊﾝﾏ</v>
          </cell>
          <cell r="D177" t="str">
            <v>組</v>
          </cell>
          <cell r="E177">
            <v>50200</v>
          </cell>
          <cell r="F177" t="str">
            <v>P-46</v>
          </cell>
        </row>
        <row r="178">
          <cell r="A178">
            <v>222022</v>
          </cell>
          <cell r="B178" t="str">
            <v>既製杭打設手間（3本継ぎ）</v>
          </cell>
          <cell r="C178" t="str">
            <v>400*30m.ﾃﾞｨｰｾﾞﾙﾊﾝﾏ</v>
          </cell>
          <cell r="D178" t="str">
            <v>組</v>
          </cell>
          <cell r="E178">
            <v>55100</v>
          </cell>
          <cell r="F178" t="str">
            <v>P-46</v>
          </cell>
        </row>
        <row r="179">
          <cell r="A179">
            <v>222023</v>
          </cell>
          <cell r="B179" t="str">
            <v>既製杭打設手間（3本継ぎ）</v>
          </cell>
          <cell r="C179" t="str">
            <v>450*30m.ﾃﾞｨｰｾﾞﾙﾊﾝﾏ</v>
          </cell>
          <cell r="D179" t="str">
            <v>組</v>
          </cell>
          <cell r="E179">
            <v>57700</v>
          </cell>
          <cell r="F179" t="str">
            <v>P-46</v>
          </cell>
        </row>
        <row r="180">
          <cell r="A180">
            <v>222031</v>
          </cell>
          <cell r="B180" t="str">
            <v>既製杭打設手間（１本打ち）</v>
          </cell>
          <cell r="C180" t="str">
            <v>300*10m.油圧ﾊﾝﾏ</v>
          </cell>
          <cell r="D180" t="str">
            <v>本</v>
          </cell>
          <cell r="E180">
            <v>33000</v>
          </cell>
          <cell r="F180" t="str">
            <v>P-46</v>
          </cell>
        </row>
        <row r="181">
          <cell r="A181">
            <v>222032</v>
          </cell>
          <cell r="B181" t="str">
            <v>既製杭打設手間（１本打ち）</v>
          </cell>
          <cell r="C181" t="str">
            <v>350*10m.油圧ﾊﾝﾏ</v>
          </cell>
          <cell r="D181" t="str">
            <v>本</v>
          </cell>
          <cell r="E181">
            <v>34400</v>
          </cell>
          <cell r="F181" t="str">
            <v>P-46</v>
          </cell>
        </row>
        <row r="182">
          <cell r="A182">
            <v>222033</v>
          </cell>
          <cell r="B182" t="str">
            <v>既製杭打設手間（１本打ち）</v>
          </cell>
          <cell r="C182" t="str">
            <v>400*10m.油圧ﾊﾝﾏ</v>
          </cell>
          <cell r="D182" t="str">
            <v>本</v>
          </cell>
          <cell r="E182">
            <v>35900</v>
          </cell>
          <cell r="F182" t="str">
            <v>P-46</v>
          </cell>
        </row>
        <row r="183">
          <cell r="A183">
            <v>222041</v>
          </cell>
          <cell r="B183" t="str">
            <v>既製杭打設手間（２本継ぎ）</v>
          </cell>
          <cell r="C183" t="str">
            <v>300*20m.油圧ﾊﾝﾏ</v>
          </cell>
          <cell r="D183" t="str">
            <v>組</v>
          </cell>
          <cell r="E183">
            <v>50000</v>
          </cell>
          <cell r="F183" t="str">
            <v>P-46</v>
          </cell>
        </row>
        <row r="184">
          <cell r="A184">
            <v>222042</v>
          </cell>
          <cell r="B184" t="str">
            <v>既製杭打設手間（２本継ぎ）</v>
          </cell>
          <cell r="C184" t="str">
            <v>350*20m.油圧ﾊﾝﾏ</v>
          </cell>
          <cell r="D184" t="str">
            <v>組</v>
          </cell>
          <cell r="E184">
            <v>54800</v>
          </cell>
          <cell r="F184" t="str">
            <v>P-46</v>
          </cell>
        </row>
        <row r="185">
          <cell r="A185">
            <v>222043</v>
          </cell>
          <cell r="B185" t="str">
            <v>既製杭打設手間（２本継ぎ）</v>
          </cell>
          <cell r="C185" t="str">
            <v>400*20m.油圧ﾊﾝﾏ</v>
          </cell>
          <cell r="D185" t="str">
            <v>組</v>
          </cell>
          <cell r="E185">
            <v>58100</v>
          </cell>
          <cell r="F185" t="str">
            <v>P-46</v>
          </cell>
        </row>
        <row r="186">
          <cell r="A186">
            <v>222051</v>
          </cell>
          <cell r="B186" t="str">
            <v>既製杭打設手間（3本継ぎ）</v>
          </cell>
          <cell r="C186" t="str">
            <v>350*30m.油圧ﾙﾊﾝﾏ</v>
          </cell>
          <cell r="D186" t="str">
            <v>組</v>
          </cell>
          <cell r="E186">
            <v>72400</v>
          </cell>
          <cell r="F186" t="str">
            <v>P-46</v>
          </cell>
        </row>
        <row r="187">
          <cell r="A187">
            <v>222052</v>
          </cell>
          <cell r="B187" t="str">
            <v>既製杭打設手間（3本継ぎ）</v>
          </cell>
          <cell r="C187" t="str">
            <v>400*30m.油圧ﾙﾊﾝﾏ</v>
          </cell>
          <cell r="D187" t="str">
            <v>組</v>
          </cell>
          <cell r="E187">
            <v>79700</v>
          </cell>
          <cell r="F187" t="str">
            <v>P-46</v>
          </cell>
        </row>
        <row r="188">
          <cell r="A188">
            <v>222053</v>
          </cell>
          <cell r="B188" t="str">
            <v>既製杭打設手間（3本継ぎ）</v>
          </cell>
          <cell r="C188" t="str">
            <v>450*30m.油圧ﾙﾊﾝﾏ</v>
          </cell>
          <cell r="D188" t="str">
            <v>組</v>
          </cell>
          <cell r="E188">
            <v>84300</v>
          </cell>
          <cell r="F188" t="str">
            <v>P-46</v>
          </cell>
        </row>
        <row r="189">
          <cell r="A189">
            <v>222061</v>
          </cell>
          <cell r="B189" t="str">
            <v>既製杭打設手間（１本打ち）</v>
          </cell>
          <cell r="C189" t="str">
            <v>300*10m.ﾃﾞｨｰｾﾞﾙﾊﾝﾏ.ｵｰｶﾞ併用</v>
          </cell>
          <cell r="D189" t="str">
            <v>本</v>
          </cell>
          <cell r="E189">
            <v>29700</v>
          </cell>
          <cell r="F189" t="str">
            <v>P-46</v>
          </cell>
        </row>
        <row r="190">
          <cell r="A190">
            <v>222062</v>
          </cell>
          <cell r="B190" t="str">
            <v>既製杭打設手間（１本打ち）</v>
          </cell>
          <cell r="C190" t="str">
            <v>350*10m.ﾃﾞｨｰｾﾞﾙﾊﾝﾏ．ｵｰｶﾞ併用</v>
          </cell>
          <cell r="D190" t="str">
            <v>本</v>
          </cell>
          <cell r="E190">
            <v>29700</v>
          </cell>
          <cell r="F190" t="str">
            <v>P-46</v>
          </cell>
        </row>
        <row r="191">
          <cell r="A191">
            <v>222063</v>
          </cell>
          <cell r="B191" t="str">
            <v>既製杭打設手間（１本打ち）</v>
          </cell>
          <cell r="C191" t="str">
            <v>400*10m.ﾃﾞｨｰｾﾞﾙﾊﾝﾏ．ｵｰｶﾞ併用</v>
          </cell>
          <cell r="D191" t="str">
            <v>本</v>
          </cell>
          <cell r="E191">
            <v>29700</v>
          </cell>
          <cell r="F191" t="str">
            <v>P-46</v>
          </cell>
        </row>
        <row r="192">
          <cell r="A192">
            <v>222071</v>
          </cell>
          <cell r="B192" t="str">
            <v>既製杭打設手間（２本継ぎ）</v>
          </cell>
          <cell r="C192" t="str">
            <v>300*20m.ﾃﾞｨｰｾﾞﾙﾊﾝﾏ．ｵｰｶﾞ併用</v>
          </cell>
          <cell r="D192" t="str">
            <v>組</v>
          </cell>
          <cell r="E192">
            <v>47000</v>
          </cell>
          <cell r="F192" t="str">
            <v>P-46</v>
          </cell>
        </row>
        <row r="193">
          <cell r="A193">
            <v>222072</v>
          </cell>
          <cell r="B193" t="str">
            <v>既製杭打設手間（２本継ぎ）</v>
          </cell>
          <cell r="C193" t="str">
            <v>350*20m.ﾃﾞｨｰｾﾞﾙﾊﾝﾏ．ｵｰｶﾞ併用</v>
          </cell>
          <cell r="D193" t="str">
            <v>組</v>
          </cell>
          <cell r="E193">
            <v>47200</v>
          </cell>
          <cell r="F193" t="str">
            <v>P-46</v>
          </cell>
        </row>
        <row r="194">
          <cell r="A194">
            <v>222073</v>
          </cell>
          <cell r="B194" t="str">
            <v>既製杭打設手間（２本継ぎ）</v>
          </cell>
          <cell r="C194" t="str">
            <v>400*20m.ﾃﾞｨｰｾﾞﾙﾊﾝﾏ．ｵｰｶﾞ併用</v>
          </cell>
          <cell r="D194" t="str">
            <v>組</v>
          </cell>
          <cell r="E194">
            <v>54600</v>
          </cell>
          <cell r="F194" t="str">
            <v>P-46</v>
          </cell>
        </row>
        <row r="195">
          <cell r="A195">
            <v>222081</v>
          </cell>
          <cell r="B195" t="str">
            <v>既製杭打設手間（3本継ぎ）</v>
          </cell>
          <cell r="C195" t="str">
            <v>350*30m.ﾃﾞｨｰｾﾞﾙﾊﾝﾏ．ｵｰｶﾞ併用</v>
          </cell>
          <cell r="D195" t="str">
            <v>組</v>
          </cell>
          <cell r="E195">
            <v>73800</v>
          </cell>
          <cell r="F195" t="str">
            <v>P-46</v>
          </cell>
        </row>
        <row r="196">
          <cell r="A196">
            <v>222082</v>
          </cell>
          <cell r="B196" t="str">
            <v>既製杭打設手間（3本継ぎ）</v>
          </cell>
          <cell r="C196" t="str">
            <v>400*30m.ﾃﾞｨｰｾﾞﾙﾊﾝﾏ．ｵｰｶﾞ併用</v>
          </cell>
          <cell r="D196" t="str">
            <v>組</v>
          </cell>
          <cell r="E196">
            <v>76300</v>
          </cell>
          <cell r="F196" t="str">
            <v>P-46</v>
          </cell>
        </row>
        <row r="197">
          <cell r="A197">
            <v>222083</v>
          </cell>
          <cell r="B197" t="str">
            <v>既製杭打設手間（3本継ぎ）</v>
          </cell>
          <cell r="C197" t="str">
            <v>450*30m.ﾃﾞｨｰｾﾞﾙﾊﾝﾏ．ｵｰｶﾞ併用</v>
          </cell>
          <cell r="D197" t="str">
            <v>組</v>
          </cell>
          <cell r="E197">
            <v>78200</v>
          </cell>
          <cell r="F197" t="str">
            <v>P-47</v>
          </cell>
        </row>
        <row r="198">
          <cell r="A198">
            <v>222101</v>
          </cell>
          <cell r="B198" t="str">
            <v>杭頭処理</v>
          </cell>
          <cell r="C198" t="str">
            <v>300 処分費含む</v>
          </cell>
          <cell r="D198" t="str">
            <v>本</v>
          </cell>
          <cell r="E198">
            <v>3470</v>
          </cell>
          <cell r="F198" t="str">
            <v>P-47</v>
          </cell>
        </row>
        <row r="199">
          <cell r="A199">
            <v>222102</v>
          </cell>
          <cell r="B199" t="str">
            <v>杭頭処理</v>
          </cell>
          <cell r="C199" t="str">
            <v>350 処分費含む</v>
          </cell>
          <cell r="D199" t="str">
            <v>本</v>
          </cell>
          <cell r="E199">
            <v>3950</v>
          </cell>
          <cell r="F199" t="str">
            <v>P-47</v>
          </cell>
        </row>
        <row r="200">
          <cell r="A200">
            <v>222103</v>
          </cell>
          <cell r="B200" t="str">
            <v>杭頭処理</v>
          </cell>
          <cell r="C200" t="str">
            <v>400 処分費含む</v>
          </cell>
          <cell r="D200" t="str">
            <v>本</v>
          </cell>
          <cell r="E200">
            <v>4650</v>
          </cell>
          <cell r="F200" t="str">
            <v>P-47</v>
          </cell>
        </row>
        <row r="201">
          <cell r="A201">
            <v>222104</v>
          </cell>
          <cell r="B201" t="str">
            <v>杭頭処理</v>
          </cell>
          <cell r="C201" t="str">
            <v>450 処分費含む</v>
          </cell>
          <cell r="D201" t="str">
            <v>本</v>
          </cell>
          <cell r="E201">
            <v>5370</v>
          </cell>
          <cell r="F201" t="str">
            <v>P-47</v>
          </cell>
        </row>
        <row r="202">
          <cell r="A202">
            <v>222111</v>
          </cell>
          <cell r="B202" t="str">
            <v>杭頭補強</v>
          </cell>
          <cell r="C202" t="str">
            <v>300</v>
          </cell>
          <cell r="D202" t="str">
            <v>ヶ所</v>
          </cell>
          <cell r="E202">
            <v>2900</v>
          </cell>
          <cell r="F202" t="str">
            <v>P-47</v>
          </cell>
        </row>
        <row r="203">
          <cell r="A203">
            <v>222112</v>
          </cell>
          <cell r="B203" t="str">
            <v>杭頭補強</v>
          </cell>
          <cell r="C203" t="str">
            <v>350</v>
          </cell>
          <cell r="D203" t="str">
            <v>ヶ所</v>
          </cell>
          <cell r="E203">
            <v>3400</v>
          </cell>
          <cell r="F203" t="str">
            <v>P-47</v>
          </cell>
        </row>
        <row r="204">
          <cell r="A204">
            <v>222113</v>
          </cell>
          <cell r="B204" t="str">
            <v>杭頭補強</v>
          </cell>
          <cell r="C204" t="str">
            <v>400</v>
          </cell>
          <cell r="D204" t="str">
            <v>ヶ所</v>
          </cell>
          <cell r="E204">
            <v>3900</v>
          </cell>
          <cell r="F204" t="str">
            <v>P-47</v>
          </cell>
        </row>
        <row r="205">
          <cell r="A205">
            <v>222114</v>
          </cell>
          <cell r="B205" t="str">
            <v>杭頭補強</v>
          </cell>
          <cell r="C205" t="str">
            <v>450</v>
          </cell>
          <cell r="D205" t="str">
            <v>ヶ所</v>
          </cell>
          <cell r="E205">
            <v>4400</v>
          </cell>
          <cell r="F205" t="str">
            <v>P-47</v>
          </cell>
        </row>
        <row r="207">
          <cell r="A207" t="str">
            <v>ｺﾝｸﾘｰﾄ工事</v>
          </cell>
        </row>
        <row r="209">
          <cell r="A209">
            <v>231001</v>
          </cell>
          <cell r="B209" t="str">
            <v>捨てｺﾝｸﾘｰﾄ</v>
          </cell>
          <cell r="C209" t="str">
            <v>16N/mm2.ｶｰﾄ打ち</v>
          </cell>
          <cell r="D209" t="str">
            <v>ｍ3</v>
          </cell>
          <cell r="E209">
            <v>21000</v>
          </cell>
          <cell r="F209" t="str">
            <v>P-48</v>
          </cell>
        </row>
        <row r="210">
          <cell r="A210">
            <v>231002</v>
          </cell>
          <cell r="B210" t="str">
            <v>捨てｺﾝｸﾘｰﾄ</v>
          </cell>
          <cell r="C210" t="str">
            <v>16N/mm2.ﾎﾟﾝﾌﾟ打ち</v>
          </cell>
          <cell r="D210" t="str">
            <v>ｍ3</v>
          </cell>
          <cell r="E210">
            <v>16400</v>
          </cell>
          <cell r="F210" t="str">
            <v>P-48</v>
          </cell>
        </row>
        <row r="211">
          <cell r="A211">
            <v>231003</v>
          </cell>
          <cell r="B211" t="str">
            <v>捨てｺﾝｸﾘｰﾄ</v>
          </cell>
          <cell r="C211" t="str">
            <v>18N/mm2.ｶｰﾄ打ち</v>
          </cell>
          <cell r="D211" t="str">
            <v>ｍ3</v>
          </cell>
          <cell r="E211">
            <v>21300</v>
          </cell>
          <cell r="F211" t="str">
            <v>P-48</v>
          </cell>
        </row>
        <row r="212">
          <cell r="A212">
            <v>231004</v>
          </cell>
          <cell r="B212" t="str">
            <v>捨てｺﾝｸﾘｰﾄ</v>
          </cell>
          <cell r="C212" t="str">
            <v>18N/mm2.ﾎﾟﾝﾌﾟ打ち</v>
          </cell>
          <cell r="D212" t="str">
            <v>ｍ3</v>
          </cell>
          <cell r="E212">
            <v>16700</v>
          </cell>
          <cell r="F212" t="str">
            <v>P-48</v>
          </cell>
        </row>
        <row r="213">
          <cell r="A213">
            <v>231011</v>
          </cell>
          <cell r="B213" t="str">
            <v>土間ｺﾝｸﾘｰﾄ</v>
          </cell>
          <cell r="C213" t="str">
            <v>16N/mm2.ｶｰﾄ打ち</v>
          </cell>
          <cell r="D213" t="str">
            <v>ｍ3</v>
          </cell>
          <cell r="E213">
            <v>20700</v>
          </cell>
          <cell r="F213" t="str">
            <v>P-48</v>
          </cell>
        </row>
        <row r="214">
          <cell r="A214">
            <v>231012</v>
          </cell>
          <cell r="B214" t="str">
            <v>土間ｺﾝｸﾘｰﾄ</v>
          </cell>
          <cell r="C214" t="str">
            <v>16N/mm2.ﾎﾟﾝﾌﾟ打ち</v>
          </cell>
          <cell r="D214" t="str">
            <v>ｍ3</v>
          </cell>
          <cell r="E214">
            <v>16000</v>
          </cell>
          <cell r="F214" t="str">
            <v>P-48</v>
          </cell>
        </row>
        <row r="215">
          <cell r="A215">
            <v>231013</v>
          </cell>
          <cell r="B215" t="str">
            <v>土間ｺﾝｸﾘｰﾄ</v>
          </cell>
          <cell r="C215" t="str">
            <v>18N/mm2.ｶｰﾄ打ち</v>
          </cell>
          <cell r="D215" t="str">
            <v>ｍ3</v>
          </cell>
          <cell r="E215">
            <v>21000</v>
          </cell>
          <cell r="F215" t="str">
            <v>P-48</v>
          </cell>
        </row>
        <row r="216">
          <cell r="A216">
            <v>231014</v>
          </cell>
          <cell r="B216" t="str">
            <v>土間ｺﾝｸﾘｰﾄ</v>
          </cell>
          <cell r="C216" t="str">
            <v>18N/mm2.ﾎﾟﾝﾌﾟ打ち</v>
          </cell>
          <cell r="D216" t="str">
            <v>ｍ3</v>
          </cell>
          <cell r="E216">
            <v>16300</v>
          </cell>
          <cell r="F216" t="str">
            <v>P-48</v>
          </cell>
        </row>
        <row r="217">
          <cell r="A217">
            <v>231021</v>
          </cell>
          <cell r="B217" t="str">
            <v>基礎ｺﾝｸﾘｰﾄ</v>
          </cell>
          <cell r="C217" t="str">
            <v>18N/mm2.ﾎﾟﾝﾌﾟ打ち.S造用</v>
          </cell>
          <cell r="D217" t="str">
            <v>ｍ3</v>
          </cell>
          <cell r="E217">
            <v>18300</v>
          </cell>
          <cell r="F217" t="str">
            <v>P-48</v>
          </cell>
        </row>
        <row r="218">
          <cell r="A218">
            <v>231022</v>
          </cell>
          <cell r="B218" t="str">
            <v>基礎ｺﾝｸﾘｰﾄ</v>
          </cell>
          <cell r="C218" t="str">
            <v>21N/mm2.ﾎﾟﾝﾌﾟ打ち.S造用</v>
          </cell>
          <cell r="D218" t="str">
            <v>ｍ3</v>
          </cell>
          <cell r="E218">
            <v>18600</v>
          </cell>
          <cell r="F218" t="str">
            <v>P-48</v>
          </cell>
        </row>
        <row r="219">
          <cell r="A219">
            <v>231023</v>
          </cell>
          <cell r="B219" t="str">
            <v>基礎ｺﾝｸﾘｰﾄ</v>
          </cell>
          <cell r="C219" t="str">
            <v>21N/mm2.ｶｰﾄ打ち</v>
          </cell>
          <cell r="D219" t="str">
            <v>ｍ3</v>
          </cell>
          <cell r="E219">
            <v>21600</v>
          </cell>
          <cell r="F219" t="str">
            <v>P-48</v>
          </cell>
        </row>
        <row r="220">
          <cell r="A220">
            <v>231031</v>
          </cell>
          <cell r="B220" t="str">
            <v>地下く体ｺﾝｸﾘｰﾄ</v>
          </cell>
          <cell r="C220" t="str">
            <v>18N/mm2.ﾎﾟﾝﾌﾟ打ち</v>
          </cell>
          <cell r="D220" t="str">
            <v>ｍ3</v>
          </cell>
          <cell r="E220">
            <v>17100</v>
          </cell>
          <cell r="F220" t="str">
            <v>P-48</v>
          </cell>
        </row>
        <row r="221">
          <cell r="A221">
            <v>231032</v>
          </cell>
          <cell r="B221" t="str">
            <v>地下く体ｺﾝｸﾘｰﾄ</v>
          </cell>
          <cell r="C221" t="str">
            <v>21N/mm2.ﾎﾟﾝﾌﾟ打ち</v>
          </cell>
          <cell r="D221" t="str">
            <v>ｍ3</v>
          </cell>
          <cell r="E221">
            <v>17400</v>
          </cell>
          <cell r="F221" t="str">
            <v>P-48</v>
          </cell>
        </row>
        <row r="222">
          <cell r="A222">
            <v>231041</v>
          </cell>
          <cell r="B222" t="str">
            <v>上部く体ｺﾝｸﾘｰﾄ</v>
          </cell>
          <cell r="C222" t="str">
            <v>18N/mm2.ﾎﾟﾝﾌﾟ打ち</v>
          </cell>
          <cell r="D222" t="str">
            <v>ｍ3</v>
          </cell>
          <cell r="E222">
            <v>17100</v>
          </cell>
          <cell r="F222" t="str">
            <v>P-48</v>
          </cell>
        </row>
        <row r="223">
          <cell r="A223">
            <v>231042</v>
          </cell>
          <cell r="B223" t="str">
            <v>上部く体ｺﾝｸﾘｰﾄ</v>
          </cell>
          <cell r="C223" t="str">
            <v>21N/mm2.ﾎﾟﾝﾌﾟ打ち</v>
          </cell>
          <cell r="D223" t="str">
            <v>ｍ3</v>
          </cell>
          <cell r="E223">
            <v>17400</v>
          </cell>
          <cell r="F223" t="str">
            <v>P-48</v>
          </cell>
        </row>
        <row r="224">
          <cell r="A224">
            <v>231043</v>
          </cell>
          <cell r="B224" t="str">
            <v>上部く体ｺﾝｸﾘｰﾄ</v>
          </cell>
          <cell r="C224" t="str">
            <v>18N/mm2.ﾎﾟﾝﾌﾟ打ち.打放し</v>
          </cell>
          <cell r="D224" t="str">
            <v>ｍ3</v>
          </cell>
          <cell r="E224">
            <v>17100</v>
          </cell>
          <cell r="F224" t="str">
            <v>P-48</v>
          </cell>
        </row>
        <row r="225">
          <cell r="A225">
            <v>231044</v>
          </cell>
          <cell r="B225" t="str">
            <v>上部く体ｺﾝｸﾘｰﾄ</v>
          </cell>
          <cell r="C225" t="str">
            <v>21N/mm2.ﾎﾟﾝﾌﾟ打ち.打放し</v>
          </cell>
          <cell r="D225" t="str">
            <v>ｍ3</v>
          </cell>
          <cell r="E225">
            <v>17400</v>
          </cell>
          <cell r="F225" t="str">
            <v>P-48</v>
          </cell>
        </row>
        <row r="226">
          <cell r="A226">
            <v>231051</v>
          </cell>
          <cell r="B226" t="str">
            <v>軽量ｺﾝｸﾘｰﾄ</v>
          </cell>
          <cell r="C226" t="str">
            <v>厚40(防水層押さえ）</v>
          </cell>
          <cell r="D226" t="str">
            <v>ｍ2</v>
          </cell>
          <cell r="E226">
            <v>960</v>
          </cell>
          <cell r="F226" t="str">
            <v>P-48</v>
          </cell>
        </row>
        <row r="227">
          <cell r="A227">
            <v>231052</v>
          </cell>
          <cell r="B227" t="str">
            <v>軽量ｺﾝｸﾘｰﾄ</v>
          </cell>
          <cell r="C227" t="str">
            <v>厚50(防水層押さえ）</v>
          </cell>
          <cell r="D227" t="str">
            <v>ｍ2</v>
          </cell>
          <cell r="E227">
            <v>1200</v>
          </cell>
          <cell r="F227" t="str">
            <v>P-48</v>
          </cell>
        </row>
        <row r="228">
          <cell r="A228">
            <v>231053</v>
          </cell>
          <cell r="B228" t="str">
            <v>軽量ｺﾝｸﾘｰﾄ</v>
          </cell>
          <cell r="C228" t="str">
            <v>厚60(防水層押さえ）</v>
          </cell>
          <cell r="D228" t="str">
            <v>ｍ2</v>
          </cell>
          <cell r="E228">
            <v>1450</v>
          </cell>
          <cell r="F228" t="str">
            <v>P-48</v>
          </cell>
        </row>
        <row r="229">
          <cell r="A229">
            <v>231054</v>
          </cell>
          <cell r="B229" t="str">
            <v>軽量ｺﾝｸﾘｰﾄ</v>
          </cell>
          <cell r="C229" t="str">
            <v>厚70(防水層押さえ）</v>
          </cell>
          <cell r="D229" t="str">
            <v>ｍ2</v>
          </cell>
          <cell r="E229">
            <v>1690</v>
          </cell>
          <cell r="F229" t="str">
            <v>P-48</v>
          </cell>
        </row>
        <row r="230">
          <cell r="A230">
            <v>231061</v>
          </cell>
          <cell r="B230" t="str">
            <v>基礎ｺﾝｸﾘｰﾄ</v>
          </cell>
          <cell r="C230" t="str">
            <v>18N/mm2.ｶｰﾄ打ち</v>
          </cell>
          <cell r="D230" t="str">
            <v>ｍ3</v>
          </cell>
          <cell r="E230">
            <v>21300</v>
          </cell>
          <cell r="F230" t="str">
            <v>P-48</v>
          </cell>
        </row>
        <row r="231">
          <cell r="A231">
            <v>231062</v>
          </cell>
          <cell r="B231" t="str">
            <v>基礎ｺﾝｸﾘｰﾄ</v>
          </cell>
          <cell r="C231" t="str">
            <v>21N/mm2.ｼｭｰﾄ打ち</v>
          </cell>
          <cell r="D231" t="str">
            <v>ｍ3</v>
          </cell>
          <cell r="E231">
            <v>19200</v>
          </cell>
          <cell r="F231" t="str">
            <v>P-48</v>
          </cell>
        </row>
        <row r="232">
          <cell r="A232">
            <v>231071</v>
          </cell>
          <cell r="B232" t="str">
            <v>く体ｺﾝｸﾘｰﾄ</v>
          </cell>
          <cell r="C232" t="str">
            <v>18N/mm2.ｶｰﾄ打ち</v>
          </cell>
          <cell r="D232" t="str">
            <v>ｍ3</v>
          </cell>
          <cell r="E232">
            <v>21300</v>
          </cell>
          <cell r="F232" t="str">
            <v>P-48</v>
          </cell>
        </row>
        <row r="233">
          <cell r="A233">
            <v>231072</v>
          </cell>
          <cell r="B233" t="str">
            <v>く体ｺﾝｸﾘｰﾄ</v>
          </cell>
          <cell r="C233" t="str">
            <v>21N/mm2.ｶｰﾄ打ち</v>
          </cell>
          <cell r="D233" t="str">
            <v>ｍ3</v>
          </cell>
          <cell r="E233">
            <v>21600</v>
          </cell>
          <cell r="F233" t="str">
            <v>P-48</v>
          </cell>
        </row>
        <row r="234">
          <cell r="A234">
            <v>231081</v>
          </cell>
          <cell r="B234" t="str">
            <v>く体ｺﾝｸﾘｰﾄ(軽量）</v>
          </cell>
          <cell r="C234" t="str">
            <v>18N/mm2.ｶｰﾄ打ち</v>
          </cell>
          <cell r="D234" t="str">
            <v>ｍ3</v>
          </cell>
          <cell r="E234">
            <v>24200</v>
          </cell>
          <cell r="F234" t="str">
            <v>P-48</v>
          </cell>
        </row>
        <row r="235">
          <cell r="A235">
            <v>231082</v>
          </cell>
          <cell r="B235" t="str">
            <v>く体ｺﾝｸﾘｰﾄ(軽量）</v>
          </cell>
          <cell r="C235" t="str">
            <v>18N/mm2.ﾎﾟﾝﾌﾟ打ち</v>
          </cell>
          <cell r="D235" t="str">
            <v>ｍ3</v>
          </cell>
          <cell r="E235">
            <v>21400</v>
          </cell>
          <cell r="F235" t="str">
            <v>P-49</v>
          </cell>
        </row>
        <row r="237">
          <cell r="A237" t="str">
            <v>型枠工事</v>
          </cell>
        </row>
        <row r="239">
          <cell r="A239">
            <v>232001</v>
          </cell>
          <cell r="B239" t="str">
            <v>基礎型枠</v>
          </cell>
          <cell r="C239" t="str">
            <v>Ｓ造用</v>
          </cell>
          <cell r="D239" t="str">
            <v>ｍ2</v>
          </cell>
          <cell r="E239">
            <v>4240</v>
          </cell>
          <cell r="F239" t="str">
            <v>P-50</v>
          </cell>
        </row>
        <row r="240">
          <cell r="A240">
            <v>232011</v>
          </cell>
          <cell r="B240" t="str">
            <v>く体型枠</v>
          </cell>
          <cell r="C240" t="str">
            <v>普通．ﾗｰﾒﾝ．2.8m</v>
          </cell>
          <cell r="D240" t="str">
            <v>ｍ2</v>
          </cell>
          <cell r="E240">
            <v>4040</v>
          </cell>
          <cell r="F240" t="str">
            <v>P-50</v>
          </cell>
        </row>
        <row r="241">
          <cell r="A241">
            <v>232012</v>
          </cell>
          <cell r="B241" t="str">
            <v>く体型枠</v>
          </cell>
          <cell r="C241" t="str">
            <v>打放．ﾗｰﾒﾝ．2.8m</v>
          </cell>
          <cell r="D241" t="str">
            <v>ｍ2</v>
          </cell>
          <cell r="E241">
            <v>4630</v>
          </cell>
          <cell r="F241" t="str">
            <v>P-50</v>
          </cell>
        </row>
        <row r="242">
          <cell r="A242">
            <v>232013</v>
          </cell>
          <cell r="B242" t="str">
            <v>く体型枠</v>
          </cell>
          <cell r="C242" t="str">
            <v>普通．ﾗｰﾒﾝ．3.5m</v>
          </cell>
          <cell r="D242" t="str">
            <v>ｍ2</v>
          </cell>
          <cell r="E242">
            <v>4110</v>
          </cell>
          <cell r="F242" t="str">
            <v>P-50</v>
          </cell>
        </row>
        <row r="243">
          <cell r="A243">
            <v>232014</v>
          </cell>
          <cell r="B243" t="str">
            <v>く体型枠</v>
          </cell>
          <cell r="C243" t="str">
            <v>打放．ﾗｰﾒﾝ．3.5m</v>
          </cell>
          <cell r="D243" t="str">
            <v>ｍ2</v>
          </cell>
          <cell r="E243">
            <v>4910</v>
          </cell>
          <cell r="F243" t="str">
            <v>P-50</v>
          </cell>
        </row>
        <row r="244">
          <cell r="A244">
            <v>232021</v>
          </cell>
          <cell r="B244" t="str">
            <v>く体型枠</v>
          </cell>
          <cell r="C244" t="str">
            <v>普通．壁式．2.8m</v>
          </cell>
          <cell r="D244" t="str">
            <v>ｍ2</v>
          </cell>
          <cell r="E244">
            <v>4600</v>
          </cell>
          <cell r="F244" t="str">
            <v>P-50</v>
          </cell>
        </row>
        <row r="245">
          <cell r="A245">
            <v>232022</v>
          </cell>
          <cell r="B245" t="str">
            <v>く体型枠</v>
          </cell>
          <cell r="C245" t="str">
            <v>打放．壁式．2.8m</v>
          </cell>
          <cell r="D245" t="str">
            <v>ｍ2</v>
          </cell>
          <cell r="E245">
            <v>5880</v>
          </cell>
          <cell r="F245" t="str">
            <v>P-50</v>
          </cell>
        </row>
        <row r="246">
          <cell r="A246">
            <v>232031</v>
          </cell>
          <cell r="B246" t="str">
            <v>く体型枠</v>
          </cell>
          <cell r="C246" t="str">
            <v>曲面型枠</v>
          </cell>
          <cell r="D246" t="str">
            <v>ｍ2</v>
          </cell>
          <cell r="E246">
            <v>13300</v>
          </cell>
          <cell r="F246" t="str">
            <v>P-50</v>
          </cell>
        </row>
        <row r="247">
          <cell r="A247">
            <v>232041</v>
          </cell>
          <cell r="B247" t="str">
            <v>く体型枠</v>
          </cell>
          <cell r="C247" t="str">
            <v>無筋型枠</v>
          </cell>
          <cell r="D247" t="str">
            <v>ｍ2</v>
          </cell>
          <cell r="E247">
            <v>2680</v>
          </cell>
          <cell r="F247" t="str">
            <v>P-50</v>
          </cell>
        </row>
        <row r="249">
          <cell r="A249" t="str">
            <v>鉄筋工事</v>
          </cell>
        </row>
        <row r="251">
          <cell r="A251">
            <v>233001</v>
          </cell>
          <cell r="B251" t="str">
            <v>加工・組立</v>
          </cell>
          <cell r="C251" t="str">
            <v>ﾗｰﾒﾝ．5t</v>
          </cell>
          <cell r="D251" t="str">
            <v>ton</v>
          </cell>
          <cell r="E251">
            <v>144200</v>
          </cell>
          <cell r="F251" t="str">
            <v>P-51</v>
          </cell>
        </row>
        <row r="252">
          <cell r="A252">
            <v>233002</v>
          </cell>
          <cell r="B252" t="str">
            <v>加工・組立</v>
          </cell>
          <cell r="C252" t="str">
            <v>ﾗｰﾒﾝ．50t</v>
          </cell>
          <cell r="D252" t="str">
            <v>ton</v>
          </cell>
          <cell r="E252">
            <v>142100</v>
          </cell>
          <cell r="F252" t="str">
            <v>P-51</v>
          </cell>
        </row>
        <row r="253">
          <cell r="A253">
            <v>233003</v>
          </cell>
          <cell r="B253" t="str">
            <v>加工・組立</v>
          </cell>
          <cell r="C253" t="str">
            <v>ﾗｰﾒﾝ．100t</v>
          </cell>
          <cell r="D253" t="str">
            <v>ton</v>
          </cell>
          <cell r="E253">
            <v>132800</v>
          </cell>
          <cell r="F253" t="str">
            <v>P-51</v>
          </cell>
        </row>
        <row r="254">
          <cell r="A254">
            <v>233004</v>
          </cell>
          <cell r="B254" t="str">
            <v>加工・組立</v>
          </cell>
          <cell r="C254" t="str">
            <v>ﾗｰﾒﾝ．200t</v>
          </cell>
          <cell r="D254" t="str">
            <v>ton</v>
          </cell>
          <cell r="E254">
            <v>132800</v>
          </cell>
          <cell r="F254" t="str">
            <v>P-51</v>
          </cell>
        </row>
        <row r="255">
          <cell r="A255">
            <v>233005</v>
          </cell>
          <cell r="B255" t="str">
            <v>加工・組立</v>
          </cell>
          <cell r="C255" t="str">
            <v>ﾗｰﾒﾝ．500t</v>
          </cell>
          <cell r="D255" t="str">
            <v>ton</v>
          </cell>
          <cell r="E255">
            <v>132800</v>
          </cell>
          <cell r="F255" t="str">
            <v>P-51</v>
          </cell>
        </row>
        <row r="256">
          <cell r="A256">
            <v>233011</v>
          </cell>
          <cell r="B256" t="str">
            <v>加工・組立</v>
          </cell>
          <cell r="C256" t="str">
            <v>壁．20t</v>
          </cell>
          <cell r="D256" t="str">
            <v>ton</v>
          </cell>
          <cell r="E256">
            <v>159700</v>
          </cell>
          <cell r="F256" t="str">
            <v>P-51</v>
          </cell>
        </row>
        <row r="257">
          <cell r="A257">
            <v>233012</v>
          </cell>
          <cell r="B257" t="str">
            <v>加工・組立</v>
          </cell>
          <cell r="C257" t="str">
            <v>壁．50t</v>
          </cell>
          <cell r="D257" t="str">
            <v>ton</v>
          </cell>
          <cell r="E257">
            <v>159700</v>
          </cell>
          <cell r="F257" t="str">
            <v>P-51</v>
          </cell>
        </row>
        <row r="258">
          <cell r="A258">
            <v>233013</v>
          </cell>
          <cell r="B258" t="str">
            <v>加工・組立</v>
          </cell>
          <cell r="C258" t="str">
            <v>壁．100t</v>
          </cell>
          <cell r="D258" t="str">
            <v>ton</v>
          </cell>
          <cell r="E258">
            <v>150500</v>
          </cell>
          <cell r="F258" t="str">
            <v>P-51</v>
          </cell>
        </row>
        <row r="259">
          <cell r="A259">
            <v>233014</v>
          </cell>
          <cell r="B259" t="str">
            <v>加工・組立</v>
          </cell>
          <cell r="C259" t="str">
            <v>壁．200t</v>
          </cell>
          <cell r="D259" t="str">
            <v>ton</v>
          </cell>
          <cell r="E259">
            <v>150500</v>
          </cell>
          <cell r="F259" t="str">
            <v>P-51</v>
          </cell>
        </row>
        <row r="260">
          <cell r="A260">
            <v>233015</v>
          </cell>
          <cell r="B260" t="str">
            <v>加工・組立</v>
          </cell>
          <cell r="C260" t="str">
            <v>壁．500t</v>
          </cell>
          <cell r="D260" t="str">
            <v>ton</v>
          </cell>
          <cell r="E260">
            <v>150500</v>
          </cell>
          <cell r="F260" t="str">
            <v>P-51</v>
          </cell>
        </row>
        <row r="261">
          <cell r="A261">
            <v>233021</v>
          </cell>
          <cell r="B261" t="str">
            <v>溶接金網敷き</v>
          </cell>
          <cell r="C261" t="str">
            <v>3.2*100*100</v>
          </cell>
          <cell r="D261" t="str">
            <v>ｍ2</v>
          </cell>
          <cell r="E261">
            <v>670</v>
          </cell>
          <cell r="F261" t="str">
            <v>P-51</v>
          </cell>
        </row>
        <row r="262">
          <cell r="A262">
            <v>233022</v>
          </cell>
          <cell r="B262" t="str">
            <v>溶接金網敷き</v>
          </cell>
          <cell r="C262" t="str">
            <v>5.0*100*100</v>
          </cell>
          <cell r="D262" t="str">
            <v>ｍ2</v>
          </cell>
          <cell r="E262">
            <v>880</v>
          </cell>
          <cell r="F262" t="str">
            <v>P-51</v>
          </cell>
        </row>
        <row r="263">
          <cell r="A263">
            <v>233023</v>
          </cell>
          <cell r="B263" t="str">
            <v>溶接金網敷き</v>
          </cell>
          <cell r="C263" t="str">
            <v>5.0*150*150</v>
          </cell>
          <cell r="D263" t="str">
            <v>ｍ2</v>
          </cell>
          <cell r="E263">
            <v>760</v>
          </cell>
          <cell r="F263" t="str">
            <v>P-51</v>
          </cell>
        </row>
        <row r="264">
          <cell r="A264">
            <v>233024</v>
          </cell>
          <cell r="B264" t="str">
            <v>溶接金網敷き</v>
          </cell>
          <cell r="C264" t="str">
            <v>6.0*100*100</v>
          </cell>
          <cell r="D264" t="str">
            <v>ｍ2</v>
          </cell>
          <cell r="E264">
            <v>1070</v>
          </cell>
          <cell r="F264" t="str">
            <v>P-51</v>
          </cell>
        </row>
        <row r="265">
          <cell r="A265">
            <v>233025</v>
          </cell>
          <cell r="B265" t="str">
            <v>溶接金網敷き</v>
          </cell>
          <cell r="C265" t="str">
            <v>6.0*150*150</v>
          </cell>
          <cell r="D265" t="str">
            <v>ｍ2</v>
          </cell>
          <cell r="E265">
            <v>880</v>
          </cell>
          <cell r="F265" t="str">
            <v>P-51</v>
          </cell>
        </row>
        <row r="267">
          <cell r="A267" t="str">
            <v>鉄骨工事</v>
          </cell>
        </row>
        <row r="269">
          <cell r="A269">
            <v>241001</v>
          </cell>
          <cell r="B269" t="str">
            <v>鋼材費</v>
          </cell>
          <cell r="C269" t="str">
            <v>重量Ｓ造．住宅用．50t未満</v>
          </cell>
          <cell r="D269" t="str">
            <v>ton</v>
          </cell>
          <cell r="E269">
            <v>72500</v>
          </cell>
          <cell r="F269" t="str">
            <v>P-52</v>
          </cell>
        </row>
        <row r="270">
          <cell r="A270">
            <v>241002</v>
          </cell>
          <cell r="B270" t="str">
            <v>鋼材費</v>
          </cell>
          <cell r="C270" t="str">
            <v>重量Ｓ造．住宅用．50t以上</v>
          </cell>
          <cell r="D270" t="str">
            <v>ton</v>
          </cell>
          <cell r="E270">
            <v>69000</v>
          </cell>
          <cell r="F270" t="str">
            <v>P-52</v>
          </cell>
        </row>
        <row r="271">
          <cell r="A271">
            <v>241011</v>
          </cell>
          <cell r="B271" t="str">
            <v>鋼材費</v>
          </cell>
          <cell r="C271" t="str">
            <v>重量Ｓ造．事務所．店舗．50t未満</v>
          </cell>
          <cell r="D271" t="str">
            <v>ton</v>
          </cell>
          <cell r="E271">
            <v>72500</v>
          </cell>
          <cell r="F271" t="str">
            <v>P-52</v>
          </cell>
        </row>
        <row r="272">
          <cell r="A272">
            <v>241012</v>
          </cell>
          <cell r="B272" t="str">
            <v>鋼材費</v>
          </cell>
          <cell r="C272" t="str">
            <v>重量Ｓ造．事務所．店舗．50t以上</v>
          </cell>
          <cell r="D272" t="str">
            <v>ton</v>
          </cell>
          <cell r="E272">
            <v>69000</v>
          </cell>
          <cell r="F272" t="str">
            <v>P-52</v>
          </cell>
        </row>
        <row r="273">
          <cell r="A273">
            <v>241021</v>
          </cell>
          <cell r="B273" t="str">
            <v>鋼材費</v>
          </cell>
          <cell r="C273" t="str">
            <v>重量Ｓ造．工場．倉庫．50t未満</v>
          </cell>
          <cell r="D273" t="str">
            <v>ton</v>
          </cell>
          <cell r="E273">
            <v>57500</v>
          </cell>
          <cell r="F273" t="str">
            <v>P-52</v>
          </cell>
        </row>
        <row r="274">
          <cell r="A274">
            <v>241022</v>
          </cell>
          <cell r="B274" t="str">
            <v>鋼材費</v>
          </cell>
          <cell r="C274" t="str">
            <v>重量Ｓ造．工場．倉庫．50t以上</v>
          </cell>
          <cell r="D274" t="str">
            <v>ton</v>
          </cell>
          <cell r="E274">
            <v>54500</v>
          </cell>
          <cell r="F274" t="str">
            <v>P-52</v>
          </cell>
        </row>
        <row r="275">
          <cell r="A275">
            <v>241031</v>
          </cell>
          <cell r="B275" t="str">
            <v>鋼材費</v>
          </cell>
          <cell r="C275" t="str">
            <v>軽量Ｓ造．住宅用</v>
          </cell>
          <cell r="D275" t="str">
            <v>ton</v>
          </cell>
          <cell r="E275">
            <v>70500</v>
          </cell>
          <cell r="F275" t="str">
            <v>P-52</v>
          </cell>
        </row>
        <row r="276">
          <cell r="A276">
            <v>241032</v>
          </cell>
          <cell r="B276" t="str">
            <v>鋼材費</v>
          </cell>
          <cell r="C276" t="str">
            <v>軽量Ｓ造．事務所．店舗用</v>
          </cell>
          <cell r="D276" t="str">
            <v>ton</v>
          </cell>
          <cell r="E276">
            <v>83000</v>
          </cell>
          <cell r="F276" t="str">
            <v>P-52</v>
          </cell>
        </row>
        <row r="277">
          <cell r="A277">
            <v>241033</v>
          </cell>
          <cell r="B277" t="str">
            <v>鋼材費</v>
          </cell>
          <cell r="C277" t="str">
            <v>軽量Ｓ造．工場．倉庫用</v>
          </cell>
          <cell r="D277" t="str">
            <v>ton</v>
          </cell>
          <cell r="E277">
            <v>72500</v>
          </cell>
          <cell r="F277" t="str">
            <v>P-52</v>
          </cell>
        </row>
        <row r="278">
          <cell r="A278">
            <v>241041</v>
          </cell>
          <cell r="B278" t="str">
            <v>ﾎﾞﾙﾄ類</v>
          </cell>
          <cell r="C278" t="str">
            <v>ton</v>
          </cell>
          <cell r="D278" t="str">
            <v>ton</v>
          </cell>
          <cell r="E278">
            <v>6950</v>
          </cell>
          <cell r="F278" t="str">
            <v>P-52</v>
          </cell>
        </row>
        <row r="279">
          <cell r="A279">
            <v>241051</v>
          </cell>
          <cell r="B279" t="str">
            <v>工場加工(鋼材費含まず）</v>
          </cell>
          <cell r="C279" t="str">
            <v>重量Ｓ造．住宅用．50t未満</v>
          </cell>
          <cell r="D279" t="str">
            <v>ton</v>
          </cell>
          <cell r="E279">
            <v>162700</v>
          </cell>
          <cell r="F279" t="str">
            <v>P-52</v>
          </cell>
        </row>
        <row r="280">
          <cell r="A280">
            <v>241052</v>
          </cell>
          <cell r="B280" t="str">
            <v>工場加工(鋼材費含まず）</v>
          </cell>
          <cell r="C280" t="str">
            <v>重量Ｓ造．住宅用．50t以上100t未満</v>
          </cell>
          <cell r="D280" t="str">
            <v>ton</v>
          </cell>
          <cell r="E280">
            <v>152200</v>
          </cell>
          <cell r="F280" t="str">
            <v>P-52</v>
          </cell>
        </row>
        <row r="281">
          <cell r="A281">
            <v>241053</v>
          </cell>
          <cell r="B281" t="str">
            <v>工場加工(鋼材費含まず）</v>
          </cell>
          <cell r="C281" t="str">
            <v>重量Ｓ造．住宅用．100t以上200t未満</v>
          </cell>
          <cell r="D281" t="str">
            <v>ton</v>
          </cell>
          <cell r="E281">
            <v>145100</v>
          </cell>
          <cell r="F281" t="str">
            <v>P-52</v>
          </cell>
        </row>
        <row r="282">
          <cell r="A282">
            <v>241054</v>
          </cell>
          <cell r="B282" t="str">
            <v>工場加工(鋼材費含まず）</v>
          </cell>
          <cell r="C282" t="str">
            <v>重量Ｓ造．住宅用．200t以上</v>
          </cell>
          <cell r="D282" t="str">
            <v>ton</v>
          </cell>
          <cell r="E282">
            <v>135600</v>
          </cell>
          <cell r="F282" t="str">
            <v>P-52</v>
          </cell>
        </row>
        <row r="283">
          <cell r="A283">
            <v>241061</v>
          </cell>
          <cell r="B283" t="str">
            <v>工場加工(鋼材費含まず）</v>
          </cell>
          <cell r="C283" t="str">
            <v>重量Ｓ造．事務所．店舗．50t未満</v>
          </cell>
          <cell r="D283" t="str">
            <v>ton</v>
          </cell>
          <cell r="E283">
            <v>148800</v>
          </cell>
          <cell r="F283" t="str">
            <v>P-52</v>
          </cell>
        </row>
        <row r="284">
          <cell r="A284">
            <v>241062</v>
          </cell>
          <cell r="B284" t="str">
            <v>工場加工(鋼材費含まず）</v>
          </cell>
          <cell r="C284" t="str">
            <v>重量Ｓ造．事務所．店舗．50t～100t</v>
          </cell>
          <cell r="D284" t="str">
            <v>ton</v>
          </cell>
          <cell r="E284">
            <v>139200</v>
          </cell>
          <cell r="F284" t="str">
            <v>P-52</v>
          </cell>
        </row>
        <row r="285">
          <cell r="A285">
            <v>241063</v>
          </cell>
          <cell r="B285" t="str">
            <v>工場加工(鋼材費含まず）</v>
          </cell>
          <cell r="C285" t="str">
            <v>重量Ｓ造．事務所．店舗．100t～200t</v>
          </cell>
          <cell r="D285" t="str">
            <v>ton</v>
          </cell>
          <cell r="E285">
            <v>132700</v>
          </cell>
          <cell r="F285" t="str">
            <v>P-52</v>
          </cell>
        </row>
        <row r="286">
          <cell r="A286">
            <v>241064</v>
          </cell>
          <cell r="B286" t="str">
            <v>工場加工(鋼材費含まず）</v>
          </cell>
          <cell r="C286" t="str">
            <v>重量Ｓ造．事務所．店舗．200t以上</v>
          </cell>
          <cell r="D286" t="str">
            <v>ton</v>
          </cell>
          <cell r="E286">
            <v>124000</v>
          </cell>
          <cell r="F286" t="str">
            <v>P-52</v>
          </cell>
        </row>
        <row r="287">
          <cell r="A287">
            <v>241071</v>
          </cell>
          <cell r="B287" t="str">
            <v>工場加工(鋼材費含まず）</v>
          </cell>
          <cell r="C287" t="str">
            <v>重量Ｓ造．工場．倉庫．50t未満</v>
          </cell>
          <cell r="D287" t="str">
            <v>ton</v>
          </cell>
          <cell r="E287">
            <v>135800</v>
          </cell>
          <cell r="F287" t="str">
            <v>P-52</v>
          </cell>
        </row>
        <row r="288">
          <cell r="A288">
            <v>241072</v>
          </cell>
          <cell r="B288" t="str">
            <v>工場加工(鋼材費含まず）</v>
          </cell>
          <cell r="C288" t="str">
            <v>重量Ｓ造．工場．倉庫．50t～100t</v>
          </cell>
          <cell r="D288" t="str">
            <v>ton</v>
          </cell>
          <cell r="E288">
            <v>127100</v>
          </cell>
          <cell r="F288" t="str">
            <v>P-52</v>
          </cell>
        </row>
        <row r="289">
          <cell r="A289">
            <v>241073</v>
          </cell>
          <cell r="B289" t="str">
            <v>工場加工(鋼材費含まず）</v>
          </cell>
          <cell r="C289" t="str">
            <v>重量Ｓ造．工場．倉庫．100t～200t</v>
          </cell>
          <cell r="D289" t="str">
            <v>ton</v>
          </cell>
          <cell r="E289">
            <v>121200</v>
          </cell>
          <cell r="F289" t="str">
            <v>P-52</v>
          </cell>
        </row>
        <row r="290">
          <cell r="A290">
            <v>241074</v>
          </cell>
          <cell r="B290" t="str">
            <v>工場加工(鋼材費含まず）</v>
          </cell>
          <cell r="C290" t="str">
            <v>重量Ｓ造．工場．倉庫．200t以上</v>
          </cell>
          <cell r="D290" t="str">
            <v>ton</v>
          </cell>
          <cell r="E290">
            <v>113100</v>
          </cell>
          <cell r="F290" t="str">
            <v>P-52</v>
          </cell>
        </row>
        <row r="291">
          <cell r="A291">
            <v>241081</v>
          </cell>
          <cell r="B291" t="str">
            <v>工場加工(鋼材費含まず）</v>
          </cell>
          <cell r="C291" t="str">
            <v>軽量Ｓ造．住宅用</v>
          </cell>
          <cell r="D291" t="str">
            <v>ton</v>
          </cell>
          <cell r="E291">
            <v>162700</v>
          </cell>
          <cell r="F291" t="str">
            <v>P-52</v>
          </cell>
        </row>
        <row r="292">
          <cell r="A292">
            <v>241082</v>
          </cell>
          <cell r="B292" t="str">
            <v>工場加工(鋼材費含まず）</v>
          </cell>
          <cell r="C292" t="str">
            <v>軽量Ｓ造．事務所．店舗用</v>
          </cell>
          <cell r="D292" t="str">
            <v>ton</v>
          </cell>
          <cell r="E292">
            <v>148800</v>
          </cell>
          <cell r="F292" t="str">
            <v>P-52</v>
          </cell>
        </row>
        <row r="293">
          <cell r="A293">
            <v>241083</v>
          </cell>
          <cell r="B293" t="str">
            <v>工場加工(鋼材費含まず）</v>
          </cell>
          <cell r="C293" t="str">
            <v>軽量Ｓ造．工場．倉庫用</v>
          </cell>
          <cell r="D293" t="str">
            <v>ton</v>
          </cell>
          <cell r="E293">
            <v>135800</v>
          </cell>
          <cell r="F293" t="str">
            <v>P-52</v>
          </cell>
        </row>
        <row r="294">
          <cell r="A294">
            <v>241091</v>
          </cell>
          <cell r="B294" t="str">
            <v>現場建方</v>
          </cell>
          <cell r="C294" t="str">
            <v>重量Ｓ造．50t未満</v>
          </cell>
          <cell r="D294" t="str">
            <v>ton</v>
          </cell>
          <cell r="E294">
            <v>45100</v>
          </cell>
          <cell r="F294" t="str">
            <v>P-52</v>
          </cell>
        </row>
        <row r="295">
          <cell r="A295">
            <v>241092</v>
          </cell>
          <cell r="B295" t="str">
            <v>現場建方</v>
          </cell>
          <cell r="C295" t="str">
            <v>重量Ｓ造．50t以上100t未満</v>
          </cell>
          <cell r="D295" t="str">
            <v>ton</v>
          </cell>
          <cell r="E295">
            <v>43100</v>
          </cell>
          <cell r="F295" t="str">
            <v>P-53</v>
          </cell>
        </row>
        <row r="296">
          <cell r="A296">
            <v>241093</v>
          </cell>
          <cell r="B296" t="str">
            <v>現場建方</v>
          </cell>
          <cell r="C296" t="str">
            <v>重量Ｓ造．100t以上200t未満</v>
          </cell>
          <cell r="D296" t="str">
            <v>ton</v>
          </cell>
          <cell r="E296">
            <v>39600</v>
          </cell>
          <cell r="F296" t="str">
            <v>P-53</v>
          </cell>
        </row>
        <row r="297">
          <cell r="A297">
            <v>241094</v>
          </cell>
          <cell r="B297" t="str">
            <v>現場建方</v>
          </cell>
          <cell r="C297" t="str">
            <v>重量Ｓ造．200t以上</v>
          </cell>
          <cell r="D297" t="str">
            <v>ton</v>
          </cell>
          <cell r="E297">
            <v>39000</v>
          </cell>
          <cell r="F297" t="str">
            <v>P-53</v>
          </cell>
        </row>
        <row r="298">
          <cell r="A298">
            <v>241101</v>
          </cell>
          <cell r="B298" t="str">
            <v>現場建方</v>
          </cell>
          <cell r="C298" t="str">
            <v>軽量Ｓ造</v>
          </cell>
          <cell r="D298" t="str">
            <v>ton</v>
          </cell>
          <cell r="E298">
            <v>52800</v>
          </cell>
          <cell r="F298" t="str">
            <v>P-53</v>
          </cell>
        </row>
        <row r="299">
          <cell r="A299">
            <v>241111</v>
          </cell>
          <cell r="B299" t="str">
            <v>ﾍﾞｰｽﾓﾙﾀﾙ</v>
          </cell>
          <cell r="C299" t="str">
            <v>300角</v>
          </cell>
          <cell r="D299" t="str">
            <v>ヶ所</v>
          </cell>
          <cell r="E299">
            <v>1110</v>
          </cell>
          <cell r="F299" t="str">
            <v>P-53</v>
          </cell>
        </row>
        <row r="300">
          <cell r="A300">
            <v>241112</v>
          </cell>
          <cell r="B300" t="str">
            <v>ﾍﾞｰｽﾓﾙﾀﾙ</v>
          </cell>
          <cell r="C300" t="str">
            <v>400角</v>
          </cell>
          <cell r="D300" t="str">
            <v>ヶ所</v>
          </cell>
          <cell r="E300">
            <v>2780</v>
          </cell>
          <cell r="F300" t="str">
            <v>P-53</v>
          </cell>
        </row>
        <row r="301">
          <cell r="A301">
            <v>241113</v>
          </cell>
          <cell r="B301" t="str">
            <v>ﾍﾞｰｽﾓﾙﾀﾙ</v>
          </cell>
          <cell r="C301" t="str">
            <v>500角</v>
          </cell>
          <cell r="D301" t="str">
            <v>ヶ所</v>
          </cell>
          <cell r="E301">
            <v>3340</v>
          </cell>
          <cell r="F301" t="str">
            <v>P-53</v>
          </cell>
        </row>
        <row r="302">
          <cell r="A302">
            <v>241114</v>
          </cell>
          <cell r="B302" t="str">
            <v>ﾍﾞｰｽﾓﾙﾀﾙ</v>
          </cell>
          <cell r="C302" t="str">
            <v>600角</v>
          </cell>
          <cell r="D302" t="str">
            <v>ヶ所</v>
          </cell>
          <cell r="E302">
            <v>3690</v>
          </cell>
          <cell r="F302" t="str">
            <v>P-53</v>
          </cell>
        </row>
        <row r="303">
          <cell r="A303">
            <v>241115</v>
          </cell>
          <cell r="B303" t="str">
            <v>ﾍﾞｰｽﾓﾙﾀﾙ</v>
          </cell>
          <cell r="C303" t="str">
            <v>700角</v>
          </cell>
          <cell r="D303" t="str">
            <v>ヶ所</v>
          </cell>
          <cell r="E303">
            <v>4280</v>
          </cell>
          <cell r="F303" t="str">
            <v>P-53</v>
          </cell>
        </row>
        <row r="304">
          <cell r="A304">
            <v>241121</v>
          </cell>
          <cell r="B304" t="str">
            <v>耐火被覆</v>
          </cell>
          <cell r="C304" t="str">
            <v>吹付ﾛｯｸｳｰﾙ(乾式)柱．梁．１時間耐火</v>
          </cell>
          <cell r="D304" t="str">
            <v>ｍ2</v>
          </cell>
          <cell r="E304">
            <v>2800</v>
          </cell>
          <cell r="F304" t="str">
            <v>P-53</v>
          </cell>
        </row>
        <row r="305">
          <cell r="A305">
            <v>241122</v>
          </cell>
          <cell r="B305" t="str">
            <v>耐火被覆</v>
          </cell>
          <cell r="C305" t="str">
            <v>吹付ﾛｯｸｳｰﾙ(乾式)柱．梁．2時間耐火</v>
          </cell>
          <cell r="D305" t="str">
            <v>ｍ2</v>
          </cell>
          <cell r="E305">
            <v>3900</v>
          </cell>
          <cell r="F305" t="str">
            <v>P-53</v>
          </cell>
        </row>
        <row r="306">
          <cell r="A306">
            <v>241123</v>
          </cell>
          <cell r="B306" t="str">
            <v>耐火被覆</v>
          </cell>
          <cell r="C306" t="str">
            <v>吹付ﾛｯｸｳｰﾙ(乾式)柱．梁．30分耐火</v>
          </cell>
          <cell r="D306" t="str">
            <v>ｍ2</v>
          </cell>
          <cell r="E306">
            <v>2500</v>
          </cell>
          <cell r="F306" t="str">
            <v>P-53</v>
          </cell>
        </row>
        <row r="307">
          <cell r="A307">
            <v>241124</v>
          </cell>
          <cell r="B307" t="str">
            <v>耐火被覆</v>
          </cell>
          <cell r="C307" t="str">
            <v>吹付ﾛｯｸｳｰﾙ(乾式)非耐力壁．１時間耐火</v>
          </cell>
          <cell r="D307" t="str">
            <v>ｍ2</v>
          </cell>
          <cell r="E307">
            <v>2800</v>
          </cell>
          <cell r="F307" t="str">
            <v>P-53</v>
          </cell>
        </row>
        <row r="308">
          <cell r="A308">
            <v>241125</v>
          </cell>
          <cell r="B308" t="str">
            <v>耐火被覆</v>
          </cell>
          <cell r="C308" t="str">
            <v>吹付ﾛｯｸｳｰﾙ(乾式)床．天井．１時間耐火</v>
          </cell>
          <cell r="D308" t="str">
            <v>ｍ2</v>
          </cell>
          <cell r="E308">
            <v>2200</v>
          </cell>
          <cell r="F308" t="str">
            <v>P-53</v>
          </cell>
        </row>
        <row r="309">
          <cell r="A309">
            <v>241126</v>
          </cell>
          <cell r="B309" t="str">
            <v>耐火被覆</v>
          </cell>
          <cell r="C309" t="str">
            <v>吹付ﾛｯｸｳｰﾙ(乾式)床．天井．2時間耐火</v>
          </cell>
          <cell r="D309" t="str">
            <v>ｍ2</v>
          </cell>
          <cell r="E309">
            <v>2500</v>
          </cell>
          <cell r="F309" t="str">
            <v>P-53</v>
          </cell>
        </row>
        <row r="310">
          <cell r="A310">
            <v>241127</v>
          </cell>
          <cell r="B310" t="str">
            <v>耐火被覆</v>
          </cell>
          <cell r="C310" t="str">
            <v>吹付ﾛｯｸｳｰﾙ(乾式)屋根．30分耐火</v>
          </cell>
          <cell r="D310" t="str">
            <v>ｍ2</v>
          </cell>
          <cell r="E310">
            <v>1900</v>
          </cell>
          <cell r="F310" t="str">
            <v>P-53</v>
          </cell>
        </row>
        <row r="311">
          <cell r="A311">
            <v>241128</v>
          </cell>
          <cell r="B311" t="str">
            <v>耐火被覆</v>
          </cell>
          <cell r="C311" t="str">
            <v>吹付ﾛｯｸｳｰﾙ(乾式)柱.１時間耐火</v>
          </cell>
          <cell r="D311" t="str">
            <v>ｍ2</v>
          </cell>
          <cell r="E311">
            <v>4700</v>
          </cell>
          <cell r="F311" t="str">
            <v>P-53</v>
          </cell>
        </row>
        <row r="312">
          <cell r="A312">
            <v>241129</v>
          </cell>
          <cell r="B312" t="str">
            <v>耐火被覆</v>
          </cell>
          <cell r="C312" t="str">
            <v>吹付ﾛｯｸｳｰﾙ(乾式)柱．2時間耐火</v>
          </cell>
          <cell r="D312" t="str">
            <v>ｍ2</v>
          </cell>
          <cell r="E312">
            <v>5600</v>
          </cell>
          <cell r="F312" t="str">
            <v>P-53</v>
          </cell>
        </row>
        <row r="313">
          <cell r="A313">
            <v>241130</v>
          </cell>
          <cell r="B313" t="str">
            <v>耐火被覆</v>
          </cell>
          <cell r="C313" t="str">
            <v>吹付ﾛｯｸｳｰﾙ(乾式)梁.１時間耐火</v>
          </cell>
          <cell r="D313" t="str">
            <v>ｍ2</v>
          </cell>
          <cell r="E313">
            <v>4200</v>
          </cell>
          <cell r="F313" t="str">
            <v>P-53</v>
          </cell>
        </row>
        <row r="314">
          <cell r="A314">
            <v>241131</v>
          </cell>
          <cell r="B314" t="str">
            <v>耐火被覆</v>
          </cell>
          <cell r="C314" t="str">
            <v>吹付ﾛｯｸｳｰﾙ(乾式)梁．2時間耐火</v>
          </cell>
          <cell r="D314" t="str">
            <v>ｍ2</v>
          </cell>
          <cell r="E314">
            <v>5100</v>
          </cell>
          <cell r="F314" t="str">
            <v>P-53</v>
          </cell>
        </row>
        <row r="315">
          <cell r="A315">
            <v>241132</v>
          </cell>
          <cell r="B315" t="str">
            <v>耐火被覆</v>
          </cell>
          <cell r="C315" t="str">
            <v>石綿けい酸ｶﾙｼｭﾑ板(仕上用)柱．１時間耐火</v>
          </cell>
          <cell r="D315" t="str">
            <v>ｍ2</v>
          </cell>
          <cell r="E315">
            <v>9950</v>
          </cell>
          <cell r="F315" t="str">
            <v>P-53</v>
          </cell>
        </row>
        <row r="316">
          <cell r="A316">
            <v>241133</v>
          </cell>
          <cell r="B316" t="str">
            <v>耐火被覆</v>
          </cell>
          <cell r="C316" t="str">
            <v>石綿けい酸ｶﾙｼｭﾑ板(仕上用)柱．2時間耐火</v>
          </cell>
          <cell r="D316" t="str">
            <v>ｍ2</v>
          </cell>
          <cell r="E316">
            <v>11500</v>
          </cell>
          <cell r="F316" t="str">
            <v>P-53</v>
          </cell>
        </row>
        <row r="317">
          <cell r="A317">
            <v>241134</v>
          </cell>
          <cell r="B317" t="str">
            <v>耐火被覆</v>
          </cell>
          <cell r="C317" t="str">
            <v>石綿けい酸ｶﾙｼｭﾑ板(仕上用)梁．１時間耐火</v>
          </cell>
          <cell r="D317" t="str">
            <v>ｍ2</v>
          </cell>
          <cell r="E317">
            <v>9950</v>
          </cell>
          <cell r="F317" t="str">
            <v>P-53</v>
          </cell>
        </row>
        <row r="318">
          <cell r="A318">
            <v>241135</v>
          </cell>
          <cell r="B318" t="str">
            <v>耐火被覆</v>
          </cell>
          <cell r="C318" t="str">
            <v>石綿けい酸ｶﾙｼｭﾑ板(仕上用)梁．２時間耐火</v>
          </cell>
          <cell r="D318" t="str">
            <v>ｍ2</v>
          </cell>
          <cell r="E318">
            <v>11000</v>
          </cell>
          <cell r="F318" t="str">
            <v>P-53</v>
          </cell>
        </row>
        <row r="319">
          <cell r="A319">
            <v>241136</v>
          </cell>
          <cell r="B319" t="str">
            <v>耐火被覆</v>
          </cell>
          <cell r="C319" t="str">
            <v>石綿けい酸ｶﾙｼｭﾑ板(一般用)柱．１時間耐火</v>
          </cell>
          <cell r="D319" t="str">
            <v>ｍ2</v>
          </cell>
          <cell r="E319">
            <v>8400</v>
          </cell>
          <cell r="F319" t="str">
            <v>P-53</v>
          </cell>
        </row>
        <row r="320">
          <cell r="A320">
            <v>241137</v>
          </cell>
          <cell r="B320" t="str">
            <v>耐火被覆</v>
          </cell>
          <cell r="C320" t="str">
            <v>石綿けい酸ｶﾙｼｭﾑ板(一般用)柱．2時間耐火</v>
          </cell>
          <cell r="D320" t="str">
            <v>ｍ2</v>
          </cell>
          <cell r="E320">
            <v>9900</v>
          </cell>
          <cell r="F320" t="str">
            <v>P-53</v>
          </cell>
        </row>
        <row r="321">
          <cell r="A321">
            <v>241138</v>
          </cell>
          <cell r="B321" t="str">
            <v>耐火被覆</v>
          </cell>
          <cell r="C321" t="str">
            <v>石綿けい酸ｶﾙｼｭﾑ板(一般用)梁．１時間耐火</v>
          </cell>
          <cell r="D321" t="str">
            <v>ｍ2</v>
          </cell>
          <cell r="E321">
            <v>8400</v>
          </cell>
          <cell r="F321" t="str">
            <v>P-54</v>
          </cell>
        </row>
        <row r="322">
          <cell r="A322">
            <v>241139</v>
          </cell>
          <cell r="B322" t="str">
            <v>耐火被覆</v>
          </cell>
          <cell r="C322" t="str">
            <v>石綿けい酸ｶﾙｼｭﾑ板(一般用)梁．２時間耐火</v>
          </cell>
          <cell r="D322" t="str">
            <v>ｍ2</v>
          </cell>
          <cell r="E322">
            <v>9500</v>
          </cell>
          <cell r="F322" t="str">
            <v>P-54</v>
          </cell>
        </row>
        <row r="323">
          <cell r="A323">
            <v>241150</v>
          </cell>
          <cell r="B323" t="str">
            <v>ｱﾝｶｰﾎﾞﾙﾄ</v>
          </cell>
          <cell r="C323" t="str">
            <v>13φ</v>
          </cell>
          <cell r="D323" t="str">
            <v>本</v>
          </cell>
          <cell r="E323">
            <v>1040</v>
          </cell>
          <cell r="F323" t="str">
            <v>P-54</v>
          </cell>
        </row>
        <row r="324">
          <cell r="A324">
            <v>241151</v>
          </cell>
          <cell r="B324" t="str">
            <v>ｱﾝｶｰﾎﾞﾙﾄ</v>
          </cell>
          <cell r="C324" t="str">
            <v>16φ</v>
          </cell>
          <cell r="D324" t="str">
            <v>本</v>
          </cell>
          <cell r="E324">
            <v>1330</v>
          </cell>
          <cell r="F324" t="str">
            <v>P-54</v>
          </cell>
        </row>
        <row r="325">
          <cell r="A325">
            <v>241152</v>
          </cell>
          <cell r="B325" t="str">
            <v>ｱﾝｶｰﾎﾞﾙﾄ</v>
          </cell>
          <cell r="C325" t="str">
            <v>19φ</v>
          </cell>
          <cell r="D325" t="str">
            <v>本</v>
          </cell>
          <cell r="E325">
            <v>1330</v>
          </cell>
          <cell r="F325" t="str">
            <v>P-54</v>
          </cell>
        </row>
        <row r="326">
          <cell r="A326">
            <v>241153</v>
          </cell>
          <cell r="B326" t="str">
            <v>ｱﾝｶｰﾎﾞﾙﾄ</v>
          </cell>
          <cell r="C326" t="str">
            <v>22φ</v>
          </cell>
          <cell r="D326" t="str">
            <v>本</v>
          </cell>
          <cell r="E326">
            <v>1650</v>
          </cell>
          <cell r="F326" t="str">
            <v>P-54</v>
          </cell>
        </row>
        <row r="328">
          <cell r="A328" t="str">
            <v>既製ｺﾝｸﾘｰﾄ工事</v>
          </cell>
        </row>
        <row r="330">
          <cell r="A330">
            <v>251001</v>
          </cell>
          <cell r="B330" t="str">
            <v>ALC板</v>
          </cell>
          <cell r="C330" t="str">
            <v>屋根．厚75(80)</v>
          </cell>
          <cell r="D330" t="str">
            <v>ｍ2</v>
          </cell>
          <cell r="E330">
            <v>5510</v>
          </cell>
          <cell r="F330" t="str">
            <v>P-55</v>
          </cell>
        </row>
        <row r="331">
          <cell r="A331">
            <v>251002</v>
          </cell>
          <cell r="B331" t="str">
            <v>ALC板</v>
          </cell>
          <cell r="C331" t="str">
            <v>壁．厚75(80)</v>
          </cell>
          <cell r="D331" t="str">
            <v>ｍ2</v>
          </cell>
          <cell r="E331">
            <v>6870</v>
          </cell>
          <cell r="F331" t="str">
            <v>P-55</v>
          </cell>
        </row>
        <row r="332">
          <cell r="A332">
            <v>251011</v>
          </cell>
          <cell r="B332" t="str">
            <v>ALC板</v>
          </cell>
          <cell r="C332" t="str">
            <v>屋根．厚100</v>
          </cell>
          <cell r="D332" t="str">
            <v>ｍ2</v>
          </cell>
          <cell r="E332">
            <v>6390</v>
          </cell>
          <cell r="F332" t="str">
            <v>P-55</v>
          </cell>
        </row>
        <row r="333">
          <cell r="A333">
            <v>251012</v>
          </cell>
          <cell r="B333" t="str">
            <v>ALC板</v>
          </cell>
          <cell r="C333" t="str">
            <v>壁．厚100</v>
          </cell>
          <cell r="D333" t="str">
            <v>ｍ2</v>
          </cell>
          <cell r="E333">
            <v>8010</v>
          </cell>
          <cell r="F333" t="str">
            <v>P-55</v>
          </cell>
        </row>
        <row r="334">
          <cell r="A334">
            <v>251013</v>
          </cell>
          <cell r="B334" t="str">
            <v>ALC板</v>
          </cell>
          <cell r="C334" t="str">
            <v>床．厚100</v>
          </cell>
          <cell r="D334" t="str">
            <v>ｍ2</v>
          </cell>
          <cell r="E334">
            <v>6430</v>
          </cell>
          <cell r="F334" t="str">
            <v>P-55</v>
          </cell>
        </row>
        <row r="335">
          <cell r="A335">
            <v>251021</v>
          </cell>
          <cell r="B335" t="str">
            <v>ALC板</v>
          </cell>
          <cell r="C335" t="str">
            <v>屋根．厚120</v>
          </cell>
          <cell r="D335" t="str">
            <v>ｍ2</v>
          </cell>
          <cell r="E335">
            <v>7790</v>
          </cell>
          <cell r="F335" t="str">
            <v>P-55</v>
          </cell>
        </row>
        <row r="336">
          <cell r="A336">
            <v>251022</v>
          </cell>
          <cell r="B336" t="str">
            <v>ALC板</v>
          </cell>
          <cell r="C336" t="str">
            <v>壁．厚120</v>
          </cell>
          <cell r="D336" t="str">
            <v>ｍ2</v>
          </cell>
          <cell r="E336">
            <v>9370</v>
          </cell>
          <cell r="F336" t="str">
            <v>P-55</v>
          </cell>
        </row>
        <row r="337">
          <cell r="A337">
            <v>251023</v>
          </cell>
          <cell r="B337" t="str">
            <v>ALC板</v>
          </cell>
          <cell r="C337" t="str">
            <v>床．厚120</v>
          </cell>
          <cell r="D337" t="str">
            <v>ｍ2</v>
          </cell>
          <cell r="E337">
            <v>7860</v>
          </cell>
          <cell r="F337" t="str">
            <v>P-55</v>
          </cell>
        </row>
        <row r="338">
          <cell r="A338">
            <v>251031</v>
          </cell>
          <cell r="B338" t="str">
            <v>ALC板</v>
          </cell>
          <cell r="C338" t="str">
            <v>屋根．厚150</v>
          </cell>
          <cell r="D338" t="str">
            <v>ｍ2</v>
          </cell>
          <cell r="E338">
            <v>9150</v>
          </cell>
          <cell r="F338" t="str">
            <v>P-55</v>
          </cell>
        </row>
        <row r="339">
          <cell r="A339">
            <v>251032</v>
          </cell>
          <cell r="B339" t="str">
            <v>ALC板</v>
          </cell>
          <cell r="C339" t="str">
            <v>壁．厚150</v>
          </cell>
          <cell r="D339" t="str">
            <v>ｍ2</v>
          </cell>
          <cell r="E339">
            <v>10900</v>
          </cell>
          <cell r="F339" t="str">
            <v>P-55</v>
          </cell>
        </row>
        <row r="340">
          <cell r="A340">
            <v>251033</v>
          </cell>
          <cell r="B340" t="str">
            <v>ALC板</v>
          </cell>
          <cell r="C340" t="str">
            <v>床．厚150</v>
          </cell>
          <cell r="D340" t="str">
            <v>ｍ2</v>
          </cell>
          <cell r="E340">
            <v>9330</v>
          </cell>
          <cell r="F340" t="str">
            <v>P-55</v>
          </cell>
        </row>
        <row r="341">
          <cell r="A341">
            <v>251041</v>
          </cell>
          <cell r="B341" t="str">
            <v>ALC板 (幅広）</v>
          </cell>
          <cell r="C341" t="str">
            <v>壁．厚125</v>
          </cell>
          <cell r="D341" t="str">
            <v>ｍ2</v>
          </cell>
          <cell r="E341">
            <v>21400</v>
          </cell>
          <cell r="F341" t="str">
            <v>P-55</v>
          </cell>
        </row>
        <row r="342">
          <cell r="A342">
            <v>251042</v>
          </cell>
          <cell r="B342" t="str">
            <v>ALC板（開口部付）</v>
          </cell>
          <cell r="C342" t="str">
            <v>壁．厚125</v>
          </cell>
          <cell r="D342" t="str">
            <v>ｍ2</v>
          </cell>
          <cell r="E342">
            <v>34300</v>
          </cell>
          <cell r="F342" t="str">
            <v>P-55</v>
          </cell>
        </row>
        <row r="343">
          <cell r="A343">
            <v>251051</v>
          </cell>
          <cell r="B343" t="str">
            <v>穴あきPC板</v>
          </cell>
          <cell r="C343" t="str">
            <v>壁．厚100</v>
          </cell>
          <cell r="D343" t="str">
            <v>ｍ2</v>
          </cell>
          <cell r="E343">
            <v>9700</v>
          </cell>
          <cell r="F343" t="str">
            <v>P-55</v>
          </cell>
        </row>
        <row r="344">
          <cell r="A344">
            <v>251052</v>
          </cell>
          <cell r="B344" t="str">
            <v>穴あきPC板</v>
          </cell>
          <cell r="C344" t="str">
            <v>床．厚100</v>
          </cell>
          <cell r="D344" t="str">
            <v>ｍ2</v>
          </cell>
          <cell r="E344">
            <v>9670</v>
          </cell>
          <cell r="F344" t="str">
            <v>P-55</v>
          </cell>
        </row>
        <row r="345">
          <cell r="A345">
            <v>251061</v>
          </cell>
          <cell r="B345" t="str">
            <v>穴あきPC板</v>
          </cell>
          <cell r="C345" t="str">
            <v>壁．厚120</v>
          </cell>
          <cell r="D345" t="str">
            <v>ｍ2</v>
          </cell>
          <cell r="E345">
            <v>12900</v>
          </cell>
          <cell r="F345" t="str">
            <v>P-55</v>
          </cell>
        </row>
        <row r="346">
          <cell r="A346">
            <v>251062</v>
          </cell>
          <cell r="B346" t="str">
            <v>穴あきPC板</v>
          </cell>
          <cell r="C346" t="str">
            <v>床．厚120</v>
          </cell>
          <cell r="D346" t="str">
            <v>ｍ2</v>
          </cell>
          <cell r="E346">
            <v>10400</v>
          </cell>
          <cell r="F346" t="str">
            <v>P-55</v>
          </cell>
        </row>
        <row r="347">
          <cell r="A347">
            <v>251071</v>
          </cell>
          <cell r="B347" t="str">
            <v>穴あきPC板</v>
          </cell>
          <cell r="C347" t="str">
            <v>壁．厚150</v>
          </cell>
          <cell r="D347" t="str">
            <v>ｍ2</v>
          </cell>
          <cell r="E347">
            <v>14200</v>
          </cell>
          <cell r="F347" t="str">
            <v>P-55</v>
          </cell>
        </row>
        <row r="348">
          <cell r="A348">
            <v>251072</v>
          </cell>
          <cell r="B348" t="str">
            <v>穴あきPC板</v>
          </cell>
          <cell r="C348" t="str">
            <v>床．厚150</v>
          </cell>
          <cell r="D348" t="str">
            <v>ｍ2</v>
          </cell>
          <cell r="E348">
            <v>11200</v>
          </cell>
          <cell r="F348" t="str">
            <v>P-55</v>
          </cell>
        </row>
        <row r="349">
          <cell r="A349">
            <v>251081</v>
          </cell>
          <cell r="B349" t="str">
            <v>押出成型ｾﾒﾝﾄ板</v>
          </cell>
          <cell r="C349" t="str">
            <v>壁．厚35</v>
          </cell>
          <cell r="D349" t="str">
            <v>ｍ2</v>
          </cell>
          <cell r="E349">
            <v>8390</v>
          </cell>
          <cell r="F349" t="str">
            <v>P-55</v>
          </cell>
        </row>
        <row r="350">
          <cell r="A350">
            <v>251082</v>
          </cell>
          <cell r="B350" t="str">
            <v>押出成型ｾﾒﾝﾄ板</v>
          </cell>
          <cell r="C350" t="str">
            <v>壁．厚50</v>
          </cell>
          <cell r="D350" t="str">
            <v>ｍ2</v>
          </cell>
          <cell r="E350">
            <v>10500</v>
          </cell>
          <cell r="F350" t="str">
            <v>P-55</v>
          </cell>
        </row>
        <row r="351">
          <cell r="A351">
            <v>251083</v>
          </cell>
          <cell r="B351" t="str">
            <v>押出成型ｾﾒﾝﾄ板</v>
          </cell>
          <cell r="C351" t="str">
            <v>壁．厚60</v>
          </cell>
          <cell r="D351" t="str">
            <v>ｍ2</v>
          </cell>
          <cell r="E351">
            <v>11700</v>
          </cell>
          <cell r="F351" t="str">
            <v>P-55</v>
          </cell>
        </row>
        <row r="352">
          <cell r="A352">
            <v>251084</v>
          </cell>
          <cell r="B352" t="str">
            <v>押出成型ｾﾒﾝﾄ板</v>
          </cell>
          <cell r="C352" t="str">
            <v>壁．厚75</v>
          </cell>
          <cell r="D352" t="str">
            <v>ｍ2</v>
          </cell>
          <cell r="E352">
            <v>13900</v>
          </cell>
          <cell r="F352" t="str">
            <v>P-55</v>
          </cell>
        </row>
        <row r="353">
          <cell r="A353">
            <v>251101</v>
          </cell>
          <cell r="B353" t="str">
            <v>ﾌﾞﾛｯｸ積化粧目地</v>
          </cell>
          <cell r="C353" t="str">
            <v>両面</v>
          </cell>
          <cell r="D353" t="str">
            <v>ｍ2</v>
          </cell>
          <cell r="E353">
            <v>530</v>
          </cell>
          <cell r="F353" t="str">
            <v>P-55</v>
          </cell>
        </row>
        <row r="354">
          <cell r="A354">
            <v>251102</v>
          </cell>
          <cell r="B354" t="str">
            <v>ﾌﾞﾛｯｸ積化粧目地</v>
          </cell>
          <cell r="C354" t="str">
            <v>片面</v>
          </cell>
          <cell r="D354" t="str">
            <v>ｍ2</v>
          </cell>
          <cell r="E354">
            <v>350</v>
          </cell>
          <cell r="F354" t="str">
            <v>P-55</v>
          </cell>
        </row>
        <row r="355">
          <cell r="A355">
            <v>251201</v>
          </cell>
          <cell r="B355" t="str">
            <v>ｺﾝｸﾘｰﾄﾌﾞﾛｯｸ積</v>
          </cell>
          <cell r="C355" t="str">
            <v>A種．100 化粧目地無</v>
          </cell>
          <cell r="D355" t="str">
            <v>ｍ2</v>
          </cell>
          <cell r="E355">
            <v>5910</v>
          </cell>
          <cell r="F355" t="str">
            <v>P-55</v>
          </cell>
        </row>
        <row r="356">
          <cell r="A356">
            <v>251202</v>
          </cell>
          <cell r="B356" t="str">
            <v>ｺﾝｸﾘｰﾄﾌﾞﾛｯｸ積</v>
          </cell>
          <cell r="C356" t="str">
            <v>A種．100 両面化粧目地</v>
          </cell>
          <cell r="D356" t="str">
            <v>ｍ2</v>
          </cell>
          <cell r="E356">
            <v>6300</v>
          </cell>
          <cell r="F356" t="str">
            <v>P-56</v>
          </cell>
        </row>
        <row r="357">
          <cell r="A357">
            <v>251203</v>
          </cell>
          <cell r="B357" t="str">
            <v>ｺﾝｸﾘｰﾄﾌﾞﾛｯｸ積</v>
          </cell>
          <cell r="C357" t="str">
            <v>A種．100 片面化粧目地</v>
          </cell>
          <cell r="D357" t="str">
            <v>ｍ2</v>
          </cell>
          <cell r="E357">
            <v>6180</v>
          </cell>
          <cell r="F357" t="str">
            <v>P-56</v>
          </cell>
        </row>
        <row r="358">
          <cell r="A358">
            <v>251204</v>
          </cell>
          <cell r="B358" t="str">
            <v>ｺﾝｸﾘｰﾄﾌﾞﾛｯｸ積</v>
          </cell>
          <cell r="C358" t="str">
            <v>A種．120 化粧目地無</v>
          </cell>
          <cell r="D358" t="str">
            <v>ｍ2</v>
          </cell>
          <cell r="E358">
            <v>6870</v>
          </cell>
          <cell r="F358" t="str">
            <v>P-56</v>
          </cell>
        </row>
        <row r="359">
          <cell r="A359">
            <v>251205</v>
          </cell>
          <cell r="B359" t="str">
            <v>ｺﾝｸﾘｰﾄﾌﾞﾛｯｸ積</v>
          </cell>
          <cell r="C359" t="str">
            <v>A種．120 両面化粧目地</v>
          </cell>
          <cell r="D359" t="str">
            <v>ｍ2</v>
          </cell>
          <cell r="E359">
            <v>7260</v>
          </cell>
          <cell r="F359" t="str">
            <v>P-56</v>
          </cell>
        </row>
        <row r="360">
          <cell r="A360">
            <v>251206</v>
          </cell>
          <cell r="B360" t="str">
            <v>ｺﾝｸﾘｰﾄﾌﾞﾛｯｸ積</v>
          </cell>
          <cell r="C360" t="str">
            <v>A種．120 片面化粧目地</v>
          </cell>
          <cell r="D360" t="str">
            <v>ｍ2</v>
          </cell>
          <cell r="E360">
            <v>7140</v>
          </cell>
          <cell r="F360" t="str">
            <v>P-56</v>
          </cell>
        </row>
        <row r="361">
          <cell r="A361">
            <v>251207</v>
          </cell>
          <cell r="B361" t="str">
            <v>ｺﾝｸﾘｰﾄﾌﾞﾛｯｸ積</v>
          </cell>
          <cell r="C361" t="str">
            <v>A種．150 化粧目地無</v>
          </cell>
          <cell r="D361" t="str">
            <v>ｍ2</v>
          </cell>
          <cell r="E361">
            <v>7830</v>
          </cell>
          <cell r="F361" t="str">
            <v>P-56</v>
          </cell>
        </row>
        <row r="362">
          <cell r="A362">
            <v>251208</v>
          </cell>
          <cell r="B362" t="str">
            <v>ｺﾝｸﾘｰﾄﾌﾞﾛｯｸ積</v>
          </cell>
          <cell r="C362" t="str">
            <v>A種．150 両面化粧目地</v>
          </cell>
          <cell r="D362" t="str">
            <v>ｍ2</v>
          </cell>
          <cell r="E362">
            <v>8220</v>
          </cell>
          <cell r="F362" t="str">
            <v>P-56</v>
          </cell>
        </row>
        <row r="363">
          <cell r="A363">
            <v>251209</v>
          </cell>
          <cell r="B363" t="str">
            <v>ｺﾝｸﾘｰﾄﾌﾞﾛｯｸ積</v>
          </cell>
          <cell r="C363" t="str">
            <v>A種．150 片面化粧目地</v>
          </cell>
          <cell r="D363" t="str">
            <v>ｍ2</v>
          </cell>
          <cell r="E363">
            <v>8100</v>
          </cell>
          <cell r="F363" t="str">
            <v>P-56</v>
          </cell>
        </row>
        <row r="364">
          <cell r="A364">
            <v>251210</v>
          </cell>
          <cell r="B364" t="str">
            <v>ｺﾝｸﾘｰﾄﾌﾞﾛｯｸ積</v>
          </cell>
          <cell r="C364" t="str">
            <v>A種．190 化粧目地無</v>
          </cell>
          <cell r="D364" t="str">
            <v>ｍ2</v>
          </cell>
          <cell r="E364">
            <v>9990</v>
          </cell>
          <cell r="F364" t="str">
            <v>P-56</v>
          </cell>
        </row>
        <row r="365">
          <cell r="A365">
            <v>251211</v>
          </cell>
          <cell r="B365" t="str">
            <v>ｺﾝｸﾘｰﾄﾌﾞﾛｯｸ積</v>
          </cell>
          <cell r="C365" t="str">
            <v>A種．190 両面化粧目地</v>
          </cell>
          <cell r="D365" t="str">
            <v>ｍ2</v>
          </cell>
          <cell r="E365">
            <v>10300</v>
          </cell>
          <cell r="F365" t="str">
            <v>P-56</v>
          </cell>
        </row>
        <row r="366">
          <cell r="A366">
            <v>251212</v>
          </cell>
          <cell r="B366" t="str">
            <v>ｺﾝｸﾘｰﾄﾌﾞﾛｯｸ積</v>
          </cell>
          <cell r="C366" t="str">
            <v>A種．190 片面化粧目地</v>
          </cell>
          <cell r="D366" t="str">
            <v>ｍ2</v>
          </cell>
          <cell r="E366">
            <v>10200</v>
          </cell>
          <cell r="F366" t="str">
            <v>P-56</v>
          </cell>
        </row>
        <row r="367">
          <cell r="A367">
            <v>251301</v>
          </cell>
          <cell r="B367" t="str">
            <v>ｺﾝｸﾘｰﾄﾌﾞﾛｯｸ積</v>
          </cell>
          <cell r="C367" t="str">
            <v>B種．100 化粧目地無</v>
          </cell>
          <cell r="D367" t="str">
            <v>ｍ2</v>
          </cell>
          <cell r="E367">
            <v>6150</v>
          </cell>
          <cell r="F367" t="str">
            <v>P-56</v>
          </cell>
        </row>
        <row r="368">
          <cell r="A368">
            <v>251302</v>
          </cell>
          <cell r="B368" t="str">
            <v>ｺﾝｸﾘｰﾄﾌﾞﾛｯｸ積</v>
          </cell>
          <cell r="C368" t="str">
            <v>B種．100 両面化粧目地</v>
          </cell>
          <cell r="D368" t="str">
            <v>ｍ2</v>
          </cell>
          <cell r="E368">
            <v>6540</v>
          </cell>
          <cell r="F368" t="str">
            <v>P-56</v>
          </cell>
        </row>
        <row r="369">
          <cell r="A369">
            <v>251303</v>
          </cell>
          <cell r="B369" t="str">
            <v>ｺﾝｸﾘｰﾄﾌﾞﾛｯｸ積</v>
          </cell>
          <cell r="C369" t="str">
            <v>B種．100 片面化粧目地</v>
          </cell>
          <cell r="D369" t="str">
            <v>ｍ2</v>
          </cell>
          <cell r="E369">
            <v>6420</v>
          </cell>
          <cell r="F369" t="str">
            <v>P-56</v>
          </cell>
        </row>
        <row r="370">
          <cell r="A370">
            <v>251304</v>
          </cell>
          <cell r="B370" t="str">
            <v>ｺﾝｸﾘｰﾄﾌﾞﾛｯｸ積</v>
          </cell>
          <cell r="C370" t="str">
            <v>B種．120 化粧目地無</v>
          </cell>
          <cell r="D370" t="str">
            <v>ｍ2</v>
          </cell>
          <cell r="E370">
            <v>7220</v>
          </cell>
          <cell r="F370" t="str">
            <v>P-56</v>
          </cell>
        </row>
        <row r="371">
          <cell r="A371">
            <v>251305</v>
          </cell>
          <cell r="B371" t="str">
            <v>ｺﾝｸﾘｰﾄﾌﾞﾛｯｸ積</v>
          </cell>
          <cell r="C371" t="str">
            <v>B種．120 両面化粧目地</v>
          </cell>
          <cell r="D371" t="str">
            <v>ｍ2</v>
          </cell>
          <cell r="E371">
            <v>7610</v>
          </cell>
          <cell r="F371" t="str">
            <v>P-56</v>
          </cell>
        </row>
        <row r="372">
          <cell r="A372">
            <v>251306</v>
          </cell>
          <cell r="B372" t="str">
            <v>ｺﾝｸﾘｰﾄﾌﾞﾛｯｸ積</v>
          </cell>
          <cell r="C372" t="str">
            <v>B種．120 片面化粧目地</v>
          </cell>
          <cell r="D372" t="str">
            <v>ｍ2</v>
          </cell>
          <cell r="E372">
            <v>7490</v>
          </cell>
          <cell r="F372" t="str">
            <v>P-56</v>
          </cell>
        </row>
        <row r="373">
          <cell r="A373">
            <v>251307</v>
          </cell>
          <cell r="B373" t="str">
            <v>ｺﾝｸﾘｰﾄﾌﾞﾛｯｸ積</v>
          </cell>
          <cell r="C373" t="str">
            <v>B種．150 化粧目地無</v>
          </cell>
          <cell r="D373" t="str">
            <v>ｍ2</v>
          </cell>
          <cell r="E373">
            <v>8290</v>
          </cell>
          <cell r="F373" t="str">
            <v>P-56</v>
          </cell>
        </row>
        <row r="374">
          <cell r="A374">
            <v>251308</v>
          </cell>
          <cell r="B374" t="str">
            <v>ｺﾝｸﾘｰﾄﾌﾞﾛｯｸ積</v>
          </cell>
          <cell r="C374" t="str">
            <v>B種．150 両面化粧目地</v>
          </cell>
          <cell r="D374" t="str">
            <v>ｍ2</v>
          </cell>
          <cell r="E374">
            <v>8690</v>
          </cell>
          <cell r="F374" t="str">
            <v>P-56</v>
          </cell>
        </row>
        <row r="375">
          <cell r="A375">
            <v>251309</v>
          </cell>
          <cell r="B375" t="str">
            <v>ｺﾝｸﾘｰﾄﾌﾞﾛｯｸ積</v>
          </cell>
          <cell r="C375" t="str">
            <v>B種．150 片面化粧目地</v>
          </cell>
          <cell r="D375" t="str">
            <v>ｍ2</v>
          </cell>
          <cell r="E375">
            <v>8560</v>
          </cell>
          <cell r="F375" t="str">
            <v>P-56</v>
          </cell>
        </row>
        <row r="376">
          <cell r="A376">
            <v>251310</v>
          </cell>
          <cell r="B376" t="str">
            <v>ｺﾝｸﾘｰﾄﾌﾞﾛｯｸ積</v>
          </cell>
          <cell r="C376" t="str">
            <v>B種．190 化粧目地無</v>
          </cell>
          <cell r="D376" t="str">
            <v>ｍ2</v>
          </cell>
          <cell r="E376">
            <v>10500</v>
          </cell>
          <cell r="F376" t="str">
            <v>P-56</v>
          </cell>
        </row>
        <row r="377">
          <cell r="A377">
            <v>251311</v>
          </cell>
          <cell r="B377" t="str">
            <v>ｺﾝｸﾘｰﾄﾌﾞﾛｯｸ積</v>
          </cell>
          <cell r="C377" t="str">
            <v>B種．190 両面化粧目地</v>
          </cell>
          <cell r="D377" t="str">
            <v>ｍ2</v>
          </cell>
          <cell r="E377">
            <v>10900</v>
          </cell>
          <cell r="F377" t="str">
            <v>P-56</v>
          </cell>
        </row>
        <row r="378">
          <cell r="A378">
            <v>251312</v>
          </cell>
          <cell r="B378" t="str">
            <v>ｺﾝｸﾘｰﾄﾌﾞﾛｯｸ積</v>
          </cell>
          <cell r="C378" t="str">
            <v>B種．190 片面化粧目地</v>
          </cell>
          <cell r="D378" t="str">
            <v>ｍ2</v>
          </cell>
          <cell r="E378">
            <v>10700</v>
          </cell>
          <cell r="F378" t="str">
            <v>P-56</v>
          </cell>
        </row>
        <row r="379">
          <cell r="A379">
            <v>251401</v>
          </cell>
          <cell r="B379" t="str">
            <v>ｺﾝｸﾘｰﾄﾌﾞﾛｯｸ積</v>
          </cell>
          <cell r="C379" t="str">
            <v>C種．100 化粧目地無</v>
          </cell>
          <cell r="D379" t="str">
            <v>ｍ2</v>
          </cell>
          <cell r="E379">
            <v>6080</v>
          </cell>
          <cell r="F379" t="str">
            <v>P-56</v>
          </cell>
        </row>
        <row r="380">
          <cell r="A380">
            <v>251402</v>
          </cell>
          <cell r="B380" t="str">
            <v>ｺﾝｸﾘｰﾄﾌﾞﾛｯｸ積</v>
          </cell>
          <cell r="C380" t="str">
            <v>C種．100 両面化粧目地</v>
          </cell>
          <cell r="D380" t="str">
            <v>ｍ2</v>
          </cell>
          <cell r="E380">
            <v>6470</v>
          </cell>
          <cell r="F380" t="str">
            <v>P-56</v>
          </cell>
        </row>
        <row r="381">
          <cell r="A381">
            <v>251403</v>
          </cell>
          <cell r="B381" t="str">
            <v>ｺﾝｸﾘｰﾄﾌﾞﾛｯｸ積</v>
          </cell>
          <cell r="C381" t="str">
            <v>C種．100 片面化粧目地</v>
          </cell>
          <cell r="D381" t="str">
            <v>ｍ2</v>
          </cell>
          <cell r="E381">
            <v>6350</v>
          </cell>
          <cell r="F381" t="str">
            <v>P-56</v>
          </cell>
        </row>
        <row r="382">
          <cell r="A382">
            <v>251404</v>
          </cell>
          <cell r="B382" t="str">
            <v>ｺﾝｸﾘｰﾄﾌﾞﾛｯｸ積</v>
          </cell>
          <cell r="C382" t="str">
            <v>C種．120 化粧目地無</v>
          </cell>
          <cell r="D382" t="str">
            <v>ｍ2</v>
          </cell>
          <cell r="E382">
            <v>6690</v>
          </cell>
          <cell r="F382" t="str">
            <v>P-57</v>
          </cell>
        </row>
        <row r="383">
          <cell r="A383">
            <v>251405</v>
          </cell>
          <cell r="B383" t="str">
            <v>ｺﾝｸﾘｰﾄﾌﾞﾛｯｸ積</v>
          </cell>
          <cell r="C383" t="str">
            <v>C種．120 両面化粧目地</v>
          </cell>
          <cell r="D383" t="str">
            <v>ｍ2</v>
          </cell>
          <cell r="E383">
            <v>7080</v>
          </cell>
          <cell r="F383" t="str">
            <v>P-57</v>
          </cell>
        </row>
        <row r="384">
          <cell r="A384">
            <v>251406</v>
          </cell>
          <cell r="B384" t="str">
            <v>ｺﾝｸﾘｰﾄﾌﾞﾛｯｸ積</v>
          </cell>
          <cell r="C384" t="str">
            <v>C種．120 片面化粧目地</v>
          </cell>
          <cell r="D384" t="str">
            <v>ｍ2</v>
          </cell>
          <cell r="E384">
            <v>6960</v>
          </cell>
          <cell r="F384" t="str">
            <v>P-57</v>
          </cell>
        </row>
        <row r="385">
          <cell r="A385">
            <v>251407</v>
          </cell>
          <cell r="B385" t="str">
            <v>ｺﾝｸﾘｰﾄﾌﾞﾛｯｸ積</v>
          </cell>
          <cell r="C385" t="str">
            <v>C種．150 化粧目地無</v>
          </cell>
          <cell r="D385" t="str">
            <v>ｍ2</v>
          </cell>
          <cell r="E385">
            <v>7290</v>
          </cell>
          <cell r="F385" t="str">
            <v>P-57</v>
          </cell>
        </row>
        <row r="386">
          <cell r="A386">
            <v>251408</v>
          </cell>
          <cell r="B386" t="str">
            <v>ｺﾝｸﾘｰﾄﾌﾞﾛｯｸ積</v>
          </cell>
          <cell r="C386" t="str">
            <v>C種．150 両面化粧目地</v>
          </cell>
          <cell r="D386" t="str">
            <v>ｍ2</v>
          </cell>
          <cell r="E386">
            <v>7680</v>
          </cell>
          <cell r="F386" t="str">
            <v>P-57</v>
          </cell>
        </row>
        <row r="387">
          <cell r="A387">
            <v>251409</v>
          </cell>
          <cell r="B387" t="str">
            <v>ｺﾝｸﾘｰﾄﾌﾞﾛｯｸ積</v>
          </cell>
          <cell r="C387" t="str">
            <v>C種．150 片面化粧目地</v>
          </cell>
          <cell r="D387" t="str">
            <v>ｍ2</v>
          </cell>
          <cell r="E387">
            <v>7560</v>
          </cell>
          <cell r="F387" t="str">
            <v>P-57</v>
          </cell>
        </row>
        <row r="388">
          <cell r="A388">
            <v>251410</v>
          </cell>
          <cell r="B388" t="str">
            <v>ｺﾝｸﾘｰﾄﾌﾞﾛｯｸ積</v>
          </cell>
          <cell r="C388" t="str">
            <v>C種．190 化粧目地無</v>
          </cell>
          <cell r="D388" t="str">
            <v>ｍ2</v>
          </cell>
          <cell r="E388">
            <v>9160</v>
          </cell>
          <cell r="F388" t="str">
            <v>P-57</v>
          </cell>
        </row>
        <row r="389">
          <cell r="A389">
            <v>251411</v>
          </cell>
          <cell r="B389" t="str">
            <v>ｺﾝｸﾘｰﾄﾌﾞﾛｯｸ積</v>
          </cell>
          <cell r="C389" t="str">
            <v>C種．190 両面化粧目地</v>
          </cell>
          <cell r="D389" t="str">
            <v>ｍ2</v>
          </cell>
          <cell r="E389">
            <v>9550</v>
          </cell>
          <cell r="F389" t="str">
            <v>P-57</v>
          </cell>
        </row>
        <row r="390">
          <cell r="A390">
            <v>251412</v>
          </cell>
          <cell r="B390" t="str">
            <v>ｺﾝｸﾘｰﾄﾌﾞﾛｯｸ積</v>
          </cell>
          <cell r="C390" t="str">
            <v>C種．190 片面化粧目地</v>
          </cell>
          <cell r="D390" t="str">
            <v>ｍ2</v>
          </cell>
          <cell r="E390">
            <v>9430</v>
          </cell>
          <cell r="F390" t="str">
            <v>P-57</v>
          </cell>
        </row>
        <row r="391">
          <cell r="A391">
            <v>251501</v>
          </cell>
          <cell r="B391" t="str">
            <v>ｺﾝｸﾘｰﾄﾌﾞﾛｯｸ積</v>
          </cell>
          <cell r="C391" t="str">
            <v>防水．100 化粧目地無</v>
          </cell>
          <cell r="D391" t="str">
            <v>ｍ2</v>
          </cell>
          <cell r="E391">
            <v>7230</v>
          </cell>
          <cell r="F391" t="str">
            <v>P-57</v>
          </cell>
        </row>
        <row r="392">
          <cell r="A392">
            <v>251502</v>
          </cell>
          <cell r="B392" t="str">
            <v>ｺﾝｸﾘｰﾄﾌﾞﾛｯｸ積</v>
          </cell>
          <cell r="C392" t="str">
            <v>防水．100 両面化粧目地</v>
          </cell>
          <cell r="D392" t="str">
            <v>ｍ2</v>
          </cell>
          <cell r="E392">
            <v>7620</v>
          </cell>
          <cell r="F392" t="str">
            <v>P-57</v>
          </cell>
        </row>
        <row r="393">
          <cell r="A393">
            <v>251503</v>
          </cell>
          <cell r="B393" t="str">
            <v>ｺﾝｸﾘｰﾄﾌﾞﾛｯｸ積</v>
          </cell>
          <cell r="C393" t="str">
            <v>防水．100 片面化粧目地</v>
          </cell>
          <cell r="D393" t="str">
            <v>ｍ2</v>
          </cell>
          <cell r="E393">
            <v>7490</v>
          </cell>
          <cell r="F393" t="str">
            <v>P-57</v>
          </cell>
        </row>
        <row r="394">
          <cell r="A394">
            <v>251504</v>
          </cell>
          <cell r="B394" t="str">
            <v>ｺﾝｸﾘｰﾄﾌﾞﾛｯｸ積</v>
          </cell>
          <cell r="C394" t="str">
            <v>防水．120 化粧目地無</v>
          </cell>
          <cell r="D394" t="str">
            <v>ｍ2</v>
          </cell>
          <cell r="E394">
            <v>8050</v>
          </cell>
          <cell r="F394" t="str">
            <v>P-57</v>
          </cell>
        </row>
        <row r="395">
          <cell r="A395">
            <v>251505</v>
          </cell>
          <cell r="B395" t="str">
            <v>ｺﾝｸﾘｰﾄﾌﾞﾛｯｸ積</v>
          </cell>
          <cell r="C395" t="str">
            <v>防水．120 両面化粧目地</v>
          </cell>
          <cell r="D395" t="str">
            <v>ｍ2</v>
          </cell>
          <cell r="E395">
            <v>8440</v>
          </cell>
          <cell r="F395" t="str">
            <v>P-57</v>
          </cell>
        </row>
        <row r="396">
          <cell r="A396">
            <v>251506</v>
          </cell>
          <cell r="B396" t="str">
            <v>ｺﾝｸﾘｰﾄﾌﾞﾛｯｸ積</v>
          </cell>
          <cell r="C396" t="str">
            <v>防水．120 片面化粧目地</v>
          </cell>
          <cell r="D396" t="str">
            <v>ｍ2</v>
          </cell>
          <cell r="E396">
            <v>8310</v>
          </cell>
          <cell r="F396" t="str">
            <v>P-57</v>
          </cell>
        </row>
        <row r="397">
          <cell r="A397">
            <v>251507</v>
          </cell>
          <cell r="B397" t="str">
            <v>ｺﾝｸﾘｰﾄﾌﾞﾛｯｸ積</v>
          </cell>
          <cell r="C397" t="str">
            <v>防水．150 化粧目地無</v>
          </cell>
          <cell r="D397" t="str">
            <v>ｍ2</v>
          </cell>
          <cell r="E397">
            <v>9010</v>
          </cell>
          <cell r="F397" t="str">
            <v>P-57</v>
          </cell>
        </row>
        <row r="398">
          <cell r="A398">
            <v>251508</v>
          </cell>
          <cell r="B398" t="str">
            <v>ｺﾝｸﾘｰﾄﾌﾞﾛｯｸ積</v>
          </cell>
          <cell r="C398" t="str">
            <v>防水．150 両面化粧目地</v>
          </cell>
          <cell r="D398" t="str">
            <v>ｍ2</v>
          </cell>
          <cell r="E398">
            <v>9400</v>
          </cell>
          <cell r="F398" t="str">
            <v>P-57</v>
          </cell>
        </row>
        <row r="399">
          <cell r="A399">
            <v>251509</v>
          </cell>
          <cell r="B399" t="str">
            <v>ｺﾝｸﾘｰﾄﾌﾞﾛｯｸ積</v>
          </cell>
          <cell r="C399" t="str">
            <v>防水．150 片面化粧目地</v>
          </cell>
          <cell r="D399" t="str">
            <v>ｍ2</v>
          </cell>
          <cell r="E399">
            <v>9280</v>
          </cell>
          <cell r="F399" t="str">
            <v>P-57</v>
          </cell>
        </row>
        <row r="400">
          <cell r="A400">
            <v>251510</v>
          </cell>
          <cell r="B400" t="str">
            <v>ｺﾝｸﾘｰﾄﾌﾞﾛｯｸ積</v>
          </cell>
          <cell r="C400" t="str">
            <v>防水．190 化粧目地無</v>
          </cell>
          <cell r="D400" t="str">
            <v>ｍ2</v>
          </cell>
          <cell r="E400">
            <v>11300</v>
          </cell>
          <cell r="F400" t="str">
            <v>P-57</v>
          </cell>
        </row>
        <row r="401">
          <cell r="A401">
            <v>251511</v>
          </cell>
          <cell r="B401" t="str">
            <v>ｺﾝｸﾘｰﾄﾌﾞﾛｯｸ積</v>
          </cell>
          <cell r="C401" t="str">
            <v>防水．190 両面化粧目地</v>
          </cell>
          <cell r="D401" t="str">
            <v>ｍ2</v>
          </cell>
          <cell r="E401">
            <v>11700</v>
          </cell>
          <cell r="F401" t="str">
            <v>P-57</v>
          </cell>
        </row>
        <row r="402">
          <cell r="A402">
            <v>251512</v>
          </cell>
          <cell r="B402" t="str">
            <v>ｺﾝｸﾘｰﾄﾌﾞﾛｯｸ積</v>
          </cell>
          <cell r="C402" t="str">
            <v>防水．190 片面化粧目地</v>
          </cell>
          <cell r="D402" t="str">
            <v>ｍ2</v>
          </cell>
          <cell r="E402">
            <v>11500</v>
          </cell>
          <cell r="F402" t="str">
            <v>P-57</v>
          </cell>
        </row>
        <row r="403">
          <cell r="A403">
            <v>251601</v>
          </cell>
          <cell r="B403" t="str">
            <v>れんが積化粧目地</v>
          </cell>
          <cell r="C403" t="str">
            <v>両面</v>
          </cell>
          <cell r="D403" t="str">
            <v>ｍ2</v>
          </cell>
          <cell r="E403">
            <v>3990</v>
          </cell>
          <cell r="F403" t="str">
            <v>P-57</v>
          </cell>
        </row>
        <row r="404">
          <cell r="A404">
            <v>251602</v>
          </cell>
          <cell r="B404" t="str">
            <v>れんが積化粧目地</v>
          </cell>
          <cell r="C404" t="str">
            <v>片面</v>
          </cell>
          <cell r="D404" t="str">
            <v>ｍ2</v>
          </cell>
          <cell r="E404">
            <v>2440</v>
          </cell>
          <cell r="F404" t="str">
            <v>P-57</v>
          </cell>
        </row>
        <row r="405">
          <cell r="A405">
            <v>251701</v>
          </cell>
          <cell r="B405" t="str">
            <v>れんが積</v>
          </cell>
          <cell r="C405" t="str">
            <v>普通れんが．半枚積．化粧目地無</v>
          </cell>
          <cell r="D405" t="str">
            <v>ｍ2</v>
          </cell>
          <cell r="E405">
            <v>13600</v>
          </cell>
          <cell r="F405" t="str">
            <v>P-57</v>
          </cell>
        </row>
        <row r="406">
          <cell r="A406">
            <v>251702</v>
          </cell>
          <cell r="B406" t="str">
            <v>れんが積</v>
          </cell>
          <cell r="C406" t="str">
            <v>普通れんが．半枚積．両面化粧目地</v>
          </cell>
          <cell r="D406" t="str">
            <v>ｍ2</v>
          </cell>
          <cell r="E406">
            <v>18000</v>
          </cell>
          <cell r="F406" t="str">
            <v>P-57</v>
          </cell>
        </row>
        <row r="407">
          <cell r="A407">
            <v>251703</v>
          </cell>
          <cell r="B407" t="str">
            <v>れんが積</v>
          </cell>
          <cell r="C407" t="str">
            <v>普通れんが．半枚積．片面化粧目地</v>
          </cell>
          <cell r="D407" t="str">
            <v>ｍ2</v>
          </cell>
          <cell r="E407">
            <v>16300</v>
          </cell>
          <cell r="F407" t="str">
            <v>P-57</v>
          </cell>
        </row>
        <row r="408">
          <cell r="A408">
            <v>251711</v>
          </cell>
          <cell r="B408" t="str">
            <v>れんが積</v>
          </cell>
          <cell r="C408" t="str">
            <v>普通れんが．1枚積．化粧目地無</v>
          </cell>
          <cell r="D408" t="str">
            <v>ｍ2</v>
          </cell>
          <cell r="E408">
            <v>25700</v>
          </cell>
          <cell r="F408" t="str">
            <v>P-58</v>
          </cell>
        </row>
        <row r="409">
          <cell r="A409">
            <v>251712</v>
          </cell>
          <cell r="B409" t="str">
            <v>れんが積</v>
          </cell>
          <cell r="C409" t="str">
            <v>普通れんが．1枚積．両面化粧目地</v>
          </cell>
          <cell r="D409" t="str">
            <v>ｍ2</v>
          </cell>
          <cell r="E409">
            <v>30100</v>
          </cell>
          <cell r="F409" t="str">
            <v>P-58</v>
          </cell>
        </row>
        <row r="410">
          <cell r="A410">
            <v>251713</v>
          </cell>
          <cell r="B410" t="str">
            <v>れんが積</v>
          </cell>
          <cell r="C410" t="str">
            <v>普通れんが．1枚積．片面化粧目地</v>
          </cell>
          <cell r="D410" t="str">
            <v>ｍ2</v>
          </cell>
          <cell r="E410">
            <v>28400</v>
          </cell>
          <cell r="F410" t="str">
            <v>P-58</v>
          </cell>
        </row>
        <row r="411">
          <cell r="A411">
            <v>251721</v>
          </cell>
          <cell r="B411" t="str">
            <v>れんが積</v>
          </cell>
          <cell r="C411" t="str">
            <v>普通れんが．1枚半積．化粧目地無</v>
          </cell>
          <cell r="D411" t="str">
            <v>ｍ2</v>
          </cell>
          <cell r="E411">
            <v>39600</v>
          </cell>
          <cell r="F411" t="str">
            <v>P-58</v>
          </cell>
        </row>
        <row r="412">
          <cell r="A412">
            <v>251722</v>
          </cell>
          <cell r="B412" t="str">
            <v>れんが積</v>
          </cell>
          <cell r="C412" t="str">
            <v>普通れんが．1枚半積．両面化粧目地</v>
          </cell>
          <cell r="D412" t="str">
            <v>ｍ2</v>
          </cell>
          <cell r="E412">
            <v>44000</v>
          </cell>
          <cell r="F412" t="str">
            <v>P-58</v>
          </cell>
        </row>
        <row r="413">
          <cell r="A413">
            <v>251723</v>
          </cell>
          <cell r="B413" t="str">
            <v>れんが積</v>
          </cell>
          <cell r="C413" t="str">
            <v>普通れんが．1枚半積．片面化粧目地</v>
          </cell>
          <cell r="D413" t="str">
            <v>ｍ2</v>
          </cell>
          <cell r="E413">
            <v>42300</v>
          </cell>
          <cell r="F413" t="str">
            <v>P-58</v>
          </cell>
        </row>
        <row r="414">
          <cell r="A414">
            <v>251801</v>
          </cell>
          <cell r="B414" t="str">
            <v>れんが積</v>
          </cell>
          <cell r="C414" t="str">
            <v>焼過れんが．半枚積．化粧目地無</v>
          </cell>
          <cell r="D414" t="str">
            <v>ｍ2</v>
          </cell>
          <cell r="E414">
            <v>14300</v>
          </cell>
          <cell r="F414" t="str">
            <v>P-58</v>
          </cell>
        </row>
        <row r="415">
          <cell r="A415">
            <v>251802</v>
          </cell>
          <cell r="B415" t="str">
            <v>れんが積</v>
          </cell>
          <cell r="C415" t="str">
            <v>焼過れんが．半枚積．両面化粧目地</v>
          </cell>
          <cell r="D415" t="str">
            <v>ｍ2</v>
          </cell>
          <cell r="E415">
            <v>18700</v>
          </cell>
          <cell r="F415" t="str">
            <v>P-58</v>
          </cell>
        </row>
        <row r="416">
          <cell r="A416">
            <v>251803</v>
          </cell>
          <cell r="B416" t="str">
            <v>れんが積</v>
          </cell>
          <cell r="C416" t="str">
            <v>焼過れんが．半枚積．片面化粧目地</v>
          </cell>
          <cell r="D416" t="str">
            <v>ｍ2</v>
          </cell>
          <cell r="E416">
            <v>17000</v>
          </cell>
          <cell r="F416" t="str">
            <v>P-58</v>
          </cell>
        </row>
        <row r="417">
          <cell r="A417">
            <v>251811</v>
          </cell>
          <cell r="B417" t="str">
            <v>れんが積</v>
          </cell>
          <cell r="C417" t="str">
            <v>焼過れんが．1枚積．化粧目地無</v>
          </cell>
          <cell r="D417" t="str">
            <v>ｍ2</v>
          </cell>
          <cell r="E417">
            <v>27200</v>
          </cell>
          <cell r="F417" t="str">
            <v>P-58</v>
          </cell>
        </row>
        <row r="418">
          <cell r="A418">
            <v>251812</v>
          </cell>
          <cell r="B418" t="str">
            <v>れんが積</v>
          </cell>
          <cell r="C418" t="str">
            <v>焼過れんが．1枚積．両面化粧目地</v>
          </cell>
          <cell r="D418" t="str">
            <v>ｍ2</v>
          </cell>
          <cell r="E418">
            <v>31600</v>
          </cell>
          <cell r="F418" t="str">
            <v>P-58</v>
          </cell>
        </row>
        <row r="419">
          <cell r="A419">
            <v>251813</v>
          </cell>
          <cell r="B419" t="str">
            <v>れんが積</v>
          </cell>
          <cell r="C419" t="str">
            <v>焼過れんが．1枚積．片面化粧目地</v>
          </cell>
          <cell r="D419" t="str">
            <v>ｍ2</v>
          </cell>
          <cell r="E419">
            <v>29900</v>
          </cell>
          <cell r="F419" t="str">
            <v>P-58</v>
          </cell>
        </row>
        <row r="420">
          <cell r="A420">
            <v>251821</v>
          </cell>
          <cell r="B420" t="str">
            <v>れんが積</v>
          </cell>
          <cell r="C420" t="str">
            <v>焼過れんが．1枚半積．化粧目地無</v>
          </cell>
          <cell r="D420" t="str">
            <v>ｍ2</v>
          </cell>
          <cell r="E420">
            <v>41900</v>
          </cell>
          <cell r="F420" t="str">
            <v>P-58</v>
          </cell>
        </row>
        <row r="421">
          <cell r="A421">
            <v>251822</v>
          </cell>
          <cell r="B421" t="str">
            <v>れんが積</v>
          </cell>
          <cell r="C421" t="str">
            <v>焼過れんが．1枚半積．両面化粧目地</v>
          </cell>
          <cell r="D421" t="str">
            <v>ｍ2</v>
          </cell>
          <cell r="E421">
            <v>46300</v>
          </cell>
          <cell r="F421" t="str">
            <v>P-58</v>
          </cell>
        </row>
        <row r="422">
          <cell r="A422">
            <v>251823</v>
          </cell>
          <cell r="B422" t="str">
            <v>れんが積</v>
          </cell>
          <cell r="C422" t="str">
            <v>焼過れんが．1枚半積．片面化粧目地</v>
          </cell>
          <cell r="D422" t="str">
            <v>ｍ2</v>
          </cell>
          <cell r="E422">
            <v>44600</v>
          </cell>
          <cell r="F422" t="str">
            <v>P-58</v>
          </cell>
        </row>
        <row r="423">
          <cell r="A423">
            <v>251831</v>
          </cell>
          <cell r="B423" t="str">
            <v>れんが積(く体張付）</v>
          </cell>
          <cell r="C423" t="str">
            <v>普通れんが．半枚積．化粧目地無</v>
          </cell>
          <cell r="D423" t="str">
            <v>ｍ2</v>
          </cell>
          <cell r="E423">
            <v>13600</v>
          </cell>
          <cell r="F423" t="str">
            <v>P-58</v>
          </cell>
        </row>
        <row r="424">
          <cell r="A424">
            <v>251832</v>
          </cell>
          <cell r="B424" t="str">
            <v>れんが積(く体張付）</v>
          </cell>
          <cell r="C424" t="str">
            <v>普通れんが．半枚積．片面化粧目地</v>
          </cell>
          <cell r="D424" t="str">
            <v>ｍ2</v>
          </cell>
          <cell r="E424">
            <v>16300</v>
          </cell>
          <cell r="F424" t="str">
            <v>P-58</v>
          </cell>
        </row>
        <row r="425">
          <cell r="A425">
            <v>251841</v>
          </cell>
          <cell r="B425" t="str">
            <v>れんが積(く体張付）</v>
          </cell>
          <cell r="C425" t="str">
            <v>普通れんが．1枚積．化粧目地無</v>
          </cell>
          <cell r="D425" t="str">
            <v>ｍ2</v>
          </cell>
          <cell r="E425">
            <v>25700</v>
          </cell>
          <cell r="F425" t="str">
            <v>P-58</v>
          </cell>
        </row>
        <row r="426">
          <cell r="A426">
            <v>251842</v>
          </cell>
          <cell r="B426" t="str">
            <v>れんが積(く体張付）</v>
          </cell>
          <cell r="C426" t="str">
            <v>普通れんが．1枚積．片面化粧目地</v>
          </cell>
          <cell r="D426" t="str">
            <v>ｍ2</v>
          </cell>
          <cell r="E426">
            <v>28400</v>
          </cell>
          <cell r="F426" t="str">
            <v>P-58</v>
          </cell>
        </row>
        <row r="427">
          <cell r="A427">
            <v>251851</v>
          </cell>
          <cell r="B427" t="str">
            <v>れんが積(く体張付）</v>
          </cell>
          <cell r="C427" t="str">
            <v>焼過れんが．半枚積．化粧目地無</v>
          </cell>
          <cell r="D427" t="str">
            <v>ｍ2</v>
          </cell>
          <cell r="E427">
            <v>14300</v>
          </cell>
          <cell r="F427" t="str">
            <v>P-58</v>
          </cell>
        </row>
        <row r="428">
          <cell r="A428">
            <v>251852</v>
          </cell>
          <cell r="B428" t="str">
            <v>れんが積(く体張付）</v>
          </cell>
          <cell r="C428" t="str">
            <v>焼過れんが．半枚積．片面化粧目地</v>
          </cell>
          <cell r="D428" t="str">
            <v>ｍ2</v>
          </cell>
          <cell r="E428">
            <v>17000</v>
          </cell>
          <cell r="F428" t="str">
            <v>P-58</v>
          </cell>
        </row>
        <row r="429">
          <cell r="A429">
            <v>251861</v>
          </cell>
          <cell r="B429" t="str">
            <v>れんが積(く体張付）</v>
          </cell>
          <cell r="C429" t="str">
            <v>焼過れんが．1枚積．化粧目地無</v>
          </cell>
          <cell r="D429" t="str">
            <v>ｍ2</v>
          </cell>
          <cell r="E429">
            <v>27200</v>
          </cell>
          <cell r="F429" t="str">
            <v>P-58</v>
          </cell>
        </row>
        <row r="430">
          <cell r="A430">
            <v>251862</v>
          </cell>
          <cell r="B430" t="str">
            <v>れんが積(く体張付）</v>
          </cell>
          <cell r="C430" t="str">
            <v>焼過れんが．1枚積．片面化粧目地</v>
          </cell>
          <cell r="D430" t="str">
            <v>ｍ2</v>
          </cell>
          <cell r="E430">
            <v>29900</v>
          </cell>
          <cell r="F430" t="str">
            <v>P-58</v>
          </cell>
        </row>
        <row r="431">
          <cell r="A431">
            <v>251871</v>
          </cell>
          <cell r="B431" t="str">
            <v>ALC板</v>
          </cell>
          <cell r="C431" t="str">
            <v>屋根．厚50</v>
          </cell>
          <cell r="D431" t="str">
            <v>ｍ2</v>
          </cell>
          <cell r="E431">
            <v>3680</v>
          </cell>
          <cell r="F431" t="str">
            <v>P-58</v>
          </cell>
        </row>
        <row r="432">
          <cell r="A432">
            <v>251872</v>
          </cell>
          <cell r="B432" t="str">
            <v>ALC板</v>
          </cell>
          <cell r="C432" t="str">
            <v>壁．厚50</v>
          </cell>
          <cell r="D432" t="str">
            <v>ｍ2</v>
          </cell>
          <cell r="E432">
            <v>4480</v>
          </cell>
          <cell r="F432" t="str">
            <v>P-58</v>
          </cell>
        </row>
        <row r="433">
          <cell r="A433">
            <v>251881</v>
          </cell>
          <cell r="B433" t="str">
            <v>床下換気孔ﾌﾞﾛｯｸ</v>
          </cell>
          <cell r="C433" t="str">
            <v>普及ﾀｲﾌﾟ</v>
          </cell>
          <cell r="D433" t="str">
            <v>ヶ所</v>
          </cell>
          <cell r="E433">
            <v>640</v>
          </cell>
          <cell r="F433" t="str">
            <v>P-58</v>
          </cell>
        </row>
        <row r="434">
          <cell r="A434">
            <v>251891</v>
          </cell>
          <cell r="B434" t="str">
            <v>花形ﾌﾞﾛｯｸ積</v>
          </cell>
          <cell r="C434" t="str">
            <v>100*190*190.角型1/2直角型</v>
          </cell>
          <cell r="D434" t="str">
            <v>ｍ2</v>
          </cell>
          <cell r="E434">
            <v>8930</v>
          </cell>
          <cell r="F434" t="str">
            <v>P-59</v>
          </cell>
        </row>
        <row r="435">
          <cell r="A435">
            <v>251892</v>
          </cell>
          <cell r="B435" t="str">
            <v>花形ﾌﾞﾛｯｸ積</v>
          </cell>
          <cell r="C435" t="str">
            <v>100*190*390.角型（Aﾀｲﾌﾟ）</v>
          </cell>
          <cell r="D435" t="str">
            <v>ｍ2</v>
          </cell>
          <cell r="E435">
            <v>6190</v>
          </cell>
          <cell r="F435" t="str">
            <v>P-59</v>
          </cell>
        </row>
        <row r="436">
          <cell r="A436">
            <v>251901</v>
          </cell>
          <cell r="B436" t="str">
            <v>断熱ﾌﾞﾛｯｸ敷き</v>
          </cell>
          <cell r="C436" t="str">
            <v>100*190*390.角型（Aﾀｲﾌﾟ）</v>
          </cell>
          <cell r="D436" t="str">
            <v>ｍ2</v>
          </cell>
          <cell r="E436">
            <v>6770</v>
          </cell>
          <cell r="F436" t="str">
            <v>P-59</v>
          </cell>
        </row>
        <row r="438">
          <cell r="A438" t="str">
            <v>防水工事</v>
          </cell>
        </row>
        <row r="440">
          <cell r="A440">
            <v>252001</v>
          </cell>
          <cell r="B440" t="str">
            <v>塩ﾋﾞｼｰﾄ</v>
          </cell>
          <cell r="C440" t="str">
            <v>ﾊｲﾄﾝﾄﾝ程度</v>
          </cell>
          <cell r="D440" t="str">
            <v>ｍ2</v>
          </cell>
          <cell r="E440">
            <v>290</v>
          </cell>
          <cell r="F440" t="str">
            <v>P-60</v>
          </cell>
        </row>
        <row r="441">
          <cell r="A441">
            <v>252011</v>
          </cell>
          <cell r="B441" t="str">
            <v>ｱｽﾌｧﾙﾄﾌｪﾙﾄ</v>
          </cell>
          <cell r="C441" t="str">
            <v>17kg品</v>
          </cell>
          <cell r="D441" t="str">
            <v>ｍ2</v>
          </cell>
          <cell r="E441">
            <v>260</v>
          </cell>
          <cell r="F441" t="str">
            <v>P-60</v>
          </cell>
        </row>
        <row r="442">
          <cell r="A442">
            <v>252012</v>
          </cell>
          <cell r="B442" t="str">
            <v>ｱｽﾌｧﾙﾄﾌｪﾙﾄ</v>
          </cell>
          <cell r="C442" t="str">
            <v>430（旧20Kg）</v>
          </cell>
          <cell r="D442" t="str">
            <v>ｍ2</v>
          </cell>
          <cell r="E442">
            <v>270</v>
          </cell>
          <cell r="F442" t="str">
            <v>P-60</v>
          </cell>
        </row>
        <row r="443">
          <cell r="A443">
            <v>252013</v>
          </cell>
          <cell r="B443" t="str">
            <v>ｱｽﾌｧﾙﾄﾌｪﾙﾄ</v>
          </cell>
          <cell r="C443" t="str">
            <v>650（旧30Kg）</v>
          </cell>
          <cell r="D443" t="str">
            <v>ｍ2</v>
          </cell>
          <cell r="E443">
            <v>340</v>
          </cell>
          <cell r="F443" t="str">
            <v>P-60</v>
          </cell>
        </row>
        <row r="444">
          <cell r="A444">
            <v>252021</v>
          </cell>
          <cell r="B444" t="str">
            <v>ｱｽﾌｧﾙﾄﾙｰﾌｨﾝｸﾞ</v>
          </cell>
          <cell r="C444" t="str">
            <v>940（旧22Kg）</v>
          </cell>
          <cell r="D444" t="str">
            <v>ｍ2</v>
          </cell>
          <cell r="E444">
            <v>310</v>
          </cell>
          <cell r="F444" t="str">
            <v>P-60</v>
          </cell>
        </row>
        <row r="445">
          <cell r="A445">
            <v>252111</v>
          </cell>
          <cell r="B445" t="str">
            <v>ｱｽﾌｧﾙﾄ防水</v>
          </cell>
          <cell r="C445" t="str">
            <v>保護防水層．密着工法．Ａ－２．平面</v>
          </cell>
          <cell r="D445" t="str">
            <v>ｍ2</v>
          </cell>
          <cell r="E445">
            <v>3320</v>
          </cell>
          <cell r="F445" t="str">
            <v>P-60</v>
          </cell>
        </row>
        <row r="446">
          <cell r="A446">
            <v>252112</v>
          </cell>
          <cell r="B446" t="str">
            <v>ｱｽﾌｧﾙﾄ防水</v>
          </cell>
          <cell r="C446" t="str">
            <v>保護防水層．密着工法．Ａ－２．立上がり</v>
          </cell>
          <cell r="D446" t="str">
            <v>ｍ2</v>
          </cell>
          <cell r="E446">
            <v>4780</v>
          </cell>
          <cell r="F446" t="str">
            <v>P-60</v>
          </cell>
        </row>
        <row r="447">
          <cell r="A447">
            <v>252113</v>
          </cell>
          <cell r="B447" t="str">
            <v>ｱｽﾌｧﾙﾄ防水</v>
          </cell>
          <cell r="C447" t="str">
            <v>保護防水層．密着工法Ａ－２平面.ならしﾓﾙﾀﾙ共</v>
          </cell>
          <cell r="D447" t="str">
            <v>ｍ2</v>
          </cell>
          <cell r="E447">
            <v>5390</v>
          </cell>
          <cell r="F447" t="str">
            <v>P-60</v>
          </cell>
        </row>
        <row r="448">
          <cell r="A448">
            <v>252114</v>
          </cell>
          <cell r="B448" t="str">
            <v>ｱｽﾌｧﾙﾄ防水</v>
          </cell>
          <cell r="C448" t="str">
            <v>保護防水層．密着工法Ａ－２立上.ならしﾓﾙﾀﾙ共</v>
          </cell>
          <cell r="D448" t="str">
            <v>ｍ2</v>
          </cell>
          <cell r="E448">
            <v>9670</v>
          </cell>
          <cell r="F448" t="str">
            <v>P-60</v>
          </cell>
        </row>
        <row r="449">
          <cell r="A449">
            <v>252121</v>
          </cell>
          <cell r="B449" t="str">
            <v>ｱｽﾌｧﾙﾄ防水</v>
          </cell>
          <cell r="C449" t="str">
            <v>保護防水層．絶縁工法．Ｂ－２．平面</v>
          </cell>
          <cell r="D449" t="str">
            <v>ｍ2</v>
          </cell>
          <cell r="E449">
            <v>4030</v>
          </cell>
          <cell r="F449" t="str">
            <v>P-60</v>
          </cell>
        </row>
        <row r="450">
          <cell r="A450">
            <v>252122</v>
          </cell>
          <cell r="B450" t="str">
            <v>ｱｽﾌｧﾙﾄ防水</v>
          </cell>
          <cell r="C450" t="str">
            <v>保護防水層．絶縁工法．Ｂ－２．立上がり</v>
          </cell>
          <cell r="D450" t="str">
            <v>ｍ2</v>
          </cell>
          <cell r="E450">
            <v>5870</v>
          </cell>
          <cell r="F450" t="str">
            <v>P-60</v>
          </cell>
        </row>
        <row r="451">
          <cell r="A451">
            <v>252123</v>
          </cell>
          <cell r="B451" t="str">
            <v>ｱｽﾌｧﾙﾄ防水</v>
          </cell>
          <cell r="C451" t="str">
            <v>保護防水層．絶縁工法B－２平面.ならしﾓﾙﾀﾙ共</v>
          </cell>
          <cell r="D451" t="str">
            <v>ｍ2</v>
          </cell>
          <cell r="E451">
            <v>6100</v>
          </cell>
          <cell r="F451" t="str">
            <v>P-60</v>
          </cell>
        </row>
        <row r="452">
          <cell r="A452">
            <v>252124</v>
          </cell>
          <cell r="B452" t="str">
            <v>ｱｽﾌｧﾙﾄ防水</v>
          </cell>
          <cell r="C452" t="str">
            <v>保護防水層．絶縁工法Ｂ－２立上.ならしﾓﾙﾀﾙ共</v>
          </cell>
          <cell r="D452" t="str">
            <v>ｍ2</v>
          </cell>
          <cell r="E452">
            <v>10700</v>
          </cell>
          <cell r="F452" t="str">
            <v>P-60</v>
          </cell>
        </row>
        <row r="453">
          <cell r="A453">
            <v>252131</v>
          </cell>
          <cell r="B453" t="str">
            <v>ｱｽﾌｧﾙﾄ防水</v>
          </cell>
          <cell r="C453" t="str">
            <v>露出防水層．密着工法．C－２．平面</v>
          </cell>
          <cell r="D453" t="str">
            <v>ｍ2</v>
          </cell>
          <cell r="E453">
            <v>3600</v>
          </cell>
          <cell r="F453" t="str">
            <v>P-60</v>
          </cell>
        </row>
        <row r="454">
          <cell r="A454">
            <v>252132</v>
          </cell>
          <cell r="B454" t="str">
            <v>ｱｽﾌｧﾙﾄ防水</v>
          </cell>
          <cell r="C454" t="str">
            <v>露出防水層．密着工法．C－２．立上がり</v>
          </cell>
          <cell r="D454" t="str">
            <v>ｍ2</v>
          </cell>
          <cell r="E454">
            <v>5390</v>
          </cell>
          <cell r="F454" t="str">
            <v>P-60</v>
          </cell>
        </row>
        <row r="455">
          <cell r="A455">
            <v>252133</v>
          </cell>
          <cell r="B455" t="str">
            <v>ｱｽﾌｧﾙﾄ防水</v>
          </cell>
          <cell r="C455" t="str">
            <v>露出防水層．密着工法C－２平面.ならしﾓﾙﾀﾙ共</v>
          </cell>
          <cell r="D455" t="str">
            <v>ｍ2</v>
          </cell>
          <cell r="E455">
            <v>5670</v>
          </cell>
          <cell r="F455" t="str">
            <v>P-60</v>
          </cell>
        </row>
        <row r="456">
          <cell r="A456">
            <v>252134</v>
          </cell>
          <cell r="B456" t="str">
            <v>ｱｽﾌｧﾙﾄ防水</v>
          </cell>
          <cell r="C456" t="str">
            <v>露出防水層．密着工法C－２立上.ならしﾓﾙﾀﾙ共</v>
          </cell>
          <cell r="D456" t="str">
            <v>ｍ2</v>
          </cell>
          <cell r="E456">
            <v>10200</v>
          </cell>
          <cell r="F456" t="str">
            <v>P-60</v>
          </cell>
        </row>
        <row r="457">
          <cell r="A457">
            <v>252141</v>
          </cell>
          <cell r="B457" t="str">
            <v>ｱｽﾌｧﾙﾄ防水</v>
          </cell>
          <cell r="C457" t="str">
            <v>露出防水層．密着工法．C－２．平面</v>
          </cell>
          <cell r="D457" t="str">
            <v>ｍ2</v>
          </cell>
          <cell r="E457">
            <v>4100</v>
          </cell>
          <cell r="F457" t="str">
            <v>P-60</v>
          </cell>
        </row>
        <row r="458">
          <cell r="A458">
            <v>252142</v>
          </cell>
          <cell r="B458" t="str">
            <v>ｱｽﾌｧﾙﾄ防水</v>
          </cell>
          <cell r="C458" t="str">
            <v>露出防水層．密着工法．C－２．立上がり</v>
          </cell>
          <cell r="D458" t="str">
            <v>ｍ2</v>
          </cell>
          <cell r="E458">
            <v>6490</v>
          </cell>
          <cell r="F458" t="str">
            <v>P-60</v>
          </cell>
        </row>
        <row r="459">
          <cell r="A459">
            <v>252143</v>
          </cell>
          <cell r="B459" t="str">
            <v>ｱｽﾌｧﾙﾄ防水</v>
          </cell>
          <cell r="C459" t="str">
            <v>露出防水層．密着工法C－２平面.ならしﾓﾙﾀﾙ共</v>
          </cell>
          <cell r="D459" t="str">
            <v>ｍ2</v>
          </cell>
          <cell r="E459">
            <v>6170</v>
          </cell>
          <cell r="F459" t="str">
            <v>P-60</v>
          </cell>
        </row>
        <row r="460">
          <cell r="A460">
            <v>252144</v>
          </cell>
          <cell r="B460" t="str">
            <v>ｱｽﾌｧﾙﾄ防水</v>
          </cell>
          <cell r="C460" t="str">
            <v>露出防水層．密着工法C－２立上.ならしﾓﾙﾀﾙ共</v>
          </cell>
          <cell r="D460" t="str">
            <v>ｍ2</v>
          </cell>
          <cell r="E460">
            <v>11300</v>
          </cell>
          <cell r="F460" t="str">
            <v>P-60</v>
          </cell>
        </row>
        <row r="461">
          <cell r="A461">
            <v>252145</v>
          </cell>
          <cell r="B461" t="str">
            <v>ｱｽﾌｧﾙﾄ防水</v>
          </cell>
          <cell r="C461" t="str">
            <v>E-1</v>
          </cell>
          <cell r="D461" t="str">
            <v>ｍ2</v>
          </cell>
          <cell r="E461">
            <v>2940</v>
          </cell>
          <cell r="F461" t="str">
            <v>P-60</v>
          </cell>
        </row>
        <row r="462">
          <cell r="A462">
            <v>252146</v>
          </cell>
          <cell r="B462" t="str">
            <v>ｱｽﾌｧﾙﾄ防水</v>
          </cell>
          <cell r="C462" t="str">
            <v>E-2</v>
          </cell>
          <cell r="D462" t="str">
            <v>ｍ2</v>
          </cell>
          <cell r="E462">
            <v>2320</v>
          </cell>
          <cell r="F462" t="str">
            <v>P-60</v>
          </cell>
        </row>
        <row r="463">
          <cell r="A463">
            <v>252147</v>
          </cell>
          <cell r="B463" t="str">
            <v>ｱｽﾌｧﾙﾄ防水</v>
          </cell>
          <cell r="C463" t="str">
            <v>ID-20</v>
          </cell>
          <cell r="D463" t="str">
            <v>ｍ2</v>
          </cell>
          <cell r="E463">
            <v>2490</v>
          </cell>
          <cell r="F463" t="str">
            <v>P-60</v>
          </cell>
        </row>
        <row r="464">
          <cell r="A464">
            <v>252201</v>
          </cell>
          <cell r="B464" t="str">
            <v>ｼｰﾄ防水</v>
          </cell>
          <cell r="C464" t="str">
            <v>軽歩行用．厚1mm</v>
          </cell>
          <cell r="D464" t="str">
            <v>ｍ2</v>
          </cell>
          <cell r="E464">
            <v>2320</v>
          </cell>
          <cell r="F464" t="str">
            <v>P-60</v>
          </cell>
        </row>
        <row r="465">
          <cell r="A465">
            <v>252202</v>
          </cell>
          <cell r="B465" t="str">
            <v>ｼｰﾄ防水</v>
          </cell>
          <cell r="C465" t="str">
            <v>軽歩行用．厚2mm</v>
          </cell>
          <cell r="D465" t="str">
            <v>ｍ2</v>
          </cell>
          <cell r="E465">
            <v>2860</v>
          </cell>
          <cell r="F465" t="str">
            <v>P-60</v>
          </cell>
        </row>
        <row r="466">
          <cell r="A466">
            <v>252203</v>
          </cell>
          <cell r="B466" t="str">
            <v>ｼｰﾄ防水</v>
          </cell>
          <cell r="C466" t="str">
            <v>非歩行用．厚1mm</v>
          </cell>
          <cell r="D466" t="str">
            <v>ｍ2</v>
          </cell>
          <cell r="E466">
            <v>3120</v>
          </cell>
          <cell r="F466" t="str">
            <v>P-61</v>
          </cell>
        </row>
        <row r="467">
          <cell r="A467">
            <v>252204</v>
          </cell>
          <cell r="B467" t="str">
            <v>ｼｰﾄ防水</v>
          </cell>
          <cell r="C467" t="str">
            <v>非歩行用．厚2mm</v>
          </cell>
          <cell r="D467" t="str">
            <v>ｍ2</v>
          </cell>
          <cell r="E467">
            <v>3550</v>
          </cell>
          <cell r="F467" t="str">
            <v>P-61</v>
          </cell>
        </row>
        <row r="468">
          <cell r="A468">
            <v>252205</v>
          </cell>
          <cell r="B468" t="str">
            <v>ｼｰﾄ防水</v>
          </cell>
          <cell r="C468" t="str">
            <v>軽歩行用．厚1mm．ならしﾓﾙﾀﾙ共</v>
          </cell>
          <cell r="D468" t="str">
            <v>ｍ2</v>
          </cell>
          <cell r="E468">
            <v>4390</v>
          </cell>
          <cell r="F468" t="str">
            <v>P-61</v>
          </cell>
        </row>
        <row r="469">
          <cell r="A469">
            <v>252206</v>
          </cell>
          <cell r="B469" t="str">
            <v>ｼｰﾄ防水</v>
          </cell>
          <cell r="C469" t="str">
            <v>軽歩行用．厚2mm．ならしﾓﾙﾀﾙ共</v>
          </cell>
          <cell r="D469" t="str">
            <v>ｍ2</v>
          </cell>
          <cell r="E469">
            <v>4930</v>
          </cell>
          <cell r="F469" t="str">
            <v>P-61</v>
          </cell>
        </row>
        <row r="470">
          <cell r="A470">
            <v>252207</v>
          </cell>
          <cell r="B470" t="str">
            <v>ｼｰﾄ防水</v>
          </cell>
          <cell r="C470" t="str">
            <v>非歩行用．厚1mm．ならしﾓﾙﾀﾙ共</v>
          </cell>
          <cell r="D470" t="str">
            <v>ｍ2</v>
          </cell>
          <cell r="E470">
            <v>5190</v>
          </cell>
          <cell r="F470" t="str">
            <v>P-61</v>
          </cell>
        </row>
        <row r="471">
          <cell r="A471">
            <v>252208</v>
          </cell>
          <cell r="B471" t="str">
            <v>ｼｰﾄ防水</v>
          </cell>
          <cell r="C471" t="str">
            <v>非歩行用．厚2mm．ならしﾓﾙﾀﾙ共</v>
          </cell>
          <cell r="D471" t="str">
            <v>ｍ2</v>
          </cell>
          <cell r="E471">
            <v>5620</v>
          </cell>
          <cell r="F471" t="str">
            <v>P-61</v>
          </cell>
        </row>
        <row r="472">
          <cell r="A472">
            <v>252301</v>
          </cell>
          <cell r="B472" t="str">
            <v>ﾓﾙﾀﾙ防水</v>
          </cell>
          <cell r="C472" t="str">
            <v>ｳｫｰﾀｲﾄＢ-1（屋上）</v>
          </cell>
          <cell r="D472" t="str">
            <v>ｍ2</v>
          </cell>
          <cell r="E472">
            <v>4140</v>
          </cell>
          <cell r="F472" t="str">
            <v>P-61</v>
          </cell>
        </row>
        <row r="473">
          <cell r="A473">
            <v>252302</v>
          </cell>
          <cell r="B473" t="str">
            <v>ﾓﾙﾀﾙ防水</v>
          </cell>
          <cell r="C473" t="str">
            <v>ｳｫｰﾀｲﾄＢ-2（地下）</v>
          </cell>
          <cell r="D473" t="str">
            <v>ｍ2</v>
          </cell>
          <cell r="E473">
            <v>3440</v>
          </cell>
          <cell r="F473" t="str">
            <v>P-61</v>
          </cell>
        </row>
        <row r="474">
          <cell r="A474">
            <v>252401</v>
          </cell>
          <cell r="B474" t="str">
            <v>ｼｰﾘﾝｸﾞ防水</v>
          </cell>
          <cell r="C474" t="str">
            <v>ｱｸﾘﾙ．10*10</v>
          </cell>
          <cell r="D474" t="str">
            <v>ｍ</v>
          </cell>
          <cell r="E474">
            <v>620</v>
          </cell>
          <cell r="F474" t="str">
            <v>P-61</v>
          </cell>
        </row>
        <row r="475">
          <cell r="A475">
            <v>252402</v>
          </cell>
          <cell r="B475" t="str">
            <v>ｼｰﾘﾝｸﾞ防水</v>
          </cell>
          <cell r="C475" t="str">
            <v>油性．10*10</v>
          </cell>
          <cell r="D475" t="str">
            <v>ｍ</v>
          </cell>
          <cell r="E475">
            <v>610</v>
          </cell>
          <cell r="F475" t="str">
            <v>P-61</v>
          </cell>
        </row>
        <row r="476">
          <cell r="A476">
            <v>252403</v>
          </cell>
          <cell r="B476" t="str">
            <v>ｼｰﾘﾝｸﾞ防水</v>
          </cell>
          <cell r="C476" t="str">
            <v>ﾎﾟﾘｻﾙﾌｧｲﾄﾞ．10*10</v>
          </cell>
          <cell r="D476" t="str">
            <v>ｍ</v>
          </cell>
          <cell r="E476">
            <v>790</v>
          </cell>
          <cell r="F476" t="str">
            <v>P-61</v>
          </cell>
        </row>
        <row r="477">
          <cell r="A477">
            <v>252501</v>
          </cell>
          <cell r="B477" t="str">
            <v>塗膜防水</v>
          </cell>
          <cell r="C477" t="str">
            <v>厚３mm</v>
          </cell>
          <cell r="D477" t="str">
            <v>ｍ2</v>
          </cell>
          <cell r="E477">
            <v>4180</v>
          </cell>
          <cell r="F477" t="str">
            <v>P-61</v>
          </cell>
        </row>
        <row r="478">
          <cell r="A478">
            <v>252511</v>
          </cell>
          <cell r="B478" t="str">
            <v>ｼｰﾄ防水</v>
          </cell>
          <cell r="C478" t="str">
            <v>厚1.2mm 保護仕上げ</v>
          </cell>
          <cell r="D478" t="str">
            <v>ｍ2</v>
          </cell>
          <cell r="E478">
            <v>3930</v>
          </cell>
          <cell r="F478" t="str">
            <v>P-61</v>
          </cell>
        </row>
        <row r="479">
          <cell r="A479">
            <v>252512</v>
          </cell>
          <cell r="B479" t="str">
            <v>ｼｰﾄ防水</v>
          </cell>
          <cell r="C479" t="str">
            <v>厚1.0mm</v>
          </cell>
          <cell r="D479" t="str">
            <v>ｍ2</v>
          </cell>
          <cell r="E479">
            <v>3560</v>
          </cell>
          <cell r="F479" t="str">
            <v>P-61</v>
          </cell>
        </row>
        <row r="480">
          <cell r="A480">
            <v>252513</v>
          </cell>
          <cell r="B480" t="str">
            <v>ｼｰﾄ防水</v>
          </cell>
          <cell r="C480" t="str">
            <v>厚2.0mm　露出防水</v>
          </cell>
          <cell r="D480" t="str">
            <v>ｍ2</v>
          </cell>
          <cell r="E480">
            <v>4080</v>
          </cell>
          <cell r="F480" t="str">
            <v>P-61</v>
          </cell>
        </row>
        <row r="481">
          <cell r="A481">
            <v>252521</v>
          </cell>
          <cell r="B481" t="str">
            <v>塗膜防水</v>
          </cell>
          <cell r="C481" t="str">
            <v>非歩行用．厚3.5mm</v>
          </cell>
          <cell r="D481" t="str">
            <v>ｍ2</v>
          </cell>
          <cell r="E481">
            <v>4180</v>
          </cell>
          <cell r="F481" t="str">
            <v>P-61</v>
          </cell>
        </row>
        <row r="482">
          <cell r="A482">
            <v>252522</v>
          </cell>
          <cell r="B482" t="str">
            <v>塗膜防水</v>
          </cell>
          <cell r="C482" t="str">
            <v>非歩行用．厚5.0mm</v>
          </cell>
          <cell r="D482" t="str">
            <v>ｍ2</v>
          </cell>
          <cell r="E482">
            <v>6350</v>
          </cell>
          <cell r="F482" t="str">
            <v>P-61</v>
          </cell>
        </row>
        <row r="483">
          <cell r="A483">
            <v>252523</v>
          </cell>
          <cell r="B483" t="str">
            <v>塗膜防水</v>
          </cell>
          <cell r="C483" t="str">
            <v>ﾏﾅﾀｲﾄ A工法</v>
          </cell>
          <cell r="D483" t="str">
            <v>ｍ2</v>
          </cell>
          <cell r="E483">
            <v>4180</v>
          </cell>
          <cell r="F483" t="str">
            <v>P-61</v>
          </cell>
        </row>
        <row r="484">
          <cell r="A484">
            <v>252524</v>
          </cell>
          <cell r="B484" t="str">
            <v>塗膜防水</v>
          </cell>
          <cell r="C484" t="str">
            <v>ﾏﾅﾀｲﾄ B工法</v>
          </cell>
          <cell r="D484" t="str">
            <v>ｍ2</v>
          </cell>
          <cell r="E484">
            <v>4180</v>
          </cell>
          <cell r="F484" t="str">
            <v>P-61</v>
          </cell>
        </row>
        <row r="485">
          <cell r="A485">
            <v>252525</v>
          </cell>
          <cell r="B485" t="str">
            <v>塗膜防水</v>
          </cell>
          <cell r="C485" t="str">
            <v>ﾏﾅﾀｲﾄ C工法</v>
          </cell>
          <cell r="D485" t="str">
            <v>ｍ2</v>
          </cell>
          <cell r="E485">
            <v>4180</v>
          </cell>
          <cell r="F485" t="str">
            <v>P-61</v>
          </cell>
        </row>
        <row r="487">
          <cell r="A487" t="str">
            <v>屋根工事</v>
          </cell>
        </row>
        <row r="489">
          <cell r="A489">
            <v>253001</v>
          </cell>
          <cell r="B489" t="str">
            <v>木毛ｾﾒﾝﾄ板</v>
          </cell>
          <cell r="C489" t="str">
            <v>厚25</v>
          </cell>
          <cell r="D489" t="str">
            <v>ｍ2</v>
          </cell>
          <cell r="E489">
            <v>2000</v>
          </cell>
          <cell r="F489" t="str">
            <v>P-62</v>
          </cell>
        </row>
        <row r="490">
          <cell r="A490">
            <v>253002</v>
          </cell>
          <cell r="B490" t="str">
            <v>木毛ｾﾒﾝﾄ板</v>
          </cell>
          <cell r="C490" t="str">
            <v>厚20</v>
          </cell>
          <cell r="D490" t="str">
            <v>ｍ2</v>
          </cell>
          <cell r="E490">
            <v>1900</v>
          </cell>
          <cell r="F490" t="str">
            <v>P-62</v>
          </cell>
        </row>
        <row r="491">
          <cell r="A491">
            <v>253003</v>
          </cell>
          <cell r="B491" t="str">
            <v>こけら葺き</v>
          </cell>
          <cell r="C491" t="str">
            <v>ｺﾛｼｰﾄ程度</v>
          </cell>
          <cell r="D491" t="str">
            <v>ｍ2</v>
          </cell>
          <cell r="E491">
            <v>720</v>
          </cell>
          <cell r="F491" t="str">
            <v>P-62</v>
          </cell>
        </row>
        <row r="492">
          <cell r="A492">
            <v>253011</v>
          </cell>
          <cell r="B492" t="str">
            <v>瓦棒葺き(ｶﾗｰ）</v>
          </cell>
          <cell r="C492" t="str">
            <v>厚0.35標準役物含む．下地別途</v>
          </cell>
          <cell r="D492" t="str">
            <v>ｍ2</v>
          </cell>
          <cell r="E492">
            <v>3530</v>
          </cell>
          <cell r="F492" t="str">
            <v>P-62</v>
          </cell>
        </row>
        <row r="493">
          <cell r="A493">
            <v>253012</v>
          </cell>
          <cell r="B493" t="str">
            <v>瓦棒葺き(ｶﾗｰ）</v>
          </cell>
          <cell r="C493" t="str">
            <v>厚0.4標準役物含む．下地別途</v>
          </cell>
          <cell r="D493" t="str">
            <v>ｍ2</v>
          </cell>
          <cell r="E493">
            <v>3640</v>
          </cell>
          <cell r="F493" t="str">
            <v>P-62</v>
          </cell>
        </row>
        <row r="494">
          <cell r="A494">
            <v>253013</v>
          </cell>
          <cell r="B494" t="str">
            <v>瓦棒葺き（銅板）</v>
          </cell>
          <cell r="C494" t="str">
            <v>厚0.4役物．下地別途</v>
          </cell>
          <cell r="D494" t="str">
            <v>ｍ2</v>
          </cell>
          <cell r="E494">
            <v>6030</v>
          </cell>
          <cell r="F494" t="str">
            <v>P-62</v>
          </cell>
        </row>
        <row r="495">
          <cell r="A495">
            <v>253014</v>
          </cell>
          <cell r="B495" t="str">
            <v>瓦棒葺き(ｶﾗｰ）</v>
          </cell>
          <cell r="C495" t="str">
            <v>厚0.35.野地板.ｱｽﾌｧﾙﾙｰﾌｨﾝｸﾞ共</v>
          </cell>
          <cell r="D495" t="str">
            <v>ｍ2</v>
          </cell>
          <cell r="E495">
            <v>5650</v>
          </cell>
          <cell r="F495" t="str">
            <v>P-62</v>
          </cell>
        </row>
        <row r="496">
          <cell r="A496">
            <v>253015</v>
          </cell>
          <cell r="B496" t="str">
            <v>瓦棒葺き(ｶﾗｰ）</v>
          </cell>
          <cell r="C496" t="str">
            <v>厚0.4.野地板.ｱｽﾌｧﾙﾙｰﾌｨﾝｸﾞ共</v>
          </cell>
          <cell r="D496" t="str">
            <v>ｍ2</v>
          </cell>
          <cell r="E496">
            <v>5760</v>
          </cell>
          <cell r="F496" t="str">
            <v>P-62</v>
          </cell>
        </row>
        <row r="497">
          <cell r="A497">
            <v>253016</v>
          </cell>
          <cell r="B497" t="str">
            <v>瓦棒葺き（銅板）</v>
          </cell>
          <cell r="C497" t="str">
            <v>厚0.4.野地板.ｱｽﾌｧﾙﾙｰﾌｨﾝｸﾞ共</v>
          </cell>
          <cell r="D497" t="str">
            <v>ｍ2</v>
          </cell>
          <cell r="E497">
            <v>8150</v>
          </cell>
          <cell r="F497" t="str">
            <v>P-62</v>
          </cell>
        </row>
        <row r="498">
          <cell r="A498">
            <v>253017</v>
          </cell>
          <cell r="B498" t="str">
            <v>瓦棒葺き(ｶﾗｰ）</v>
          </cell>
          <cell r="C498" t="str">
            <v>厚0.4.木毛ｾﾒﾝﾄ板.ｱｽﾌｧﾙﾙｰﾌｨﾝｸﾞ共</v>
          </cell>
          <cell r="D498" t="str">
            <v>ｍ2</v>
          </cell>
          <cell r="E498">
            <v>5840</v>
          </cell>
          <cell r="F498" t="str">
            <v>P-62</v>
          </cell>
        </row>
        <row r="499">
          <cell r="A499">
            <v>253018</v>
          </cell>
          <cell r="B499" t="str">
            <v>瓦棒葺き(ｶﾗｰ）</v>
          </cell>
          <cell r="C499" t="str">
            <v>厚0.4.木毛ｾﾒﾝﾄ板.ｱｽﾌｧﾙﾙｰﾌｨﾝｸﾞ共</v>
          </cell>
          <cell r="D499" t="str">
            <v>ｍ2</v>
          </cell>
          <cell r="E499">
            <v>5950</v>
          </cell>
          <cell r="F499" t="str">
            <v>P-62</v>
          </cell>
        </row>
        <row r="500">
          <cell r="A500">
            <v>253019</v>
          </cell>
          <cell r="B500" t="str">
            <v>瓦棒葺き（銅板）</v>
          </cell>
          <cell r="C500" t="str">
            <v>厚0.4.木毛ｾﾒﾝﾄ板.ｱｽﾌｧﾙﾙｰﾌｨﾝｸﾞ共</v>
          </cell>
          <cell r="D500" t="str">
            <v>ｍ2</v>
          </cell>
          <cell r="E500">
            <v>8340</v>
          </cell>
          <cell r="F500" t="str">
            <v>P-62</v>
          </cell>
        </row>
        <row r="501">
          <cell r="A501">
            <v>253021</v>
          </cell>
          <cell r="B501" t="str">
            <v>瓦棒葺き(ｶﾗｰ）</v>
          </cell>
          <cell r="C501" t="str">
            <v>厚0.4.四つ切り．一文字．役物．下地別途</v>
          </cell>
          <cell r="D501" t="str">
            <v>ｍ2</v>
          </cell>
          <cell r="E501">
            <v>3340</v>
          </cell>
          <cell r="F501" t="str">
            <v>P-62</v>
          </cell>
        </row>
        <row r="502">
          <cell r="A502">
            <v>253022</v>
          </cell>
          <cell r="B502" t="str">
            <v>瓦棒葺き（銅板）</v>
          </cell>
          <cell r="C502" t="str">
            <v>厚0.3.四つ切り．一文字．役物．下地別途</v>
          </cell>
          <cell r="D502" t="str">
            <v>ｍ2</v>
          </cell>
          <cell r="E502">
            <v>11800</v>
          </cell>
          <cell r="F502" t="str">
            <v>P-62</v>
          </cell>
        </row>
        <row r="503">
          <cell r="A503">
            <v>253023</v>
          </cell>
          <cell r="B503" t="str">
            <v>瓦棒葺き(ｶﾗｰ）</v>
          </cell>
          <cell r="C503" t="str">
            <v>厚0.4.四つ切り．合板.ｱｽﾌｧﾙﾄﾙｰﾌｨﾝｸﾞ</v>
          </cell>
          <cell r="D503" t="str">
            <v>ｍ2</v>
          </cell>
          <cell r="E503">
            <v>7260</v>
          </cell>
          <cell r="F503" t="str">
            <v>P-62</v>
          </cell>
        </row>
        <row r="504">
          <cell r="A504">
            <v>253024</v>
          </cell>
          <cell r="B504" t="str">
            <v>瓦棒葺き（銅板）</v>
          </cell>
          <cell r="C504" t="str">
            <v>厚0.3.四つ切り．合板.ｱｽﾌｧﾙﾄﾙｰﾌｨﾝｸﾞ</v>
          </cell>
          <cell r="D504" t="str">
            <v>ｍ2</v>
          </cell>
          <cell r="E504">
            <v>15700</v>
          </cell>
          <cell r="F504" t="str">
            <v>P-62</v>
          </cell>
        </row>
        <row r="505">
          <cell r="A505">
            <v>253031</v>
          </cell>
          <cell r="B505" t="str">
            <v>瓦棒葺き(ｶﾗｰ）</v>
          </cell>
          <cell r="C505" t="str">
            <v>小波厚0.35．木造下地別途</v>
          </cell>
          <cell r="D505" t="str">
            <v>ｍ2</v>
          </cell>
          <cell r="E505">
            <v>1760</v>
          </cell>
          <cell r="F505" t="str">
            <v>P-62</v>
          </cell>
        </row>
        <row r="506">
          <cell r="A506">
            <v>253032</v>
          </cell>
          <cell r="B506" t="str">
            <v>瓦棒葺き(ｶﾗｰ）</v>
          </cell>
          <cell r="C506" t="str">
            <v>小波厚0.4．木造下地別途</v>
          </cell>
          <cell r="D506" t="str">
            <v>ｍ2</v>
          </cell>
          <cell r="E506">
            <v>1840</v>
          </cell>
          <cell r="F506" t="str">
            <v>P-62</v>
          </cell>
        </row>
        <row r="507">
          <cell r="A507">
            <v>253033</v>
          </cell>
          <cell r="B507" t="str">
            <v>瓦棒葺き(ｶﾗｰ）</v>
          </cell>
          <cell r="C507" t="str">
            <v>大波厚0.4.鉄骨下地別途</v>
          </cell>
          <cell r="D507" t="str">
            <v>ｍ2</v>
          </cell>
          <cell r="E507">
            <v>2070</v>
          </cell>
          <cell r="F507" t="str">
            <v>P-62</v>
          </cell>
        </row>
        <row r="508">
          <cell r="A508">
            <v>253101</v>
          </cell>
          <cell r="B508" t="str">
            <v>折板(ｶﾗｰ）</v>
          </cell>
          <cell r="C508" t="str">
            <v>厚0.6.山高85ﾀｲﾄﾌﾚｰﾑ棟包面戸別途</v>
          </cell>
          <cell r="D508" t="str">
            <v>ｍ2</v>
          </cell>
          <cell r="E508">
            <v>3310</v>
          </cell>
          <cell r="F508" t="str">
            <v>P-62</v>
          </cell>
        </row>
        <row r="509">
          <cell r="A509">
            <v>253102</v>
          </cell>
          <cell r="B509" t="str">
            <v>折板(ｶﾗｰ）</v>
          </cell>
          <cell r="C509" t="str">
            <v>厚0.8.山高85ﾀｲﾄﾌﾚｰﾑ棟包面戸別途</v>
          </cell>
          <cell r="D509" t="str">
            <v>ｍ2</v>
          </cell>
          <cell r="E509">
            <v>3720</v>
          </cell>
          <cell r="F509" t="str">
            <v>P-62</v>
          </cell>
        </row>
        <row r="510">
          <cell r="A510">
            <v>253103</v>
          </cell>
          <cell r="B510" t="str">
            <v>折板(ｶﾗｰ）</v>
          </cell>
          <cell r="C510" t="str">
            <v>厚0.6.山高150ﾀｲﾄﾌﾚｰﾑ棟包面戸別途</v>
          </cell>
          <cell r="D510" t="str">
            <v>ｍ2</v>
          </cell>
          <cell r="E510">
            <v>3490</v>
          </cell>
          <cell r="F510" t="str">
            <v>P-62</v>
          </cell>
        </row>
        <row r="511">
          <cell r="A511">
            <v>253104</v>
          </cell>
          <cell r="B511" t="str">
            <v>折板(ｶﾗｰ）</v>
          </cell>
          <cell r="C511" t="str">
            <v>厚0.8.山高150ﾀｲﾄﾌﾚｰﾑ棟包面戸別途</v>
          </cell>
          <cell r="D511" t="str">
            <v>ｍ2</v>
          </cell>
          <cell r="E511">
            <v>4010</v>
          </cell>
          <cell r="F511" t="str">
            <v>P-62</v>
          </cell>
        </row>
        <row r="512">
          <cell r="A512">
            <v>253105</v>
          </cell>
          <cell r="B512" t="str">
            <v>折板(ｶﾗｰ）</v>
          </cell>
          <cell r="C512" t="str">
            <v>厚0.8.山高170ﾀｲﾄﾌﾚｰﾑ棟包面戸別途</v>
          </cell>
          <cell r="D512" t="str">
            <v>ｍ2</v>
          </cell>
          <cell r="E512">
            <v>4600</v>
          </cell>
          <cell r="F512" t="str">
            <v>P-62</v>
          </cell>
        </row>
        <row r="513">
          <cell r="A513">
            <v>253106</v>
          </cell>
          <cell r="B513" t="str">
            <v>折板(ｶﾗｰ）</v>
          </cell>
          <cell r="C513" t="str">
            <v>厚1.0.山高170ﾀｲﾄﾌﾚｰﾑ棟包面戸別途</v>
          </cell>
          <cell r="D513" t="str">
            <v>ｍ2</v>
          </cell>
          <cell r="E513">
            <v>5490</v>
          </cell>
          <cell r="F513" t="str">
            <v>P-62</v>
          </cell>
        </row>
        <row r="514">
          <cell r="A514">
            <v>253111</v>
          </cell>
          <cell r="B514" t="str">
            <v>折板（塩ﾋﾞ）</v>
          </cell>
          <cell r="C514" t="str">
            <v>厚0.6.山高85</v>
          </cell>
          <cell r="D514" t="str">
            <v>ｍ2</v>
          </cell>
          <cell r="E514">
            <v>4110</v>
          </cell>
          <cell r="F514" t="str">
            <v>P-62</v>
          </cell>
        </row>
        <row r="515">
          <cell r="A515">
            <v>253112</v>
          </cell>
          <cell r="B515" t="str">
            <v>折板（塩ﾋﾞ）</v>
          </cell>
          <cell r="C515" t="str">
            <v>厚0.8.山高85</v>
          </cell>
          <cell r="D515" t="str">
            <v>ｍ2</v>
          </cell>
          <cell r="E515">
            <v>4680</v>
          </cell>
          <cell r="F515" t="str">
            <v>P-63</v>
          </cell>
        </row>
        <row r="516">
          <cell r="A516">
            <v>253113</v>
          </cell>
          <cell r="B516" t="str">
            <v>折板（塩ﾋﾞ）</v>
          </cell>
          <cell r="C516" t="str">
            <v>厚0.6.山高150</v>
          </cell>
          <cell r="D516" t="str">
            <v>ｍ2</v>
          </cell>
          <cell r="E516">
            <v>4680</v>
          </cell>
          <cell r="F516" t="str">
            <v>P-63</v>
          </cell>
        </row>
        <row r="517">
          <cell r="A517">
            <v>253114</v>
          </cell>
          <cell r="B517" t="str">
            <v>折板（塩ﾋﾞ）</v>
          </cell>
          <cell r="C517" t="str">
            <v>厚0.8.山高150</v>
          </cell>
          <cell r="D517" t="str">
            <v>ｍ2</v>
          </cell>
          <cell r="E517">
            <v>5490</v>
          </cell>
          <cell r="F517" t="str">
            <v>P-63</v>
          </cell>
        </row>
        <row r="518">
          <cell r="A518">
            <v>253115</v>
          </cell>
          <cell r="B518" t="str">
            <v>折板（塩ﾋﾞ）</v>
          </cell>
          <cell r="C518" t="str">
            <v>厚0.8.山高170</v>
          </cell>
          <cell r="D518" t="str">
            <v>ｍ2</v>
          </cell>
          <cell r="E518">
            <v>6380</v>
          </cell>
          <cell r="F518" t="str">
            <v>P-63</v>
          </cell>
        </row>
        <row r="519">
          <cell r="A519">
            <v>253116</v>
          </cell>
          <cell r="B519" t="str">
            <v>折板（塩ﾋﾞ）</v>
          </cell>
          <cell r="C519" t="str">
            <v>厚1.0.山高170</v>
          </cell>
          <cell r="D519" t="str">
            <v>ｍ2</v>
          </cell>
          <cell r="E519">
            <v>6780</v>
          </cell>
          <cell r="F519" t="str">
            <v>P-63</v>
          </cell>
        </row>
        <row r="520">
          <cell r="A520">
            <v>253201</v>
          </cell>
          <cell r="B520" t="str">
            <v>ﾀｲﾄﾌﾚｰﾑ</v>
          </cell>
          <cell r="C520" t="str">
            <v>折板用山高85ｶﾗｰ鉄板用</v>
          </cell>
          <cell r="D520" t="str">
            <v>ｍ</v>
          </cell>
          <cell r="E520">
            <v>1210</v>
          </cell>
          <cell r="F520" t="str">
            <v>P-63</v>
          </cell>
        </row>
        <row r="521">
          <cell r="A521">
            <v>253202</v>
          </cell>
          <cell r="B521" t="str">
            <v>ﾀｲﾄﾌﾚｰﾑ</v>
          </cell>
          <cell r="C521" t="str">
            <v>折板用山高150ｶﾗｰ鉄板用</v>
          </cell>
          <cell r="D521" t="str">
            <v>ｍ</v>
          </cell>
          <cell r="E521">
            <v>1320</v>
          </cell>
          <cell r="F521" t="str">
            <v>P-63</v>
          </cell>
        </row>
        <row r="522">
          <cell r="A522">
            <v>253203</v>
          </cell>
          <cell r="B522" t="str">
            <v>ﾀｲﾄﾌﾚｰﾑ</v>
          </cell>
          <cell r="C522" t="str">
            <v>折板用山高170ｶﾗｰ鉄板用</v>
          </cell>
          <cell r="D522" t="str">
            <v>ｍ</v>
          </cell>
          <cell r="E522">
            <v>1390</v>
          </cell>
          <cell r="F522" t="str">
            <v>P-63</v>
          </cell>
        </row>
        <row r="523">
          <cell r="A523">
            <v>253211</v>
          </cell>
          <cell r="B523" t="str">
            <v>止面戸</v>
          </cell>
          <cell r="C523" t="str">
            <v>折板用山高85ｶﾗｰ鉄板用</v>
          </cell>
          <cell r="D523" t="str">
            <v>ｍ</v>
          </cell>
          <cell r="E523">
            <v>1610</v>
          </cell>
          <cell r="F523" t="str">
            <v>P-63</v>
          </cell>
        </row>
        <row r="524">
          <cell r="A524">
            <v>253212</v>
          </cell>
          <cell r="B524" t="str">
            <v>止面戸</v>
          </cell>
          <cell r="C524" t="str">
            <v>折板用山高150ｶﾗｰ鉄板用</v>
          </cell>
          <cell r="D524" t="str">
            <v>ｍ</v>
          </cell>
          <cell r="E524">
            <v>1720</v>
          </cell>
          <cell r="F524" t="str">
            <v>P-63</v>
          </cell>
        </row>
        <row r="525">
          <cell r="A525">
            <v>253213</v>
          </cell>
          <cell r="B525" t="str">
            <v>止面戸</v>
          </cell>
          <cell r="C525" t="str">
            <v>折板用山高170ｶﾗｰ鉄板用</v>
          </cell>
          <cell r="D525" t="str">
            <v>ｍ</v>
          </cell>
          <cell r="E525">
            <v>1790</v>
          </cell>
          <cell r="F525" t="str">
            <v>P-63</v>
          </cell>
        </row>
        <row r="526">
          <cell r="A526">
            <v>253221</v>
          </cell>
          <cell r="B526" t="str">
            <v>棟包(ｴﾌﾟﾛﾝ無し）</v>
          </cell>
          <cell r="C526" t="str">
            <v>折板用山高85ｶﾗｰ鉄板用</v>
          </cell>
          <cell r="D526" t="str">
            <v>ｍ</v>
          </cell>
          <cell r="E526">
            <v>2410</v>
          </cell>
          <cell r="F526" t="str">
            <v>P-63</v>
          </cell>
        </row>
        <row r="527">
          <cell r="A527">
            <v>253222</v>
          </cell>
          <cell r="B527" t="str">
            <v>棟包(ｴﾌﾟﾛﾝ無し）</v>
          </cell>
          <cell r="C527" t="str">
            <v>折板用山高150ｶﾗｰ鉄板用</v>
          </cell>
          <cell r="D527" t="str">
            <v>ｍ</v>
          </cell>
          <cell r="E527">
            <v>2520</v>
          </cell>
          <cell r="F527" t="str">
            <v>P-63</v>
          </cell>
        </row>
        <row r="528">
          <cell r="A528">
            <v>253223</v>
          </cell>
          <cell r="B528" t="str">
            <v>棟包(ｴﾌﾟﾛﾝ無し）</v>
          </cell>
          <cell r="C528" t="str">
            <v>折板用山高170ｶﾗｰ鉄板用</v>
          </cell>
          <cell r="D528" t="str">
            <v>ｍ</v>
          </cell>
          <cell r="E528">
            <v>2590</v>
          </cell>
          <cell r="F528" t="str">
            <v>P-63</v>
          </cell>
        </row>
        <row r="529">
          <cell r="A529">
            <v>253301</v>
          </cell>
          <cell r="B529" t="str">
            <v>波形ﾜｲﾔｰｶﾞﾗｽ</v>
          </cell>
          <cell r="C529" t="str">
            <v>厚6小波重ね葺き</v>
          </cell>
          <cell r="D529" t="str">
            <v>ｍ2</v>
          </cell>
          <cell r="E529">
            <v>20900</v>
          </cell>
          <cell r="F529" t="str">
            <v>P-63</v>
          </cell>
        </row>
        <row r="530">
          <cell r="A530">
            <v>253302</v>
          </cell>
          <cell r="B530" t="str">
            <v>波形ﾜｲﾔｰｶﾞﾗｽ</v>
          </cell>
          <cell r="C530" t="str">
            <v>厚6小波平葺き</v>
          </cell>
          <cell r="D530" t="str">
            <v>ｍ2</v>
          </cell>
          <cell r="E530">
            <v>20900</v>
          </cell>
          <cell r="F530" t="str">
            <v>P-63</v>
          </cell>
        </row>
        <row r="531">
          <cell r="A531">
            <v>253303</v>
          </cell>
          <cell r="B531" t="str">
            <v>波形ﾜｲﾔｰｶﾞﾗｽ</v>
          </cell>
          <cell r="C531" t="str">
            <v>厚7大波平葺き</v>
          </cell>
          <cell r="D531" t="str">
            <v>ｍ2</v>
          </cell>
          <cell r="E531">
            <v>22000</v>
          </cell>
          <cell r="F531" t="str">
            <v>P-63</v>
          </cell>
        </row>
        <row r="532">
          <cell r="A532">
            <v>253304</v>
          </cell>
          <cell r="B532" t="str">
            <v>波形ﾜｲﾔｰｶﾞﾗｽ</v>
          </cell>
          <cell r="C532" t="str">
            <v>厚7特大波</v>
          </cell>
          <cell r="D532" t="str">
            <v>ｍ2</v>
          </cell>
          <cell r="E532">
            <v>22000</v>
          </cell>
          <cell r="F532" t="str">
            <v>P-63</v>
          </cell>
        </row>
        <row r="533">
          <cell r="A533">
            <v>253311</v>
          </cell>
          <cell r="B533" t="str">
            <v>硬質塩化ﾋﾞﾆﾙ板葺き</v>
          </cell>
          <cell r="C533" t="str">
            <v>厚0.8 32波</v>
          </cell>
          <cell r="D533" t="str">
            <v>ｍ2</v>
          </cell>
          <cell r="E533">
            <v>2010</v>
          </cell>
          <cell r="F533" t="str">
            <v>P-63</v>
          </cell>
        </row>
        <row r="534">
          <cell r="A534">
            <v>253312</v>
          </cell>
          <cell r="B534" t="str">
            <v>硬質塩化ﾋﾞﾆﾙ板葺き</v>
          </cell>
          <cell r="C534" t="str">
            <v>厚1.0 76波</v>
          </cell>
          <cell r="D534" t="str">
            <v>ｍ2</v>
          </cell>
          <cell r="E534">
            <v>2420</v>
          </cell>
          <cell r="F534" t="str">
            <v>P-63</v>
          </cell>
        </row>
        <row r="535">
          <cell r="A535">
            <v>253313</v>
          </cell>
          <cell r="B535" t="str">
            <v>硬質塩化ﾋﾞﾆﾙ板葺き</v>
          </cell>
          <cell r="C535" t="str">
            <v>厚1.0 63波</v>
          </cell>
          <cell r="D535" t="str">
            <v>ｍ2</v>
          </cell>
          <cell r="E535">
            <v>2420</v>
          </cell>
          <cell r="F535" t="str">
            <v>P-63</v>
          </cell>
        </row>
        <row r="536">
          <cell r="A536">
            <v>253314</v>
          </cell>
          <cell r="B536" t="str">
            <v>硬質塩化ﾋﾞﾆﾙ板葺き</v>
          </cell>
          <cell r="C536" t="str">
            <v>厚1.0 130波</v>
          </cell>
          <cell r="D536" t="str">
            <v>ｍ2</v>
          </cell>
          <cell r="E536">
            <v>2390</v>
          </cell>
          <cell r="F536" t="str">
            <v>P-63</v>
          </cell>
        </row>
        <row r="537">
          <cell r="A537">
            <v>253321</v>
          </cell>
          <cell r="B537" t="str">
            <v>ｶﾞﾗｽ繊維強化ﾎﾟﾘ板葺き</v>
          </cell>
          <cell r="C537" t="str">
            <v>厚0.8 32波</v>
          </cell>
          <cell r="D537" t="str">
            <v>ｍ2</v>
          </cell>
          <cell r="E537">
            <v>1950</v>
          </cell>
          <cell r="F537" t="str">
            <v>P-63</v>
          </cell>
        </row>
        <row r="538">
          <cell r="A538">
            <v>253322</v>
          </cell>
          <cell r="B538" t="str">
            <v>ｶﾞﾗｽ繊維強化ﾎﾟﾘ板葺き</v>
          </cell>
          <cell r="C538" t="str">
            <v>厚1.2 76波</v>
          </cell>
          <cell r="D538" t="str">
            <v>ｍ2</v>
          </cell>
          <cell r="E538">
            <v>2890</v>
          </cell>
          <cell r="F538" t="str">
            <v>P-63</v>
          </cell>
        </row>
        <row r="539">
          <cell r="A539">
            <v>253323</v>
          </cell>
          <cell r="B539" t="str">
            <v>ｶﾞﾗｽ繊維強化ﾎﾟﾘ板葺き</v>
          </cell>
          <cell r="C539" t="str">
            <v>厚1.0 63波</v>
          </cell>
          <cell r="D539" t="str">
            <v>ｍ2</v>
          </cell>
          <cell r="E539">
            <v>2600</v>
          </cell>
          <cell r="F539" t="str">
            <v>P-63</v>
          </cell>
        </row>
        <row r="540">
          <cell r="A540">
            <v>253324</v>
          </cell>
          <cell r="B540" t="str">
            <v>ｶﾞﾗｽ繊維強化ﾎﾟﾘ板葺き</v>
          </cell>
          <cell r="C540" t="str">
            <v>厚1.2 130波</v>
          </cell>
          <cell r="D540" t="str">
            <v>ｍ2</v>
          </cell>
          <cell r="E540">
            <v>3100</v>
          </cell>
          <cell r="F540" t="str">
            <v>P-63</v>
          </cell>
        </row>
        <row r="541">
          <cell r="A541">
            <v>253325</v>
          </cell>
          <cell r="B541" t="str">
            <v>ｶﾞﾗｽ繊維強化ﾎﾟﾘ板葺き</v>
          </cell>
          <cell r="C541" t="str">
            <v>厚1.5 折板葺き</v>
          </cell>
          <cell r="D541" t="str">
            <v>ｍ2</v>
          </cell>
          <cell r="E541">
            <v>7720</v>
          </cell>
          <cell r="F541" t="str">
            <v>P-64</v>
          </cell>
        </row>
        <row r="542">
          <cell r="A542">
            <v>253401</v>
          </cell>
          <cell r="B542" t="str">
            <v>日本瓦葺き</v>
          </cell>
          <cell r="C542" t="str">
            <v>いぶし瓦新磨き(銀色)標準役物共下地別途</v>
          </cell>
          <cell r="D542" t="str">
            <v>ｍ2</v>
          </cell>
          <cell r="E542">
            <v>7580</v>
          </cell>
          <cell r="F542" t="str">
            <v>P-64</v>
          </cell>
        </row>
        <row r="543">
          <cell r="A543">
            <v>253402</v>
          </cell>
          <cell r="B543" t="str">
            <v>日本瓦葺き</v>
          </cell>
          <cell r="C543" t="str">
            <v>ゆう薬瓦(青緑)標準役物共下地別途</v>
          </cell>
          <cell r="D543" t="str">
            <v>ｍ2</v>
          </cell>
          <cell r="E543">
            <v>7140</v>
          </cell>
          <cell r="F543" t="str">
            <v>P-64</v>
          </cell>
        </row>
        <row r="544">
          <cell r="A544">
            <v>253403</v>
          </cell>
          <cell r="B544" t="str">
            <v>日本瓦葺き</v>
          </cell>
          <cell r="C544" t="str">
            <v>ゆう薬瓦(ｼﾙﾊﾞｰ)標準役物共下地別途</v>
          </cell>
          <cell r="D544" t="str">
            <v>ｍ2</v>
          </cell>
          <cell r="E544">
            <v>6920</v>
          </cell>
          <cell r="F544" t="str">
            <v>P-64</v>
          </cell>
        </row>
        <row r="545">
          <cell r="A545">
            <v>253404</v>
          </cell>
          <cell r="B545" t="str">
            <v>日本瓦葺き</v>
          </cell>
          <cell r="C545" t="str">
            <v>ゆう薬瓦(銀黒)標準役物共下地別途</v>
          </cell>
          <cell r="D545" t="str">
            <v>ｍ2</v>
          </cell>
          <cell r="E545">
            <v>6920</v>
          </cell>
          <cell r="F545" t="str">
            <v>P-64</v>
          </cell>
        </row>
        <row r="546">
          <cell r="A546">
            <v>253405</v>
          </cell>
          <cell r="B546" t="str">
            <v>日本瓦葺き</v>
          </cell>
          <cell r="C546" t="str">
            <v>いぶし瓦新磨き(銀色)杉野地板共</v>
          </cell>
          <cell r="D546" t="str">
            <v>ｍ2</v>
          </cell>
          <cell r="E546">
            <v>9390</v>
          </cell>
          <cell r="F546" t="str">
            <v>P-64</v>
          </cell>
        </row>
        <row r="547">
          <cell r="A547">
            <v>253406</v>
          </cell>
          <cell r="B547" t="str">
            <v>日本瓦葺き</v>
          </cell>
          <cell r="C547" t="str">
            <v>いぶし瓦(青緑)杉野地板共</v>
          </cell>
          <cell r="D547" t="str">
            <v>ｍ2</v>
          </cell>
          <cell r="E547">
            <v>8950</v>
          </cell>
          <cell r="F547" t="str">
            <v>P-64</v>
          </cell>
        </row>
        <row r="548">
          <cell r="A548">
            <v>253407</v>
          </cell>
          <cell r="B548" t="str">
            <v>日本瓦葺き</v>
          </cell>
          <cell r="C548" t="str">
            <v>ゆう薬瓦(ｼﾙﾊﾞｰ)杉野地板共</v>
          </cell>
          <cell r="D548" t="str">
            <v>ｍ2</v>
          </cell>
          <cell r="E548">
            <v>8730</v>
          </cell>
          <cell r="F548" t="str">
            <v>P-64</v>
          </cell>
        </row>
        <row r="549">
          <cell r="A549">
            <v>253408</v>
          </cell>
          <cell r="B549" t="str">
            <v>日本瓦葺き</v>
          </cell>
          <cell r="C549" t="str">
            <v>ゆう薬瓦(銀黒)杉野地板共</v>
          </cell>
          <cell r="D549" t="str">
            <v>ｍ2</v>
          </cell>
          <cell r="E549">
            <v>8730</v>
          </cell>
          <cell r="F549" t="str">
            <v>P-64</v>
          </cell>
        </row>
        <row r="550">
          <cell r="A550">
            <v>253411</v>
          </cell>
          <cell r="B550" t="str">
            <v>洋瓦葺き</v>
          </cell>
          <cell r="C550" t="str">
            <v>Ｓ形瓦(青緑)標準役物共下地別途</v>
          </cell>
          <cell r="D550" t="str">
            <v>ｍ2</v>
          </cell>
          <cell r="E550">
            <v>7260</v>
          </cell>
          <cell r="F550" t="str">
            <v>P-64</v>
          </cell>
        </row>
        <row r="551">
          <cell r="A551">
            <v>253412</v>
          </cell>
          <cell r="B551" t="str">
            <v>洋瓦葺き</v>
          </cell>
          <cell r="C551" t="str">
            <v>Ｓ形瓦(青緑)杉野地板共</v>
          </cell>
          <cell r="D551" t="str">
            <v>ｍ2</v>
          </cell>
          <cell r="E551">
            <v>9070</v>
          </cell>
          <cell r="F551" t="str">
            <v>P-64</v>
          </cell>
        </row>
        <row r="552">
          <cell r="A552">
            <v>253421</v>
          </cell>
          <cell r="B552" t="str">
            <v>ｾﾒﾝﾄ瓦葺き</v>
          </cell>
          <cell r="C552" t="str">
            <v>無塗装品標準役物共下地別途</v>
          </cell>
          <cell r="D552" t="str">
            <v>ｍ2</v>
          </cell>
          <cell r="E552">
            <v>4470</v>
          </cell>
          <cell r="F552" t="str">
            <v>P-64</v>
          </cell>
        </row>
        <row r="553">
          <cell r="A553">
            <v>253422</v>
          </cell>
          <cell r="B553" t="str">
            <v>ｾﾒﾝﾄ瓦葺き</v>
          </cell>
          <cell r="C553" t="str">
            <v>無塗装品杉野地板共</v>
          </cell>
          <cell r="D553" t="str">
            <v>ｍ2</v>
          </cell>
          <cell r="E553">
            <v>6280</v>
          </cell>
          <cell r="F553" t="str">
            <v>P-64</v>
          </cell>
        </row>
        <row r="554">
          <cell r="A554">
            <v>253431</v>
          </cell>
          <cell r="B554" t="str">
            <v>平型屋根ｽﾚｰﾄ葺き</v>
          </cell>
          <cell r="C554" t="str">
            <v>ｶﾗｰﾍﾞｽﾄｺﾛﾆｱﾙ程度標準役物共下地別途</v>
          </cell>
          <cell r="D554" t="str">
            <v>ｍ2</v>
          </cell>
          <cell r="E554">
            <v>4760</v>
          </cell>
          <cell r="F554" t="str">
            <v>P-64</v>
          </cell>
        </row>
        <row r="555">
          <cell r="A555">
            <v>253432</v>
          </cell>
          <cell r="B555" t="str">
            <v>平型屋根ｽﾚｰﾄ葺き</v>
          </cell>
          <cell r="C555" t="str">
            <v>ｶﾗｰﾍﾞｽﾄｺﾛﾆｱﾙ程度杉野地板共</v>
          </cell>
          <cell r="D555" t="str">
            <v>ｍ2</v>
          </cell>
          <cell r="E555">
            <v>6570</v>
          </cell>
          <cell r="F555" t="str">
            <v>P-64</v>
          </cell>
        </row>
        <row r="556">
          <cell r="A556">
            <v>253441</v>
          </cell>
          <cell r="B556" t="str">
            <v>ｱｽﾌｧﾙﾄｼﾝｸﾞﾙ葺き</v>
          </cell>
          <cell r="C556" t="str">
            <v>釘打工法標準役物共下地別途</v>
          </cell>
          <cell r="D556" t="str">
            <v>ｍ2</v>
          </cell>
          <cell r="E556">
            <v>1320</v>
          </cell>
          <cell r="F556" t="str">
            <v>P-64</v>
          </cell>
        </row>
        <row r="557">
          <cell r="A557">
            <v>253451</v>
          </cell>
          <cell r="B557" t="str">
            <v>石綿ｽﾚｰﾄ波板葺き</v>
          </cell>
          <cell r="C557" t="str">
            <v>大波小波役物下地別途</v>
          </cell>
          <cell r="D557" t="str">
            <v>ｍ2</v>
          </cell>
          <cell r="E557">
            <v>2430</v>
          </cell>
          <cell r="F557" t="str">
            <v>P-64</v>
          </cell>
        </row>
        <row r="558">
          <cell r="A558">
            <v>253501</v>
          </cell>
          <cell r="B558" t="str">
            <v>石綿ｽﾚｰﾄ役物</v>
          </cell>
          <cell r="C558" t="str">
            <v>曲棟大波小波</v>
          </cell>
          <cell r="D558" t="str">
            <v>ｍ</v>
          </cell>
          <cell r="E558">
            <v>2810</v>
          </cell>
          <cell r="F558" t="str">
            <v>P-64</v>
          </cell>
        </row>
        <row r="559">
          <cell r="A559">
            <v>253502</v>
          </cell>
          <cell r="B559" t="str">
            <v>石綿ｽﾚｰﾄ役物</v>
          </cell>
          <cell r="C559" t="str">
            <v>巴大波小波</v>
          </cell>
          <cell r="D559" t="str">
            <v>ヶ所</v>
          </cell>
          <cell r="E559">
            <v>2220</v>
          </cell>
          <cell r="F559" t="str">
            <v>P-64</v>
          </cell>
        </row>
        <row r="560">
          <cell r="A560">
            <v>253503</v>
          </cell>
          <cell r="B560" t="str">
            <v>石綿ｽﾚｰﾄ役物</v>
          </cell>
          <cell r="C560" t="str">
            <v>けらば大波小波</v>
          </cell>
          <cell r="D560" t="str">
            <v>ｍ</v>
          </cell>
          <cell r="E560">
            <v>1960</v>
          </cell>
          <cell r="F560" t="str">
            <v>P-64</v>
          </cell>
        </row>
        <row r="561">
          <cell r="A561">
            <v>253504</v>
          </cell>
          <cell r="B561" t="str">
            <v>石綿ｽﾚｰﾄ役物</v>
          </cell>
          <cell r="C561" t="str">
            <v>角当大波小波</v>
          </cell>
          <cell r="D561" t="str">
            <v>ｍ</v>
          </cell>
          <cell r="E561">
            <v>1960</v>
          </cell>
          <cell r="F561" t="str">
            <v>P-64</v>
          </cell>
        </row>
        <row r="562">
          <cell r="A562">
            <v>253505</v>
          </cell>
          <cell r="B562" t="str">
            <v>石綿ｽﾚｰﾄ役物</v>
          </cell>
          <cell r="C562" t="str">
            <v>面戸大波小波</v>
          </cell>
          <cell r="D562" t="str">
            <v>ｍ</v>
          </cell>
          <cell r="E562">
            <v>1960</v>
          </cell>
          <cell r="F562" t="str">
            <v>P-64</v>
          </cell>
        </row>
        <row r="563">
          <cell r="A563">
            <v>253506</v>
          </cell>
          <cell r="B563" t="str">
            <v>石綿ｽﾚｰﾄ役物</v>
          </cell>
          <cell r="C563" t="str">
            <v>軒先加工大波小波</v>
          </cell>
          <cell r="D563" t="str">
            <v>ｍ</v>
          </cell>
          <cell r="E563">
            <v>2370</v>
          </cell>
          <cell r="F563" t="str">
            <v>P-64</v>
          </cell>
        </row>
        <row r="564">
          <cell r="A564">
            <v>253511</v>
          </cell>
          <cell r="B564" t="str">
            <v>平板葺き</v>
          </cell>
          <cell r="C564" t="str">
            <v>厚0.4 四つ切一文字役物下地別途</v>
          </cell>
          <cell r="D564" t="str">
            <v>ｍ2</v>
          </cell>
          <cell r="E564">
            <v>2850</v>
          </cell>
          <cell r="F564" t="str">
            <v>P-64</v>
          </cell>
        </row>
        <row r="565">
          <cell r="A565">
            <v>253521</v>
          </cell>
          <cell r="B565" t="str">
            <v>心木無し瓦棒葺き</v>
          </cell>
          <cell r="C565" t="str">
            <v>厚0.35 ｶﾗｰ鉄板樋し吊子</v>
          </cell>
          <cell r="D565" t="str">
            <v>ｍ2</v>
          </cell>
          <cell r="E565">
            <v>3880</v>
          </cell>
          <cell r="F565" t="str">
            <v>P-64</v>
          </cell>
        </row>
        <row r="566">
          <cell r="A566">
            <v>253522</v>
          </cell>
          <cell r="B566" t="str">
            <v>心木無し瓦棒葺き</v>
          </cell>
          <cell r="C566" t="str">
            <v>厚0.4 ｶﾗｰ鉄板樋し吊子</v>
          </cell>
          <cell r="D566" t="str">
            <v>ｍ2</v>
          </cell>
          <cell r="E566">
            <v>4060</v>
          </cell>
          <cell r="F566" t="str">
            <v>P-64</v>
          </cell>
        </row>
        <row r="567">
          <cell r="A567">
            <v>253531</v>
          </cell>
          <cell r="B567" t="str">
            <v>平板葺き（亜鉛）</v>
          </cell>
          <cell r="C567" t="str">
            <v>厚0.4 四つ切合板ｱｽﾌｧﾙﾄﾙｰﾌｨﾝｸﾞ共</v>
          </cell>
          <cell r="D567" t="str">
            <v>ｍ2</v>
          </cell>
          <cell r="E567">
            <v>6770</v>
          </cell>
          <cell r="F567" t="str">
            <v>P-65</v>
          </cell>
        </row>
        <row r="568">
          <cell r="A568">
            <v>253541</v>
          </cell>
          <cell r="B568" t="str">
            <v>心木無し瓦棒葺き</v>
          </cell>
          <cell r="C568" t="str">
            <v>厚0.35 野地板ｱｽﾌｧﾙﾄﾙｰﾌｨﾝｸﾞ共</v>
          </cell>
          <cell r="D568" t="str">
            <v>ｍ2</v>
          </cell>
          <cell r="E568">
            <v>6000</v>
          </cell>
          <cell r="F568" t="str">
            <v>P-65</v>
          </cell>
        </row>
        <row r="569">
          <cell r="A569">
            <v>253542</v>
          </cell>
          <cell r="B569" t="str">
            <v>心木無し瓦棒葺き</v>
          </cell>
          <cell r="C569" t="str">
            <v>厚0.4 野地板ｱｽﾌｧﾙﾄﾙｰﾌｨﾝｸﾞ共</v>
          </cell>
          <cell r="D569" t="str">
            <v>ｍ2</v>
          </cell>
          <cell r="E569">
            <v>6180</v>
          </cell>
          <cell r="F569" t="str">
            <v>P-65</v>
          </cell>
        </row>
        <row r="570">
          <cell r="A570">
            <v>253551</v>
          </cell>
          <cell r="B570" t="str">
            <v>波板葺き（亜鉛）</v>
          </cell>
          <cell r="C570" t="str">
            <v>小波厚0.35 釘止め木造下地別途</v>
          </cell>
          <cell r="D570" t="str">
            <v>ｍ2</v>
          </cell>
          <cell r="E570">
            <v>1510</v>
          </cell>
          <cell r="F570" t="str">
            <v>P-65</v>
          </cell>
        </row>
        <row r="571">
          <cell r="A571">
            <v>253552</v>
          </cell>
          <cell r="B571" t="str">
            <v>波板葺き（亜鉛）</v>
          </cell>
          <cell r="C571" t="str">
            <v>小波厚0.4 釘止め木造下地別途</v>
          </cell>
          <cell r="D571" t="str">
            <v>ｍ2</v>
          </cell>
          <cell r="E571">
            <v>1630</v>
          </cell>
          <cell r="F571" t="str">
            <v>P-65</v>
          </cell>
        </row>
        <row r="572">
          <cell r="A572">
            <v>253553</v>
          </cell>
          <cell r="B572" t="str">
            <v>波板葺き（亜鉛）</v>
          </cell>
          <cell r="C572" t="str">
            <v>大波厚0.4 ﾌｯｸ止め鉄骨下地別途</v>
          </cell>
          <cell r="D572" t="str">
            <v>ｍ2</v>
          </cell>
          <cell r="E572">
            <v>1860</v>
          </cell>
          <cell r="F572" t="str">
            <v>P-65</v>
          </cell>
        </row>
        <row r="573">
          <cell r="A573">
            <v>253561</v>
          </cell>
          <cell r="B573" t="str">
            <v>棟包(ｶﾗｰ）</v>
          </cell>
          <cell r="C573" t="str">
            <v>厚0.4 糸幅300mm</v>
          </cell>
          <cell r="D573" t="str">
            <v>ｍ2</v>
          </cell>
          <cell r="E573">
            <v>1940</v>
          </cell>
          <cell r="F573" t="str">
            <v>P-65</v>
          </cell>
        </row>
        <row r="574">
          <cell r="A574">
            <v>253562</v>
          </cell>
          <cell r="B574" t="str">
            <v>棟包（亜鉛）</v>
          </cell>
          <cell r="C574" t="str">
            <v>厚0.4 糸幅300mm</v>
          </cell>
          <cell r="D574" t="str">
            <v>ｍ2</v>
          </cell>
          <cell r="E574">
            <v>1870</v>
          </cell>
          <cell r="F574" t="str">
            <v>P-65</v>
          </cell>
        </row>
        <row r="575">
          <cell r="A575">
            <v>253563</v>
          </cell>
          <cell r="B575" t="str">
            <v>棟包(ｽﾃﾝﾚｽ）</v>
          </cell>
          <cell r="C575" t="str">
            <v>厚0.3 糸幅300mm</v>
          </cell>
          <cell r="D575" t="str">
            <v>ｍ2</v>
          </cell>
          <cell r="E575">
            <v>3160</v>
          </cell>
          <cell r="F575" t="str">
            <v>P-65</v>
          </cell>
        </row>
        <row r="576">
          <cell r="A576">
            <v>253571</v>
          </cell>
          <cell r="B576" t="str">
            <v>水切・雨押え</v>
          </cell>
          <cell r="C576" t="str">
            <v>(ｶﾗｰ鉄板)厚0.4 糸幅220mm</v>
          </cell>
          <cell r="D576" t="str">
            <v>ｍ</v>
          </cell>
          <cell r="E576">
            <v>1740</v>
          </cell>
          <cell r="F576" t="str">
            <v>P-65</v>
          </cell>
        </row>
        <row r="577">
          <cell r="A577">
            <v>253572</v>
          </cell>
          <cell r="B577" t="str">
            <v>水切・雨押え</v>
          </cell>
          <cell r="C577" t="str">
            <v>(亜鉛鉄板)厚0.4 糸幅220mm</v>
          </cell>
          <cell r="D577" t="str">
            <v>ｍ</v>
          </cell>
          <cell r="E577">
            <v>1670</v>
          </cell>
          <cell r="F577" t="str">
            <v>P-65</v>
          </cell>
        </row>
        <row r="578">
          <cell r="A578">
            <v>253573</v>
          </cell>
          <cell r="B578" t="str">
            <v>水切・雨押え</v>
          </cell>
          <cell r="C578" t="str">
            <v>(ｽﾃﾝﾚｽ)厚0.4 糸幅220mm</v>
          </cell>
          <cell r="D578" t="str">
            <v>ｍ</v>
          </cell>
          <cell r="E578">
            <v>1760</v>
          </cell>
          <cell r="F578" t="str">
            <v>P-65</v>
          </cell>
        </row>
        <row r="579">
          <cell r="A579">
            <v>253581</v>
          </cell>
          <cell r="B579" t="str">
            <v>下り谷樋(ｶﾗｰ）</v>
          </cell>
          <cell r="C579" t="str">
            <v>厚0.4 糸幅450mm</v>
          </cell>
          <cell r="D579" t="str">
            <v>ｍ</v>
          </cell>
          <cell r="E579">
            <v>3320</v>
          </cell>
          <cell r="F579" t="str">
            <v>P-65</v>
          </cell>
        </row>
        <row r="580">
          <cell r="A580">
            <v>253582</v>
          </cell>
          <cell r="B580" t="str">
            <v>下り谷樋（亜鉛）</v>
          </cell>
          <cell r="C580" t="str">
            <v>厚0.4 糸幅450mm</v>
          </cell>
          <cell r="D580" t="str">
            <v>ｍ</v>
          </cell>
          <cell r="E580">
            <v>3080</v>
          </cell>
          <cell r="F580" t="str">
            <v>P-65</v>
          </cell>
        </row>
        <row r="581">
          <cell r="A581">
            <v>253583</v>
          </cell>
          <cell r="B581" t="str">
            <v>下り谷樋(ｽﾃﾝﾚｽ）</v>
          </cell>
          <cell r="C581" t="str">
            <v>厚0.3 糸幅450mm</v>
          </cell>
          <cell r="D581" t="str">
            <v>ｍ</v>
          </cell>
          <cell r="E581">
            <v>3540</v>
          </cell>
          <cell r="F581" t="str">
            <v>P-65</v>
          </cell>
        </row>
        <row r="582">
          <cell r="A582">
            <v>253591</v>
          </cell>
          <cell r="B582" t="str">
            <v>谷樋(ｶﾗｰ）</v>
          </cell>
          <cell r="C582" t="str">
            <v>厚0.6 糸幅900mm</v>
          </cell>
          <cell r="D582" t="str">
            <v>ｍ</v>
          </cell>
          <cell r="E582">
            <v>5670</v>
          </cell>
          <cell r="F582" t="str">
            <v>P-65</v>
          </cell>
        </row>
        <row r="583">
          <cell r="A583">
            <v>253592</v>
          </cell>
          <cell r="B583" t="str">
            <v>谷樋（亜鉛）</v>
          </cell>
          <cell r="C583" t="str">
            <v>厚0.6 糸幅900mm</v>
          </cell>
          <cell r="D583" t="str">
            <v>ｍ</v>
          </cell>
          <cell r="E583">
            <v>5680</v>
          </cell>
          <cell r="F583" t="str">
            <v>P-65</v>
          </cell>
        </row>
        <row r="584">
          <cell r="A584">
            <v>253593</v>
          </cell>
          <cell r="B584" t="str">
            <v>谷樋(ｽﾃﾝﾚｽ）</v>
          </cell>
          <cell r="C584" t="str">
            <v>厚0.4 糸幅900mm</v>
          </cell>
          <cell r="D584" t="str">
            <v>ｍ</v>
          </cell>
          <cell r="E584">
            <v>6970</v>
          </cell>
          <cell r="F584" t="str">
            <v>P-65</v>
          </cell>
        </row>
        <row r="585">
          <cell r="A585">
            <v>253601</v>
          </cell>
          <cell r="B585" t="str">
            <v>庇（ｶﾗｰ）</v>
          </cell>
          <cell r="C585" t="str">
            <v>厚0.35 糸幅450mm</v>
          </cell>
          <cell r="D585" t="str">
            <v>ｍ</v>
          </cell>
          <cell r="E585">
            <v>2270</v>
          </cell>
          <cell r="F585" t="str">
            <v>P-65</v>
          </cell>
        </row>
        <row r="586">
          <cell r="A586">
            <v>253602</v>
          </cell>
          <cell r="B586" t="str">
            <v>庇（亜鉛）</v>
          </cell>
          <cell r="C586" t="str">
            <v>厚0.35 糸幅450mm</v>
          </cell>
          <cell r="D586" t="str">
            <v>ｍ</v>
          </cell>
          <cell r="E586">
            <v>2150</v>
          </cell>
          <cell r="F586" t="str">
            <v>P-65</v>
          </cell>
        </row>
        <row r="587">
          <cell r="A587">
            <v>253603</v>
          </cell>
          <cell r="B587" t="str">
            <v>庇(ｽﾃﾝﾚｽ）</v>
          </cell>
          <cell r="C587" t="str">
            <v>厚0.3 糸幅450mm</v>
          </cell>
          <cell r="D587" t="str">
            <v>ｍ</v>
          </cell>
          <cell r="E587">
            <v>3120</v>
          </cell>
          <cell r="F587" t="str">
            <v>P-65</v>
          </cell>
        </row>
        <row r="588">
          <cell r="A588">
            <v>253611</v>
          </cell>
          <cell r="B588" t="str">
            <v>軒先面戸</v>
          </cell>
          <cell r="C588" t="str">
            <v>折板用山高85ｶﾗｰ鉄板用</v>
          </cell>
          <cell r="D588" t="str">
            <v>ｍ</v>
          </cell>
          <cell r="E588">
            <v>1260</v>
          </cell>
          <cell r="F588" t="str">
            <v>P-65</v>
          </cell>
        </row>
        <row r="589">
          <cell r="A589">
            <v>253612</v>
          </cell>
          <cell r="B589" t="str">
            <v>軒先面戸</v>
          </cell>
          <cell r="C589" t="str">
            <v>折板用山高150ｶﾗｰ鉄板用</v>
          </cell>
          <cell r="D589" t="str">
            <v>ｍ</v>
          </cell>
          <cell r="E589">
            <v>1290</v>
          </cell>
          <cell r="F589" t="str">
            <v>P-65</v>
          </cell>
        </row>
        <row r="590">
          <cell r="A590">
            <v>253613</v>
          </cell>
          <cell r="B590" t="str">
            <v>軒先面戸</v>
          </cell>
          <cell r="C590" t="str">
            <v>折板用山高170ｶﾗｰ鉄板用</v>
          </cell>
          <cell r="D590" t="str">
            <v>ｍ</v>
          </cell>
          <cell r="E590">
            <v>1310</v>
          </cell>
          <cell r="F590" t="str">
            <v>P-65</v>
          </cell>
        </row>
        <row r="591">
          <cell r="A591">
            <v>253621</v>
          </cell>
          <cell r="B591" t="str">
            <v>軒先ﾌﾚｰﾑ</v>
          </cell>
          <cell r="C591" t="str">
            <v>折板用山高85ｶﾗｰ鉄板用</v>
          </cell>
          <cell r="D591" t="str">
            <v>ｍ</v>
          </cell>
          <cell r="E591">
            <v>1210</v>
          </cell>
          <cell r="F591" t="str">
            <v>P-65</v>
          </cell>
        </row>
        <row r="592">
          <cell r="A592">
            <v>253622</v>
          </cell>
          <cell r="B592" t="str">
            <v>軒先ﾌﾚｰﾑ</v>
          </cell>
          <cell r="C592" t="str">
            <v>折板用山高150ｶﾗｰ鉄板用</v>
          </cell>
          <cell r="D592" t="str">
            <v>ｍ</v>
          </cell>
          <cell r="E592">
            <v>1230</v>
          </cell>
          <cell r="F592" t="str">
            <v>P-65</v>
          </cell>
        </row>
        <row r="593">
          <cell r="A593">
            <v>253623</v>
          </cell>
          <cell r="B593" t="str">
            <v>軒先ﾌﾚｰﾑ</v>
          </cell>
          <cell r="C593" t="str">
            <v>折板用山高170ｶﾗｰ鉄板用</v>
          </cell>
          <cell r="D593" t="str">
            <v>ｍ</v>
          </cell>
          <cell r="E593">
            <v>1240</v>
          </cell>
          <cell r="F593" t="str">
            <v>P-66</v>
          </cell>
        </row>
        <row r="594">
          <cell r="A594">
            <v>253631</v>
          </cell>
          <cell r="B594" t="str">
            <v>硬質塩化ﾋﾞﾆﾙ板葺き</v>
          </cell>
          <cell r="C594" t="str">
            <v>厚0.9 32波ｶﾞﾗｽﾈｯﾄ入り</v>
          </cell>
          <cell r="D594" t="str">
            <v>ｍ2</v>
          </cell>
          <cell r="E594">
            <v>3020</v>
          </cell>
          <cell r="F594" t="str">
            <v>P-66</v>
          </cell>
        </row>
        <row r="595">
          <cell r="A595">
            <v>253641</v>
          </cell>
          <cell r="B595" t="str">
            <v>沖縄在来瓦葺き</v>
          </cell>
          <cell r="C595" t="str">
            <v>漆喰共標準役物共下地別途(瓦桟は含む）</v>
          </cell>
          <cell r="D595" t="str">
            <v>ｍ2</v>
          </cell>
          <cell r="E595">
            <v>11200</v>
          </cell>
          <cell r="F595" t="str">
            <v>P-66</v>
          </cell>
        </row>
        <row r="596">
          <cell r="A596">
            <v>253651</v>
          </cell>
          <cell r="B596" t="str">
            <v>沖縄S型瓦葺き</v>
          </cell>
          <cell r="C596" t="str">
            <v>漆喰共標準役物共下地別途(瓦桟は含む）</v>
          </cell>
          <cell r="D596" t="str">
            <v>ｍ2</v>
          </cell>
          <cell r="E596">
            <v>10100</v>
          </cell>
          <cell r="F596" t="str">
            <v>P-66</v>
          </cell>
        </row>
        <row r="597">
          <cell r="A597">
            <v>253661</v>
          </cell>
          <cell r="B597" t="str">
            <v>沖縄重瓦葺き</v>
          </cell>
          <cell r="C597" t="str">
            <v>漆喰無標準役物共下地別途(瓦桟は含む）</v>
          </cell>
          <cell r="D597" t="str">
            <v>ｍ2</v>
          </cell>
          <cell r="E597">
            <v>8900</v>
          </cell>
          <cell r="F597" t="str">
            <v>P-66</v>
          </cell>
        </row>
        <row r="598">
          <cell r="A598">
            <v>253671</v>
          </cell>
          <cell r="B598" t="str">
            <v>沖縄断熱瓦葺き</v>
          </cell>
          <cell r="C598" t="str">
            <v>漆喰無標準役物共下地別途(瓦桟は含む）</v>
          </cell>
          <cell r="D598" t="str">
            <v>ｍ2</v>
          </cell>
          <cell r="E598">
            <v>9340</v>
          </cell>
          <cell r="F598" t="str">
            <v>P-66</v>
          </cell>
        </row>
        <row r="599">
          <cell r="A599">
            <v>253681</v>
          </cell>
          <cell r="B599" t="str">
            <v>沖縄ｾﾒﾝﾄ瓦葺き</v>
          </cell>
          <cell r="C599" t="str">
            <v>漆喰共標準役物共下地別途(瓦桟は含む）</v>
          </cell>
          <cell r="D599" t="str">
            <v>ｍ2</v>
          </cell>
          <cell r="E599">
            <v>10100</v>
          </cell>
          <cell r="F599" t="str">
            <v>P-66</v>
          </cell>
        </row>
        <row r="600">
          <cell r="A600">
            <v>253691</v>
          </cell>
          <cell r="B600" t="str">
            <v>沖縄在来瓦葺き</v>
          </cell>
          <cell r="C600" t="str">
            <v>漆喰共杉野地板共</v>
          </cell>
          <cell r="D600" t="str">
            <v>ｍ2</v>
          </cell>
          <cell r="E600">
            <v>13000</v>
          </cell>
          <cell r="F600" t="str">
            <v>P-66</v>
          </cell>
        </row>
        <row r="601">
          <cell r="A601">
            <v>253701</v>
          </cell>
          <cell r="B601" t="str">
            <v>沖縄S型瓦葺き</v>
          </cell>
          <cell r="C601" t="str">
            <v>漆喰共杉野地板共</v>
          </cell>
          <cell r="D601" t="str">
            <v>ｍ2</v>
          </cell>
          <cell r="E601">
            <v>11900</v>
          </cell>
          <cell r="F601" t="str">
            <v>P-66</v>
          </cell>
        </row>
        <row r="602">
          <cell r="A602">
            <v>253711</v>
          </cell>
          <cell r="B602" t="str">
            <v>沖縄重瓦葺き</v>
          </cell>
          <cell r="C602" t="str">
            <v>漆喰無杉野地板共</v>
          </cell>
          <cell r="D602" t="str">
            <v>ｍ2</v>
          </cell>
          <cell r="E602">
            <v>10700</v>
          </cell>
          <cell r="F602" t="str">
            <v>P-66</v>
          </cell>
        </row>
        <row r="603">
          <cell r="A603">
            <v>253721</v>
          </cell>
          <cell r="B603" t="str">
            <v>沖縄断熱瓦葺き</v>
          </cell>
          <cell r="C603" t="str">
            <v>漆喰無杉野地板共</v>
          </cell>
          <cell r="D603" t="str">
            <v>ｍ2</v>
          </cell>
          <cell r="E603">
            <v>11100</v>
          </cell>
          <cell r="F603" t="str">
            <v>P-66</v>
          </cell>
        </row>
        <row r="604">
          <cell r="A604">
            <v>253731</v>
          </cell>
          <cell r="B604" t="str">
            <v>沖縄ｾﾒﾝﾄ瓦葺き</v>
          </cell>
          <cell r="C604" t="str">
            <v>漆喰共杉野地板共</v>
          </cell>
          <cell r="D604" t="str">
            <v>ｍ2</v>
          </cell>
          <cell r="E604">
            <v>11900</v>
          </cell>
          <cell r="F604" t="str">
            <v>P-66</v>
          </cell>
        </row>
        <row r="606">
          <cell r="A606" t="str">
            <v>石工事</v>
          </cell>
        </row>
        <row r="608">
          <cell r="A608">
            <v>254001</v>
          </cell>
          <cell r="B608" t="str">
            <v>花崗岩張り（内壁）</v>
          </cell>
          <cell r="C608" t="str">
            <v>厚25 本磨き上級</v>
          </cell>
          <cell r="D608" t="str">
            <v>ｍ2</v>
          </cell>
          <cell r="E608">
            <v>62600</v>
          </cell>
          <cell r="F608" t="str">
            <v>P-67</v>
          </cell>
        </row>
        <row r="609">
          <cell r="A609">
            <v>254002</v>
          </cell>
          <cell r="B609" t="str">
            <v>花崗岩張り（内外壁）</v>
          </cell>
          <cell r="C609" t="str">
            <v>厚25 本磨き中級</v>
          </cell>
          <cell r="D609" t="str">
            <v>ｍ2</v>
          </cell>
          <cell r="E609">
            <v>54500</v>
          </cell>
          <cell r="F609" t="str">
            <v>P-67</v>
          </cell>
        </row>
        <row r="610">
          <cell r="A610">
            <v>254003</v>
          </cell>
          <cell r="B610" t="str">
            <v>花崗岩張り（内外壁）</v>
          </cell>
          <cell r="C610" t="str">
            <v>厚25 本磨き並級</v>
          </cell>
          <cell r="D610" t="str">
            <v>ｍ2</v>
          </cell>
          <cell r="E610">
            <v>48800</v>
          </cell>
          <cell r="F610" t="str">
            <v>P-67</v>
          </cell>
        </row>
        <row r="611">
          <cell r="A611">
            <v>254004</v>
          </cell>
          <cell r="B611" t="str">
            <v>花崗岩張り（内壁）</v>
          </cell>
          <cell r="C611" t="str">
            <v>厚25 本磨き上級 下地ﾓﾙﾀﾙ共</v>
          </cell>
          <cell r="D611" t="str">
            <v>ｍ2</v>
          </cell>
          <cell r="E611">
            <v>67400</v>
          </cell>
          <cell r="F611" t="str">
            <v>P-67</v>
          </cell>
        </row>
        <row r="612">
          <cell r="A612">
            <v>254005</v>
          </cell>
          <cell r="B612" t="str">
            <v>花崗岩張り（内外壁）</v>
          </cell>
          <cell r="C612" t="str">
            <v>厚25 本磨き中級 下地ﾓﾙﾀﾙ共</v>
          </cell>
          <cell r="D612" t="str">
            <v>ｍ2</v>
          </cell>
          <cell r="E612">
            <v>59300</v>
          </cell>
          <cell r="F612" t="str">
            <v>P-67</v>
          </cell>
        </row>
        <row r="613">
          <cell r="A613">
            <v>254006</v>
          </cell>
          <cell r="B613" t="str">
            <v>花崗岩張り（内外壁）</v>
          </cell>
          <cell r="C613" t="str">
            <v>厚25 本磨き並級 下地ﾓﾙﾀﾙ共</v>
          </cell>
          <cell r="D613" t="str">
            <v>ｍ2</v>
          </cell>
          <cell r="E613">
            <v>53600</v>
          </cell>
          <cell r="F613" t="str">
            <v>P-67</v>
          </cell>
        </row>
        <row r="614">
          <cell r="A614">
            <v>254011</v>
          </cell>
          <cell r="B614" t="str">
            <v>花崗岩張り (柱）</v>
          </cell>
          <cell r="C614" t="str">
            <v>厚25 本磨き上級</v>
          </cell>
          <cell r="D614" t="str">
            <v>ｍ2</v>
          </cell>
          <cell r="E614">
            <v>72200</v>
          </cell>
          <cell r="F614" t="str">
            <v>P-67</v>
          </cell>
        </row>
        <row r="615">
          <cell r="A615">
            <v>254012</v>
          </cell>
          <cell r="B615" t="str">
            <v>花崗岩張り (柱）</v>
          </cell>
          <cell r="C615" t="str">
            <v>厚25 本磨き中級</v>
          </cell>
          <cell r="D615" t="str">
            <v>ｍ2</v>
          </cell>
          <cell r="E615">
            <v>63700</v>
          </cell>
          <cell r="F615" t="str">
            <v>P-67</v>
          </cell>
        </row>
        <row r="616">
          <cell r="A616">
            <v>254013</v>
          </cell>
          <cell r="B616" t="str">
            <v>花崗岩張り (柱）</v>
          </cell>
          <cell r="C616" t="str">
            <v>厚25 本磨き並級</v>
          </cell>
          <cell r="D616" t="str">
            <v>ｍ2</v>
          </cell>
          <cell r="E616">
            <v>57600</v>
          </cell>
          <cell r="F616" t="str">
            <v>P-67</v>
          </cell>
        </row>
        <row r="617">
          <cell r="A617">
            <v>254014</v>
          </cell>
          <cell r="B617" t="str">
            <v>花崗岩張り (柱）</v>
          </cell>
          <cell r="C617" t="str">
            <v>厚25 本磨き上級 下地ﾓﾙﾀﾙ共</v>
          </cell>
          <cell r="D617" t="str">
            <v>ｍ2</v>
          </cell>
          <cell r="E617">
            <v>77000</v>
          </cell>
          <cell r="F617" t="str">
            <v>P-67</v>
          </cell>
        </row>
        <row r="618">
          <cell r="A618">
            <v>254015</v>
          </cell>
          <cell r="B618" t="str">
            <v>花崗岩張り (柱）</v>
          </cell>
          <cell r="C618" t="str">
            <v>厚25 本磨き中級 下地ﾓﾙﾀﾙ共</v>
          </cell>
          <cell r="D618" t="str">
            <v>ｍ2</v>
          </cell>
          <cell r="E618">
            <v>68500</v>
          </cell>
          <cell r="F618" t="str">
            <v>P-67</v>
          </cell>
        </row>
        <row r="619">
          <cell r="A619">
            <v>254016</v>
          </cell>
          <cell r="B619" t="str">
            <v>花崗岩張り (柱）</v>
          </cell>
          <cell r="C619" t="str">
            <v>厚25 本磨き並級 下地ﾓﾙﾀﾙ共</v>
          </cell>
          <cell r="D619" t="str">
            <v>ｍ2</v>
          </cell>
          <cell r="E619">
            <v>62400</v>
          </cell>
          <cell r="F619" t="str">
            <v>P-67</v>
          </cell>
        </row>
        <row r="620">
          <cell r="A620">
            <v>254021</v>
          </cell>
          <cell r="B620" t="str">
            <v>花崗岩張り（床）</v>
          </cell>
          <cell r="C620" t="str">
            <v>厚25 本磨き中級</v>
          </cell>
          <cell r="D620" t="str">
            <v>ｍ2</v>
          </cell>
          <cell r="E620">
            <v>50800</v>
          </cell>
          <cell r="F620" t="str">
            <v>P-67</v>
          </cell>
        </row>
        <row r="621">
          <cell r="A621">
            <v>254022</v>
          </cell>
          <cell r="B621" t="str">
            <v>花崗岩張り（床）</v>
          </cell>
          <cell r="C621" t="str">
            <v>厚25 本磨き並級</v>
          </cell>
          <cell r="D621" t="str">
            <v>ｍ2</v>
          </cell>
          <cell r="E621">
            <v>45500</v>
          </cell>
          <cell r="F621" t="str">
            <v>P-67</v>
          </cell>
        </row>
        <row r="622">
          <cell r="A622">
            <v>254023</v>
          </cell>
          <cell r="B622" t="str">
            <v>花崗岩張り（床）</v>
          </cell>
          <cell r="C622" t="str">
            <v>厚25 本磨き中級 下地ﾓﾙﾀﾙ共</v>
          </cell>
          <cell r="D622" t="str">
            <v>ｍ2</v>
          </cell>
          <cell r="E622">
            <v>52800</v>
          </cell>
          <cell r="F622" t="str">
            <v>P-67</v>
          </cell>
        </row>
        <row r="623">
          <cell r="A623">
            <v>254024</v>
          </cell>
          <cell r="B623" t="str">
            <v>花崗岩張り（床）</v>
          </cell>
          <cell r="C623" t="str">
            <v>厚25 本磨き並級 下地ﾓﾙﾀﾙ共</v>
          </cell>
          <cell r="D623" t="str">
            <v>ｍ2</v>
          </cell>
          <cell r="E623">
            <v>47500</v>
          </cell>
          <cell r="F623" t="str">
            <v>P-67</v>
          </cell>
        </row>
        <row r="624">
          <cell r="A624">
            <v>254031</v>
          </cell>
          <cell r="B624" t="str">
            <v>花崗岩張り（内壁）</v>
          </cell>
          <cell r="C624" t="str">
            <v>厚30 機械上級</v>
          </cell>
          <cell r="D624" t="str">
            <v>ｍ2</v>
          </cell>
          <cell r="E624">
            <v>69300</v>
          </cell>
          <cell r="F624" t="str">
            <v>P-67</v>
          </cell>
        </row>
        <row r="625">
          <cell r="A625">
            <v>254032</v>
          </cell>
          <cell r="B625" t="str">
            <v>花崗岩張り（内外壁）</v>
          </cell>
          <cell r="C625" t="str">
            <v>厚30 機械中級</v>
          </cell>
          <cell r="D625" t="str">
            <v>ｍ2</v>
          </cell>
          <cell r="E625">
            <v>60800</v>
          </cell>
          <cell r="F625" t="str">
            <v>P-67</v>
          </cell>
        </row>
        <row r="626">
          <cell r="A626">
            <v>254033</v>
          </cell>
          <cell r="B626" t="str">
            <v>花崗岩張り（内外壁）</v>
          </cell>
          <cell r="C626" t="str">
            <v>厚30 機械並級</v>
          </cell>
          <cell r="D626" t="str">
            <v>ｍ2</v>
          </cell>
          <cell r="E626">
            <v>52300</v>
          </cell>
          <cell r="F626" t="str">
            <v>P-67</v>
          </cell>
        </row>
        <row r="627">
          <cell r="A627">
            <v>254034</v>
          </cell>
          <cell r="B627" t="str">
            <v>花崗岩張り（内壁）</v>
          </cell>
          <cell r="C627" t="str">
            <v>厚30 機械上級 下地ﾓﾙﾀﾙ共</v>
          </cell>
          <cell r="D627" t="str">
            <v>ｍ2</v>
          </cell>
          <cell r="E627">
            <v>74100</v>
          </cell>
          <cell r="F627" t="str">
            <v>P-67</v>
          </cell>
        </row>
        <row r="628">
          <cell r="A628">
            <v>254035</v>
          </cell>
          <cell r="B628" t="str">
            <v>花崗岩張り（内外壁）</v>
          </cell>
          <cell r="C628" t="str">
            <v>厚30 機械中級 下地ﾓﾙﾀﾙ共</v>
          </cell>
          <cell r="D628" t="str">
            <v>ｍ2</v>
          </cell>
          <cell r="E628">
            <v>65600</v>
          </cell>
          <cell r="F628" t="str">
            <v>P-67</v>
          </cell>
        </row>
        <row r="629">
          <cell r="A629">
            <v>254036</v>
          </cell>
          <cell r="B629" t="str">
            <v>花崗岩張り（内外壁）</v>
          </cell>
          <cell r="C629" t="str">
            <v>厚30 機械並級 下地ﾓﾙﾀﾙ共</v>
          </cell>
          <cell r="D629" t="str">
            <v>ｍ2</v>
          </cell>
          <cell r="E629">
            <v>57100</v>
          </cell>
          <cell r="F629" t="str">
            <v>P-67</v>
          </cell>
        </row>
        <row r="630">
          <cell r="A630">
            <v>254041</v>
          </cell>
          <cell r="B630" t="str">
            <v>花崗岩張り（柱）</v>
          </cell>
          <cell r="C630" t="str">
            <v>厚30 機械上級</v>
          </cell>
          <cell r="D630" t="str">
            <v>ｍ2</v>
          </cell>
          <cell r="E630">
            <v>75500</v>
          </cell>
          <cell r="F630" t="str">
            <v>P-67</v>
          </cell>
        </row>
        <row r="631">
          <cell r="A631">
            <v>254042</v>
          </cell>
          <cell r="B631" t="str">
            <v>花崗岩張り（柱）</v>
          </cell>
          <cell r="C631" t="str">
            <v>厚30 機械中級</v>
          </cell>
          <cell r="D631" t="str">
            <v>ｍ2</v>
          </cell>
          <cell r="E631">
            <v>66800</v>
          </cell>
          <cell r="F631" t="str">
            <v>P-67</v>
          </cell>
        </row>
        <row r="632">
          <cell r="A632">
            <v>254043</v>
          </cell>
          <cell r="B632" t="str">
            <v>花崗岩張り（柱）</v>
          </cell>
          <cell r="C632" t="str">
            <v>厚30 機械並級</v>
          </cell>
          <cell r="D632" t="str">
            <v>ｍ2</v>
          </cell>
          <cell r="E632">
            <v>58100</v>
          </cell>
          <cell r="F632" t="str">
            <v>P-67</v>
          </cell>
        </row>
        <row r="633">
          <cell r="A633">
            <v>254044</v>
          </cell>
          <cell r="B633" t="str">
            <v>花崗岩張り（柱）</v>
          </cell>
          <cell r="C633" t="str">
            <v>厚30 機械上級 下地ﾓﾙﾀﾙ共</v>
          </cell>
          <cell r="D633" t="str">
            <v>ｍ2</v>
          </cell>
          <cell r="E633">
            <v>80300</v>
          </cell>
          <cell r="F633" t="str">
            <v>P-67</v>
          </cell>
        </row>
        <row r="634">
          <cell r="A634">
            <v>254045</v>
          </cell>
          <cell r="B634" t="str">
            <v>花崗岩張り（柱）</v>
          </cell>
          <cell r="C634" t="str">
            <v>厚30 機械中級 下地ﾓﾙﾀﾙ共</v>
          </cell>
          <cell r="D634" t="str">
            <v>ｍ2</v>
          </cell>
          <cell r="E634">
            <v>71600</v>
          </cell>
          <cell r="F634" t="str">
            <v>P-68</v>
          </cell>
        </row>
        <row r="635">
          <cell r="A635">
            <v>254046</v>
          </cell>
          <cell r="B635" t="str">
            <v>花崗岩張り（柱）</v>
          </cell>
          <cell r="C635" t="str">
            <v>厚30 機械並級 下地ﾓﾙﾀﾙ共</v>
          </cell>
          <cell r="D635" t="str">
            <v>ｍ2</v>
          </cell>
          <cell r="E635">
            <v>62900</v>
          </cell>
          <cell r="F635" t="str">
            <v>P-68</v>
          </cell>
        </row>
        <row r="636">
          <cell r="A636">
            <v>254051</v>
          </cell>
          <cell r="B636" t="str">
            <v>花崗岩張り（床）</v>
          </cell>
          <cell r="C636" t="str">
            <v>厚30 機械中級</v>
          </cell>
          <cell r="D636" t="str">
            <v>ｍ2</v>
          </cell>
          <cell r="E636">
            <v>59000</v>
          </cell>
          <cell r="F636" t="str">
            <v>P-68</v>
          </cell>
        </row>
        <row r="637">
          <cell r="A637">
            <v>254052</v>
          </cell>
          <cell r="B637" t="str">
            <v>花崗岩張り（床）</v>
          </cell>
          <cell r="C637" t="str">
            <v>厚30 機械並級</v>
          </cell>
          <cell r="D637" t="str">
            <v>ｍ2</v>
          </cell>
          <cell r="E637">
            <v>51300</v>
          </cell>
          <cell r="F637" t="str">
            <v>P-68</v>
          </cell>
        </row>
        <row r="638">
          <cell r="A638">
            <v>254053</v>
          </cell>
          <cell r="B638" t="str">
            <v>花崗岩張り（床）</v>
          </cell>
          <cell r="C638" t="str">
            <v>厚30 機械中級 下地ﾓﾙﾀﾙ共</v>
          </cell>
          <cell r="D638" t="str">
            <v>ｍ2</v>
          </cell>
          <cell r="E638">
            <v>61300</v>
          </cell>
          <cell r="F638" t="str">
            <v>P-68</v>
          </cell>
        </row>
        <row r="639">
          <cell r="A639">
            <v>254054</v>
          </cell>
          <cell r="B639" t="str">
            <v>花崗岩張り（床）</v>
          </cell>
          <cell r="C639" t="str">
            <v>厚30 機械並級 下地ﾓﾙﾀﾙ共</v>
          </cell>
          <cell r="D639" t="str">
            <v>ｍ2</v>
          </cell>
          <cell r="E639">
            <v>53300</v>
          </cell>
          <cell r="F639" t="str">
            <v>P-68</v>
          </cell>
        </row>
        <row r="640">
          <cell r="A640">
            <v>254061</v>
          </cell>
          <cell r="B640" t="str">
            <v>花崗岩張り（内壁）</v>
          </cell>
          <cell r="C640" t="str">
            <v>厚25 ｼﾞｪｯﾄﾊﾞｰﾅ上級</v>
          </cell>
          <cell r="D640" t="str">
            <v>ｍ2</v>
          </cell>
          <cell r="E640">
            <v>60200</v>
          </cell>
          <cell r="F640" t="str">
            <v>P-68</v>
          </cell>
        </row>
        <row r="641">
          <cell r="A641">
            <v>254062</v>
          </cell>
          <cell r="B641" t="str">
            <v>花崗岩張り（内壁）</v>
          </cell>
          <cell r="C641" t="str">
            <v>厚25 ｼﾞｪｯﾄﾊﾞｰﾅ中級</v>
          </cell>
          <cell r="D641" t="str">
            <v>ｍ2</v>
          </cell>
          <cell r="E641">
            <v>53400</v>
          </cell>
          <cell r="F641" t="str">
            <v>P-68</v>
          </cell>
        </row>
        <row r="642">
          <cell r="A642">
            <v>254063</v>
          </cell>
          <cell r="B642" t="str">
            <v>花崗岩張り（内壁）</v>
          </cell>
          <cell r="C642" t="str">
            <v>厚25 ｼﾞｪｯﾄﾊﾞｰﾅ並級</v>
          </cell>
          <cell r="D642" t="str">
            <v>ｍ2</v>
          </cell>
          <cell r="E642">
            <v>47800</v>
          </cell>
          <cell r="F642" t="str">
            <v>P-68</v>
          </cell>
        </row>
        <row r="643">
          <cell r="A643">
            <v>254064</v>
          </cell>
          <cell r="B643" t="str">
            <v>花崗岩張り（内壁）</v>
          </cell>
          <cell r="C643" t="str">
            <v>厚25 ｼﾞｪｯﾄﾊﾞｰﾅ上級 下地ﾓﾙﾀﾙ共</v>
          </cell>
          <cell r="D643" t="str">
            <v>ｍ2</v>
          </cell>
          <cell r="E643">
            <v>65000</v>
          </cell>
          <cell r="F643" t="str">
            <v>P-68</v>
          </cell>
        </row>
        <row r="644">
          <cell r="A644">
            <v>254065</v>
          </cell>
          <cell r="B644" t="str">
            <v>花崗岩張り（内壁）</v>
          </cell>
          <cell r="C644" t="str">
            <v>厚25 ｼﾞｪｯﾄﾊﾞｰﾅ中級 下地ﾓﾙﾀﾙ共</v>
          </cell>
          <cell r="D644" t="str">
            <v>ｍ2</v>
          </cell>
          <cell r="E644">
            <v>58200</v>
          </cell>
          <cell r="F644" t="str">
            <v>P-68</v>
          </cell>
        </row>
        <row r="645">
          <cell r="A645">
            <v>254066</v>
          </cell>
          <cell r="B645" t="str">
            <v>花崗岩張り（内壁）</v>
          </cell>
          <cell r="C645" t="str">
            <v>厚25 ｼﾞｪｯﾄﾊﾞｰﾅ並級 下地ﾓﾙﾀﾙ共</v>
          </cell>
          <cell r="D645" t="str">
            <v>ｍ2</v>
          </cell>
          <cell r="E645">
            <v>52600</v>
          </cell>
          <cell r="F645" t="str">
            <v>P-68</v>
          </cell>
        </row>
        <row r="646">
          <cell r="A646">
            <v>254071</v>
          </cell>
          <cell r="B646" t="str">
            <v>花崗岩張り（柱）</v>
          </cell>
          <cell r="C646" t="str">
            <v>厚25 ｼﾞｪｯﾄﾊﾞｰﾅ上級</v>
          </cell>
          <cell r="D646" t="str">
            <v>ｍ2</v>
          </cell>
          <cell r="E646">
            <v>68400</v>
          </cell>
          <cell r="F646" t="str">
            <v>P-68</v>
          </cell>
        </row>
        <row r="647">
          <cell r="A647">
            <v>254072</v>
          </cell>
          <cell r="B647" t="str">
            <v>花崗岩張り（柱）</v>
          </cell>
          <cell r="C647" t="str">
            <v>厚25 ｼﾞｪｯﾄﾊﾞｰﾅ中級</v>
          </cell>
          <cell r="D647" t="str">
            <v>ｍ2</v>
          </cell>
          <cell r="E647">
            <v>61400</v>
          </cell>
          <cell r="F647" t="str">
            <v>P-68</v>
          </cell>
        </row>
        <row r="648">
          <cell r="A648">
            <v>254073</v>
          </cell>
          <cell r="B648" t="str">
            <v>花崗岩張り（柱）</v>
          </cell>
          <cell r="C648" t="str">
            <v>厚25 ｼﾞｪｯﾄﾊﾞｰﾅ並級</v>
          </cell>
          <cell r="D648" t="str">
            <v>ｍ2</v>
          </cell>
          <cell r="E648">
            <v>55700</v>
          </cell>
          <cell r="F648" t="str">
            <v>P-68</v>
          </cell>
        </row>
        <row r="649">
          <cell r="A649">
            <v>254074</v>
          </cell>
          <cell r="B649" t="str">
            <v>花崗岩張り（柱）</v>
          </cell>
          <cell r="C649" t="str">
            <v>厚25 ｼﾞｪｯﾄﾊﾞｰﾅ上級 下地ﾓﾙﾀﾙ共</v>
          </cell>
          <cell r="D649" t="str">
            <v>ｍ2</v>
          </cell>
          <cell r="E649">
            <v>73200</v>
          </cell>
          <cell r="F649" t="str">
            <v>P-68</v>
          </cell>
        </row>
        <row r="650">
          <cell r="A650">
            <v>254075</v>
          </cell>
          <cell r="B650" t="str">
            <v>花崗岩張り（柱）</v>
          </cell>
          <cell r="C650" t="str">
            <v>厚25 ｼﾞｪｯﾄﾊﾞｰﾅ中級 下地ﾓﾙﾀﾙ共</v>
          </cell>
          <cell r="D650" t="str">
            <v>ｍ2</v>
          </cell>
          <cell r="E650">
            <v>66200</v>
          </cell>
          <cell r="F650" t="str">
            <v>P-68</v>
          </cell>
        </row>
        <row r="651">
          <cell r="A651">
            <v>254076</v>
          </cell>
          <cell r="B651" t="str">
            <v>花崗岩張り（柱）</v>
          </cell>
          <cell r="C651" t="str">
            <v>厚25 ｼﾞｪｯﾄﾊﾞｰﾅ並級 下地ﾓﾙﾀﾙ共</v>
          </cell>
          <cell r="D651" t="str">
            <v>ｍ2</v>
          </cell>
          <cell r="E651">
            <v>60500</v>
          </cell>
          <cell r="F651" t="str">
            <v>P-68</v>
          </cell>
        </row>
        <row r="652">
          <cell r="A652">
            <v>254081</v>
          </cell>
          <cell r="B652" t="str">
            <v>花崗岩張り（床）</v>
          </cell>
          <cell r="C652" t="str">
            <v>厚25 ｼﾞｪｯﾄﾊﾞｰﾅ中級</v>
          </cell>
          <cell r="D652" t="str">
            <v>ｍ2</v>
          </cell>
          <cell r="E652">
            <v>50000</v>
          </cell>
          <cell r="F652" t="str">
            <v>P-68</v>
          </cell>
        </row>
        <row r="653">
          <cell r="A653">
            <v>254082</v>
          </cell>
          <cell r="B653" t="str">
            <v>花崗岩張り（床）</v>
          </cell>
          <cell r="C653" t="str">
            <v>厚25 ｼﾞｪｯﾄﾊﾞｰﾅ並級</v>
          </cell>
          <cell r="D653" t="str">
            <v>ｍ2</v>
          </cell>
          <cell r="E653">
            <v>44800</v>
          </cell>
          <cell r="F653" t="str">
            <v>P-68</v>
          </cell>
        </row>
        <row r="654">
          <cell r="A654">
            <v>254083</v>
          </cell>
          <cell r="B654" t="str">
            <v>花崗岩張り（床）</v>
          </cell>
          <cell r="C654" t="str">
            <v>厚25 ｼﾞｪｯﾄﾊﾞｰﾅ中級 下地ﾓﾙﾀﾙ共</v>
          </cell>
          <cell r="D654" t="str">
            <v>ｍ2</v>
          </cell>
          <cell r="E654">
            <v>52000</v>
          </cell>
          <cell r="F654" t="str">
            <v>P-68</v>
          </cell>
        </row>
        <row r="655">
          <cell r="A655">
            <v>254084</v>
          </cell>
          <cell r="B655" t="str">
            <v>花崗岩張り（床）</v>
          </cell>
          <cell r="C655" t="str">
            <v>厚25 ｼﾞｪｯﾄﾊﾞｰﾅ並級 下地ﾓﾙﾀﾙ共</v>
          </cell>
          <cell r="D655" t="str">
            <v>ｍ2</v>
          </cell>
          <cell r="E655">
            <v>46800</v>
          </cell>
          <cell r="F655" t="str">
            <v>P-68</v>
          </cell>
        </row>
        <row r="656">
          <cell r="A656">
            <v>254101</v>
          </cell>
          <cell r="B656" t="str">
            <v>花崗岩張り（幅木）</v>
          </cell>
          <cell r="C656" t="str">
            <v>厚20*120 本磨き上級</v>
          </cell>
          <cell r="D656" t="str">
            <v>ｍ</v>
          </cell>
          <cell r="E656">
            <v>15900</v>
          </cell>
          <cell r="F656" t="str">
            <v>P-68</v>
          </cell>
        </row>
        <row r="657">
          <cell r="A657">
            <v>254102</v>
          </cell>
          <cell r="B657" t="str">
            <v>花崗岩張り（幅木）</v>
          </cell>
          <cell r="C657" t="str">
            <v>厚20*120 本磨き中級</v>
          </cell>
          <cell r="D657" t="str">
            <v>ｍ</v>
          </cell>
          <cell r="E657">
            <v>13800</v>
          </cell>
          <cell r="F657" t="str">
            <v>P-68</v>
          </cell>
        </row>
        <row r="658">
          <cell r="A658">
            <v>254103</v>
          </cell>
          <cell r="B658" t="str">
            <v>花崗岩張り（幅木）</v>
          </cell>
          <cell r="C658" t="str">
            <v>厚20*120 本磨き並級</v>
          </cell>
          <cell r="D658" t="str">
            <v>ｍ</v>
          </cell>
          <cell r="E658">
            <v>11200</v>
          </cell>
          <cell r="F658" t="str">
            <v>P-68</v>
          </cell>
        </row>
        <row r="659">
          <cell r="A659">
            <v>254104</v>
          </cell>
          <cell r="B659" t="str">
            <v>花崗岩張り（幅木）</v>
          </cell>
          <cell r="C659" t="str">
            <v>厚20*120 本磨き上級 下地ﾓﾙﾀﾙ共</v>
          </cell>
          <cell r="D659" t="str">
            <v>ｍ</v>
          </cell>
          <cell r="E659">
            <v>20700</v>
          </cell>
          <cell r="F659" t="str">
            <v>P-68</v>
          </cell>
        </row>
        <row r="660">
          <cell r="A660">
            <v>254105</v>
          </cell>
          <cell r="B660" t="str">
            <v>花崗岩張り（幅木）</v>
          </cell>
          <cell r="C660" t="str">
            <v>厚20*120 本磨き中級 下地ﾓﾙﾀﾙ共</v>
          </cell>
          <cell r="D660" t="str">
            <v>ｍ</v>
          </cell>
          <cell r="E660">
            <v>18600</v>
          </cell>
          <cell r="F660" t="str">
            <v>P-69</v>
          </cell>
        </row>
        <row r="661">
          <cell r="A661">
            <v>254106</v>
          </cell>
          <cell r="B661" t="str">
            <v>花崗岩張り（幅木）</v>
          </cell>
          <cell r="C661" t="str">
            <v>厚20*120 本磨き並級 下地ﾓﾙﾀﾙ共</v>
          </cell>
          <cell r="D661" t="str">
            <v>ｍ</v>
          </cell>
          <cell r="E661">
            <v>16000</v>
          </cell>
          <cell r="F661" t="str">
            <v>P-69</v>
          </cell>
        </row>
        <row r="662">
          <cell r="A662">
            <v>254111</v>
          </cell>
          <cell r="B662" t="str">
            <v>花崗岩張り（笠石）</v>
          </cell>
          <cell r="C662" t="str">
            <v>厚20*180 中級</v>
          </cell>
          <cell r="D662" t="str">
            <v>ｍ</v>
          </cell>
          <cell r="E662">
            <v>23300</v>
          </cell>
          <cell r="F662" t="str">
            <v>P-69</v>
          </cell>
        </row>
        <row r="663">
          <cell r="A663">
            <v>254112</v>
          </cell>
          <cell r="B663" t="str">
            <v>花崗岩張り（笠石）</v>
          </cell>
          <cell r="C663" t="str">
            <v>厚20*180 並級</v>
          </cell>
          <cell r="D663" t="str">
            <v>ｍ</v>
          </cell>
          <cell r="E663">
            <v>20800</v>
          </cell>
          <cell r="F663" t="str">
            <v>P-69</v>
          </cell>
        </row>
        <row r="664">
          <cell r="A664">
            <v>254113</v>
          </cell>
          <cell r="B664" t="str">
            <v>花崗岩張り（笠石）</v>
          </cell>
          <cell r="C664" t="str">
            <v>厚20*180 中級 下地ﾓﾙﾀﾙ共</v>
          </cell>
          <cell r="D664" t="str">
            <v>ｍ</v>
          </cell>
          <cell r="E664">
            <v>26900</v>
          </cell>
          <cell r="F664" t="str">
            <v>P-69</v>
          </cell>
        </row>
        <row r="665">
          <cell r="A665">
            <v>254114</v>
          </cell>
          <cell r="B665" t="str">
            <v>花崗岩張り（笠石）</v>
          </cell>
          <cell r="C665" t="str">
            <v>厚20*180 並級 下地ﾓﾙﾀﾙ共</v>
          </cell>
          <cell r="D665" t="str">
            <v>ｍ</v>
          </cell>
          <cell r="E665">
            <v>24400</v>
          </cell>
          <cell r="F665" t="str">
            <v>P-69</v>
          </cell>
        </row>
        <row r="666">
          <cell r="A666">
            <v>254211</v>
          </cell>
          <cell r="B666" t="str">
            <v>大理石張り（内壁）</v>
          </cell>
          <cell r="C666" t="str">
            <v>厚25 本磨き上級</v>
          </cell>
          <cell r="D666" t="str">
            <v>ｍ2</v>
          </cell>
          <cell r="E666">
            <v>63700</v>
          </cell>
          <cell r="F666" t="str">
            <v>P-69</v>
          </cell>
        </row>
        <row r="667">
          <cell r="A667">
            <v>254212</v>
          </cell>
          <cell r="B667" t="str">
            <v>大理石張り（内外壁）</v>
          </cell>
          <cell r="C667" t="str">
            <v>厚25 本磨き中級</v>
          </cell>
          <cell r="D667" t="str">
            <v>ｍ2</v>
          </cell>
          <cell r="E667">
            <v>50000</v>
          </cell>
          <cell r="F667" t="str">
            <v>P-69</v>
          </cell>
        </row>
        <row r="668">
          <cell r="A668">
            <v>254213</v>
          </cell>
          <cell r="B668" t="str">
            <v>大理石張り（内外壁）</v>
          </cell>
          <cell r="C668" t="str">
            <v>厚25 本磨き並級</v>
          </cell>
          <cell r="D668" t="str">
            <v>ｍ2</v>
          </cell>
          <cell r="E668">
            <v>42700</v>
          </cell>
          <cell r="F668" t="str">
            <v>P-69</v>
          </cell>
        </row>
        <row r="669">
          <cell r="A669">
            <v>254214</v>
          </cell>
          <cell r="B669" t="str">
            <v>大理石張り（内壁）</v>
          </cell>
          <cell r="C669" t="str">
            <v>厚25 本磨き上級 下地ﾓﾙﾀﾙ共</v>
          </cell>
          <cell r="D669" t="str">
            <v>ｍ2</v>
          </cell>
          <cell r="E669">
            <v>68500</v>
          </cell>
          <cell r="F669" t="str">
            <v>P-69</v>
          </cell>
        </row>
        <row r="670">
          <cell r="A670">
            <v>254215</v>
          </cell>
          <cell r="B670" t="str">
            <v>大理石張り（内外壁）</v>
          </cell>
          <cell r="C670" t="str">
            <v>厚25 本磨き中級 下地ﾓﾙﾀﾙ共</v>
          </cell>
          <cell r="D670" t="str">
            <v>ｍ2</v>
          </cell>
          <cell r="E670">
            <v>54800</v>
          </cell>
          <cell r="F670" t="str">
            <v>P-69</v>
          </cell>
        </row>
        <row r="671">
          <cell r="A671">
            <v>254216</v>
          </cell>
          <cell r="B671" t="str">
            <v>大理石張り（内外壁）</v>
          </cell>
          <cell r="C671" t="str">
            <v>厚25 本磨き並級 下地ﾓﾙﾀﾙ共</v>
          </cell>
          <cell r="D671" t="str">
            <v>ｍ2</v>
          </cell>
          <cell r="E671">
            <v>47500</v>
          </cell>
          <cell r="F671" t="str">
            <v>P-69</v>
          </cell>
        </row>
        <row r="672">
          <cell r="A672">
            <v>254221</v>
          </cell>
          <cell r="B672" t="str">
            <v>大理石張り（柱）</v>
          </cell>
          <cell r="C672" t="str">
            <v>厚25 本磨き上級</v>
          </cell>
          <cell r="D672" t="str">
            <v>ｍ2</v>
          </cell>
          <cell r="E672">
            <v>69000</v>
          </cell>
          <cell r="F672" t="str">
            <v>P-69</v>
          </cell>
        </row>
        <row r="673">
          <cell r="A673">
            <v>254222</v>
          </cell>
          <cell r="B673" t="str">
            <v>大理石張り（柱）</v>
          </cell>
          <cell r="C673" t="str">
            <v>厚25 本磨き中級</v>
          </cell>
          <cell r="D673" t="str">
            <v>ｍ2</v>
          </cell>
          <cell r="E673">
            <v>57900</v>
          </cell>
          <cell r="F673" t="str">
            <v>P-69</v>
          </cell>
        </row>
        <row r="674">
          <cell r="A674">
            <v>254223</v>
          </cell>
          <cell r="B674" t="str">
            <v>大理石張り（柱）</v>
          </cell>
          <cell r="C674" t="str">
            <v>厚25 本磨き並級</v>
          </cell>
          <cell r="D674" t="str">
            <v>ｍ2</v>
          </cell>
          <cell r="E674">
            <v>49000</v>
          </cell>
          <cell r="F674" t="str">
            <v>P-69</v>
          </cell>
        </row>
        <row r="675">
          <cell r="A675">
            <v>254224</v>
          </cell>
          <cell r="B675" t="str">
            <v>大理石張り（柱）</v>
          </cell>
          <cell r="C675" t="str">
            <v>厚25 本磨き上級 下地ﾓﾙﾀﾙ共</v>
          </cell>
          <cell r="D675" t="str">
            <v>ｍ2</v>
          </cell>
          <cell r="E675">
            <v>73800</v>
          </cell>
          <cell r="F675" t="str">
            <v>P-69</v>
          </cell>
        </row>
        <row r="676">
          <cell r="A676">
            <v>254225</v>
          </cell>
          <cell r="B676" t="str">
            <v>大理石張り（柱）</v>
          </cell>
          <cell r="C676" t="str">
            <v>厚25 本磨き中級 下地ﾓﾙﾀﾙ共</v>
          </cell>
          <cell r="D676" t="str">
            <v>ｍ2</v>
          </cell>
          <cell r="E676">
            <v>62700</v>
          </cell>
          <cell r="F676" t="str">
            <v>P-69</v>
          </cell>
        </row>
        <row r="677">
          <cell r="A677">
            <v>254226</v>
          </cell>
          <cell r="B677" t="str">
            <v>大理石張り（柱）</v>
          </cell>
          <cell r="C677" t="str">
            <v>厚25 本磨き並級 下地ﾓﾙﾀﾙ共</v>
          </cell>
          <cell r="D677" t="str">
            <v>ｍ2</v>
          </cell>
          <cell r="E677">
            <v>53800</v>
          </cell>
          <cell r="F677" t="str">
            <v>P-69</v>
          </cell>
        </row>
        <row r="678">
          <cell r="A678">
            <v>254231</v>
          </cell>
          <cell r="B678" t="str">
            <v>大理石張り（床）</v>
          </cell>
          <cell r="C678" t="str">
            <v>厚25 本磨き中級</v>
          </cell>
          <cell r="D678" t="str">
            <v>ｍ2</v>
          </cell>
          <cell r="E678">
            <v>48200</v>
          </cell>
          <cell r="F678" t="str">
            <v>P-69</v>
          </cell>
        </row>
        <row r="679">
          <cell r="A679">
            <v>254232</v>
          </cell>
          <cell r="B679" t="str">
            <v>大理石張り（床）</v>
          </cell>
          <cell r="C679" t="str">
            <v>厚25 本磨き並級</v>
          </cell>
          <cell r="D679" t="str">
            <v>ｍ2</v>
          </cell>
          <cell r="E679">
            <v>40600</v>
          </cell>
          <cell r="F679" t="str">
            <v>P-69</v>
          </cell>
        </row>
        <row r="680">
          <cell r="A680">
            <v>254233</v>
          </cell>
          <cell r="B680" t="str">
            <v>大理石張り（床）</v>
          </cell>
          <cell r="C680" t="str">
            <v>厚25 本磨き中級 下地ﾓﾙﾀﾙ共</v>
          </cell>
          <cell r="D680" t="str">
            <v>ｍ2</v>
          </cell>
          <cell r="E680">
            <v>50200</v>
          </cell>
          <cell r="F680" t="str">
            <v>P-69</v>
          </cell>
        </row>
        <row r="681">
          <cell r="A681">
            <v>254234</v>
          </cell>
          <cell r="B681" t="str">
            <v>大理石張り（床）</v>
          </cell>
          <cell r="C681" t="str">
            <v>厚25 本磨き並級 下地ﾓﾙﾀﾙ共</v>
          </cell>
          <cell r="D681" t="str">
            <v>ｍ2</v>
          </cell>
          <cell r="E681">
            <v>42600</v>
          </cell>
          <cell r="F681" t="str">
            <v>P-69</v>
          </cell>
        </row>
        <row r="682">
          <cell r="A682">
            <v>254301</v>
          </cell>
          <cell r="B682" t="str">
            <v>大理石張り（幅木）</v>
          </cell>
          <cell r="C682" t="str">
            <v>厚25*120 本磨き上級</v>
          </cell>
          <cell r="D682" t="str">
            <v>ｍ</v>
          </cell>
          <cell r="E682">
            <v>15300</v>
          </cell>
          <cell r="F682" t="str">
            <v>P-69</v>
          </cell>
        </row>
        <row r="683">
          <cell r="A683">
            <v>254302</v>
          </cell>
          <cell r="B683" t="str">
            <v>大理石張り（幅木）</v>
          </cell>
          <cell r="C683" t="str">
            <v>厚25*120 本磨き中級</v>
          </cell>
          <cell r="D683" t="str">
            <v>ｍ</v>
          </cell>
          <cell r="E683">
            <v>12600</v>
          </cell>
          <cell r="F683" t="str">
            <v>P-69</v>
          </cell>
        </row>
        <row r="684">
          <cell r="A684">
            <v>254303</v>
          </cell>
          <cell r="B684" t="str">
            <v>大理石張り（幅木）</v>
          </cell>
          <cell r="C684" t="str">
            <v>厚25*120 本磨き並級</v>
          </cell>
          <cell r="D684" t="str">
            <v>ｍ</v>
          </cell>
          <cell r="E684">
            <v>11200</v>
          </cell>
          <cell r="F684" t="str">
            <v>P-69</v>
          </cell>
        </row>
        <row r="685">
          <cell r="A685">
            <v>254304</v>
          </cell>
          <cell r="B685" t="str">
            <v>大理石張り（幅木）</v>
          </cell>
          <cell r="C685" t="str">
            <v>厚25*120 本磨き上級 下地ﾓﾙﾀﾙ共</v>
          </cell>
          <cell r="D685" t="str">
            <v>ｍ</v>
          </cell>
          <cell r="E685">
            <v>15800</v>
          </cell>
          <cell r="F685" t="str">
            <v>P-69</v>
          </cell>
        </row>
        <row r="686">
          <cell r="A686">
            <v>254305</v>
          </cell>
          <cell r="B686" t="str">
            <v>大理石張り（幅木）</v>
          </cell>
          <cell r="C686" t="str">
            <v>厚25*120 本磨き中級 下地ﾓﾙﾀﾙ共</v>
          </cell>
          <cell r="D686" t="str">
            <v>ｍ</v>
          </cell>
          <cell r="E686">
            <v>13100</v>
          </cell>
          <cell r="F686" t="str">
            <v>P-70</v>
          </cell>
        </row>
        <row r="687">
          <cell r="A687">
            <v>254306</v>
          </cell>
          <cell r="B687" t="str">
            <v>大理石張り（幅木）</v>
          </cell>
          <cell r="C687" t="str">
            <v>厚25*120 本磨き並級 下地ﾓﾙﾀﾙ共</v>
          </cell>
          <cell r="D687" t="str">
            <v>ｍ</v>
          </cell>
          <cell r="E687">
            <v>11700</v>
          </cell>
          <cell r="F687" t="str">
            <v>P-70</v>
          </cell>
        </row>
        <row r="688">
          <cell r="A688">
            <v>254311</v>
          </cell>
          <cell r="B688" t="str">
            <v>大理石張り（昇り幅木）</v>
          </cell>
          <cell r="C688" t="str">
            <v>厚25*250 本磨き上級</v>
          </cell>
          <cell r="D688" t="str">
            <v>ｍ</v>
          </cell>
          <cell r="E688">
            <v>35400</v>
          </cell>
          <cell r="F688" t="str">
            <v>P-70</v>
          </cell>
        </row>
        <row r="689">
          <cell r="A689">
            <v>254312</v>
          </cell>
          <cell r="B689" t="str">
            <v>大理石張り（昇り幅木）</v>
          </cell>
          <cell r="C689" t="str">
            <v>厚25*250 本磨き中級</v>
          </cell>
          <cell r="D689" t="str">
            <v>ｍ</v>
          </cell>
          <cell r="E689">
            <v>29600</v>
          </cell>
          <cell r="F689" t="str">
            <v>P-70</v>
          </cell>
        </row>
        <row r="690">
          <cell r="A690">
            <v>254313</v>
          </cell>
          <cell r="B690" t="str">
            <v>大理石張り（昇り幅木）</v>
          </cell>
          <cell r="C690" t="str">
            <v>厚25*250 本磨き並級</v>
          </cell>
          <cell r="D690" t="str">
            <v>ｍ</v>
          </cell>
          <cell r="E690">
            <v>25000</v>
          </cell>
          <cell r="F690" t="str">
            <v>P-70</v>
          </cell>
        </row>
        <row r="691">
          <cell r="A691">
            <v>254314</v>
          </cell>
          <cell r="B691" t="str">
            <v>大理石張り（昇り幅木）</v>
          </cell>
          <cell r="C691" t="str">
            <v>厚25*250 本磨き上級 下地ﾓﾙﾀﾙ共</v>
          </cell>
          <cell r="D691" t="str">
            <v>ｍ</v>
          </cell>
          <cell r="E691">
            <v>36600</v>
          </cell>
          <cell r="F691" t="str">
            <v>P-70</v>
          </cell>
        </row>
        <row r="692">
          <cell r="A692">
            <v>254315</v>
          </cell>
          <cell r="B692" t="str">
            <v>大理石張り（昇り幅木）</v>
          </cell>
          <cell r="C692" t="str">
            <v>厚25*250 本磨き中級 下地ﾓﾙﾀﾙ共</v>
          </cell>
          <cell r="D692" t="str">
            <v>ｍ</v>
          </cell>
          <cell r="E692">
            <v>30800</v>
          </cell>
          <cell r="F692" t="str">
            <v>P-70</v>
          </cell>
        </row>
        <row r="693">
          <cell r="A693">
            <v>254316</v>
          </cell>
          <cell r="B693" t="str">
            <v>大理石張り（昇り幅木）</v>
          </cell>
          <cell r="C693" t="str">
            <v>厚25*250 本磨き並級 下地ﾓﾙﾀﾙ共</v>
          </cell>
          <cell r="D693" t="str">
            <v>ｍ</v>
          </cell>
          <cell r="E693">
            <v>26200</v>
          </cell>
          <cell r="F693" t="str">
            <v>P-70</v>
          </cell>
        </row>
        <row r="694">
          <cell r="A694">
            <v>254321</v>
          </cell>
          <cell r="B694" t="str">
            <v>大理石張り（段型幅木）</v>
          </cell>
          <cell r="C694" t="str">
            <v>厚25*250 本磨き上級</v>
          </cell>
          <cell r="D694" t="str">
            <v>ｍ</v>
          </cell>
          <cell r="E694">
            <v>67100</v>
          </cell>
          <cell r="F694" t="str">
            <v>P-70</v>
          </cell>
        </row>
        <row r="695">
          <cell r="A695">
            <v>254322</v>
          </cell>
          <cell r="B695" t="str">
            <v>大理石張り（段型幅木）</v>
          </cell>
          <cell r="C695" t="str">
            <v>厚25*250 本磨き中級</v>
          </cell>
          <cell r="D695" t="str">
            <v>ｍ</v>
          </cell>
          <cell r="E695">
            <v>60700</v>
          </cell>
          <cell r="F695" t="str">
            <v>P-70</v>
          </cell>
        </row>
        <row r="696">
          <cell r="A696">
            <v>254323</v>
          </cell>
          <cell r="B696" t="str">
            <v>大理石張り（段型幅木）</v>
          </cell>
          <cell r="C696" t="str">
            <v>厚25*250 本磨き並級</v>
          </cell>
          <cell r="D696" t="str">
            <v>ｍ</v>
          </cell>
          <cell r="E696">
            <v>56400</v>
          </cell>
          <cell r="F696" t="str">
            <v>P-70</v>
          </cell>
        </row>
        <row r="697">
          <cell r="A697">
            <v>254324</v>
          </cell>
          <cell r="B697" t="str">
            <v>大理石張り（段型幅木）</v>
          </cell>
          <cell r="C697" t="str">
            <v>厚25*250 本磨き上級 下地ﾓﾙﾀﾙ共</v>
          </cell>
          <cell r="D697" t="str">
            <v>ｍ</v>
          </cell>
          <cell r="E697">
            <v>68300</v>
          </cell>
          <cell r="F697" t="str">
            <v>P-70</v>
          </cell>
        </row>
        <row r="698">
          <cell r="A698">
            <v>254325</v>
          </cell>
          <cell r="B698" t="str">
            <v>大理石張り（段型幅木）</v>
          </cell>
          <cell r="C698" t="str">
            <v>厚25*250 本磨き中級 下地ﾓﾙﾀﾙ共</v>
          </cell>
          <cell r="D698" t="str">
            <v>ｍ</v>
          </cell>
          <cell r="E698">
            <v>61900</v>
          </cell>
          <cell r="F698" t="str">
            <v>P-70</v>
          </cell>
        </row>
        <row r="699">
          <cell r="A699">
            <v>254326</v>
          </cell>
          <cell r="B699" t="str">
            <v>大理石張り（段型幅木）</v>
          </cell>
          <cell r="C699" t="str">
            <v>厚25*250 本磨き並級 下地ﾓﾙﾀﾙ共</v>
          </cell>
          <cell r="D699" t="str">
            <v>ｍ</v>
          </cell>
          <cell r="E699">
            <v>57600</v>
          </cell>
          <cell r="F699" t="str">
            <v>P-70</v>
          </cell>
        </row>
        <row r="700">
          <cell r="A700">
            <v>254331</v>
          </cell>
          <cell r="B700" t="str">
            <v>大理石張り（ささら桁）</v>
          </cell>
          <cell r="C700" t="str">
            <v>厚25*350 本磨き上級</v>
          </cell>
          <cell r="D700" t="str">
            <v>ｍ</v>
          </cell>
          <cell r="E700">
            <v>43100</v>
          </cell>
          <cell r="F700" t="str">
            <v>P-70</v>
          </cell>
        </row>
        <row r="701">
          <cell r="A701">
            <v>254332</v>
          </cell>
          <cell r="B701" t="str">
            <v>大理石張り（ささら桁）</v>
          </cell>
          <cell r="C701" t="str">
            <v>厚25*350 本磨き中級</v>
          </cell>
          <cell r="D701" t="str">
            <v>ｍ</v>
          </cell>
          <cell r="E701">
            <v>36700</v>
          </cell>
          <cell r="F701" t="str">
            <v>P-70</v>
          </cell>
        </row>
        <row r="702">
          <cell r="A702">
            <v>254333</v>
          </cell>
          <cell r="B702" t="str">
            <v>大理石張り（ささら桁）</v>
          </cell>
          <cell r="C702" t="str">
            <v>厚25*350 本磨き並級</v>
          </cell>
          <cell r="D702" t="str">
            <v>ｍ</v>
          </cell>
          <cell r="E702">
            <v>32400</v>
          </cell>
          <cell r="F702" t="str">
            <v>P-70</v>
          </cell>
        </row>
        <row r="703">
          <cell r="A703">
            <v>254334</v>
          </cell>
          <cell r="B703" t="str">
            <v>大理石張り（ささら桁）</v>
          </cell>
          <cell r="C703" t="str">
            <v>厚25*350 本磨き上級 下地ﾓﾙﾀﾙ共</v>
          </cell>
          <cell r="D703" t="str">
            <v>ｍ</v>
          </cell>
          <cell r="E703">
            <v>44800</v>
          </cell>
          <cell r="F703" t="str">
            <v>P-70</v>
          </cell>
        </row>
        <row r="704">
          <cell r="A704">
            <v>254335</v>
          </cell>
          <cell r="B704" t="str">
            <v>大理石張り（ささら桁）</v>
          </cell>
          <cell r="C704" t="str">
            <v>厚25*350 本磨き中級 下地ﾓﾙﾀﾙ共</v>
          </cell>
          <cell r="D704" t="str">
            <v>ｍ</v>
          </cell>
          <cell r="E704">
            <v>38400</v>
          </cell>
          <cell r="F704" t="str">
            <v>P-70</v>
          </cell>
        </row>
        <row r="705">
          <cell r="A705">
            <v>254336</v>
          </cell>
          <cell r="B705" t="str">
            <v>大理石張り（ささら桁）</v>
          </cell>
          <cell r="C705" t="str">
            <v>厚25*350 本磨き並級 下地ﾓﾙﾀﾙ共</v>
          </cell>
          <cell r="D705" t="str">
            <v>ｍ</v>
          </cell>
          <cell r="E705">
            <v>34100</v>
          </cell>
          <cell r="F705" t="str">
            <v>P-70</v>
          </cell>
        </row>
        <row r="706">
          <cell r="A706">
            <v>254401</v>
          </cell>
          <cell r="B706" t="str">
            <v>ﾃﾗｿﾞｰ張り（壁）</v>
          </cell>
          <cell r="C706" t="str">
            <v>厚25</v>
          </cell>
          <cell r="D706" t="str">
            <v>ｍ2</v>
          </cell>
          <cell r="E706">
            <v>29300</v>
          </cell>
          <cell r="F706" t="str">
            <v>P-70</v>
          </cell>
        </row>
        <row r="707">
          <cell r="A707">
            <v>254402</v>
          </cell>
          <cell r="B707" t="str">
            <v>ﾃﾗｿﾞｰ張り（床）</v>
          </cell>
          <cell r="C707" t="str">
            <v>厚25</v>
          </cell>
          <cell r="D707" t="str">
            <v>ｍ2</v>
          </cell>
          <cell r="E707">
            <v>26100</v>
          </cell>
          <cell r="F707" t="str">
            <v>P-70</v>
          </cell>
        </row>
        <row r="708">
          <cell r="A708">
            <v>254403</v>
          </cell>
          <cell r="B708" t="str">
            <v>ﾃﾗｿﾞｰ張り（壁）</v>
          </cell>
          <cell r="C708" t="str">
            <v>厚25下地ﾓﾙﾀﾙ共</v>
          </cell>
          <cell r="D708" t="str">
            <v>ｍ2</v>
          </cell>
          <cell r="E708">
            <v>34100</v>
          </cell>
          <cell r="F708" t="str">
            <v>P-70</v>
          </cell>
        </row>
        <row r="709">
          <cell r="A709">
            <v>254404</v>
          </cell>
          <cell r="B709" t="str">
            <v>ﾃﾗｿﾞｰ張り（床）</v>
          </cell>
          <cell r="C709" t="str">
            <v>厚25下地ﾓﾙﾀﾙ共</v>
          </cell>
          <cell r="D709" t="str">
            <v>ｍ2</v>
          </cell>
          <cell r="E709">
            <v>28100</v>
          </cell>
          <cell r="F709" t="str">
            <v>P-70</v>
          </cell>
        </row>
        <row r="710">
          <cell r="A710">
            <v>254411</v>
          </cell>
          <cell r="B710" t="str">
            <v>ﾃﾗｿﾞｰ張り（幅木）</v>
          </cell>
          <cell r="C710" t="str">
            <v>厚25*120以下</v>
          </cell>
          <cell r="D710" t="str">
            <v>ｍ</v>
          </cell>
          <cell r="E710">
            <v>7740</v>
          </cell>
          <cell r="F710" t="str">
            <v>P-70</v>
          </cell>
        </row>
        <row r="711">
          <cell r="A711">
            <v>254412</v>
          </cell>
          <cell r="B711" t="str">
            <v>ﾃﾗｿﾞｰ張り（昇り幅木）</v>
          </cell>
          <cell r="C711" t="str">
            <v>厚25</v>
          </cell>
          <cell r="D711" t="str">
            <v>ｍ</v>
          </cell>
          <cell r="E711">
            <v>15600</v>
          </cell>
          <cell r="F711" t="str">
            <v>P-70</v>
          </cell>
        </row>
        <row r="712">
          <cell r="A712">
            <v>254413</v>
          </cell>
          <cell r="B712" t="str">
            <v>ﾃﾗｿﾞｰ張り（ささら桁）</v>
          </cell>
          <cell r="C712" t="str">
            <v>厚25</v>
          </cell>
          <cell r="D712" t="str">
            <v>ｍ</v>
          </cell>
          <cell r="E712">
            <v>31000</v>
          </cell>
          <cell r="F712" t="str">
            <v>P-71</v>
          </cell>
        </row>
        <row r="713">
          <cell r="A713">
            <v>254414</v>
          </cell>
          <cell r="B713" t="str">
            <v>ﾃﾗｿﾞｰ張り（笠石）</v>
          </cell>
          <cell r="C713" t="str">
            <v>150*25</v>
          </cell>
          <cell r="D713" t="str">
            <v>ｍ</v>
          </cell>
          <cell r="E713">
            <v>14200</v>
          </cell>
          <cell r="F713" t="str">
            <v>P-71</v>
          </cell>
        </row>
        <row r="714">
          <cell r="A714">
            <v>254415</v>
          </cell>
          <cell r="B714" t="str">
            <v>ﾃﾗｿﾞｰ張り（幅木）</v>
          </cell>
          <cell r="C714" t="str">
            <v>厚25*120以下 下地ﾓﾙﾀﾙ共</v>
          </cell>
          <cell r="D714" t="str">
            <v>ｍ</v>
          </cell>
          <cell r="E714">
            <v>8320</v>
          </cell>
          <cell r="F714" t="str">
            <v>P-71</v>
          </cell>
        </row>
        <row r="715">
          <cell r="A715">
            <v>254416</v>
          </cell>
          <cell r="B715" t="str">
            <v>ﾃﾗｿﾞｰ張り（昇り幅木）</v>
          </cell>
          <cell r="C715" t="str">
            <v>厚25*120 下地ﾓﾙﾀﾙ共</v>
          </cell>
          <cell r="D715" t="str">
            <v>ｍ</v>
          </cell>
          <cell r="E715">
            <v>16100</v>
          </cell>
          <cell r="F715" t="str">
            <v>P-71</v>
          </cell>
        </row>
        <row r="716">
          <cell r="A716">
            <v>254417</v>
          </cell>
          <cell r="B716" t="str">
            <v>ﾃﾗｿﾞｰ張り（段ささら桁）</v>
          </cell>
          <cell r="C716" t="str">
            <v>厚25*400 下地ﾓﾙﾀﾙ共</v>
          </cell>
          <cell r="D716" t="str">
            <v>ｍ</v>
          </cell>
          <cell r="E716">
            <v>32900</v>
          </cell>
          <cell r="F716" t="str">
            <v>P-71</v>
          </cell>
        </row>
        <row r="717">
          <cell r="A717">
            <v>254418</v>
          </cell>
          <cell r="B717" t="str">
            <v>ﾃﾗｿﾞｰ張り（笠石）</v>
          </cell>
          <cell r="C717" t="str">
            <v>150*25 下地ﾓﾙﾀﾙ共</v>
          </cell>
          <cell r="D717" t="str">
            <v>ｍ</v>
          </cell>
          <cell r="E717">
            <v>17800</v>
          </cell>
          <cell r="F717" t="str">
            <v>P-71</v>
          </cell>
        </row>
        <row r="718">
          <cell r="A718">
            <v>254501</v>
          </cell>
          <cell r="B718" t="str">
            <v>鉄平石張り</v>
          </cell>
          <cell r="C718" t="str">
            <v>壁　方形乱張り</v>
          </cell>
          <cell r="D718" t="str">
            <v>ｍ2</v>
          </cell>
          <cell r="E718">
            <v>31200</v>
          </cell>
          <cell r="F718" t="str">
            <v>P-71</v>
          </cell>
        </row>
        <row r="719">
          <cell r="A719">
            <v>254502</v>
          </cell>
          <cell r="B719" t="str">
            <v>鉄平石張り</v>
          </cell>
          <cell r="C719" t="str">
            <v>壁　乱形乱張り</v>
          </cell>
          <cell r="D719" t="str">
            <v>ｍ2</v>
          </cell>
          <cell r="E719">
            <v>25900</v>
          </cell>
          <cell r="F719" t="str">
            <v>P-71</v>
          </cell>
        </row>
        <row r="720">
          <cell r="A720">
            <v>254503</v>
          </cell>
          <cell r="B720" t="str">
            <v>鉄平石張り</v>
          </cell>
          <cell r="C720" t="str">
            <v>壁　小口張り</v>
          </cell>
          <cell r="D720" t="str">
            <v>ｍ2</v>
          </cell>
          <cell r="E720">
            <v>40400</v>
          </cell>
          <cell r="F720" t="str">
            <v>P-71</v>
          </cell>
        </row>
        <row r="721">
          <cell r="A721">
            <v>254504</v>
          </cell>
          <cell r="B721" t="str">
            <v>鉄平石張り</v>
          </cell>
          <cell r="C721" t="str">
            <v>床　方形</v>
          </cell>
          <cell r="D721" t="str">
            <v>ｍ2</v>
          </cell>
          <cell r="E721">
            <v>27300</v>
          </cell>
          <cell r="F721" t="str">
            <v>P-71</v>
          </cell>
        </row>
        <row r="722">
          <cell r="A722">
            <v>254505</v>
          </cell>
          <cell r="B722" t="str">
            <v>鉄平石張り</v>
          </cell>
          <cell r="C722" t="str">
            <v>壁　方形乱張り下地ﾓﾙﾀﾙ共</v>
          </cell>
          <cell r="D722" t="str">
            <v>ｍ2</v>
          </cell>
          <cell r="E722">
            <v>36000</v>
          </cell>
          <cell r="F722" t="str">
            <v>P-71</v>
          </cell>
        </row>
        <row r="723">
          <cell r="A723">
            <v>254506</v>
          </cell>
          <cell r="B723" t="str">
            <v>鉄平石張り</v>
          </cell>
          <cell r="C723" t="str">
            <v>壁　乱形乱張り下地ﾓﾙﾀﾙ共</v>
          </cell>
          <cell r="D723" t="str">
            <v>ｍ2</v>
          </cell>
          <cell r="E723">
            <v>30700</v>
          </cell>
          <cell r="F723" t="str">
            <v>P-71</v>
          </cell>
        </row>
        <row r="724">
          <cell r="A724">
            <v>254507</v>
          </cell>
          <cell r="B724" t="str">
            <v>鉄平石張り</v>
          </cell>
          <cell r="C724" t="str">
            <v>壁　小口張り下地ﾓﾙﾀﾙ共</v>
          </cell>
          <cell r="D724" t="str">
            <v>ｍ2</v>
          </cell>
          <cell r="E724">
            <v>45200</v>
          </cell>
          <cell r="F724" t="str">
            <v>P-71</v>
          </cell>
        </row>
        <row r="725">
          <cell r="A725">
            <v>254508</v>
          </cell>
          <cell r="B725" t="str">
            <v>鉄平石張り</v>
          </cell>
          <cell r="C725" t="str">
            <v>床　方形下地ﾓﾙﾀﾙ共</v>
          </cell>
          <cell r="D725" t="str">
            <v>ｍ2</v>
          </cell>
          <cell r="E725">
            <v>29300</v>
          </cell>
          <cell r="F725" t="str">
            <v>P-71</v>
          </cell>
        </row>
        <row r="726">
          <cell r="A726">
            <v>254601</v>
          </cell>
          <cell r="B726" t="str">
            <v>ﾈｵﾊﾟﾘｴ</v>
          </cell>
          <cell r="C726" t="str">
            <v>厚15 標準色</v>
          </cell>
          <cell r="D726" t="str">
            <v>ｍ2</v>
          </cell>
          <cell r="E726">
            <v>51300</v>
          </cell>
          <cell r="F726" t="str">
            <v>P-71</v>
          </cell>
        </row>
        <row r="727">
          <cell r="A727">
            <v>254602</v>
          </cell>
          <cell r="B727" t="str">
            <v>ﾈｵﾊﾟﾘｴ</v>
          </cell>
          <cell r="C727" t="str">
            <v>厚15 標準色下地ﾓﾙﾀﾙ共</v>
          </cell>
          <cell r="D727" t="str">
            <v>ｍ2</v>
          </cell>
          <cell r="E727">
            <v>56100</v>
          </cell>
          <cell r="F727" t="str">
            <v>P-71</v>
          </cell>
        </row>
        <row r="728">
          <cell r="A728">
            <v>254603</v>
          </cell>
          <cell r="B728" t="str">
            <v>洗面所甲板</v>
          </cell>
          <cell r="C728" t="str">
            <v>大理石 600*20*1500 本磨き並級</v>
          </cell>
          <cell r="D728" t="str">
            <v>ヶ所</v>
          </cell>
          <cell r="E728">
            <v>77700</v>
          </cell>
          <cell r="F728" t="str">
            <v>P-71</v>
          </cell>
        </row>
        <row r="729">
          <cell r="A729">
            <v>254604</v>
          </cell>
          <cell r="B729" t="str">
            <v>洗面所甲板</v>
          </cell>
          <cell r="C729" t="str">
            <v>大理石 600*20*1500 本磨き中級</v>
          </cell>
          <cell r="D729" t="str">
            <v>ヶ所</v>
          </cell>
          <cell r="E729">
            <v>88800</v>
          </cell>
          <cell r="F729" t="str">
            <v>P-71</v>
          </cell>
        </row>
        <row r="730">
          <cell r="A730">
            <v>254605</v>
          </cell>
          <cell r="B730" t="str">
            <v>洗面所甲板</v>
          </cell>
          <cell r="C730" t="str">
            <v>大理石 600*20*1500 本磨き上級</v>
          </cell>
          <cell r="D730" t="str">
            <v>ヶ所</v>
          </cell>
          <cell r="E730">
            <v>102800</v>
          </cell>
          <cell r="F730" t="str">
            <v>P-71</v>
          </cell>
        </row>
        <row r="731">
          <cell r="A731">
            <v>254606</v>
          </cell>
          <cell r="B731" t="str">
            <v>便所ｽｸﾘｰﾝ</v>
          </cell>
          <cell r="C731" t="str">
            <v>ﾃﾗｿﾞﾌﾞﾛｯｸ厚 40</v>
          </cell>
          <cell r="D731" t="str">
            <v>ｍ2</v>
          </cell>
          <cell r="E731">
            <v>37800</v>
          </cell>
          <cell r="F731" t="str">
            <v>P-71</v>
          </cell>
        </row>
        <row r="732">
          <cell r="A732">
            <v>254607</v>
          </cell>
          <cell r="B732" t="str">
            <v>棚板</v>
          </cell>
          <cell r="C732" t="str">
            <v>ﾃﾗｿﾞﾌﾞﾛｯｸ厚 25 幅150以下</v>
          </cell>
          <cell r="D732" t="str">
            <v>ｍ</v>
          </cell>
          <cell r="E732">
            <v>11300</v>
          </cell>
          <cell r="F732" t="str">
            <v>P-71</v>
          </cell>
        </row>
        <row r="733">
          <cell r="A733">
            <v>254611</v>
          </cell>
          <cell r="B733" t="str">
            <v>石敷き</v>
          </cell>
          <cell r="C733" t="str">
            <v>琉球石灰岩 乱張り厚 30 目地10～30</v>
          </cell>
          <cell r="D733" t="str">
            <v>ｍ2</v>
          </cell>
          <cell r="E733">
            <v>22300</v>
          </cell>
          <cell r="F733" t="str">
            <v>P-71</v>
          </cell>
        </row>
        <row r="734">
          <cell r="A734">
            <v>254612</v>
          </cell>
          <cell r="B734" t="str">
            <v>石敷き</v>
          </cell>
          <cell r="C734" t="str">
            <v>栗石 乱張り</v>
          </cell>
          <cell r="D734" t="str">
            <v>ｍ2</v>
          </cell>
          <cell r="E734">
            <v>22700</v>
          </cell>
          <cell r="F734" t="str">
            <v>P-71</v>
          </cell>
        </row>
        <row r="735">
          <cell r="A735">
            <v>254621</v>
          </cell>
          <cell r="B735" t="str">
            <v>石積み</v>
          </cell>
          <cell r="C735" t="str">
            <v>琉球石灰岩 雑積み 200角</v>
          </cell>
          <cell r="D735" t="str">
            <v>ｍ2</v>
          </cell>
          <cell r="E735">
            <v>32300</v>
          </cell>
          <cell r="F735" t="str">
            <v>P-71</v>
          </cell>
        </row>
        <row r="736">
          <cell r="A736">
            <v>254622</v>
          </cell>
          <cell r="B736" t="str">
            <v>石積み</v>
          </cell>
          <cell r="C736" t="str">
            <v>栗石 雑積み 200角</v>
          </cell>
          <cell r="D736" t="str">
            <v>ｍ2</v>
          </cell>
          <cell r="E736">
            <v>32400</v>
          </cell>
          <cell r="F736" t="str">
            <v>P-71</v>
          </cell>
        </row>
        <row r="737">
          <cell r="A737">
            <v>254623</v>
          </cell>
          <cell r="B737" t="str">
            <v>石積み</v>
          </cell>
          <cell r="C737" t="str">
            <v>琉球石灰岩 相方積み 200角</v>
          </cell>
          <cell r="D737" t="str">
            <v>ｍ2</v>
          </cell>
          <cell r="E737">
            <v>50400</v>
          </cell>
          <cell r="F737" t="str">
            <v>P-71</v>
          </cell>
        </row>
        <row r="738">
          <cell r="A738">
            <v>254624</v>
          </cell>
          <cell r="B738" t="str">
            <v>石積み</v>
          </cell>
          <cell r="C738" t="str">
            <v>栗石 相方積み 200角</v>
          </cell>
          <cell r="D738" t="str">
            <v>ｍ2</v>
          </cell>
          <cell r="E738">
            <v>50500</v>
          </cell>
          <cell r="F738" t="str">
            <v>P-72</v>
          </cell>
        </row>
        <row r="740">
          <cell r="A740" t="str">
            <v>タイル工事</v>
          </cell>
        </row>
        <row r="742">
          <cell r="A742">
            <v>255001</v>
          </cell>
          <cell r="B742" t="str">
            <v>磁器質ﾀｲﾙ　外壁</v>
          </cell>
          <cell r="C742" t="str">
            <v>施釉 小口平</v>
          </cell>
          <cell r="D742" t="str">
            <v>ｍ2</v>
          </cell>
          <cell r="E742">
            <v>11500</v>
          </cell>
          <cell r="F742" t="str">
            <v>P-73</v>
          </cell>
        </row>
        <row r="743">
          <cell r="A743">
            <v>255002</v>
          </cell>
          <cell r="B743" t="str">
            <v>磁器質ﾀｲﾙ　外壁</v>
          </cell>
          <cell r="C743" t="str">
            <v>施釉 二丁掛平</v>
          </cell>
          <cell r="D743" t="str">
            <v>ｍ2</v>
          </cell>
          <cell r="E743">
            <v>11000</v>
          </cell>
          <cell r="F743" t="str">
            <v>P-73</v>
          </cell>
        </row>
        <row r="744">
          <cell r="A744">
            <v>255003</v>
          </cell>
          <cell r="B744" t="str">
            <v>磁器質ﾀｲﾙ　外壁</v>
          </cell>
          <cell r="C744" t="str">
            <v>施釉 小口 ﾓﾙﾀﾙ下地共</v>
          </cell>
          <cell r="D744" t="str">
            <v>ｍ2</v>
          </cell>
          <cell r="E744">
            <v>15200</v>
          </cell>
          <cell r="F744" t="str">
            <v>P-73</v>
          </cell>
        </row>
        <row r="745">
          <cell r="A745">
            <v>255004</v>
          </cell>
          <cell r="B745" t="str">
            <v>磁器質ﾀｲﾙ　外壁</v>
          </cell>
          <cell r="C745" t="str">
            <v>施釉 二丁掛平 ﾓﾙﾀﾙ下地共</v>
          </cell>
          <cell r="D745" t="str">
            <v>ｍ2</v>
          </cell>
          <cell r="E745">
            <v>14700</v>
          </cell>
          <cell r="F745" t="str">
            <v>P-73</v>
          </cell>
        </row>
        <row r="746">
          <cell r="A746">
            <v>255011</v>
          </cell>
          <cell r="B746" t="str">
            <v>せっ器質ﾀｲﾙ　外壁</v>
          </cell>
          <cell r="C746" t="str">
            <v>れんが調 小口平</v>
          </cell>
          <cell r="D746" t="str">
            <v>ｍ2</v>
          </cell>
          <cell r="E746">
            <v>11900</v>
          </cell>
          <cell r="F746" t="str">
            <v>P-73</v>
          </cell>
        </row>
        <row r="747">
          <cell r="A747">
            <v>255012</v>
          </cell>
          <cell r="B747" t="str">
            <v>せっ器質ﾀｲﾙ　外壁</v>
          </cell>
          <cell r="C747" t="str">
            <v>れんが調 二丁掛平</v>
          </cell>
          <cell r="D747" t="str">
            <v>ｍ2</v>
          </cell>
          <cell r="E747">
            <v>11000</v>
          </cell>
          <cell r="F747" t="str">
            <v>P-73</v>
          </cell>
        </row>
        <row r="748">
          <cell r="A748">
            <v>255013</v>
          </cell>
          <cell r="B748" t="str">
            <v>せっ器質ﾀｲﾙ　外壁</v>
          </cell>
          <cell r="C748" t="str">
            <v>れんが調 小口平 ﾓﾙﾀﾙ共</v>
          </cell>
          <cell r="D748" t="str">
            <v>ｍ2</v>
          </cell>
          <cell r="E748">
            <v>15600</v>
          </cell>
          <cell r="F748" t="str">
            <v>P-73</v>
          </cell>
        </row>
        <row r="749">
          <cell r="A749">
            <v>255014</v>
          </cell>
          <cell r="B749" t="str">
            <v>せっ器質ﾀｲﾙ　外壁</v>
          </cell>
          <cell r="C749" t="str">
            <v>れんが調 二丁掛平 ﾓﾙﾀﾙ共</v>
          </cell>
          <cell r="D749" t="str">
            <v>ｍ2</v>
          </cell>
          <cell r="E749">
            <v>14700</v>
          </cell>
          <cell r="F749" t="str">
            <v>P-73</v>
          </cell>
        </row>
        <row r="750">
          <cell r="A750">
            <v>255021</v>
          </cell>
          <cell r="B750" t="str">
            <v>磁器質ﾓｻﾞｲｸﾀｲﾙ　外壁</v>
          </cell>
          <cell r="C750" t="str">
            <v xml:space="preserve">施釉 50角 </v>
          </cell>
          <cell r="D750" t="str">
            <v>ｍ2</v>
          </cell>
          <cell r="E750">
            <v>9510</v>
          </cell>
          <cell r="F750" t="str">
            <v>P-73</v>
          </cell>
        </row>
        <row r="751">
          <cell r="A751">
            <v>255022</v>
          </cell>
          <cell r="B751" t="str">
            <v>磁器質ﾓｻﾞｲｸﾀｲﾙ　外壁</v>
          </cell>
          <cell r="C751" t="str">
            <v>施釉 二丁掛平</v>
          </cell>
          <cell r="D751" t="str">
            <v>ｍ2</v>
          </cell>
          <cell r="E751">
            <v>9510</v>
          </cell>
          <cell r="F751" t="str">
            <v>P-73</v>
          </cell>
        </row>
        <row r="752">
          <cell r="A752">
            <v>255023</v>
          </cell>
          <cell r="B752" t="str">
            <v>磁器質ﾓｻﾞｲｸﾀｲﾙ　外壁</v>
          </cell>
          <cell r="C752" t="str">
            <v>施釉 50角 ﾓﾙﾀﾙ下地共</v>
          </cell>
          <cell r="D752" t="str">
            <v>ｍ2</v>
          </cell>
          <cell r="E752">
            <v>13200</v>
          </cell>
          <cell r="F752" t="str">
            <v>P-73</v>
          </cell>
        </row>
        <row r="753">
          <cell r="A753">
            <v>255024</v>
          </cell>
          <cell r="B753" t="str">
            <v>磁器質ﾓｻﾞｲｸﾀｲﾙ　外壁</v>
          </cell>
          <cell r="C753" t="str">
            <v>施釉 二丁掛平 ﾓﾙﾀﾙ下地共</v>
          </cell>
          <cell r="D753" t="str">
            <v>ｍ2</v>
          </cell>
          <cell r="E753">
            <v>13200</v>
          </cell>
          <cell r="F753" t="str">
            <v>P-73</v>
          </cell>
        </row>
        <row r="754">
          <cell r="A754">
            <v>255101</v>
          </cell>
          <cell r="B754" t="str">
            <v>陶器質ﾀｲﾙ　内壁</v>
          </cell>
          <cell r="C754" t="str">
            <v xml:space="preserve">施釉 100角 </v>
          </cell>
          <cell r="D754" t="str">
            <v>ｍ2</v>
          </cell>
          <cell r="E754">
            <v>8230</v>
          </cell>
          <cell r="F754" t="str">
            <v>P-73</v>
          </cell>
        </row>
        <row r="755">
          <cell r="A755">
            <v>255102</v>
          </cell>
          <cell r="B755" t="str">
            <v>陶器質ﾀｲﾙ　内壁</v>
          </cell>
          <cell r="C755" t="str">
            <v xml:space="preserve">施釉 108角 </v>
          </cell>
          <cell r="D755" t="str">
            <v>ｍ2</v>
          </cell>
          <cell r="E755">
            <v>7810</v>
          </cell>
          <cell r="F755" t="str">
            <v>P-73</v>
          </cell>
        </row>
        <row r="756">
          <cell r="A756">
            <v>255103</v>
          </cell>
          <cell r="B756" t="str">
            <v>陶器質ﾀｲﾙ　内壁</v>
          </cell>
          <cell r="C756" t="str">
            <v>施釉 100角 ﾓﾙﾀﾙ下地共</v>
          </cell>
          <cell r="D756" t="str">
            <v>ｍ2</v>
          </cell>
          <cell r="E756">
            <v>11900</v>
          </cell>
          <cell r="F756" t="str">
            <v>P-73</v>
          </cell>
        </row>
        <row r="757">
          <cell r="A757">
            <v>255104</v>
          </cell>
          <cell r="B757" t="str">
            <v>陶器質ﾀｲﾙ　内壁</v>
          </cell>
          <cell r="C757" t="str">
            <v>施釉 108角 ﾓﾙﾀﾙ下地共</v>
          </cell>
          <cell r="D757" t="str">
            <v>ｍ2</v>
          </cell>
          <cell r="E757">
            <v>11500</v>
          </cell>
          <cell r="F757" t="str">
            <v>P-73</v>
          </cell>
        </row>
        <row r="758">
          <cell r="A758">
            <v>255111</v>
          </cell>
          <cell r="B758" t="str">
            <v>磁器質ﾓｻﾞｲｸﾀｲﾙ　内壁</v>
          </cell>
          <cell r="C758" t="str">
            <v xml:space="preserve">施釉 25角 </v>
          </cell>
          <cell r="D758" t="str">
            <v>ｍ2</v>
          </cell>
          <cell r="E758">
            <v>8970</v>
          </cell>
          <cell r="F758" t="str">
            <v>P-73</v>
          </cell>
        </row>
        <row r="759">
          <cell r="A759">
            <v>255112</v>
          </cell>
          <cell r="B759" t="str">
            <v>磁器質ﾓｻﾞｲｸﾀｲﾙ　内壁</v>
          </cell>
          <cell r="C759" t="str">
            <v xml:space="preserve">施釉 50角 </v>
          </cell>
          <cell r="D759" t="str">
            <v>ｍ2</v>
          </cell>
          <cell r="E759">
            <v>10000</v>
          </cell>
          <cell r="F759" t="str">
            <v>P-73</v>
          </cell>
        </row>
        <row r="760">
          <cell r="A760">
            <v>255113</v>
          </cell>
          <cell r="B760" t="str">
            <v>磁器質ﾓｻﾞｲｸﾀｲﾙ　内壁</v>
          </cell>
          <cell r="C760" t="str">
            <v>施釉 25角 ﾓﾙﾀﾙ下地共</v>
          </cell>
          <cell r="D760" t="str">
            <v>ｍ2</v>
          </cell>
          <cell r="E760">
            <v>12700</v>
          </cell>
          <cell r="F760" t="str">
            <v>P-73</v>
          </cell>
        </row>
        <row r="761">
          <cell r="A761">
            <v>255114</v>
          </cell>
          <cell r="B761" t="str">
            <v>磁器質ﾓｻﾞｲｸﾀｲﾙ　内壁</v>
          </cell>
          <cell r="C761" t="str">
            <v>施釉 50角 ﾓﾙﾀﾙ下地共</v>
          </cell>
          <cell r="D761" t="str">
            <v>ｍ2</v>
          </cell>
          <cell r="E761">
            <v>13700</v>
          </cell>
          <cell r="F761" t="str">
            <v>P-73</v>
          </cell>
        </row>
        <row r="762">
          <cell r="A762">
            <v>255121</v>
          </cell>
          <cell r="B762" t="str">
            <v>原色ﾀｲﾙ（Ａ）　壁</v>
          </cell>
          <cell r="C762" t="str">
            <v>施釉 100角 (赤 ｵﾚﾝｼﾞ系）</v>
          </cell>
          <cell r="D762" t="str">
            <v>ｍ2</v>
          </cell>
          <cell r="E762">
            <v>12200</v>
          </cell>
          <cell r="F762" t="str">
            <v>P-73</v>
          </cell>
        </row>
        <row r="763">
          <cell r="A763">
            <v>255122</v>
          </cell>
          <cell r="B763" t="str">
            <v>原色ﾀｲﾙ（Ａ）　壁</v>
          </cell>
          <cell r="C763" t="str">
            <v>施釉 150角 (赤 ｵﾚﾝｼﾞ系）</v>
          </cell>
          <cell r="D763" t="str">
            <v>ｍ2</v>
          </cell>
          <cell r="E763">
            <v>12700</v>
          </cell>
          <cell r="F763" t="str">
            <v>P-73</v>
          </cell>
        </row>
        <row r="764">
          <cell r="A764">
            <v>255123</v>
          </cell>
          <cell r="B764" t="str">
            <v>原色ﾀｲﾙ（Ａ）　壁</v>
          </cell>
          <cell r="C764" t="str">
            <v xml:space="preserve">施釉 200角 (赤 ｵﾚﾝｼﾞ系） </v>
          </cell>
          <cell r="D764" t="str">
            <v>ｍ2</v>
          </cell>
          <cell r="E764">
            <v>12900</v>
          </cell>
          <cell r="F764" t="str">
            <v>P-73</v>
          </cell>
        </row>
        <row r="765">
          <cell r="A765">
            <v>255124</v>
          </cell>
          <cell r="B765" t="str">
            <v>原色ﾀｲﾙ（Ａ）　壁</v>
          </cell>
          <cell r="C765" t="str">
            <v>施釉 100角 (赤 ｵﾚﾝｼﾞ系）ﾓﾙﾀﾙ下地共</v>
          </cell>
          <cell r="D765" t="str">
            <v>ｍ2</v>
          </cell>
          <cell r="E765">
            <v>15900</v>
          </cell>
          <cell r="F765" t="str">
            <v>P-73</v>
          </cell>
        </row>
        <row r="766">
          <cell r="A766">
            <v>255125</v>
          </cell>
          <cell r="B766" t="str">
            <v>原色ﾀｲﾙ（Ａ）　壁</v>
          </cell>
          <cell r="C766" t="str">
            <v>施釉 150角 (赤 ｵﾚﾝｼﾞ系）ﾓﾙﾀﾙ下地共</v>
          </cell>
          <cell r="D766" t="str">
            <v>ｍ2</v>
          </cell>
          <cell r="E766">
            <v>16400</v>
          </cell>
          <cell r="F766" t="str">
            <v>P-73</v>
          </cell>
        </row>
        <row r="767">
          <cell r="A767">
            <v>255126</v>
          </cell>
          <cell r="B767" t="str">
            <v>原色ﾀｲﾙ（Ａ）　壁</v>
          </cell>
          <cell r="C767" t="str">
            <v>施釉 200角 (赤 ｵﾚﾝｼﾞ系）ﾓﾙﾀﾙ下地共</v>
          </cell>
          <cell r="D767" t="str">
            <v>ｍ2</v>
          </cell>
          <cell r="E767">
            <v>16600</v>
          </cell>
          <cell r="F767" t="str">
            <v>P-73</v>
          </cell>
        </row>
        <row r="768">
          <cell r="A768">
            <v>255131</v>
          </cell>
          <cell r="B768" t="str">
            <v>原色ﾀｲﾙ（Ｂ）　壁</v>
          </cell>
          <cell r="C768" t="str">
            <v xml:space="preserve">施釉 100角 </v>
          </cell>
          <cell r="D768" t="str">
            <v>ｍ2</v>
          </cell>
          <cell r="E768">
            <v>12200</v>
          </cell>
          <cell r="F768" t="str">
            <v>P-74</v>
          </cell>
        </row>
        <row r="769">
          <cell r="A769">
            <v>255132</v>
          </cell>
          <cell r="B769" t="str">
            <v>原色ﾀｲﾙ（Ｂ）　壁</v>
          </cell>
          <cell r="C769" t="str">
            <v>施釉 150角</v>
          </cell>
          <cell r="D769" t="str">
            <v>ｍ2</v>
          </cell>
          <cell r="E769">
            <v>12700</v>
          </cell>
          <cell r="F769" t="str">
            <v>P-74</v>
          </cell>
        </row>
        <row r="770">
          <cell r="A770">
            <v>255133</v>
          </cell>
          <cell r="B770" t="str">
            <v>原色ﾀｲﾙ（Ｂ）　壁</v>
          </cell>
          <cell r="C770" t="str">
            <v>施釉 200角</v>
          </cell>
          <cell r="D770" t="str">
            <v>ｍ2</v>
          </cell>
          <cell r="E770">
            <v>12900</v>
          </cell>
          <cell r="F770" t="str">
            <v>P-74</v>
          </cell>
        </row>
        <row r="771">
          <cell r="A771">
            <v>255134</v>
          </cell>
          <cell r="B771" t="str">
            <v>原色ﾀｲﾙ（Ｂ）　壁</v>
          </cell>
          <cell r="C771" t="str">
            <v>施釉 100角 ﾓﾙﾀﾙ下地共</v>
          </cell>
          <cell r="D771" t="str">
            <v>ｍ2</v>
          </cell>
          <cell r="E771">
            <v>15900</v>
          </cell>
          <cell r="F771" t="str">
            <v>P-74</v>
          </cell>
        </row>
        <row r="772">
          <cell r="A772">
            <v>255135</v>
          </cell>
          <cell r="B772" t="str">
            <v>原色ﾀｲﾙ（Ｂ）　壁</v>
          </cell>
          <cell r="C772" t="str">
            <v>施釉 150角 ﾓﾙﾀﾙ下地共</v>
          </cell>
          <cell r="D772" t="str">
            <v>ｍ2</v>
          </cell>
          <cell r="E772">
            <v>16400</v>
          </cell>
          <cell r="F772" t="str">
            <v>P-74</v>
          </cell>
        </row>
        <row r="773">
          <cell r="A773">
            <v>255136</v>
          </cell>
          <cell r="B773" t="str">
            <v>原色ﾀｲﾙ（Ｂ）　壁</v>
          </cell>
          <cell r="C773" t="str">
            <v>施釉 200角 ﾓﾙﾀﾙ下地共</v>
          </cell>
          <cell r="D773" t="str">
            <v>ｍ2</v>
          </cell>
          <cell r="E773">
            <v>16600</v>
          </cell>
          <cell r="F773" t="str">
            <v>P-74</v>
          </cell>
        </row>
        <row r="774">
          <cell r="A774">
            <v>255201</v>
          </cell>
          <cell r="B774" t="str">
            <v>磁器質ﾀｲﾙ　床</v>
          </cell>
          <cell r="C774" t="str">
            <v>無釉 100角</v>
          </cell>
          <cell r="D774" t="str">
            <v>ｍ2</v>
          </cell>
          <cell r="E774">
            <v>11100</v>
          </cell>
          <cell r="F774" t="str">
            <v>P-74</v>
          </cell>
        </row>
        <row r="775">
          <cell r="A775">
            <v>255202</v>
          </cell>
          <cell r="B775" t="str">
            <v>磁器質ﾀｲﾙ　床</v>
          </cell>
          <cell r="C775" t="str">
            <v>無釉 108角</v>
          </cell>
          <cell r="D775" t="str">
            <v>ｍ2</v>
          </cell>
          <cell r="E775">
            <v>10000</v>
          </cell>
          <cell r="F775" t="str">
            <v>P-74</v>
          </cell>
        </row>
        <row r="776">
          <cell r="A776">
            <v>255203</v>
          </cell>
          <cell r="B776" t="str">
            <v>磁器質ﾀｲﾙ　床</v>
          </cell>
          <cell r="C776" t="str">
            <v>無釉 100角 二丁掛</v>
          </cell>
          <cell r="D776" t="str">
            <v>ｍ2</v>
          </cell>
          <cell r="E776">
            <v>11600</v>
          </cell>
          <cell r="F776" t="str">
            <v>P-74</v>
          </cell>
        </row>
        <row r="777">
          <cell r="A777">
            <v>255204</v>
          </cell>
          <cell r="B777" t="str">
            <v>磁器質ﾀｲﾙ　床</v>
          </cell>
          <cell r="C777" t="str">
            <v>無釉 150角</v>
          </cell>
          <cell r="D777" t="str">
            <v>ｍ2</v>
          </cell>
          <cell r="E777">
            <v>10900</v>
          </cell>
          <cell r="F777" t="str">
            <v>P-74</v>
          </cell>
        </row>
        <row r="778">
          <cell r="A778">
            <v>255205</v>
          </cell>
          <cell r="B778" t="str">
            <v>磁器質ﾀｲﾙ　床</v>
          </cell>
          <cell r="C778" t="str">
            <v>無釉 200角</v>
          </cell>
          <cell r="D778" t="str">
            <v>ｍ2</v>
          </cell>
          <cell r="E778">
            <v>12800</v>
          </cell>
          <cell r="F778" t="str">
            <v>P-74</v>
          </cell>
        </row>
        <row r="779">
          <cell r="A779">
            <v>255206</v>
          </cell>
          <cell r="B779" t="str">
            <v>磁器質ﾀｲﾙ　床</v>
          </cell>
          <cell r="C779" t="str">
            <v>無釉 100角 ﾓﾙﾀﾙ下地共</v>
          </cell>
          <cell r="D779" t="str">
            <v>ｍ2</v>
          </cell>
          <cell r="E779">
            <v>13600</v>
          </cell>
          <cell r="F779" t="str">
            <v>P-74</v>
          </cell>
        </row>
        <row r="780">
          <cell r="A780">
            <v>255207</v>
          </cell>
          <cell r="B780" t="str">
            <v>磁器質ﾀｲﾙ　床</v>
          </cell>
          <cell r="C780" t="str">
            <v>無釉 108角 ﾓﾙﾀﾙ下地共</v>
          </cell>
          <cell r="D780" t="str">
            <v>ｍ2</v>
          </cell>
          <cell r="E780">
            <v>12500</v>
          </cell>
          <cell r="F780" t="str">
            <v>P-74</v>
          </cell>
        </row>
        <row r="781">
          <cell r="A781">
            <v>255208</v>
          </cell>
          <cell r="B781" t="str">
            <v>磁器質ﾀｲﾙ　床</v>
          </cell>
          <cell r="C781" t="str">
            <v>無釉 100角 二丁掛 ﾓﾙﾀﾙ下地共</v>
          </cell>
          <cell r="D781" t="str">
            <v>ｍ2</v>
          </cell>
          <cell r="E781">
            <v>14100</v>
          </cell>
          <cell r="F781" t="str">
            <v>P-74</v>
          </cell>
        </row>
        <row r="782">
          <cell r="A782">
            <v>255209</v>
          </cell>
          <cell r="B782" t="str">
            <v>磁器質ﾀｲﾙ　床</v>
          </cell>
          <cell r="C782" t="str">
            <v>無釉 150角 ﾓﾙﾀﾙ下地共</v>
          </cell>
          <cell r="D782" t="str">
            <v>ｍ2</v>
          </cell>
          <cell r="E782">
            <v>13400</v>
          </cell>
          <cell r="F782" t="str">
            <v>P-74</v>
          </cell>
        </row>
        <row r="783">
          <cell r="A783">
            <v>255210</v>
          </cell>
          <cell r="B783" t="str">
            <v>磁器質ﾀｲﾙ　床</v>
          </cell>
          <cell r="C783" t="str">
            <v>無釉 200角 ﾓﾙﾀﾙ下地共</v>
          </cell>
          <cell r="D783" t="str">
            <v>ｍ2</v>
          </cell>
          <cell r="E783">
            <v>15300</v>
          </cell>
          <cell r="F783" t="str">
            <v>P-74</v>
          </cell>
        </row>
        <row r="784">
          <cell r="A784">
            <v>255211</v>
          </cell>
          <cell r="B784" t="str">
            <v>磁器質ﾓｻﾞｲｸﾀｲﾙ　床</v>
          </cell>
          <cell r="C784" t="str">
            <v>無釉 25角</v>
          </cell>
          <cell r="D784" t="str">
            <v>ｍ2</v>
          </cell>
          <cell r="E784">
            <v>8490</v>
          </cell>
          <cell r="F784" t="str">
            <v>P-74</v>
          </cell>
        </row>
        <row r="785">
          <cell r="A785">
            <v>255212</v>
          </cell>
          <cell r="B785" t="str">
            <v>磁器質ﾓｻﾞｲｸﾀｲﾙ　床</v>
          </cell>
          <cell r="C785" t="str">
            <v>施釉 25角</v>
          </cell>
          <cell r="D785" t="str">
            <v>ｍ2</v>
          </cell>
          <cell r="E785">
            <v>8490</v>
          </cell>
          <cell r="F785" t="str">
            <v>P-74</v>
          </cell>
        </row>
        <row r="786">
          <cell r="A786">
            <v>255213</v>
          </cell>
          <cell r="B786" t="str">
            <v>磁器質ﾓｻﾞｲｸﾀｲﾙ　床</v>
          </cell>
          <cell r="C786" t="str">
            <v xml:space="preserve">磨き 19角 </v>
          </cell>
          <cell r="D786" t="str">
            <v>ｍ2</v>
          </cell>
          <cell r="E786">
            <v>8470</v>
          </cell>
          <cell r="F786" t="str">
            <v>P-74</v>
          </cell>
        </row>
        <row r="787">
          <cell r="A787">
            <v>255214</v>
          </cell>
          <cell r="B787" t="str">
            <v>磁器質ﾓｻﾞｲｸﾀｲﾙ　床</v>
          </cell>
          <cell r="C787" t="str">
            <v>無釉 25角 ﾓﾙﾀﾙ下地共</v>
          </cell>
          <cell r="D787" t="str">
            <v>ｍ2</v>
          </cell>
          <cell r="E787">
            <v>11000</v>
          </cell>
          <cell r="F787" t="str">
            <v>P-74</v>
          </cell>
        </row>
        <row r="788">
          <cell r="A788">
            <v>255215</v>
          </cell>
          <cell r="B788" t="str">
            <v>磁器質ﾓｻﾞｲｸﾀｲﾙ　床</v>
          </cell>
          <cell r="C788" t="str">
            <v>施釉 25角 ﾓﾙﾀﾙ下地共</v>
          </cell>
          <cell r="D788" t="str">
            <v>ｍ2</v>
          </cell>
          <cell r="E788">
            <v>11000</v>
          </cell>
          <cell r="F788" t="str">
            <v>P-74</v>
          </cell>
        </row>
        <row r="789">
          <cell r="A789">
            <v>255216</v>
          </cell>
          <cell r="B789" t="str">
            <v>磁器質ﾓｻﾞｲｸﾀｲﾙ　床</v>
          </cell>
          <cell r="C789" t="str">
            <v>磨き 19角 ﾓﾙﾀﾙ下地共</v>
          </cell>
          <cell r="D789" t="str">
            <v>ｍ2</v>
          </cell>
          <cell r="E789">
            <v>11000</v>
          </cell>
          <cell r="F789" t="str">
            <v>P-74</v>
          </cell>
        </row>
        <row r="790">
          <cell r="A790">
            <v>255217</v>
          </cell>
          <cell r="B790" t="str">
            <v>磁器質ﾓｻﾞｲｸﾀｲﾙ　床</v>
          </cell>
          <cell r="C790" t="str">
            <v>施釉 50角</v>
          </cell>
          <cell r="D790" t="str">
            <v>ｍ2</v>
          </cell>
          <cell r="E790">
            <v>8850</v>
          </cell>
          <cell r="F790" t="str">
            <v>P-74</v>
          </cell>
        </row>
        <row r="791">
          <cell r="A791">
            <v>255221</v>
          </cell>
          <cell r="B791" t="str">
            <v>ｸﾘﾝｶｰﾀｲﾙ　床</v>
          </cell>
          <cell r="C791" t="str">
            <v>150角</v>
          </cell>
          <cell r="D791" t="str">
            <v>ｍ2</v>
          </cell>
          <cell r="E791">
            <v>11100</v>
          </cell>
          <cell r="F791" t="str">
            <v>P-74</v>
          </cell>
        </row>
        <row r="792">
          <cell r="A792">
            <v>255222</v>
          </cell>
          <cell r="B792" t="str">
            <v>ｸﾘﾝｶｰﾀｲﾙ　床</v>
          </cell>
          <cell r="C792" t="str">
            <v>180角</v>
          </cell>
          <cell r="D792" t="str">
            <v>ｍ2</v>
          </cell>
          <cell r="E792">
            <v>11000</v>
          </cell>
          <cell r="F792" t="str">
            <v>P-74</v>
          </cell>
        </row>
        <row r="793">
          <cell r="A793">
            <v>255223</v>
          </cell>
          <cell r="B793" t="str">
            <v>ｸﾘﾝｶｰﾀｲﾙ　床</v>
          </cell>
          <cell r="C793" t="str">
            <v>150角 ﾓﾙﾀﾙ下地共</v>
          </cell>
          <cell r="D793" t="str">
            <v>ｍ2</v>
          </cell>
          <cell r="E793">
            <v>13600</v>
          </cell>
          <cell r="F793" t="str">
            <v>P-74</v>
          </cell>
        </row>
        <row r="794">
          <cell r="A794">
            <v>255224</v>
          </cell>
          <cell r="B794" t="str">
            <v>ｸﾘﾝｶｰﾀｲﾙ　床</v>
          </cell>
          <cell r="C794" t="str">
            <v>180角 ﾓﾙﾀﾙ下地共</v>
          </cell>
          <cell r="D794" t="str">
            <v>ｍ2</v>
          </cell>
          <cell r="E794">
            <v>13500</v>
          </cell>
          <cell r="F794" t="str">
            <v>P-75</v>
          </cell>
        </row>
        <row r="795">
          <cell r="A795">
            <v>255231</v>
          </cell>
          <cell r="B795" t="str">
            <v>せっ器質ﾀｲﾙ　床</v>
          </cell>
          <cell r="C795" t="str">
            <v>れんが調 190*90</v>
          </cell>
          <cell r="D795" t="str">
            <v>ｍ2</v>
          </cell>
          <cell r="E795">
            <v>11600</v>
          </cell>
          <cell r="F795" t="str">
            <v>P-75</v>
          </cell>
        </row>
        <row r="796">
          <cell r="A796">
            <v>255232</v>
          </cell>
          <cell r="B796" t="str">
            <v>せっ器質ﾀｲﾙ　床</v>
          </cell>
          <cell r="C796" t="str">
            <v>れんが調 227*60</v>
          </cell>
          <cell r="D796" t="str">
            <v>ｍ2</v>
          </cell>
          <cell r="E796">
            <v>12600</v>
          </cell>
          <cell r="F796" t="str">
            <v>P-75</v>
          </cell>
        </row>
        <row r="797">
          <cell r="A797">
            <v>255233</v>
          </cell>
          <cell r="B797" t="str">
            <v>せっ器質ﾀｲﾙ　床</v>
          </cell>
          <cell r="C797" t="str">
            <v>れんが調 210*100</v>
          </cell>
          <cell r="D797" t="str">
            <v>ｍ2</v>
          </cell>
          <cell r="E797">
            <v>10200</v>
          </cell>
          <cell r="F797" t="str">
            <v>P-75</v>
          </cell>
        </row>
        <row r="798">
          <cell r="A798">
            <v>255234</v>
          </cell>
          <cell r="B798" t="str">
            <v>せっ器質ﾀｲﾙ　床</v>
          </cell>
          <cell r="C798" t="str">
            <v>れんが調 150角</v>
          </cell>
          <cell r="D798" t="str">
            <v>ｍ2</v>
          </cell>
          <cell r="E798">
            <v>12000</v>
          </cell>
          <cell r="F798" t="str">
            <v>P-75</v>
          </cell>
        </row>
        <row r="799">
          <cell r="A799">
            <v>255235</v>
          </cell>
          <cell r="B799" t="str">
            <v>せっ器質ﾀｲﾙ　床</v>
          </cell>
          <cell r="C799" t="str">
            <v>れんが調 190*90 ﾓﾙﾀﾙ下地共</v>
          </cell>
          <cell r="D799" t="str">
            <v>ｍ2</v>
          </cell>
          <cell r="E799">
            <v>14100</v>
          </cell>
          <cell r="F799" t="str">
            <v>P-75</v>
          </cell>
        </row>
        <row r="800">
          <cell r="A800">
            <v>255236</v>
          </cell>
          <cell r="B800" t="str">
            <v>せっ器質ﾀｲﾙ　床</v>
          </cell>
          <cell r="C800" t="str">
            <v>れんが調 227*60 ﾓﾙﾀﾙ下地共</v>
          </cell>
          <cell r="D800" t="str">
            <v>ｍ2</v>
          </cell>
          <cell r="E800">
            <v>15100</v>
          </cell>
          <cell r="F800" t="str">
            <v>P-75</v>
          </cell>
        </row>
        <row r="801">
          <cell r="A801">
            <v>255237</v>
          </cell>
          <cell r="B801" t="str">
            <v>せっ器質ﾀｲﾙ　床</v>
          </cell>
          <cell r="C801" t="str">
            <v>れんが調 210*100 ﾓﾙﾀﾙ下地共</v>
          </cell>
          <cell r="D801" t="str">
            <v>ｍ2</v>
          </cell>
          <cell r="E801">
            <v>12700</v>
          </cell>
          <cell r="F801" t="str">
            <v>P-75</v>
          </cell>
        </row>
        <row r="802">
          <cell r="A802">
            <v>255238</v>
          </cell>
          <cell r="B802" t="str">
            <v>せっ器質ﾀｲﾙ　床</v>
          </cell>
          <cell r="C802" t="str">
            <v>れんが調 150角 ﾓﾙﾀﾙ下地共</v>
          </cell>
          <cell r="D802" t="str">
            <v>ｍ2</v>
          </cell>
          <cell r="E802">
            <v>14500</v>
          </cell>
          <cell r="F802" t="str">
            <v>P-75</v>
          </cell>
        </row>
        <row r="803">
          <cell r="A803">
            <v>255301</v>
          </cell>
          <cell r="B803" t="str">
            <v>磁器質ﾀｲﾙ（幅木）</v>
          </cell>
          <cell r="C803" t="str">
            <v>施釉 100角</v>
          </cell>
          <cell r="D803" t="str">
            <v>ｍ</v>
          </cell>
          <cell r="E803">
            <v>2440</v>
          </cell>
          <cell r="F803" t="str">
            <v>P-75</v>
          </cell>
        </row>
        <row r="804">
          <cell r="A804">
            <v>255302</v>
          </cell>
          <cell r="B804" t="str">
            <v>磁器質ﾀｲﾙ（片面取り）</v>
          </cell>
          <cell r="C804" t="str">
            <v>施釉 100角</v>
          </cell>
          <cell r="D804" t="str">
            <v>ｍ</v>
          </cell>
          <cell r="E804">
            <v>1840</v>
          </cell>
          <cell r="F804" t="str">
            <v>P-75</v>
          </cell>
        </row>
        <row r="805">
          <cell r="A805">
            <v>255303</v>
          </cell>
          <cell r="B805" t="str">
            <v>磁器質ﾀｲﾙ（片面取り）</v>
          </cell>
          <cell r="C805" t="str">
            <v>施釉 108角</v>
          </cell>
          <cell r="D805" t="str">
            <v>ｍ</v>
          </cell>
          <cell r="E805">
            <v>1810</v>
          </cell>
          <cell r="F805" t="str">
            <v>P-75</v>
          </cell>
        </row>
        <row r="806">
          <cell r="A806">
            <v>255311</v>
          </cell>
          <cell r="B806" t="str">
            <v>磁器質ﾀｲﾙ (階段踏面）</v>
          </cell>
          <cell r="C806" t="str">
            <v>無釉 100*100 垂れ無し</v>
          </cell>
          <cell r="D806" t="str">
            <v>ｍ</v>
          </cell>
          <cell r="E806">
            <v>2610</v>
          </cell>
          <cell r="F806" t="str">
            <v>P-75</v>
          </cell>
        </row>
        <row r="807">
          <cell r="A807">
            <v>255312</v>
          </cell>
          <cell r="B807" t="str">
            <v>磁器質ﾀｲﾙ (階段踏面）</v>
          </cell>
          <cell r="C807" t="str">
            <v>無釉 108*75 垂れ無し</v>
          </cell>
          <cell r="D807" t="str">
            <v>ｍ</v>
          </cell>
          <cell r="E807">
            <v>2610</v>
          </cell>
          <cell r="F807" t="str">
            <v>P-75</v>
          </cell>
        </row>
        <row r="808">
          <cell r="A808">
            <v>255313</v>
          </cell>
          <cell r="B808" t="str">
            <v>磁器質ﾀｲﾙ (階段踏面）</v>
          </cell>
          <cell r="C808" t="str">
            <v>無釉 200*100 垂れ無し</v>
          </cell>
          <cell r="D808" t="str">
            <v>ｍ</v>
          </cell>
          <cell r="E808">
            <v>2360</v>
          </cell>
          <cell r="F808" t="str">
            <v>P-75</v>
          </cell>
        </row>
        <row r="809">
          <cell r="A809">
            <v>255314</v>
          </cell>
          <cell r="B809" t="str">
            <v>磁器質ﾀｲﾙ (階段踏面）</v>
          </cell>
          <cell r="C809" t="str">
            <v>無釉 (100+30)*200 垂れ付</v>
          </cell>
          <cell r="D809" t="str">
            <v>ｍ</v>
          </cell>
          <cell r="E809">
            <v>3550</v>
          </cell>
          <cell r="F809" t="str">
            <v>P-75</v>
          </cell>
        </row>
        <row r="810">
          <cell r="A810">
            <v>255315</v>
          </cell>
          <cell r="B810" t="str">
            <v>磁器質ﾀｲﾙ (階段踏面）</v>
          </cell>
          <cell r="C810" t="str">
            <v>無釉 150*60 垂れ無し</v>
          </cell>
          <cell r="D810" t="str">
            <v>ｍ</v>
          </cell>
          <cell r="E810">
            <v>2730</v>
          </cell>
          <cell r="F810" t="str">
            <v>P-75</v>
          </cell>
        </row>
        <row r="811">
          <cell r="A811">
            <v>255316</v>
          </cell>
          <cell r="B811" t="str">
            <v>磁器質ﾀｲﾙ (階段踏面）</v>
          </cell>
          <cell r="C811" t="str">
            <v>無釉 (150+30)*150 垂れ付</v>
          </cell>
          <cell r="D811" t="str">
            <v>ｍ</v>
          </cell>
          <cell r="E811">
            <v>4220</v>
          </cell>
          <cell r="F811" t="str">
            <v>P-75</v>
          </cell>
        </row>
        <row r="812">
          <cell r="A812">
            <v>255321</v>
          </cell>
          <cell r="B812" t="str">
            <v>ｸﾘﾝｶｰﾀｲﾙ （階段踏面）</v>
          </cell>
          <cell r="C812" t="str">
            <v>無釉 (75+30)*150 垂れ付</v>
          </cell>
          <cell r="D812" t="str">
            <v>ｍ</v>
          </cell>
          <cell r="E812">
            <v>2630</v>
          </cell>
          <cell r="F812" t="str">
            <v>P-75</v>
          </cell>
        </row>
        <row r="813">
          <cell r="A813">
            <v>255322</v>
          </cell>
          <cell r="B813" t="str">
            <v>ｸﾘﾝｶｰﾀｲﾙ （階段踏面）</v>
          </cell>
          <cell r="C813" t="str">
            <v>無釉 (150+30)*180 垂れ付</v>
          </cell>
          <cell r="D813" t="str">
            <v>ｍ</v>
          </cell>
          <cell r="E813">
            <v>2880</v>
          </cell>
          <cell r="F813" t="str">
            <v>P-75</v>
          </cell>
        </row>
        <row r="814">
          <cell r="A814">
            <v>255323</v>
          </cell>
          <cell r="B814" t="str">
            <v>せっ器質ﾀｲﾙ (階段踏面）</v>
          </cell>
          <cell r="C814" t="str">
            <v>れんが調 無釉 (75+30)*190 垂れ付</v>
          </cell>
          <cell r="D814" t="str">
            <v>ｍ</v>
          </cell>
          <cell r="E814">
            <v>2880</v>
          </cell>
          <cell r="F814" t="str">
            <v>P-75</v>
          </cell>
        </row>
        <row r="815">
          <cell r="A815">
            <v>255324</v>
          </cell>
          <cell r="B815" t="str">
            <v>せっ器質ﾀｲﾙ (階段踏面）</v>
          </cell>
          <cell r="C815" t="str">
            <v>れんが調 無釉 (75+30)*210 垂れ付</v>
          </cell>
          <cell r="D815" t="str">
            <v>ｍ</v>
          </cell>
          <cell r="E815">
            <v>2880</v>
          </cell>
          <cell r="F815" t="str">
            <v>P-75</v>
          </cell>
        </row>
        <row r="816">
          <cell r="A816">
            <v>255401</v>
          </cell>
          <cell r="B816" t="str">
            <v>磁器質ﾀｲﾙ（役物）</v>
          </cell>
          <cell r="C816" t="str">
            <v>小口平 90゜曲</v>
          </cell>
          <cell r="D816" t="str">
            <v>ｍ</v>
          </cell>
          <cell r="E816">
            <v>4220</v>
          </cell>
          <cell r="F816" t="str">
            <v>P-75</v>
          </cell>
        </row>
        <row r="817">
          <cell r="A817">
            <v>255402</v>
          </cell>
          <cell r="B817" t="str">
            <v>磁器質ﾀｲﾙ（役物）</v>
          </cell>
          <cell r="C817" t="str">
            <v>小口平 屏風曲</v>
          </cell>
          <cell r="D817" t="str">
            <v>ｍ</v>
          </cell>
          <cell r="E817">
            <v>4050</v>
          </cell>
          <cell r="F817" t="str">
            <v>P-75</v>
          </cell>
        </row>
        <row r="818">
          <cell r="A818">
            <v>255403</v>
          </cell>
          <cell r="B818" t="str">
            <v>磁器質ﾀｲﾙ（役物）</v>
          </cell>
          <cell r="C818" t="str">
            <v>二丁掛 90゜曲</v>
          </cell>
          <cell r="D818" t="str">
            <v>ｍ</v>
          </cell>
          <cell r="E818">
            <v>6130</v>
          </cell>
          <cell r="F818" t="str">
            <v>P-75</v>
          </cell>
        </row>
        <row r="819">
          <cell r="A819">
            <v>255404</v>
          </cell>
          <cell r="B819" t="str">
            <v>磁器質ﾀｲﾙ（役物）</v>
          </cell>
          <cell r="C819" t="str">
            <v>二丁掛 屏風曲</v>
          </cell>
          <cell r="D819" t="str">
            <v>ｍ</v>
          </cell>
          <cell r="E819">
            <v>4400</v>
          </cell>
          <cell r="F819" t="str">
            <v>P-75</v>
          </cell>
        </row>
        <row r="820">
          <cell r="A820">
            <v>255405</v>
          </cell>
          <cell r="B820" t="str">
            <v>磁器質ﾀｲﾙ（役物）</v>
          </cell>
          <cell r="C820" t="str">
            <v>ﾎﾞｰﾀﾞｰ</v>
          </cell>
          <cell r="D820" t="str">
            <v>ｍ2</v>
          </cell>
          <cell r="E820">
            <v>20400</v>
          </cell>
          <cell r="F820" t="str">
            <v>P-76</v>
          </cell>
        </row>
        <row r="821">
          <cell r="A821">
            <v>255406</v>
          </cell>
          <cell r="B821" t="str">
            <v>磁器質ﾀｲﾙ（役物）</v>
          </cell>
          <cell r="C821" t="str">
            <v>ﾎﾞｰﾀﾞｰ 90゜曲</v>
          </cell>
          <cell r="D821" t="str">
            <v>ｍ2</v>
          </cell>
          <cell r="E821">
            <v>14300</v>
          </cell>
          <cell r="F821" t="str">
            <v>P-76</v>
          </cell>
        </row>
        <row r="822">
          <cell r="A822">
            <v>255411</v>
          </cell>
          <cell r="B822" t="str">
            <v>せっ器質ﾀｲﾙ (役物）</v>
          </cell>
          <cell r="C822" t="str">
            <v>小口平 90゜曲</v>
          </cell>
          <cell r="D822" t="str">
            <v>ｍ</v>
          </cell>
          <cell r="E822">
            <v>4380</v>
          </cell>
          <cell r="F822" t="str">
            <v>P-76</v>
          </cell>
        </row>
        <row r="823">
          <cell r="A823">
            <v>255412</v>
          </cell>
          <cell r="B823" t="str">
            <v>せっ器質ﾀｲﾙ (役物）</v>
          </cell>
          <cell r="C823" t="str">
            <v>小口平 屏風曲</v>
          </cell>
          <cell r="D823" t="str">
            <v>ｍ</v>
          </cell>
          <cell r="E823">
            <v>4260</v>
          </cell>
          <cell r="F823" t="str">
            <v>P-76</v>
          </cell>
        </row>
        <row r="824">
          <cell r="A824">
            <v>255413</v>
          </cell>
          <cell r="B824" t="str">
            <v>せっ器質ﾀｲﾙ (役物）</v>
          </cell>
          <cell r="C824" t="str">
            <v>二丁掛 90゜曲</v>
          </cell>
          <cell r="D824" t="str">
            <v>ｍ</v>
          </cell>
          <cell r="E824">
            <v>6300</v>
          </cell>
          <cell r="F824" t="str">
            <v>P-76</v>
          </cell>
        </row>
        <row r="825">
          <cell r="A825">
            <v>255414</v>
          </cell>
          <cell r="B825" t="str">
            <v>せっ器質ﾀｲﾙ (役物）</v>
          </cell>
          <cell r="C825" t="str">
            <v>二丁掛 屏風曲</v>
          </cell>
          <cell r="D825" t="str">
            <v>ｍ</v>
          </cell>
          <cell r="E825">
            <v>4350</v>
          </cell>
          <cell r="F825" t="str">
            <v>P-76</v>
          </cell>
        </row>
        <row r="826">
          <cell r="A826">
            <v>255415</v>
          </cell>
          <cell r="B826" t="str">
            <v>せっ器質ﾀｲﾙ (役物）</v>
          </cell>
          <cell r="C826" t="str">
            <v>ﾎﾞｰﾀﾞｰ</v>
          </cell>
          <cell r="D826" t="str">
            <v>ｍ2</v>
          </cell>
          <cell r="E826">
            <v>20500</v>
          </cell>
          <cell r="F826" t="str">
            <v>P-76</v>
          </cell>
        </row>
        <row r="827">
          <cell r="A827">
            <v>255416</v>
          </cell>
          <cell r="B827" t="str">
            <v>せっ器質ﾀｲﾙ (役物）</v>
          </cell>
          <cell r="C827" t="str">
            <v>ﾎﾞｰﾀﾞｰ 90゜曲</v>
          </cell>
          <cell r="D827" t="str">
            <v>ｍ2</v>
          </cell>
          <cell r="E827">
            <v>13400</v>
          </cell>
          <cell r="F827" t="str">
            <v>P-76</v>
          </cell>
        </row>
        <row r="828">
          <cell r="A828">
            <v>255421</v>
          </cell>
          <cell r="B828" t="str">
            <v>磁器質ﾓｻﾞｲｸﾀｲﾙ (役物）</v>
          </cell>
          <cell r="C828" t="str">
            <v>50角 90゜曲</v>
          </cell>
          <cell r="D828" t="str">
            <v>ｍ2</v>
          </cell>
          <cell r="E828">
            <v>3770</v>
          </cell>
          <cell r="F828" t="str">
            <v>P-76</v>
          </cell>
        </row>
        <row r="829">
          <cell r="A829">
            <v>255422</v>
          </cell>
          <cell r="B829" t="str">
            <v>磁器質ﾓｻﾞｲｸﾀｲﾙ (役物）</v>
          </cell>
          <cell r="C829" t="str">
            <v>50角二丁掛 90゜曲</v>
          </cell>
          <cell r="D829" t="str">
            <v>ｍ2</v>
          </cell>
          <cell r="E829">
            <v>3840</v>
          </cell>
          <cell r="F829" t="str">
            <v>P-76</v>
          </cell>
        </row>
        <row r="831">
          <cell r="A831" t="str">
            <v>左官工事</v>
          </cell>
        </row>
        <row r="833">
          <cell r="A833">
            <v>256001</v>
          </cell>
          <cell r="B833" t="str">
            <v>ﾓﾙﾀﾙ</v>
          </cell>
          <cell r="C833" t="str">
            <v>１：３</v>
          </cell>
          <cell r="D833" t="str">
            <v>ｍ3</v>
          </cell>
          <cell r="E833">
            <v>12700</v>
          </cell>
          <cell r="F833" t="str">
            <v>P-77</v>
          </cell>
        </row>
        <row r="834">
          <cell r="A834">
            <v>256002</v>
          </cell>
          <cell r="B834" t="str">
            <v>ﾓﾙﾀﾙ</v>
          </cell>
          <cell r="C834" t="str">
            <v>１：２</v>
          </cell>
          <cell r="D834" t="str">
            <v>ｍ3</v>
          </cell>
          <cell r="E834">
            <v>15600</v>
          </cell>
          <cell r="F834" t="str">
            <v>P-77</v>
          </cell>
        </row>
        <row r="835">
          <cell r="A835">
            <v>256011</v>
          </cell>
          <cell r="B835" t="str">
            <v>床ｺﾝｸﾘｰﾄ金ごて仕上</v>
          </cell>
          <cell r="C835" t="str">
            <v>手間のみ</v>
          </cell>
          <cell r="D835" t="str">
            <v>ｍ2</v>
          </cell>
          <cell r="E835">
            <v>780</v>
          </cell>
          <cell r="F835" t="str">
            <v>P-77</v>
          </cell>
        </row>
        <row r="836">
          <cell r="A836">
            <v>256012</v>
          </cell>
          <cell r="B836" t="str">
            <v>床ｺﾝｸﾘｰﾄ木ごて仕上</v>
          </cell>
          <cell r="C836" t="str">
            <v>手間のみ</v>
          </cell>
          <cell r="D836" t="str">
            <v>ｍ2</v>
          </cell>
          <cell r="E836">
            <v>560</v>
          </cell>
          <cell r="F836" t="str">
            <v>P-77</v>
          </cell>
        </row>
        <row r="837">
          <cell r="A837">
            <v>256013</v>
          </cell>
          <cell r="B837" t="str">
            <v>ならしﾓﾙﾀﾙ</v>
          </cell>
          <cell r="C837" t="str">
            <v>ｍ2</v>
          </cell>
          <cell r="D837" t="str">
            <v>ｍ2</v>
          </cell>
          <cell r="E837">
            <v>2070</v>
          </cell>
          <cell r="F837" t="str">
            <v>P-77</v>
          </cell>
        </row>
        <row r="838">
          <cell r="A838">
            <v>256014</v>
          </cell>
          <cell r="B838" t="str">
            <v>床用目地切り</v>
          </cell>
          <cell r="C838" t="str">
            <v>幅10mm</v>
          </cell>
          <cell r="D838" t="str">
            <v>ｍ2</v>
          </cell>
          <cell r="E838">
            <v>1460</v>
          </cell>
          <cell r="F838" t="str">
            <v>P-77</v>
          </cell>
        </row>
        <row r="839">
          <cell r="A839">
            <v>256015</v>
          </cell>
          <cell r="B839" t="str">
            <v>床防塵塗</v>
          </cell>
          <cell r="C839" t="str">
            <v>ｱｸﾘﾙ系防塵床 半艶</v>
          </cell>
          <cell r="D839" t="str">
            <v>ｍ2</v>
          </cell>
          <cell r="E839">
            <v>1460</v>
          </cell>
          <cell r="F839" t="str">
            <v>P-77</v>
          </cell>
        </row>
        <row r="840">
          <cell r="A840">
            <v>256016</v>
          </cell>
          <cell r="B840" t="str">
            <v>ﾗｽｺｽﾘ</v>
          </cell>
          <cell r="C840" t="str">
            <v>ｍ2</v>
          </cell>
          <cell r="D840" t="str">
            <v>ｍ2</v>
          </cell>
          <cell r="E840">
            <v>790</v>
          </cell>
          <cell r="F840" t="str">
            <v>P-77</v>
          </cell>
        </row>
        <row r="841">
          <cell r="A841">
            <v>256017</v>
          </cell>
          <cell r="B841" t="str">
            <v>ﾊﾟｰﾗｲﾄﾓﾙﾀﾙ</v>
          </cell>
          <cell r="C841" t="str">
            <v>厚 60 断熱用</v>
          </cell>
          <cell r="D841" t="str">
            <v>ｍ2</v>
          </cell>
          <cell r="E841">
            <v>6330</v>
          </cell>
          <cell r="F841" t="str">
            <v>P-77</v>
          </cell>
        </row>
        <row r="842">
          <cell r="A842">
            <v>256101</v>
          </cell>
          <cell r="B842" t="str">
            <v>ﾒﾀﾙﾗｽ張り</v>
          </cell>
          <cell r="C842" t="str">
            <v>＃300ﾗｽﾌｪﾙﾄ共</v>
          </cell>
          <cell r="D842" t="str">
            <v>ｍ2</v>
          </cell>
          <cell r="E842">
            <v>1090</v>
          </cell>
          <cell r="F842" t="str">
            <v>P-77</v>
          </cell>
        </row>
        <row r="843">
          <cell r="A843">
            <v>256102</v>
          </cell>
          <cell r="B843" t="str">
            <v>ﾘﾌﾞﾗｽ張り</v>
          </cell>
          <cell r="C843" t="str">
            <v>A型 厚 0.4＃28</v>
          </cell>
          <cell r="D843" t="str">
            <v>ｍ2</v>
          </cell>
          <cell r="E843">
            <v>1490</v>
          </cell>
          <cell r="F843" t="str">
            <v>P-77</v>
          </cell>
        </row>
        <row r="844">
          <cell r="A844">
            <v>256103</v>
          </cell>
          <cell r="B844" t="str">
            <v>ﾜｲﾔｰﾗｽ張り</v>
          </cell>
          <cell r="C844" t="str">
            <v>径 1.2(＃18)網目35mmﾗｽﾌｪﾙﾄ共</v>
          </cell>
          <cell r="D844" t="str">
            <v>ｍ2</v>
          </cell>
          <cell r="E844">
            <v>1380</v>
          </cell>
          <cell r="F844" t="str">
            <v>P-77</v>
          </cell>
        </row>
        <row r="845">
          <cell r="A845">
            <v>256104</v>
          </cell>
          <cell r="B845" t="str">
            <v>ﾜｲﾔｰﾗｽ張り</v>
          </cell>
          <cell r="C845" t="str">
            <v>径 0.9(＃20)網目35mmﾗｽﾌｪﾙﾄ共</v>
          </cell>
          <cell r="D845" t="str">
            <v>ｍ2</v>
          </cell>
          <cell r="E845">
            <v>1240</v>
          </cell>
          <cell r="F845" t="str">
            <v>P-77</v>
          </cell>
        </row>
        <row r="846">
          <cell r="A846">
            <v>256105</v>
          </cell>
          <cell r="B846" t="str">
            <v>ﾗｽｼｰﾄ張り</v>
          </cell>
          <cell r="C846" t="str">
            <v>厚 0.19</v>
          </cell>
          <cell r="D846" t="str">
            <v>ｍ2</v>
          </cell>
          <cell r="E846">
            <v>1850</v>
          </cell>
          <cell r="F846" t="str">
            <v>P-77</v>
          </cell>
        </row>
        <row r="847">
          <cell r="A847">
            <v>256111</v>
          </cell>
          <cell r="B847" t="str">
            <v>ｺﾝｸﾘｰﾄ打放面補修</v>
          </cell>
          <cell r="C847" t="str">
            <v>部分補修</v>
          </cell>
          <cell r="D847" t="str">
            <v>ｍ2</v>
          </cell>
          <cell r="E847">
            <v>900</v>
          </cell>
          <cell r="F847" t="str">
            <v>P-77</v>
          </cell>
        </row>
        <row r="848">
          <cell r="A848">
            <v>256112</v>
          </cell>
          <cell r="B848" t="str">
            <v>ｺﾝｸﾘｰﾄ打放面補修</v>
          </cell>
          <cell r="C848" t="str">
            <v>全面補修（吹付下地用）</v>
          </cell>
          <cell r="D848" t="str">
            <v>ｍ2</v>
          </cell>
          <cell r="E848">
            <v>1190</v>
          </cell>
          <cell r="F848" t="str">
            <v>P-77</v>
          </cell>
        </row>
        <row r="849">
          <cell r="A849">
            <v>256113</v>
          </cell>
          <cell r="B849" t="str">
            <v>ｺﾝｸﾘｰﾄ打放面補修</v>
          </cell>
          <cell r="C849" t="str">
            <v>全面補修（ﾍﾟﾝｷ下地用）</v>
          </cell>
          <cell r="D849" t="str">
            <v>ｍ2</v>
          </cell>
          <cell r="E849">
            <v>1480</v>
          </cell>
          <cell r="F849" t="str">
            <v>P-77</v>
          </cell>
        </row>
        <row r="850">
          <cell r="A850">
            <v>256201</v>
          </cell>
          <cell r="B850" t="str">
            <v>壁ﾓﾙﾀﾙ塗金ごて仕上</v>
          </cell>
          <cell r="C850" t="str">
            <v>厚 20 ｺﾝｸﾘｰﾄ下地</v>
          </cell>
          <cell r="D850" t="str">
            <v>ｍ2</v>
          </cell>
          <cell r="E850">
            <v>4890</v>
          </cell>
          <cell r="F850" t="str">
            <v>P-77</v>
          </cell>
        </row>
        <row r="851">
          <cell r="A851">
            <v>256202</v>
          </cell>
          <cell r="B851" t="str">
            <v>壁ﾓﾙﾀﾙ塗金ごて仕上</v>
          </cell>
          <cell r="C851" t="str">
            <v>厚 20 ｺﾝｸﾘｰﾄﾌﾞﾛｯｸ、れんが下地</v>
          </cell>
          <cell r="D851" t="str">
            <v>ｍ2</v>
          </cell>
          <cell r="E851">
            <v>4890</v>
          </cell>
          <cell r="F851" t="str">
            <v>P-77</v>
          </cell>
        </row>
        <row r="852">
          <cell r="A852">
            <v>256203</v>
          </cell>
          <cell r="B852" t="str">
            <v>壁ﾓﾙﾀﾙ塗金ごて仕上</v>
          </cell>
          <cell r="C852" t="str">
            <v>厚 15 ALC板下地</v>
          </cell>
          <cell r="D852" t="str">
            <v>ｍ2</v>
          </cell>
          <cell r="E852">
            <v>5360</v>
          </cell>
          <cell r="F852" t="str">
            <v>P-77</v>
          </cell>
        </row>
        <row r="853">
          <cell r="A853">
            <v>256204</v>
          </cell>
          <cell r="B853" t="str">
            <v>壁ﾓﾙﾀﾙ塗金ごて仕上</v>
          </cell>
          <cell r="C853" t="str">
            <v>厚 40 ﾜｲﾔｰﾗｽ(＃18)ﾗｽｺｽﾘ共</v>
          </cell>
          <cell r="D853" t="str">
            <v>ｍ2</v>
          </cell>
          <cell r="E853">
            <v>7180</v>
          </cell>
          <cell r="F853" t="str">
            <v>P-77</v>
          </cell>
        </row>
        <row r="854">
          <cell r="A854">
            <v>256205</v>
          </cell>
          <cell r="B854" t="str">
            <v>壁ﾓﾙﾀﾙ塗金ごて仕上</v>
          </cell>
          <cell r="C854" t="str">
            <v>厚 30 ﾜｲﾔｰﾗｽ(＃20)ﾗｽｺｽﾘ共</v>
          </cell>
          <cell r="D854" t="str">
            <v>ｍ2</v>
          </cell>
          <cell r="E854">
            <v>5130</v>
          </cell>
          <cell r="F854" t="str">
            <v>P-77</v>
          </cell>
        </row>
        <row r="855">
          <cell r="A855">
            <v>256206</v>
          </cell>
          <cell r="B855" t="str">
            <v>壁ﾓﾙﾀﾙ塗金ごて仕上</v>
          </cell>
          <cell r="C855" t="str">
            <v>厚 20 ﾒﾀﾙﾗｽ ﾗｽｺｽﾘ共</v>
          </cell>
          <cell r="D855" t="str">
            <v>ｍ2</v>
          </cell>
          <cell r="E855">
            <v>6770</v>
          </cell>
          <cell r="F855" t="str">
            <v>P-77</v>
          </cell>
        </row>
        <row r="856">
          <cell r="A856">
            <v>256207</v>
          </cell>
          <cell r="B856" t="str">
            <v>壁ﾓﾙﾀﾙ塗金ごて仕上</v>
          </cell>
          <cell r="C856" t="str">
            <v>厚 30 ﾗｽｼｰﾄ ﾗｽｺｽﾘ共</v>
          </cell>
          <cell r="D856" t="str">
            <v>ｍ2</v>
          </cell>
          <cell r="E856">
            <v>7530</v>
          </cell>
          <cell r="F856" t="str">
            <v>P-77</v>
          </cell>
        </row>
        <row r="857">
          <cell r="A857">
            <v>256208</v>
          </cell>
          <cell r="B857" t="str">
            <v>壁ﾓﾙﾀﾙ塗金ごて仕上</v>
          </cell>
          <cell r="C857" t="str">
            <v>厚 40 ﾘﾌﾞﾗｽ ﾗｽｺｽﾘ共</v>
          </cell>
          <cell r="D857" t="str">
            <v>ｍ2</v>
          </cell>
          <cell r="E857">
            <v>7290</v>
          </cell>
          <cell r="F857" t="str">
            <v>P-77</v>
          </cell>
        </row>
        <row r="858">
          <cell r="A858">
            <v>256221</v>
          </cell>
          <cell r="B858" t="str">
            <v>壁ﾓﾙﾀﾙ塗刷毛引仕上</v>
          </cell>
          <cell r="C858" t="str">
            <v>厚 20 ｺﾝｸﾘｰﾄ下地</v>
          </cell>
          <cell r="D858" t="str">
            <v>ｍ2</v>
          </cell>
          <cell r="E858">
            <v>4330</v>
          </cell>
          <cell r="F858" t="str">
            <v>P-77</v>
          </cell>
        </row>
        <row r="859">
          <cell r="A859">
            <v>256222</v>
          </cell>
          <cell r="B859" t="str">
            <v>壁ﾓﾙﾀﾙ塗刷毛引仕上</v>
          </cell>
          <cell r="C859" t="str">
            <v>厚 20 ｺﾝｸﾘｰﾄﾌﾞﾛｯｸ、れんが下地</v>
          </cell>
          <cell r="D859" t="str">
            <v>ｍ2</v>
          </cell>
          <cell r="E859">
            <v>4330</v>
          </cell>
          <cell r="F859" t="str">
            <v>P-78</v>
          </cell>
        </row>
        <row r="860">
          <cell r="A860">
            <v>256223</v>
          </cell>
          <cell r="B860" t="str">
            <v>壁ﾓﾙﾀﾙ塗刷毛引仕上</v>
          </cell>
          <cell r="C860" t="str">
            <v>厚 15 ALC板下地</v>
          </cell>
          <cell r="D860" t="str">
            <v>ｍ2</v>
          </cell>
          <cell r="E860">
            <v>4390</v>
          </cell>
          <cell r="F860" t="str">
            <v>P-78</v>
          </cell>
        </row>
        <row r="861">
          <cell r="A861">
            <v>256224</v>
          </cell>
          <cell r="B861" t="str">
            <v>壁ﾓﾙﾀﾙ塗刷毛引仕上</v>
          </cell>
          <cell r="C861" t="str">
            <v>厚 40 ﾜｲﾔｰﾗｽ(＃18)ﾗｽｺｽﾘ共</v>
          </cell>
          <cell r="D861" t="str">
            <v>ｍ2</v>
          </cell>
          <cell r="E861">
            <v>6620</v>
          </cell>
          <cell r="F861" t="str">
            <v>P-78</v>
          </cell>
        </row>
        <row r="862">
          <cell r="A862">
            <v>256225</v>
          </cell>
          <cell r="B862" t="str">
            <v>壁ﾓﾙﾀﾙ塗刷毛引仕上</v>
          </cell>
          <cell r="C862" t="str">
            <v>厚 30 ﾜｲﾔｰﾗｽ(＃20)ﾗｽｺｽﾘ共</v>
          </cell>
          <cell r="D862" t="str">
            <v>ｍ2</v>
          </cell>
          <cell r="E862">
            <v>5190</v>
          </cell>
          <cell r="F862" t="str">
            <v>P-78</v>
          </cell>
        </row>
        <row r="863">
          <cell r="A863">
            <v>256226</v>
          </cell>
          <cell r="B863" t="str">
            <v>壁ﾓﾙﾀﾙ塗刷毛引仕上</v>
          </cell>
          <cell r="C863" t="str">
            <v>厚 20 ﾒﾀﾙﾗｽ ﾗｽｺｽﾘ共</v>
          </cell>
          <cell r="D863" t="str">
            <v>ｍ2</v>
          </cell>
          <cell r="E863">
            <v>6210</v>
          </cell>
          <cell r="F863" t="str">
            <v>P-78</v>
          </cell>
        </row>
        <row r="864">
          <cell r="A864">
            <v>256227</v>
          </cell>
          <cell r="B864" t="str">
            <v>壁ﾓﾙﾀﾙ塗刷毛引仕上</v>
          </cell>
          <cell r="C864" t="str">
            <v>厚 30 ﾗｽｼｰﾄ ﾗｽｺｽﾘ共</v>
          </cell>
          <cell r="D864" t="str">
            <v>ｍ2</v>
          </cell>
          <cell r="E864">
            <v>6970</v>
          </cell>
          <cell r="F864" t="str">
            <v>P-78</v>
          </cell>
        </row>
        <row r="865">
          <cell r="A865">
            <v>256228</v>
          </cell>
          <cell r="B865" t="str">
            <v>壁ﾓﾙﾀﾙ塗刷毛引仕上</v>
          </cell>
          <cell r="C865" t="str">
            <v>厚 40 ﾘﾌﾞﾗｽ ﾗｽｺｽﾘ共</v>
          </cell>
          <cell r="D865" t="str">
            <v>ｍ2</v>
          </cell>
          <cell r="E865">
            <v>6730</v>
          </cell>
          <cell r="F865" t="str">
            <v>P-78</v>
          </cell>
        </row>
        <row r="866">
          <cell r="A866">
            <v>256301</v>
          </cell>
          <cell r="B866" t="str">
            <v>床ﾓﾙﾀﾙ塗金ごて仕上</v>
          </cell>
          <cell r="C866" t="str">
            <v>厚 30</v>
          </cell>
          <cell r="D866" t="str">
            <v>ｍ2</v>
          </cell>
          <cell r="E866">
            <v>2560</v>
          </cell>
          <cell r="F866" t="str">
            <v>P-78</v>
          </cell>
        </row>
        <row r="867">
          <cell r="A867">
            <v>256303</v>
          </cell>
          <cell r="B867" t="str">
            <v>床色ﾓﾙﾀﾙ塗金ごて仕上</v>
          </cell>
          <cell r="C867" t="str">
            <v>厚 30 緑色</v>
          </cell>
          <cell r="D867" t="str">
            <v>ｍ2</v>
          </cell>
          <cell r="E867">
            <v>4100</v>
          </cell>
          <cell r="F867" t="str">
            <v>P-78</v>
          </cell>
        </row>
        <row r="868">
          <cell r="A868">
            <v>256304</v>
          </cell>
          <cell r="B868" t="str">
            <v>床色ﾓﾙﾀﾙ塗金ごて仕上</v>
          </cell>
          <cell r="C868" t="str">
            <v>厚 30 一般色</v>
          </cell>
          <cell r="D868" t="str">
            <v>ｍ2</v>
          </cell>
          <cell r="E868">
            <v>4080</v>
          </cell>
          <cell r="F868" t="str">
            <v>P-78</v>
          </cell>
        </row>
        <row r="869">
          <cell r="A869">
            <v>256305</v>
          </cell>
          <cell r="B869" t="str">
            <v>床ﾓﾙﾀﾙ塗木ごて仕上</v>
          </cell>
          <cell r="C869" t="str">
            <v>厚 30</v>
          </cell>
          <cell r="D869" t="str">
            <v>ｍ2</v>
          </cell>
          <cell r="E869">
            <v>2360</v>
          </cell>
          <cell r="F869" t="str">
            <v>P-78</v>
          </cell>
        </row>
        <row r="870">
          <cell r="A870">
            <v>256306</v>
          </cell>
          <cell r="B870" t="str">
            <v>床ﾓﾙﾀﾙ塗金ごて仕上</v>
          </cell>
          <cell r="C870" t="str">
            <v>厚 20</v>
          </cell>
          <cell r="D870" t="str">
            <v>ｍ2</v>
          </cell>
          <cell r="E870">
            <v>1900</v>
          </cell>
          <cell r="F870" t="str">
            <v>P-78</v>
          </cell>
        </row>
        <row r="871">
          <cell r="A871">
            <v>256311</v>
          </cell>
          <cell r="B871" t="str">
            <v>床豆砂利洗出仕上</v>
          </cell>
          <cell r="C871" t="str">
            <v>厚 30 大磯程度 ｺﾝｸﾘｰﾄ下地</v>
          </cell>
          <cell r="D871" t="str">
            <v>ｍ2</v>
          </cell>
          <cell r="E871">
            <v>13600</v>
          </cell>
          <cell r="F871" t="str">
            <v>P-78</v>
          </cell>
        </row>
        <row r="872">
          <cell r="A872">
            <v>256312</v>
          </cell>
          <cell r="B872" t="str">
            <v>床那智石埋込仕上</v>
          </cell>
          <cell r="C872" t="str">
            <v>厚 30 ｺﾝｸﾘｰﾄ下地</v>
          </cell>
          <cell r="D872" t="str">
            <v>ｍ2</v>
          </cell>
          <cell r="E872">
            <v>21600</v>
          </cell>
          <cell r="F872" t="str">
            <v>P-78</v>
          </cell>
        </row>
        <row r="873">
          <cell r="A873">
            <v>256313</v>
          </cell>
          <cell r="B873" t="str">
            <v>床人造石塗研出仕上</v>
          </cell>
          <cell r="C873" t="str">
            <v>厚 30 ｺﾝｸﾘｰﾄ下地</v>
          </cell>
          <cell r="D873" t="str">
            <v>ｍ2</v>
          </cell>
          <cell r="E873">
            <v>17900</v>
          </cell>
          <cell r="F873" t="str">
            <v>P-78</v>
          </cell>
        </row>
        <row r="874">
          <cell r="A874">
            <v>256314</v>
          </cell>
          <cell r="B874" t="str">
            <v>床現場ﾃﾗｿﾞｰ仕上</v>
          </cell>
          <cell r="C874" t="str">
            <v>厚 30 ｺﾝｸﾘｰﾄ下地</v>
          </cell>
          <cell r="D874" t="str">
            <v>ｍ2</v>
          </cell>
          <cell r="E874">
            <v>22100</v>
          </cell>
          <cell r="F874" t="str">
            <v>P-78</v>
          </cell>
        </row>
        <row r="875">
          <cell r="A875">
            <v>256331</v>
          </cell>
          <cell r="B875" t="str">
            <v>ﾀｲﾙ下地ﾓﾙﾀﾙ塗</v>
          </cell>
          <cell r="C875" t="str">
            <v>厚 30 ｺﾝｸﾘｰﾄ下地ﾀｲﾙ圧着張用</v>
          </cell>
          <cell r="D875" t="str">
            <v>ｍ2</v>
          </cell>
          <cell r="E875">
            <v>3740</v>
          </cell>
          <cell r="F875" t="str">
            <v>P-78</v>
          </cell>
        </row>
        <row r="876">
          <cell r="A876">
            <v>256332</v>
          </cell>
          <cell r="B876" t="str">
            <v>ﾀｲﾙ下地ﾓﾙﾀﾙ塗</v>
          </cell>
          <cell r="C876" t="str">
            <v>厚 30 ﾒﾀﾙﾗｽ ﾗｽｺｽﾘ共</v>
          </cell>
          <cell r="D876" t="str">
            <v>ｍ2</v>
          </cell>
          <cell r="E876">
            <v>5620</v>
          </cell>
          <cell r="F876" t="str">
            <v>P-78</v>
          </cell>
        </row>
        <row r="877">
          <cell r="A877">
            <v>256333</v>
          </cell>
          <cell r="B877" t="str">
            <v>ﾀｲﾙ下地ﾓﾙﾀﾙ塗</v>
          </cell>
          <cell r="C877" t="str">
            <v>厚 30 ﾗｽｼｰﾄ ﾗｽｺｽﾘ共</v>
          </cell>
          <cell r="D877" t="str">
            <v>ｍ2</v>
          </cell>
          <cell r="E877">
            <v>6380</v>
          </cell>
          <cell r="F877" t="str">
            <v>P-78</v>
          </cell>
        </row>
        <row r="878">
          <cell r="A878">
            <v>256334</v>
          </cell>
          <cell r="B878" t="str">
            <v>ﾀｲﾙ下地ﾓﾙﾀﾙ塗</v>
          </cell>
          <cell r="C878" t="str">
            <v>厚 30 ﾘﾌﾞﾗｽ ﾗｽｺｽﾘ共</v>
          </cell>
          <cell r="D878" t="str">
            <v>ｍ2</v>
          </cell>
          <cell r="E878">
            <v>6020</v>
          </cell>
          <cell r="F878" t="str">
            <v>P-78</v>
          </cell>
        </row>
        <row r="879">
          <cell r="A879">
            <v>256341</v>
          </cell>
          <cell r="B879" t="str">
            <v>ｼｰﾄ防水下地ﾓﾙﾀﾙ塗</v>
          </cell>
          <cell r="C879" t="str">
            <v>厚 20 ｺﾝｸﾘｰﾄ下地</v>
          </cell>
          <cell r="D879" t="str">
            <v>ｍ2</v>
          </cell>
          <cell r="E879">
            <v>3120</v>
          </cell>
          <cell r="F879" t="str">
            <v>P-78</v>
          </cell>
        </row>
        <row r="880">
          <cell r="A880">
            <v>256342</v>
          </cell>
          <cell r="B880" t="str">
            <v>防水剤入りﾓﾙﾀﾙ塗</v>
          </cell>
          <cell r="C880" t="str">
            <v>厚 30 目地共</v>
          </cell>
          <cell r="D880" t="str">
            <v>ｍ2</v>
          </cell>
          <cell r="E880">
            <v>2700</v>
          </cell>
          <cell r="F880" t="str">
            <v>P-78</v>
          </cell>
        </row>
        <row r="881">
          <cell r="A881">
            <v>256343</v>
          </cell>
          <cell r="B881" t="str">
            <v>保護ﾓﾙﾀﾙ塗</v>
          </cell>
          <cell r="C881" t="str">
            <v>厚 15 防水層保護のみ</v>
          </cell>
          <cell r="D881" t="str">
            <v>ｍ2</v>
          </cell>
          <cell r="E881">
            <v>1890</v>
          </cell>
          <cell r="F881" t="str">
            <v>P-78</v>
          </cell>
        </row>
        <row r="882">
          <cell r="A882">
            <v>256401</v>
          </cell>
          <cell r="B882" t="str">
            <v>天井ﾓﾙﾀﾙ塗金ごて仕上</v>
          </cell>
          <cell r="C882" t="str">
            <v>厚 20 ｺﾝｸﾘｰﾄ下地</v>
          </cell>
          <cell r="D882" t="str">
            <v>ｍ2</v>
          </cell>
          <cell r="E882">
            <v>4760</v>
          </cell>
          <cell r="F882" t="str">
            <v>P-78</v>
          </cell>
        </row>
        <row r="883">
          <cell r="A883">
            <v>256402</v>
          </cell>
          <cell r="B883" t="str">
            <v>天井ﾓﾙﾀﾙ塗金ごて仕上</v>
          </cell>
          <cell r="C883" t="str">
            <v>厚 15 ﾒﾀﾙﾗｽ ﾗｽｺｽﾘ共</v>
          </cell>
          <cell r="D883" t="str">
            <v>ｍ2</v>
          </cell>
          <cell r="E883">
            <v>6640</v>
          </cell>
          <cell r="F883" t="str">
            <v>P-78</v>
          </cell>
        </row>
        <row r="884">
          <cell r="A884">
            <v>256403</v>
          </cell>
          <cell r="B884" t="str">
            <v>天井ﾓﾙﾀﾙ塗金ごて仕上</v>
          </cell>
          <cell r="C884" t="str">
            <v>厚 30 ﾗｽｼｰﾄ ﾗｽｺｽﾘ共</v>
          </cell>
          <cell r="D884" t="str">
            <v>ｍ2</v>
          </cell>
          <cell r="E884">
            <v>7410</v>
          </cell>
          <cell r="F884" t="str">
            <v>P-78</v>
          </cell>
        </row>
        <row r="885">
          <cell r="A885">
            <v>256404</v>
          </cell>
          <cell r="B885" t="str">
            <v>天井ﾓﾙﾀﾙ塗金ごて仕上</v>
          </cell>
          <cell r="C885" t="str">
            <v>厚 40 ﾘﾌﾞﾗｽ ﾗｽｺｽﾘ共</v>
          </cell>
          <cell r="D885" t="str">
            <v>ｍ2</v>
          </cell>
          <cell r="E885">
            <v>7580</v>
          </cell>
          <cell r="F885" t="str">
            <v>P-79</v>
          </cell>
        </row>
        <row r="886">
          <cell r="A886">
            <v>256411</v>
          </cell>
          <cell r="B886" t="str">
            <v>天井ﾓﾙﾀﾙ塗刷毛引仕上</v>
          </cell>
          <cell r="C886" t="str">
            <v>厚 12 ｺﾝｸﾘｰﾄ下地</v>
          </cell>
          <cell r="D886" t="str">
            <v>ｍ2</v>
          </cell>
          <cell r="E886">
            <v>4120</v>
          </cell>
          <cell r="F886" t="str">
            <v>P-79</v>
          </cell>
        </row>
        <row r="887">
          <cell r="A887">
            <v>256412</v>
          </cell>
          <cell r="B887" t="str">
            <v>天井ﾓﾙﾀﾙ塗刷毛引仕上</v>
          </cell>
          <cell r="C887" t="str">
            <v>厚 15 ﾒﾀﾙﾗｽ ﾗｽｺｽﾘ共</v>
          </cell>
          <cell r="D887" t="str">
            <v>ｍ2</v>
          </cell>
          <cell r="E887">
            <v>6000</v>
          </cell>
          <cell r="F887" t="str">
            <v>P-79</v>
          </cell>
        </row>
        <row r="888">
          <cell r="A888">
            <v>256413</v>
          </cell>
          <cell r="B888" t="str">
            <v>天井ﾓﾙﾀﾙ塗刷毛引仕上</v>
          </cell>
          <cell r="C888" t="str">
            <v>厚 30 ﾗｽｼｰﾄ ﾗｽｺｽﾘ共</v>
          </cell>
          <cell r="D888" t="str">
            <v>ｍ2</v>
          </cell>
          <cell r="E888">
            <v>6770</v>
          </cell>
          <cell r="F888" t="str">
            <v>P-79</v>
          </cell>
        </row>
        <row r="889">
          <cell r="A889">
            <v>256414</v>
          </cell>
          <cell r="B889" t="str">
            <v>天井ﾓﾙﾀﾙ塗刷毛引仕上</v>
          </cell>
          <cell r="C889" t="str">
            <v>厚 40 ﾘﾌﾞﾗｽ ﾗｽｺｽﾘ共</v>
          </cell>
          <cell r="D889" t="str">
            <v>ｍ2</v>
          </cell>
          <cell r="E889">
            <v>6880</v>
          </cell>
          <cell r="F889" t="str">
            <v>P-79</v>
          </cell>
        </row>
        <row r="890">
          <cell r="A890">
            <v>256451</v>
          </cell>
          <cell r="B890" t="str">
            <v>梁型ﾓﾙﾀﾙ塗金ごて仕上</v>
          </cell>
          <cell r="C890" t="str">
            <v>厚 20 ｺﾝｸﾘｰﾄ下地</v>
          </cell>
          <cell r="D890" t="str">
            <v>ｍ2</v>
          </cell>
          <cell r="E890">
            <v>5000</v>
          </cell>
          <cell r="F890" t="str">
            <v>P-79</v>
          </cell>
        </row>
        <row r="891">
          <cell r="A891">
            <v>256452</v>
          </cell>
          <cell r="B891" t="str">
            <v>梁型ﾓﾙﾀﾙ塗金ごて仕上</v>
          </cell>
          <cell r="C891" t="str">
            <v>厚 30 ﾗｽｼｰﾄ ﾗｽｺｽﾘ共</v>
          </cell>
          <cell r="D891" t="str">
            <v>ｍ2</v>
          </cell>
          <cell r="E891">
            <v>7660</v>
          </cell>
          <cell r="F891" t="str">
            <v>P-79</v>
          </cell>
        </row>
        <row r="892">
          <cell r="A892">
            <v>256453</v>
          </cell>
          <cell r="B892" t="str">
            <v>梁型ﾓﾙﾀﾙ塗金ごて仕上</v>
          </cell>
          <cell r="C892" t="str">
            <v>厚 40 ﾘﾌﾞﾗｽ ﾗｽｺｽﾘ共</v>
          </cell>
          <cell r="D892" t="str">
            <v>ｍ2</v>
          </cell>
          <cell r="E892">
            <v>8390</v>
          </cell>
          <cell r="F892" t="str">
            <v>P-79</v>
          </cell>
        </row>
        <row r="893">
          <cell r="A893">
            <v>256461</v>
          </cell>
          <cell r="B893" t="str">
            <v>梁型ﾓﾙﾀﾙ塗刷毛引仕上</v>
          </cell>
          <cell r="C893" t="str">
            <v>厚 20 ｺﾝｸﾘｰﾄ下地</v>
          </cell>
          <cell r="D893" t="str">
            <v>ｍ2</v>
          </cell>
          <cell r="E893">
            <v>4720</v>
          </cell>
          <cell r="F893" t="str">
            <v>P-79</v>
          </cell>
        </row>
        <row r="894">
          <cell r="A894">
            <v>256462</v>
          </cell>
          <cell r="B894" t="str">
            <v>梁型ﾓﾙﾀﾙ塗刷毛引仕上</v>
          </cell>
          <cell r="C894" t="str">
            <v>厚 30 ﾗｽｼｰﾄ ﾗｽｺｽﾘ共</v>
          </cell>
          <cell r="D894" t="str">
            <v>ｍ2</v>
          </cell>
          <cell r="E894">
            <v>7380</v>
          </cell>
          <cell r="F894" t="str">
            <v>P-79</v>
          </cell>
        </row>
        <row r="895">
          <cell r="A895">
            <v>256463</v>
          </cell>
          <cell r="B895" t="str">
            <v>梁型ﾓﾙﾀﾙ塗刷毛引仕上</v>
          </cell>
          <cell r="C895" t="str">
            <v>厚 40 ﾘﾌﾞﾗｽ ﾗｽｺｽﾘ共</v>
          </cell>
          <cell r="D895" t="str">
            <v>ｍ2</v>
          </cell>
          <cell r="E895">
            <v>7680</v>
          </cell>
          <cell r="F895" t="str">
            <v>P-79</v>
          </cell>
        </row>
        <row r="896">
          <cell r="A896">
            <v>256501</v>
          </cell>
          <cell r="B896" t="str">
            <v>壁ﾄﾞﾛﾏｲﾄﾞﾌﾟﾗｽﾀｰ塗</v>
          </cell>
          <cell r="C896" t="str">
            <v>厚 20 ｺﾝｸﾘｰﾄ下地</v>
          </cell>
          <cell r="D896" t="str">
            <v>ｍ2</v>
          </cell>
          <cell r="E896">
            <v>4530</v>
          </cell>
          <cell r="F896" t="str">
            <v>P-79</v>
          </cell>
        </row>
        <row r="897">
          <cell r="A897">
            <v>256502</v>
          </cell>
          <cell r="B897" t="str">
            <v>壁せっこうﾌﾟﾗｽﾀｰ塗</v>
          </cell>
          <cell r="C897" t="str">
            <v>厚 20 ｺﾝｸﾘｰﾄ下地</v>
          </cell>
          <cell r="D897" t="str">
            <v>ｍ2</v>
          </cell>
          <cell r="E897">
            <v>5110</v>
          </cell>
          <cell r="F897" t="str">
            <v>P-79</v>
          </cell>
        </row>
        <row r="898">
          <cell r="A898">
            <v>256503</v>
          </cell>
          <cell r="B898" t="str">
            <v>壁ﾊﾟｰﾗｲﾄﾌﾟﾗｽﾀｰ塗</v>
          </cell>
          <cell r="C898" t="str">
            <v>厚 20 ｺﾝｸﾘｰﾄ下地</v>
          </cell>
          <cell r="D898" t="str">
            <v>ｍ2</v>
          </cell>
          <cell r="E898">
            <v>5930</v>
          </cell>
          <cell r="F898" t="str">
            <v>P-79</v>
          </cell>
        </row>
        <row r="899">
          <cell r="A899">
            <v>256504</v>
          </cell>
          <cell r="B899" t="str">
            <v>壁ひる石ﾌﾟﾗｽﾀｰ塗</v>
          </cell>
          <cell r="C899" t="str">
            <v>厚 20 ｺﾝｸﾘｰﾄ下地</v>
          </cell>
          <cell r="D899" t="str">
            <v>ｍ2</v>
          </cell>
          <cell r="E899">
            <v>5450</v>
          </cell>
          <cell r="F899" t="str">
            <v>P-79</v>
          </cell>
        </row>
        <row r="900">
          <cell r="A900">
            <v>256505</v>
          </cell>
          <cell r="B900" t="str">
            <v>壁人造石洗出</v>
          </cell>
          <cell r="C900" t="str">
            <v>厚 30 ｺﾝｸﾘｰﾄ下地</v>
          </cell>
          <cell r="D900" t="str">
            <v>ｍ2</v>
          </cell>
          <cell r="E900">
            <v>15500</v>
          </cell>
          <cell r="F900" t="str">
            <v>P-79</v>
          </cell>
        </row>
        <row r="901">
          <cell r="A901">
            <v>256506</v>
          </cell>
          <cell r="B901" t="str">
            <v>壁人造石小叩仕上</v>
          </cell>
          <cell r="C901" t="str">
            <v>厚 30 ｺﾝｸﾘｰﾄ下地</v>
          </cell>
          <cell r="D901" t="str">
            <v>ｍ2</v>
          </cell>
          <cell r="E901">
            <v>28300</v>
          </cell>
          <cell r="F901" t="str">
            <v>P-79</v>
          </cell>
        </row>
        <row r="902">
          <cell r="A902">
            <v>256507</v>
          </cell>
          <cell r="B902" t="str">
            <v>壁人造石研出</v>
          </cell>
          <cell r="C902" t="str">
            <v>厚 30 ｺﾝｸﾘｰﾄ下地</v>
          </cell>
          <cell r="D902" t="str">
            <v>ｍ2</v>
          </cell>
          <cell r="E902">
            <v>22300</v>
          </cell>
          <cell r="F902" t="str">
            <v>P-79</v>
          </cell>
        </row>
        <row r="903">
          <cell r="A903">
            <v>256508</v>
          </cell>
          <cell r="B903" t="str">
            <v>壁ﾘｼﾝかき落</v>
          </cell>
          <cell r="C903" t="str">
            <v>厚 15 ｺﾝｸﾘｰﾄ下地</v>
          </cell>
          <cell r="D903" t="str">
            <v>ｍ2</v>
          </cell>
          <cell r="E903">
            <v>9300</v>
          </cell>
          <cell r="F903" t="str">
            <v>P-79</v>
          </cell>
        </row>
        <row r="904">
          <cell r="A904">
            <v>256531</v>
          </cell>
          <cell r="B904" t="str">
            <v>新京壁</v>
          </cell>
          <cell r="C904" t="str">
            <v>厚 20 ｺﾝｸﾘｰﾄ下地</v>
          </cell>
          <cell r="D904" t="str">
            <v>ｍ2</v>
          </cell>
          <cell r="E904">
            <v>5940</v>
          </cell>
          <cell r="F904" t="str">
            <v>P-79</v>
          </cell>
        </row>
        <row r="905">
          <cell r="A905">
            <v>256532</v>
          </cell>
          <cell r="B905" t="str">
            <v>新京壁</v>
          </cell>
          <cell r="C905" t="str">
            <v>厚 20 ﾗｽﾎﾞｰﾄﾞ共</v>
          </cell>
          <cell r="D905" t="str">
            <v>ｍ2</v>
          </cell>
          <cell r="E905">
            <v>7320</v>
          </cell>
          <cell r="F905" t="str">
            <v>P-79</v>
          </cell>
        </row>
        <row r="906">
          <cell r="A906">
            <v>256533</v>
          </cell>
          <cell r="B906" t="str">
            <v>繊維板</v>
          </cell>
          <cell r="C906" t="str">
            <v>厚 20 ｺﾝｸﾘｰﾄ下地</v>
          </cell>
          <cell r="D906" t="str">
            <v>ｍ2</v>
          </cell>
          <cell r="E906">
            <v>5380</v>
          </cell>
          <cell r="F906" t="str">
            <v>P-79</v>
          </cell>
        </row>
        <row r="907">
          <cell r="A907">
            <v>256534</v>
          </cell>
          <cell r="B907" t="str">
            <v>繊維板</v>
          </cell>
          <cell r="C907" t="str">
            <v>厚 20 ﾗｽﾎﾞｰﾄﾞ共</v>
          </cell>
          <cell r="D907" t="str">
            <v>ｍ2</v>
          </cell>
          <cell r="E907">
            <v>6760</v>
          </cell>
          <cell r="F907" t="str">
            <v>P-79</v>
          </cell>
        </row>
        <row r="908">
          <cell r="A908">
            <v>256535</v>
          </cell>
          <cell r="B908" t="str">
            <v>しっくい仕上</v>
          </cell>
          <cell r="C908" t="str">
            <v>厚 20 ｺﾝｸﾘｰﾄ下地</v>
          </cell>
          <cell r="D908" t="str">
            <v>ｍ2</v>
          </cell>
          <cell r="E908">
            <v>5250</v>
          </cell>
          <cell r="F908" t="str">
            <v>P-79</v>
          </cell>
        </row>
        <row r="909">
          <cell r="A909">
            <v>256536</v>
          </cell>
          <cell r="B909" t="str">
            <v>しっくい仕上</v>
          </cell>
          <cell r="C909" t="str">
            <v>厚 20 ﾗｽﾎﾞｰﾄﾞ共</v>
          </cell>
          <cell r="D909" t="str">
            <v>ｍ2</v>
          </cell>
          <cell r="E909">
            <v>7370</v>
          </cell>
          <cell r="F909" t="str">
            <v>P-79</v>
          </cell>
        </row>
        <row r="910">
          <cell r="A910">
            <v>256541</v>
          </cell>
          <cell r="B910" t="str">
            <v>天井ﾄﾞﾛﾏｲﾄﾞﾌﾟﾗｽﾀｰ塗</v>
          </cell>
          <cell r="C910" t="str">
            <v>厚 15 ｺﾝｸﾘｰﾄ下地</v>
          </cell>
          <cell r="D910" t="str">
            <v>ｍ2</v>
          </cell>
          <cell r="E910">
            <v>5860</v>
          </cell>
          <cell r="F910" t="str">
            <v>P-79</v>
          </cell>
        </row>
        <row r="911">
          <cell r="A911">
            <v>256542</v>
          </cell>
          <cell r="B911" t="str">
            <v>天井せっこうﾌﾟﾗｽﾀｰ塗</v>
          </cell>
          <cell r="C911" t="str">
            <v>厚 15 ｺﾝｸﾘｰﾄ下地</v>
          </cell>
          <cell r="D911" t="str">
            <v>ｍ2</v>
          </cell>
          <cell r="E911">
            <v>6030</v>
          </cell>
          <cell r="F911" t="str">
            <v>P-80</v>
          </cell>
        </row>
        <row r="912">
          <cell r="A912">
            <v>256543</v>
          </cell>
          <cell r="B912" t="str">
            <v>天井ﾊﾟｰﾗｲﾄﾌﾟﾗｽﾀｰ塗</v>
          </cell>
          <cell r="C912" t="str">
            <v>厚 15 ｺﾝｸﾘｰﾄ下地</v>
          </cell>
          <cell r="D912" t="str">
            <v>ｍ2</v>
          </cell>
          <cell r="E912">
            <v>6170</v>
          </cell>
          <cell r="F912" t="str">
            <v>P-80</v>
          </cell>
        </row>
        <row r="913">
          <cell r="A913">
            <v>256551</v>
          </cell>
          <cell r="B913" t="str">
            <v>梁型ﾄﾞﾛﾏｲﾄﾞﾌﾟﾗｽﾀｰ塗</v>
          </cell>
          <cell r="C913" t="str">
            <v>厚 20 ｺﾝｸﾘｰﾄ下地</v>
          </cell>
          <cell r="D913" t="str">
            <v>ｍ2</v>
          </cell>
          <cell r="E913">
            <v>6590</v>
          </cell>
          <cell r="F913" t="str">
            <v>P-80</v>
          </cell>
        </row>
        <row r="914">
          <cell r="A914">
            <v>256552</v>
          </cell>
          <cell r="B914" t="str">
            <v>梁型せっこうﾌﾟﾗｽﾀｰ塗</v>
          </cell>
          <cell r="C914" t="str">
            <v>厚 20 ｺﾝｸﾘｰﾄ下地</v>
          </cell>
          <cell r="D914" t="str">
            <v>ｍ2</v>
          </cell>
          <cell r="E914">
            <v>7910</v>
          </cell>
          <cell r="F914" t="str">
            <v>P-80</v>
          </cell>
        </row>
        <row r="915">
          <cell r="A915">
            <v>256553</v>
          </cell>
          <cell r="B915" t="str">
            <v>梁型ﾊﾟｰﾗｲﾄﾌﾟﾗｽﾀｰ塗</v>
          </cell>
          <cell r="C915" t="str">
            <v>厚 20 ｺﾝｸﾘｰﾄ下地</v>
          </cell>
          <cell r="D915" t="str">
            <v>ｍ2</v>
          </cell>
          <cell r="E915">
            <v>7350</v>
          </cell>
          <cell r="F915" t="str">
            <v>P-80</v>
          </cell>
        </row>
        <row r="916">
          <cell r="A916">
            <v>256601</v>
          </cell>
          <cell r="B916" t="str">
            <v>階段ﾓﾙﾀﾙ塗金ごて仕上</v>
          </cell>
          <cell r="C916" t="str">
            <v>踏面蹴込</v>
          </cell>
          <cell r="D916" t="str">
            <v>ｍ2</v>
          </cell>
          <cell r="E916">
            <v>6250</v>
          </cell>
          <cell r="F916" t="str">
            <v>P-80</v>
          </cell>
        </row>
        <row r="917">
          <cell r="A917">
            <v>256602</v>
          </cell>
          <cell r="B917" t="str">
            <v>階段ﾓﾙﾀﾙ塗金ごて仕上</v>
          </cell>
          <cell r="C917" t="str">
            <v>段裏</v>
          </cell>
          <cell r="D917" t="str">
            <v>ｍ2</v>
          </cell>
          <cell r="E917">
            <v>5230</v>
          </cell>
          <cell r="F917" t="str">
            <v>P-80</v>
          </cell>
        </row>
        <row r="918">
          <cell r="A918">
            <v>256603</v>
          </cell>
          <cell r="B918" t="str">
            <v>階段ﾓﾙﾀﾙ塗金ごて仕上</v>
          </cell>
          <cell r="C918" t="str">
            <v>ﾎﾞｰﾀﾞｰ糸幅100壁付</v>
          </cell>
          <cell r="D918" t="str">
            <v>ｍ</v>
          </cell>
          <cell r="E918">
            <v>3260</v>
          </cell>
          <cell r="F918" t="str">
            <v>P-80</v>
          </cell>
        </row>
        <row r="919">
          <cell r="A919">
            <v>256604</v>
          </cell>
          <cell r="B919" t="str">
            <v>階段ﾓﾙﾀﾙ塗金ごて仕上</v>
          </cell>
          <cell r="C919" t="str">
            <v>ﾎﾞｰﾀﾞｰ150ささら桁</v>
          </cell>
          <cell r="D919" t="str">
            <v>ｍ</v>
          </cell>
          <cell r="E919">
            <v>6640</v>
          </cell>
          <cell r="F919" t="str">
            <v>P-80</v>
          </cell>
        </row>
        <row r="920">
          <cell r="A920">
            <v>256605</v>
          </cell>
          <cell r="B920" t="str">
            <v>階段ﾓﾙﾀﾙ塗金ごて仕上</v>
          </cell>
          <cell r="C920" t="str">
            <v>幅木Ｈ＝150</v>
          </cell>
          <cell r="D920" t="str">
            <v>ｍ</v>
          </cell>
          <cell r="E920">
            <v>2400</v>
          </cell>
          <cell r="F920" t="str">
            <v>P-80</v>
          </cell>
        </row>
        <row r="921">
          <cell r="A921">
            <v>256606</v>
          </cell>
          <cell r="B921" t="str">
            <v>階段ﾓﾙﾀﾙ塗金ごて仕上</v>
          </cell>
          <cell r="C921" t="str">
            <v>手摺笠木糸幅200</v>
          </cell>
          <cell r="D921" t="str">
            <v>ｍ</v>
          </cell>
          <cell r="E921">
            <v>3830</v>
          </cell>
          <cell r="F921" t="str">
            <v>P-80</v>
          </cell>
        </row>
        <row r="922">
          <cell r="A922">
            <v>256607</v>
          </cell>
          <cell r="B922" t="str">
            <v>階段ﾓﾙﾀﾙ塗金ごて仕上</v>
          </cell>
          <cell r="C922" t="str">
            <v>手摺壁</v>
          </cell>
          <cell r="D922" t="str">
            <v>ｍ2</v>
          </cell>
          <cell r="E922">
            <v>4890</v>
          </cell>
          <cell r="F922" t="str">
            <v>P-80</v>
          </cell>
        </row>
        <row r="923">
          <cell r="A923">
            <v>256621</v>
          </cell>
          <cell r="B923" t="str">
            <v>階段ﾓﾙﾀﾙ塗刷毛引仕上</v>
          </cell>
          <cell r="C923" t="str">
            <v>段裏</v>
          </cell>
          <cell r="D923" t="str">
            <v>ｍ2</v>
          </cell>
          <cell r="E923">
            <v>4830</v>
          </cell>
          <cell r="F923" t="str">
            <v>P-80</v>
          </cell>
        </row>
        <row r="924">
          <cell r="A924">
            <v>256622</v>
          </cell>
          <cell r="B924" t="str">
            <v>階段ﾓﾙﾀﾙ塗刷毛引仕上</v>
          </cell>
          <cell r="C924" t="str">
            <v>手摺壁</v>
          </cell>
          <cell r="D924" t="str">
            <v>ｍ2</v>
          </cell>
          <cell r="E924">
            <v>4330</v>
          </cell>
          <cell r="F924" t="str">
            <v>P-80</v>
          </cell>
        </row>
        <row r="925">
          <cell r="A925">
            <v>256641</v>
          </cell>
          <cell r="B925" t="str">
            <v>階段人造石研出</v>
          </cell>
          <cell r="C925" t="str">
            <v>踏面蹴込</v>
          </cell>
          <cell r="D925" t="str">
            <v>ｍ2</v>
          </cell>
          <cell r="E925">
            <v>19700</v>
          </cell>
          <cell r="F925" t="str">
            <v>P-80</v>
          </cell>
        </row>
        <row r="926">
          <cell r="A926">
            <v>256642</v>
          </cell>
          <cell r="B926" t="str">
            <v>階段人造石研出</v>
          </cell>
          <cell r="C926" t="str">
            <v>ﾎﾞｰﾀﾞｰ糸幅100壁付</v>
          </cell>
          <cell r="D926" t="str">
            <v>ｍ</v>
          </cell>
          <cell r="E926">
            <v>9990</v>
          </cell>
          <cell r="F926" t="str">
            <v>P-80</v>
          </cell>
        </row>
        <row r="927">
          <cell r="A927">
            <v>256643</v>
          </cell>
          <cell r="B927" t="str">
            <v>階段人造石研出</v>
          </cell>
          <cell r="C927" t="str">
            <v>ﾎﾞｰﾀﾞｰ150ささら桁</v>
          </cell>
          <cell r="D927" t="str">
            <v>ｍ</v>
          </cell>
          <cell r="E927">
            <v>14000</v>
          </cell>
          <cell r="F927" t="str">
            <v>P-80</v>
          </cell>
        </row>
        <row r="928">
          <cell r="A928">
            <v>256651</v>
          </cell>
          <cell r="B928" t="str">
            <v>幅木ﾓﾙﾀﾙ塗金ごて仕上</v>
          </cell>
          <cell r="C928" t="str">
            <v>厚 20 H=100 ｺﾝｸﾘｰﾄ下地</v>
          </cell>
          <cell r="D928" t="str">
            <v>ｍ</v>
          </cell>
          <cell r="E928">
            <v>1560</v>
          </cell>
          <cell r="F928" t="str">
            <v>P-80</v>
          </cell>
        </row>
        <row r="929">
          <cell r="A929">
            <v>256652</v>
          </cell>
          <cell r="B929" t="str">
            <v>幅木ﾓﾙﾀﾙ塗金ごて仕上</v>
          </cell>
          <cell r="C929" t="str">
            <v>厚 20 H=150 ｺﾝｸﾘｰﾄ下地</v>
          </cell>
          <cell r="D929" t="str">
            <v>ｍ</v>
          </cell>
          <cell r="E929">
            <v>1840</v>
          </cell>
          <cell r="F929" t="str">
            <v>P-80</v>
          </cell>
        </row>
        <row r="930">
          <cell r="A930">
            <v>256653</v>
          </cell>
          <cell r="B930" t="str">
            <v>幅木ﾓﾙﾀﾙ塗金ごて仕上</v>
          </cell>
          <cell r="C930" t="str">
            <v>厚 20 H=200 ｺﾝｸﾘｰﾄ下地</v>
          </cell>
          <cell r="D930" t="str">
            <v>ｍ</v>
          </cell>
          <cell r="E930">
            <v>1990</v>
          </cell>
          <cell r="F930" t="str">
            <v>P-80</v>
          </cell>
        </row>
        <row r="931">
          <cell r="A931">
            <v>256654</v>
          </cell>
          <cell r="B931" t="str">
            <v>幅木ﾓﾙﾀﾙ塗金ごて仕上</v>
          </cell>
          <cell r="C931" t="str">
            <v>厚 20 H=300 ｺﾝｸﾘｰﾄ下地</v>
          </cell>
          <cell r="D931" t="str">
            <v>ｍ</v>
          </cell>
          <cell r="E931">
            <v>2140</v>
          </cell>
          <cell r="F931" t="str">
            <v>P-80</v>
          </cell>
        </row>
        <row r="932">
          <cell r="A932">
            <v>256655</v>
          </cell>
          <cell r="B932" t="str">
            <v>幅木人造石研出</v>
          </cell>
          <cell r="C932" t="str">
            <v>厚 20 H=100 ｺﾝｸﾘｰﾄ下地</v>
          </cell>
          <cell r="D932" t="str">
            <v>ｍ</v>
          </cell>
          <cell r="E932">
            <v>6620</v>
          </cell>
          <cell r="F932" t="str">
            <v>P-80</v>
          </cell>
        </row>
        <row r="933">
          <cell r="A933">
            <v>256661</v>
          </cell>
          <cell r="B933" t="str">
            <v>笠木人造石研出</v>
          </cell>
          <cell r="C933" t="str">
            <v>糸幅250</v>
          </cell>
          <cell r="D933" t="str">
            <v>ｍ</v>
          </cell>
          <cell r="E933">
            <v>9330</v>
          </cell>
          <cell r="F933" t="str">
            <v>P-80</v>
          </cell>
        </row>
        <row r="934">
          <cell r="A934">
            <v>256671</v>
          </cell>
          <cell r="B934" t="str">
            <v>防水押水切ﾓﾙﾀﾙ金ごて</v>
          </cell>
          <cell r="C934" t="str">
            <v>糸幅200</v>
          </cell>
          <cell r="D934" t="str">
            <v>ｍ</v>
          </cell>
          <cell r="E934">
            <v>3310</v>
          </cell>
          <cell r="F934" t="str">
            <v>P-80</v>
          </cell>
        </row>
        <row r="935">
          <cell r="A935">
            <v>256672</v>
          </cell>
          <cell r="B935" t="str">
            <v>防水押水切ﾓﾙﾀﾙ金ごて</v>
          </cell>
          <cell r="C935" t="str">
            <v>糸幅300</v>
          </cell>
          <cell r="D935" t="str">
            <v>ｍ</v>
          </cell>
          <cell r="E935">
            <v>3680</v>
          </cell>
          <cell r="F935" t="str">
            <v>P-80</v>
          </cell>
        </row>
        <row r="936">
          <cell r="A936">
            <v>256673</v>
          </cell>
          <cell r="B936" t="str">
            <v>ﾊﾞﾙｺﾆｰ溝防水ﾓﾙﾀﾙ</v>
          </cell>
          <cell r="C936" t="str">
            <v>金ごて仕上糸幅100</v>
          </cell>
          <cell r="D936" t="str">
            <v>ｍ</v>
          </cell>
          <cell r="E936">
            <v>2090</v>
          </cell>
          <cell r="F936" t="str">
            <v>P-80</v>
          </cell>
        </row>
        <row r="937">
          <cell r="A937">
            <v>256674</v>
          </cell>
          <cell r="B937" t="str">
            <v>ﾊﾞﾙｺﾆｰ溝防水ﾓﾙﾀﾙ</v>
          </cell>
          <cell r="C937" t="str">
            <v>金ごて仕上糸幅200</v>
          </cell>
          <cell r="D937" t="str">
            <v>ｍ</v>
          </cell>
          <cell r="E937">
            <v>2150</v>
          </cell>
          <cell r="F937" t="str">
            <v>P-81</v>
          </cell>
        </row>
        <row r="938">
          <cell r="A938">
            <v>256675</v>
          </cell>
          <cell r="B938" t="str">
            <v>ﾊﾟﾗﾍﾟｯﾄ笠木ﾓﾙﾀﾙ</v>
          </cell>
          <cell r="C938" t="str">
            <v>金ごて仕上糸幅200～250</v>
          </cell>
          <cell r="D938" t="str">
            <v>ｍ</v>
          </cell>
          <cell r="E938">
            <v>3610</v>
          </cell>
          <cell r="F938" t="str">
            <v>P-81</v>
          </cell>
        </row>
        <row r="939">
          <cell r="A939">
            <v>256676</v>
          </cell>
          <cell r="B939" t="str">
            <v>ﾊﾟﾗﾍﾟｯﾄ笠木ﾓﾙﾀﾙ</v>
          </cell>
          <cell r="C939" t="str">
            <v>金ごて仕上糸幅300～450</v>
          </cell>
          <cell r="D939" t="str">
            <v>ｍ</v>
          </cell>
          <cell r="E939">
            <v>4210</v>
          </cell>
          <cell r="F939" t="str">
            <v>P-81</v>
          </cell>
        </row>
        <row r="940">
          <cell r="A940">
            <v>256681</v>
          </cell>
          <cell r="B940" t="str">
            <v>犬走りﾓﾙﾀﾙ塗金ごて仕上</v>
          </cell>
          <cell r="C940" t="str">
            <v xml:space="preserve">厚 30 </v>
          </cell>
          <cell r="D940" t="str">
            <v>ｍ2</v>
          </cell>
          <cell r="E940">
            <v>2560</v>
          </cell>
          <cell r="F940" t="str">
            <v>P-81</v>
          </cell>
        </row>
        <row r="941">
          <cell r="A941">
            <v>256691</v>
          </cell>
          <cell r="B941" t="str">
            <v>側溝ﾓﾙﾀﾙ塗金ごて仕上</v>
          </cell>
          <cell r="C941" t="str">
            <v>糸幅450</v>
          </cell>
          <cell r="D941" t="str">
            <v>ｍ</v>
          </cell>
          <cell r="E941">
            <v>4700</v>
          </cell>
          <cell r="F941" t="str">
            <v>P-81</v>
          </cell>
        </row>
        <row r="942">
          <cell r="A942">
            <v>256692</v>
          </cell>
          <cell r="B942" t="str">
            <v>側溝ﾓﾙﾀﾙ塗金ごて仕上</v>
          </cell>
          <cell r="C942" t="str">
            <v>糸幅200～300</v>
          </cell>
          <cell r="D942" t="str">
            <v>ｍ</v>
          </cell>
          <cell r="E942">
            <v>3150</v>
          </cell>
          <cell r="F942" t="str">
            <v>P-81</v>
          </cell>
        </row>
        <row r="943">
          <cell r="A943">
            <v>256693</v>
          </cell>
          <cell r="B943" t="str">
            <v>側溝ﾓﾙﾀﾙ塗金ごて仕上</v>
          </cell>
          <cell r="C943" t="str">
            <v>糸幅100～150</v>
          </cell>
          <cell r="D943" t="str">
            <v>ｍ</v>
          </cell>
          <cell r="E943">
            <v>2420</v>
          </cell>
          <cell r="F943" t="str">
            <v>P-81</v>
          </cell>
        </row>
        <row r="944">
          <cell r="A944">
            <v>256701</v>
          </cell>
          <cell r="B944" t="str">
            <v>壁・天井薄付仕上塗材仕上</v>
          </cell>
          <cell r="C944" t="str">
            <v>内装薄塗材Ｃ　ｾﾒﾝﾄﾘｼﾝ</v>
          </cell>
          <cell r="D944" t="str">
            <v>ｍ2</v>
          </cell>
          <cell r="E944">
            <v>1100</v>
          </cell>
          <cell r="F944" t="str">
            <v>P-81</v>
          </cell>
        </row>
        <row r="945">
          <cell r="A945">
            <v>256702</v>
          </cell>
          <cell r="B945" t="str">
            <v>壁・天井薄付仕上塗材仕上</v>
          </cell>
          <cell r="C945" t="str">
            <v>内装薄塗材Ｅ　じゅらく</v>
          </cell>
          <cell r="D945" t="str">
            <v>ｍ2</v>
          </cell>
          <cell r="E945">
            <v>1630</v>
          </cell>
          <cell r="F945" t="str">
            <v>P-81</v>
          </cell>
        </row>
        <row r="946">
          <cell r="A946">
            <v>256703</v>
          </cell>
          <cell r="B946" t="str">
            <v>壁・天井薄付仕上塗材仕上</v>
          </cell>
          <cell r="C946" t="str">
            <v>内装薄塗材Ｅ　着色骨材砂壁状</v>
          </cell>
          <cell r="D946" t="str">
            <v>ｍ2</v>
          </cell>
          <cell r="E946">
            <v>1490</v>
          </cell>
          <cell r="F946" t="str">
            <v>P-81</v>
          </cell>
        </row>
        <row r="947">
          <cell r="A947">
            <v>256704</v>
          </cell>
          <cell r="B947" t="str">
            <v>壁・天井薄付仕上塗材仕上</v>
          </cell>
          <cell r="C947" t="str">
            <v>内装薄塗材Ｓ　ｼﾘｶﾘｼﾝ</v>
          </cell>
          <cell r="D947" t="str">
            <v>ｍ2</v>
          </cell>
          <cell r="E947">
            <v>1400</v>
          </cell>
          <cell r="F947" t="str">
            <v>P-81</v>
          </cell>
        </row>
        <row r="948">
          <cell r="A948">
            <v>256721</v>
          </cell>
          <cell r="B948" t="str">
            <v>壁・天井複層仕上塗材仕上</v>
          </cell>
          <cell r="C948" t="str">
            <v>複層塗材Ｃ　凸凹模様　ｾﾒﾝﾄ吹付ﾀｲﾙ</v>
          </cell>
          <cell r="D948" t="str">
            <v>ｍ2</v>
          </cell>
          <cell r="E948">
            <v>1970</v>
          </cell>
          <cell r="F948" t="str">
            <v>P-81</v>
          </cell>
        </row>
        <row r="949">
          <cell r="A949">
            <v>256722</v>
          </cell>
          <cell r="B949" t="str">
            <v>壁・天井複層仕上塗材仕上</v>
          </cell>
          <cell r="C949" t="str">
            <v>複層塗材ＣＥ　ゆず肌　ﾎﾟﾘﾏｰ</v>
          </cell>
          <cell r="D949" t="str">
            <v>ｍ2</v>
          </cell>
          <cell r="E949">
            <v>2220</v>
          </cell>
          <cell r="F949" t="str">
            <v>P-81</v>
          </cell>
        </row>
        <row r="950">
          <cell r="A950">
            <v>256723</v>
          </cell>
          <cell r="B950" t="str">
            <v>壁・天井複層仕上塗材仕上</v>
          </cell>
          <cell r="C950" t="str">
            <v>複層塗材ＣＥ　凸凹模様　ﾎﾟﾘﾏｰ</v>
          </cell>
          <cell r="D950" t="str">
            <v>ｍ2</v>
          </cell>
          <cell r="E950">
            <v>2220</v>
          </cell>
          <cell r="F950" t="str">
            <v>P-81</v>
          </cell>
        </row>
        <row r="951">
          <cell r="A951">
            <v>256724</v>
          </cell>
          <cell r="B951" t="str">
            <v>壁・天井複層仕上塗材仕上</v>
          </cell>
          <cell r="C951" t="str">
            <v>複層塗材ＣＥ　凸部処理　ﾎﾟﾘﾏｰ</v>
          </cell>
          <cell r="D951" t="str">
            <v>ｍ2</v>
          </cell>
          <cell r="E951">
            <v>2220</v>
          </cell>
          <cell r="F951" t="str">
            <v>P-81</v>
          </cell>
        </row>
        <row r="952">
          <cell r="A952">
            <v>256725</v>
          </cell>
          <cell r="B952" t="str">
            <v>壁・天井複層仕上塗材仕上</v>
          </cell>
          <cell r="C952" t="str">
            <v>複層塗材Ｅ　ゆず肌　ｱｸﾘﾙﾀｲﾙ</v>
          </cell>
          <cell r="D952" t="str">
            <v>ｍ2</v>
          </cell>
          <cell r="E952">
            <v>1930</v>
          </cell>
          <cell r="F952" t="str">
            <v>P-81</v>
          </cell>
        </row>
        <row r="953">
          <cell r="A953">
            <v>256726</v>
          </cell>
          <cell r="B953" t="str">
            <v>壁・天井複層仕上塗材仕上</v>
          </cell>
          <cell r="C953" t="str">
            <v>複層塗材Ｅ　凸凹模様　ｱｸﾘﾙﾀｲﾙ</v>
          </cell>
          <cell r="D953" t="str">
            <v>ｍ2</v>
          </cell>
          <cell r="E953">
            <v>2080</v>
          </cell>
          <cell r="F953" t="str">
            <v>P-81</v>
          </cell>
        </row>
        <row r="954">
          <cell r="A954">
            <v>256727</v>
          </cell>
          <cell r="B954" t="str">
            <v>壁・天井複層仕上塗材仕上</v>
          </cell>
          <cell r="C954" t="str">
            <v>複層塗材Ｅ　凸部処理　ｱｸﾘﾙﾀｲﾙ</v>
          </cell>
          <cell r="D954" t="str">
            <v>ｍ2</v>
          </cell>
          <cell r="E954">
            <v>2210</v>
          </cell>
          <cell r="F954" t="str">
            <v>P-81</v>
          </cell>
        </row>
        <row r="955">
          <cell r="A955">
            <v>256728</v>
          </cell>
          <cell r="B955" t="str">
            <v>壁・天井複層仕上塗材仕上</v>
          </cell>
          <cell r="C955" t="str">
            <v>複層塗材ＲＥ　ゆず肌　ｴﾎﾟｷｼﾀｲﾙ</v>
          </cell>
          <cell r="D955" t="str">
            <v>ｍ2</v>
          </cell>
          <cell r="E955">
            <v>2470</v>
          </cell>
          <cell r="F955" t="str">
            <v>P-81</v>
          </cell>
        </row>
        <row r="956">
          <cell r="A956">
            <v>256729</v>
          </cell>
          <cell r="B956" t="str">
            <v>壁・天井複層仕上塗材仕上</v>
          </cell>
          <cell r="C956" t="str">
            <v>複層塗材ＲＥ　凸凹模様　ｴﾎﾟｷｼﾀｲﾙ</v>
          </cell>
          <cell r="D956" t="str">
            <v>ｍ2</v>
          </cell>
          <cell r="E956">
            <v>2620</v>
          </cell>
          <cell r="F956" t="str">
            <v>P-81</v>
          </cell>
        </row>
        <row r="957">
          <cell r="A957">
            <v>256730</v>
          </cell>
          <cell r="B957" t="str">
            <v>壁・天井複層仕上塗材仕上</v>
          </cell>
          <cell r="C957" t="str">
            <v>複層塗材ＲＥ　凸部処理　ｴﾎﾟｷｼﾀｲﾙ</v>
          </cell>
          <cell r="D957" t="str">
            <v>ｍ2</v>
          </cell>
          <cell r="E957">
            <v>2750</v>
          </cell>
          <cell r="F957" t="str">
            <v>P-81</v>
          </cell>
        </row>
        <row r="958">
          <cell r="A958">
            <v>256731</v>
          </cell>
          <cell r="B958" t="str">
            <v>壁・天井複層仕上塗材仕上</v>
          </cell>
          <cell r="C958" t="str">
            <v>複層塗材ＲＳ　ゆず肌　ｴﾎﾟｷｼﾀｲﾙ</v>
          </cell>
          <cell r="D958" t="str">
            <v>ｍ2</v>
          </cell>
          <cell r="E958">
            <v>3810</v>
          </cell>
          <cell r="F958" t="str">
            <v>P-81</v>
          </cell>
        </row>
        <row r="959">
          <cell r="A959">
            <v>256732</v>
          </cell>
          <cell r="B959" t="str">
            <v>壁・天井複層仕上塗材仕上</v>
          </cell>
          <cell r="C959" t="str">
            <v>複層塗材ＲＳ　凸凹模様　ｴﾎﾟｷｼﾀｲﾙ</v>
          </cell>
          <cell r="D959" t="str">
            <v>ｍ2</v>
          </cell>
          <cell r="E959">
            <v>3810</v>
          </cell>
          <cell r="F959" t="str">
            <v>P-81</v>
          </cell>
        </row>
        <row r="960">
          <cell r="A960">
            <v>256733</v>
          </cell>
          <cell r="B960" t="str">
            <v>壁・天井複層仕上塗材仕上</v>
          </cell>
          <cell r="C960" t="str">
            <v>複層塗材ＲＳ　凸部処理　ｴﾎﾟｷｼﾀｲﾙ</v>
          </cell>
          <cell r="D960" t="str">
            <v>ｍ2</v>
          </cell>
          <cell r="E960">
            <v>3810</v>
          </cell>
          <cell r="F960" t="str">
            <v>P-81</v>
          </cell>
        </row>
        <row r="961">
          <cell r="A961">
            <v>256734</v>
          </cell>
          <cell r="B961" t="str">
            <v>壁・天井複層仕上塗材仕上</v>
          </cell>
          <cell r="C961" t="str">
            <v>複層塗材Ｓｉ　ゆず肌　ｼﾘｶﾀｲﾙ</v>
          </cell>
          <cell r="D961" t="str">
            <v>ｍ2</v>
          </cell>
          <cell r="E961">
            <v>2410</v>
          </cell>
          <cell r="F961" t="str">
            <v>P-81</v>
          </cell>
        </row>
        <row r="962">
          <cell r="A962">
            <v>256735</v>
          </cell>
          <cell r="B962" t="str">
            <v>壁・天井複層仕上塗材仕上</v>
          </cell>
          <cell r="C962" t="str">
            <v>複層塗材Ｓｉ　凸凹模様　ｼﾘｶﾀｲﾙ</v>
          </cell>
          <cell r="D962" t="str">
            <v>ｍ2</v>
          </cell>
          <cell r="E962">
            <v>2410</v>
          </cell>
          <cell r="F962" t="str">
            <v>P-81</v>
          </cell>
        </row>
        <row r="963">
          <cell r="A963">
            <v>256736</v>
          </cell>
          <cell r="B963" t="str">
            <v>壁・天井複層仕上塗材仕上</v>
          </cell>
          <cell r="C963" t="str">
            <v>複層塗材Ｓｉ　凸部処理　ｼﾘｶﾀｲﾙ</v>
          </cell>
          <cell r="D963" t="str">
            <v>ｍ2</v>
          </cell>
          <cell r="E963">
            <v>2410</v>
          </cell>
          <cell r="F963" t="str">
            <v>P-82</v>
          </cell>
        </row>
        <row r="964">
          <cell r="A964">
            <v>256737</v>
          </cell>
          <cell r="B964" t="str">
            <v>壁・天井複層仕上塗材仕上</v>
          </cell>
          <cell r="C964" t="str">
            <v>防水形複層塗材Ｅ－１</v>
          </cell>
          <cell r="D964" t="str">
            <v>ｍ2</v>
          </cell>
          <cell r="E964">
            <v>3930</v>
          </cell>
          <cell r="F964" t="str">
            <v>P-82</v>
          </cell>
        </row>
        <row r="965">
          <cell r="A965">
            <v>256738</v>
          </cell>
          <cell r="B965" t="str">
            <v>壁・天井複層仕上塗材仕上</v>
          </cell>
          <cell r="C965" t="str">
            <v>防水形複層塗材Ｅ－２</v>
          </cell>
          <cell r="D965" t="str">
            <v>ｍ2</v>
          </cell>
          <cell r="E965">
            <v>3580</v>
          </cell>
          <cell r="F965" t="str">
            <v>P-82</v>
          </cell>
        </row>
        <row r="966">
          <cell r="A966">
            <v>256751</v>
          </cell>
          <cell r="B966" t="str">
            <v>壁・天井厚付仕上塗材仕上</v>
          </cell>
          <cell r="C966" t="str">
            <v>外装厚塗材Ｃ　吹付け　ｾﾒﾝﾄｽﾀｯｺ</v>
          </cell>
          <cell r="D966" t="str">
            <v>ｍ2</v>
          </cell>
          <cell r="E966">
            <v>2630</v>
          </cell>
          <cell r="F966" t="str">
            <v>P-82</v>
          </cell>
        </row>
        <row r="967">
          <cell r="A967">
            <v>256752</v>
          </cell>
          <cell r="B967" t="str">
            <v>壁・天井厚付仕上塗材仕上</v>
          </cell>
          <cell r="C967" t="str">
            <v>内装厚塗材Ｃ　吹付け　ｾﾒﾝﾄｽﾀｯｺ</v>
          </cell>
          <cell r="D967" t="str">
            <v>ｍ2</v>
          </cell>
          <cell r="E967">
            <v>2630</v>
          </cell>
          <cell r="F967" t="str">
            <v>P-82</v>
          </cell>
        </row>
        <row r="968">
          <cell r="A968">
            <v>256753</v>
          </cell>
          <cell r="B968" t="str">
            <v>壁・天井厚付仕上塗材仕上</v>
          </cell>
          <cell r="C968" t="str">
            <v>外装厚塗材Ｓｉ　吹付け　ｼﾘｶｽﾀｯｺ</v>
          </cell>
          <cell r="D968" t="str">
            <v>ｍ2</v>
          </cell>
          <cell r="E968">
            <v>2690</v>
          </cell>
          <cell r="F968" t="str">
            <v>P-82</v>
          </cell>
        </row>
        <row r="969">
          <cell r="A969">
            <v>256754</v>
          </cell>
          <cell r="B969" t="str">
            <v>壁・天井厚付仕上塗材仕上</v>
          </cell>
          <cell r="C969" t="str">
            <v>内装厚塗材Ｓｉ　吹付け　ｼﾘｶｽﾀｯｺ　</v>
          </cell>
          <cell r="D969" t="str">
            <v>ｍ2</v>
          </cell>
          <cell r="E969">
            <v>2690</v>
          </cell>
          <cell r="F969" t="str">
            <v>P-82</v>
          </cell>
        </row>
        <row r="970">
          <cell r="A970">
            <v>256755</v>
          </cell>
          <cell r="B970" t="str">
            <v>壁・天井厚付仕上塗材仕上</v>
          </cell>
          <cell r="C970" t="str">
            <v>外装厚塗材Ｅ　吹付樹脂ｽﾀｯｺ　ｱｸﾘﾙｽﾀｯｺ</v>
          </cell>
          <cell r="D970" t="str">
            <v>ｍ2</v>
          </cell>
          <cell r="E970">
            <v>2270</v>
          </cell>
          <cell r="F970" t="str">
            <v>P-82</v>
          </cell>
        </row>
        <row r="971">
          <cell r="A971">
            <v>256756</v>
          </cell>
          <cell r="B971" t="str">
            <v>壁・天井厚付仕上塗材仕上</v>
          </cell>
          <cell r="C971" t="str">
            <v>内装厚塗材Ｅ　吹付樹脂ｽﾀｯｺ　ｱｸﾘﾙｽﾀｯｺ</v>
          </cell>
          <cell r="D971" t="str">
            <v>ｍ2</v>
          </cell>
          <cell r="E971">
            <v>2270</v>
          </cell>
          <cell r="F971" t="str">
            <v>P-82</v>
          </cell>
        </row>
        <row r="972">
          <cell r="A972">
            <v>256757</v>
          </cell>
          <cell r="B972" t="str">
            <v>壁・天井厚付仕上塗材仕上</v>
          </cell>
          <cell r="C972" t="str">
            <v>内装厚塗材Ｃ　ｾﾒﾝﾄｽﾀｯｺ　凸部</v>
          </cell>
          <cell r="D972" t="str">
            <v>ｍ2</v>
          </cell>
          <cell r="E972">
            <v>2630</v>
          </cell>
          <cell r="F972" t="str">
            <v>P-82</v>
          </cell>
        </row>
        <row r="973">
          <cell r="A973">
            <v>256758</v>
          </cell>
          <cell r="B973" t="str">
            <v>壁・天井厚付仕上塗材仕上</v>
          </cell>
          <cell r="C973" t="str">
            <v>内装厚塗材Ｓｉ　ｼﾘｶｽﾀｯｺ　凸部</v>
          </cell>
          <cell r="D973" t="str">
            <v>ｍ2</v>
          </cell>
          <cell r="E973">
            <v>2690</v>
          </cell>
          <cell r="F973" t="str">
            <v>P-82</v>
          </cell>
        </row>
        <row r="974">
          <cell r="A974">
            <v>256759</v>
          </cell>
          <cell r="B974" t="str">
            <v>壁・天井厚付仕上塗材仕上</v>
          </cell>
          <cell r="C974" t="str">
            <v>内装厚塗材Ｅ　樹脂・ｱｸﾘﾙｽﾀｯｺ　凸部</v>
          </cell>
          <cell r="D974" t="str">
            <v>ｍ2</v>
          </cell>
          <cell r="E974">
            <v>2270</v>
          </cell>
          <cell r="F974" t="str">
            <v>P-82</v>
          </cell>
        </row>
        <row r="975">
          <cell r="A975">
            <v>256760</v>
          </cell>
          <cell r="B975" t="str">
            <v>建具廻りﾓﾙﾀﾙ詰め</v>
          </cell>
          <cell r="C975" t="str">
            <v>外部 防水剤入り</v>
          </cell>
          <cell r="D975" t="str">
            <v>ｍ</v>
          </cell>
          <cell r="E975">
            <v>1720</v>
          </cell>
          <cell r="F975" t="str">
            <v>P-82</v>
          </cell>
        </row>
        <row r="976">
          <cell r="A976">
            <v>256761</v>
          </cell>
          <cell r="B976" t="str">
            <v>床ｺﾝｸﾘｰﾄ木ごて仕上</v>
          </cell>
          <cell r="C976" t="str">
            <v>ｱｽﾌｧﾙﾄ下地手間のみ</v>
          </cell>
          <cell r="D976" t="str">
            <v>ｍ2</v>
          </cell>
          <cell r="E976">
            <v>500</v>
          </cell>
          <cell r="F976" t="str">
            <v>P-82</v>
          </cell>
        </row>
        <row r="977">
          <cell r="A977">
            <v>256762</v>
          </cell>
          <cell r="B977" t="str">
            <v>床ｺﾝｸﾘｰﾄ木ごて仕上</v>
          </cell>
          <cell r="C977" t="str">
            <v>ｼｰﾄ防水下地手間のみ</v>
          </cell>
          <cell r="D977" t="str">
            <v>ｍ2</v>
          </cell>
          <cell r="E977">
            <v>580</v>
          </cell>
          <cell r="F977" t="str">
            <v>P-82</v>
          </cell>
        </row>
        <row r="978">
          <cell r="A978">
            <v>256763</v>
          </cell>
          <cell r="B978" t="str">
            <v>床ｺﾝｸﾘｰﾄ木ごて仕上</v>
          </cell>
          <cell r="C978" t="str">
            <v>はり物下地手間のみ</v>
          </cell>
          <cell r="D978" t="str">
            <v>ｍ2</v>
          </cell>
          <cell r="E978">
            <v>640</v>
          </cell>
          <cell r="F978" t="str">
            <v>P-82</v>
          </cell>
        </row>
        <row r="979">
          <cell r="A979">
            <v>256771</v>
          </cell>
          <cell r="B979" t="str">
            <v>窓台ﾓﾙﾀﾙ塗金ごて</v>
          </cell>
          <cell r="C979" t="str">
            <v>幅200</v>
          </cell>
          <cell r="D979" t="str">
            <v>ｍ</v>
          </cell>
          <cell r="E979">
            <v>3240</v>
          </cell>
          <cell r="F979" t="str">
            <v>P-82</v>
          </cell>
        </row>
        <row r="980">
          <cell r="A980">
            <v>256772</v>
          </cell>
          <cell r="B980" t="str">
            <v>窓台人造石研出し</v>
          </cell>
          <cell r="C980" t="str">
            <v>幅200</v>
          </cell>
          <cell r="D980" t="str">
            <v>ｍ</v>
          </cell>
          <cell r="E980">
            <v>6330</v>
          </cell>
          <cell r="F980" t="str">
            <v>P-82</v>
          </cell>
        </row>
        <row r="982">
          <cell r="A982" t="str">
            <v>木工事</v>
          </cell>
        </row>
        <row r="984">
          <cell r="A984">
            <v>257001</v>
          </cell>
          <cell r="B984" t="str">
            <v>屋根野地板</v>
          </cell>
          <cell r="C984" t="str">
            <v>杉 厚12mm</v>
          </cell>
          <cell r="D984" t="str">
            <v>ｍ2</v>
          </cell>
          <cell r="E984">
            <v>1810</v>
          </cell>
          <cell r="F984" t="str">
            <v>P-83</v>
          </cell>
        </row>
        <row r="985">
          <cell r="A985">
            <v>257002</v>
          </cell>
          <cell r="B985" t="str">
            <v>屋根野地板</v>
          </cell>
          <cell r="C985" t="str">
            <v>ﾗﾜﾝ合板 厚12mm</v>
          </cell>
          <cell r="D985" t="str">
            <v>ｍ2</v>
          </cell>
          <cell r="E985">
            <v>3610</v>
          </cell>
          <cell r="F985" t="str">
            <v>P-83</v>
          </cell>
        </row>
        <row r="986">
          <cell r="A986">
            <v>257011</v>
          </cell>
          <cell r="B986" t="str">
            <v>木造胴縁組</v>
          </cell>
          <cell r="C986" t="str">
            <v>米つが 縦45*40横45*24@450</v>
          </cell>
          <cell r="D986" t="str">
            <v>ｍ2</v>
          </cell>
          <cell r="E986">
            <v>2880</v>
          </cell>
          <cell r="F986" t="str">
            <v>P-83</v>
          </cell>
        </row>
        <row r="987">
          <cell r="A987">
            <v>257012</v>
          </cell>
          <cell r="B987" t="str">
            <v>木造胴縁組</v>
          </cell>
          <cell r="C987" t="str">
            <v>米つが 横45*24@450</v>
          </cell>
          <cell r="D987" t="str">
            <v>ｍ2</v>
          </cell>
          <cell r="E987">
            <v>2060</v>
          </cell>
          <cell r="F987" t="str">
            <v>P-83</v>
          </cell>
        </row>
        <row r="988">
          <cell r="A988">
            <v>257013</v>
          </cell>
          <cell r="B988" t="str">
            <v>木造胴縁組</v>
          </cell>
          <cell r="C988" t="str">
            <v>米つが 横45*18@450</v>
          </cell>
          <cell r="D988" t="str">
            <v>ｍ2</v>
          </cell>
          <cell r="E988">
            <v>1770</v>
          </cell>
          <cell r="F988" t="str">
            <v>P-83</v>
          </cell>
        </row>
        <row r="989">
          <cell r="A989">
            <v>257021</v>
          </cell>
          <cell r="B989" t="str">
            <v>外壁羽目板張</v>
          </cell>
          <cell r="C989" t="str">
            <v>ﾗﾜﾝ 厚15胴縁組別途</v>
          </cell>
          <cell r="D989" t="str">
            <v>ｍ2</v>
          </cell>
          <cell r="E989">
            <v>8570</v>
          </cell>
          <cell r="F989" t="str">
            <v>P-83</v>
          </cell>
        </row>
        <row r="990">
          <cell r="A990">
            <v>257022</v>
          </cell>
          <cell r="B990" t="str">
            <v>外壁羽目板張</v>
          </cell>
          <cell r="C990" t="str">
            <v>杉 厚15胴縁組別途</v>
          </cell>
          <cell r="D990" t="str">
            <v>ｍ2</v>
          </cell>
          <cell r="E990">
            <v>6210</v>
          </cell>
          <cell r="F990" t="str">
            <v>P-83</v>
          </cell>
        </row>
        <row r="991">
          <cell r="A991">
            <v>257023</v>
          </cell>
          <cell r="B991" t="str">
            <v>外壁羽目板張</v>
          </cell>
          <cell r="C991" t="str">
            <v>杉 厚７胴縁組別途</v>
          </cell>
          <cell r="D991" t="str">
            <v>ｍ2</v>
          </cell>
          <cell r="E991">
            <v>5660</v>
          </cell>
          <cell r="F991" t="str">
            <v>P-83</v>
          </cell>
        </row>
        <row r="992">
          <cell r="A992">
            <v>257024</v>
          </cell>
          <cell r="B992" t="str">
            <v>外壁羽目板張</v>
          </cell>
          <cell r="C992" t="str">
            <v>ｽﾌﾟﾙｰｽ．ｱﾋﾟﾄﾝ 厚15胴縁組別途</v>
          </cell>
          <cell r="D992" t="str">
            <v>ｍ2</v>
          </cell>
          <cell r="E992">
            <v>12800</v>
          </cell>
          <cell r="F992" t="str">
            <v>P-83</v>
          </cell>
        </row>
        <row r="993">
          <cell r="A993">
            <v>257025</v>
          </cell>
          <cell r="B993" t="str">
            <v>外壁羽目板張</v>
          </cell>
          <cell r="C993" t="str">
            <v>ひのき 厚15胴縁組別途</v>
          </cell>
          <cell r="D993" t="str">
            <v>ｍ2</v>
          </cell>
          <cell r="E993">
            <v>6660</v>
          </cell>
          <cell r="F993" t="str">
            <v>P-83</v>
          </cell>
        </row>
        <row r="994">
          <cell r="A994">
            <v>257031</v>
          </cell>
          <cell r="B994" t="str">
            <v>外壁羽目板張</v>
          </cell>
          <cell r="C994" t="str">
            <v>ﾗﾜﾝ 厚15胴縁組共</v>
          </cell>
          <cell r="D994" t="str">
            <v>ｍ2</v>
          </cell>
          <cell r="E994">
            <v>10600</v>
          </cell>
          <cell r="F994" t="str">
            <v>P-83</v>
          </cell>
        </row>
        <row r="995">
          <cell r="A995">
            <v>257032</v>
          </cell>
          <cell r="B995" t="str">
            <v>外壁羽目板張</v>
          </cell>
          <cell r="C995" t="str">
            <v>杉 厚15胴縁組共</v>
          </cell>
          <cell r="D995" t="str">
            <v>ｍ2</v>
          </cell>
          <cell r="E995">
            <v>8270</v>
          </cell>
          <cell r="F995" t="str">
            <v>P-83</v>
          </cell>
        </row>
        <row r="996">
          <cell r="A996">
            <v>257033</v>
          </cell>
          <cell r="B996" t="str">
            <v>外壁羽目板張</v>
          </cell>
          <cell r="C996" t="str">
            <v>杉 厚7胴縁組共</v>
          </cell>
          <cell r="D996" t="str">
            <v>ｍ2</v>
          </cell>
          <cell r="E996">
            <v>7720</v>
          </cell>
          <cell r="F996" t="str">
            <v>P-83</v>
          </cell>
        </row>
        <row r="997">
          <cell r="A997">
            <v>257044</v>
          </cell>
          <cell r="B997" t="str">
            <v>外壁羽目板張</v>
          </cell>
          <cell r="C997" t="str">
            <v>ｽﾌﾟﾙｰｽ．ｱﾋﾟﾄﾝ 厚15胴縁組共</v>
          </cell>
          <cell r="D997" t="str">
            <v>ｍ2</v>
          </cell>
          <cell r="E997">
            <v>14800</v>
          </cell>
          <cell r="F997" t="str">
            <v>P-83</v>
          </cell>
        </row>
        <row r="998">
          <cell r="A998">
            <v>257045</v>
          </cell>
          <cell r="B998" t="str">
            <v>外壁羽目板張</v>
          </cell>
          <cell r="C998" t="str">
            <v>ひのき 厚15胴縁組共</v>
          </cell>
          <cell r="D998" t="str">
            <v>ｍ2</v>
          </cell>
          <cell r="E998">
            <v>8720</v>
          </cell>
          <cell r="F998" t="str">
            <v>P-83</v>
          </cell>
        </row>
        <row r="999">
          <cell r="A999">
            <v>257051</v>
          </cell>
          <cell r="B999" t="str">
            <v>外壁小幅板張</v>
          </cell>
          <cell r="C999" t="str">
            <v>ﾗﾜﾝ 厚12胴縁組別途</v>
          </cell>
          <cell r="D999" t="str">
            <v>ｍ2</v>
          </cell>
          <cell r="E999">
            <v>7770</v>
          </cell>
          <cell r="F999" t="str">
            <v>P-83</v>
          </cell>
        </row>
        <row r="1000">
          <cell r="A1000">
            <v>257052</v>
          </cell>
          <cell r="B1000" t="str">
            <v>外壁小幅板張</v>
          </cell>
          <cell r="C1000" t="str">
            <v>杉 厚12胴縁組別途</v>
          </cell>
          <cell r="D1000" t="str">
            <v>ｍ2</v>
          </cell>
          <cell r="E1000">
            <v>5960</v>
          </cell>
          <cell r="F1000" t="str">
            <v>P-83</v>
          </cell>
        </row>
        <row r="1001">
          <cell r="A1001">
            <v>257053</v>
          </cell>
          <cell r="B1001" t="str">
            <v>外壁小幅板張(単板）</v>
          </cell>
          <cell r="C1001" t="str">
            <v>ｽﾌﾟﾙｰｽ．ｱﾋﾟﾄﾝ 厚12胴縁組別途</v>
          </cell>
          <cell r="D1001" t="str">
            <v>ｍ2</v>
          </cell>
          <cell r="E1001">
            <v>11000</v>
          </cell>
          <cell r="F1001" t="str">
            <v>P-83</v>
          </cell>
        </row>
        <row r="1002">
          <cell r="A1002">
            <v>257054</v>
          </cell>
          <cell r="B1002" t="str">
            <v>外壁小幅板張</v>
          </cell>
          <cell r="C1002" t="str">
            <v>ひのき 厚12胴縁組別途</v>
          </cell>
          <cell r="D1002" t="str">
            <v>ｍ2</v>
          </cell>
          <cell r="E1002">
            <v>6360</v>
          </cell>
          <cell r="F1002" t="str">
            <v>P-83</v>
          </cell>
        </row>
        <row r="1003">
          <cell r="A1003">
            <v>257061</v>
          </cell>
          <cell r="B1003" t="str">
            <v>外壁小幅板張</v>
          </cell>
          <cell r="C1003" t="str">
            <v>ﾗﾜﾝ 厚12胴縁組共</v>
          </cell>
          <cell r="D1003" t="str">
            <v>ｍ2</v>
          </cell>
          <cell r="E1003">
            <v>9830</v>
          </cell>
          <cell r="F1003" t="str">
            <v>P-83</v>
          </cell>
        </row>
        <row r="1004">
          <cell r="A1004">
            <v>257062</v>
          </cell>
          <cell r="B1004" t="str">
            <v>外壁小幅板張</v>
          </cell>
          <cell r="C1004" t="str">
            <v>杉 厚12胴縁組共</v>
          </cell>
          <cell r="D1004" t="str">
            <v>ｍ2</v>
          </cell>
          <cell r="E1004">
            <v>8020</v>
          </cell>
          <cell r="F1004" t="str">
            <v>P-83</v>
          </cell>
        </row>
        <row r="1005">
          <cell r="A1005">
            <v>257063</v>
          </cell>
          <cell r="B1005" t="str">
            <v>外壁小幅板張(単板）</v>
          </cell>
          <cell r="C1005" t="str">
            <v>ｽﾌﾟﾙｰｽ．ｱﾋﾟﾄﾝ 厚12胴縁組共</v>
          </cell>
          <cell r="D1005" t="str">
            <v>ｍ2</v>
          </cell>
          <cell r="E1005">
            <v>13000</v>
          </cell>
          <cell r="F1005" t="str">
            <v>P-83</v>
          </cell>
        </row>
        <row r="1006">
          <cell r="A1006">
            <v>257064</v>
          </cell>
          <cell r="B1006" t="str">
            <v>外壁小幅板張</v>
          </cell>
          <cell r="C1006" t="str">
            <v>ひのき 厚12胴縁組共</v>
          </cell>
          <cell r="D1006" t="str">
            <v>ｍ2</v>
          </cell>
          <cell r="E1006">
            <v>8420</v>
          </cell>
          <cell r="F1006" t="str">
            <v>P-83</v>
          </cell>
        </row>
        <row r="1007">
          <cell r="A1007">
            <v>257111</v>
          </cell>
          <cell r="B1007" t="str">
            <v>木造野縁組</v>
          </cell>
          <cell r="C1007" t="str">
            <v>米つが Ｈ450吊木野縁受野縁</v>
          </cell>
          <cell r="D1007" t="str">
            <v>ｍ2</v>
          </cell>
          <cell r="E1007">
            <v>3740</v>
          </cell>
          <cell r="F1007" t="str">
            <v>P-83</v>
          </cell>
        </row>
        <row r="1008">
          <cell r="A1008">
            <v>257112</v>
          </cell>
          <cell r="B1008" t="str">
            <v>木造野縁組</v>
          </cell>
          <cell r="C1008" t="str">
            <v>杉 Ｈ450吊木野縁受野縁</v>
          </cell>
          <cell r="D1008" t="str">
            <v>ｍ2</v>
          </cell>
          <cell r="E1008">
            <v>3830</v>
          </cell>
          <cell r="F1008" t="str">
            <v>P-83</v>
          </cell>
        </row>
        <row r="1009">
          <cell r="A1009">
            <v>257121</v>
          </cell>
          <cell r="B1009" t="str">
            <v>天井ﾌﾟﾘﾝﾄ合板張</v>
          </cell>
          <cell r="C1009" t="str">
            <v>厚 4 上　野縁組別途</v>
          </cell>
          <cell r="D1009" t="str">
            <v>ｍ2</v>
          </cell>
          <cell r="E1009">
            <v>3560</v>
          </cell>
          <cell r="F1009" t="str">
            <v>P-83</v>
          </cell>
        </row>
        <row r="1010">
          <cell r="A1010">
            <v>257122</v>
          </cell>
          <cell r="B1010" t="str">
            <v>天井ﾌﾟﾘﾝﾄ合板張</v>
          </cell>
          <cell r="C1010" t="str">
            <v>厚 4 中　野縁組別途</v>
          </cell>
          <cell r="D1010" t="str">
            <v>ｍ2</v>
          </cell>
          <cell r="E1010">
            <v>3370</v>
          </cell>
          <cell r="F1010" t="str">
            <v>P-84</v>
          </cell>
        </row>
        <row r="1011">
          <cell r="A1011">
            <v>257123</v>
          </cell>
          <cell r="B1011" t="str">
            <v>天井ﾌﾟﾘﾝﾄ合板張</v>
          </cell>
          <cell r="C1011" t="str">
            <v>厚 4 並　野縁組別途</v>
          </cell>
          <cell r="D1011" t="str">
            <v>ｍ2</v>
          </cell>
          <cell r="E1011">
            <v>3270</v>
          </cell>
          <cell r="F1011" t="str">
            <v>P-84</v>
          </cell>
        </row>
        <row r="1012">
          <cell r="A1012">
            <v>257131</v>
          </cell>
          <cell r="B1012" t="str">
            <v>天井銘木合板張</v>
          </cell>
          <cell r="C1012" t="str">
            <v>厚 4 上　野縁組別途</v>
          </cell>
          <cell r="D1012" t="str">
            <v>ｍ2</v>
          </cell>
          <cell r="E1012">
            <v>4370</v>
          </cell>
          <cell r="F1012" t="str">
            <v>P-84</v>
          </cell>
        </row>
        <row r="1013">
          <cell r="A1013">
            <v>257132</v>
          </cell>
          <cell r="B1013" t="str">
            <v>天井銘木合板張</v>
          </cell>
          <cell r="C1013" t="str">
            <v>厚 4 中　野縁組別途</v>
          </cell>
          <cell r="D1013" t="str">
            <v>ｍ2</v>
          </cell>
          <cell r="E1013">
            <v>3980</v>
          </cell>
          <cell r="F1013" t="str">
            <v>P-84</v>
          </cell>
        </row>
        <row r="1014">
          <cell r="A1014">
            <v>257133</v>
          </cell>
          <cell r="B1014" t="str">
            <v>天井銘木合板張</v>
          </cell>
          <cell r="C1014" t="str">
            <v>厚 4 並　野縁組別途</v>
          </cell>
          <cell r="D1014" t="str">
            <v>ｍ2</v>
          </cell>
          <cell r="E1014">
            <v>3780</v>
          </cell>
          <cell r="F1014" t="str">
            <v>P-84</v>
          </cell>
        </row>
        <row r="1015">
          <cell r="A1015">
            <v>257141</v>
          </cell>
          <cell r="B1015" t="str">
            <v>天井ﾌﾟﾘﾝﾄ合板張</v>
          </cell>
          <cell r="C1015" t="str">
            <v>厚 4 上　米つが野縁組共</v>
          </cell>
          <cell r="D1015" t="str">
            <v>ｍ2</v>
          </cell>
          <cell r="E1015">
            <v>7300</v>
          </cell>
          <cell r="F1015" t="str">
            <v>P-84</v>
          </cell>
        </row>
        <row r="1016">
          <cell r="A1016">
            <v>257142</v>
          </cell>
          <cell r="B1016" t="str">
            <v>天井ﾌﾟﾘﾝﾄ合板張</v>
          </cell>
          <cell r="C1016" t="str">
            <v>厚 4 中　米つが野縁組共</v>
          </cell>
          <cell r="D1016" t="str">
            <v>ｍ2</v>
          </cell>
          <cell r="E1016">
            <v>7110</v>
          </cell>
          <cell r="F1016" t="str">
            <v>P-84</v>
          </cell>
        </row>
        <row r="1017">
          <cell r="A1017">
            <v>257143</v>
          </cell>
          <cell r="B1017" t="str">
            <v>天井ﾌﾟﾘﾝﾄ合板張</v>
          </cell>
          <cell r="C1017" t="str">
            <v>厚 4 並　米つが野縁組共</v>
          </cell>
          <cell r="D1017" t="str">
            <v>ｍ2</v>
          </cell>
          <cell r="E1017">
            <v>7010</v>
          </cell>
          <cell r="F1017" t="str">
            <v>P-84</v>
          </cell>
        </row>
        <row r="1018">
          <cell r="A1018">
            <v>257151</v>
          </cell>
          <cell r="B1018" t="str">
            <v>天井銘木合板張</v>
          </cell>
          <cell r="C1018" t="str">
            <v>厚 4 上　米つが野縁組共</v>
          </cell>
          <cell r="D1018" t="str">
            <v>ｍ2</v>
          </cell>
          <cell r="E1018">
            <v>8110</v>
          </cell>
          <cell r="F1018" t="str">
            <v>P-84</v>
          </cell>
        </row>
        <row r="1019">
          <cell r="A1019">
            <v>257152</v>
          </cell>
          <cell r="B1019" t="str">
            <v>天井銘木合板張</v>
          </cell>
          <cell r="C1019" t="str">
            <v>厚 4 中　米つが野縁組共</v>
          </cell>
          <cell r="D1019" t="str">
            <v>ｍ2</v>
          </cell>
          <cell r="E1019">
            <v>7720</v>
          </cell>
          <cell r="F1019" t="str">
            <v>P-84</v>
          </cell>
        </row>
        <row r="1020">
          <cell r="A1020">
            <v>257153</v>
          </cell>
          <cell r="B1020" t="str">
            <v>天井銘木合板張</v>
          </cell>
          <cell r="C1020" t="str">
            <v>厚 4 並　米つが野縁組共</v>
          </cell>
          <cell r="D1020" t="str">
            <v>ｍ2</v>
          </cell>
          <cell r="E1020">
            <v>7520</v>
          </cell>
          <cell r="F1020" t="str">
            <v>P-84</v>
          </cell>
        </row>
        <row r="1021">
          <cell r="A1021">
            <v>257161</v>
          </cell>
          <cell r="B1021" t="str">
            <v>天井ﾗﾜﾝ合板張</v>
          </cell>
          <cell r="C1021" t="str">
            <v>厚 4 野縁組別途</v>
          </cell>
          <cell r="D1021" t="str">
            <v>ｍ2</v>
          </cell>
          <cell r="E1021">
            <v>1930</v>
          </cell>
          <cell r="F1021" t="str">
            <v>P-84</v>
          </cell>
        </row>
        <row r="1022">
          <cell r="A1022">
            <v>257162</v>
          </cell>
          <cell r="B1022" t="str">
            <v>天井ﾗﾜﾝ合板張</v>
          </cell>
          <cell r="C1022" t="str">
            <v>厚 5.5 野縁組別途</v>
          </cell>
          <cell r="D1022" t="str">
            <v>ｍ2</v>
          </cell>
          <cell r="E1022">
            <v>2030</v>
          </cell>
          <cell r="F1022" t="str">
            <v>P-84</v>
          </cell>
        </row>
        <row r="1023">
          <cell r="A1023">
            <v>257163</v>
          </cell>
          <cell r="B1023" t="str">
            <v>天井しな合板張</v>
          </cell>
          <cell r="C1023" t="str">
            <v>厚 4 野縁組別途</v>
          </cell>
          <cell r="D1023" t="str">
            <v>ｍ2</v>
          </cell>
          <cell r="E1023">
            <v>2270</v>
          </cell>
          <cell r="F1023" t="str">
            <v>P-84</v>
          </cell>
        </row>
        <row r="1024">
          <cell r="A1024">
            <v>257164</v>
          </cell>
          <cell r="B1024" t="str">
            <v>天井しな合板張</v>
          </cell>
          <cell r="C1024" t="str">
            <v>厚 5.5 野縁組別途</v>
          </cell>
          <cell r="D1024" t="str">
            <v>ｍ2</v>
          </cell>
          <cell r="E1024">
            <v>2570</v>
          </cell>
          <cell r="F1024" t="str">
            <v>P-84</v>
          </cell>
        </row>
        <row r="1025">
          <cell r="A1025">
            <v>257171</v>
          </cell>
          <cell r="B1025" t="str">
            <v>天井ﾗﾜﾝ合板張</v>
          </cell>
          <cell r="C1025" t="str">
            <v>厚 4 米つが野縁組共</v>
          </cell>
          <cell r="D1025" t="str">
            <v>ｍ2</v>
          </cell>
          <cell r="E1025">
            <v>5670</v>
          </cell>
          <cell r="F1025" t="str">
            <v>P-84</v>
          </cell>
        </row>
        <row r="1026">
          <cell r="A1026">
            <v>257172</v>
          </cell>
          <cell r="B1026" t="str">
            <v>天井ﾗﾜﾝ合板張</v>
          </cell>
          <cell r="C1026" t="str">
            <v>厚 5.5 米つが野縁組共</v>
          </cell>
          <cell r="D1026" t="str">
            <v>ｍ2</v>
          </cell>
          <cell r="E1026">
            <v>5770</v>
          </cell>
          <cell r="F1026" t="str">
            <v>P-84</v>
          </cell>
        </row>
        <row r="1027">
          <cell r="A1027">
            <v>257173</v>
          </cell>
          <cell r="B1027" t="str">
            <v>天井しな合板張</v>
          </cell>
          <cell r="C1027" t="str">
            <v>厚 4 米つが野縁組共</v>
          </cell>
          <cell r="D1027" t="str">
            <v>ｍ2</v>
          </cell>
          <cell r="E1027">
            <v>6010</v>
          </cell>
          <cell r="F1027" t="str">
            <v>P-84</v>
          </cell>
        </row>
        <row r="1028">
          <cell r="A1028">
            <v>257174</v>
          </cell>
          <cell r="B1028" t="str">
            <v>天井しな合板張</v>
          </cell>
          <cell r="C1028" t="str">
            <v>厚 5.5 米つが野縁組共</v>
          </cell>
          <cell r="D1028" t="str">
            <v>ｍ2</v>
          </cell>
          <cell r="E1028">
            <v>6310</v>
          </cell>
          <cell r="F1028" t="str">
            <v>P-84</v>
          </cell>
        </row>
        <row r="1029">
          <cell r="A1029">
            <v>257181</v>
          </cell>
          <cell r="B1029" t="str">
            <v>天井小幅板張</v>
          </cell>
          <cell r="C1029" t="str">
            <v>杉 厚 7.5 野縁組別途</v>
          </cell>
          <cell r="D1029" t="str">
            <v>ｍ2</v>
          </cell>
          <cell r="E1029">
            <v>3520</v>
          </cell>
          <cell r="F1029" t="str">
            <v>P-84</v>
          </cell>
        </row>
        <row r="1030">
          <cell r="A1030">
            <v>257182</v>
          </cell>
          <cell r="B1030" t="str">
            <v>天井小幅板張</v>
          </cell>
          <cell r="C1030" t="str">
            <v>ｽﾌﾟﾙｰｽ、ｱﾋﾟﾄﾝ、厚 9 野縁組別途</v>
          </cell>
          <cell r="D1030" t="str">
            <v>ｍ2</v>
          </cell>
          <cell r="E1030">
            <v>7530</v>
          </cell>
          <cell r="F1030" t="str">
            <v>P-84</v>
          </cell>
        </row>
        <row r="1031">
          <cell r="A1031">
            <v>257191</v>
          </cell>
          <cell r="B1031" t="str">
            <v>天井小幅板張</v>
          </cell>
          <cell r="C1031" t="str">
            <v>杉 厚 7.5 米つが 野縁組共</v>
          </cell>
          <cell r="D1031" t="str">
            <v>ｍ2</v>
          </cell>
          <cell r="E1031">
            <v>7260</v>
          </cell>
          <cell r="F1031" t="str">
            <v>P-84</v>
          </cell>
        </row>
        <row r="1032">
          <cell r="A1032">
            <v>257192</v>
          </cell>
          <cell r="B1032" t="str">
            <v>天井小幅板張</v>
          </cell>
          <cell r="C1032" t="str">
            <v>ｽﾌﾟﾙｰｽ、ｱﾋﾟﾄﾝ、厚 9 米つが 野縁組共</v>
          </cell>
          <cell r="D1032" t="str">
            <v>ｍ2</v>
          </cell>
          <cell r="E1032">
            <v>11200</v>
          </cell>
          <cell r="F1032" t="str">
            <v>P-84</v>
          </cell>
        </row>
        <row r="1033">
          <cell r="A1033">
            <v>257201</v>
          </cell>
          <cell r="B1033" t="str">
            <v>木造間仕切軸組</v>
          </cell>
          <cell r="C1033" t="str">
            <v>杉 H3000 大壁</v>
          </cell>
          <cell r="D1033" t="str">
            <v>ｍ2</v>
          </cell>
          <cell r="E1033">
            <v>4930</v>
          </cell>
          <cell r="F1033" t="str">
            <v>P-84</v>
          </cell>
        </row>
        <row r="1034">
          <cell r="A1034">
            <v>257202</v>
          </cell>
          <cell r="B1034" t="str">
            <v>木造間仕切軸組</v>
          </cell>
          <cell r="C1034" t="str">
            <v>杉 H3000 真壁</v>
          </cell>
          <cell r="D1034" t="str">
            <v>ｍ2</v>
          </cell>
          <cell r="E1034">
            <v>4620</v>
          </cell>
          <cell r="F1034" t="str">
            <v>P-84</v>
          </cell>
        </row>
        <row r="1035">
          <cell r="A1035">
            <v>257211</v>
          </cell>
          <cell r="B1035" t="str">
            <v>壁ﾗﾜﾝ合板張</v>
          </cell>
          <cell r="C1035" t="str">
            <v>厚 4 胴縁 間仕切軸組別途</v>
          </cell>
          <cell r="D1035" t="str">
            <v>ｍ2</v>
          </cell>
          <cell r="E1035">
            <v>1930</v>
          </cell>
          <cell r="F1035" t="str">
            <v>P-84</v>
          </cell>
        </row>
        <row r="1036">
          <cell r="A1036">
            <v>257212</v>
          </cell>
          <cell r="B1036" t="str">
            <v>壁ﾗﾜﾝ合板張</v>
          </cell>
          <cell r="C1036" t="str">
            <v>厚 5.5 胴縁 間仕切軸組別途</v>
          </cell>
          <cell r="D1036" t="str">
            <v>ｍ2</v>
          </cell>
          <cell r="E1036">
            <v>2030</v>
          </cell>
          <cell r="F1036" t="str">
            <v>P-85</v>
          </cell>
        </row>
        <row r="1037">
          <cell r="A1037">
            <v>257213</v>
          </cell>
          <cell r="B1037" t="str">
            <v>壁ﾗﾜﾝ合板張</v>
          </cell>
          <cell r="C1037" t="str">
            <v>厚 9 胴縁 間仕切軸組別途</v>
          </cell>
          <cell r="D1037" t="str">
            <v>ｍ2</v>
          </cell>
          <cell r="E1037">
            <v>2420</v>
          </cell>
          <cell r="F1037" t="str">
            <v>P-85</v>
          </cell>
        </row>
        <row r="1038">
          <cell r="A1038">
            <v>257214</v>
          </cell>
          <cell r="B1038" t="str">
            <v>壁ﾗﾜﾝ合板張</v>
          </cell>
          <cell r="C1038" t="str">
            <v>厚 12 胴縁 間仕切軸組別途</v>
          </cell>
          <cell r="D1038" t="str">
            <v>ｍ2</v>
          </cell>
          <cell r="E1038">
            <v>2710</v>
          </cell>
          <cell r="F1038" t="str">
            <v>P-85</v>
          </cell>
        </row>
        <row r="1039">
          <cell r="A1039">
            <v>257221</v>
          </cell>
          <cell r="B1039" t="str">
            <v>壁しな合板張</v>
          </cell>
          <cell r="C1039" t="str">
            <v>厚 4 胴縁 間仕切軸組別途</v>
          </cell>
          <cell r="D1039" t="str">
            <v>ｍ2</v>
          </cell>
          <cell r="E1039">
            <v>2270</v>
          </cell>
          <cell r="F1039" t="str">
            <v>P-85</v>
          </cell>
        </row>
        <row r="1040">
          <cell r="A1040">
            <v>257222</v>
          </cell>
          <cell r="B1040" t="str">
            <v>壁しな合板張</v>
          </cell>
          <cell r="C1040" t="str">
            <v>厚 5.5 胴縁 間仕切軸組別途</v>
          </cell>
          <cell r="D1040" t="str">
            <v>ｍ2</v>
          </cell>
          <cell r="E1040">
            <v>2570</v>
          </cell>
          <cell r="F1040" t="str">
            <v>P-85</v>
          </cell>
        </row>
        <row r="1041">
          <cell r="A1041">
            <v>257223</v>
          </cell>
          <cell r="B1041" t="str">
            <v>壁しな合板張</v>
          </cell>
          <cell r="C1041" t="str">
            <v>厚 9 胴縁 間仕切軸組別途</v>
          </cell>
          <cell r="D1041" t="str">
            <v>ｍ2</v>
          </cell>
          <cell r="E1041">
            <v>2940</v>
          </cell>
          <cell r="F1041" t="str">
            <v>P-85</v>
          </cell>
        </row>
        <row r="1042">
          <cell r="A1042">
            <v>257231</v>
          </cell>
          <cell r="B1042" t="str">
            <v>壁木毛ｾﾒﾝﾄ板張</v>
          </cell>
          <cell r="C1042" t="str">
            <v>厚 20 胴縁 間仕切軸組別途</v>
          </cell>
          <cell r="D1042" t="str">
            <v>ｍ2</v>
          </cell>
          <cell r="E1042">
            <v>2220</v>
          </cell>
          <cell r="F1042" t="str">
            <v>P-85</v>
          </cell>
        </row>
        <row r="1043">
          <cell r="A1043">
            <v>257241</v>
          </cell>
          <cell r="B1043" t="str">
            <v>壁ﾗﾜﾝ合板張</v>
          </cell>
          <cell r="C1043" t="str">
            <v>厚 4 米つが 胴縁組共</v>
          </cell>
          <cell r="D1043" t="str">
            <v>ｍ2</v>
          </cell>
          <cell r="E1043">
            <v>3990</v>
          </cell>
          <cell r="F1043" t="str">
            <v>P-85</v>
          </cell>
        </row>
        <row r="1044">
          <cell r="A1044">
            <v>257242</v>
          </cell>
          <cell r="B1044" t="str">
            <v>壁ﾗﾜﾝ合板張</v>
          </cell>
          <cell r="C1044" t="str">
            <v>厚 5.5 米つが 胴縁組共</v>
          </cell>
          <cell r="D1044" t="str">
            <v>ｍ2</v>
          </cell>
          <cell r="E1044">
            <v>4090</v>
          </cell>
          <cell r="F1044" t="str">
            <v>P-85</v>
          </cell>
        </row>
        <row r="1045">
          <cell r="A1045">
            <v>257243</v>
          </cell>
          <cell r="B1045" t="str">
            <v>壁ﾗﾜﾝ合板張</v>
          </cell>
          <cell r="C1045" t="str">
            <v>厚 9 米つが 胴縁組共</v>
          </cell>
          <cell r="D1045" t="str">
            <v>ｍ2</v>
          </cell>
          <cell r="E1045">
            <v>4480</v>
          </cell>
          <cell r="F1045" t="str">
            <v>P-85</v>
          </cell>
        </row>
        <row r="1046">
          <cell r="A1046">
            <v>257244</v>
          </cell>
          <cell r="B1046" t="str">
            <v>壁ﾗﾜﾝ合板張</v>
          </cell>
          <cell r="C1046" t="str">
            <v>厚 12 米つが 胴縁組共</v>
          </cell>
          <cell r="D1046" t="str">
            <v>ｍ2</v>
          </cell>
          <cell r="E1046">
            <v>4770</v>
          </cell>
          <cell r="F1046" t="str">
            <v>P-85</v>
          </cell>
        </row>
        <row r="1047">
          <cell r="A1047">
            <v>257251</v>
          </cell>
          <cell r="B1047" t="str">
            <v>壁しな合板張</v>
          </cell>
          <cell r="C1047" t="str">
            <v>厚 4 米つが 胴縁組共</v>
          </cell>
          <cell r="D1047" t="str">
            <v>ｍ2</v>
          </cell>
          <cell r="E1047">
            <v>4330</v>
          </cell>
          <cell r="F1047" t="str">
            <v>P-85</v>
          </cell>
        </row>
        <row r="1048">
          <cell r="A1048">
            <v>257252</v>
          </cell>
          <cell r="B1048" t="str">
            <v>壁しな合板張</v>
          </cell>
          <cell r="C1048" t="str">
            <v>厚 5.5 米つが 胴縁組共</v>
          </cell>
          <cell r="D1048" t="str">
            <v>ｍ2</v>
          </cell>
          <cell r="E1048">
            <v>4630</v>
          </cell>
          <cell r="F1048" t="str">
            <v>P-85</v>
          </cell>
        </row>
        <row r="1049">
          <cell r="A1049">
            <v>257253</v>
          </cell>
          <cell r="B1049" t="str">
            <v>壁しな合板張</v>
          </cell>
          <cell r="C1049" t="str">
            <v>厚 9 米つが 胴縁組共</v>
          </cell>
          <cell r="D1049" t="str">
            <v>ｍ2</v>
          </cell>
          <cell r="E1049">
            <v>5000</v>
          </cell>
          <cell r="F1049" t="str">
            <v>P-85</v>
          </cell>
        </row>
        <row r="1050">
          <cell r="A1050">
            <v>257261</v>
          </cell>
          <cell r="B1050" t="str">
            <v>壁木毛ｾﾒﾝﾄ板張</v>
          </cell>
          <cell r="C1050" t="str">
            <v>厚 20 米つが 胴縁組共</v>
          </cell>
          <cell r="D1050" t="str">
            <v>ｍ2</v>
          </cell>
          <cell r="E1050">
            <v>4280</v>
          </cell>
          <cell r="F1050" t="str">
            <v>P-85</v>
          </cell>
        </row>
        <row r="1051">
          <cell r="A1051">
            <v>257271</v>
          </cell>
          <cell r="B1051" t="str">
            <v>壁ﾗﾜﾝ合板張</v>
          </cell>
          <cell r="C1051" t="str">
            <v>厚 4 間仕切軸組(大壁）共</v>
          </cell>
          <cell r="D1051" t="str">
            <v>ｍ2</v>
          </cell>
          <cell r="E1051">
            <v>6860</v>
          </cell>
          <cell r="F1051" t="str">
            <v>P-85</v>
          </cell>
        </row>
        <row r="1052">
          <cell r="A1052">
            <v>257272</v>
          </cell>
          <cell r="B1052" t="str">
            <v>壁ﾗﾜﾝ合板張</v>
          </cell>
          <cell r="C1052" t="str">
            <v>厚 5.5 間仕切軸組(大壁）共</v>
          </cell>
          <cell r="D1052" t="str">
            <v>ｍ2</v>
          </cell>
          <cell r="E1052">
            <v>6960</v>
          </cell>
          <cell r="F1052" t="str">
            <v>P-85</v>
          </cell>
        </row>
        <row r="1053">
          <cell r="A1053">
            <v>257273</v>
          </cell>
          <cell r="B1053" t="str">
            <v>壁ﾗﾜﾝ合板張</v>
          </cell>
          <cell r="C1053" t="str">
            <v>厚 9 間仕切軸組(大壁）共</v>
          </cell>
          <cell r="D1053" t="str">
            <v>ｍ2</v>
          </cell>
          <cell r="E1053">
            <v>7350</v>
          </cell>
          <cell r="F1053" t="str">
            <v>P-85</v>
          </cell>
        </row>
        <row r="1054">
          <cell r="A1054">
            <v>257274</v>
          </cell>
          <cell r="B1054" t="str">
            <v>壁ﾗﾜﾝ合板張</v>
          </cell>
          <cell r="C1054" t="str">
            <v>厚 12 間仕切軸組(大壁）共</v>
          </cell>
          <cell r="D1054" t="str">
            <v>ｍ2</v>
          </cell>
          <cell r="E1054">
            <v>7640</v>
          </cell>
          <cell r="F1054" t="str">
            <v>P-85</v>
          </cell>
        </row>
        <row r="1055">
          <cell r="A1055">
            <v>257281</v>
          </cell>
          <cell r="B1055" t="str">
            <v>壁しな合板張</v>
          </cell>
          <cell r="C1055" t="str">
            <v>厚 4 間仕切軸組(大壁）共</v>
          </cell>
          <cell r="D1055" t="str">
            <v>ｍ2</v>
          </cell>
          <cell r="E1055">
            <v>7200</v>
          </cell>
          <cell r="F1055" t="str">
            <v>P-85</v>
          </cell>
        </row>
        <row r="1056">
          <cell r="A1056">
            <v>257282</v>
          </cell>
          <cell r="B1056" t="str">
            <v>壁しな合板張</v>
          </cell>
          <cell r="C1056" t="str">
            <v>厚 5.5 間仕切軸組(大壁）共</v>
          </cell>
          <cell r="D1056" t="str">
            <v>ｍ2</v>
          </cell>
          <cell r="E1056">
            <v>7500</v>
          </cell>
          <cell r="F1056" t="str">
            <v>P-85</v>
          </cell>
        </row>
        <row r="1057">
          <cell r="A1057">
            <v>257283</v>
          </cell>
          <cell r="B1057" t="str">
            <v>壁しな合板張</v>
          </cell>
          <cell r="C1057" t="str">
            <v>厚 9 間仕切軸組(大壁）共</v>
          </cell>
          <cell r="D1057" t="str">
            <v>ｍ2</v>
          </cell>
          <cell r="E1057">
            <v>7870</v>
          </cell>
          <cell r="F1057" t="str">
            <v>P-85</v>
          </cell>
        </row>
        <row r="1058">
          <cell r="A1058">
            <v>257291</v>
          </cell>
          <cell r="B1058" t="str">
            <v>壁木毛ｾﾒﾝﾄ板張</v>
          </cell>
          <cell r="C1058" t="str">
            <v>厚 20 間仕切軸組(大壁）共</v>
          </cell>
          <cell r="D1058" t="str">
            <v>ｍ2</v>
          </cell>
          <cell r="E1058">
            <v>7150</v>
          </cell>
          <cell r="F1058" t="str">
            <v>P-85</v>
          </cell>
        </row>
        <row r="1059">
          <cell r="A1059">
            <v>257301</v>
          </cell>
          <cell r="B1059" t="str">
            <v>壁ﾌﾟﾘﾝﾄ合板張</v>
          </cell>
          <cell r="C1059" t="str">
            <v>厚 4 上 胴縁 間仕切軸組別途</v>
          </cell>
          <cell r="D1059" t="str">
            <v>ｍ2</v>
          </cell>
          <cell r="E1059">
            <v>2760</v>
          </cell>
          <cell r="F1059" t="str">
            <v>P-85</v>
          </cell>
        </row>
        <row r="1060">
          <cell r="A1060">
            <v>257302</v>
          </cell>
          <cell r="B1060" t="str">
            <v>壁ﾌﾟﾘﾝﾄ合板張</v>
          </cell>
          <cell r="C1060" t="str">
            <v>厚 4 中 胴縁 間仕切軸組別途</v>
          </cell>
          <cell r="D1060" t="str">
            <v>ｍ2</v>
          </cell>
          <cell r="E1060">
            <v>2580</v>
          </cell>
          <cell r="F1060" t="str">
            <v>P-85</v>
          </cell>
        </row>
        <row r="1061">
          <cell r="A1061">
            <v>257303</v>
          </cell>
          <cell r="B1061" t="str">
            <v>壁ﾌﾟﾘﾝﾄ合板張</v>
          </cell>
          <cell r="C1061" t="str">
            <v>厚 4 並 胴縁 間仕切軸組別途</v>
          </cell>
          <cell r="D1061" t="str">
            <v>ｍ2</v>
          </cell>
          <cell r="E1061">
            <v>2480</v>
          </cell>
          <cell r="F1061" t="str">
            <v>P-85</v>
          </cell>
        </row>
        <row r="1062">
          <cell r="A1062">
            <v>257311</v>
          </cell>
          <cell r="B1062" t="str">
            <v>壁ﾌﾟﾘﾝﾄ合板張</v>
          </cell>
          <cell r="C1062" t="str">
            <v>厚 6 上 胴縁 間仕切軸組別途</v>
          </cell>
          <cell r="D1062" t="str">
            <v>ｍ2</v>
          </cell>
          <cell r="E1062">
            <v>3240</v>
          </cell>
          <cell r="F1062" t="str">
            <v>P-86</v>
          </cell>
        </row>
        <row r="1063">
          <cell r="A1063">
            <v>257312</v>
          </cell>
          <cell r="B1063" t="str">
            <v>壁ﾌﾟﾘﾝﾄ合板張</v>
          </cell>
          <cell r="C1063" t="str">
            <v>厚 6 中 胴縁 間仕切軸組別途</v>
          </cell>
          <cell r="D1063" t="str">
            <v>ｍ2</v>
          </cell>
          <cell r="E1063">
            <v>2970</v>
          </cell>
          <cell r="F1063" t="str">
            <v>P-86</v>
          </cell>
        </row>
        <row r="1064">
          <cell r="A1064">
            <v>257313</v>
          </cell>
          <cell r="B1064" t="str">
            <v>壁ﾌﾟﾘﾝﾄ合板張</v>
          </cell>
          <cell r="C1064" t="str">
            <v>厚 6 並 胴縁 間仕切軸組別途</v>
          </cell>
          <cell r="D1064" t="str">
            <v>ｍ2</v>
          </cell>
          <cell r="E1064">
            <v>2830</v>
          </cell>
          <cell r="F1064" t="str">
            <v>P-86</v>
          </cell>
        </row>
        <row r="1065">
          <cell r="A1065">
            <v>257321</v>
          </cell>
          <cell r="B1065" t="str">
            <v>壁ﾌﾟﾘﾝﾄ合板張</v>
          </cell>
          <cell r="C1065" t="str">
            <v>厚 9 上 胴縁 間仕切軸組別途</v>
          </cell>
          <cell r="D1065" t="str">
            <v>ｍ2</v>
          </cell>
          <cell r="E1065">
            <v>3790</v>
          </cell>
          <cell r="F1065" t="str">
            <v>P-86</v>
          </cell>
        </row>
        <row r="1066">
          <cell r="A1066">
            <v>257322</v>
          </cell>
          <cell r="B1066" t="str">
            <v>壁ﾌﾟﾘﾝﾄ合板張</v>
          </cell>
          <cell r="C1066" t="str">
            <v>厚 9 中 胴縁 間仕切軸組別途</v>
          </cell>
          <cell r="D1066" t="str">
            <v>ｍ2</v>
          </cell>
          <cell r="E1066">
            <v>3430</v>
          </cell>
          <cell r="F1066" t="str">
            <v>P-86</v>
          </cell>
        </row>
        <row r="1067">
          <cell r="A1067">
            <v>257323</v>
          </cell>
          <cell r="B1067" t="str">
            <v>壁ﾌﾟﾘﾝﾄ合板張</v>
          </cell>
          <cell r="C1067" t="str">
            <v>厚 9 並 胴縁 間仕切軸組別途</v>
          </cell>
          <cell r="D1067" t="str">
            <v>ｍ2</v>
          </cell>
          <cell r="E1067">
            <v>3250</v>
          </cell>
          <cell r="F1067" t="str">
            <v>P-86</v>
          </cell>
        </row>
        <row r="1068">
          <cell r="A1068">
            <v>257331</v>
          </cell>
          <cell r="B1068" t="str">
            <v>壁ﾌﾟﾘﾝﾄ合板張</v>
          </cell>
          <cell r="C1068" t="str">
            <v>厚 4 上 米つが 胴縁組共</v>
          </cell>
          <cell r="D1068" t="str">
            <v>ｍ2</v>
          </cell>
          <cell r="E1068">
            <v>4820</v>
          </cell>
          <cell r="F1068" t="str">
            <v>P-86</v>
          </cell>
        </row>
        <row r="1069">
          <cell r="A1069">
            <v>257332</v>
          </cell>
          <cell r="B1069" t="str">
            <v>壁ﾌﾟﾘﾝﾄ合板張</v>
          </cell>
          <cell r="C1069" t="str">
            <v>厚 4 中 米つが 胴縁組共</v>
          </cell>
          <cell r="D1069" t="str">
            <v>ｍ2</v>
          </cell>
          <cell r="E1069">
            <v>4640</v>
          </cell>
          <cell r="F1069" t="str">
            <v>P-86</v>
          </cell>
        </row>
        <row r="1070">
          <cell r="A1070">
            <v>257333</v>
          </cell>
          <cell r="B1070" t="str">
            <v>壁ﾌﾟﾘﾝﾄ合板張</v>
          </cell>
          <cell r="C1070" t="str">
            <v>厚 4 並 米つが 胴縁組共</v>
          </cell>
          <cell r="D1070" t="str">
            <v>ｍ2</v>
          </cell>
          <cell r="E1070">
            <v>4540</v>
          </cell>
          <cell r="F1070" t="str">
            <v>P-86</v>
          </cell>
        </row>
        <row r="1071">
          <cell r="A1071">
            <v>257341</v>
          </cell>
          <cell r="B1071" t="str">
            <v>壁ﾌﾟﾘﾝﾄ合板張</v>
          </cell>
          <cell r="C1071" t="str">
            <v>厚 6 上 米つが 胴縁組共</v>
          </cell>
          <cell r="D1071" t="str">
            <v>ｍ2</v>
          </cell>
          <cell r="E1071">
            <v>5300</v>
          </cell>
          <cell r="F1071" t="str">
            <v>P-86</v>
          </cell>
        </row>
        <row r="1072">
          <cell r="A1072">
            <v>257342</v>
          </cell>
          <cell r="B1072" t="str">
            <v>壁ﾌﾟﾘﾝﾄ合板張</v>
          </cell>
          <cell r="C1072" t="str">
            <v>厚 6 中 米つが 胴縁組共</v>
          </cell>
          <cell r="D1072" t="str">
            <v>ｍ2</v>
          </cell>
          <cell r="E1072">
            <v>5030</v>
          </cell>
          <cell r="F1072" t="str">
            <v>P-86</v>
          </cell>
        </row>
        <row r="1073">
          <cell r="A1073">
            <v>257343</v>
          </cell>
          <cell r="B1073" t="str">
            <v>壁ﾌﾟﾘﾝﾄ合板張</v>
          </cell>
          <cell r="C1073" t="str">
            <v>厚 6 並 米つが 胴縁組共</v>
          </cell>
          <cell r="D1073" t="str">
            <v>ｍ2</v>
          </cell>
          <cell r="E1073">
            <v>4890</v>
          </cell>
          <cell r="F1073" t="str">
            <v>P-86</v>
          </cell>
        </row>
        <row r="1074">
          <cell r="A1074">
            <v>257351</v>
          </cell>
          <cell r="B1074" t="str">
            <v>壁ﾌﾟﾘﾝﾄ合板張</v>
          </cell>
          <cell r="C1074" t="str">
            <v>厚 9 上 米つが 胴縁組共</v>
          </cell>
          <cell r="D1074" t="str">
            <v>ｍ2</v>
          </cell>
          <cell r="E1074">
            <v>5850</v>
          </cell>
          <cell r="F1074" t="str">
            <v>P-86</v>
          </cell>
        </row>
        <row r="1075">
          <cell r="A1075">
            <v>257352</v>
          </cell>
          <cell r="B1075" t="str">
            <v>壁ﾌﾟﾘﾝﾄ合板張</v>
          </cell>
          <cell r="C1075" t="str">
            <v>厚 9 中 米つが 胴縁組共</v>
          </cell>
          <cell r="D1075" t="str">
            <v>ｍ2</v>
          </cell>
          <cell r="E1075">
            <v>5490</v>
          </cell>
          <cell r="F1075" t="str">
            <v>P-86</v>
          </cell>
        </row>
        <row r="1076">
          <cell r="A1076">
            <v>257353</v>
          </cell>
          <cell r="B1076" t="str">
            <v>壁ﾌﾟﾘﾝﾄ合板張</v>
          </cell>
          <cell r="C1076" t="str">
            <v>厚 9 並 米つが 胴縁組共</v>
          </cell>
          <cell r="D1076" t="str">
            <v>ｍ2</v>
          </cell>
          <cell r="E1076">
            <v>5310</v>
          </cell>
          <cell r="F1076" t="str">
            <v>P-86</v>
          </cell>
        </row>
        <row r="1077">
          <cell r="A1077">
            <v>257361</v>
          </cell>
          <cell r="B1077" t="str">
            <v>壁ﾌﾟﾘﾝﾄ合板張</v>
          </cell>
          <cell r="C1077" t="str">
            <v>厚 4 上 間仕切軸組(大壁）共</v>
          </cell>
          <cell r="D1077" t="str">
            <v>ｍ2</v>
          </cell>
          <cell r="E1077">
            <v>7690</v>
          </cell>
          <cell r="F1077" t="str">
            <v>P-86</v>
          </cell>
        </row>
        <row r="1078">
          <cell r="A1078">
            <v>257362</v>
          </cell>
          <cell r="B1078" t="str">
            <v>壁ﾌﾟﾘﾝﾄ合板張</v>
          </cell>
          <cell r="C1078" t="str">
            <v>厚 4 中 間仕切軸組(大壁）共</v>
          </cell>
          <cell r="D1078" t="str">
            <v>ｍ2</v>
          </cell>
          <cell r="E1078">
            <v>7510</v>
          </cell>
          <cell r="F1078" t="str">
            <v>P-86</v>
          </cell>
        </row>
        <row r="1079">
          <cell r="A1079">
            <v>257363</v>
          </cell>
          <cell r="B1079" t="str">
            <v>壁ﾌﾟﾘﾝﾄ合板張</v>
          </cell>
          <cell r="C1079" t="str">
            <v>厚 4 並 間仕切軸組(大壁）共</v>
          </cell>
          <cell r="D1079" t="str">
            <v>ｍ2</v>
          </cell>
          <cell r="E1079">
            <v>7410</v>
          </cell>
          <cell r="F1079" t="str">
            <v>P-86</v>
          </cell>
        </row>
        <row r="1080">
          <cell r="A1080">
            <v>257371</v>
          </cell>
          <cell r="B1080" t="str">
            <v>壁ﾌﾟﾘﾝﾄ合板張</v>
          </cell>
          <cell r="C1080" t="str">
            <v>厚 6 上 間仕切軸組(大壁）共</v>
          </cell>
          <cell r="D1080" t="str">
            <v>ｍ2</v>
          </cell>
          <cell r="E1080">
            <v>8170</v>
          </cell>
          <cell r="F1080" t="str">
            <v>P-86</v>
          </cell>
        </row>
        <row r="1081">
          <cell r="A1081">
            <v>257372</v>
          </cell>
          <cell r="B1081" t="str">
            <v>壁ﾌﾟﾘﾝﾄ合板張</v>
          </cell>
          <cell r="C1081" t="str">
            <v>厚 6 中 間仕切軸組(大壁）共</v>
          </cell>
          <cell r="D1081" t="str">
            <v>ｍ2</v>
          </cell>
          <cell r="E1081">
            <v>7900</v>
          </cell>
          <cell r="F1081" t="str">
            <v>P-86</v>
          </cell>
        </row>
        <row r="1082">
          <cell r="A1082">
            <v>257373</v>
          </cell>
          <cell r="B1082" t="str">
            <v>壁ﾌﾟﾘﾝﾄ合板張</v>
          </cell>
          <cell r="C1082" t="str">
            <v>厚 6 並 間仕切軸組(大壁）共</v>
          </cell>
          <cell r="D1082" t="str">
            <v>ｍ2</v>
          </cell>
          <cell r="E1082">
            <v>7760</v>
          </cell>
          <cell r="F1082" t="str">
            <v>P-86</v>
          </cell>
        </row>
        <row r="1083">
          <cell r="A1083">
            <v>257381</v>
          </cell>
          <cell r="B1083" t="str">
            <v>壁ﾌﾟﾘﾝﾄ合板張</v>
          </cell>
          <cell r="C1083" t="str">
            <v>厚 9 上 間仕切軸組(大壁）共</v>
          </cell>
          <cell r="D1083" t="str">
            <v>ｍ2</v>
          </cell>
          <cell r="E1083">
            <v>8720</v>
          </cell>
          <cell r="F1083" t="str">
            <v>P-86</v>
          </cell>
        </row>
        <row r="1084">
          <cell r="A1084">
            <v>257382</v>
          </cell>
          <cell r="B1084" t="str">
            <v>壁ﾌﾟﾘﾝﾄ合板張</v>
          </cell>
          <cell r="C1084" t="str">
            <v>厚 9 中 間仕切軸組(大壁）共</v>
          </cell>
          <cell r="D1084" t="str">
            <v>ｍ2</v>
          </cell>
          <cell r="E1084">
            <v>8360</v>
          </cell>
          <cell r="F1084" t="str">
            <v>P-86</v>
          </cell>
        </row>
        <row r="1085">
          <cell r="A1085">
            <v>257383</v>
          </cell>
          <cell r="B1085" t="str">
            <v>壁ﾌﾟﾘﾝﾄ合板張</v>
          </cell>
          <cell r="C1085" t="str">
            <v>厚 9 並 間仕切軸組(大壁）共</v>
          </cell>
          <cell r="D1085" t="str">
            <v>ｍ2</v>
          </cell>
          <cell r="E1085">
            <v>8180</v>
          </cell>
          <cell r="F1085" t="str">
            <v>P-86</v>
          </cell>
        </row>
        <row r="1086">
          <cell r="A1086">
            <v>257391</v>
          </cell>
          <cell r="B1086" t="str">
            <v>壁銘木合板張</v>
          </cell>
          <cell r="C1086" t="str">
            <v>厚 5 上 胴縁 間仕切軸組別途</v>
          </cell>
          <cell r="D1086" t="str">
            <v>ｍ2</v>
          </cell>
          <cell r="E1086">
            <v>5560</v>
          </cell>
          <cell r="F1086" t="str">
            <v>P-86</v>
          </cell>
        </row>
        <row r="1087">
          <cell r="A1087">
            <v>257392</v>
          </cell>
          <cell r="B1087" t="str">
            <v>壁銘木合板張</v>
          </cell>
          <cell r="C1087" t="str">
            <v>厚 5 中 胴縁 間仕切軸組別途</v>
          </cell>
          <cell r="D1087" t="str">
            <v>ｍ2</v>
          </cell>
          <cell r="E1087">
            <v>4900</v>
          </cell>
          <cell r="F1087" t="str">
            <v>P-86</v>
          </cell>
        </row>
        <row r="1088">
          <cell r="A1088">
            <v>257393</v>
          </cell>
          <cell r="B1088" t="str">
            <v>壁銘木合板張</v>
          </cell>
          <cell r="C1088" t="str">
            <v>厚 5 並 胴縁 間仕切軸組別途</v>
          </cell>
          <cell r="D1088" t="str">
            <v>ｍ2</v>
          </cell>
          <cell r="E1088">
            <v>4570</v>
          </cell>
          <cell r="F1088" t="str">
            <v>P-87</v>
          </cell>
        </row>
        <row r="1089">
          <cell r="A1089">
            <v>257401</v>
          </cell>
          <cell r="B1089" t="str">
            <v>壁銘木合板張</v>
          </cell>
          <cell r="C1089" t="str">
            <v>厚 5 上 米つが 胴縁組共</v>
          </cell>
          <cell r="D1089" t="str">
            <v>ｍ2</v>
          </cell>
          <cell r="E1089">
            <v>7620</v>
          </cell>
          <cell r="F1089" t="str">
            <v>P-87</v>
          </cell>
        </row>
        <row r="1090">
          <cell r="A1090">
            <v>257402</v>
          </cell>
          <cell r="B1090" t="str">
            <v>壁銘木合板張</v>
          </cell>
          <cell r="C1090" t="str">
            <v>厚 5 中 米つが 胴縁組共</v>
          </cell>
          <cell r="D1090" t="str">
            <v>ｍ2</v>
          </cell>
          <cell r="E1090">
            <v>6960</v>
          </cell>
          <cell r="F1090" t="str">
            <v>P-87</v>
          </cell>
        </row>
        <row r="1091">
          <cell r="A1091">
            <v>257403</v>
          </cell>
          <cell r="B1091" t="str">
            <v>壁銘木合板張</v>
          </cell>
          <cell r="C1091" t="str">
            <v>厚 5 並 米つが 胴縁組共</v>
          </cell>
          <cell r="D1091" t="str">
            <v>ｍ2</v>
          </cell>
          <cell r="E1091">
            <v>6630</v>
          </cell>
          <cell r="F1091" t="str">
            <v>P-87</v>
          </cell>
        </row>
        <row r="1092">
          <cell r="A1092">
            <v>257411</v>
          </cell>
          <cell r="B1092" t="str">
            <v>壁銘木合板張</v>
          </cell>
          <cell r="C1092" t="str">
            <v>厚 5 上 間仕切軸組(大壁）共</v>
          </cell>
          <cell r="D1092" t="str">
            <v>ｍ2</v>
          </cell>
          <cell r="E1092">
            <v>10400</v>
          </cell>
          <cell r="F1092" t="str">
            <v>P-87</v>
          </cell>
        </row>
        <row r="1093">
          <cell r="A1093">
            <v>257412</v>
          </cell>
          <cell r="B1093" t="str">
            <v>壁銘木合板張</v>
          </cell>
          <cell r="C1093" t="str">
            <v>厚 5 中 間仕切軸組(大壁）共</v>
          </cell>
          <cell r="D1093" t="str">
            <v>ｍ2</v>
          </cell>
          <cell r="E1093">
            <v>9830</v>
          </cell>
          <cell r="F1093" t="str">
            <v>P-87</v>
          </cell>
        </row>
        <row r="1094">
          <cell r="A1094">
            <v>257413</v>
          </cell>
          <cell r="B1094" t="str">
            <v>壁銘木合板張</v>
          </cell>
          <cell r="C1094" t="str">
            <v>厚 5 並 間仕切軸組(大壁）共</v>
          </cell>
          <cell r="D1094" t="str">
            <v>ｍ2</v>
          </cell>
          <cell r="E1094">
            <v>9500</v>
          </cell>
          <cell r="F1094" t="str">
            <v>P-87</v>
          </cell>
        </row>
        <row r="1095">
          <cell r="A1095">
            <v>257421</v>
          </cell>
          <cell r="B1095" t="str">
            <v>壁ｵｰﾊﾞｰﾚｲ合板張</v>
          </cell>
          <cell r="C1095" t="str">
            <v>厚 2.7 胴縁 間仕切軸組別途</v>
          </cell>
          <cell r="D1095" t="str">
            <v>ｍ2</v>
          </cell>
          <cell r="E1095">
            <v>2910</v>
          </cell>
          <cell r="F1095" t="str">
            <v>P-87</v>
          </cell>
        </row>
        <row r="1096">
          <cell r="A1096">
            <v>257431</v>
          </cell>
          <cell r="B1096" t="str">
            <v>壁ｵｰﾊﾞｰﾚｲ合板張</v>
          </cell>
          <cell r="C1096" t="str">
            <v>厚 2.7 米つが 胴縁組共</v>
          </cell>
          <cell r="D1096" t="str">
            <v>ｍ2</v>
          </cell>
          <cell r="E1096">
            <v>4970</v>
          </cell>
          <cell r="F1096" t="str">
            <v>P-87</v>
          </cell>
        </row>
        <row r="1097">
          <cell r="A1097">
            <v>257441</v>
          </cell>
          <cell r="B1097" t="str">
            <v>壁ｵｰﾊﾞｰﾚｲ合板張</v>
          </cell>
          <cell r="C1097" t="str">
            <v>厚 2.7 間仕切軸組(大壁）共</v>
          </cell>
          <cell r="D1097" t="str">
            <v>ｍ2</v>
          </cell>
          <cell r="E1097">
            <v>7840</v>
          </cell>
          <cell r="F1097" t="str">
            <v>P-87</v>
          </cell>
        </row>
        <row r="1098">
          <cell r="A1098">
            <v>257451</v>
          </cell>
          <cell r="B1098" t="str">
            <v>壁ﾋﾟｰﾘﾝｸﾞ張</v>
          </cell>
          <cell r="C1098" t="str">
            <v>杉 胴縁 間仕切軸組別途</v>
          </cell>
          <cell r="D1098" t="str">
            <v>ｍ2</v>
          </cell>
          <cell r="E1098">
            <v>7270</v>
          </cell>
          <cell r="F1098" t="str">
            <v>P-87</v>
          </cell>
        </row>
        <row r="1099">
          <cell r="A1099">
            <v>257461</v>
          </cell>
          <cell r="B1099" t="str">
            <v>壁ﾋﾟｰﾘﾝｸﾞ張</v>
          </cell>
          <cell r="C1099" t="str">
            <v>杉 米つが 胴縁組共</v>
          </cell>
          <cell r="D1099" t="str">
            <v>ｍ2</v>
          </cell>
          <cell r="E1099">
            <v>9330</v>
          </cell>
          <cell r="F1099" t="str">
            <v>P-87</v>
          </cell>
        </row>
        <row r="1100">
          <cell r="A1100">
            <v>257471</v>
          </cell>
          <cell r="B1100" t="str">
            <v>壁ﾋﾟｰﾘﾝｸﾞ張</v>
          </cell>
          <cell r="C1100" t="str">
            <v>杉 間仕切軸組(大壁）共</v>
          </cell>
          <cell r="D1100" t="str">
            <v>ｍ2</v>
          </cell>
          <cell r="E1100">
            <v>12200</v>
          </cell>
          <cell r="F1100" t="str">
            <v>P-87</v>
          </cell>
        </row>
        <row r="1101">
          <cell r="A1101">
            <v>257501</v>
          </cell>
          <cell r="B1101" t="str">
            <v>木造束立て床組</v>
          </cell>
          <cell r="C1101" t="str">
            <v>米つが H500 束、大引、根搦、根太@360</v>
          </cell>
          <cell r="D1101" t="str">
            <v>ｍ2</v>
          </cell>
          <cell r="E1101">
            <v>6340</v>
          </cell>
          <cell r="F1101" t="str">
            <v>P-87</v>
          </cell>
        </row>
        <row r="1102">
          <cell r="A1102">
            <v>257502</v>
          </cell>
          <cell r="B1102" t="str">
            <v>木造束立て床組</v>
          </cell>
          <cell r="C1102" t="str">
            <v>米つが H500 束、大引、根搦、根太@300</v>
          </cell>
          <cell r="D1102" t="str">
            <v>ｍ2</v>
          </cell>
          <cell r="E1102">
            <v>6340</v>
          </cell>
          <cell r="F1102" t="str">
            <v>P-87</v>
          </cell>
        </row>
        <row r="1103">
          <cell r="A1103">
            <v>257503</v>
          </cell>
          <cell r="B1103" t="str">
            <v>木造束立て床組</v>
          </cell>
          <cell r="C1103" t="str">
            <v>杉 H500 束、大引、根搦、根太@360</v>
          </cell>
          <cell r="D1103" t="str">
            <v>ｍ2</v>
          </cell>
          <cell r="E1103">
            <v>6340</v>
          </cell>
          <cell r="F1103" t="str">
            <v>P-87</v>
          </cell>
        </row>
        <row r="1104">
          <cell r="A1104">
            <v>257504</v>
          </cell>
          <cell r="B1104" t="str">
            <v>木造束立て床組</v>
          </cell>
          <cell r="C1104" t="str">
            <v>杉 H500 束、大引、根搦、根太@300</v>
          </cell>
          <cell r="D1104" t="str">
            <v>ｍ2</v>
          </cell>
          <cell r="E1104">
            <v>6340</v>
          </cell>
          <cell r="F1104" t="str">
            <v>P-87</v>
          </cell>
        </row>
        <row r="1105">
          <cell r="A1105">
            <v>257505</v>
          </cell>
          <cell r="B1105" t="str">
            <v>木造束立て床組</v>
          </cell>
          <cell r="C1105" t="str">
            <v>桧 H500 束、大引、根搦、根太@360</v>
          </cell>
          <cell r="D1105" t="str">
            <v>ｍ2</v>
          </cell>
          <cell r="E1105">
            <v>7940</v>
          </cell>
          <cell r="F1105" t="str">
            <v>P-87</v>
          </cell>
        </row>
        <row r="1106">
          <cell r="A1106">
            <v>257506</v>
          </cell>
          <cell r="B1106" t="str">
            <v>木造束立て床組</v>
          </cell>
          <cell r="C1106" t="str">
            <v>桧 H500 束、大引、根搦、根太@300</v>
          </cell>
          <cell r="D1106" t="str">
            <v>ｍ2</v>
          </cell>
          <cell r="E1106">
            <v>7940</v>
          </cell>
          <cell r="F1106" t="str">
            <v>P-87</v>
          </cell>
        </row>
        <row r="1107">
          <cell r="A1107">
            <v>257511</v>
          </cell>
          <cell r="B1107" t="str">
            <v>木造ころがし床組</v>
          </cell>
          <cell r="C1107" t="str">
            <v>米つが H150 大引、根太@360</v>
          </cell>
          <cell r="D1107" t="str">
            <v>ｍ2</v>
          </cell>
          <cell r="E1107">
            <v>4050</v>
          </cell>
          <cell r="F1107" t="str">
            <v>P-87</v>
          </cell>
        </row>
        <row r="1108">
          <cell r="A1108">
            <v>257512</v>
          </cell>
          <cell r="B1108" t="str">
            <v>木造ころがし床組</v>
          </cell>
          <cell r="C1108" t="str">
            <v>米つが H150 大引、根太@300</v>
          </cell>
          <cell r="D1108" t="str">
            <v>ｍ2</v>
          </cell>
          <cell r="E1108">
            <v>4560</v>
          </cell>
          <cell r="F1108" t="str">
            <v>P-87</v>
          </cell>
        </row>
        <row r="1109">
          <cell r="A1109">
            <v>257513</v>
          </cell>
          <cell r="B1109" t="str">
            <v>木造ころがし床組</v>
          </cell>
          <cell r="C1109" t="str">
            <v>杉 H150 大引、根太@360</v>
          </cell>
          <cell r="D1109" t="str">
            <v>ｍ2</v>
          </cell>
          <cell r="E1109">
            <v>4050</v>
          </cell>
          <cell r="F1109" t="str">
            <v>P-87</v>
          </cell>
        </row>
        <row r="1110">
          <cell r="A1110">
            <v>257514</v>
          </cell>
          <cell r="B1110" t="str">
            <v>木造ころがし床組</v>
          </cell>
          <cell r="C1110" t="str">
            <v>杉 H150 大引、根太@300</v>
          </cell>
          <cell r="D1110" t="str">
            <v>ｍ2</v>
          </cell>
          <cell r="E1110">
            <v>4050</v>
          </cell>
          <cell r="F1110" t="str">
            <v>P-87</v>
          </cell>
        </row>
        <row r="1111">
          <cell r="A1111">
            <v>257515</v>
          </cell>
          <cell r="B1111" t="str">
            <v>木造ころがし床組</v>
          </cell>
          <cell r="C1111" t="str">
            <v>桧 H150 大引、根太@360</v>
          </cell>
          <cell r="D1111" t="str">
            <v>ｍ2</v>
          </cell>
          <cell r="E1111">
            <v>4900</v>
          </cell>
          <cell r="F1111" t="str">
            <v>P-87</v>
          </cell>
        </row>
        <row r="1112">
          <cell r="A1112">
            <v>257516</v>
          </cell>
          <cell r="B1112" t="str">
            <v>木造ころがし床組</v>
          </cell>
          <cell r="C1112" t="str">
            <v>桧 H150 大引、根太@300</v>
          </cell>
          <cell r="D1112" t="str">
            <v>ｍ2</v>
          </cell>
          <cell r="E1112">
            <v>5610</v>
          </cell>
          <cell r="F1112" t="str">
            <v>P-87</v>
          </cell>
        </row>
        <row r="1113">
          <cell r="A1113">
            <v>257521</v>
          </cell>
          <cell r="B1113" t="str">
            <v>床下地合板張</v>
          </cell>
          <cell r="C1113" t="str">
            <v>型枠用合板、厚12、束、ころがし床組別途</v>
          </cell>
          <cell r="D1113" t="str">
            <v>ｍ2</v>
          </cell>
          <cell r="E1113">
            <v>2200</v>
          </cell>
          <cell r="F1113" t="str">
            <v>P-87</v>
          </cell>
        </row>
        <row r="1114">
          <cell r="A1114">
            <v>257522</v>
          </cell>
          <cell r="B1114" t="str">
            <v>床ﾗﾜﾝ合板張</v>
          </cell>
          <cell r="C1114" t="str">
            <v>厚5.5、束、ころがし床組別途</v>
          </cell>
          <cell r="D1114" t="str">
            <v>ｍ2</v>
          </cell>
          <cell r="E1114">
            <v>1700</v>
          </cell>
          <cell r="F1114" t="str">
            <v>P-88</v>
          </cell>
        </row>
        <row r="1115">
          <cell r="A1115">
            <v>257523</v>
          </cell>
          <cell r="B1115" t="str">
            <v>床ﾗﾜﾝ合板張</v>
          </cell>
          <cell r="C1115" t="str">
            <v>厚9、束、ころがし床組別途</v>
          </cell>
          <cell r="D1115" t="str">
            <v>ｍ2</v>
          </cell>
          <cell r="E1115">
            <v>2320</v>
          </cell>
          <cell r="F1115" t="str">
            <v>P-88</v>
          </cell>
        </row>
        <row r="1116">
          <cell r="A1116">
            <v>257524</v>
          </cell>
          <cell r="B1116" t="str">
            <v>床ﾗﾜﾝ合板張</v>
          </cell>
          <cell r="C1116" t="str">
            <v>厚12、束、ころがし床組別途</v>
          </cell>
          <cell r="D1116" t="str">
            <v>ｍ2</v>
          </cell>
          <cell r="E1116">
            <v>2600</v>
          </cell>
          <cell r="F1116" t="str">
            <v>P-88</v>
          </cell>
        </row>
        <row r="1117">
          <cell r="A1117">
            <v>257525</v>
          </cell>
          <cell r="B1117" t="str">
            <v>床ﾗﾜﾝ合板張</v>
          </cell>
          <cell r="C1117" t="str">
            <v>厚15、束、ころがし床組別途</v>
          </cell>
          <cell r="D1117" t="str">
            <v>ｍ2</v>
          </cell>
          <cell r="E1117">
            <v>2930</v>
          </cell>
          <cell r="F1117" t="str">
            <v>P-88</v>
          </cell>
        </row>
        <row r="1118">
          <cell r="A1118">
            <v>257531</v>
          </cell>
          <cell r="B1118" t="str">
            <v>床下地合板張</v>
          </cell>
          <cell r="C1118" t="str">
            <v>型枠用合板 厚12 ころがし床組(杉@360)共</v>
          </cell>
          <cell r="D1118" t="str">
            <v>ｍ2</v>
          </cell>
          <cell r="E1118">
            <v>6250</v>
          </cell>
          <cell r="F1118" t="str">
            <v>P-88</v>
          </cell>
        </row>
        <row r="1119">
          <cell r="A1119">
            <v>257532</v>
          </cell>
          <cell r="B1119" t="str">
            <v>床ﾗﾜﾝ合板張</v>
          </cell>
          <cell r="C1119" t="str">
            <v>厚5.5 ころがし床組(杉@360)共</v>
          </cell>
          <cell r="D1119" t="str">
            <v>ｍ2</v>
          </cell>
          <cell r="E1119">
            <v>5750</v>
          </cell>
          <cell r="F1119" t="str">
            <v>P-88</v>
          </cell>
        </row>
        <row r="1120">
          <cell r="A1120">
            <v>257533</v>
          </cell>
          <cell r="B1120" t="str">
            <v>床ﾗﾜﾝ合板張</v>
          </cell>
          <cell r="C1120" t="str">
            <v>厚9 ころがし床組(杉@360)共</v>
          </cell>
          <cell r="D1120" t="str">
            <v>ｍ2</v>
          </cell>
          <cell r="E1120">
            <v>6370</v>
          </cell>
          <cell r="F1120" t="str">
            <v>P-88</v>
          </cell>
        </row>
        <row r="1121">
          <cell r="A1121">
            <v>257534</v>
          </cell>
          <cell r="B1121" t="str">
            <v>床ﾗﾜﾝ合板張</v>
          </cell>
          <cell r="C1121" t="str">
            <v>厚12 ころがし床組(杉@360)共</v>
          </cell>
          <cell r="D1121" t="str">
            <v>ｍ2</v>
          </cell>
          <cell r="E1121">
            <v>6650</v>
          </cell>
          <cell r="F1121" t="str">
            <v>P-88</v>
          </cell>
        </row>
        <row r="1122">
          <cell r="A1122">
            <v>257535</v>
          </cell>
          <cell r="B1122" t="str">
            <v>床ﾗﾜﾝ合板張</v>
          </cell>
          <cell r="C1122" t="str">
            <v>厚15 ころがし床組(杉@360)共</v>
          </cell>
          <cell r="D1122" t="str">
            <v>ｍ2</v>
          </cell>
          <cell r="E1122">
            <v>6980</v>
          </cell>
          <cell r="F1122" t="str">
            <v>P-88</v>
          </cell>
        </row>
        <row r="1123">
          <cell r="A1123">
            <v>257541</v>
          </cell>
          <cell r="B1123" t="str">
            <v>床しな合板張</v>
          </cell>
          <cell r="C1123" t="str">
            <v>厚5.5、束、ころがし床組別途</v>
          </cell>
          <cell r="D1123" t="str">
            <v>ｍ2</v>
          </cell>
          <cell r="E1123">
            <v>2750</v>
          </cell>
          <cell r="F1123" t="str">
            <v>P-88</v>
          </cell>
        </row>
        <row r="1124">
          <cell r="A1124">
            <v>257542</v>
          </cell>
          <cell r="B1124" t="str">
            <v>床しな合板張</v>
          </cell>
          <cell r="C1124" t="str">
            <v>厚9、束、ころがし床組別途</v>
          </cell>
          <cell r="D1124" t="str">
            <v>ｍ2</v>
          </cell>
          <cell r="E1124">
            <v>3450</v>
          </cell>
          <cell r="F1124" t="str">
            <v>P-88</v>
          </cell>
        </row>
        <row r="1125">
          <cell r="A1125">
            <v>257551</v>
          </cell>
          <cell r="B1125" t="str">
            <v>床しな合板張</v>
          </cell>
          <cell r="C1125" t="str">
            <v>厚5.5 ころがし床組(杉@360)共</v>
          </cell>
          <cell r="D1125" t="str">
            <v>ｍ2</v>
          </cell>
          <cell r="E1125">
            <v>6800</v>
          </cell>
          <cell r="F1125" t="str">
            <v>P-88</v>
          </cell>
        </row>
        <row r="1126">
          <cell r="A1126">
            <v>257552</v>
          </cell>
          <cell r="B1126" t="str">
            <v>床しな合板張</v>
          </cell>
          <cell r="C1126" t="str">
            <v>厚9 ころがし床組(杉@360)共</v>
          </cell>
          <cell r="D1126" t="str">
            <v>ｍ2</v>
          </cell>
          <cell r="E1126">
            <v>7500</v>
          </cell>
          <cell r="F1126" t="str">
            <v>P-88</v>
          </cell>
        </row>
        <row r="1127">
          <cell r="A1127">
            <v>257561</v>
          </cell>
          <cell r="B1127" t="str">
            <v>床板張</v>
          </cell>
          <cell r="C1127" t="str">
            <v>杉 厚12、束、ころがし床組別途</v>
          </cell>
          <cell r="D1127" t="str">
            <v>ｍ2</v>
          </cell>
          <cell r="E1127">
            <v>3560</v>
          </cell>
          <cell r="F1127" t="str">
            <v>P-88</v>
          </cell>
        </row>
        <row r="1128">
          <cell r="A1128">
            <v>257562</v>
          </cell>
          <cell r="B1128" t="str">
            <v>床板張</v>
          </cell>
          <cell r="C1128" t="str">
            <v>杉 厚15、束、ころがし床組別途</v>
          </cell>
          <cell r="D1128" t="str">
            <v>ｍ2</v>
          </cell>
          <cell r="E1128">
            <v>3740</v>
          </cell>
          <cell r="F1128" t="str">
            <v>P-88</v>
          </cell>
        </row>
        <row r="1129">
          <cell r="A1129">
            <v>257563</v>
          </cell>
          <cell r="B1129" t="str">
            <v>床板張</v>
          </cell>
          <cell r="C1129" t="str">
            <v>松 厚12、束、ころがし床組別途</v>
          </cell>
          <cell r="D1129" t="str">
            <v>ｍ2</v>
          </cell>
          <cell r="E1129">
            <v>3410</v>
          </cell>
          <cell r="F1129" t="str">
            <v>P-88</v>
          </cell>
        </row>
        <row r="1130">
          <cell r="A1130">
            <v>257564</v>
          </cell>
          <cell r="B1130" t="str">
            <v>床板張</v>
          </cell>
          <cell r="C1130" t="str">
            <v>松 厚15、束、ころがし床組別途</v>
          </cell>
          <cell r="D1130" t="str">
            <v>ｍ2</v>
          </cell>
          <cell r="E1130">
            <v>3560</v>
          </cell>
          <cell r="F1130" t="str">
            <v>P-88</v>
          </cell>
        </row>
        <row r="1131">
          <cell r="A1131">
            <v>257571</v>
          </cell>
          <cell r="B1131" t="str">
            <v>床板張</v>
          </cell>
          <cell r="C1131" t="str">
            <v>杉 厚12 ころがし床組(杉@360)共</v>
          </cell>
          <cell r="D1131" t="str">
            <v>ｍ2</v>
          </cell>
          <cell r="E1131">
            <v>7610</v>
          </cell>
          <cell r="F1131" t="str">
            <v>P-88</v>
          </cell>
        </row>
        <row r="1132">
          <cell r="A1132">
            <v>257572</v>
          </cell>
          <cell r="B1132" t="str">
            <v>床板張</v>
          </cell>
          <cell r="C1132" t="str">
            <v>杉 厚15 ころがし床組(杉@360)共</v>
          </cell>
          <cell r="D1132" t="str">
            <v>ｍ2</v>
          </cell>
          <cell r="E1132">
            <v>7790</v>
          </cell>
          <cell r="F1132" t="str">
            <v>P-88</v>
          </cell>
        </row>
        <row r="1133">
          <cell r="A1133">
            <v>257573</v>
          </cell>
          <cell r="B1133" t="str">
            <v>床板張</v>
          </cell>
          <cell r="C1133" t="str">
            <v>松 厚12 ころがし床組(杉@360)共</v>
          </cell>
          <cell r="D1133" t="str">
            <v>ｍ2</v>
          </cell>
          <cell r="E1133">
            <v>7460</v>
          </cell>
          <cell r="F1133" t="str">
            <v>P-88</v>
          </cell>
        </row>
        <row r="1134">
          <cell r="A1134">
            <v>257574</v>
          </cell>
          <cell r="B1134" t="str">
            <v>床板張</v>
          </cell>
          <cell r="C1134" t="str">
            <v>松 厚15 ころがし床組(杉@360)共</v>
          </cell>
          <cell r="D1134" t="str">
            <v>ｍ2</v>
          </cell>
          <cell r="E1134">
            <v>7610</v>
          </cell>
          <cell r="F1134" t="str">
            <v>P-88</v>
          </cell>
        </row>
        <row r="1135">
          <cell r="A1135">
            <v>257581</v>
          </cell>
          <cell r="B1135" t="str">
            <v>床縁甲板張</v>
          </cell>
          <cell r="C1135" t="str">
            <v>桧無節 厚15、束、ころがし床組別途</v>
          </cell>
          <cell r="D1135" t="str">
            <v>ｍ2</v>
          </cell>
          <cell r="E1135">
            <v>22400</v>
          </cell>
          <cell r="F1135" t="str">
            <v>P-88</v>
          </cell>
        </row>
        <row r="1136">
          <cell r="A1136">
            <v>257582</v>
          </cell>
          <cell r="B1136" t="str">
            <v>床縁甲板張</v>
          </cell>
          <cell r="C1136" t="str">
            <v>桧上小節 厚15、束、ころがし床組別途</v>
          </cell>
          <cell r="D1136" t="str">
            <v>ｍ2</v>
          </cell>
          <cell r="E1136">
            <v>15500</v>
          </cell>
          <cell r="F1136" t="str">
            <v>P-88</v>
          </cell>
        </row>
        <row r="1137">
          <cell r="A1137">
            <v>257591</v>
          </cell>
          <cell r="B1137" t="str">
            <v>床縁甲板張</v>
          </cell>
          <cell r="C1137" t="str">
            <v>桧無節 厚15 ころがし床組(杉@360)共</v>
          </cell>
          <cell r="D1137" t="str">
            <v>ｍ2</v>
          </cell>
          <cell r="E1137">
            <v>26400</v>
          </cell>
          <cell r="F1137" t="str">
            <v>P-88</v>
          </cell>
        </row>
        <row r="1138">
          <cell r="A1138">
            <v>257592</v>
          </cell>
          <cell r="B1138" t="str">
            <v>床縁甲板張</v>
          </cell>
          <cell r="C1138" t="str">
            <v>桧上小節 厚15 ころがし床組(杉@360)共</v>
          </cell>
          <cell r="D1138" t="str">
            <v>ｍ2</v>
          </cell>
          <cell r="E1138">
            <v>19500</v>
          </cell>
          <cell r="F1138" t="str">
            <v>P-88</v>
          </cell>
        </row>
        <row r="1139">
          <cell r="A1139">
            <v>257701</v>
          </cell>
          <cell r="B1139" t="str">
            <v>廻り縁</v>
          </cell>
          <cell r="C1139" t="str">
            <v>手間のみ</v>
          </cell>
          <cell r="D1139" t="str">
            <v>ｍ</v>
          </cell>
          <cell r="E1139">
            <v>2150</v>
          </cell>
          <cell r="F1139" t="str">
            <v>P-88</v>
          </cell>
        </row>
        <row r="1140">
          <cell r="A1140">
            <v>257702</v>
          </cell>
          <cell r="B1140" t="str">
            <v>廻り縁</v>
          </cell>
          <cell r="C1140" t="str">
            <v>ﾗﾜﾝ 30*30 材工共</v>
          </cell>
          <cell r="D1140" t="str">
            <v>ｍ</v>
          </cell>
          <cell r="E1140">
            <v>2390</v>
          </cell>
          <cell r="F1140" t="str">
            <v>P-89</v>
          </cell>
        </row>
        <row r="1141">
          <cell r="A1141">
            <v>257703</v>
          </cell>
          <cell r="B1141" t="str">
            <v>廻り縁</v>
          </cell>
          <cell r="C1141" t="str">
            <v>ﾗﾜﾝ 40*40 材工共</v>
          </cell>
          <cell r="D1141" t="str">
            <v>ｍ</v>
          </cell>
          <cell r="E1141">
            <v>2570</v>
          </cell>
          <cell r="F1141" t="str">
            <v>P-89</v>
          </cell>
        </row>
        <row r="1142">
          <cell r="A1142">
            <v>257704</v>
          </cell>
          <cell r="B1142" t="str">
            <v>廻り縁</v>
          </cell>
          <cell r="C1142" t="str">
            <v>杉 30*30 材工共</v>
          </cell>
          <cell r="D1142" t="str">
            <v>ｍ</v>
          </cell>
          <cell r="E1142">
            <v>2220</v>
          </cell>
          <cell r="F1142" t="str">
            <v>P-89</v>
          </cell>
        </row>
        <row r="1143">
          <cell r="A1143">
            <v>257705</v>
          </cell>
          <cell r="B1143" t="str">
            <v>廻り縁</v>
          </cell>
          <cell r="C1143" t="str">
            <v>杉 40*40 材工共</v>
          </cell>
          <cell r="D1143" t="str">
            <v>ｍ</v>
          </cell>
          <cell r="E1143">
            <v>2270</v>
          </cell>
          <cell r="F1143" t="str">
            <v>P-89</v>
          </cell>
        </row>
        <row r="1144">
          <cell r="A1144">
            <v>257706</v>
          </cell>
          <cell r="B1144" t="str">
            <v>廻り縁</v>
          </cell>
          <cell r="C1144" t="str">
            <v>米ひば 30*30 材工共</v>
          </cell>
          <cell r="D1144" t="str">
            <v>ｍ</v>
          </cell>
          <cell r="E1144">
            <v>2260</v>
          </cell>
          <cell r="F1144" t="str">
            <v>P-89</v>
          </cell>
        </row>
        <row r="1145">
          <cell r="A1145">
            <v>257707</v>
          </cell>
          <cell r="B1145" t="str">
            <v>廻り縁</v>
          </cell>
          <cell r="C1145" t="str">
            <v>米ひば 40*40 材工共</v>
          </cell>
          <cell r="D1145" t="str">
            <v>ｍ</v>
          </cell>
          <cell r="E1145">
            <v>2340</v>
          </cell>
          <cell r="F1145" t="str">
            <v>P-89</v>
          </cell>
        </row>
        <row r="1146">
          <cell r="A1146">
            <v>257708</v>
          </cell>
          <cell r="B1146" t="str">
            <v>廻り縁</v>
          </cell>
          <cell r="C1146" t="str">
            <v>米つが 30*30 材工共</v>
          </cell>
          <cell r="D1146" t="str">
            <v>ｍ</v>
          </cell>
          <cell r="E1146">
            <v>2210</v>
          </cell>
          <cell r="F1146" t="str">
            <v>P-89</v>
          </cell>
        </row>
        <row r="1147">
          <cell r="A1147">
            <v>257709</v>
          </cell>
          <cell r="B1147" t="str">
            <v>廻り縁</v>
          </cell>
          <cell r="C1147" t="str">
            <v>米つが 40*40 材工共</v>
          </cell>
          <cell r="D1147" t="str">
            <v>ｍ</v>
          </cell>
          <cell r="E1147">
            <v>2260</v>
          </cell>
          <cell r="F1147" t="str">
            <v>P-89</v>
          </cell>
        </row>
        <row r="1148">
          <cell r="A1148">
            <v>257710</v>
          </cell>
          <cell r="B1148" t="str">
            <v>廻り縁</v>
          </cell>
          <cell r="C1148" t="str">
            <v>米ひ 30*30 材工共</v>
          </cell>
          <cell r="D1148" t="str">
            <v>ｍ</v>
          </cell>
          <cell r="E1148">
            <v>2240</v>
          </cell>
          <cell r="F1148" t="str">
            <v>P-89</v>
          </cell>
        </row>
        <row r="1149">
          <cell r="A1149">
            <v>257711</v>
          </cell>
          <cell r="B1149" t="str">
            <v>廻り縁</v>
          </cell>
          <cell r="C1149" t="str">
            <v>米ひ 40*40 材工共</v>
          </cell>
          <cell r="D1149" t="str">
            <v>ｍ</v>
          </cell>
          <cell r="E1149">
            <v>2300</v>
          </cell>
          <cell r="F1149" t="str">
            <v>P-89</v>
          </cell>
        </row>
        <row r="1150">
          <cell r="A1150">
            <v>257721</v>
          </cell>
          <cell r="B1150" t="str">
            <v>窓・建具枠</v>
          </cell>
          <cell r="C1150" t="str">
            <v>手間のみ</v>
          </cell>
          <cell r="D1150" t="str">
            <v>ｍ</v>
          </cell>
          <cell r="E1150">
            <v>3680</v>
          </cell>
          <cell r="F1150" t="str">
            <v>P-89</v>
          </cell>
        </row>
        <row r="1151">
          <cell r="A1151">
            <v>257722</v>
          </cell>
          <cell r="B1151" t="str">
            <v>窓・建具枠</v>
          </cell>
          <cell r="C1151" t="str">
            <v>ﾗﾜﾝ 100*40 材工共</v>
          </cell>
          <cell r="D1151" t="str">
            <v>ｍ</v>
          </cell>
          <cell r="E1151">
            <v>4750</v>
          </cell>
          <cell r="F1151" t="str">
            <v>P-89</v>
          </cell>
        </row>
        <row r="1152">
          <cell r="A1152">
            <v>257723</v>
          </cell>
          <cell r="B1152" t="str">
            <v>窓・建具枠</v>
          </cell>
          <cell r="C1152" t="str">
            <v>杉 100*40 材工共</v>
          </cell>
          <cell r="D1152" t="str">
            <v>ｍ</v>
          </cell>
          <cell r="E1152">
            <v>3960</v>
          </cell>
          <cell r="F1152" t="str">
            <v>P-89</v>
          </cell>
        </row>
        <row r="1153">
          <cell r="A1153">
            <v>257724</v>
          </cell>
          <cell r="B1153" t="str">
            <v>窓・建具枠</v>
          </cell>
          <cell r="C1153" t="str">
            <v>米ひば 100*40 材工共</v>
          </cell>
          <cell r="D1153" t="str">
            <v>ｍ</v>
          </cell>
          <cell r="E1153">
            <v>4150</v>
          </cell>
          <cell r="F1153" t="str">
            <v>P-89</v>
          </cell>
        </row>
        <row r="1154">
          <cell r="A1154">
            <v>257725</v>
          </cell>
          <cell r="B1154" t="str">
            <v>窓・建具枠</v>
          </cell>
          <cell r="C1154" t="str">
            <v>ﾗﾜﾝ 120*40 材工共</v>
          </cell>
          <cell r="D1154" t="str">
            <v>ｍ</v>
          </cell>
          <cell r="E1154">
            <v>5130</v>
          </cell>
          <cell r="F1154" t="str">
            <v>P-89</v>
          </cell>
        </row>
        <row r="1155">
          <cell r="A1155">
            <v>257726</v>
          </cell>
          <cell r="B1155" t="str">
            <v>窓・建具枠</v>
          </cell>
          <cell r="C1155" t="str">
            <v>杉 120*40 材工共</v>
          </cell>
          <cell r="D1155" t="str">
            <v>ｍ</v>
          </cell>
          <cell r="E1155">
            <v>4050</v>
          </cell>
          <cell r="F1155" t="str">
            <v>P-89</v>
          </cell>
        </row>
        <row r="1156">
          <cell r="A1156">
            <v>257727</v>
          </cell>
          <cell r="B1156" t="str">
            <v>窓・建具枠</v>
          </cell>
          <cell r="C1156" t="str">
            <v>米ひば 120*40 材工共</v>
          </cell>
          <cell r="D1156" t="str">
            <v>ｍ</v>
          </cell>
          <cell r="E1156">
            <v>4320</v>
          </cell>
          <cell r="F1156" t="str">
            <v>P-89</v>
          </cell>
        </row>
        <row r="1157">
          <cell r="A1157">
            <v>257728</v>
          </cell>
          <cell r="B1157" t="str">
            <v>窓・建具枠</v>
          </cell>
          <cell r="C1157" t="str">
            <v>ｽﾌﾟﾙｰｽ 120*40 材工共</v>
          </cell>
          <cell r="D1157" t="str">
            <v>ｍ</v>
          </cell>
          <cell r="E1157">
            <v>6930</v>
          </cell>
          <cell r="F1157" t="str">
            <v>P-89</v>
          </cell>
        </row>
        <row r="1158">
          <cell r="A1158">
            <v>257729</v>
          </cell>
          <cell r="B1158" t="str">
            <v>窓・建具枠</v>
          </cell>
          <cell r="C1158" t="str">
            <v>ｽﾌﾟﾙｰｽ 100*40 材工共</v>
          </cell>
          <cell r="D1158" t="str">
            <v>ｍ</v>
          </cell>
          <cell r="E1158">
            <v>6080</v>
          </cell>
          <cell r="F1158" t="str">
            <v>P-89</v>
          </cell>
        </row>
        <row r="1159">
          <cell r="A1159">
            <v>257730</v>
          </cell>
          <cell r="B1159" t="str">
            <v>窓・建具枠</v>
          </cell>
          <cell r="C1159" t="str">
            <v>ｽﾌﾟﾙｰｽ 130*25 材工共</v>
          </cell>
          <cell r="D1159" t="str">
            <v>ｍ</v>
          </cell>
          <cell r="E1159">
            <v>5540</v>
          </cell>
          <cell r="F1159" t="str">
            <v>P-89</v>
          </cell>
        </row>
        <row r="1160">
          <cell r="A1160">
            <v>257731</v>
          </cell>
          <cell r="B1160" t="str">
            <v>額縁</v>
          </cell>
          <cell r="C1160" t="str">
            <v>手間のみ</v>
          </cell>
          <cell r="D1160" t="str">
            <v>ｍ</v>
          </cell>
          <cell r="E1160">
            <v>1740</v>
          </cell>
          <cell r="F1160" t="str">
            <v>P-89</v>
          </cell>
        </row>
        <row r="1161">
          <cell r="A1161">
            <v>257732</v>
          </cell>
          <cell r="B1161" t="str">
            <v>額縁</v>
          </cell>
          <cell r="C1161" t="str">
            <v>ﾗﾜﾝ 30*60 材工共</v>
          </cell>
          <cell r="D1161" t="str">
            <v>ｍ</v>
          </cell>
          <cell r="E1161">
            <v>2280</v>
          </cell>
          <cell r="F1161" t="str">
            <v>P-89</v>
          </cell>
        </row>
        <row r="1162">
          <cell r="A1162">
            <v>257733</v>
          </cell>
          <cell r="B1162" t="str">
            <v>額縁</v>
          </cell>
          <cell r="C1162" t="str">
            <v>杉 30*60 材工共</v>
          </cell>
          <cell r="D1162" t="str">
            <v>ｍ</v>
          </cell>
          <cell r="E1162">
            <v>1880</v>
          </cell>
          <cell r="F1162" t="str">
            <v>P-89</v>
          </cell>
        </row>
        <row r="1163">
          <cell r="A1163">
            <v>257734</v>
          </cell>
          <cell r="B1163" t="str">
            <v>額縁</v>
          </cell>
          <cell r="C1163" t="str">
            <v>米ひば 30*60 材工共</v>
          </cell>
          <cell r="D1163" t="str">
            <v>ｍ</v>
          </cell>
          <cell r="E1163">
            <v>1980</v>
          </cell>
          <cell r="F1163" t="str">
            <v>P-89</v>
          </cell>
        </row>
        <row r="1164">
          <cell r="A1164">
            <v>257735</v>
          </cell>
          <cell r="B1164" t="str">
            <v>額縁</v>
          </cell>
          <cell r="C1164" t="str">
            <v>ﾗﾜﾝ 30*100 材工共</v>
          </cell>
          <cell r="D1164" t="str">
            <v>ｍ</v>
          </cell>
          <cell r="E1164">
            <v>2640</v>
          </cell>
          <cell r="F1164" t="str">
            <v>P-89</v>
          </cell>
        </row>
        <row r="1165">
          <cell r="A1165">
            <v>257736</v>
          </cell>
          <cell r="B1165" t="str">
            <v>額縁</v>
          </cell>
          <cell r="C1165" t="str">
            <v>杉 30*100 材工共</v>
          </cell>
          <cell r="D1165" t="str">
            <v>ｍ</v>
          </cell>
          <cell r="E1165">
            <v>2000</v>
          </cell>
          <cell r="F1165" t="str">
            <v>P-89</v>
          </cell>
        </row>
        <row r="1166">
          <cell r="A1166">
            <v>257737</v>
          </cell>
          <cell r="B1166" t="str">
            <v>額縁</v>
          </cell>
          <cell r="C1166" t="str">
            <v>米ひば 30*100 材工共</v>
          </cell>
          <cell r="D1166" t="str">
            <v>ｍ</v>
          </cell>
          <cell r="E1166">
            <v>2130</v>
          </cell>
          <cell r="F1166" t="str">
            <v>P-90</v>
          </cell>
        </row>
        <row r="1167">
          <cell r="A1167">
            <v>257738</v>
          </cell>
          <cell r="B1167" t="str">
            <v>額縁</v>
          </cell>
          <cell r="C1167" t="str">
            <v>ﾗﾜﾝ 30*120-150 材工共</v>
          </cell>
          <cell r="D1167" t="str">
            <v>ｍ</v>
          </cell>
          <cell r="E1167">
            <v>2960</v>
          </cell>
          <cell r="F1167" t="str">
            <v>P-90</v>
          </cell>
        </row>
        <row r="1168">
          <cell r="A1168">
            <v>257739</v>
          </cell>
          <cell r="B1168" t="str">
            <v>額縁</v>
          </cell>
          <cell r="C1168" t="str">
            <v>杉 30*120-150 材工共</v>
          </cell>
          <cell r="D1168" t="str">
            <v>ｍ</v>
          </cell>
          <cell r="E1168">
            <v>2050</v>
          </cell>
          <cell r="F1168" t="str">
            <v>P-90</v>
          </cell>
        </row>
        <row r="1169">
          <cell r="A1169">
            <v>257740</v>
          </cell>
          <cell r="B1169" t="str">
            <v>額縁</v>
          </cell>
          <cell r="C1169" t="str">
            <v>米ひば 30*120-150 材工共</v>
          </cell>
          <cell r="D1169" t="str">
            <v>ｍ</v>
          </cell>
          <cell r="E1169">
            <v>2270</v>
          </cell>
          <cell r="F1169" t="str">
            <v>P-90</v>
          </cell>
        </row>
        <row r="1170">
          <cell r="A1170">
            <v>257741</v>
          </cell>
          <cell r="B1170" t="str">
            <v>額縁</v>
          </cell>
          <cell r="C1170" t="str">
            <v>ﾗﾜﾝ 30*200-250 材工共</v>
          </cell>
          <cell r="D1170" t="str">
            <v>ｍ</v>
          </cell>
          <cell r="E1170">
            <v>3760</v>
          </cell>
          <cell r="F1170" t="str">
            <v>P-90</v>
          </cell>
        </row>
        <row r="1171">
          <cell r="A1171">
            <v>257742</v>
          </cell>
          <cell r="B1171" t="str">
            <v>額縁</v>
          </cell>
          <cell r="C1171" t="str">
            <v>杉 30*200-250 材工共</v>
          </cell>
          <cell r="D1171" t="str">
            <v>ｍ</v>
          </cell>
          <cell r="E1171">
            <v>2250</v>
          </cell>
          <cell r="F1171" t="str">
            <v>P-90</v>
          </cell>
        </row>
        <row r="1172">
          <cell r="A1172">
            <v>257743</v>
          </cell>
          <cell r="B1172" t="str">
            <v>額縁</v>
          </cell>
          <cell r="C1172" t="str">
            <v>米ひば 30*200-250 材工共</v>
          </cell>
          <cell r="D1172" t="str">
            <v>ｍ</v>
          </cell>
          <cell r="E1172">
            <v>2620</v>
          </cell>
          <cell r="F1172" t="str">
            <v>P-90</v>
          </cell>
        </row>
        <row r="1173">
          <cell r="A1173">
            <v>257744</v>
          </cell>
          <cell r="B1173" t="str">
            <v>額縁</v>
          </cell>
          <cell r="C1173" t="str">
            <v>ﾗﾜﾝ 30*40 材工共</v>
          </cell>
          <cell r="D1173" t="str">
            <v>ｍ</v>
          </cell>
          <cell r="E1173">
            <v>2100</v>
          </cell>
          <cell r="F1173" t="str">
            <v>P-90</v>
          </cell>
        </row>
        <row r="1174">
          <cell r="A1174">
            <v>257745</v>
          </cell>
          <cell r="B1174" t="str">
            <v>額縁</v>
          </cell>
          <cell r="C1174" t="str">
            <v>ｽﾌﾟﾙｰｽ 30*40 材工共</v>
          </cell>
          <cell r="D1174" t="str">
            <v>ｍ</v>
          </cell>
          <cell r="E1174">
            <v>2550</v>
          </cell>
          <cell r="F1174" t="str">
            <v>P-90</v>
          </cell>
        </row>
        <row r="1175">
          <cell r="A1175">
            <v>257746</v>
          </cell>
          <cell r="B1175" t="str">
            <v>額縁</v>
          </cell>
          <cell r="C1175" t="str">
            <v>米つが 30*40 材工共</v>
          </cell>
          <cell r="D1175" t="str">
            <v>ｍ</v>
          </cell>
          <cell r="E1175">
            <v>1830</v>
          </cell>
          <cell r="F1175" t="str">
            <v>P-90</v>
          </cell>
        </row>
        <row r="1176">
          <cell r="A1176">
            <v>257747</v>
          </cell>
          <cell r="B1176" t="str">
            <v>額縁</v>
          </cell>
          <cell r="C1176" t="str">
            <v>ひのき 30*40 材工共</v>
          </cell>
          <cell r="D1176" t="str">
            <v>ｍ</v>
          </cell>
          <cell r="E1176">
            <v>1870</v>
          </cell>
          <cell r="F1176" t="str">
            <v>P-90</v>
          </cell>
        </row>
        <row r="1177">
          <cell r="A1177">
            <v>257748</v>
          </cell>
          <cell r="B1177" t="str">
            <v>額縁</v>
          </cell>
          <cell r="C1177" t="str">
            <v>ｽﾌﾟﾙｰｽ 30*60 材工共</v>
          </cell>
          <cell r="D1177" t="str">
            <v>ｍ</v>
          </cell>
          <cell r="E1177">
            <v>2960</v>
          </cell>
          <cell r="F1177" t="str">
            <v>P-90</v>
          </cell>
        </row>
        <row r="1178">
          <cell r="A1178">
            <v>257749</v>
          </cell>
          <cell r="B1178" t="str">
            <v>額縁</v>
          </cell>
          <cell r="C1178" t="str">
            <v>米つが 30*60 材工共</v>
          </cell>
          <cell r="D1178" t="str">
            <v>ｍ</v>
          </cell>
          <cell r="E1178">
            <v>1870</v>
          </cell>
          <cell r="F1178" t="str">
            <v>P-90</v>
          </cell>
        </row>
        <row r="1179">
          <cell r="A1179">
            <v>257750</v>
          </cell>
          <cell r="B1179" t="str">
            <v>額縁</v>
          </cell>
          <cell r="C1179" t="str">
            <v>ひのき 30*60 材工共</v>
          </cell>
          <cell r="D1179" t="str">
            <v>ｍ</v>
          </cell>
          <cell r="E1179">
            <v>1940</v>
          </cell>
          <cell r="F1179" t="str">
            <v>P-90</v>
          </cell>
        </row>
        <row r="1180">
          <cell r="A1180">
            <v>257761</v>
          </cell>
          <cell r="B1180" t="str">
            <v>敷居・鴨居</v>
          </cell>
          <cell r="C1180" t="str">
            <v>手間のみ</v>
          </cell>
          <cell r="D1180" t="str">
            <v>ｍ</v>
          </cell>
          <cell r="E1180">
            <v>3740</v>
          </cell>
          <cell r="F1180" t="str">
            <v>P-90</v>
          </cell>
        </row>
        <row r="1181">
          <cell r="A1181">
            <v>257762</v>
          </cell>
          <cell r="B1181" t="str">
            <v>敷居・鴨居</v>
          </cell>
          <cell r="C1181" t="str">
            <v>ﾗﾜﾝ 100*40 材工共</v>
          </cell>
          <cell r="D1181" t="str">
            <v>ｍ</v>
          </cell>
          <cell r="E1181">
            <v>4740</v>
          </cell>
          <cell r="F1181" t="str">
            <v>P-90</v>
          </cell>
        </row>
        <row r="1182">
          <cell r="A1182">
            <v>257763</v>
          </cell>
          <cell r="B1182" t="str">
            <v>敷居・鴨居</v>
          </cell>
          <cell r="C1182" t="str">
            <v>杉 100*40 材工共</v>
          </cell>
          <cell r="D1182" t="str">
            <v>ｍ</v>
          </cell>
          <cell r="E1182">
            <v>3990</v>
          </cell>
          <cell r="F1182" t="str">
            <v>P-90</v>
          </cell>
        </row>
        <row r="1183">
          <cell r="A1183">
            <v>257764</v>
          </cell>
          <cell r="B1183" t="str">
            <v>敷居・鴨居</v>
          </cell>
          <cell r="C1183" t="str">
            <v>米ひば 100*40 材工共</v>
          </cell>
          <cell r="D1183" t="str">
            <v>ｍ</v>
          </cell>
          <cell r="E1183">
            <v>4180</v>
          </cell>
          <cell r="F1183" t="str">
            <v>P-90</v>
          </cell>
        </row>
        <row r="1184">
          <cell r="A1184">
            <v>257765</v>
          </cell>
          <cell r="B1184" t="str">
            <v>一筋敷居・鴨居</v>
          </cell>
          <cell r="C1184" t="str">
            <v>ﾗﾜﾝ 60*60 材工共</v>
          </cell>
          <cell r="D1184" t="str">
            <v>ｍ</v>
          </cell>
          <cell r="E1184">
            <v>4640</v>
          </cell>
          <cell r="F1184" t="str">
            <v>P-90</v>
          </cell>
        </row>
        <row r="1185">
          <cell r="A1185">
            <v>257766</v>
          </cell>
          <cell r="B1185" t="str">
            <v>一筋敷居・鴨居</v>
          </cell>
          <cell r="C1185" t="str">
            <v>杉 60*60 材工共</v>
          </cell>
          <cell r="D1185" t="str">
            <v>ｍ</v>
          </cell>
          <cell r="E1185">
            <v>3970</v>
          </cell>
          <cell r="F1185" t="str">
            <v>P-90</v>
          </cell>
        </row>
        <row r="1186">
          <cell r="A1186">
            <v>257767</v>
          </cell>
          <cell r="B1186" t="str">
            <v>一筋敷居・鴨居</v>
          </cell>
          <cell r="C1186" t="str">
            <v>米ひば 60*60 材工共</v>
          </cell>
          <cell r="D1186" t="str">
            <v>ｍ</v>
          </cell>
          <cell r="E1186">
            <v>4140</v>
          </cell>
          <cell r="F1186" t="str">
            <v>P-90</v>
          </cell>
        </row>
        <row r="1187">
          <cell r="A1187">
            <v>257768</v>
          </cell>
          <cell r="B1187" t="str">
            <v>一筋敷居・鴨居</v>
          </cell>
          <cell r="C1187" t="str">
            <v>ﾗﾜﾝ 55*55 材工共</v>
          </cell>
          <cell r="D1187" t="str">
            <v>ｍ</v>
          </cell>
          <cell r="E1187">
            <v>4500</v>
          </cell>
          <cell r="F1187" t="str">
            <v>P-90</v>
          </cell>
        </row>
        <row r="1188">
          <cell r="A1188">
            <v>257769</v>
          </cell>
          <cell r="B1188" t="str">
            <v>一筋敷居・鴨居</v>
          </cell>
          <cell r="C1188" t="str">
            <v>杉 55*55 材工共</v>
          </cell>
          <cell r="D1188" t="str">
            <v>ｍ</v>
          </cell>
          <cell r="E1188">
            <v>3930</v>
          </cell>
          <cell r="F1188" t="str">
            <v>P-90</v>
          </cell>
        </row>
        <row r="1189">
          <cell r="A1189">
            <v>257770</v>
          </cell>
          <cell r="B1189" t="str">
            <v>一筋敷居・鴨居</v>
          </cell>
          <cell r="C1189" t="str">
            <v>米ひば 55*55 材工共</v>
          </cell>
          <cell r="D1189" t="str">
            <v>ｍ</v>
          </cell>
          <cell r="E1189">
            <v>4070</v>
          </cell>
          <cell r="F1189" t="str">
            <v>P-90</v>
          </cell>
        </row>
        <row r="1190">
          <cell r="A1190">
            <v>257771</v>
          </cell>
          <cell r="B1190" t="str">
            <v>敷居・鴨居</v>
          </cell>
          <cell r="C1190" t="str">
            <v>米つが 100*40 材工共</v>
          </cell>
          <cell r="D1190" t="str">
            <v>ｍ</v>
          </cell>
          <cell r="E1190">
            <v>3980</v>
          </cell>
          <cell r="F1190" t="str">
            <v>P-90</v>
          </cell>
        </row>
        <row r="1191">
          <cell r="A1191">
            <v>257772</v>
          </cell>
          <cell r="B1191" t="str">
            <v>敷居・鴨居</v>
          </cell>
          <cell r="C1191" t="str">
            <v>ｽﾌﾟﾙｰｽ 100*40 材工共</v>
          </cell>
          <cell r="D1191" t="str">
            <v>ｍ</v>
          </cell>
          <cell r="E1191">
            <v>5990</v>
          </cell>
          <cell r="F1191" t="str">
            <v>P-90</v>
          </cell>
        </row>
        <row r="1192">
          <cell r="A1192">
            <v>257773</v>
          </cell>
          <cell r="B1192" t="str">
            <v>敷居・鴨居</v>
          </cell>
          <cell r="C1192" t="str">
            <v>米ひ 100*40 材工共</v>
          </cell>
          <cell r="D1192" t="str">
            <v>ｍ</v>
          </cell>
          <cell r="E1192">
            <v>4100</v>
          </cell>
          <cell r="F1192" t="str">
            <v>P-91</v>
          </cell>
        </row>
        <row r="1193">
          <cell r="A1193">
            <v>257774</v>
          </cell>
          <cell r="B1193" t="str">
            <v>敷居・鴨居</v>
          </cell>
          <cell r="C1193" t="str">
            <v>松 100*40 材工共</v>
          </cell>
          <cell r="D1193" t="str">
            <v>ｍ</v>
          </cell>
          <cell r="E1193">
            <v>4030</v>
          </cell>
          <cell r="F1193" t="str">
            <v>P-91</v>
          </cell>
        </row>
        <row r="1194">
          <cell r="A1194">
            <v>257781</v>
          </cell>
          <cell r="B1194" t="str">
            <v>付け鴨居</v>
          </cell>
          <cell r="C1194" t="str">
            <v>手間のみ</v>
          </cell>
          <cell r="D1194" t="str">
            <v>ｍ</v>
          </cell>
          <cell r="E1194">
            <v>1880</v>
          </cell>
          <cell r="F1194" t="str">
            <v>P-91</v>
          </cell>
        </row>
        <row r="1195">
          <cell r="A1195">
            <v>257782</v>
          </cell>
          <cell r="B1195" t="str">
            <v>付け鴨居</v>
          </cell>
          <cell r="C1195" t="str">
            <v>ﾗﾜﾝ 40*30 材工共</v>
          </cell>
          <cell r="D1195" t="str">
            <v>ｍ</v>
          </cell>
          <cell r="E1195">
            <v>2200</v>
          </cell>
          <cell r="F1195" t="str">
            <v>P-91</v>
          </cell>
        </row>
        <row r="1196">
          <cell r="A1196">
            <v>257783</v>
          </cell>
          <cell r="B1196" t="str">
            <v>付け鴨居</v>
          </cell>
          <cell r="C1196" t="str">
            <v>杉 40*30 材工共</v>
          </cell>
          <cell r="D1196" t="str">
            <v>ｍ</v>
          </cell>
          <cell r="E1196">
            <v>1970</v>
          </cell>
          <cell r="F1196" t="str">
            <v>P-91</v>
          </cell>
        </row>
        <row r="1197">
          <cell r="A1197">
            <v>257784</v>
          </cell>
          <cell r="B1197" t="str">
            <v>付け鴨居</v>
          </cell>
          <cell r="C1197" t="str">
            <v>米ひば 40*30 材工共</v>
          </cell>
          <cell r="D1197" t="str">
            <v>ｍ</v>
          </cell>
          <cell r="E1197">
            <v>2020</v>
          </cell>
          <cell r="F1197" t="str">
            <v>P-91</v>
          </cell>
        </row>
        <row r="1198">
          <cell r="A1198">
            <v>257785</v>
          </cell>
          <cell r="B1198" t="str">
            <v>付け鴨居</v>
          </cell>
          <cell r="C1198" t="str">
            <v>米つが 40*30 材工共</v>
          </cell>
          <cell r="D1198" t="str">
            <v>ｍ</v>
          </cell>
          <cell r="E1198">
            <v>1960</v>
          </cell>
          <cell r="F1198" t="str">
            <v>P-91</v>
          </cell>
        </row>
        <row r="1199">
          <cell r="A1199">
            <v>257786</v>
          </cell>
          <cell r="B1199" t="str">
            <v>付け鴨居</v>
          </cell>
          <cell r="C1199" t="str">
            <v>ｽﾌﾟﾙｰｽ 40*30 材工共</v>
          </cell>
          <cell r="D1199" t="str">
            <v>ｍ</v>
          </cell>
          <cell r="E1199">
            <v>2600</v>
          </cell>
          <cell r="F1199" t="str">
            <v>P-91</v>
          </cell>
        </row>
        <row r="1200">
          <cell r="A1200">
            <v>257787</v>
          </cell>
          <cell r="B1200" t="str">
            <v>付け鴨居</v>
          </cell>
          <cell r="C1200" t="str">
            <v>米ひ 40*30 材工共</v>
          </cell>
          <cell r="D1200" t="str">
            <v>ｍ</v>
          </cell>
          <cell r="E1200">
            <v>2000</v>
          </cell>
          <cell r="F1200" t="str">
            <v>P-91</v>
          </cell>
        </row>
        <row r="1201">
          <cell r="A1201">
            <v>257788</v>
          </cell>
          <cell r="B1201" t="str">
            <v>付け鴨居</v>
          </cell>
          <cell r="C1201" t="str">
            <v>松 40*30 材工共</v>
          </cell>
          <cell r="D1201" t="str">
            <v>ｍ</v>
          </cell>
          <cell r="E1201">
            <v>1970</v>
          </cell>
          <cell r="F1201" t="str">
            <v>P-91</v>
          </cell>
        </row>
        <row r="1202">
          <cell r="A1202">
            <v>257791</v>
          </cell>
          <cell r="B1202" t="str">
            <v>長押し</v>
          </cell>
          <cell r="C1202" t="str">
            <v>手間のみ</v>
          </cell>
          <cell r="D1202" t="str">
            <v>ｍ</v>
          </cell>
          <cell r="E1202">
            <v>2360</v>
          </cell>
          <cell r="F1202" t="str">
            <v>P-91</v>
          </cell>
        </row>
        <row r="1203">
          <cell r="A1203">
            <v>257792</v>
          </cell>
          <cell r="B1203" t="str">
            <v>長押し</v>
          </cell>
          <cell r="C1203" t="str">
            <v>ﾗﾜﾝ H90 材工共</v>
          </cell>
          <cell r="D1203" t="str">
            <v>ｍ</v>
          </cell>
          <cell r="E1203">
            <v>2780</v>
          </cell>
          <cell r="F1203" t="str">
            <v>P-91</v>
          </cell>
        </row>
        <row r="1204">
          <cell r="A1204">
            <v>257793</v>
          </cell>
          <cell r="B1204" t="str">
            <v>長押し</v>
          </cell>
          <cell r="C1204" t="str">
            <v>杉 H90 材工共</v>
          </cell>
          <cell r="D1204" t="str">
            <v>ｍ</v>
          </cell>
          <cell r="E1204">
            <v>2490</v>
          </cell>
          <cell r="F1204" t="str">
            <v>P-91</v>
          </cell>
        </row>
        <row r="1205">
          <cell r="A1205">
            <v>257794</v>
          </cell>
          <cell r="B1205" t="str">
            <v>長押し</v>
          </cell>
          <cell r="C1205" t="str">
            <v>米ひば H90 材工共</v>
          </cell>
          <cell r="D1205" t="str">
            <v>ｍ</v>
          </cell>
          <cell r="E1205">
            <v>3750</v>
          </cell>
          <cell r="F1205" t="str">
            <v>P-91</v>
          </cell>
        </row>
        <row r="1206">
          <cell r="A1206">
            <v>257795</v>
          </cell>
          <cell r="B1206" t="str">
            <v>長押し</v>
          </cell>
          <cell r="C1206" t="str">
            <v>米つが H90 材工共</v>
          </cell>
          <cell r="D1206" t="str">
            <v>ｍ</v>
          </cell>
          <cell r="E1206">
            <v>2470</v>
          </cell>
          <cell r="F1206" t="str">
            <v>P-91</v>
          </cell>
        </row>
        <row r="1207">
          <cell r="A1207">
            <v>257796</v>
          </cell>
          <cell r="B1207" t="str">
            <v>長押し</v>
          </cell>
          <cell r="C1207" t="str">
            <v>ｽﾌﾟﾙｰｽ H90 材工共</v>
          </cell>
          <cell r="D1207" t="str">
            <v>ｍ</v>
          </cell>
          <cell r="E1207">
            <v>3300</v>
          </cell>
          <cell r="F1207" t="str">
            <v>P-91</v>
          </cell>
        </row>
        <row r="1208">
          <cell r="A1208">
            <v>257797</v>
          </cell>
          <cell r="B1208" t="str">
            <v>長押し</v>
          </cell>
          <cell r="C1208" t="str">
            <v>米ひ H90 材工共</v>
          </cell>
          <cell r="D1208" t="str">
            <v>ｍ</v>
          </cell>
          <cell r="E1208">
            <v>2470</v>
          </cell>
          <cell r="F1208" t="str">
            <v>P-91</v>
          </cell>
        </row>
        <row r="1209">
          <cell r="A1209">
            <v>257798</v>
          </cell>
          <cell r="B1209" t="str">
            <v>長押し</v>
          </cell>
          <cell r="C1209" t="str">
            <v>松 H90 材工共</v>
          </cell>
          <cell r="D1209" t="str">
            <v>ｍ</v>
          </cell>
          <cell r="E1209">
            <v>2460</v>
          </cell>
          <cell r="F1209" t="str">
            <v>P-91</v>
          </cell>
        </row>
        <row r="1210">
          <cell r="A1210">
            <v>257801</v>
          </cell>
          <cell r="B1210" t="str">
            <v>上がり框</v>
          </cell>
          <cell r="C1210" t="str">
            <v>手間のみ</v>
          </cell>
          <cell r="D1210" t="str">
            <v>ｍ</v>
          </cell>
          <cell r="E1210">
            <v>4380</v>
          </cell>
          <cell r="F1210" t="str">
            <v>P-91</v>
          </cell>
        </row>
        <row r="1211">
          <cell r="A1211">
            <v>257802</v>
          </cell>
          <cell r="B1211" t="str">
            <v>上がり框</v>
          </cell>
          <cell r="C1211" t="str">
            <v>ﾗﾜﾝ 30*120 材工共</v>
          </cell>
          <cell r="D1211" t="str">
            <v>ｍ</v>
          </cell>
          <cell r="E1211">
            <v>5250</v>
          </cell>
          <cell r="F1211" t="str">
            <v>P-91</v>
          </cell>
        </row>
        <row r="1212">
          <cell r="A1212">
            <v>257803</v>
          </cell>
          <cell r="B1212" t="str">
            <v>上がり框</v>
          </cell>
          <cell r="C1212" t="str">
            <v>杉 30*120 材工共</v>
          </cell>
          <cell r="D1212" t="str">
            <v>ｍ</v>
          </cell>
          <cell r="E1212">
            <v>4640</v>
          </cell>
          <cell r="F1212" t="str">
            <v>P-91</v>
          </cell>
        </row>
        <row r="1213">
          <cell r="A1213">
            <v>257804</v>
          </cell>
          <cell r="B1213" t="str">
            <v>上がり框</v>
          </cell>
          <cell r="C1213" t="str">
            <v>米ひば 30*120 材工共</v>
          </cell>
          <cell r="D1213" t="str">
            <v>ｍ</v>
          </cell>
          <cell r="E1213">
            <v>4770</v>
          </cell>
          <cell r="F1213" t="str">
            <v>P-91</v>
          </cell>
        </row>
        <row r="1214">
          <cell r="A1214">
            <v>257805</v>
          </cell>
          <cell r="B1214" t="str">
            <v>上がり框</v>
          </cell>
          <cell r="C1214" t="str">
            <v>ﾗﾜﾝ 70*120 材工共</v>
          </cell>
          <cell r="D1214" t="str">
            <v>ｍ</v>
          </cell>
          <cell r="E1214">
            <v>6410</v>
          </cell>
          <cell r="F1214" t="str">
            <v>P-91</v>
          </cell>
        </row>
        <row r="1215">
          <cell r="A1215">
            <v>257806</v>
          </cell>
          <cell r="B1215" t="str">
            <v>上がり框</v>
          </cell>
          <cell r="C1215" t="str">
            <v>杉 70*120 材工共</v>
          </cell>
          <cell r="D1215" t="str">
            <v>ｍ</v>
          </cell>
          <cell r="E1215">
            <v>4970</v>
          </cell>
          <cell r="F1215" t="str">
            <v>P-91</v>
          </cell>
        </row>
        <row r="1216">
          <cell r="A1216">
            <v>257807</v>
          </cell>
          <cell r="B1216" t="str">
            <v>上がり框</v>
          </cell>
          <cell r="C1216" t="str">
            <v>米ひば 70*120 材工共</v>
          </cell>
          <cell r="D1216" t="str">
            <v>ｍ</v>
          </cell>
          <cell r="E1216">
            <v>5290</v>
          </cell>
          <cell r="F1216" t="str">
            <v>P-91</v>
          </cell>
        </row>
        <row r="1217">
          <cell r="A1217">
            <v>257808</v>
          </cell>
          <cell r="B1217" t="str">
            <v>上がり框</v>
          </cell>
          <cell r="C1217" t="str">
            <v>ﾗﾜﾝ 100*50 材工共</v>
          </cell>
          <cell r="D1217" t="str">
            <v>ｍ</v>
          </cell>
          <cell r="E1217">
            <v>5590</v>
          </cell>
          <cell r="F1217" t="str">
            <v>P-91</v>
          </cell>
        </row>
        <row r="1218">
          <cell r="A1218">
            <v>257809</v>
          </cell>
          <cell r="B1218" t="str">
            <v>上がり框</v>
          </cell>
          <cell r="C1218" t="str">
            <v>杉 100*50 材工共</v>
          </cell>
          <cell r="D1218" t="str">
            <v>ｍ</v>
          </cell>
          <cell r="E1218">
            <v>4740</v>
          </cell>
          <cell r="F1218" t="str">
            <v>P-92</v>
          </cell>
        </row>
        <row r="1219">
          <cell r="A1219">
            <v>257810</v>
          </cell>
          <cell r="B1219" t="str">
            <v>上がり框</v>
          </cell>
          <cell r="C1219" t="str">
            <v>米ひば 100*50 材工共</v>
          </cell>
          <cell r="D1219" t="str">
            <v>ｍ</v>
          </cell>
          <cell r="E1219">
            <v>4920</v>
          </cell>
          <cell r="F1219" t="str">
            <v>P-92</v>
          </cell>
        </row>
        <row r="1220">
          <cell r="A1220">
            <v>257811</v>
          </cell>
          <cell r="B1220" t="str">
            <v>上がり框</v>
          </cell>
          <cell r="C1220" t="str">
            <v>米つが 100*50 材工共</v>
          </cell>
          <cell r="D1220" t="str">
            <v>ｍ</v>
          </cell>
          <cell r="E1220">
            <v>4740</v>
          </cell>
          <cell r="F1220" t="str">
            <v>P-92</v>
          </cell>
        </row>
        <row r="1221">
          <cell r="A1221">
            <v>257812</v>
          </cell>
          <cell r="B1221" t="str">
            <v>上がり框</v>
          </cell>
          <cell r="C1221" t="str">
            <v>米ひ 100*50 材工共</v>
          </cell>
          <cell r="D1221" t="str">
            <v>ｍ</v>
          </cell>
          <cell r="E1221">
            <v>4920</v>
          </cell>
          <cell r="F1221" t="str">
            <v>P-92</v>
          </cell>
        </row>
        <row r="1222">
          <cell r="A1222">
            <v>257813</v>
          </cell>
          <cell r="B1222" t="str">
            <v>上がり框</v>
          </cell>
          <cell r="C1222" t="str">
            <v>松 100*50 材工共</v>
          </cell>
          <cell r="D1222" t="str">
            <v>ｍ</v>
          </cell>
          <cell r="E1222">
            <v>4660</v>
          </cell>
          <cell r="F1222" t="str">
            <v>P-92</v>
          </cell>
        </row>
        <row r="1223">
          <cell r="A1223">
            <v>257814</v>
          </cell>
          <cell r="B1223" t="str">
            <v>上がり框</v>
          </cell>
          <cell r="C1223" t="str">
            <v>ﾗﾜﾝ 100*100 材工共</v>
          </cell>
          <cell r="D1223" t="str">
            <v>ｍ</v>
          </cell>
          <cell r="E1223">
            <v>6790</v>
          </cell>
          <cell r="F1223" t="str">
            <v>P-92</v>
          </cell>
        </row>
        <row r="1224">
          <cell r="A1224">
            <v>257815</v>
          </cell>
          <cell r="B1224" t="str">
            <v>上がり框</v>
          </cell>
          <cell r="C1224" t="str">
            <v>杉 100*100 材工共</v>
          </cell>
          <cell r="D1224" t="str">
            <v>ｍ</v>
          </cell>
          <cell r="E1224">
            <v>5080</v>
          </cell>
          <cell r="F1224" t="str">
            <v>P-92</v>
          </cell>
        </row>
        <row r="1225">
          <cell r="A1225">
            <v>257816</v>
          </cell>
          <cell r="B1225" t="str">
            <v>上がり框</v>
          </cell>
          <cell r="C1225" t="str">
            <v>米ひば 100*100 材工共</v>
          </cell>
          <cell r="D1225" t="str">
            <v>ｍ</v>
          </cell>
          <cell r="E1225">
            <v>5460</v>
          </cell>
          <cell r="F1225" t="str">
            <v>P-92</v>
          </cell>
        </row>
        <row r="1226">
          <cell r="A1226">
            <v>257817</v>
          </cell>
          <cell r="B1226" t="str">
            <v>上がり框</v>
          </cell>
          <cell r="C1226" t="str">
            <v>米つが 100*100 材工共</v>
          </cell>
          <cell r="D1226" t="str">
            <v>ｍ</v>
          </cell>
          <cell r="E1226">
            <v>5080</v>
          </cell>
          <cell r="F1226" t="str">
            <v>P-92</v>
          </cell>
        </row>
        <row r="1227">
          <cell r="A1227">
            <v>257818</v>
          </cell>
          <cell r="B1227" t="str">
            <v>上がり框</v>
          </cell>
          <cell r="C1227" t="str">
            <v>米ひ 100*100 材工共</v>
          </cell>
          <cell r="D1227" t="str">
            <v>ｍ</v>
          </cell>
          <cell r="E1227">
            <v>5460</v>
          </cell>
          <cell r="F1227" t="str">
            <v>P-92</v>
          </cell>
        </row>
        <row r="1228">
          <cell r="A1228">
            <v>257819</v>
          </cell>
          <cell r="B1228" t="str">
            <v>上がり框</v>
          </cell>
          <cell r="C1228" t="str">
            <v>松 100*100 材工共</v>
          </cell>
          <cell r="D1228" t="str">
            <v>ｍ</v>
          </cell>
          <cell r="E1228">
            <v>4940</v>
          </cell>
          <cell r="F1228" t="str">
            <v>P-92</v>
          </cell>
        </row>
        <row r="1229">
          <cell r="A1229">
            <v>257821</v>
          </cell>
          <cell r="B1229" t="str">
            <v>畳寄せ</v>
          </cell>
          <cell r="C1229" t="str">
            <v>手間のみ</v>
          </cell>
          <cell r="D1229" t="str">
            <v>ｍ</v>
          </cell>
          <cell r="E1229">
            <v>2360</v>
          </cell>
          <cell r="F1229" t="str">
            <v>P-92</v>
          </cell>
        </row>
        <row r="1230">
          <cell r="A1230">
            <v>257822</v>
          </cell>
          <cell r="B1230" t="str">
            <v>畳寄せ</v>
          </cell>
          <cell r="C1230" t="str">
            <v>ﾗﾜﾝ 45*25 材工共</v>
          </cell>
          <cell r="D1230" t="str">
            <v>ｍ</v>
          </cell>
          <cell r="E1230">
            <v>2180</v>
          </cell>
          <cell r="F1230" t="str">
            <v>P-92</v>
          </cell>
        </row>
        <row r="1231">
          <cell r="A1231">
            <v>257823</v>
          </cell>
          <cell r="B1231" t="str">
            <v>畳寄せ</v>
          </cell>
          <cell r="C1231" t="str">
            <v>杉 45*25 材工共</v>
          </cell>
          <cell r="D1231" t="str">
            <v>ｍ</v>
          </cell>
          <cell r="E1231">
            <v>1970</v>
          </cell>
          <cell r="F1231" t="str">
            <v>P-92</v>
          </cell>
        </row>
        <row r="1232">
          <cell r="A1232">
            <v>257824</v>
          </cell>
          <cell r="B1232" t="str">
            <v>畳寄せ</v>
          </cell>
          <cell r="C1232" t="str">
            <v>米ひば 45*25 材工共</v>
          </cell>
          <cell r="D1232" t="str">
            <v>ｍ</v>
          </cell>
          <cell r="E1232">
            <v>2010</v>
          </cell>
          <cell r="F1232" t="str">
            <v>P-92</v>
          </cell>
        </row>
        <row r="1233">
          <cell r="A1233">
            <v>257825</v>
          </cell>
          <cell r="B1233" t="str">
            <v>畳寄せ</v>
          </cell>
          <cell r="C1233" t="str">
            <v>米つが 45*25 材工共</v>
          </cell>
          <cell r="D1233" t="str">
            <v>ｍ</v>
          </cell>
          <cell r="E1233">
            <v>2430</v>
          </cell>
          <cell r="F1233" t="str">
            <v>P-92</v>
          </cell>
        </row>
        <row r="1234">
          <cell r="A1234">
            <v>257831</v>
          </cell>
          <cell r="B1234" t="str">
            <v>雑巾ずり</v>
          </cell>
          <cell r="C1234" t="str">
            <v>手間のみ</v>
          </cell>
          <cell r="D1234" t="str">
            <v>ｍ</v>
          </cell>
          <cell r="E1234">
            <v>700</v>
          </cell>
          <cell r="F1234" t="str">
            <v>P-92</v>
          </cell>
        </row>
        <row r="1235">
          <cell r="A1235">
            <v>257832</v>
          </cell>
          <cell r="B1235" t="str">
            <v>雑巾ずり</v>
          </cell>
          <cell r="C1235" t="str">
            <v>ﾗﾜﾝ 15*10 材工共</v>
          </cell>
          <cell r="D1235" t="str">
            <v>ｍ</v>
          </cell>
          <cell r="E1235">
            <v>740</v>
          </cell>
          <cell r="F1235" t="str">
            <v>P-92</v>
          </cell>
        </row>
        <row r="1236">
          <cell r="A1236">
            <v>257833</v>
          </cell>
          <cell r="B1236" t="str">
            <v>雑巾ずり</v>
          </cell>
          <cell r="C1236" t="str">
            <v>杉 15*10 材工共</v>
          </cell>
          <cell r="D1236" t="str">
            <v>ｍ</v>
          </cell>
          <cell r="E1236">
            <v>710</v>
          </cell>
          <cell r="F1236" t="str">
            <v>P-92</v>
          </cell>
        </row>
        <row r="1237">
          <cell r="A1237">
            <v>257834</v>
          </cell>
          <cell r="B1237" t="str">
            <v>雑巾ずり</v>
          </cell>
          <cell r="C1237" t="str">
            <v>米ひば 15*10 材工共</v>
          </cell>
          <cell r="D1237" t="str">
            <v>ｍ</v>
          </cell>
          <cell r="E1237">
            <v>720</v>
          </cell>
          <cell r="F1237" t="str">
            <v>P-92</v>
          </cell>
        </row>
        <row r="1238">
          <cell r="A1238">
            <v>257835</v>
          </cell>
          <cell r="B1238" t="str">
            <v>雑巾ずり</v>
          </cell>
          <cell r="C1238" t="str">
            <v>米つが 15*10 材工共</v>
          </cell>
          <cell r="D1238" t="str">
            <v>ｍ</v>
          </cell>
          <cell r="E1238">
            <v>710</v>
          </cell>
          <cell r="F1238" t="str">
            <v>P-92</v>
          </cell>
        </row>
        <row r="1239">
          <cell r="A1239">
            <v>257841</v>
          </cell>
          <cell r="B1239" t="str">
            <v>幅木</v>
          </cell>
          <cell r="C1239" t="str">
            <v>手間のみ</v>
          </cell>
          <cell r="D1239" t="str">
            <v>ｍ</v>
          </cell>
          <cell r="E1239">
            <v>2150</v>
          </cell>
          <cell r="F1239" t="str">
            <v>P-92</v>
          </cell>
        </row>
        <row r="1240">
          <cell r="A1240">
            <v>257842</v>
          </cell>
          <cell r="B1240" t="str">
            <v>幅木</v>
          </cell>
          <cell r="C1240" t="str">
            <v>ﾗﾜﾝ H60 材工共</v>
          </cell>
          <cell r="D1240" t="str">
            <v>ｍ</v>
          </cell>
          <cell r="E1240">
            <v>2570</v>
          </cell>
          <cell r="F1240" t="str">
            <v>P-92</v>
          </cell>
        </row>
        <row r="1241">
          <cell r="A1241">
            <v>257843</v>
          </cell>
          <cell r="B1241" t="str">
            <v>幅木</v>
          </cell>
          <cell r="C1241" t="str">
            <v>杉 H60 材工共</v>
          </cell>
          <cell r="D1241" t="str">
            <v>ｍ</v>
          </cell>
          <cell r="E1241">
            <v>2280</v>
          </cell>
          <cell r="F1241" t="str">
            <v>P-92</v>
          </cell>
        </row>
        <row r="1242">
          <cell r="A1242">
            <v>257844</v>
          </cell>
          <cell r="B1242" t="str">
            <v>幅木</v>
          </cell>
          <cell r="C1242" t="str">
            <v>米ひば H60 材工共</v>
          </cell>
          <cell r="D1242" t="str">
            <v>ｍ</v>
          </cell>
          <cell r="E1242">
            <v>2290</v>
          </cell>
          <cell r="F1242" t="str">
            <v>P-92</v>
          </cell>
        </row>
        <row r="1243">
          <cell r="A1243">
            <v>257845</v>
          </cell>
          <cell r="B1243" t="str">
            <v>幅木</v>
          </cell>
          <cell r="C1243" t="str">
            <v>米つが H60 材工共</v>
          </cell>
          <cell r="D1243" t="str">
            <v>ｍ</v>
          </cell>
          <cell r="E1243">
            <v>2270</v>
          </cell>
          <cell r="F1243" t="str">
            <v>P-92</v>
          </cell>
        </row>
        <row r="1244">
          <cell r="A1244">
            <v>257846</v>
          </cell>
          <cell r="B1244" t="str">
            <v>幅木</v>
          </cell>
          <cell r="C1244" t="str">
            <v>ｽﾌﾟﾙｰｽ H60 材工共</v>
          </cell>
          <cell r="D1244" t="str">
            <v>ｍ</v>
          </cell>
          <cell r="E1244">
            <v>3100</v>
          </cell>
          <cell r="F1244" t="str">
            <v>P-93</v>
          </cell>
        </row>
        <row r="1245">
          <cell r="A1245">
            <v>257847</v>
          </cell>
          <cell r="B1245" t="str">
            <v>幅木</v>
          </cell>
          <cell r="C1245" t="str">
            <v>米ひ H60 材工共</v>
          </cell>
          <cell r="D1245" t="str">
            <v>ｍ</v>
          </cell>
          <cell r="E1245">
            <v>2270</v>
          </cell>
          <cell r="F1245" t="str">
            <v>P-93</v>
          </cell>
        </row>
        <row r="1246">
          <cell r="A1246">
            <v>257848</v>
          </cell>
          <cell r="B1246" t="str">
            <v>幅木</v>
          </cell>
          <cell r="C1246" t="str">
            <v>松 H60 材工共</v>
          </cell>
          <cell r="D1246" t="str">
            <v>ｍ</v>
          </cell>
          <cell r="E1246">
            <v>2260</v>
          </cell>
          <cell r="F1246" t="str">
            <v>P-93</v>
          </cell>
        </row>
        <row r="1247">
          <cell r="A1247">
            <v>257849</v>
          </cell>
          <cell r="B1247" t="str">
            <v>幅木</v>
          </cell>
          <cell r="C1247" t="str">
            <v>ﾗﾜﾝ H75 材工共</v>
          </cell>
          <cell r="D1247" t="str">
            <v>ｍ</v>
          </cell>
          <cell r="E1247">
            <v>2670</v>
          </cell>
          <cell r="F1247" t="str">
            <v>P-93</v>
          </cell>
        </row>
        <row r="1248">
          <cell r="A1248">
            <v>257850</v>
          </cell>
          <cell r="B1248" t="str">
            <v>幅木</v>
          </cell>
          <cell r="C1248" t="str">
            <v>杉 H75 材工共</v>
          </cell>
          <cell r="D1248" t="str">
            <v>ｍ</v>
          </cell>
          <cell r="E1248">
            <v>2310</v>
          </cell>
          <cell r="F1248" t="str">
            <v>P-93</v>
          </cell>
        </row>
        <row r="1249">
          <cell r="A1249">
            <v>257851</v>
          </cell>
          <cell r="B1249" t="str">
            <v>幅木</v>
          </cell>
          <cell r="C1249" t="str">
            <v>米ひば H75 材工共</v>
          </cell>
          <cell r="D1249" t="str">
            <v>ｍ</v>
          </cell>
          <cell r="E1249">
            <v>2320</v>
          </cell>
          <cell r="F1249" t="str">
            <v>P-93</v>
          </cell>
        </row>
        <row r="1250">
          <cell r="A1250">
            <v>257852</v>
          </cell>
          <cell r="B1250" t="str">
            <v>幅木</v>
          </cell>
          <cell r="C1250" t="str">
            <v>米つが H75 材工共</v>
          </cell>
          <cell r="D1250" t="str">
            <v>ｍ</v>
          </cell>
          <cell r="E1250">
            <v>2320</v>
          </cell>
          <cell r="F1250" t="str">
            <v>P-93</v>
          </cell>
        </row>
        <row r="1251">
          <cell r="A1251">
            <v>257853</v>
          </cell>
          <cell r="B1251" t="str">
            <v>幅木</v>
          </cell>
          <cell r="C1251" t="str">
            <v>ｽﾌﾟﾙｰｽ H75 材工共</v>
          </cell>
          <cell r="D1251" t="str">
            <v>ｍ</v>
          </cell>
          <cell r="E1251">
            <v>3320</v>
          </cell>
          <cell r="F1251" t="str">
            <v>P-93</v>
          </cell>
        </row>
        <row r="1252">
          <cell r="A1252">
            <v>257854</v>
          </cell>
          <cell r="B1252" t="str">
            <v>幅木</v>
          </cell>
          <cell r="C1252" t="str">
            <v>米ひ H75 材工共</v>
          </cell>
          <cell r="D1252" t="str">
            <v>ｍ</v>
          </cell>
          <cell r="E1252">
            <v>2290</v>
          </cell>
          <cell r="F1252" t="str">
            <v>P-93</v>
          </cell>
        </row>
        <row r="1253">
          <cell r="A1253">
            <v>257855</v>
          </cell>
          <cell r="B1253" t="str">
            <v>幅木</v>
          </cell>
          <cell r="C1253" t="str">
            <v>松 H75 材工共</v>
          </cell>
          <cell r="D1253" t="str">
            <v>ｍ</v>
          </cell>
          <cell r="E1253">
            <v>2280</v>
          </cell>
          <cell r="F1253" t="str">
            <v>P-93</v>
          </cell>
        </row>
        <row r="1254">
          <cell r="A1254">
            <v>257856</v>
          </cell>
          <cell r="B1254" t="str">
            <v>幅木</v>
          </cell>
          <cell r="C1254" t="str">
            <v>ﾗﾜﾝ H100 材工共</v>
          </cell>
          <cell r="D1254" t="str">
            <v>ｍ</v>
          </cell>
          <cell r="E1254">
            <v>2850</v>
          </cell>
          <cell r="F1254" t="str">
            <v>P-93</v>
          </cell>
        </row>
        <row r="1255">
          <cell r="A1255">
            <v>257857</v>
          </cell>
          <cell r="B1255" t="str">
            <v>幅木</v>
          </cell>
          <cell r="C1255" t="str">
            <v>杉 H100 材工共</v>
          </cell>
          <cell r="D1255" t="str">
            <v>ｍ</v>
          </cell>
          <cell r="E1255">
            <v>2370</v>
          </cell>
          <cell r="F1255" t="str">
            <v>P-93</v>
          </cell>
        </row>
        <row r="1256">
          <cell r="A1256">
            <v>257858</v>
          </cell>
          <cell r="B1256" t="str">
            <v>幅木</v>
          </cell>
          <cell r="C1256" t="str">
            <v>米ひば H100 材工共</v>
          </cell>
          <cell r="D1256" t="str">
            <v>ｍ</v>
          </cell>
          <cell r="E1256">
            <v>2380</v>
          </cell>
          <cell r="F1256" t="str">
            <v>P-93</v>
          </cell>
        </row>
        <row r="1257">
          <cell r="A1257">
            <v>257859</v>
          </cell>
          <cell r="B1257" t="str">
            <v>幅木</v>
          </cell>
          <cell r="C1257" t="str">
            <v>米つが H100 材工共</v>
          </cell>
          <cell r="D1257" t="str">
            <v>ｍ</v>
          </cell>
          <cell r="E1257">
            <v>2340</v>
          </cell>
          <cell r="F1257" t="str">
            <v>P-93</v>
          </cell>
        </row>
        <row r="1258">
          <cell r="A1258">
            <v>257860</v>
          </cell>
          <cell r="B1258" t="str">
            <v>幅木</v>
          </cell>
          <cell r="C1258" t="str">
            <v>ｽﾌﾟﾙｰｽ H100 材工共</v>
          </cell>
          <cell r="D1258" t="str">
            <v>ｍ</v>
          </cell>
          <cell r="E1258">
            <v>3730</v>
          </cell>
          <cell r="F1258" t="str">
            <v>P-93</v>
          </cell>
        </row>
        <row r="1259">
          <cell r="A1259">
            <v>257861</v>
          </cell>
          <cell r="B1259" t="str">
            <v>幅木</v>
          </cell>
          <cell r="C1259" t="str">
            <v>米ひ H100 材工共</v>
          </cell>
          <cell r="D1259" t="str">
            <v>ｍ</v>
          </cell>
          <cell r="E1259">
            <v>2340</v>
          </cell>
          <cell r="F1259" t="str">
            <v>P-93</v>
          </cell>
        </row>
        <row r="1260">
          <cell r="A1260">
            <v>257862</v>
          </cell>
          <cell r="B1260" t="str">
            <v>幅木</v>
          </cell>
          <cell r="C1260" t="str">
            <v>松 H100 材工共</v>
          </cell>
          <cell r="D1260" t="str">
            <v>ｍ</v>
          </cell>
          <cell r="E1260">
            <v>2330</v>
          </cell>
          <cell r="F1260" t="str">
            <v>P-93</v>
          </cell>
        </row>
        <row r="1261">
          <cell r="A1261">
            <v>257871</v>
          </cell>
          <cell r="B1261" t="str">
            <v>外壁羽目板張</v>
          </cell>
          <cell r="C1261" t="str">
            <v>ｱﾋﾟﾄﾝ 厚12 胴縁組別途</v>
          </cell>
          <cell r="D1261" t="str">
            <v>ｍ2</v>
          </cell>
          <cell r="E1261">
            <v>6360</v>
          </cell>
          <cell r="F1261" t="str">
            <v>P-93</v>
          </cell>
        </row>
        <row r="1262">
          <cell r="A1262">
            <v>257872</v>
          </cell>
          <cell r="B1262" t="str">
            <v>外壁羽目板張</v>
          </cell>
          <cell r="C1262" t="str">
            <v>ｱﾋﾟﾄﾝ 厚12 胴縁組共</v>
          </cell>
          <cell r="D1262" t="str">
            <v>ｍ2</v>
          </cell>
          <cell r="E1262">
            <v>8420</v>
          </cell>
          <cell r="F1262" t="str">
            <v>P-93</v>
          </cell>
        </row>
        <row r="1263">
          <cell r="A1263">
            <v>257881</v>
          </cell>
          <cell r="B1263" t="str">
            <v>外壁小幅板張</v>
          </cell>
          <cell r="C1263" t="str">
            <v>杉 厚7.5 胴縁組別途</v>
          </cell>
          <cell r="D1263" t="str">
            <v>ｍ2</v>
          </cell>
          <cell r="E1263">
            <v>5720</v>
          </cell>
          <cell r="F1263" t="str">
            <v>P-93</v>
          </cell>
        </row>
        <row r="1264">
          <cell r="A1264">
            <v>257882</v>
          </cell>
          <cell r="B1264" t="str">
            <v>外壁小幅板張</v>
          </cell>
          <cell r="C1264" t="str">
            <v>杉 厚15 胴縁組別途</v>
          </cell>
          <cell r="D1264" t="str">
            <v>ｍ2</v>
          </cell>
          <cell r="E1264">
            <v>6210</v>
          </cell>
          <cell r="F1264" t="str">
            <v>P-93</v>
          </cell>
        </row>
        <row r="1265">
          <cell r="A1265">
            <v>257883</v>
          </cell>
          <cell r="B1265" t="str">
            <v>外壁小幅板張</v>
          </cell>
          <cell r="C1265" t="str">
            <v>杉 厚7.5 米つが胴縁組共</v>
          </cell>
          <cell r="D1265" t="str">
            <v>ｍ2</v>
          </cell>
          <cell r="E1265">
            <v>7780</v>
          </cell>
          <cell r="F1265" t="str">
            <v>P-93</v>
          </cell>
        </row>
        <row r="1266">
          <cell r="A1266">
            <v>257884</v>
          </cell>
          <cell r="B1266" t="str">
            <v>外壁小幅板張</v>
          </cell>
          <cell r="C1266" t="str">
            <v>杉 厚15 米つが胴縁組共</v>
          </cell>
          <cell r="D1266" t="str">
            <v>ｍ2</v>
          </cell>
          <cell r="E1266">
            <v>8270</v>
          </cell>
          <cell r="F1266" t="str">
            <v>P-93</v>
          </cell>
        </row>
        <row r="1267">
          <cell r="A1267">
            <v>257891</v>
          </cell>
          <cell r="B1267" t="str">
            <v>木造野縁組</v>
          </cell>
          <cell r="C1267" t="str">
            <v>松 H450 吊木、野縁受、野縁</v>
          </cell>
          <cell r="D1267" t="str">
            <v>ｍ2</v>
          </cell>
          <cell r="E1267">
            <v>3790</v>
          </cell>
          <cell r="F1267" t="str">
            <v>P-93</v>
          </cell>
        </row>
        <row r="1268">
          <cell r="A1268">
            <v>257892</v>
          </cell>
          <cell r="B1268" t="str">
            <v>木造野縁組</v>
          </cell>
          <cell r="C1268" t="str">
            <v>ｱﾋﾟﾄﾝ H450 吊木、野縁受、野縁</v>
          </cell>
          <cell r="D1268" t="str">
            <v>ｍ2</v>
          </cell>
          <cell r="E1268">
            <v>4180</v>
          </cell>
          <cell r="F1268" t="str">
            <v>P-93</v>
          </cell>
        </row>
        <row r="1269">
          <cell r="A1269">
            <v>257901</v>
          </cell>
          <cell r="B1269" t="str">
            <v>天井ﾗﾜﾝ合板張</v>
          </cell>
          <cell r="C1269" t="str">
            <v>厚3 野縁組別途</v>
          </cell>
          <cell r="D1269" t="str">
            <v>ｍ2</v>
          </cell>
          <cell r="E1269">
            <v>1400</v>
          </cell>
          <cell r="F1269" t="str">
            <v>P-93</v>
          </cell>
        </row>
        <row r="1270">
          <cell r="A1270">
            <v>257902</v>
          </cell>
          <cell r="B1270" t="str">
            <v>天井ﾗﾜﾝ合板張</v>
          </cell>
          <cell r="C1270" t="str">
            <v>厚3 米つが野縁組共</v>
          </cell>
          <cell r="D1270" t="str">
            <v>ｍ2</v>
          </cell>
          <cell r="E1270">
            <v>5140</v>
          </cell>
          <cell r="F1270" t="str">
            <v>P-94</v>
          </cell>
        </row>
        <row r="1271">
          <cell r="A1271">
            <v>257911</v>
          </cell>
          <cell r="B1271" t="str">
            <v>天井合板張</v>
          </cell>
          <cell r="C1271" t="str">
            <v>手間のみ</v>
          </cell>
          <cell r="D1271" t="str">
            <v>ｍ2</v>
          </cell>
          <cell r="E1271">
            <v>1180</v>
          </cell>
          <cell r="F1271" t="str">
            <v>P-94</v>
          </cell>
        </row>
        <row r="1272">
          <cell r="A1272">
            <v>257921</v>
          </cell>
          <cell r="B1272" t="str">
            <v>壁ｵｰﾊﾞｰﾚｲ合板張</v>
          </cell>
          <cell r="C1272" t="str">
            <v>手間のみ</v>
          </cell>
          <cell r="D1272" t="str">
            <v>ｍ2</v>
          </cell>
          <cell r="E1272">
            <v>1620</v>
          </cell>
          <cell r="F1272" t="str">
            <v>P-94</v>
          </cell>
        </row>
        <row r="1273">
          <cell r="A1273">
            <v>257931</v>
          </cell>
          <cell r="B1273" t="str">
            <v>壁ﾌﾟﾘﾝﾄ合板張</v>
          </cell>
          <cell r="C1273" t="str">
            <v>厚 5 上 胴縁 間仕切軸組別途</v>
          </cell>
          <cell r="D1273" t="str">
            <v>ｍ2</v>
          </cell>
          <cell r="E1273">
            <v>3440</v>
          </cell>
          <cell r="F1273" t="str">
            <v>P-94</v>
          </cell>
        </row>
        <row r="1274">
          <cell r="A1274">
            <v>257932</v>
          </cell>
          <cell r="B1274" t="str">
            <v>壁ﾌﾟﾘﾝﾄ合板張</v>
          </cell>
          <cell r="C1274" t="str">
            <v>厚 5 中 胴縁 間仕切軸組別途</v>
          </cell>
          <cell r="D1274" t="str">
            <v>ｍ2</v>
          </cell>
          <cell r="E1274">
            <v>3140</v>
          </cell>
          <cell r="F1274" t="str">
            <v>P-94</v>
          </cell>
        </row>
        <row r="1275">
          <cell r="A1275">
            <v>257933</v>
          </cell>
          <cell r="B1275" t="str">
            <v>壁ﾌﾟﾘﾝﾄ合板張</v>
          </cell>
          <cell r="C1275" t="str">
            <v>厚 5 並 胴縁 間仕切軸組別途</v>
          </cell>
          <cell r="D1275" t="str">
            <v>ｍ2</v>
          </cell>
          <cell r="E1275">
            <v>2980</v>
          </cell>
          <cell r="F1275" t="str">
            <v>P-94</v>
          </cell>
        </row>
        <row r="1276">
          <cell r="A1276">
            <v>257934</v>
          </cell>
          <cell r="B1276" t="str">
            <v>壁ﾌﾟﾘﾝﾄ合板張</v>
          </cell>
          <cell r="C1276" t="str">
            <v>厚 5 上 間仕切軸組(大壁）共</v>
          </cell>
          <cell r="D1276" t="str">
            <v>ｍ2</v>
          </cell>
          <cell r="E1276">
            <v>8370</v>
          </cell>
          <cell r="F1276" t="str">
            <v>P-94</v>
          </cell>
        </row>
        <row r="1277">
          <cell r="A1277">
            <v>257935</v>
          </cell>
          <cell r="B1277" t="str">
            <v>壁ﾌﾟﾘﾝﾄ合板張</v>
          </cell>
          <cell r="C1277" t="str">
            <v>厚 5 中 間仕切軸組(大壁）共</v>
          </cell>
          <cell r="D1277" t="str">
            <v>ｍ2</v>
          </cell>
          <cell r="E1277">
            <v>8070</v>
          </cell>
          <cell r="F1277" t="str">
            <v>P-94</v>
          </cell>
        </row>
        <row r="1278">
          <cell r="A1278">
            <v>257936</v>
          </cell>
          <cell r="B1278" t="str">
            <v>壁ﾌﾟﾘﾝﾄ合板張</v>
          </cell>
          <cell r="C1278" t="str">
            <v>厚 5 並 間仕切軸組(大壁）共</v>
          </cell>
          <cell r="D1278" t="str">
            <v>ｍ2</v>
          </cell>
          <cell r="E1278">
            <v>7910</v>
          </cell>
          <cell r="F1278" t="str">
            <v>P-94</v>
          </cell>
        </row>
        <row r="1279">
          <cell r="A1279">
            <v>257941</v>
          </cell>
          <cell r="B1279" t="str">
            <v>壁合板張</v>
          </cell>
          <cell r="C1279" t="str">
            <v>手間のみ</v>
          </cell>
          <cell r="D1279" t="str">
            <v>ｍ2</v>
          </cell>
          <cell r="E1279">
            <v>1180</v>
          </cell>
          <cell r="F1279" t="str">
            <v>P-94</v>
          </cell>
        </row>
        <row r="1280">
          <cell r="A1280">
            <v>257951</v>
          </cell>
          <cell r="B1280" t="str">
            <v>木造束立て床組</v>
          </cell>
          <cell r="C1280" t="str">
            <v>松 H500 束、大引、根搦、根太@360</v>
          </cell>
          <cell r="D1280" t="str">
            <v>ｍ2</v>
          </cell>
          <cell r="E1280">
            <v>5960</v>
          </cell>
          <cell r="F1280" t="str">
            <v>P-94</v>
          </cell>
        </row>
        <row r="1281">
          <cell r="A1281">
            <v>257952</v>
          </cell>
          <cell r="B1281" t="str">
            <v>木造束立て床組</v>
          </cell>
          <cell r="C1281" t="str">
            <v>松 H500 束、大引、根搦、根太@300</v>
          </cell>
          <cell r="D1281" t="str">
            <v>ｍ2</v>
          </cell>
          <cell r="E1281">
            <v>5960</v>
          </cell>
          <cell r="F1281" t="str">
            <v>P-94</v>
          </cell>
        </row>
        <row r="1282">
          <cell r="A1282">
            <v>257953</v>
          </cell>
          <cell r="B1282" t="str">
            <v>木造束立て床組</v>
          </cell>
          <cell r="C1282" t="str">
            <v>ｱﾋﾟﾄﾝ H500 束、大引、根搦、根太@360</v>
          </cell>
          <cell r="D1282" t="str">
            <v>ｍ2</v>
          </cell>
          <cell r="E1282">
            <v>7200</v>
          </cell>
          <cell r="F1282" t="str">
            <v>P-94</v>
          </cell>
        </row>
        <row r="1283">
          <cell r="A1283">
            <v>257954</v>
          </cell>
          <cell r="B1283" t="str">
            <v>木造束立て床組</v>
          </cell>
          <cell r="C1283" t="str">
            <v>ｱﾋﾟﾄﾝ H500 束、大引、根搦、根太@300</v>
          </cell>
          <cell r="D1283" t="str">
            <v>ｍ2</v>
          </cell>
          <cell r="E1283">
            <v>7200</v>
          </cell>
          <cell r="F1283" t="str">
            <v>P-94</v>
          </cell>
        </row>
        <row r="1284">
          <cell r="A1284">
            <v>257961</v>
          </cell>
          <cell r="B1284" t="str">
            <v>木造ころばし床組</v>
          </cell>
          <cell r="C1284" t="str">
            <v>松 H150 束、大引、根搦、根太@360</v>
          </cell>
          <cell r="D1284" t="str">
            <v>ｍ2</v>
          </cell>
          <cell r="E1284">
            <v>3840</v>
          </cell>
          <cell r="F1284" t="str">
            <v>P-94</v>
          </cell>
        </row>
        <row r="1285">
          <cell r="A1285">
            <v>257962</v>
          </cell>
          <cell r="B1285" t="str">
            <v>木造ころばし床組</v>
          </cell>
          <cell r="C1285" t="str">
            <v>松 H150 束、大引、根搦、根太@300</v>
          </cell>
          <cell r="D1285" t="str">
            <v>ｍ2</v>
          </cell>
          <cell r="E1285">
            <v>4310</v>
          </cell>
          <cell r="F1285" t="str">
            <v>P-94</v>
          </cell>
        </row>
        <row r="1286">
          <cell r="A1286">
            <v>257963</v>
          </cell>
          <cell r="B1286" t="str">
            <v>木造ころばし床組</v>
          </cell>
          <cell r="C1286" t="str">
            <v>ｱﾋﾟﾄﾝ H150 束、大引、根搦、根太@360</v>
          </cell>
          <cell r="D1286" t="str">
            <v>ｍ2</v>
          </cell>
          <cell r="E1286">
            <v>4510</v>
          </cell>
          <cell r="F1286" t="str">
            <v>P-94</v>
          </cell>
        </row>
        <row r="1287">
          <cell r="A1287">
            <v>257964</v>
          </cell>
          <cell r="B1287" t="str">
            <v>木造ころばし床組</v>
          </cell>
          <cell r="C1287" t="str">
            <v>ｱﾋﾟﾄﾝ H150 束、大引、根搦、根太@300</v>
          </cell>
          <cell r="D1287" t="str">
            <v>ｍ2</v>
          </cell>
          <cell r="E1287">
            <v>5130</v>
          </cell>
          <cell r="F1287" t="str">
            <v>P-94</v>
          </cell>
        </row>
        <row r="1288">
          <cell r="A1288">
            <v>257971</v>
          </cell>
          <cell r="B1288" t="str">
            <v>廻り縁</v>
          </cell>
          <cell r="C1288" t="str">
            <v>松 30*30 材工共</v>
          </cell>
          <cell r="D1288" t="str">
            <v>ｍ</v>
          </cell>
          <cell r="E1288">
            <v>2440</v>
          </cell>
          <cell r="F1288" t="str">
            <v>P-94</v>
          </cell>
        </row>
        <row r="1289">
          <cell r="A1289">
            <v>257972</v>
          </cell>
          <cell r="B1289" t="str">
            <v>廻り縁</v>
          </cell>
          <cell r="C1289" t="str">
            <v>松 40*40 材工共</v>
          </cell>
          <cell r="D1289" t="str">
            <v>ｍ</v>
          </cell>
          <cell r="E1289">
            <v>2440</v>
          </cell>
          <cell r="F1289" t="str">
            <v>P-94</v>
          </cell>
        </row>
        <row r="1290">
          <cell r="A1290">
            <v>257981</v>
          </cell>
          <cell r="B1290" t="str">
            <v>竿縁</v>
          </cell>
          <cell r="C1290" t="str">
            <v>杉 30*30 材工共</v>
          </cell>
          <cell r="D1290" t="str">
            <v>ｍ</v>
          </cell>
          <cell r="E1290">
            <v>2110</v>
          </cell>
          <cell r="F1290" t="str">
            <v>P-94</v>
          </cell>
        </row>
        <row r="1291">
          <cell r="A1291">
            <v>257985</v>
          </cell>
          <cell r="B1291" t="str">
            <v>窓・建具枠</v>
          </cell>
          <cell r="C1291" t="str">
            <v>ﾗﾜﾝ 130*25 材工共</v>
          </cell>
          <cell r="D1291" t="str">
            <v>ｍ</v>
          </cell>
          <cell r="E1291">
            <v>5130</v>
          </cell>
          <cell r="F1291" t="str">
            <v>P-94</v>
          </cell>
        </row>
        <row r="1292">
          <cell r="A1292">
            <v>257986</v>
          </cell>
          <cell r="B1292" t="str">
            <v>窓・建具枠</v>
          </cell>
          <cell r="C1292" t="str">
            <v>米つが 100*40 材工共</v>
          </cell>
          <cell r="D1292" t="str">
            <v>ｍ</v>
          </cell>
          <cell r="E1292">
            <v>4040</v>
          </cell>
          <cell r="F1292" t="str">
            <v>P-94</v>
          </cell>
        </row>
        <row r="1293">
          <cell r="A1293">
            <v>257987</v>
          </cell>
          <cell r="B1293" t="str">
            <v>窓・建具枠</v>
          </cell>
          <cell r="C1293" t="str">
            <v>米つが 120*40 材工共</v>
          </cell>
          <cell r="D1293" t="str">
            <v>ｍ</v>
          </cell>
          <cell r="E1293">
            <v>4040</v>
          </cell>
          <cell r="F1293" t="str">
            <v>P-94</v>
          </cell>
        </row>
        <row r="1294">
          <cell r="A1294">
            <v>257988</v>
          </cell>
          <cell r="B1294" t="str">
            <v>窓・建具枠</v>
          </cell>
          <cell r="C1294" t="str">
            <v>米つが 130*25 材工共</v>
          </cell>
          <cell r="D1294" t="str">
            <v>ｍ</v>
          </cell>
          <cell r="E1294">
            <v>4040</v>
          </cell>
          <cell r="F1294" t="str">
            <v>P-94</v>
          </cell>
        </row>
        <row r="1295">
          <cell r="A1295">
            <v>257991</v>
          </cell>
          <cell r="B1295" t="str">
            <v>一筋敷居・鴨居</v>
          </cell>
          <cell r="C1295" t="str">
            <v>手間のみ</v>
          </cell>
          <cell r="D1295" t="str">
            <v>ｍ</v>
          </cell>
          <cell r="E1295">
            <v>2250</v>
          </cell>
          <cell r="F1295" t="str">
            <v>P-94</v>
          </cell>
        </row>
        <row r="1296">
          <cell r="A1296">
            <v>257995</v>
          </cell>
          <cell r="B1296" t="str">
            <v>化粧柱</v>
          </cell>
          <cell r="C1296" t="str">
            <v>手間のみ</v>
          </cell>
          <cell r="D1296" t="str">
            <v>本</v>
          </cell>
          <cell r="E1296">
            <v>3030</v>
          </cell>
          <cell r="F1296" t="str">
            <v>P-95</v>
          </cell>
        </row>
        <row r="1297">
          <cell r="A1297">
            <v>257996</v>
          </cell>
          <cell r="B1297" t="str">
            <v>化粧半柱</v>
          </cell>
          <cell r="C1297" t="str">
            <v>手間のみ</v>
          </cell>
          <cell r="D1297" t="str">
            <v>本</v>
          </cell>
          <cell r="E1297">
            <v>2440</v>
          </cell>
          <cell r="F1297" t="str">
            <v>P-95</v>
          </cell>
        </row>
        <row r="1299">
          <cell r="A1299" t="str">
            <v>金属工事</v>
          </cell>
        </row>
        <row r="1301">
          <cell r="A1301">
            <v>258001</v>
          </cell>
          <cell r="B1301" t="str">
            <v>天井鋼製下地</v>
          </cell>
          <cell r="C1301" t="str">
            <v>19型 @360 下地張の有る場合</v>
          </cell>
          <cell r="D1301" t="str">
            <v>ｍ2</v>
          </cell>
          <cell r="E1301">
            <v>1810</v>
          </cell>
          <cell r="F1301" t="str">
            <v>P-96</v>
          </cell>
        </row>
        <row r="1302">
          <cell r="A1302">
            <v>258002</v>
          </cell>
          <cell r="B1302" t="str">
            <v>天井鋼製下地</v>
          </cell>
          <cell r="C1302" t="str">
            <v>19型 @360 金属成型板</v>
          </cell>
          <cell r="D1302" t="str">
            <v>ｍ2</v>
          </cell>
          <cell r="E1302">
            <v>1810</v>
          </cell>
          <cell r="F1302" t="str">
            <v>P-96</v>
          </cell>
        </row>
        <row r="1303">
          <cell r="A1303">
            <v>258003</v>
          </cell>
          <cell r="B1303" t="str">
            <v>天井鋼製下地</v>
          </cell>
          <cell r="C1303" t="str">
            <v>19型 @300 仕上げ材直張</v>
          </cell>
          <cell r="D1303" t="str">
            <v>ｍ2</v>
          </cell>
          <cell r="E1303">
            <v>2060</v>
          </cell>
          <cell r="F1303" t="str">
            <v>P-96</v>
          </cell>
        </row>
        <row r="1304">
          <cell r="A1304">
            <v>258004</v>
          </cell>
          <cell r="B1304" t="str">
            <v>天井鋼製下地</v>
          </cell>
          <cell r="C1304" t="str">
            <v>19型 @225 仕上げ材直張</v>
          </cell>
          <cell r="D1304" t="str">
            <v>ｍ2</v>
          </cell>
          <cell r="E1304">
            <v>2160</v>
          </cell>
          <cell r="F1304" t="str">
            <v>P-96</v>
          </cell>
        </row>
        <row r="1305">
          <cell r="A1305">
            <v>258005</v>
          </cell>
          <cell r="B1305" t="str">
            <v>天井鋼製下地</v>
          </cell>
          <cell r="C1305" t="str">
            <v>19型 @150 仕上げ材直張</v>
          </cell>
          <cell r="D1305" t="str">
            <v>ｍ2</v>
          </cell>
          <cell r="E1305">
            <v>2450</v>
          </cell>
          <cell r="F1305" t="str">
            <v>P-96</v>
          </cell>
        </row>
        <row r="1306">
          <cell r="A1306">
            <v>258011</v>
          </cell>
          <cell r="B1306" t="str">
            <v>天井鋼製下地</v>
          </cell>
          <cell r="C1306" t="str">
            <v>25型 @360 下地張の有る場合</v>
          </cell>
          <cell r="D1306" t="str">
            <v>ｍ2</v>
          </cell>
          <cell r="E1306">
            <v>1910</v>
          </cell>
          <cell r="F1306" t="str">
            <v>P-96</v>
          </cell>
        </row>
        <row r="1307">
          <cell r="A1307">
            <v>258012</v>
          </cell>
          <cell r="B1307" t="str">
            <v>天井鋼製下地</v>
          </cell>
          <cell r="C1307" t="str">
            <v>25型 @360 金属成型板</v>
          </cell>
          <cell r="D1307" t="str">
            <v>ｍ2</v>
          </cell>
          <cell r="E1307">
            <v>1910</v>
          </cell>
          <cell r="F1307" t="str">
            <v>P-96</v>
          </cell>
        </row>
        <row r="1308">
          <cell r="A1308">
            <v>258013</v>
          </cell>
          <cell r="B1308" t="str">
            <v>天井鋼製下地</v>
          </cell>
          <cell r="C1308" t="str">
            <v>25型 @300 仕上げ材直張</v>
          </cell>
          <cell r="D1308" t="str">
            <v>ｍ2</v>
          </cell>
          <cell r="E1308">
            <v>2180</v>
          </cell>
          <cell r="F1308" t="str">
            <v>P-96</v>
          </cell>
        </row>
        <row r="1309">
          <cell r="A1309">
            <v>258021</v>
          </cell>
          <cell r="B1309" t="str">
            <v>天井鋼製下地</v>
          </cell>
          <cell r="C1309" t="str">
            <v xml:space="preserve">19型 @360 下り壁 H300～500 </v>
          </cell>
          <cell r="D1309" t="str">
            <v>ｍ</v>
          </cell>
          <cell r="E1309">
            <v>2530</v>
          </cell>
          <cell r="F1309" t="str">
            <v>P-96</v>
          </cell>
        </row>
        <row r="1310">
          <cell r="A1310">
            <v>258022</v>
          </cell>
          <cell r="B1310" t="str">
            <v>天井鋼製下地</v>
          </cell>
          <cell r="C1310" t="str">
            <v xml:space="preserve">25型 @360 下り壁 H300～500 </v>
          </cell>
          <cell r="D1310" t="str">
            <v>ｍ</v>
          </cell>
          <cell r="E1310">
            <v>2620</v>
          </cell>
          <cell r="F1310" t="str">
            <v>P-96</v>
          </cell>
        </row>
        <row r="1311">
          <cell r="A1311">
            <v>258031</v>
          </cell>
          <cell r="B1311" t="str">
            <v>天井ｱﾙﾐｽﾊﾟﾝﾄﾞﾚﾙ</v>
          </cell>
          <cell r="C1311" t="str">
            <v>厚0.8 廻り縁共 鋼製下地別途</v>
          </cell>
          <cell r="D1311" t="str">
            <v>ｍ2</v>
          </cell>
          <cell r="E1311">
            <v>16400</v>
          </cell>
          <cell r="F1311" t="str">
            <v>P-96</v>
          </cell>
        </row>
        <row r="1312">
          <cell r="A1312">
            <v>258032</v>
          </cell>
          <cell r="B1312" t="str">
            <v>天井ｱﾙﾐｽﾊﾟﾝﾄﾞﾚﾙ</v>
          </cell>
          <cell r="C1312" t="str">
            <v>厚1.0 廻り縁共 鋼製下地別途</v>
          </cell>
          <cell r="D1312" t="str">
            <v>ｍ2</v>
          </cell>
          <cell r="E1312">
            <v>17900</v>
          </cell>
          <cell r="F1312" t="str">
            <v>P-96</v>
          </cell>
        </row>
        <row r="1313">
          <cell r="A1313">
            <v>258035</v>
          </cell>
          <cell r="B1313" t="str">
            <v>天井ｱﾙﾐｽﾊﾟﾝﾄﾞﾚﾙ</v>
          </cell>
          <cell r="C1313" t="str">
            <v>厚0.8 廻り縁共 下地25型@300天井鋼製下地</v>
          </cell>
          <cell r="D1313" t="str">
            <v>ｍ2</v>
          </cell>
          <cell r="E1313">
            <v>18500</v>
          </cell>
          <cell r="F1313" t="str">
            <v>P-96</v>
          </cell>
        </row>
        <row r="1314">
          <cell r="A1314">
            <v>258036</v>
          </cell>
          <cell r="B1314" t="str">
            <v>天井ｱﾙﾐｽﾊﾟﾝﾄﾞﾚﾙ</v>
          </cell>
          <cell r="C1314" t="str">
            <v>厚1.0 廻り縁共 下地25型@300天井鋼製下地</v>
          </cell>
          <cell r="D1314" t="str">
            <v>ｍ2</v>
          </cell>
          <cell r="E1314">
            <v>20000</v>
          </cell>
          <cell r="F1314" t="str">
            <v>P-96</v>
          </cell>
        </row>
        <row r="1315">
          <cell r="A1315">
            <v>258041</v>
          </cell>
          <cell r="B1315" t="str">
            <v>天井点検口</v>
          </cell>
          <cell r="C1315" t="str">
            <v>ｱﾙﾐ 450*450</v>
          </cell>
          <cell r="D1315" t="str">
            <v>ヶ所</v>
          </cell>
          <cell r="E1315">
            <v>8180</v>
          </cell>
          <cell r="F1315" t="str">
            <v>P-96</v>
          </cell>
        </row>
        <row r="1316">
          <cell r="A1316">
            <v>258042</v>
          </cell>
          <cell r="B1316" t="str">
            <v>天井点検口</v>
          </cell>
          <cell r="C1316" t="str">
            <v>ｱﾙﾐ 600*600</v>
          </cell>
          <cell r="D1316" t="str">
            <v>ヶ所</v>
          </cell>
          <cell r="E1316">
            <v>9710</v>
          </cell>
          <cell r="F1316" t="str">
            <v>P-96</v>
          </cell>
        </row>
        <row r="1317">
          <cell r="A1317">
            <v>258101</v>
          </cell>
          <cell r="B1317" t="str">
            <v>鋼製下地</v>
          </cell>
          <cell r="C1317" t="str">
            <v>50 型ｽﾀｯﾄﾞ長2.7m以下@450下地張有り</v>
          </cell>
          <cell r="D1317" t="str">
            <v>ｍ2</v>
          </cell>
          <cell r="E1317">
            <v>2160</v>
          </cell>
          <cell r="F1317" t="str">
            <v>P-96</v>
          </cell>
        </row>
        <row r="1318">
          <cell r="A1318">
            <v>258102</v>
          </cell>
          <cell r="B1318" t="str">
            <v>鋼製下地</v>
          </cell>
          <cell r="C1318" t="str">
            <v>50 型ｽﾀｯﾄﾞ長2.7m以下@300仕上げ材直張</v>
          </cell>
          <cell r="D1318" t="str">
            <v>ｍ2</v>
          </cell>
          <cell r="E1318">
            <v>2650</v>
          </cell>
          <cell r="F1318" t="str">
            <v>P-96</v>
          </cell>
        </row>
        <row r="1319">
          <cell r="A1319">
            <v>258103</v>
          </cell>
          <cell r="B1319" t="str">
            <v>鋼製下地</v>
          </cell>
          <cell r="C1319" t="str">
            <v>65 型ｽﾀｯﾄﾞ長4.0m以下@450下地張有り</v>
          </cell>
          <cell r="D1319" t="str">
            <v>ｍ2</v>
          </cell>
          <cell r="E1319">
            <v>2620</v>
          </cell>
          <cell r="F1319" t="str">
            <v>P-96</v>
          </cell>
        </row>
        <row r="1320">
          <cell r="A1320">
            <v>258104</v>
          </cell>
          <cell r="B1320" t="str">
            <v>鋼製下地</v>
          </cell>
          <cell r="C1320" t="str">
            <v>65 型ｽﾀｯﾄﾞ長4.0m以下@300仕上げ材直張</v>
          </cell>
          <cell r="D1320" t="str">
            <v>ｍ2</v>
          </cell>
          <cell r="E1320">
            <v>3360</v>
          </cell>
          <cell r="F1320" t="str">
            <v>P-96</v>
          </cell>
        </row>
        <row r="1321">
          <cell r="A1321">
            <v>258105</v>
          </cell>
          <cell r="B1321" t="str">
            <v>鋼製下地</v>
          </cell>
          <cell r="C1321" t="str">
            <v>75 型ｽﾀｯﾄﾞ長4.0m以下@450下地張有り</v>
          </cell>
          <cell r="D1321" t="str">
            <v>ｍ2</v>
          </cell>
          <cell r="E1321">
            <v>2740</v>
          </cell>
          <cell r="F1321" t="str">
            <v>P-96</v>
          </cell>
        </row>
        <row r="1322">
          <cell r="A1322">
            <v>258106</v>
          </cell>
          <cell r="B1322" t="str">
            <v>鋼製下地</v>
          </cell>
          <cell r="C1322" t="str">
            <v>75 型ｽﾀｯﾄﾞ長4.0m以下@300仕上げ材直張</v>
          </cell>
          <cell r="D1322" t="str">
            <v>ｍ2</v>
          </cell>
          <cell r="E1322">
            <v>3530</v>
          </cell>
          <cell r="F1322" t="str">
            <v>P-96</v>
          </cell>
        </row>
        <row r="1323">
          <cell r="A1323">
            <v>258107</v>
          </cell>
          <cell r="B1323" t="str">
            <v>鋼製下地</v>
          </cell>
          <cell r="C1323" t="str">
            <v>90 型ｽﾀｯﾄﾞ長4.5m以下@450下地張有り</v>
          </cell>
          <cell r="D1323" t="str">
            <v>ｍ2</v>
          </cell>
          <cell r="E1323">
            <v>2910</v>
          </cell>
          <cell r="F1323" t="str">
            <v>P-96</v>
          </cell>
        </row>
        <row r="1324">
          <cell r="A1324">
            <v>258108</v>
          </cell>
          <cell r="B1324" t="str">
            <v>鋼製下地</v>
          </cell>
          <cell r="C1324" t="str">
            <v>90 型ｽﾀｯﾄﾞ長4.5m以下@300仕上げ材直張</v>
          </cell>
          <cell r="D1324" t="str">
            <v>ｍ2</v>
          </cell>
          <cell r="E1324">
            <v>3760</v>
          </cell>
          <cell r="F1324" t="str">
            <v>P-96</v>
          </cell>
        </row>
        <row r="1325">
          <cell r="A1325">
            <v>258109</v>
          </cell>
          <cell r="B1325" t="str">
            <v>鋼製下地</v>
          </cell>
          <cell r="C1325" t="str">
            <v>100 型ｽﾀｯﾄﾞ長4.5m以下@450下地張有り</v>
          </cell>
          <cell r="D1325" t="str">
            <v>ｍ2</v>
          </cell>
          <cell r="E1325">
            <v>3020</v>
          </cell>
          <cell r="F1325" t="str">
            <v>P-96</v>
          </cell>
        </row>
        <row r="1326">
          <cell r="A1326">
            <v>258110</v>
          </cell>
          <cell r="B1326" t="str">
            <v>鋼製下地</v>
          </cell>
          <cell r="C1326" t="str">
            <v>100 型ｽﾀｯﾄﾞ長4.5m以下@300仕上げ材直張</v>
          </cell>
          <cell r="D1326" t="str">
            <v>ｍ2</v>
          </cell>
          <cell r="E1326">
            <v>3910</v>
          </cell>
          <cell r="F1326" t="str">
            <v>P-96</v>
          </cell>
        </row>
        <row r="1327">
          <cell r="A1327">
            <v>258121</v>
          </cell>
          <cell r="B1327" t="str">
            <v>壁波板張（ｶﾗｰ鉄板）</v>
          </cell>
          <cell r="C1327" t="str">
            <v>小波 厚 0.35 下地別途</v>
          </cell>
          <cell r="D1327" t="str">
            <v>ｍ2</v>
          </cell>
          <cell r="E1327">
            <v>2090</v>
          </cell>
          <cell r="F1327" t="str">
            <v>P-97</v>
          </cell>
        </row>
        <row r="1328">
          <cell r="A1328">
            <v>258122</v>
          </cell>
          <cell r="B1328" t="str">
            <v>壁波板張（ｶﾗｰ鉄板）</v>
          </cell>
          <cell r="C1328" t="str">
            <v>大波 厚 0.4 下地別途</v>
          </cell>
          <cell r="D1328" t="str">
            <v>ｍ2</v>
          </cell>
          <cell r="E1328">
            <v>2170</v>
          </cell>
          <cell r="F1328" t="str">
            <v>P-97</v>
          </cell>
        </row>
        <row r="1329">
          <cell r="A1329">
            <v>258123</v>
          </cell>
          <cell r="B1329" t="str">
            <v>壁波板張（ｶﾗｰ鉄板）</v>
          </cell>
          <cell r="C1329" t="str">
            <v>小波 厚 0.35 鋼製下地50型@300仕上げ直張共</v>
          </cell>
          <cell r="D1329" t="str">
            <v>ｍ2</v>
          </cell>
          <cell r="E1329">
            <v>4740</v>
          </cell>
          <cell r="F1329" t="str">
            <v>P-97</v>
          </cell>
        </row>
        <row r="1330">
          <cell r="A1330">
            <v>258124</v>
          </cell>
          <cell r="B1330" t="str">
            <v>壁波板張（ｶﾗｰ鉄板）</v>
          </cell>
          <cell r="C1330" t="str">
            <v>小波 厚 0.35 胴縁組横45*180@450共</v>
          </cell>
          <cell r="D1330" t="str">
            <v>ｍ2</v>
          </cell>
          <cell r="E1330">
            <v>3360</v>
          </cell>
          <cell r="F1330" t="str">
            <v>P-97</v>
          </cell>
        </row>
        <row r="1331">
          <cell r="A1331">
            <v>258125</v>
          </cell>
          <cell r="B1331" t="str">
            <v>壁波板張（ｶﾗｰ鉄板）</v>
          </cell>
          <cell r="C1331" t="str">
            <v>大波 厚 0.4 鋼製下地50型@300仕上げ直張共</v>
          </cell>
          <cell r="D1331" t="str">
            <v>ｍ2</v>
          </cell>
          <cell r="E1331">
            <v>4820</v>
          </cell>
          <cell r="F1331" t="str">
            <v>P-97</v>
          </cell>
        </row>
        <row r="1332">
          <cell r="A1332">
            <v>258126</v>
          </cell>
          <cell r="B1332" t="str">
            <v>壁波板張（ｶﾗｰ鉄板）</v>
          </cell>
          <cell r="C1332" t="str">
            <v>大波 厚 0.4 胴縁組横45*180@450共</v>
          </cell>
          <cell r="D1332" t="str">
            <v>ｍ2</v>
          </cell>
          <cell r="E1332">
            <v>3440</v>
          </cell>
          <cell r="F1332" t="str">
            <v>P-97</v>
          </cell>
        </row>
        <row r="1333">
          <cell r="A1333">
            <v>258131</v>
          </cell>
          <cell r="B1333" t="str">
            <v>壁角波板張（ｶﾗｰ鉄板）</v>
          </cell>
          <cell r="C1333" t="str">
            <v>厚 0.35 下地別途</v>
          </cell>
          <cell r="D1333" t="str">
            <v>ｍ2</v>
          </cell>
          <cell r="E1333">
            <v>3200</v>
          </cell>
          <cell r="F1333" t="str">
            <v>P-97</v>
          </cell>
        </row>
        <row r="1334">
          <cell r="A1334">
            <v>258132</v>
          </cell>
          <cell r="B1334" t="str">
            <v>壁角波板張（ｶﾗｰ鉄板）</v>
          </cell>
          <cell r="C1334" t="str">
            <v>厚 0.35 鋼製下地50型@300仕上げ直張共</v>
          </cell>
          <cell r="D1334" t="str">
            <v>ｍ2</v>
          </cell>
          <cell r="E1334">
            <v>5850</v>
          </cell>
          <cell r="F1334" t="str">
            <v>P-97</v>
          </cell>
        </row>
        <row r="1335">
          <cell r="A1335">
            <v>258133</v>
          </cell>
          <cell r="B1335" t="str">
            <v>壁角波板張（ｶﾗｰ鉄板）</v>
          </cell>
          <cell r="C1335" t="str">
            <v>厚 0.35 胴縁組横45*180@450共</v>
          </cell>
          <cell r="D1335" t="str">
            <v>ｍ2</v>
          </cell>
          <cell r="E1335">
            <v>4480</v>
          </cell>
          <cell r="F1335" t="str">
            <v>P-97</v>
          </cell>
        </row>
        <row r="1336">
          <cell r="A1336">
            <v>258141</v>
          </cell>
          <cell r="B1336" t="str">
            <v>壁平板張（ｶﾗｰ鉄板）</v>
          </cell>
          <cell r="C1336" t="str">
            <v>厚 0.4 四つ切り 下地別途</v>
          </cell>
          <cell r="D1336" t="str">
            <v>ｍ2</v>
          </cell>
          <cell r="E1336">
            <v>2910</v>
          </cell>
          <cell r="F1336" t="str">
            <v>P-97</v>
          </cell>
        </row>
        <row r="1337">
          <cell r="A1337">
            <v>258142</v>
          </cell>
          <cell r="B1337" t="str">
            <v>壁平板張（ｶﾗｰ鉄板）</v>
          </cell>
          <cell r="C1337" t="str">
            <v>厚 0.4 四つ切りﾗﾜﾝ合板厚 5.5胴縁組下地共</v>
          </cell>
          <cell r="D1337" t="str">
            <v>ｍ2</v>
          </cell>
          <cell r="E1337">
            <v>5960</v>
          </cell>
          <cell r="F1337" t="str">
            <v>P-97</v>
          </cell>
        </row>
        <row r="1338">
          <cell r="A1338">
            <v>258151</v>
          </cell>
          <cell r="B1338" t="str">
            <v>壁ｻｲﾃﾞｨﾝｸﾞ張</v>
          </cell>
          <cell r="C1338" t="str">
            <v>ｶﾗｰ鉄板厚0.4働幅400下地別途</v>
          </cell>
          <cell r="D1338" t="str">
            <v>ｍ2</v>
          </cell>
          <cell r="E1338">
            <v>4030</v>
          </cell>
          <cell r="F1338" t="str">
            <v>P-97</v>
          </cell>
        </row>
        <row r="1339">
          <cell r="A1339">
            <v>258152</v>
          </cell>
          <cell r="B1339" t="str">
            <v>壁ｻｲﾃﾞｨﾝｸﾞ張</v>
          </cell>
          <cell r="C1339" t="str">
            <v>ｶﾗｰ鉄板厚0.4働幅400胴縁@450共</v>
          </cell>
          <cell r="D1339" t="str">
            <v>ｍ2</v>
          </cell>
          <cell r="E1339">
            <v>5300</v>
          </cell>
          <cell r="F1339" t="str">
            <v>P-97</v>
          </cell>
        </row>
        <row r="1340">
          <cell r="A1340">
            <v>258161</v>
          </cell>
          <cell r="B1340" t="str">
            <v>壁溶融亜鉛ﾒｯｷ鋼板張</v>
          </cell>
          <cell r="C1340" t="str">
            <v>厚1.6 ふっ素樹脂塗装 下地別途</v>
          </cell>
          <cell r="D1340" t="str">
            <v>ｍ2</v>
          </cell>
          <cell r="E1340">
            <v>19300</v>
          </cell>
          <cell r="F1340" t="str">
            <v>P-97</v>
          </cell>
        </row>
        <row r="1341">
          <cell r="A1341">
            <v>258162</v>
          </cell>
          <cell r="B1341" t="str">
            <v>壁溶融亜鉛ﾒｯｷ鋼板張</v>
          </cell>
          <cell r="C1341" t="str">
            <v>厚1.6 ふっ素樹脂塗装 胴縁@450共</v>
          </cell>
          <cell r="D1341" t="str">
            <v>ｍ2</v>
          </cell>
          <cell r="E1341">
            <v>21000</v>
          </cell>
          <cell r="F1341" t="str">
            <v>P-97</v>
          </cell>
        </row>
        <row r="1342">
          <cell r="A1342">
            <v>258171</v>
          </cell>
          <cell r="B1342" t="str">
            <v>壁亜鉛鉄板張</v>
          </cell>
          <cell r="C1342" t="str">
            <v>厚1.6 ふっ素樹脂塗装 下地別途</v>
          </cell>
          <cell r="D1342" t="str">
            <v>ｍ2</v>
          </cell>
          <cell r="E1342">
            <v>22600</v>
          </cell>
          <cell r="F1342" t="str">
            <v>P-97</v>
          </cell>
        </row>
        <row r="1343">
          <cell r="A1343">
            <v>258172</v>
          </cell>
          <cell r="B1343" t="str">
            <v>壁亜鉛鉄板張</v>
          </cell>
          <cell r="C1343" t="str">
            <v>厚1.6 ふっ素樹脂ﾌｨﾙﾑ 下地別途</v>
          </cell>
          <cell r="D1343" t="str">
            <v>ｍ2</v>
          </cell>
          <cell r="E1343">
            <v>24200</v>
          </cell>
          <cell r="F1343" t="str">
            <v>P-97</v>
          </cell>
        </row>
        <row r="1344">
          <cell r="A1344">
            <v>258173</v>
          </cell>
          <cell r="B1344" t="str">
            <v>壁亜鉛鉄板張</v>
          </cell>
          <cell r="C1344" t="str">
            <v>厚1.6 ふっ素樹脂塗装 胴縁@450共</v>
          </cell>
          <cell r="D1344" t="str">
            <v>ｍ2</v>
          </cell>
          <cell r="E1344">
            <v>24300</v>
          </cell>
          <cell r="F1344" t="str">
            <v>P-97</v>
          </cell>
        </row>
        <row r="1345">
          <cell r="A1345">
            <v>258174</v>
          </cell>
          <cell r="B1345" t="str">
            <v>壁亜鉛鉄板張</v>
          </cell>
          <cell r="C1345" t="str">
            <v>厚1.6 ふっ素樹脂ﾌｨﾙﾑ 胴縁@450共</v>
          </cell>
          <cell r="D1345" t="str">
            <v>ｍ2</v>
          </cell>
          <cell r="E1345">
            <v>25900</v>
          </cell>
          <cell r="F1345" t="str">
            <v>P-97</v>
          </cell>
        </row>
        <row r="1346">
          <cell r="A1346">
            <v>258181</v>
          </cell>
          <cell r="B1346" t="str">
            <v>壁ｽﾃﾝﾚｽ鋼板張</v>
          </cell>
          <cell r="C1346" t="str">
            <v>厚1.5 ふっ素樹脂塗装 下地別途</v>
          </cell>
          <cell r="D1346" t="str">
            <v>ｍ2</v>
          </cell>
          <cell r="E1346">
            <v>32300</v>
          </cell>
          <cell r="F1346" t="str">
            <v>P-97</v>
          </cell>
        </row>
        <row r="1347">
          <cell r="A1347">
            <v>258182</v>
          </cell>
          <cell r="B1347" t="str">
            <v>壁ｽﾃﾝﾚｽ鋼板張</v>
          </cell>
          <cell r="C1347" t="str">
            <v>厚1.6 ふっ素樹脂塗装 下地別途</v>
          </cell>
          <cell r="D1347" t="str">
            <v>ｍ2</v>
          </cell>
          <cell r="E1347">
            <v>32300</v>
          </cell>
          <cell r="F1347" t="str">
            <v>P-97</v>
          </cell>
        </row>
        <row r="1348">
          <cell r="A1348">
            <v>258183</v>
          </cell>
          <cell r="B1348" t="str">
            <v>壁ｽﾃﾝﾚｽ鋼板張</v>
          </cell>
          <cell r="C1348" t="str">
            <v>厚1.6 ふっ素樹脂ﾌｨﾙﾑ 下地別途</v>
          </cell>
          <cell r="D1348" t="str">
            <v>ｍ2</v>
          </cell>
          <cell r="E1348">
            <v>35300</v>
          </cell>
          <cell r="F1348" t="str">
            <v>P-97</v>
          </cell>
        </row>
        <row r="1349">
          <cell r="A1349">
            <v>258184</v>
          </cell>
          <cell r="B1349" t="str">
            <v>壁ｽﾃﾝﾚｽ鋼板張</v>
          </cell>
          <cell r="C1349" t="str">
            <v>厚1.5 ふっ素樹脂塗装 ﾗﾜﾝ合板厚5.5</v>
          </cell>
          <cell r="D1349" t="str">
            <v>ｍ2</v>
          </cell>
          <cell r="E1349">
            <v>36300</v>
          </cell>
          <cell r="F1349" t="str">
            <v>P-97</v>
          </cell>
        </row>
        <row r="1350">
          <cell r="A1350">
            <v>258185</v>
          </cell>
          <cell r="B1350" t="str">
            <v>壁ｽﾃﾝﾚｽ鋼板張</v>
          </cell>
          <cell r="C1350" t="str">
            <v>厚1.6 ふっ素樹脂塗装 ﾗﾜﾝ合板厚5.5</v>
          </cell>
          <cell r="D1350" t="str">
            <v>ｍ2</v>
          </cell>
          <cell r="E1350">
            <v>36300</v>
          </cell>
          <cell r="F1350" t="str">
            <v>P-97</v>
          </cell>
        </row>
        <row r="1351">
          <cell r="A1351">
            <v>258186</v>
          </cell>
          <cell r="B1351" t="str">
            <v>壁ｽﾃﾝﾚｽ鋼板張</v>
          </cell>
          <cell r="C1351" t="str">
            <v>厚1.6 ふっ素樹脂ﾌｨﾙﾑ ﾗﾜﾝ合板厚5.5</v>
          </cell>
          <cell r="D1351" t="str">
            <v>ｍ2</v>
          </cell>
          <cell r="E1351">
            <v>39300</v>
          </cell>
          <cell r="F1351" t="str">
            <v>P-97</v>
          </cell>
        </row>
        <row r="1352">
          <cell r="A1352">
            <v>258187</v>
          </cell>
          <cell r="B1352" t="str">
            <v>壁ｽﾃﾝﾚｽ鋼板張</v>
          </cell>
          <cell r="C1352" t="str">
            <v>厚3.5(流し台．羽目板等）下地別途</v>
          </cell>
          <cell r="D1352" t="str">
            <v>ｍ2</v>
          </cell>
          <cell r="E1352">
            <v>36500</v>
          </cell>
          <cell r="F1352" t="str">
            <v>P-97</v>
          </cell>
        </row>
        <row r="1353">
          <cell r="A1353">
            <v>258188</v>
          </cell>
          <cell r="B1353" t="str">
            <v>壁ｽﾃﾝﾚｽ鋼板張</v>
          </cell>
          <cell r="C1353" t="str">
            <v>厚3.5(流し台．羽目板等）ﾗﾜﾝ合板厚5.5</v>
          </cell>
          <cell r="D1353" t="str">
            <v>ｍ2</v>
          </cell>
          <cell r="E1353">
            <v>40500</v>
          </cell>
          <cell r="F1353" t="str">
            <v>P-98</v>
          </cell>
        </row>
        <row r="1354">
          <cell r="A1354">
            <v>258191</v>
          </cell>
          <cell r="B1354" t="str">
            <v>壁ｱﾙﾐﾆｳﾑ板張</v>
          </cell>
          <cell r="C1354" t="str">
            <v>厚2.5 ふっ素樹脂塗装 下地別途</v>
          </cell>
          <cell r="D1354" t="str">
            <v>ｍ2</v>
          </cell>
          <cell r="E1354">
            <v>33500</v>
          </cell>
          <cell r="F1354" t="str">
            <v>P-98</v>
          </cell>
        </row>
        <row r="1355">
          <cell r="A1355">
            <v>258192</v>
          </cell>
          <cell r="B1355" t="str">
            <v>壁ｱﾙﾐﾆｳﾑ板張</v>
          </cell>
          <cell r="C1355" t="str">
            <v>厚2.5 ふっ素樹脂塗装 ﾗﾜﾝ合板厚5.5胴縁下地共</v>
          </cell>
          <cell r="D1355" t="str">
            <v>ｍ2</v>
          </cell>
          <cell r="E1355">
            <v>37500</v>
          </cell>
          <cell r="F1355" t="str">
            <v>P-98</v>
          </cell>
        </row>
        <row r="1356">
          <cell r="A1356">
            <v>258201</v>
          </cell>
          <cell r="B1356" t="str">
            <v>ｱﾙﾐ笠木（既製品）</v>
          </cell>
          <cell r="C1356" t="str">
            <v>W150</v>
          </cell>
          <cell r="D1356" t="str">
            <v>ｍ</v>
          </cell>
          <cell r="E1356">
            <v>5350</v>
          </cell>
          <cell r="F1356" t="str">
            <v>P-98</v>
          </cell>
        </row>
        <row r="1357">
          <cell r="A1357">
            <v>258202</v>
          </cell>
          <cell r="B1357" t="str">
            <v>ｱﾙﾐ笠木（既製品）</v>
          </cell>
          <cell r="C1357" t="str">
            <v>W200</v>
          </cell>
          <cell r="D1357" t="str">
            <v>ｍ</v>
          </cell>
          <cell r="E1357">
            <v>7040</v>
          </cell>
          <cell r="F1357" t="str">
            <v>P-98</v>
          </cell>
        </row>
        <row r="1358">
          <cell r="A1358">
            <v>258300</v>
          </cell>
          <cell r="B1358" t="str">
            <v>軒どい</v>
          </cell>
          <cell r="C1358" t="str">
            <v>塩ﾋﾞ製 半円 径100mm 受金物共</v>
          </cell>
          <cell r="D1358" t="str">
            <v>ｍ</v>
          </cell>
          <cell r="E1358">
            <v>1590</v>
          </cell>
          <cell r="F1358" t="str">
            <v>P-98</v>
          </cell>
        </row>
        <row r="1359">
          <cell r="A1359">
            <v>258301</v>
          </cell>
          <cell r="B1359" t="str">
            <v>軒どい</v>
          </cell>
          <cell r="C1359" t="str">
            <v>塩ﾋﾞ製 半円 径105mm 受金物共</v>
          </cell>
          <cell r="D1359" t="str">
            <v>ｍ</v>
          </cell>
          <cell r="E1359">
            <v>1610</v>
          </cell>
          <cell r="F1359" t="str">
            <v>P-98</v>
          </cell>
        </row>
        <row r="1360">
          <cell r="A1360">
            <v>258302</v>
          </cell>
          <cell r="B1360" t="str">
            <v>軒どい</v>
          </cell>
          <cell r="C1360" t="str">
            <v>塩ﾋﾞ製 半円 径120mm 受金物共</v>
          </cell>
          <cell r="D1360" t="str">
            <v>ｍ</v>
          </cell>
          <cell r="E1360">
            <v>1790</v>
          </cell>
          <cell r="F1360" t="str">
            <v>P-98</v>
          </cell>
        </row>
        <row r="1361">
          <cell r="A1361">
            <v>258303</v>
          </cell>
          <cell r="B1361" t="str">
            <v>軒どい</v>
          </cell>
          <cell r="C1361" t="str">
            <v>塩ﾋﾞ製 角型 幅120mm 受金物共</v>
          </cell>
          <cell r="D1361" t="str">
            <v>ｍ</v>
          </cell>
          <cell r="E1361">
            <v>2460</v>
          </cell>
          <cell r="F1361" t="str">
            <v>P-98</v>
          </cell>
        </row>
        <row r="1362">
          <cell r="A1362">
            <v>258304</v>
          </cell>
          <cell r="B1362" t="str">
            <v>軒どい</v>
          </cell>
          <cell r="C1362" t="str">
            <v>塩ﾋﾞ製 角型 幅150mm 受金物共</v>
          </cell>
          <cell r="D1362" t="str">
            <v>ｍ</v>
          </cell>
          <cell r="E1362">
            <v>3060</v>
          </cell>
          <cell r="F1362" t="str">
            <v>P-98</v>
          </cell>
        </row>
        <row r="1363">
          <cell r="A1363">
            <v>258305</v>
          </cell>
          <cell r="B1363" t="str">
            <v>軒どい</v>
          </cell>
          <cell r="C1363" t="str">
            <v>塩ﾋﾞ製 折板用 径120mm 受金物共</v>
          </cell>
          <cell r="D1363" t="str">
            <v>ｍ</v>
          </cell>
          <cell r="E1363">
            <v>2080</v>
          </cell>
          <cell r="F1363" t="str">
            <v>P-98</v>
          </cell>
        </row>
        <row r="1364">
          <cell r="A1364">
            <v>258306</v>
          </cell>
          <cell r="B1364" t="str">
            <v>軒どい</v>
          </cell>
          <cell r="C1364" t="str">
            <v>塩ﾋﾞ製 折板用 径150mm 受金物共</v>
          </cell>
          <cell r="D1364" t="str">
            <v>ｍ</v>
          </cell>
          <cell r="E1364">
            <v>2660</v>
          </cell>
          <cell r="F1364" t="str">
            <v>P-98</v>
          </cell>
        </row>
        <row r="1365">
          <cell r="A1365">
            <v>258307</v>
          </cell>
          <cell r="B1365" t="str">
            <v>軒どい</v>
          </cell>
          <cell r="C1365" t="str">
            <v>塩ﾋﾞ製 折板用 径200mm 受金物共</v>
          </cell>
          <cell r="D1365" t="str">
            <v>ｍ</v>
          </cell>
          <cell r="E1365">
            <v>2960</v>
          </cell>
          <cell r="F1365" t="str">
            <v>P-98</v>
          </cell>
        </row>
        <row r="1366">
          <cell r="A1366">
            <v>258310</v>
          </cell>
          <cell r="B1366" t="str">
            <v>立てどい</v>
          </cell>
          <cell r="C1366" t="str">
            <v>塩ﾋﾞ製 丸型 径55mm 受金物共</v>
          </cell>
          <cell r="D1366" t="str">
            <v>ｍ</v>
          </cell>
          <cell r="E1366">
            <v>1500</v>
          </cell>
          <cell r="F1366" t="str">
            <v>P-98</v>
          </cell>
        </row>
        <row r="1367">
          <cell r="A1367">
            <v>258311</v>
          </cell>
          <cell r="B1367" t="str">
            <v>立てどい</v>
          </cell>
          <cell r="C1367" t="str">
            <v>塩ﾋﾞ製 丸型 径60mm 受金物共</v>
          </cell>
          <cell r="D1367" t="str">
            <v>ｍ</v>
          </cell>
          <cell r="E1367">
            <v>1540</v>
          </cell>
          <cell r="F1367" t="str">
            <v>P-98</v>
          </cell>
        </row>
        <row r="1368">
          <cell r="A1368">
            <v>258312</v>
          </cell>
          <cell r="B1368" t="str">
            <v>立てどい</v>
          </cell>
          <cell r="C1368" t="str">
            <v>塩ﾋﾞ製 丸型 径75mm 受金物共</v>
          </cell>
          <cell r="D1368" t="str">
            <v>ｍ</v>
          </cell>
          <cell r="E1368">
            <v>1640</v>
          </cell>
          <cell r="F1368" t="str">
            <v>P-98</v>
          </cell>
        </row>
        <row r="1369">
          <cell r="A1369">
            <v>258313</v>
          </cell>
          <cell r="B1369" t="str">
            <v>立てどい</v>
          </cell>
          <cell r="C1369" t="str">
            <v>塩ﾋﾞ製 角型 45*75 受金物共</v>
          </cell>
          <cell r="D1369" t="str">
            <v>ｍ</v>
          </cell>
          <cell r="E1369">
            <v>1580</v>
          </cell>
          <cell r="F1369" t="str">
            <v>P-98</v>
          </cell>
        </row>
        <row r="1370">
          <cell r="A1370">
            <v>258314</v>
          </cell>
          <cell r="B1370" t="str">
            <v>立てどい</v>
          </cell>
          <cell r="C1370" t="str">
            <v>UV管 50A 受金物共</v>
          </cell>
          <cell r="D1370" t="str">
            <v>ｍ</v>
          </cell>
          <cell r="E1370">
            <v>1420</v>
          </cell>
          <cell r="F1370" t="str">
            <v>P-98</v>
          </cell>
        </row>
        <row r="1371">
          <cell r="A1371">
            <v>258315</v>
          </cell>
          <cell r="B1371" t="str">
            <v>立てどい</v>
          </cell>
          <cell r="C1371" t="str">
            <v>UV管 65A 受金物共</v>
          </cell>
          <cell r="D1371" t="str">
            <v>ｍ</v>
          </cell>
          <cell r="E1371">
            <v>1540</v>
          </cell>
          <cell r="F1371" t="str">
            <v>P-98</v>
          </cell>
        </row>
        <row r="1372">
          <cell r="A1372">
            <v>258316</v>
          </cell>
          <cell r="B1372" t="str">
            <v>立てどい</v>
          </cell>
          <cell r="C1372" t="str">
            <v>UV管 75A 受金物共</v>
          </cell>
          <cell r="D1372" t="str">
            <v>ｍ</v>
          </cell>
          <cell r="E1372">
            <v>1660</v>
          </cell>
          <cell r="F1372" t="str">
            <v>P-98</v>
          </cell>
        </row>
        <row r="1373">
          <cell r="A1373">
            <v>258317</v>
          </cell>
          <cell r="B1373" t="str">
            <v>立てどい</v>
          </cell>
          <cell r="C1373" t="str">
            <v>UV管 100A 受金物共</v>
          </cell>
          <cell r="D1373" t="str">
            <v>ｍ</v>
          </cell>
          <cell r="E1373">
            <v>1880</v>
          </cell>
          <cell r="F1373" t="str">
            <v>P-98</v>
          </cell>
        </row>
        <row r="1374">
          <cell r="A1374">
            <v>258319</v>
          </cell>
          <cell r="B1374" t="str">
            <v>集水器</v>
          </cell>
          <cell r="C1374" t="str">
            <v>塩ﾋﾞ製 半円 径100mm用</v>
          </cell>
          <cell r="D1374" t="str">
            <v>ヶ所</v>
          </cell>
          <cell r="E1374">
            <v>1500</v>
          </cell>
          <cell r="F1374" t="str">
            <v>P-98</v>
          </cell>
        </row>
        <row r="1375">
          <cell r="A1375">
            <v>258320</v>
          </cell>
          <cell r="B1375" t="str">
            <v>集水器</v>
          </cell>
          <cell r="C1375" t="str">
            <v>塩ﾋﾞ製 半円 径105mm用</v>
          </cell>
          <cell r="D1375" t="str">
            <v>ヶ所</v>
          </cell>
          <cell r="E1375">
            <v>1520</v>
          </cell>
          <cell r="F1375" t="str">
            <v>P-98</v>
          </cell>
        </row>
        <row r="1376">
          <cell r="A1376">
            <v>258321</v>
          </cell>
          <cell r="B1376" t="str">
            <v>集水器</v>
          </cell>
          <cell r="C1376" t="str">
            <v>塩ﾋﾞ製 半円 径120mm用</v>
          </cell>
          <cell r="D1376" t="str">
            <v>ヶ所</v>
          </cell>
          <cell r="E1376">
            <v>1650</v>
          </cell>
          <cell r="F1376" t="str">
            <v>P-98</v>
          </cell>
        </row>
        <row r="1377">
          <cell r="A1377">
            <v>258322</v>
          </cell>
          <cell r="B1377" t="str">
            <v>集水器</v>
          </cell>
          <cell r="C1377" t="str">
            <v>塩ﾋﾞ製 角型 幅120mm用</v>
          </cell>
          <cell r="D1377" t="str">
            <v>ヶ所</v>
          </cell>
          <cell r="E1377">
            <v>1950</v>
          </cell>
          <cell r="F1377" t="str">
            <v>P-98</v>
          </cell>
        </row>
        <row r="1378">
          <cell r="A1378">
            <v>258323</v>
          </cell>
          <cell r="B1378" t="str">
            <v>集水器</v>
          </cell>
          <cell r="C1378" t="str">
            <v>塩ﾋﾞ製 角型 幅150mm用</v>
          </cell>
          <cell r="D1378" t="str">
            <v>ヶ所</v>
          </cell>
          <cell r="E1378">
            <v>2490</v>
          </cell>
          <cell r="F1378" t="str">
            <v>P-98</v>
          </cell>
        </row>
        <row r="1379">
          <cell r="A1379">
            <v>258341</v>
          </cell>
          <cell r="B1379" t="str">
            <v>下部養生管</v>
          </cell>
          <cell r="C1379" t="str">
            <v>白ｶﾞｽ管 80A*1800</v>
          </cell>
          <cell r="D1379" t="str">
            <v>ヶ所</v>
          </cell>
          <cell r="E1379">
            <v>7540</v>
          </cell>
          <cell r="F1379" t="str">
            <v>P-99</v>
          </cell>
        </row>
        <row r="1380">
          <cell r="A1380">
            <v>258342</v>
          </cell>
          <cell r="B1380" t="str">
            <v>下部養生管</v>
          </cell>
          <cell r="C1380" t="str">
            <v>白ｶﾞｽ管 100A*1800</v>
          </cell>
          <cell r="D1380" t="str">
            <v>ヶ所</v>
          </cell>
          <cell r="E1380">
            <v>8710</v>
          </cell>
          <cell r="F1380" t="str">
            <v>P-99</v>
          </cell>
        </row>
        <row r="1381">
          <cell r="A1381">
            <v>258343</v>
          </cell>
          <cell r="B1381" t="str">
            <v>下部養生管</v>
          </cell>
          <cell r="C1381" t="str">
            <v>白ｶﾞｽ管 125A*1800</v>
          </cell>
          <cell r="D1381" t="str">
            <v>ヶ所</v>
          </cell>
          <cell r="E1381">
            <v>9190</v>
          </cell>
          <cell r="F1381" t="str">
            <v>P-99</v>
          </cell>
        </row>
        <row r="1382">
          <cell r="A1382">
            <v>258401</v>
          </cell>
          <cell r="B1382" t="str">
            <v>屋上ﾌｪﾝｽ</v>
          </cell>
          <cell r="C1382" t="str">
            <v xml:space="preserve">鋼製丸ﾊﾟｲﾌﾟ 高1.8m 電気亜鉛ﾒｯｷ </v>
          </cell>
          <cell r="D1382" t="str">
            <v>ｍ</v>
          </cell>
          <cell r="E1382">
            <v>15800</v>
          </cell>
          <cell r="F1382" t="str">
            <v>P-99</v>
          </cell>
        </row>
        <row r="1383">
          <cell r="A1383">
            <v>258402</v>
          </cell>
          <cell r="B1383" t="str">
            <v>屋上ﾌｪﾝｽ</v>
          </cell>
          <cell r="C1383" t="str">
            <v>ｱﾙﾐ製 高1.8m ｱﾙﾏｲﾄ加工</v>
          </cell>
          <cell r="D1383" t="str">
            <v>ｍ</v>
          </cell>
          <cell r="E1383">
            <v>25400</v>
          </cell>
          <cell r="F1383" t="str">
            <v>P-99</v>
          </cell>
        </row>
        <row r="1384">
          <cell r="A1384">
            <v>258411</v>
          </cell>
          <cell r="B1384" t="str">
            <v>屋上丸環</v>
          </cell>
          <cell r="C1384" t="str">
            <v>鋼製亜鉛ﾒｯｷ φ19 内径100</v>
          </cell>
          <cell r="D1384" t="str">
            <v>ヶ所</v>
          </cell>
          <cell r="E1384">
            <v>2720</v>
          </cell>
          <cell r="F1384" t="str">
            <v>P-99</v>
          </cell>
        </row>
        <row r="1385">
          <cell r="A1385">
            <v>258412</v>
          </cell>
          <cell r="B1385" t="str">
            <v>屋上丸環</v>
          </cell>
          <cell r="C1385" t="str">
            <v>ｽﾃﾝﾚｽ φ19 内径100</v>
          </cell>
          <cell r="D1385" t="str">
            <v>ヶ所</v>
          </cell>
          <cell r="E1385">
            <v>4710</v>
          </cell>
          <cell r="F1385" t="str">
            <v>P-99</v>
          </cell>
        </row>
        <row r="1386">
          <cell r="A1386">
            <v>258419</v>
          </cell>
          <cell r="B1386" t="str">
            <v>ﾙｰﾌﾄﾞﾚｲﾝ</v>
          </cell>
          <cell r="C1386" t="str">
            <v>横型φ75ﾓﾙﾀﾙ防水用</v>
          </cell>
          <cell r="D1386" t="str">
            <v>ヶ所</v>
          </cell>
          <cell r="E1386">
            <v>7100</v>
          </cell>
          <cell r="F1386" t="str">
            <v>P-99</v>
          </cell>
        </row>
        <row r="1387">
          <cell r="A1387">
            <v>258420</v>
          </cell>
          <cell r="B1387" t="str">
            <v>ﾙｰﾌﾄﾞﾚｲﾝ</v>
          </cell>
          <cell r="C1387" t="str">
            <v>横型φ100ﾓﾙﾀﾙ防水用</v>
          </cell>
          <cell r="D1387" t="str">
            <v>ヶ所</v>
          </cell>
          <cell r="E1387">
            <v>7750</v>
          </cell>
          <cell r="F1387" t="str">
            <v>P-99</v>
          </cell>
        </row>
        <row r="1388">
          <cell r="A1388">
            <v>258421</v>
          </cell>
          <cell r="B1388" t="str">
            <v>ﾙｰﾌﾄﾞﾚｲﾝ</v>
          </cell>
          <cell r="C1388" t="str">
            <v>縦型φ50ﾓﾙﾀﾙ防水用</v>
          </cell>
          <cell r="D1388" t="str">
            <v>ヶ所</v>
          </cell>
          <cell r="E1388">
            <v>5460</v>
          </cell>
          <cell r="F1388" t="str">
            <v>P-99</v>
          </cell>
        </row>
        <row r="1389">
          <cell r="A1389">
            <v>258422</v>
          </cell>
          <cell r="B1389" t="str">
            <v>ﾙｰﾌﾄﾞﾚｲﾝ</v>
          </cell>
          <cell r="C1389" t="str">
            <v>縦型φ75ﾓﾙﾀﾙ防水用</v>
          </cell>
          <cell r="D1389" t="str">
            <v>ヶ所</v>
          </cell>
          <cell r="E1389">
            <v>6540</v>
          </cell>
          <cell r="F1389" t="str">
            <v>P-99</v>
          </cell>
        </row>
        <row r="1390">
          <cell r="A1390">
            <v>258423</v>
          </cell>
          <cell r="B1390" t="str">
            <v>ﾙｰﾌﾄﾞﾚｲﾝ</v>
          </cell>
          <cell r="C1390" t="str">
            <v>縦型φ100ﾓﾙﾀﾙ防水用</v>
          </cell>
          <cell r="D1390" t="str">
            <v>ヶ所</v>
          </cell>
          <cell r="E1390">
            <v>7190</v>
          </cell>
          <cell r="F1390" t="str">
            <v>P-99</v>
          </cell>
        </row>
        <row r="1391">
          <cell r="A1391">
            <v>258424</v>
          </cell>
          <cell r="B1391" t="str">
            <v>ﾌﾛｱﾄﾞﾚｲﾝ</v>
          </cell>
          <cell r="C1391" t="str">
            <v>縦型φ75ﾓﾙﾀﾙ防水用</v>
          </cell>
          <cell r="D1391" t="str">
            <v>ヶ所</v>
          </cell>
          <cell r="E1391">
            <v>3970</v>
          </cell>
          <cell r="F1391" t="str">
            <v>P-99</v>
          </cell>
        </row>
        <row r="1392">
          <cell r="A1392">
            <v>258425</v>
          </cell>
          <cell r="B1392" t="str">
            <v>ﾊﾞﾙｺﾆｰﾄﾞﾚｲﾝ</v>
          </cell>
          <cell r="C1392" t="str">
            <v>中継用φ100</v>
          </cell>
          <cell r="D1392" t="str">
            <v>ヶ所</v>
          </cell>
          <cell r="E1392">
            <v>4670</v>
          </cell>
          <cell r="F1392" t="str">
            <v>P-99</v>
          </cell>
        </row>
        <row r="1393">
          <cell r="A1393">
            <v>258431</v>
          </cell>
          <cell r="B1393" t="str">
            <v>ﾊﾟﾗﾍﾟｯﾄ笠木</v>
          </cell>
          <cell r="C1393" t="str">
            <v>ｱﾙﾐ既製品 幅150mm</v>
          </cell>
          <cell r="D1393" t="str">
            <v>ｍ</v>
          </cell>
          <cell r="E1393">
            <v>5850</v>
          </cell>
          <cell r="F1393" t="str">
            <v>P-99</v>
          </cell>
        </row>
        <row r="1394">
          <cell r="A1394">
            <v>258432</v>
          </cell>
          <cell r="B1394" t="str">
            <v>ﾊﾟﾗﾍﾟｯﾄ笠木</v>
          </cell>
          <cell r="C1394" t="str">
            <v>ｱﾙﾐ既製品 幅200mm</v>
          </cell>
          <cell r="D1394" t="str">
            <v>ｍ</v>
          </cell>
          <cell r="E1394">
            <v>7540</v>
          </cell>
          <cell r="F1394" t="str">
            <v>P-99</v>
          </cell>
        </row>
        <row r="1395">
          <cell r="A1395">
            <v>258433</v>
          </cell>
          <cell r="B1395" t="str">
            <v>ﾊﾟﾗﾍﾟｯﾄ笠木</v>
          </cell>
          <cell r="C1395" t="str">
            <v>ｱﾙﾐ既製品 幅150mm(ｺｰﾅｰ用）</v>
          </cell>
          <cell r="D1395" t="str">
            <v>ヶ所</v>
          </cell>
          <cell r="E1395">
            <v>13300</v>
          </cell>
          <cell r="F1395" t="str">
            <v>P-99</v>
          </cell>
        </row>
        <row r="1396">
          <cell r="A1396">
            <v>258434</v>
          </cell>
          <cell r="B1396" t="str">
            <v>ﾊﾟﾗﾍﾟｯﾄ笠木</v>
          </cell>
          <cell r="C1396" t="str">
            <v>ｱﾙﾐ既製品 幅200mm(ｺｰﾅｰ用）</v>
          </cell>
          <cell r="D1396" t="str">
            <v>ヶ所</v>
          </cell>
          <cell r="E1396">
            <v>14600</v>
          </cell>
          <cell r="F1396" t="str">
            <v>P-99</v>
          </cell>
        </row>
        <row r="1397">
          <cell r="A1397">
            <v>258441</v>
          </cell>
          <cell r="B1397" t="str">
            <v>ﾀﾗｯﾌﾟ</v>
          </cell>
          <cell r="C1397" t="str">
            <v>鋼製φ19 幅400</v>
          </cell>
          <cell r="D1397" t="str">
            <v>ヶ所</v>
          </cell>
          <cell r="E1397">
            <v>1850</v>
          </cell>
          <cell r="F1397" t="str">
            <v>P-99</v>
          </cell>
        </row>
        <row r="1398">
          <cell r="A1398">
            <v>258442</v>
          </cell>
          <cell r="B1398" t="str">
            <v>ﾀﾗｯﾌﾟ</v>
          </cell>
          <cell r="C1398" t="str">
            <v>ｽﾃﾝﾚｽ製φ19 幅400</v>
          </cell>
          <cell r="D1398" t="str">
            <v>ヶ所</v>
          </cell>
          <cell r="E1398">
            <v>4330</v>
          </cell>
          <cell r="F1398" t="str">
            <v>P-99</v>
          </cell>
        </row>
        <row r="1399">
          <cell r="A1399">
            <v>258443</v>
          </cell>
          <cell r="B1399" t="str">
            <v>ﾀﾗｯﾌﾟ</v>
          </cell>
          <cell r="C1399" t="str">
            <v>ｽﾃﾝﾚｽ製φ22 幅400</v>
          </cell>
          <cell r="D1399" t="str">
            <v>ヶ所</v>
          </cell>
          <cell r="E1399">
            <v>4770</v>
          </cell>
          <cell r="F1399" t="str">
            <v>P-99</v>
          </cell>
        </row>
        <row r="1400">
          <cell r="A1400">
            <v>258451</v>
          </cell>
          <cell r="B1400" t="str">
            <v>ﾊﾞﾙｺﾆｰ手すり</v>
          </cell>
          <cell r="C1400" t="str">
            <v xml:space="preserve">鋼製丸ﾊﾟｲﾌﾟ 高1.1m 電気亜鉛ﾒｯｷ </v>
          </cell>
          <cell r="D1400" t="str">
            <v>ｍ</v>
          </cell>
          <cell r="E1400">
            <v>12800</v>
          </cell>
          <cell r="F1400" t="str">
            <v>P-99</v>
          </cell>
        </row>
        <row r="1401">
          <cell r="A1401">
            <v>258452</v>
          </cell>
          <cell r="B1401" t="str">
            <v>ﾊﾞﾙｺﾆｰ手すり</v>
          </cell>
          <cell r="C1401" t="str">
            <v xml:space="preserve">鋼製丸ﾊﾟｲﾌﾟ 高0.5m 電気亜鉛ﾒｯｷ </v>
          </cell>
          <cell r="D1401" t="str">
            <v>ｍ</v>
          </cell>
          <cell r="E1401">
            <v>10000</v>
          </cell>
          <cell r="F1401" t="str">
            <v>P-99</v>
          </cell>
        </row>
        <row r="1402">
          <cell r="A1402">
            <v>258453</v>
          </cell>
          <cell r="B1402" t="str">
            <v>ﾊﾞﾙｺﾆｰ手すり</v>
          </cell>
          <cell r="C1402" t="str">
            <v>ｱﾙﾐ製 高1.1m ｱﾙﾏｲﾄ加工</v>
          </cell>
          <cell r="D1402" t="str">
            <v>ｍ</v>
          </cell>
          <cell r="E1402">
            <v>39500</v>
          </cell>
          <cell r="F1402" t="str">
            <v>P-99</v>
          </cell>
        </row>
        <row r="1403">
          <cell r="A1403">
            <v>258454</v>
          </cell>
          <cell r="B1403" t="str">
            <v>ﾊﾞﾙｺﾆｰ手すり</v>
          </cell>
          <cell r="C1403" t="str">
            <v>ｱﾙﾐ製 高0.5m ｱﾙﾏｲﾄ加工</v>
          </cell>
          <cell r="D1403" t="str">
            <v>ｍ</v>
          </cell>
          <cell r="E1403">
            <v>28400</v>
          </cell>
          <cell r="F1403" t="str">
            <v>P-99</v>
          </cell>
        </row>
        <row r="1404">
          <cell r="A1404">
            <v>258455</v>
          </cell>
          <cell r="B1404" t="str">
            <v>ﾊﾞﾙｺﾆｰ手すり</v>
          </cell>
          <cell r="C1404" t="str">
            <v>ｱﾙﾐ製 高1.12m BL規格品</v>
          </cell>
          <cell r="D1404" t="str">
            <v>ｍ</v>
          </cell>
          <cell r="E1404">
            <v>32100</v>
          </cell>
          <cell r="F1404" t="str">
            <v>P-99</v>
          </cell>
        </row>
        <row r="1405">
          <cell r="A1405">
            <v>258456</v>
          </cell>
          <cell r="B1405" t="str">
            <v>ﾊﾞﾙｺﾆｰ手すり</v>
          </cell>
          <cell r="C1405" t="str">
            <v>ｽﾃﾝﾚｽ製 高1.1m</v>
          </cell>
          <cell r="D1405" t="str">
            <v>ｍ</v>
          </cell>
          <cell r="E1405">
            <v>44800</v>
          </cell>
          <cell r="F1405" t="str">
            <v>P-100</v>
          </cell>
        </row>
        <row r="1406">
          <cell r="A1406">
            <v>258457</v>
          </cell>
          <cell r="B1406" t="str">
            <v>ﾊﾞﾙｺﾆｰ手すり</v>
          </cell>
          <cell r="C1406" t="str">
            <v>ｽﾃﾝﾚｽ製 高0.5m</v>
          </cell>
          <cell r="D1406" t="str">
            <v>ｍ</v>
          </cell>
          <cell r="E1406">
            <v>41600</v>
          </cell>
          <cell r="F1406" t="str">
            <v>P-100</v>
          </cell>
        </row>
        <row r="1407">
          <cell r="A1407">
            <v>258461</v>
          </cell>
          <cell r="B1407" t="str">
            <v>階段すべり止め金具</v>
          </cell>
          <cell r="C1407" t="str">
            <v>ｽﾃﾝﾚｽ製 幅35 ｺﾞﾑ入り</v>
          </cell>
          <cell r="D1407" t="str">
            <v>ｍ</v>
          </cell>
          <cell r="E1407">
            <v>2410</v>
          </cell>
          <cell r="F1407" t="str">
            <v>P-100</v>
          </cell>
        </row>
        <row r="1408">
          <cell r="A1408">
            <v>258462</v>
          </cell>
          <cell r="B1408" t="str">
            <v>階段すべり止め金具</v>
          </cell>
          <cell r="C1408" t="str">
            <v>真鍮製 幅35 ｺﾞﾑ入り</v>
          </cell>
          <cell r="D1408" t="str">
            <v>ｍ</v>
          </cell>
          <cell r="E1408">
            <v>3030</v>
          </cell>
          <cell r="F1408" t="str">
            <v>P-100</v>
          </cell>
        </row>
        <row r="1409">
          <cell r="A1409">
            <v>258463</v>
          </cell>
          <cell r="B1409" t="str">
            <v>階段すべり止め金具</v>
          </cell>
          <cell r="C1409" t="str">
            <v>ｱﾙﾐ製 幅35 ｺﾞﾑ入り</v>
          </cell>
          <cell r="D1409" t="str">
            <v>ｍ</v>
          </cell>
          <cell r="E1409">
            <v>1940</v>
          </cell>
          <cell r="F1409" t="str">
            <v>P-100</v>
          </cell>
        </row>
        <row r="1410">
          <cell r="A1410">
            <v>258471</v>
          </cell>
          <cell r="B1410" t="str">
            <v>ｸﾞﾚｰﾁﾝｸﾞ</v>
          </cell>
          <cell r="C1410" t="str">
            <v>鋳鉄製 幅150*厚15</v>
          </cell>
          <cell r="D1410" t="str">
            <v>ｍ</v>
          </cell>
          <cell r="E1410">
            <v>21600</v>
          </cell>
          <cell r="F1410" t="str">
            <v>P-100</v>
          </cell>
        </row>
        <row r="1411">
          <cell r="A1411">
            <v>258472</v>
          </cell>
          <cell r="B1411" t="str">
            <v>ｸﾞﾚｰﾁﾝｸﾞ</v>
          </cell>
          <cell r="C1411" t="str">
            <v>鋳鉄製 幅200*厚15</v>
          </cell>
          <cell r="D1411" t="str">
            <v>ｍ</v>
          </cell>
          <cell r="E1411">
            <v>23200</v>
          </cell>
          <cell r="F1411" t="str">
            <v>P-100</v>
          </cell>
        </row>
        <row r="1412">
          <cell r="A1412">
            <v>258473</v>
          </cell>
          <cell r="B1412" t="str">
            <v>ｸﾞﾚｰﾁﾝｸﾞ</v>
          </cell>
          <cell r="C1412" t="str">
            <v>ｽﾃﾝﾚｽ製 幅150*厚15</v>
          </cell>
          <cell r="D1412" t="str">
            <v>ｍ</v>
          </cell>
          <cell r="E1412">
            <v>29500</v>
          </cell>
          <cell r="F1412" t="str">
            <v>P-100</v>
          </cell>
        </row>
        <row r="1413">
          <cell r="A1413">
            <v>258474</v>
          </cell>
          <cell r="B1413" t="str">
            <v>ｸﾞﾚｰﾁﾝｸﾞ</v>
          </cell>
          <cell r="C1413" t="str">
            <v>ｽﾃﾝﾚｽ製 幅200*厚15</v>
          </cell>
          <cell r="D1413" t="str">
            <v>ｍ</v>
          </cell>
          <cell r="E1413">
            <v>34600</v>
          </cell>
          <cell r="F1413" t="str">
            <v>P-100</v>
          </cell>
        </row>
        <row r="1414">
          <cell r="A1414">
            <v>258481</v>
          </cell>
          <cell r="B1414" t="str">
            <v>パイプ扉</v>
          </cell>
          <cell r="C1414" t="str">
            <v>亜鉛ﾊﾟｲﾌﾟ</v>
          </cell>
          <cell r="D1414" t="str">
            <v>ｍ2</v>
          </cell>
          <cell r="E1414">
            <v>47400</v>
          </cell>
          <cell r="F1414" t="str">
            <v>P-100</v>
          </cell>
        </row>
        <row r="1415">
          <cell r="A1415">
            <v>258491</v>
          </cell>
          <cell r="B1415" t="str">
            <v>亜鉛パイプ格子</v>
          </cell>
          <cell r="C1415" t="str">
            <v xml:space="preserve">φ21.7 </v>
          </cell>
          <cell r="D1415" t="str">
            <v>ｍ2</v>
          </cell>
          <cell r="E1415">
            <v>37500</v>
          </cell>
          <cell r="F1415" t="str">
            <v>P-100</v>
          </cell>
        </row>
        <row r="1416">
          <cell r="A1416">
            <v>258492</v>
          </cell>
          <cell r="B1416" t="str">
            <v>亜鉛角格子</v>
          </cell>
          <cell r="C1416" t="str">
            <v>25*25</v>
          </cell>
          <cell r="D1416" t="str">
            <v>ｍ2</v>
          </cell>
          <cell r="E1416">
            <v>38100</v>
          </cell>
          <cell r="F1416" t="str">
            <v>P-100</v>
          </cell>
        </row>
        <row r="1417">
          <cell r="A1417">
            <v>258493</v>
          </cell>
          <cell r="B1417" t="str">
            <v>鉄筋面格子</v>
          </cell>
          <cell r="C1417" t="str">
            <v>D10-D13</v>
          </cell>
          <cell r="D1417" t="str">
            <v>ｍ2</v>
          </cell>
          <cell r="E1417">
            <v>37100</v>
          </cell>
          <cell r="F1417" t="str">
            <v>P-100</v>
          </cell>
        </row>
        <row r="1418">
          <cell r="A1418">
            <v>258501</v>
          </cell>
          <cell r="B1418" t="str">
            <v>鉄骨階段</v>
          </cell>
          <cell r="C1418" t="str">
            <v>直階段 幅0.9m 手摺共</v>
          </cell>
          <cell r="D1418" t="str">
            <v>ｍ</v>
          </cell>
          <cell r="E1418">
            <v>74100</v>
          </cell>
          <cell r="F1418" t="str">
            <v>P-100</v>
          </cell>
        </row>
        <row r="1419">
          <cell r="A1419">
            <v>258502</v>
          </cell>
          <cell r="B1419" t="str">
            <v>鉄骨階段</v>
          </cell>
          <cell r="C1419" t="str">
            <v>直階段 幅1.2m 手摺共</v>
          </cell>
          <cell r="D1419" t="str">
            <v>ｍ</v>
          </cell>
          <cell r="E1419">
            <v>83700</v>
          </cell>
          <cell r="F1419" t="str">
            <v>P-100</v>
          </cell>
        </row>
        <row r="1420">
          <cell r="A1420">
            <v>258503</v>
          </cell>
          <cell r="B1420" t="str">
            <v>鉄骨階段</v>
          </cell>
          <cell r="C1420" t="str">
            <v>直階段 幅1.5m 手摺共</v>
          </cell>
          <cell r="D1420" t="str">
            <v>ｍ</v>
          </cell>
          <cell r="E1420">
            <v>94100</v>
          </cell>
          <cell r="F1420" t="str">
            <v>P-100</v>
          </cell>
        </row>
        <row r="1421">
          <cell r="A1421">
            <v>258504</v>
          </cell>
          <cell r="B1421" t="str">
            <v>鉄骨階段</v>
          </cell>
          <cell r="C1421" t="str">
            <v>直階段 幅1.8m 手摺共</v>
          </cell>
          <cell r="D1421" t="str">
            <v>ｍ</v>
          </cell>
          <cell r="E1421">
            <v>102200</v>
          </cell>
          <cell r="F1421" t="str">
            <v>P-100</v>
          </cell>
        </row>
        <row r="1422">
          <cell r="A1422">
            <v>258505</v>
          </cell>
          <cell r="B1422" t="str">
            <v>鉄骨階段</v>
          </cell>
          <cell r="C1422" t="str">
            <v>ﾗｾﾝ階段 直径1.4m 手摺共</v>
          </cell>
          <cell r="D1422" t="str">
            <v>ｍ</v>
          </cell>
          <cell r="E1422">
            <v>110200</v>
          </cell>
          <cell r="F1422" t="str">
            <v>P-100</v>
          </cell>
        </row>
        <row r="1423">
          <cell r="A1423">
            <v>258506</v>
          </cell>
          <cell r="B1423" t="str">
            <v>鉄骨階段</v>
          </cell>
          <cell r="C1423" t="str">
            <v>ﾗｾﾝ階段 直径1.6m 手摺共</v>
          </cell>
          <cell r="D1423" t="str">
            <v>ｍ</v>
          </cell>
          <cell r="E1423">
            <v>123000</v>
          </cell>
          <cell r="F1423" t="str">
            <v>P-100</v>
          </cell>
        </row>
        <row r="1424">
          <cell r="A1424">
            <v>258507</v>
          </cell>
          <cell r="B1424" t="str">
            <v>鉄骨階段</v>
          </cell>
          <cell r="C1424" t="str">
            <v>ﾗｾﾝ階段 直径1.8m 手摺共</v>
          </cell>
          <cell r="D1424" t="str">
            <v>ｍ</v>
          </cell>
          <cell r="E1424">
            <v>132300</v>
          </cell>
          <cell r="F1424" t="str">
            <v>P-100</v>
          </cell>
        </row>
        <row r="1425">
          <cell r="A1425">
            <v>258511</v>
          </cell>
          <cell r="B1425" t="str">
            <v>階段手摺</v>
          </cell>
          <cell r="C1425" t="str">
            <v>鋼製 H900φ42.7手摺子φ25@300</v>
          </cell>
          <cell r="D1425" t="str">
            <v>ｍ</v>
          </cell>
          <cell r="E1425">
            <v>9900</v>
          </cell>
          <cell r="F1425" t="str">
            <v>P-100</v>
          </cell>
        </row>
        <row r="1426">
          <cell r="A1426">
            <v>258512</v>
          </cell>
          <cell r="B1426" t="str">
            <v>階段手摺</v>
          </cell>
          <cell r="C1426" t="str">
            <v>鋼製 H300φ42.7手摺子φ25@300</v>
          </cell>
          <cell r="D1426" t="str">
            <v>ｍ</v>
          </cell>
          <cell r="E1426">
            <v>9640</v>
          </cell>
          <cell r="F1426" t="str">
            <v>P-100</v>
          </cell>
        </row>
        <row r="1427">
          <cell r="A1427">
            <v>258521</v>
          </cell>
          <cell r="B1427" t="str">
            <v>階段手摺</v>
          </cell>
          <cell r="C1427" t="str">
            <v>ｱﾙﾐ製 H900φ42.7手摺子φ25@300</v>
          </cell>
          <cell r="D1427" t="str">
            <v>ｍ</v>
          </cell>
          <cell r="E1427">
            <v>36700</v>
          </cell>
          <cell r="F1427" t="str">
            <v>P-100</v>
          </cell>
        </row>
        <row r="1428">
          <cell r="A1428">
            <v>258522</v>
          </cell>
          <cell r="B1428" t="str">
            <v>階段手摺</v>
          </cell>
          <cell r="C1428" t="str">
            <v>ｱﾙﾐ製 H300φ42.7手摺子φ25@300</v>
          </cell>
          <cell r="D1428" t="str">
            <v>ｍ</v>
          </cell>
          <cell r="E1428">
            <v>26400</v>
          </cell>
          <cell r="F1428" t="str">
            <v>P-100</v>
          </cell>
        </row>
        <row r="1429">
          <cell r="A1429">
            <v>258531</v>
          </cell>
          <cell r="B1429" t="str">
            <v>階段手摺</v>
          </cell>
          <cell r="C1429" t="str">
            <v>ｽﾃﾝﾚｽ製 H900φ42.7手摺子φ25@300</v>
          </cell>
          <cell r="D1429" t="str">
            <v>ｍ</v>
          </cell>
          <cell r="E1429">
            <v>40400</v>
          </cell>
          <cell r="F1429" t="str">
            <v>P-100</v>
          </cell>
        </row>
        <row r="1430">
          <cell r="A1430">
            <v>258532</v>
          </cell>
          <cell r="B1430" t="str">
            <v>階段手摺</v>
          </cell>
          <cell r="C1430" t="str">
            <v>ｽﾃﾝﾚｽ製 H300φ42.7手摺子φ25@300</v>
          </cell>
          <cell r="D1430" t="str">
            <v>ｍ</v>
          </cell>
          <cell r="E1430">
            <v>38600</v>
          </cell>
          <cell r="F1430" t="str">
            <v>P-100</v>
          </cell>
        </row>
        <row r="1431">
          <cell r="A1431">
            <v>258541</v>
          </cell>
          <cell r="B1431" t="str">
            <v>ｶｰﾃﾝﾚｰﾙ取付</v>
          </cell>
          <cell r="C1431" t="str">
            <v>手間のみ Ｓﾚｰﾙ</v>
          </cell>
          <cell r="D1431" t="str">
            <v>ｍ</v>
          </cell>
          <cell r="E1431">
            <v>1100</v>
          </cell>
          <cell r="F1431" t="str">
            <v>P-101</v>
          </cell>
        </row>
        <row r="1432">
          <cell r="A1432">
            <v>258542</v>
          </cell>
          <cell r="B1432" t="str">
            <v>ｶｰﾃﾝﾚｰﾙ取付</v>
          </cell>
          <cell r="C1432" t="str">
            <v>手間のみ Ｗﾚｰﾙ</v>
          </cell>
          <cell r="D1432" t="str">
            <v>ｍ</v>
          </cell>
          <cell r="E1432">
            <v>1370</v>
          </cell>
          <cell r="F1432" t="str">
            <v>P-101</v>
          </cell>
        </row>
        <row r="1433">
          <cell r="A1433">
            <v>258551</v>
          </cell>
          <cell r="B1433" t="str">
            <v>立てどい</v>
          </cell>
          <cell r="C1433" t="str">
            <v>ＶＵ管 125A 受金物共</v>
          </cell>
          <cell r="D1433" t="str">
            <v>ｍ</v>
          </cell>
          <cell r="E1433">
            <v>2470</v>
          </cell>
          <cell r="F1433" t="str">
            <v>P-101</v>
          </cell>
        </row>
        <row r="1434">
          <cell r="A1434">
            <v>258552</v>
          </cell>
          <cell r="B1434" t="str">
            <v>立てどい</v>
          </cell>
          <cell r="C1434" t="str">
            <v>ＶＰ管 75A 受金物共</v>
          </cell>
          <cell r="D1434" t="str">
            <v>ｍ</v>
          </cell>
          <cell r="E1434">
            <v>2140</v>
          </cell>
          <cell r="F1434" t="str">
            <v>P-101</v>
          </cell>
        </row>
        <row r="1435">
          <cell r="A1435">
            <v>258553</v>
          </cell>
          <cell r="B1435" t="str">
            <v>立てどい</v>
          </cell>
          <cell r="C1435" t="str">
            <v>ＶＰ管 100A 受金物共</v>
          </cell>
          <cell r="D1435" t="str">
            <v>ｍ</v>
          </cell>
          <cell r="E1435">
            <v>2580</v>
          </cell>
          <cell r="F1435" t="str">
            <v>P-101</v>
          </cell>
        </row>
        <row r="1436">
          <cell r="A1436">
            <v>258554</v>
          </cell>
          <cell r="B1436" t="str">
            <v>立てどい</v>
          </cell>
          <cell r="C1436" t="str">
            <v>ＶＰ管 125A 受金物共</v>
          </cell>
          <cell r="D1436" t="str">
            <v>ｍ</v>
          </cell>
          <cell r="E1436">
            <v>3160</v>
          </cell>
          <cell r="F1436" t="str">
            <v>P-101</v>
          </cell>
        </row>
        <row r="1437">
          <cell r="A1437">
            <v>258600</v>
          </cell>
          <cell r="B1437" t="str">
            <v>壁波板張（亜鉛鉄板）</v>
          </cell>
          <cell r="C1437" t="str">
            <v>小波 厚0.35 下地別途</v>
          </cell>
          <cell r="D1437" t="str">
            <v>ｍ2</v>
          </cell>
          <cell r="E1437">
            <v>1700</v>
          </cell>
          <cell r="F1437" t="str">
            <v>P-101</v>
          </cell>
        </row>
        <row r="1438">
          <cell r="A1438">
            <v>258601</v>
          </cell>
          <cell r="B1438" t="str">
            <v>壁波板張（亜鉛鉄板）</v>
          </cell>
          <cell r="C1438" t="str">
            <v>大波 厚0.4 下地別途</v>
          </cell>
          <cell r="D1438" t="str">
            <v>ｍ2</v>
          </cell>
          <cell r="E1438">
            <v>1840</v>
          </cell>
          <cell r="F1438" t="str">
            <v>P-101</v>
          </cell>
        </row>
        <row r="1440">
          <cell r="A1440" t="str">
            <v>木製建具工事</v>
          </cell>
        </row>
        <row r="1442">
          <cell r="A1442">
            <v>261001</v>
          </cell>
          <cell r="B1442" t="str">
            <v>ﾌﾗｯｼｭ戸　両開</v>
          </cell>
          <cell r="C1442" t="str">
            <v>1800*2000 上級</v>
          </cell>
          <cell r="D1442" t="str">
            <v>ヶ所</v>
          </cell>
          <cell r="E1442">
            <v>54100</v>
          </cell>
          <cell r="F1442" t="str">
            <v>P-102</v>
          </cell>
        </row>
        <row r="1443">
          <cell r="A1443">
            <v>261002</v>
          </cell>
          <cell r="B1443" t="str">
            <v>ﾌﾗｯｼｭ戸　両開</v>
          </cell>
          <cell r="C1443" t="str">
            <v>1800*2000 中級</v>
          </cell>
          <cell r="D1443" t="str">
            <v>ヶ所</v>
          </cell>
          <cell r="E1443">
            <v>50100</v>
          </cell>
          <cell r="F1443" t="str">
            <v>P-102</v>
          </cell>
        </row>
        <row r="1444">
          <cell r="A1444">
            <v>261003</v>
          </cell>
          <cell r="B1444" t="str">
            <v>ﾌﾗｯｼｭ戸　両開</v>
          </cell>
          <cell r="C1444" t="str">
            <v>1800*2000 並級</v>
          </cell>
          <cell r="D1444" t="str">
            <v>ヶ所</v>
          </cell>
          <cell r="E1444">
            <v>46000</v>
          </cell>
          <cell r="F1444" t="str">
            <v>P-102</v>
          </cell>
        </row>
        <row r="1445">
          <cell r="A1445">
            <v>261010</v>
          </cell>
          <cell r="B1445" t="str">
            <v>ﾌﾗｯｼｭ戸　片開</v>
          </cell>
          <cell r="C1445" t="str">
            <v>900*1800 上級</v>
          </cell>
          <cell r="D1445" t="str">
            <v>枚</v>
          </cell>
          <cell r="E1445">
            <v>29700</v>
          </cell>
          <cell r="F1445" t="str">
            <v>P-102</v>
          </cell>
        </row>
        <row r="1446">
          <cell r="A1446">
            <v>261011</v>
          </cell>
          <cell r="B1446" t="str">
            <v>ﾌﾗｯｼｭ戸　片開</v>
          </cell>
          <cell r="C1446" t="str">
            <v>900*1800 中級</v>
          </cell>
          <cell r="D1446" t="str">
            <v>枚</v>
          </cell>
          <cell r="E1446">
            <v>27400</v>
          </cell>
          <cell r="F1446" t="str">
            <v>P-102</v>
          </cell>
        </row>
        <row r="1447">
          <cell r="A1447">
            <v>261012</v>
          </cell>
          <cell r="B1447" t="str">
            <v>ﾌﾗｯｼｭ戸　片開</v>
          </cell>
          <cell r="C1447" t="str">
            <v>900*1800 並級</v>
          </cell>
          <cell r="D1447" t="str">
            <v>枚</v>
          </cell>
          <cell r="E1447">
            <v>25000</v>
          </cell>
          <cell r="F1447" t="str">
            <v>P-102</v>
          </cell>
        </row>
        <row r="1448">
          <cell r="A1448">
            <v>261020</v>
          </cell>
          <cell r="B1448" t="str">
            <v>ﾌﾗｯｼｭ戸　引違</v>
          </cell>
          <cell r="C1448" t="str">
            <v>1800*2000 上級</v>
          </cell>
          <cell r="D1448" t="str">
            <v>ヶ所</v>
          </cell>
          <cell r="E1448">
            <v>46800</v>
          </cell>
          <cell r="F1448" t="str">
            <v>P-102</v>
          </cell>
        </row>
        <row r="1449">
          <cell r="A1449">
            <v>261021</v>
          </cell>
          <cell r="B1449" t="str">
            <v>ﾌﾗｯｼｭ戸　引違</v>
          </cell>
          <cell r="C1449" t="str">
            <v>1800*2000 中級</v>
          </cell>
          <cell r="D1449" t="str">
            <v>ヶ所</v>
          </cell>
          <cell r="E1449">
            <v>42800</v>
          </cell>
          <cell r="F1449" t="str">
            <v>P-102</v>
          </cell>
        </row>
        <row r="1450">
          <cell r="A1450">
            <v>261022</v>
          </cell>
          <cell r="B1450" t="str">
            <v>ﾌﾗｯｼｭ戸　引違</v>
          </cell>
          <cell r="C1450" t="str">
            <v>1800*2000 並級</v>
          </cell>
          <cell r="D1450" t="str">
            <v>ヶ所</v>
          </cell>
          <cell r="E1450">
            <v>38600</v>
          </cell>
          <cell r="F1450" t="str">
            <v>P-102</v>
          </cell>
        </row>
        <row r="1451">
          <cell r="A1451">
            <v>261030</v>
          </cell>
          <cell r="B1451" t="str">
            <v>ﾌﾗｯｼｭ戸　片引</v>
          </cell>
          <cell r="C1451" t="str">
            <v>900*1800 上級</v>
          </cell>
          <cell r="D1451" t="str">
            <v>枚</v>
          </cell>
          <cell r="E1451">
            <v>22800</v>
          </cell>
          <cell r="F1451" t="str">
            <v>P-102</v>
          </cell>
        </row>
        <row r="1452">
          <cell r="A1452">
            <v>261031</v>
          </cell>
          <cell r="B1452" t="str">
            <v>ﾌﾗｯｼｭ戸　片引</v>
          </cell>
          <cell r="C1452" t="str">
            <v>900*1800 中級</v>
          </cell>
          <cell r="D1452" t="str">
            <v>枚</v>
          </cell>
          <cell r="E1452">
            <v>20900</v>
          </cell>
          <cell r="F1452" t="str">
            <v>P-102</v>
          </cell>
        </row>
        <row r="1453">
          <cell r="A1453">
            <v>261032</v>
          </cell>
          <cell r="B1453" t="str">
            <v>ﾌﾗｯｼｭ戸　片引</v>
          </cell>
          <cell r="C1453" t="str">
            <v>900*1800 並級</v>
          </cell>
          <cell r="D1453" t="str">
            <v>枚</v>
          </cell>
          <cell r="E1453">
            <v>18900</v>
          </cell>
          <cell r="F1453" t="str">
            <v>P-102</v>
          </cell>
        </row>
        <row r="1454">
          <cell r="A1454">
            <v>261040</v>
          </cell>
          <cell r="B1454" t="str">
            <v>額入り割増</v>
          </cell>
          <cell r="C1454" t="str">
            <v>ｶﾞﾗｽ別途</v>
          </cell>
          <cell r="D1454" t="str">
            <v>ヶ所</v>
          </cell>
          <cell r="E1454">
            <v>3270</v>
          </cell>
          <cell r="F1454" t="str">
            <v>P-102</v>
          </cell>
        </row>
        <row r="1455">
          <cell r="A1455">
            <v>261050</v>
          </cell>
          <cell r="B1455" t="str">
            <v>ふすま　片面</v>
          </cell>
          <cell r="C1455" t="str">
            <v>900*1800 上級</v>
          </cell>
          <cell r="D1455" t="str">
            <v>枚</v>
          </cell>
          <cell r="E1455">
            <v>10000</v>
          </cell>
          <cell r="F1455" t="str">
            <v>P-102</v>
          </cell>
        </row>
        <row r="1456">
          <cell r="A1456">
            <v>261051</v>
          </cell>
          <cell r="B1456" t="str">
            <v>ふすま　片面</v>
          </cell>
          <cell r="C1456" t="str">
            <v>900*1800 中級</v>
          </cell>
          <cell r="D1456" t="str">
            <v>枚</v>
          </cell>
          <cell r="E1456">
            <v>9350</v>
          </cell>
          <cell r="F1456" t="str">
            <v>P-102</v>
          </cell>
        </row>
        <row r="1457">
          <cell r="A1457">
            <v>261052</v>
          </cell>
          <cell r="B1457" t="str">
            <v>ふすま　片面</v>
          </cell>
          <cell r="C1457" t="str">
            <v>900*1800 並級</v>
          </cell>
          <cell r="D1457" t="str">
            <v>枚</v>
          </cell>
          <cell r="E1457">
            <v>8660</v>
          </cell>
          <cell r="F1457" t="str">
            <v>P-102</v>
          </cell>
        </row>
        <row r="1458">
          <cell r="A1458">
            <v>261060</v>
          </cell>
          <cell r="B1458" t="str">
            <v>ふすま　両面</v>
          </cell>
          <cell r="C1458" t="str">
            <v>900*1800 上級</v>
          </cell>
          <cell r="D1458" t="str">
            <v>枚</v>
          </cell>
          <cell r="E1458">
            <v>10400</v>
          </cell>
          <cell r="F1458" t="str">
            <v>P-102</v>
          </cell>
        </row>
        <row r="1459">
          <cell r="A1459">
            <v>261061</v>
          </cell>
          <cell r="B1459" t="str">
            <v>ふすま　両面</v>
          </cell>
          <cell r="C1459" t="str">
            <v>900*1800 中級</v>
          </cell>
          <cell r="D1459" t="str">
            <v>枚</v>
          </cell>
          <cell r="E1459">
            <v>9750</v>
          </cell>
          <cell r="F1459" t="str">
            <v>P-102</v>
          </cell>
        </row>
        <row r="1460">
          <cell r="A1460">
            <v>261062</v>
          </cell>
          <cell r="B1460" t="str">
            <v>ふすま　両面</v>
          </cell>
          <cell r="C1460" t="str">
            <v>900*1800 並級</v>
          </cell>
          <cell r="D1460" t="str">
            <v>枚</v>
          </cell>
          <cell r="E1460">
            <v>9020</v>
          </cell>
          <cell r="F1460" t="str">
            <v>P-102</v>
          </cell>
        </row>
        <row r="1461">
          <cell r="A1461">
            <v>261070</v>
          </cell>
          <cell r="B1461" t="str">
            <v>ふすま　開き</v>
          </cell>
          <cell r="C1461" t="str">
            <v>900*1800 上級</v>
          </cell>
          <cell r="D1461" t="str">
            <v>枚</v>
          </cell>
          <cell r="E1461">
            <v>13800</v>
          </cell>
          <cell r="F1461" t="str">
            <v>P-102</v>
          </cell>
        </row>
        <row r="1462">
          <cell r="A1462">
            <v>261071</v>
          </cell>
          <cell r="B1462" t="str">
            <v>ふすま　開き</v>
          </cell>
          <cell r="C1462" t="str">
            <v>900*1800 中級</v>
          </cell>
          <cell r="D1462" t="str">
            <v>枚</v>
          </cell>
          <cell r="E1462">
            <v>13000</v>
          </cell>
          <cell r="F1462" t="str">
            <v>P-102</v>
          </cell>
        </row>
        <row r="1463">
          <cell r="A1463">
            <v>261072</v>
          </cell>
          <cell r="B1463" t="str">
            <v>ふすま　開き</v>
          </cell>
          <cell r="C1463" t="str">
            <v>900*1800 並級</v>
          </cell>
          <cell r="D1463" t="str">
            <v>枚</v>
          </cell>
          <cell r="E1463">
            <v>12200</v>
          </cell>
          <cell r="F1463" t="str">
            <v>P-102</v>
          </cell>
        </row>
        <row r="1464">
          <cell r="A1464">
            <v>261080</v>
          </cell>
          <cell r="B1464" t="str">
            <v>ふすま　天袋用</v>
          </cell>
          <cell r="C1464" t="str">
            <v>900*600 上級</v>
          </cell>
          <cell r="D1464" t="str">
            <v>枚</v>
          </cell>
          <cell r="E1464">
            <v>5640</v>
          </cell>
          <cell r="F1464" t="str">
            <v>P-102</v>
          </cell>
        </row>
        <row r="1465">
          <cell r="A1465">
            <v>261081</v>
          </cell>
          <cell r="B1465" t="str">
            <v>ふすま　天袋用</v>
          </cell>
          <cell r="C1465" t="str">
            <v>900*600 中級</v>
          </cell>
          <cell r="D1465" t="str">
            <v>枚</v>
          </cell>
          <cell r="E1465">
            <v>5220</v>
          </cell>
          <cell r="F1465" t="str">
            <v>P-102</v>
          </cell>
        </row>
        <row r="1466">
          <cell r="A1466">
            <v>261082</v>
          </cell>
          <cell r="B1466" t="str">
            <v>ふすま　天袋用</v>
          </cell>
          <cell r="C1466" t="str">
            <v>900*600 並級</v>
          </cell>
          <cell r="D1466" t="str">
            <v>枚</v>
          </cell>
          <cell r="E1466">
            <v>4800</v>
          </cell>
          <cell r="F1466" t="str">
            <v>P-102</v>
          </cell>
        </row>
        <row r="1467">
          <cell r="A1467">
            <v>261090</v>
          </cell>
          <cell r="B1467" t="str">
            <v>戸ふすま</v>
          </cell>
          <cell r="C1467" t="str">
            <v>900*1800 上級</v>
          </cell>
          <cell r="D1467" t="str">
            <v>枚</v>
          </cell>
          <cell r="E1467">
            <v>14600</v>
          </cell>
          <cell r="F1467" t="str">
            <v>P-102</v>
          </cell>
        </row>
        <row r="1468">
          <cell r="A1468">
            <v>261091</v>
          </cell>
          <cell r="B1468" t="str">
            <v>戸ふすま</v>
          </cell>
          <cell r="C1468" t="str">
            <v>900*1800 中級</v>
          </cell>
          <cell r="D1468" t="str">
            <v>枚</v>
          </cell>
          <cell r="E1468">
            <v>13800</v>
          </cell>
          <cell r="F1468" t="str">
            <v>P-103</v>
          </cell>
        </row>
        <row r="1469">
          <cell r="A1469">
            <v>261092</v>
          </cell>
          <cell r="B1469" t="str">
            <v>戸ふすま</v>
          </cell>
          <cell r="C1469" t="str">
            <v>900*1800 並級</v>
          </cell>
          <cell r="D1469" t="str">
            <v>枚</v>
          </cell>
          <cell r="E1469">
            <v>12900</v>
          </cell>
          <cell r="F1469" t="str">
            <v>P-103</v>
          </cell>
        </row>
        <row r="1470">
          <cell r="A1470">
            <v>261100</v>
          </cell>
          <cell r="B1470" t="str">
            <v>水腰荒組障子</v>
          </cell>
          <cell r="C1470" t="str">
            <v>900*1800 上級</v>
          </cell>
          <cell r="D1470" t="str">
            <v>枚</v>
          </cell>
          <cell r="E1470">
            <v>39000</v>
          </cell>
          <cell r="F1470" t="str">
            <v>P-103</v>
          </cell>
        </row>
        <row r="1471">
          <cell r="A1471">
            <v>261101</v>
          </cell>
          <cell r="B1471" t="str">
            <v>水腰荒組障子</v>
          </cell>
          <cell r="C1471" t="str">
            <v>900*1800 中級</v>
          </cell>
          <cell r="D1471" t="str">
            <v>枚</v>
          </cell>
          <cell r="E1471">
            <v>35700</v>
          </cell>
          <cell r="F1471" t="str">
            <v>P-103</v>
          </cell>
        </row>
        <row r="1472">
          <cell r="A1472">
            <v>261102</v>
          </cell>
          <cell r="B1472" t="str">
            <v>水腰荒組障子</v>
          </cell>
          <cell r="C1472" t="str">
            <v>900*1800 並級</v>
          </cell>
          <cell r="D1472" t="str">
            <v>枚</v>
          </cell>
          <cell r="E1472">
            <v>32300</v>
          </cell>
          <cell r="F1472" t="str">
            <v>P-103</v>
          </cell>
        </row>
        <row r="1473">
          <cell r="A1473">
            <v>261110</v>
          </cell>
          <cell r="B1473" t="str">
            <v>水腰雪見障子</v>
          </cell>
          <cell r="C1473" t="str">
            <v>900*1800 上級　</v>
          </cell>
          <cell r="D1473" t="str">
            <v>枚</v>
          </cell>
          <cell r="E1473">
            <v>41900</v>
          </cell>
          <cell r="F1473" t="str">
            <v>P-103</v>
          </cell>
        </row>
        <row r="1474">
          <cell r="A1474">
            <v>261111</v>
          </cell>
          <cell r="B1474" t="str">
            <v>水腰雪見障子</v>
          </cell>
          <cell r="C1474" t="str">
            <v>900*1800 中級　</v>
          </cell>
          <cell r="D1474" t="str">
            <v>枚</v>
          </cell>
          <cell r="E1474">
            <v>38400</v>
          </cell>
          <cell r="F1474" t="str">
            <v>P-103</v>
          </cell>
        </row>
        <row r="1475">
          <cell r="A1475">
            <v>261112</v>
          </cell>
          <cell r="B1475" t="str">
            <v>水腰雪見障子</v>
          </cell>
          <cell r="C1475" t="str">
            <v>900*1800 並級　</v>
          </cell>
          <cell r="D1475" t="str">
            <v>枚</v>
          </cell>
          <cell r="E1475">
            <v>34800</v>
          </cell>
          <cell r="F1475" t="str">
            <v>P-103</v>
          </cell>
        </row>
        <row r="1476">
          <cell r="A1476">
            <v>261120</v>
          </cell>
          <cell r="B1476" t="str">
            <v>腰付荒組無地障子</v>
          </cell>
          <cell r="C1476" t="str">
            <v>900*1800 上級</v>
          </cell>
          <cell r="D1476" t="str">
            <v>枚</v>
          </cell>
          <cell r="E1476">
            <v>40000</v>
          </cell>
          <cell r="F1476" t="str">
            <v>P-103</v>
          </cell>
        </row>
        <row r="1477">
          <cell r="A1477">
            <v>261121</v>
          </cell>
          <cell r="B1477" t="str">
            <v>腰付荒組無地障子</v>
          </cell>
          <cell r="C1477" t="str">
            <v>900*1800 中級</v>
          </cell>
          <cell r="D1477" t="str">
            <v>枚</v>
          </cell>
          <cell r="E1477">
            <v>36600</v>
          </cell>
          <cell r="F1477" t="str">
            <v>P-103</v>
          </cell>
        </row>
        <row r="1478">
          <cell r="A1478">
            <v>261122</v>
          </cell>
          <cell r="B1478" t="str">
            <v>腰付荒組無地障子</v>
          </cell>
          <cell r="C1478" t="str">
            <v>900*1800 並級</v>
          </cell>
          <cell r="D1478" t="str">
            <v>枚</v>
          </cell>
          <cell r="E1478">
            <v>33100</v>
          </cell>
          <cell r="F1478" t="str">
            <v>P-103</v>
          </cell>
        </row>
        <row r="1479">
          <cell r="A1479">
            <v>261130</v>
          </cell>
          <cell r="B1479" t="str">
            <v>腰付雪見障子</v>
          </cell>
          <cell r="C1479" t="str">
            <v>900*1800 上級　</v>
          </cell>
          <cell r="D1479" t="str">
            <v>枚</v>
          </cell>
          <cell r="E1479">
            <v>42300</v>
          </cell>
          <cell r="F1479" t="str">
            <v>P-103</v>
          </cell>
        </row>
        <row r="1480">
          <cell r="A1480">
            <v>261131</v>
          </cell>
          <cell r="B1480" t="str">
            <v>腰付雪見障子</v>
          </cell>
          <cell r="C1480" t="str">
            <v>900*1800 中級　</v>
          </cell>
          <cell r="D1480" t="str">
            <v>枚</v>
          </cell>
          <cell r="E1480">
            <v>38800</v>
          </cell>
          <cell r="F1480" t="str">
            <v>P-103</v>
          </cell>
        </row>
        <row r="1481">
          <cell r="A1481">
            <v>261132</v>
          </cell>
          <cell r="B1481" t="str">
            <v>腰付雪見障子</v>
          </cell>
          <cell r="C1481" t="str">
            <v>900*1800 並級　</v>
          </cell>
          <cell r="D1481" t="str">
            <v>枚</v>
          </cell>
          <cell r="E1481">
            <v>35200</v>
          </cell>
          <cell r="F1481" t="str">
            <v>P-103</v>
          </cell>
        </row>
        <row r="1482">
          <cell r="A1482">
            <v>261140</v>
          </cell>
          <cell r="B1482" t="str">
            <v>堅繁４５障子</v>
          </cell>
          <cell r="C1482" t="str">
            <v>900*1300 上級</v>
          </cell>
          <cell r="D1482" t="str">
            <v>枚</v>
          </cell>
          <cell r="E1482">
            <v>38900</v>
          </cell>
          <cell r="F1482" t="str">
            <v>P-103</v>
          </cell>
        </row>
        <row r="1483">
          <cell r="A1483">
            <v>261141</v>
          </cell>
          <cell r="B1483" t="str">
            <v>堅繁４５障子</v>
          </cell>
          <cell r="C1483" t="str">
            <v>900*1300 中級</v>
          </cell>
          <cell r="D1483" t="str">
            <v>枚</v>
          </cell>
          <cell r="E1483">
            <v>35600</v>
          </cell>
          <cell r="F1483" t="str">
            <v>P-103</v>
          </cell>
        </row>
        <row r="1484">
          <cell r="A1484">
            <v>261142</v>
          </cell>
          <cell r="B1484" t="str">
            <v>堅繁４５障子</v>
          </cell>
          <cell r="C1484" t="str">
            <v>900*1300 並級</v>
          </cell>
          <cell r="D1484" t="str">
            <v>枚</v>
          </cell>
          <cell r="E1484">
            <v>32200</v>
          </cell>
          <cell r="F1484" t="str">
            <v>P-103</v>
          </cell>
        </row>
        <row r="1485">
          <cell r="A1485">
            <v>261150</v>
          </cell>
          <cell r="B1485" t="str">
            <v>堅繁28障子</v>
          </cell>
          <cell r="C1485" t="str">
            <v>900*900 上級</v>
          </cell>
          <cell r="D1485" t="str">
            <v>枚</v>
          </cell>
          <cell r="E1485">
            <v>19000</v>
          </cell>
          <cell r="F1485" t="str">
            <v>P-103</v>
          </cell>
        </row>
        <row r="1486">
          <cell r="A1486">
            <v>261151</v>
          </cell>
          <cell r="B1486" t="str">
            <v>堅繁28障子</v>
          </cell>
          <cell r="C1486" t="str">
            <v>900*900 中級</v>
          </cell>
          <cell r="D1486" t="str">
            <v>枚</v>
          </cell>
          <cell r="E1486">
            <v>17500</v>
          </cell>
          <cell r="F1486" t="str">
            <v>P-103</v>
          </cell>
        </row>
        <row r="1487">
          <cell r="A1487">
            <v>261152</v>
          </cell>
          <cell r="B1487" t="str">
            <v>堅繁28障子</v>
          </cell>
          <cell r="C1487" t="str">
            <v>900*900 並級</v>
          </cell>
          <cell r="D1487" t="str">
            <v>枚</v>
          </cell>
          <cell r="E1487">
            <v>15900</v>
          </cell>
          <cell r="F1487" t="str">
            <v>P-103</v>
          </cell>
        </row>
        <row r="1488">
          <cell r="A1488">
            <v>261160</v>
          </cell>
          <cell r="B1488" t="str">
            <v>欄間障子</v>
          </cell>
          <cell r="C1488" t="str">
            <v>900*400 上級</v>
          </cell>
          <cell r="D1488" t="str">
            <v>枚</v>
          </cell>
          <cell r="E1488">
            <v>14000</v>
          </cell>
          <cell r="F1488" t="str">
            <v>P-103</v>
          </cell>
        </row>
        <row r="1489">
          <cell r="A1489">
            <v>261161</v>
          </cell>
          <cell r="B1489" t="str">
            <v>欄間障子</v>
          </cell>
          <cell r="C1489" t="str">
            <v>900*400 中級</v>
          </cell>
          <cell r="D1489" t="str">
            <v>枚</v>
          </cell>
          <cell r="E1489">
            <v>13000</v>
          </cell>
          <cell r="F1489" t="str">
            <v>P-103</v>
          </cell>
        </row>
        <row r="1490">
          <cell r="A1490">
            <v>261162</v>
          </cell>
          <cell r="B1490" t="str">
            <v>欄間障子</v>
          </cell>
          <cell r="C1490" t="str">
            <v>900*400 並級</v>
          </cell>
          <cell r="D1490" t="str">
            <v>枚</v>
          </cell>
          <cell r="E1490">
            <v>11900</v>
          </cell>
          <cell r="F1490" t="str">
            <v>P-103</v>
          </cell>
        </row>
        <row r="1491">
          <cell r="A1491">
            <v>261170</v>
          </cell>
          <cell r="B1491" t="str">
            <v>ﾌﾗｯｼｭ戸取付　両開</v>
          </cell>
          <cell r="C1491" t="str">
            <v>1800*2000手間のみ</v>
          </cell>
          <cell r="D1491" t="str">
            <v>ヶ所</v>
          </cell>
          <cell r="E1491">
            <v>9610</v>
          </cell>
          <cell r="F1491" t="str">
            <v>P-103</v>
          </cell>
        </row>
        <row r="1492">
          <cell r="A1492">
            <v>261171</v>
          </cell>
          <cell r="B1492" t="str">
            <v>ﾌﾗｯｼｭ戸取付　片開</v>
          </cell>
          <cell r="C1492" t="str">
            <v>900*1800手間のみ</v>
          </cell>
          <cell r="D1492" t="str">
            <v>ヶ所</v>
          </cell>
          <cell r="E1492">
            <v>4090</v>
          </cell>
          <cell r="F1492" t="str">
            <v>P-103</v>
          </cell>
        </row>
        <row r="1493">
          <cell r="A1493">
            <v>261172</v>
          </cell>
          <cell r="B1493" t="str">
            <v>ﾌﾗｯｼｭ戸取付　引違</v>
          </cell>
          <cell r="C1493" t="str">
            <v>1800*2000手間のみ</v>
          </cell>
          <cell r="D1493" t="str">
            <v>ヶ所</v>
          </cell>
          <cell r="E1493">
            <v>2450</v>
          </cell>
          <cell r="F1493" t="str">
            <v>P-103</v>
          </cell>
        </row>
        <row r="1494">
          <cell r="A1494">
            <v>261173</v>
          </cell>
          <cell r="B1494" t="str">
            <v>ﾌﾗｯｼｭ戸取付　片引</v>
          </cell>
          <cell r="C1494" t="str">
            <v>900*1800手間のみ</v>
          </cell>
          <cell r="D1494" t="str">
            <v>ヶ所</v>
          </cell>
          <cell r="E1494">
            <v>1630</v>
          </cell>
          <cell r="F1494" t="str">
            <v>P-104</v>
          </cell>
        </row>
        <row r="1495">
          <cell r="A1495">
            <v>261174</v>
          </cell>
          <cell r="B1495" t="str">
            <v>ふすま取付</v>
          </cell>
          <cell r="C1495" t="str">
            <v>900*1800手間のみ</v>
          </cell>
          <cell r="D1495" t="str">
            <v>ヶ所</v>
          </cell>
          <cell r="E1495">
            <v>2450</v>
          </cell>
          <cell r="F1495" t="str">
            <v>P-104</v>
          </cell>
        </row>
        <row r="1496">
          <cell r="A1496">
            <v>261175</v>
          </cell>
          <cell r="B1496" t="str">
            <v>障子取付</v>
          </cell>
          <cell r="C1496" t="str">
            <v>1700*1800手間のみ</v>
          </cell>
          <cell r="D1496" t="str">
            <v>ヶ所</v>
          </cell>
          <cell r="E1496">
            <v>2450</v>
          </cell>
          <cell r="F1496" t="str">
            <v>P-104</v>
          </cell>
        </row>
        <row r="1497">
          <cell r="A1497">
            <v>261200</v>
          </cell>
          <cell r="B1497" t="str">
            <v>雨戸</v>
          </cell>
          <cell r="C1497" t="str">
            <v>900*800 上級</v>
          </cell>
          <cell r="D1497" t="str">
            <v>枚</v>
          </cell>
          <cell r="E1497">
            <v>28300</v>
          </cell>
          <cell r="F1497" t="str">
            <v>P-104</v>
          </cell>
        </row>
        <row r="1498">
          <cell r="A1498">
            <v>261201</v>
          </cell>
          <cell r="B1498" t="str">
            <v>雨戸</v>
          </cell>
          <cell r="C1498" t="str">
            <v>900*800 中級</v>
          </cell>
          <cell r="D1498" t="str">
            <v>枚</v>
          </cell>
          <cell r="E1498">
            <v>24800</v>
          </cell>
          <cell r="F1498" t="str">
            <v>P-104</v>
          </cell>
        </row>
        <row r="1499">
          <cell r="A1499">
            <v>261202</v>
          </cell>
          <cell r="B1499" t="str">
            <v>雨戸</v>
          </cell>
          <cell r="C1499" t="str">
            <v>900*800 並級</v>
          </cell>
          <cell r="D1499" t="str">
            <v>枚</v>
          </cell>
          <cell r="E1499">
            <v>16400</v>
          </cell>
          <cell r="F1499" t="str">
            <v>P-104</v>
          </cell>
        </row>
        <row r="1500">
          <cell r="A1500">
            <v>261203</v>
          </cell>
          <cell r="B1500" t="str">
            <v>雨戸</v>
          </cell>
          <cell r="C1500" t="str">
            <v>900*800 既製品程度</v>
          </cell>
          <cell r="D1500" t="str">
            <v>枚</v>
          </cell>
          <cell r="E1500">
            <v>11700</v>
          </cell>
          <cell r="F1500" t="str">
            <v>P-104</v>
          </cell>
        </row>
        <row r="1501">
          <cell r="A1501">
            <v>261204</v>
          </cell>
          <cell r="B1501" t="str">
            <v>雨戸</v>
          </cell>
          <cell r="C1501" t="str">
            <v>900*900 上級</v>
          </cell>
          <cell r="D1501" t="str">
            <v>枚</v>
          </cell>
          <cell r="E1501">
            <v>30700</v>
          </cell>
          <cell r="F1501" t="str">
            <v>P-104</v>
          </cell>
        </row>
        <row r="1502">
          <cell r="A1502">
            <v>261205</v>
          </cell>
          <cell r="B1502" t="str">
            <v>雨戸</v>
          </cell>
          <cell r="C1502" t="str">
            <v>900*900 中級</v>
          </cell>
          <cell r="D1502" t="str">
            <v>枚</v>
          </cell>
          <cell r="E1502">
            <v>26900</v>
          </cell>
          <cell r="F1502" t="str">
            <v>P-104</v>
          </cell>
        </row>
        <row r="1503">
          <cell r="A1503">
            <v>261206</v>
          </cell>
          <cell r="B1503" t="str">
            <v>雨戸</v>
          </cell>
          <cell r="C1503" t="str">
            <v>900*900 並級</v>
          </cell>
          <cell r="D1503" t="str">
            <v>枚</v>
          </cell>
          <cell r="E1503">
            <v>17800</v>
          </cell>
          <cell r="F1503" t="str">
            <v>P-104</v>
          </cell>
        </row>
        <row r="1504">
          <cell r="A1504">
            <v>261207</v>
          </cell>
          <cell r="B1504" t="str">
            <v>雨戸</v>
          </cell>
          <cell r="C1504" t="str">
            <v>900*900 既製品程度</v>
          </cell>
          <cell r="D1504" t="str">
            <v>枚</v>
          </cell>
          <cell r="E1504">
            <v>12600</v>
          </cell>
          <cell r="F1504" t="str">
            <v>P-104</v>
          </cell>
        </row>
        <row r="1505">
          <cell r="A1505">
            <v>261208</v>
          </cell>
          <cell r="B1505" t="str">
            <v>雨戸</v>
          </cell>
          <cell r="C1505" t="str">
            <v>900*1300 上級</v>
          </cell>
          <cell r="D1505" t="str">
            <v>枚</v>
          </cell>
          <cell r="E1505">
            <v>42000</v>
          </cell>
          <cell r="F1505" t="str">
            <v>P-104</v>
          </cell>
        </row>
        <row r="1506">
          <cell r="A1506">
            <v>261209</v>
          </cell>
          <cell r="B1506" t="str">
            <v>雨戸</v>
          </cell>
          <cell r="C1506" t="str">
            <v>900*1300 中級</v>
          </cell>
          <cell r="D1506" t="str">
            <v>枚</v>
          </cell>
          <cell r="E1506">
            <v>36700</v>
          </cell>
          <cell r="F1506" t="str">
            <v>P-104</v>
          </cell>
        </row>
        <row r="1507">
          <cell r="A1507">
            <v>261210</v>
          </cell>
          <cell r="B1507" t="str">
            <v>雨戸</v>
          </cell>
          <cell r="C1507" t="str">
            <v>900*1300 並級</v>
          </cell>
          <cell r="D1507" t="str">
            <v>枚</v>
          </cell>
          <cell r="E1507">
            <v>24200</v>
          </cell>
          <cell r="F1507" t="str">
            <v>P-104</v>
          </cell>
        </row>
        <row r="1508">
          <cell r="A1508">
            <v>261211</v>
          </cell>
          <cell r="B1508" t="str">
            <v>雨戸</v>
          </cell>
          <cell r="C1508" t="str">
            <v>900*1300 既製品程度</v>
          </cell>
          <cell r="D1508" t="str">
            <v>枚</v>
          </cell>
          <cell r="E1508">
            <v>17000</v>
          </cell>
          <cell r="F1508" t="str">
            <v>P-104</v>
          </cell>
        </row>
        <row r="1509">
          <cell r="A1509">
            <v>261212</v>
          </cell>
          <cell r="B1509" t="str">
            <v>雨戸</v>
          </cell>
          <cell r="C1509" t="str">
            <v>900*1800 上級</v>
          </cell>
          <cell r="D1509" t="str">
            <v>枚</v>
          </cell>
          <cell r="E1509">
            <v>56900</v>
          </cell>
          <cell r="F1509" t="str">
            <v>P-104</v>
          </cell>
        </row>
        <row r="1510">
          <cell r="A1510">
            <v>261213</v>
          </cell>
          <cell r="B1510" t="str">
            <v>雨戸</v>
          </cell>
          <cell r="C1510" t="str">
            <v>900*1800 中級</v>
          </cell>
          <cell r="D1510" t="str">
            <v>枚</v>
          </cell>
          <cell r="E1510">
            <v>49700</v>
          </cell>
          <cell r="F1510" t="str">
            <v>P-104</v>
          </cell>
        </row>
        <row r="1511">
          <cell r="A1511">
            <v>261214</v>
          </cell>
          <cell r="B1511" t="str">
            <v>雨戸</v>
          </cell>
          <cell r="C1511" t="str">
            <v>900*1800 並級</v>
          </cell>
          <cell r="D1511" t="str">
            <v>枚</v>
          </cell>
          <cell r="E1511">
            <v>32800</v>
          </cell>
          <cell r="F1511" t="str">
            <v>P-104</v>
          </cell>
        </row>
        <row r="1512">
          <cell r="A1512">
            <v>261215</v>
          </cell>
          <cell r="B1512" t="str">
            <v>雨戸</v>
          </cell>
          <cell r="C1512" t="str">
            <v>900*1800 既製品程度</v>
          </cell>
          <cell r="D1512" t="str">
            <v>枚</v>
          </cell>
          <cell r="E1512">
            <v>23100</v>
          </cell>
          <cell r="F1512" t="str">
            <v>P-104</v>
          </cell>
        </row>
        <row r="1513">
          <cell r="A1513">
            <v>261216</v>
          </cell>
          <cell r="B1513" t="str">
            <v>舞良戸</v>
          </cell>
          <cell r="C1513" t="str">
            <v>600*1800 上級</v>
          </cell>
          <cell r="D1513" t="str">
            <v>枚</v>
          </cell>
          <cell r="E1513">
            <v>52000</v>
          </cell>
          <cell r="F1513" t="str">
            <v>P-104</v>
          </cell>
        </row>
        <row r="1514">
          <cell r="A1514">
            <v>261217</v>
          </cell>
          <cell r="B1514" t="str">
            <v>舞良戸</v>
          </cell>
          <cell r="C1514" t="str">
            <v>600*1800 中級</v>
          </cell>
          <cell r="D1514" t="str">
            <v>枚</v>
          </cell>
          <cell r="E1514">
            <v>45500</v>
          </cell>
          <cell r="F1514" t="str">
            <v>P-104</v>
          </cell>
        </row>
        <row r="1515">
          <cell r="A1515">
            <v>261218</v>
          </cell>
          <cell r="B1515" t="str">
            <v>舞良戸</v>
          </cell>
          <cell r="C1515" t="str">
            <v>600*1800 並級</v>
          </cell>
          <cell r="D1515" t="str">
            <v>枚</v>
          </cell>
          <cell r="E1515">
            <v>32300</v>
          </cell>
          <cell r="F1515" t="str">
            <v>P-104</v>
          </cell>
        </row>
        <row r="1516">
          <cell r="A1516">
            <v>261219</v>
          </cell>
          <cell r="B1516" t="str">
            <v>舞良戸</v>
          </cell>
          <cell r="C1516" t="str">
            <v>600*1800 既製品程度</v>
          </cell>
          <cell r="D1516" t="str">
            <v>枚</v>
          </cell>
          <cell r="E1516">
            <v>25800</v>
          </cell>
          <cell r="F1516" t="str">
            <v>P-104</v>
          </cell>
        </row>
        <row r="1517">
          <cell r="A1517">
            <v>261220</v>
          </cell>
          <cell r="B1517" t="str">
            <v>額入舞良戸</v>
          </cell>
          <cell r="C1517" t="str">
            <v>600*1800 上級　</v>
          </cell>
          <cell r="D1517" t="str">
            <v>枚</v>
          </cell>
          <cell r="E1517">
            <v>53800</v>
          </cell>
          <cell r="F1517" t="str">
            <v>P-104</v>
          </cell>
        </row>
        <row r="1518">
          <cell r="A1518">
            <v>261221</v>
          </cell>
          <cell r="B1518" t="str">
            <v>額入舞良戸</v>
          </cell>
          <cell r="C1518" t="str">
            <v>600*1800 中級</v>
          </cell>
          <cell r="D1518" t="str">
            <v>枚</v>
          </cell>
          <cell r="E1518">
            <v>47500</v>
          </cell>
          <cell r="F1518" t="str">
            <v>P-104</v>
          </cell>
        </row>
        <row r="1519">
          <cell r="A1519">
            <v>261222</v>
          </cell>
          <cell r="B1519" t="str">
            <v>額入舞良戸</v>
          </cell>
          <cell r="C1519" t="str">
            <v>600*1800 並級</v>
          </cell>
          <cell r="D1519" t="str">
            <v>枚</v>
          </cell>
          <cell r="E1519">
            <v>34800</v>
          </cell>
          <cell r="F1519" t="str">
            <v>P-104</v>
          </cell>
        </row>
        <row r="1520">
          <cell r="A1520">
            <v>261223</v>
          </cell>
          <cell r="B1520" t="str">
            <v>額入舞良戸</v>
          </cell>
          <cell r="C1520" t="str">
            <v>600*1800 既製品程度</v>
          </cell>
          <cell r="D1520" t="str">
            <v>枚</v>
          </cell>
          <cell r="E1520">
            <v>28400</v>
          </cell>
          <cell r="F1520" t="str">
            <v>P-105</v>
          </cell>
        </row>
        <row r="1521">
          <cell r="A1521">
            <v>261224</v>
          </cell>
          <cell r="B1521" t="str">
            <v>中帯舞良戸</v>
          </cell>
          <cell r="C1521" t="str">
            <v>900*1800 上級</v>
          </cell>
          <cell r="D1521" t="str">
            <v>枚</v>
          </cell>
          <cell r="E1521">
            <v>68500</v>
          </cell>
          <cell r="F1521" t="str">
            <v>P-105</v>
          </cell>
        </row>
        <row r="1522">
          <cell r="A1522">
            <v>261225</v>
          </cell>
          <cell r="B1522" t="str">
            <v>中帯舞良戸</v>
          </cell>
          <cell r="C1522" t="str">
            <v>900*1800 中級</v>
          </cell>
          <cell r="D1522" t="str">
            <v>枚</v>
          </cell>
          <cell r="E1522">
            <v>60000</v>
          </cell>
          <cell r="F1522" t="str">
            <v>P-105</v>
          </cell>
        </row>
        <row r="1523">
          <cell r="A1523">
            <v>261226</v>
          </cell>
          <cell r="B1523" t="str">
            <v>中帯舞良戸</v>
          </cell>
          <cell r="C1523" t="str">
            <v>900*1800 並級</v>
          </cell>
          <cell r="D1523" t="str">
            <v>枚</v>
          </cell>
          <cell r="E1523">
            <v>42900</v>
          </cell>
          <cell r="F1523" t="str">
            <v>P-105</v>
          </cell>
        </row>
        <row r="1524">
          <cell r="A1524">
            <v>261227</v>
          </cell>
          <cell r="B1524" t="str">
            <v>中帯舞良戸</v>
          </cell>
          <cell r="C1524" t="str">
            <v>900*1800 既製品程度</v>
          </cell>
          <cell r="D1524" t="str">
            <v>枚</v>
          </cell>
          <cell r="E1524">
            <v>34400</v>
          </cell>
          <cell r="F1524" t="str">
            <v>P-105</v>
          </cell>
        </row>
        <row r="1525">
          <cell r="A1525">
            <v>261228</v>
          </cell>
          <cell r="B1525" t="str">
            <v>中帯板戸</v>
          </cell>
          <cell r="C1525" t="str">
            <v>600*1800 上級</v>
          </cell>
          <cell r="D1525" t="str">
            <v>枚</v>
          </cell>
          <cell r="E1525">
            <v>45300</v>
          </cell>
          <cell r="F1525" t="str">
            <v>P-105</v>
          </cell>
        </row>
        <row r="1526">
          <cell r="A1526">
            <v>261229</v>
          </cell>
          <cell r="B1526" t="str">
            <v>中帯板戸</v>
          </cell>
          <cell r="C1526" t="str">
            <v>600*1800 中級</v>
          </cell>
          <cell r="D1526" t="str">
            <v>枚</v>
          </cell>
          <cell r="E1526">
            <v>41400</v>
          </cell>
          <cell r="F1526" t="str">
            <v>P-105</v>
          </cell>
        </row>
        <row r="1527">
          <cell r="A1527">
            <v>261230</v>
          </cell>
          <cell r="B1527" t="str">
            <v>中帯板戸</v>
          </cell>
          <cell r="C1527" t="str">
            <v>600*1800 並級</v>
          </cell>
          <cell r="D1527" t="str">
            <v>枚</v>
          </cell>
          <cell r="E1527">
            <v>29500</v>
          </cell>
          <cell r="F1527" t="str">
            <v>P-105</v>
          </cell>
        </row>
        <row r="1528">
          <cell r="A1528">
            <v>261231</v>
          </cell>
          <cell r="B1528" t="str">
            <v>中帯板戸</v>
          </cell>
          <cell r="C1528" t="str">
            <v>600*1800 既製品程度</v>
          </cell>
          <cell r="D1528" t="str">
            <v>枚</v>
          </cell>
          <cell r="E1528">
            <v>23500</v>
          </cell>
          <cell r="F1528" t="str">
            <v>P-105</v>
          </cell>
        </row>
        <row r="1529">
          <cell r="A1529">
            <v>261232</v>
          </cell>
          <cell r="B1529" t="str">
            <v>中帯板戸</v>
          </cell>
          <cell r="C1529" t="str">
            <v>900*1800 上級</v>
          </cell>
          <cell r="D1529" t="str">
            <v>枚</v>
          </cell>
          <cell r="E1529">
            <v>53600</v>
          </cell>
          <cell r="F1529" t="str">
            <v>P-105</v>
          </cell>
        </row>
        <row r="1530">
          <cell r="A1530">
            <v>261233</v>
          </cell>
          <cell r="B1530" t="str">
            <v>中帯板戸</v>
          </cell>
          <cell r="C1530" t="str">
            <v>900*1800 中級</v>
          </cell>
          <cell r="D1530" t="str">
            <v>枚</v>
          </cell>
          <cell r="E1530">
            <v>49000</v>
          </cell>
          <cell r="F1530" t="str">
            <v>P-105</v>
          </cell>
        </row>
        <row r="1531">
          <cell r="A1531">
            <v>261234</v>
          </cell>
          <cell r="B1531" t="str">
            <v>中帯板戸</v>
          </cell>
          <cell r="C1531" t="str">
            <v>900*1800 並級</v>
          </cell>
          <cell r="D1531" t="str">
            <v>枚</v>
          </cell>
          <cell r="E1531">
            <v>35000</v>
          </cell>
          <cell r="F1531" t="str">
            <v>P-105</v>
          </cell>
        </row>
        <row r="1532">
          <cell r="A1532">
            <v>261235</v>
          </cell>
          <cell r="B1532" t="str">
            <v>中帯板戸</v>
          </cell>
          <cell r="C1532" t="str">
            <v>900*1800 既製品程度</v>
          </cell>
          <cell r="D1532" t="str">
            <v>枚</v>
          </cell>
          <cell r="E1532">
            <v>28000</v>
          </cell>
          <cell r="F1532" t="str">
            <v>P-105</v>
          </cell>
        </row>
        <row r="1533">
          <cell r="A1533">
            <v>261236</v>
          </cell>
          <cell r="B1533" t="str">
            <v>板戸</v>
          </cell>
          <cell r="C1533" t="str">
            <v>600*900 上級</v>
          </cell>
          <cell r="D1533" t="str">
            <v>枚</v>
          </cell>
          <cell r="E1533">
            <v>25900</v>
          </cell>
          <cell r="F1533" t="str">
            <v>P-105</v>
          </cell>
        </row>
        <row r="1534">
          <cell r="A1534">
            <v>261237</v>
          </cell>
          <cell r="B1534" t="str">
            <v>板戸</v>
          </cell>
          <cell r="C1534" t="str">
            <v>600*900 中級</v>
          </cell>
          <cell r="D1534" t="str">
            <v>枚</v>
          </cell>
          <cell r="E1534">
            <v>22800</v>
          </cell>
          <cell r="F1534" t="str">
            <v>P-105</v>
          </cell>
        </row>
        <row r="1535">
          <cell r="A1535">
            <v>261238</v>
          </cell>
          <cell r="B1535" t="str">
            <v>板戸</v>
          </cell>
          <cell r="C1535" t="str">
            <v>600*900 並級</v>
          </cell>
          <cell r="D1535" t="str">
            <v>枚</v>
          </cell>
          <cell r="E1535">
            <v>19600</v>
          </cell>
          <cell r="F1535" t="str">
            <v>P-105</v>
          </cell>
        </row>
        <row r="1536">
          <cell r="A1536">
            <v>261239</v>
          </cell>
          <cell r="B1536" t="str">
            <v>板戸</v>
          </cell>
          <cell r="C1536" t="str">
            <v>600*900 既製品程度</v>
          </cell>
          <cell r="D1536" t="str">
            <v>枚</v>
          </cell>
          <cell r="E1536">
            <v>16500</v>
          </cell>
          <cell r="F1536" t="str">
            <v>P-105</v>
          </cell>
        </row>
        <row r="1537">
          <cell r="A1537">
            <v>261240</v>
          </cell>
          <cell r="B1537" t="str">
            <v>板戸</v>
          </cell>
          <cell r="C1537" t="str">
            <v>600*1300 上級</v>
          </cell>
          <cell r="D1537" t="str">
            <v>枚</v>
          </cell>
          <cell r="E1537">
            <v>33100</v>
          </cell>
          <cell r="F1537" t="str">
            <v>P-105</v>
          </cell>
        </row>
        <row r="1538">
          <cell r="A1538">
            <v>261241</v>
          </cell>
          <cell r="B1538" t="str">
            <v>板戸</v>
          </cell>
          <cell r="C1538" t="str">
            <v>600*1300 中級</v>
          </cell>
          <cell r="D1538" t="str">
            <v>枚</v>
          </cell>
          <cell r="E1538">
            <v>29100</v>
          </cell>
          <cell r="F1538" t="str">
            <v>P-105</v>
          </cell>
        </row>
        <row r="1539">
          <cell r="A1539">
            <v>261242</v>
          </cell>
          <cell r="B1539" t="str">
            <v>板戸</v>
          </cell>
          <cell r="C1539" t="str">
            <v>600*1300 並級</v>
          </cell>
          <cell r="D1539" t="str">
            <v>枚</v>
          </cell>
          <cell r="E1539">
            <v>25000</v>
          </cell>
          <cell r="F1539" t="str">
            <v>P-105</v>
          </cell>
        </row>
        <row r="1540">
          <cell r="A1540">
            <v>261243</v>
          </cell>
          <cell r="B1540" t="str">
            <v>板戸</v>
          </cell>
          <cell r="C1540" t="str">
            <v>600*1300 既製品程度</v>
          </cell>
          <cell r="D1540" t="str">
            <v>枚</v>
          </cell>
          <cell r="E1540">
            <v>20900</v>
          </cell>
          <cell r="F1540" t="str">
            <v>P-105</v>
          </cell>
        </row>
        <row r="1541">
          <cell r="A1541">
            <v>261244</v>
          </cell>
          <cell r="B1541" t="str">
            <v>板戸</v>
          </cell>
          <cell r="C1541" t="str">
            <v>900*700 上級</v>
          </cell>
          <cell r="D1541" t="str">
            <v>枚</v>
          </cell>
          <cell r="E1541">
            <v>27300</v>
          </cell>
          <cell r="F1541" t="str">
            <v>P-105</v>
          </cell>
        </row>
        <row r="1542">
          <cell r="A1542">
            <v>261245</v>
          </cell>
          <cell r="B1542" t="str">
            <v>板戸</v>
          </cell>
          <cell r="C1542" t="str">
            <v>900*700 中級</v>
          </cell>
          <cell r="D1542" t="str">
            <v>枚</v>
          </cell>
          <cell r="E1542">
            <v>24000</v>
          </cell>
          <cell r="F1542" t="str">
            <v>P-105</v>
          </cell>
        </row>
        <row r="1543">
          <cell r="A1543">
            <v>261246</v>
          </cell>
          <cell r="B1543" t="str">
            <v>板戸</v>
          </cell>
          <cell r="C1543" t="str">
            <v>900*700 並級</v>
          </cell>
          <cell r="D1543" t="str">
            <v>枚</v>
          </cell>
          <cell r="E1543">
            <v>20700</v>
          </cell>
          <cell r="F1543" t="str">
            <v>P-105</v>
          </cell>
        </row>
        <row r="1544">
          <cell r="A1544">
            <v>261247</v>
          </cell>
          <cell r="B1544" t="str">
            <v>板戸</v>
          </cell>
          <cell r="C1544" t="str">
            <v>900*700 既製品程度</v>
          </cell>
          <cell r="D1544" t="str">
            <v>枚</v>
          </cell>
          <cell r="E1544">
            <v>17400</v>
          </cell>
          <cell r="F1544" t="str">
            <v>P-105</v>
          </cell>
        </row>
        <row r="1545">
          <cell r="A1545">
            <v>261248</v>
          </cell>
          <cell r="B1545" t="str">
            <v>板戸</v>
          </cell>
          <cell r="C1545" t="str">
            <v>900*900 上級</v>
          </cell>
          <cell r="D1545" t="str">
            <v>枚</v>
          </cell>
          <cell r="E1545">
            <v>28900</v>
          </cell>
          <cell r="F1545" t="str">
            <v>P-105</v>
          </cell>
        </row>
        <row r="1546">
          <cell r="A1546">
            <v>261249</v>
          </cell>
          <cell r="B1546" t="str">
            <v>板戸</v>
          </cell>
          <cell r="C1546" t="str">
            <v>900*900 中級</v>
          </cell>
          <cell r="D1546" t="str">
            <v>枚</v>
          </cell>
          <cell r="E1546">
            <v>25500</v>
          </cell>
          <cell r="F1546" t="str">
            <v>P-106</v>
          </cell>
        </row>
        <row r="1547">
          <cell r="A1547">
            <v>261250</v>
          </cell>
          <cell r="B1547" t="str">
            <v>板戸</v>
          </cell>
          <cell r="C1547" t="str">
            <v>900*900 並級</v>
          </cell>
          <cell r="D1547" t="str">
            <v>枚</v>
          </cell>
          <cell r="E1547">
            <v>22000</v>
          </cell>
          <cell r="F1547" t="str">
            <v>P-106</v>
          </cell>
        </row>
        <row r="1548">
          <cell r="A1548">
            <v>261251</v>
          </cell>
          <cell r="B1548" t="str">
            <v>板戸</v>
          </cell>
          <cell r="C1548" t="str">
            <v>900*900 既製品程度</v>
          </cell>
          <cell r="D1548" t="str">
            <v>枚</v>
          </cell>
          <cell r="E1548">
            <v>18500</v>
          </cell>
          <cell r="F1548" t="str">
            <v>P-106</v>
          </cell>
        </row>
        <row r="1549">
          <cell r="A1549">
            <v>261252</v>
          </cell>
          <cell r="B1549" t="str">
            <v>板戸</v>
          </cell>
          <cell r="C1549" t="str">
            <v>900*1300 上級</v>
          </cell>
          <cell r="D1549" t="str">
            <v>枚</v>
          </cell>
          <cell r="E1549">
            <v>38700</v>
          </cell>
          <cell r="F1549" t="str">
            <v>P-106</v>
          </cell>
        </row>
        <row r="1550">
          <cell r="A1550">
            <v>261253</v>
          </cell>
          <cell r="B1550" t="str">
            <v>板戸</v>
          </cell>
          <cell r="C1550" t="str">
            <v>900*1300 中級</v>
          </cell>
          <cell r="D1550" t="str">
            <v>枚</v>
          </cell>
          <cell r="E1550">
            <v>34000</v>
          </cell>
          <cell r="F1550" t="str">
            <v>P-106</v>
          </cell>
        </row>
        <row r="1551">
          <cell r="A1551">
            <v>261254</v>
          </cell>
          <cell r="B1551" t="str">
            <v>板戸</v>
          </cell>
          <cell r="C1551" t="str">
            <v>900*1300 並級</v>
          </cell>
          <cell r="D1551" t="str">
            <v>枚</v>
          </cell>
          <cell r="E1551">
            <v>29200</v>
          </cell>
          <cell r="F1551" t="str">
            <v>P-106</v>
          </cell>
        </row>
        <row r="1552">
          <cell r="A1552">
            <v>261255</v>
          </cell>
          <cell r="B1552" t="str">
            <v>板戸</v>
          </cell>
          <cell r="C1552" t="str">
            <v>900*1300 既製品程度</v>
          </cell>
          <cell r="D1552" t="str">
            <v>枚</v>
          </cell>
          <cell r="E1552">
            <v>24500</v>
          </cell>
          <cell r="F1552" t="str">
            <v>P-106</v>
          </cell>
        </row>
        <row r="1553">
          <cell r="A1553">
            <v>261256</v>
          </cell>
          <cell r="B1553" t="str">
            <v>水腰ｶﾞﾗｽ戸</v>
          </cell>
          <cell r="C1553" t="str">
            <v>600*1800 上級　</v>
          </cell>
          <cell r="D1553" t="str">
            <v>枚</v>
          </cell>
          <cell r="E1553">
            <v>45700</v>
          </cell>
          <cell r="F1553" t="str">
            <v>P-106</v>
          </cell>
        </row>
        <row r="1554">
          <cell r="A1554">
            <v>261257</v>
          </cell>
          <cell r="B1554" t="str">
            <v>水腰ｶﾞﾗｽ戸</v>
          </cell>
          <cell r="C1554" t="str">
            <v>600*1800 中級</v>
          </cell>
          <cell r="D1554" t="str">
            <v>枚</v>
          </cell>
          <cell r="E1554">
            <v>38600</v>
          </cell>
          <cell r="F1554" t="str">
            <v>P-106</v>
          </cell>
        </row>
        <row r="1555">
          <cell r="A1555">
            <v>261258</v>
          </cell>
          <cell r="B1555" t="str">
            <v>水腰ｶﾞﾗｽ戸</v>
          </cell>
          <cell r="C1555" t="str">
            <v>600*1800 並級</v>
          </cell>
          <cell r="D1555" t="str">
            <v>枚</v>
          </cell>
          <cell r="E1555">
            <v>29600</v>
          </cell>
          <cell r="F1555" t="str">
            <v>P-106</v>
          </cell>
        </row>
        <row r="1556">
          <cell r="A1556">
            <v>261259</v>
          </cell>
          <cell r="B1556" t="str">
            <v>水腰ｶﾞﾗｽ戸</v>
          </cell>
          <cell r="C1556" t="str">
            <v>600*1800 既製品程度</v>
          </cell>
          <cell r="D1556" t="str">
            <v>枚</v>
          </cell>
          <cell r="E1556">
            <v>20600</v>
          </cell>
          <cell r="F1556" t="str">
            <v>P-106</v>
          </cell>
        </row>
        <row r="1557">
          <cell r="A1557">
            <v>261260</v>
          </cell>
          <cell r="B1557" t="str">
            <v>水腰ｶﾞﾗｽ戸</v>
          </cell>
          <cell r="C1557" t="str">
            <v>900*1800 上級</v>
          </cell>
          <cell r="D1557" t="str">
            <v>枚</v>
          </cell>
          <cell r="E1557">
            <v>48900</v>
          </cell>
          <cell r="F1557" t="str">
            <v>P-106</v>
          </cell>
        </row>
        <row r="1558">
          <cell r="A1558">
            <v>261261</v>
          </cell>
          <cell r="B1558" t="str">
            <v>水腰ｶﾞﾗｽ戸</v>
          </cell>
          <cell r="C1558" t="str">
            <v>900*1800 中級</v>
          </cell>
          <cell r="D1558" t="str">
            <v>枚</v>
          </cell>
          <cell r="E1558">
            <v>41400</v>
          </cell>
          <cell r="F1558" t="str">
            <v>P-106</v>
          </cell>
        </row>
        <row r="1559">
          <cell r="A1559">
            <v>261262</v>
          </cell>
          <cell r="B1559" t="str">
            <v>水腰ｶﾞﾗｽ戸</v>
          </cell>
          <cell r="C1559" t="str">
            <v>900*1800 並級</v>
          </cell>
          <cell r="D1559" t="str">
            <v>枚</v>
          </cell>
          <cell r="E1559">
            <v>31900</v>
          </cell>
          <cell r="F1559" t="str">
            <v>P-106</v>
          </cell>
        </row>
        <row r="1560">
          <cell r="A1560">
            <v>261263</v>
          </cell>
          <cell r="B1560" t="str">
            <v>水腰ｶﾞﾗｽ戸</v>
          </cell>
          <cell r="C1560" t="str">
            <v>900*1800 既製品程度</v>
          </cell>
          <cell r="D1560" t="str">
            <v>枚</v>
          </cell>
          <cell r="E1560">
            <v>22500</v>
          </cell>
          <cell r="F1560" t="str">
            <v>P-106</v>
          </cell>
        </row>
        <row r="1561">
          <cell r="A1561">
            <v>261264</v>
          </cell>
          <cell r="B1561" t="str">
            <v>水腰ｶﾞﾗｽ戸</v>
          </cell>
          <cell r="C1561" t="str">
            <v>1300*1800 上級</v>
          </cell>
          <cell r="D1561" t="str">
            <v>枚</v>
          </cell>
          <cell r="E1561">
            <v>66000</v>
          </cell>
          <cell r="F1561" t="str">
            <v>P-106</v>
          </cell>
        </row>
        <row r="1562">
          <cell r="A1562">
            <v>261265</v>
          </cell>
          <cell r="B1562" t="str">
            <v>水腰ｶﾞﾗｽ戸</v>
          </cell>
          <cell r="C1562" t="str">
            <v>1300*1800 中級</v>
          </cell>
          <cell r="D1562" t="str">
            <v>枚</v>
          </cell>
          <cell r="E1562">
            <v>55800</v>
          </cell>
          <cell r="F1562" t="str">
            <v>P-106</v>
          </cell>
        </row>
        <row r="1563">
          <cell r="A1563">
            <v>261266</v>
          </cell>
          <cell r="B1563" t="str">
            <v>水腰ｶﾞﾗｽ戸</v>
          </cell>
          <cell r="C1563" t="str">
            <v>1300*1800 並級</v>
          </cell>
          <cell r="D1563" t="str">
            <v>枚</v>
          </cell>
          <cell r="E1563">
            <v>43000</v>
          </cell>
          <cell r="F1563" t="str">
            <v>P-106</v>
          </cell>
        </row>
        <row r="1564">
          <cell r="A1564">
            <v>261267</v>
          </cell>
          <cell r="B1564" t="str">
            <v>水腰ｶﾞﾗｽ戸</v>
          </cell>
          <cell r="C1564" t="str">
            <v>1300*1800 既製品程度</v>
          </cell>
          <cell r="D1564" t="str">
            <v>枚</v>
          </cell>
          <cell r="E1564">
            <v>30300</v>
          </cell>
          <cell r="F1564" t="str">
            <v>P-106</v>
          </cell>
        </row>
        <row r="1565">
          <cell r="A1565">
            <v>261268</v>
          </cell>
          <cell r="B1565" t="str">
            <v>水腰店舗ｶﾞﾗｽ戸</v>
          </cell>
          <cell r="C1565" t="str">
            <v>600*1800 上級</v>
          </cell>
          <cell r="D1565" t="str">
            <v>枚</v>
          </cell>
          <cell r="E1565">
            <v>55900</v>
          </cell>
          <cell r="F1565" t="str">
            <v>P-106</v>
          </cell>
        </row>
        <row r="1566">
          <cell r="A1566">
            <v>261269</v>
          </cell>
          <cell r="B1566" t="str">
            <v>水腰店舗ｶﾞﾗｽ戸</v>
          </cell>
          <cell r="C1566" t="str">
            <v>600*1800 中級</v>
          </cell>
          <cell r="D1566" t="str">
            <v>枚</v>
          </cell>
          <cell r="E1566">
            <v>49000</v>
          </cell>
          <cell r="F1566" t="str">
            <v>P-106</v>
          </cell>
        </row>
        <row r="1567">
          <cell r="A1567">
            <v>261270</v>
          </cell>
          <cell r="B1567" t="str">
            <v>水腰店舗ｶﾞﾗｽ戸</v>
          </cell>
          <cell r="C1567" t="str">
            <v>600*1800 並級</v>
          </cell>
          <cell r="D1567" t="str">
            <v>枚</v>
          </cell>
          <cell r="E1567">
            <v>21200</v>
          </cell>
          <cell r="F1567" t="str">
            <v>P-106</v>
          </cell>
        </row>
        <row r="1568">
          <cell r="A1568">
            <v>261271</v>
          </cell>
          <cell r="B1568" t="str">
            <v>水腰店舗ｶﾞﾗｽ戸</v>
          </cell>
          <cell r="C1568" t="str">
            <v>600*1800 既製品程度</v>
          </cell>
          <cell r="D1568" t="str">
            <v>枚</v>
          </cell>
          <cell r="E1568">
            <v>16500</v>
          </cell>
          <cell r="F1568" t="str">
            <v>P-106</v>
          </cell>
        </row>
        <row r="1569">
          <cell r="A1569">
            <v>261272</v>
          </cell>
          <cell r="B1569" t="str">
            <v>水腰店舗ｶﾞﾗｽ戸</v>
          </cell>
          <cell r="C1569" t="str">
            <v>600*2000 上級</v>
          </cell>
          <cell r="D1569" t="str">
            <v>枚</v>
          </cell>
          <cell r="E1569">
            <v>57300</v>
          </cell>
          <cell r="F1569" t="str">
            <v>P-106</v>
          </cell>
        </row>
        <row r="1570">
          <cell r="A1570">
            <v>261273</v>
          </cell>
          <cell r="B1570" t="str">
            <v>水腰店舗ｶﾞﾗｽ戸</v>
          </cell>
          <cell r="C1570" t="str">
            <v>600*2000 中級</v>
          </cell>
          <cell r="D1570" t="str">
            <v>枚</v>
          </cell>
          <cell r="E1570">
            <v>50200</v>
          </cell>
          <cell r="F1570" t="str">
            <v>P-106</v>
          </cell>
        </row>
        <row r="1571">
          <cell r="A1571">
            <v>261274</v>
          </cell>
          <cell r="B1571" t="str">
            <v>水腰店舗ｶﾞﾗｽ戸</v>
          </cell>
          <cell r="C1571" t="str">
            <v>600*2000 並級</v>
          </cell>
          <cell r="D1571" t="str">
            <v>枚</v>
          </cell>
          <cell r="E1571">
            <v>21700</v>
          </cell>
          <cell r="F1571" t="str">
            <v>P-106</v>
          </cell>
        </row>
        <row r="1572">
          <cell r="A1572">
            <v>261275</v>
          </cell>
          <cell r="B1572" t="str">
            <v>水腰店舗ｶﾞﾗｽ戸</v>
          </cell>
          <cell r="C1572" t="str">
            <v>600*2000 既製品程度</v>
          </cell>
          <cell r="D1572" t="str">
            <v>枚</v>
          </cell>
          <cell r="E1572">
            <v>17000</v>
          </cell>
          <cell r="F1572" t="str">
            <v>P-107</v>
          </cell>
        </row>
        <row r="1573">
          <cell r="A1573">
            <v>261276</v>
          </cell>
          <cell r="B1573" t="str">
            <v>水腰店舗ｶﾞﾗｽ戸</v>
          </cell>
          <cell r="C1573" t="str">
            <v>900*1800 上級</v>
          </cell>
          <cell r="D1573" t="str">
            <v>枚</v>
          </cell>
          <cell r="E1573">
            <v>62800</v>
          </cell>
          <cell r="F1573" t="str">
            <v>P-107</v>
          </cell>
        </row>
        <row r="1574">
          <cell r="A1574">
            <v>261277</v>
          </cell>
          <cell r="B1574" t="str">
            <v>水腰店舗ｶﾞﾗｽ戸</v>
          </cell>
          <cell r="C1574" t="str">
            <v>900*1800 中級</v>
          </cell>
          <cell r="D1574" t="str">
            <v>枚</v>
          </cell>
          <cell r="E1574">
            <v>55100</v>
          </cell>
          <cell r="F1574" t="str">
            <v>P-107</v>
          </cell>
        </row>
        <row r="1575">
          <cell r="A1575">
            <v>261278</v>
          </cell>
          <cell r="B1575" t="str">
            <v>水腰店舗ｶﾞﾗｽ戸</v>
          </cell>
          <cell r="C1575" t="str">
            <v>900*1800 並級</v>
          </cell>
          <cell r="D1575" t="str">
            <v>枚</v>
          </cell>
          <cell r="E1575">
            <v>24200</v>
          </cell>
          <cell r="F1575" t="str">
            <v>P-107</v>
          </cell>
        </row>
        <row r="1576">
          <cell r="A1576">
            <v>261279</v>
          </cell>
          <cell r="B1576" t="str">
            <v>水腰店舗ｶﾞﾗｽ戸</v>
          </cell>
          <cell r="C1576" t="str">
            <v>900*1800 既製品程度</v>
          </cell>
          <cell r="D1576" t="str">
            <v>枚</v>
          </cell>
          <cell r="E1576">
            <v>19000</v>
          </cell>
          <cell r="F1576" t="str">
            <v>P-107</v>
          </cell>
        </row>
        <row r="1577">
          <cell r="A1577">
            <v>261280</v>
          </cell>
          <cell r="B1577" t="str">
            <v>水腰店舗ｶﾞﾗｽ戸</v>
          </cell>
          <cell r="C1577" t="str">
            <v>900*2000 上級</v>
          </cell>
          <cell r="D1577" t="str">
            <v>枚</v>
          </cell>
          <cell r="E1577">
            <v>65900</v>
          </cell>
          <cell r="F1577" t="str">
            <v>P-107</v>
          </cell>
        </row>
        <row r="1578">
          <cell r="A1578">
            <v>261281</v>
          </cell>
          <cell r="B1578" t="str">
            <v>水腰店舗ｶﾞﾗｽ戸</v>
          </cell>
          <cell r="C1578" t="str">
            <v>900*2000 中級</v>
          </cell>
          <cell r="D1578" t="str">
            <v>枚</v>
          </cell>
          <cell r="E1578">
            <v>57800</v>
          </cell>
          <cell r="F1578" t="str">
            <v>P-107</v>
          </cell>
        </row>
        <row r="1579">
          <cell r="A1579">
            <v>261282</v>
          </cell>
          <cell r="B1579" t="str">
            <v>水腰店舗ｶﾞﾗｽ戸</v>
          </cell>
          <cell r="C1579" t="str">
            <v>900*2000 並級</v>
          </cell>
          <cell r="D1579" t="str">
            <v>枚</v>
          </cell>
          <cell r="E1579">
            <v>25400</v>
          </cell>
          <cell r="F1579" t="str">
            <v>P-107</v>
          </cell>
        </row>
        <row r="1580">
          <cell r="A1580">
            <v>261283</v>
          </cell>
          <cell r="B1580" t="str">
            <v>水腰店舗ｶﾞﾗｽ戸</v>
          </cell>
          <cell r="C1580" t="str">
            <v>900*2000 既製品程度</v>
          </cell>
          <cell r="D1580" t="str">
            <v>枚</v>
          </cell>
          <cell r="E1580">
            <v>20000</v>
          </cell>
          <cell r="F1580" t="str">
            <v>P-107</v>
          </cell>
        </row>
        <row r="1581">
          <cell r="A1581">
            <v>261284</v>
          </cell>
          <cell r="B1581" t="str">
            <v>水腰店舗ｶﾞﾗｽ戸</v>
          </cell>
          <cell r="C1581" t="str">
            <v>1300*1800 上級</v>
          </cell>
          <cell r="D1581" t="str">
            <v>枚</v>
          </cell>
          <cell r="E1581">
            <v>75800</v>
          </cell>
          <cell r="F1581" t="str">
            <v>P-107</v>
          </cell>
        </row>
        <row r="1582">
          <cell r="A1582">
            <v>261285</v>
          </cell>
          <cell r="B1582" t="str">
            <v>水腰店舗ｶﾞﾗｽ戸</v>
          </cell>
          <cell r="C1582" t="str">
            <v>1300*1800 中級</v>
          </cell>
          <cell r="D1582" t="str">
            <v>枚</v>
          </cell>
          <cell r="E1582">
            <v>66600</v>
          </cell>
          <cell r="F1582" t="str">
            <v>P-107</v>
          </cell>
        </row>
        <row r="1583">
          <cell r="A1583">
            <v>261286</v>
          </cell>
          <cell r="B1583" t="str">
            <v>水腰店舗ｶﾞﾗｽ戸</v>
          </cell>
          <cell r="C1583" t="str">
            <v>1300*1800 並級</v>
          </cell>
          <cell r="D1583" t="str">
            <v>枚</v>
          </cell>
          <cell r="E1583">
            <v>29500</v>
          </cell>
          <cell r="F1583" t="str">
            <v>P-107</v>
          </cell>
        </row>
        <row r="1584">
          <cell r="A1584">
            <v>261287</v>
          </cell>
          <cell r="B1584" t="str">
            <v>水腰店舗ｶﾞﾗｽ戸</v>
          </cell>
          <cell r="C1584" t="str">
            <v>1300*1800 既製品程度</v>
          </cell>
          <cell r="D1584" t="str">
            <v>枚</v>
          </cell>
          <cell r="E1584">
            <v>23300</v>
          </cell>
          <cell r="F1584" t="str">
            <v>P-107</v>
          </cell>
        </row>
        <row r="1585">
          <cell r="A1585">
            <v>261288</v>
          </cell>
          <cell r="B1585" t="str">
            <v>水腰店舗ｶﾞﾗｽ戸</v>
          </cell>
          <cell r="C1585" t="str">
            <v>1300*2000 上級</v>
          </cell>
          <cell r="D1585" t="str">
            <v>枚</v>
          </cell>
          <cell r="E1585">
            <v>79000</v>
          </cell>
          <cell r="F1585" t="str">
            <v>P-107</v>
          </cell>
        </row>
        <row r="1586">
          <cell r="A1586">
            <v>261289</v>
          </cell>
          <cell r="B1586" t="str">
            <v>水腰店舗ｶﾞﾗｽ戸</v>
          </cell>
          <cell r="C1586" t="str">
            <v>1300*2000 中級</v>
          </cell>
          <cell r="D1586" t="str">
            <v>枚</v>
          </cell>
          <cell r="E1586">
            <v>69400</v>
          </cell>
          <cell r="F1586" t="str">
            <v>P-107</v>
          </cell>
        </row>
        <row r="1587">
          <cell r="A1587">
            <v>261290</v>
          </cell>
          <cell r="B1587" t="str">
            <v>水腰店舗ｶﾞﾗｽ戸</v>
          </cell>
          <cell r="C1587" t="str">
            <v>1300*2000 並級</v>
          </cell>
          <cell r="D1587" t="str">
            <v>枚</v>
          </cell>
          <cell r="E1587">
            <v>30700</v>
          </cell>
          <cell r="F1587" t="str">
            <v>P-107</v>
          </cell>
        </row>
        <row r="1588">
          <cell r="A1588">
            <v>261291</v>
          </cell>
          <cell r="B1588" t="str">
            <v>水腰店舗ｶﾞﾗｽ戸</v>
          </cell>
          <cell r="C1588" t="str">
            <v>1300*2000 既製品程度</v>
          </cell>
          <cell r="D1588" t="str">
            <v>枚</v>
          </cell>
          <cell r="E1588">
            <v>24300</v>
          </cell>
          <cell r="F1588" t="str">
            <v>P-107</v>
          </cell>
        </row>
        <row r="1589">
          <cell r="A1589">
            <v>261292</v>
          </cell>
          <cell r="B1589" t="str">
            <v>水腰荒組ｶﾞﾗｽ障子</v>
          </cell>
          <cell r="C1589" t="str">
            <v>900*1800 上級</v>
          </cell>
          <cell r="D1589" t="str">
            <v>枚</v>
          </cell>
          <cell r="E1589">
            <v>39700</v>
          </cell>
          <cell r="F1589" t="str">
            <v>P-107</v>
          </cell>
        </row>
        <row r="1590">
          <cell r="A1590">
            <v>261293</v>
          </cell>
          <cell r="B1590" t="str">
            <v>水腰荒組ｶﾞﾗｽ障子</v>
          </cell>
          <cell r="C1590" t="str">
            <v>900*1800 中級</v>
          </cell>
          <cell r="D1590" t="str">
            <v>枚</v>
          </cell>
          <cell r="E1590">
            <v>35000</v>
          </cell>
          <cell r="F1590" t="str">
            <v>P-107</v>
          </cell>
        </row>
        <row r="1591">
          <cell r="A1591">
            <v>261294</v>
          </cell>
          <cell r="B1591" t="str">
            <v>水腰荒組ｶﾞﾗｽ障子</v>
          </cell>
          <cell r="C1591" t="str">
            <v>900*1800 並級</v>
          </cell>
          <cell r="D1591" t="str">
            <v>枚</v>
          </cell>
          <cell r="E1591">
            <v>28700</v>
          </cell>
          <cell r="F1591" t="str">
            <v>P-107</v>
          </cell>
        </row>
        <row r="1592">
          <cell r="A1592">
            <v>261295</v>
          </cell>
          <cell r="B1592" t="str">
            <v>水腰荒組ｶﾞﾗｽ障子</v>
          </cell>
          <cell r="C1592" t="str">
            <v>900*1800 既製品程度</v>
          </cell>
          <cell r="D1592" t="str">
            <v>枚</v>
          </cell>
          <cell r="E1592">
            <v>20800</v>
          </cell>
          <cell r="F1592" t="str">
            <v>P-107</v>
          </cell>
        </row>
        <row r="1593">
          <cell r="A1593">
            <v>261296</v>
          </cell>
          <cell r="B1593" t="str">
            <v>水腰5段桟ｶﾞﾗｽ障子</v>
          </cell>
          <cell r="C1593" t="str">
            <v>900*1800 上級</v>
          </cell>
          <cell r="D1593" t="str">
            <v>枚</v>
          </cell>
          <cell r="E1593">
            <v>43100</v>
          </cell>
          <cell r="F1593" t="str">
            <v>P-107</v>
          </cell>
        </row>
        <row r="1594">
          <cell r="A1594">
            <v>261297</v>
          </cell>
          <cell r="B1594" t="str">
            <v>水腰5段桟ｶﾞﾗｽ障子</v>
          </cell>
          <cell r="C1594" t="str">
            <v>900*1800 中級</v>
          </cell>
          <cell r="D1594" t="str">
            <v>枚</v>
          </cell>
          <cell r="E1594">
            <v>38000</v>
          </cell>
          <cell r="F1594" t="str">
            <v>P-107</v>
          </cell>
        </row>
        <row r="1595">
          <cell r="A1595">
            <v>261298</v>
          </cell>
          <cell r="B1595" t="str">
            <v>水腰5段桟ｶﾞﾗｽ障子</v>
          </cell>
          <cell r="C1595" t="str">
            <v>900*1800 並級</v>
          </cell>
          <cell r="D1595" t="str">
            <v>枚</v>
          </cell>
          <cell r="E1595">
            <v>29400</v>
          </cell>
          <cell r="F1595" t="str">
            <v>P-107</v>
          </cell>
        </row>
        <row r="1596">
          <cell r="A1596">
            <v>261299</v>
          </cell>
          <cell r="B1596" t="str">
            <v>水腰5段桟ｶﾞﾗｽ障子</v>
          </cell>
          <cell r="C1596" t="str">
            <v>900*1800 既製品程度</v>
          </cell>
          <cell r="D1596" t="str">
            <v>枚</v>
          </cell>
          <cell r="E1596">
            <v>22500</v>
          </cell>
          <cell r="F1596" t="str">
            <v>P-107</v>
          </cell>
        </row>
        <row r="1597">
          <cell r="A1597">
            <v>261300</v>
          </cell>
          <cell r="B1597" t="str">
            <v>水腰浴室ｶﾞﾗｽ戸（引違）</v>
          </cell>
          <cell r="C1597" t="str">
            <v>900*1800 上級</v>
          </cell>
          <cell r="D1597" t="str">
            <v>枚</v>
          </cell>
          <cell r="E1597">
            <v>49100</v>
          </cell>
          <cell r="F1597" t="str">
            <v>P-107</v>
          </cell>
        </row>
        <row r="1598">
          <cell r="A1598">
            <v>261301</v>
          </cell>
          <cell r="B1598" t="str">
            <v>水腰浴室ｶﾞﾗｽ戸（引違）</v>
          </cell>
          <cell r="C1598" t="str">
            <v>900*1800 中級</v>
          </cell>
          <cell r="D1598" t="str">
            <v>枚</v>
          </cell>
          <cell r="E1598">
            <v>43200</v>
          </cell>
          <cell r="F1598" t="str">
            <v>P-108</v>
          </cell>
        </row>
        <row r="1599">
          <cell r="A1599">
            <v>261302</v>
          </cell>
          <cell r="B1599" t="str">
            <v>水腰浴室ｶﾞﾗｽ戸（引違）</v>
          </cell>
          <cell r="C1599" t="str">
            <v>900*1800 並級</v>
          </cell>
          <cell r="D1599" t="str">
            <v>枚</v>
          </cell>
          <cell r="E1599">
            <v>33200</v>
          </cell>
          <cell r="F1599" t="str">
            <v>P-108</v>
          </cell>
        </row>
        <row r="1600">
          <cell r="A1600">
            <v>261303</v>
          </cell>
          <cell r="B1600" t="str">
            <v>水腰浴室ｶﾞﾗｽ戸（引違）</v>
          </cell>
          <cell r="C1600" t="str">
            <v>900*1800 既製品程度</v>
          </cell>
          <cell r="D1600" t="str">
            <v>枚</v>
          </cell>
          <cell r="E1600">
            <v>25200</v>
          </cell>
          <cell r="F1600" t="str">
            <v>P-108</v>
          </cell>
        </row>
        <row r="1601">
          <cell r="A1601">
            <v>261304</v>
          </cell>
          <cell r="B1601" t="str">
            <v>水腰浴室ｶﾞﾗｽ戸（片引）</v>
          </cell>
          <cell r="C1601" t="str">
            <v>900*1800 上級</v>
          </cell>
          <cell r="D1601" t="str">
            <v>枚</v>
          </cell>
          <cell r="E1601">
            <v>49100</v>
          </cell>
          <cell r="F1601" t="str">
            <v>P-108</v>
          </cell>
        </row>
        <row r="1602">
          <cell r="A1602">
            <v>261305</v>
          </cell>
          <cell r="B1602" t="str">
            <v>水腰浴室ｶﾞﾗｽ戸（片引）</v>
          </cell>
          <cell r="C1602" t="str">
            <v>900*1800 中級</v>
          </cell>
          <cell r="D1602" t="str">
            <v>枚</v>
          </cell>
          <cell r="E1602">
            <v>43200</v>
          </cell>
          <cell r="F1602" t="str">
            <v>P-108</v>
          </cell>
        </row>
        <row r="1603">
          <cell r="A1603">
            <v>261306</v>
          </cell>
          <cell r="B1603" t="str">
            <v>水腰浴室ｶﾞﾗｽ戸（片引）</v>
          </cell>
          <cell r="C1603" t="str">
            <v>900*1800 並級</v>
          </cell>
          <cell r="D1603" t="str">
            <v>枚</v>
          </cell>
          <cell r="E1603">
            <v>33200</v>
          </cell>
          <cell r="F1603" t="str">
            <v>P-108</v>
          </cell>
        </row>
        <row r="1604">
          <cell r="A1604">
            <v>261307</v>
          </cell>
          <cell r="B1604" t="str">
            <v>水腰浴室ｶﾞﾗｽ戸（片引）</v>
          </cell>
          <cell r="C1604" t="str">
            <v>900*1800 既製品程度</v>
          </cell>
          <cell r="D1604" t="str">
            <v>枚</v>
          </cell>
          <cell r="E1604">
            <v>25200</v>
          </cell>
          <cell r="F1604" t="str">
            <v>P-108</v>
          </cell>
        </row>
        <row r="1605">
          <cell r="A1605">
            <v>261316</v>
          </cell>
          <cell r="B1605" t="str">
            <v>水腰浴室ｶﾞﾗｽ戸（片開）</v>
          </cell>
          <cell r="C1605" t="str">
            <v>600*1800 上級</v>
          </cell>
          <cell r="D1605" t="str">
            <v>枚</v>
          </cell>
          <cell r="E1605">
            <v>47600</v>
          </cell>
          <cell r="F1605" t="str">
            <v>P-108</v>
          </cell>
        </row>
        <row r="1606">
          <cell r="A1606">
            <v>261317</v>
          </cell>
          <cell r="B1606" t="str">
            <v>水腰浴室ｶﾞﾗｽ戸（片開）</v>
          </cell>
          <cell r="C1606" t="str">
            <v>600*1800 中級</v>
          </cell>
          <cell r="D1606" t="str">
            <v>枚</v>
          </cell>
          <cell r="E1606">
            <v>42000</v>
          </cell>
          <cell r="F1606" t="str">
            <v>P-108</v>
          </cell>
        </row>
        <row r="1607">
          <cell r="A1607">
            <v>261318</v>
          </cell>
          <cell r="B1607" t="str">
            <v>水腰浴室ｶﾞﾗｽ戸（片開）</v>
          </cell>
          <cell r="C1607" t="str">
            <v>600*1800 並級</v>
          </cell>
          <cell r="D1607" t="str">
            <v>枚</v>
          </cell>
          <cell r="E1607">
            <v>32500</v>
          </cell>
          <cell r="F1607" t="str">
            <v>P-108</v>
          </cell>
        </row>
        <row r="1608">
          <cell r="A1608">
            <v>261319</v>
          </cell>
          <cell r="B1608" t="str">
            <v>水腰浴室ｶﾞﾗｽ戸（片開）</v>
          </cell>
          <cell r="C1608" t="str">
            <v>600*1800 既製品程度</v>
          </cell>
          <cell r="D1608" t="str">
            <v>枚</v>
          </cell>
          <cell r="E1608">
            <v>24900</v>
          </cell>
          <cell r="F1608" t="str">
            <v>P-108</v>
          </cell>
        </row>
        <row r="1609">
          <cell r="A1609">
            <v>261320</v>
          </cell>
          <cell r="B1609" t="str">
            <v>腰付二段ｶﾞﾗｽ戸</v>
          </cell>
          <cell r="C1609" t="str">
            <v>600*1800 上級</v>
          </cell>
          <cell r="D1609" t="str">
            <v>枚</v>
          </cell>
          <cell r="E1609">
            <v>41400</v>
          </cell>
          <cell r="F1609" t="str">
            <v>P-108</v>
          </cell>
        </row>
        <row r="1610">
          <cell r="A1610">
            <v>261321</v>
          </cell>
          <cell r="B1610" t="str">
            <v>腰付二段ｶﾞﾗｽ戸</v>
          </cell>
          <cell r="C1610" t="str">
            <v>600*1800 中級</v>
          </cell>
          <cell r="D1610" t="str">
            <v>枚</v>
          </cell>
          <cell r="E1610">
            <v>36400</v>
          </cell>
          <cell r="F1610" t="str">
            <v>P-108</v>
          </cell>
        </row>
        <row r="1611">
          <cell r="A1611">
            <v>261322</v>
          </cell>
          <cell r="B1611" t="str">
            <v>腰付二段ｶﾞﾗｽ戸</v>
          </cell>
          <cell r="C1611" t="str">
            <v>600*1800 並級</v>
          </cell>
          <cell r="D1611" t="str">
            <v>枚</v>
          </cell>
          <cell r="E1611">
            <v>27900</v>
          </cell>
          <cell r="F1611" t="str">
            <v>P-108</v>
          </cell>
        </row>
        <row r="1612">
          <cell r="A1612">
            <v>261323</v>
          </cell>
          <cell r="B1612" t="str">
            <v>腰付二段ｶﾞﾗｽ戸</v>
          </cell>
          <cell r="C1612" t="str">
            <v>600*1800 既製品程度</v>
          </cell>
          <cell r="D1612" t="str">
            <v>枚</v>
          </cell>
          <cell r="E1612">
            <v>21100</v>
          </cell>
          <cell r="F1612" t="str">
            <v>P-108</v>
          </cell>
        </row>
        <row r="1613">
          <cell r="A1613">
            <v>261324</v>
          </cell>
          <cell r="B1613" t="str">
            <v>腰付二段ｶﾞﾗｽ戸</v>
          </cell>
          <cell r="C1613" t="str">
            <v>900*1800 上級</v>
          </cell>
          <cell r="D1613" t="str">
            <v>枚</v>
          </cell>
          <cell r="E1613">
            <v>49200</v>
          </cell>
          <cell r="F1613" t="str">
            <v>P-108</v>
          </cell>
        </row>
        <row r="1614">
          <cell r="A1614">
            <v>261325</v>
          </cell>
          <cell r="B1614" t="str">
            <v>腰付二段ｶﾞﾗｽ戸</v>
          </cell>
          <cell r="C1614" t="str">
            <v>900*1800 中級</v>
          </cell>
          <cell r="D1614" t="str">
            <v>枚</v>
          </cell>
          <cell r="E1614">
            <v>43300</v>
          </cell>
          <cell r="F1614" t="str">
            <v>P-108</v>
          </cell>
        </row>
        <row r="1615">
          <cell r="A1615">
            <v>261326</v>
          </cell>
          <cell r="B1615" t="str">
            <v>腰付二段ｶﾞﾗｽ戸</v>
          </cell>
          <cell r="C1615" t="str">
            <v>900*1800 並級</v>
          </cell>
          <cell r="D1615" t="str">
            <v>枚</v>
          </cell>
          <cell r="E1615">
            <v>33300</v>
          </cell>
          <cell r="F1615" t="str">
            <v>P-108</v>
          </cell>
        </row>
        <row r="1616">
          <cell r="A1616">
            <v>261327</v>
          </cell>
          <cell r="B1616" t="str">
            <v>腰付二段ｶﾞﾗｽ戸</v>
          </cell>
          <cell r="C1616" t="str">
            <v>900*1800 既製品程度</v>
          </cell>
          <cell r="D1616" t="str">
            <v>枚</v>
          </cell>
          <cell r="E1616">
            <v>25300</v>
          </cell>
          <cell r="F1616" t="str">
            <v>P-108</v>
          </cell>
        </row>
        <row r="1617">
          <cell r="A1617">
            <v>261328</v>
          </cell>
          <cell r="B1617" t="str">
            <v>腰付二段ｶﾞﾗｽ戸</v>
          </cell>
          <cell r="C1617" t="str">
            <v>1300*1800 上級</v>
          </cell>
          <cell r="D1617" t="str">
            <v>枚</v>
          </cell>
          <cell r="E1617">
            <v>59300</v>
          </cell>
          <cell r="F1617" t="str">
            <v>P-108</v>
          </cell>
        </row>
        <row r="1618">
          <cell r="A1618">
            <v>261329</v>
          </cell>
          <cell r="B1618" t="str">
            <v>腰付二段ｶﾞﾗｽ戸</v>
          </cell>
          <cell r="C1618" t="str">
            <v>1300*1800 中級</v>
          </cell>
          <cell r="D1618" t="str">
            <v>枚</v>
          </cell>
          <cell r="E1618">
            <v>52200</v>
          </cell>
          <cell r="F1618" t="str">
            <v>P-108</v>
          </cell>
        </row>
        <row r="1619">
          <cell r="A1619">
            <v>261330</v>
          </cell>
          <cell r="B1619" t="str">
            <v>腰付二段ｶﾞﾗｽ戸</v>
          </cell>
          <cell r="C1619" t="str">
            <v>1300*1800 並級</v>
          </cell>
          <cell r="D1619" t="str">
            <v>枚</v>
          </cell>
          <cell r="E1619">
            <v>40200</v>
          </cell>
          <cell r="F1619" t="str">
            <v>P-108</v>
          </cell>
        </row>
        <row r="1620">
          <cell r="A1620">
            <v>261331</v>
          </cell>
          <cell r="B1620" t="str">
            <v>腰付二段ｶﾞﾗｽ戸</v>
          </cell>
          <cell r="C1620" t="str">
            <v>1300*1800 既製品程度</v>
          </cell>
          <cell r="D1620" t="str">
            <v>枚</v>
          </cell>
          <cell r="E1620">
            <v>30600</v>
          </cell>
          <cell r="F1620" t="str">
            <v>P-108</v>
          </cell>
        </row>
        <row r="1621">
          <cell r="A1621">
            <v>261332</v>
          </cell>
          <cell r="B1621" t="str">
            <v>腰付荒組ｶﾞﾗｽ障子</v>
          </cell>
          <cell r="C1621" t="str">
            <v>900*1800 上級</v>
          </cell>
          <cell r="D1621" t="str">
            <v>枚</v>
          </cell>
          <cell r="E1621">
            <v>47900</v>
          </cell>
          <cell r="F1621" t="str">
            <v>P-108</v>
          </cell>
        </row>
        <row r="1622">
          <cell r="A1622">
            <v>261333</v>
          </cell>
          <cell r="B1622" t="str">
            <v>腰付荒組ｶﾞﾗｽ障子</v>
          </cell>
          <cell r="C1622" t="str">
            <v>900*1800 中級</v>
          </cell>
          <cell r="D1622" t="str">
            <v>枚</v>
          </cell>
          <cell r="E1622">
            <v>42100</v>
          </cell>
          <cell r="F1622" t="str">
            <v>P-108</v>
          </cell>
        </row>
        <row r="1623">
          <cell r="A1623">
            <v>261334</v>
          </cell>
          <cell r="B1623" t="str">
            <v>腰付荒組ｶﾞﾗｽ障子</v>
          </cell>
          <cell r="C1623" t="str">
            <v>900*1800 並級</v>
          </cell>
          <cell r="D1623" t="str">
            <v>枚</v>
          </cell>
          <cell r="E1623">
            <v>32400</v>
          </cell>
          <cell r="F1623" t="str">
            <v>P-108</v>
          </cell>
        </row>
        <row r="1624">
          <cell r="A1624">
            <v>261335</v>
          </cell>
          <cell r="B1624" t="str">
            <v>腰付荒組ｶﾞﾗｽ障子</v>
          </cell>
          <cell r="C1624" t="str">
            <v>900*1800 既製品程度</v>
          </cell>
          <cell r="D1624" t="str">
            <v>枚</v>
          </cell>
          <cell r="E1624">
            <v>24400</v>
          </cell>
          <cell r="F1624" t="str">
            <v>P-109</v>
          </cell>
        </row>
        <row r="1625">
          <cell r="A1625">
            <v>261336</v>
          </cell>
          <cell r="B1625" t="str">
            <v>腰付横三段桟ｶﾞﾗｽ障子</v>
          </cell>
          <cell r="C1625" t="str">
            <v>900*1800 上級</v>
          </cell>
          <cell r="D1625" t="str">
            <v>枚</v>
          </cell>
          <cell r="E1625">
            <v>57400</v>
          </cell>
          <cell r="F1625" t="str">
            <v>P-109</v>
          </cell>
        </row>
        <row r="1626">
          <cell r="A1626">
            <v>261337</v>
          </cell>
          <cell r="B1626" t="str">
            <v>腰付横三段桟ｶﾞﾗｽ障子</v>
          </cell>
          <cell r="C1626" t="str">
            <v>900*1800 中級</v>
          </cell>
          <cell r="D1626" t="str">
            <v>枚</v>
          </cell>
          <cell r="E1626">
            <v>50400</v>
          </cell>
          <cell r="F1626" t="str">
            <v>P-109</v>
          </cell>
        </row>
        <row r="1627">
          <cell r="A1627">
            <v>261338</v>
          </cell>
          <cell r="B1627" t="str">
            <v>腰付横三段桟ｶﾞﾗｽ障子</v>
          </cell>
          <cell r="C1627" t="str">
            <v>900*1800 並級</v>
          </cell>
          <cell r="D1627" t="str">
            <v>枚</v>
          </cell>
          <cell r="E1627">
            <v>38600</v>
          </cell>
          <cell r="F1627" t="str">
            <v>P-109</v>
          </cell>
        </row>
        <row r="1628">
          <cell r="A1628">
            <v>261339</v>
          </cell>
          <cell r="B1628" t="str">
            <v>腰付横三段桟ｶﾞﾗｽ障子</v>
          </cell>
          <cell r="C1628" t="str">
            <v>900*1800 既製品程度</v>
          </cell>
          <cell r="D1628" t="str">
            <v>枚</v>
          </cell>
          <cell r="E1628">
            <v>29100</v>
          </cell>
          <cell r="F1628" t="str">
            <v>P-109</v>
          </cell>
        </row>
        <row r="1629">
          <cell r="A1629">
            <v>261340</v>
          </cell>
          <cell r="B1629" t="str">
            <v>腰付浴室二段ｶﾞﾗｽ戸</v>
          </cell>
          <cell r="C1629" t="str">
            <v>引違 ｶﾞﾗﾘ付 900*1800 上級</v>
          </cell>
          <cell r="D1629" t="str">
            <v>枚</v>
          </cell>
          <cell r="E1629">
            <v>56400</v>
          </cell>
          <cell r="F1629" t="str">
            <v>P-109</v>
          </cell>
        </row>
        <row r="1630">
          <cell r="A1630">
            <v>261341</v>
          </cell>
          <cell r="B1630" t="str">
            <v>腰付浴室二段ｶﾞﾗｽ戸</v>
          </cell>
          <cell r="C1630" t="str">
            <v>引違 ｶﾞﾗﾘ付 900*1800 中級</v>
          </cell>
          <cell r="D1630" t="str">
            <v>枚</v>
          </cell>
          <cell r="E1630">
            <v>49400</v>
          </cell>
          <cell r="F1630" t="str">
            <v>P-109</v>
          </cell>
        </row>
        <row r="1631">
          <cell r="A1631">
            <v>261342</v>
          </cell>
          <cell r="B1631" t="str">
            <v>腰付浴室二段ｶﾞﾗｽ戸</v>
          </cell>
          <cell r="C1631" t="str">
            <v>引違 ｶﾞﾗﾘ付 900*1800 並級</v>
          </cell>
          <cell r="D1631" t="str">
            <v>枚</v>
          </cell>
          <cell r="E1631">
            <v>37700</v>
          </cell>
          <cell r="F1631" t="str">
            <v>P-109</v>
          </cell>
        </row>
        <row r="1632">
          <cell r="A1632">
            <v>261343</v>
          </cell>
          <cell r="B1632" t="str">
            <v>腰付浴室二段ｶﾞﾗｽ戸</v>
          </cell>
          <cell r="C1632" t="str">
            <v>引違 ｶﾞﾗﾘ付 900*1800 既製品程度</v>
          </cell>
          <cell r="D1632" t="str">
            <v>枚</v>
          </cell>
          <cell r="E1632">
            <v>28300</v>
          </cell>
          <cell r="F1632" t="str">
            <v>P-109</v>
          </cell>
        </row>
        <row r="1633">
          <cell r="A1633">
            <v>261344</v>
          </cell>
          <cell r="B1633" t="str">
            <v>腰付浴室二段ｶﾞﾗｽ戸</v>
          </cell>
          <cell r="C1633" t="str">
            <v>片引 ｶﾞﾗﾘ付 900*1800 上級</v>
          </cell>
          <cell r="D1633" t="str">
            <v>枚</v>
          </cell>
          <cell r="E1633">
            <v>56400</v>
          </cell>
          <cell r="F1633" t="str">
            <v>P-109</v>
          </cell>
        </row>
        <row r="1634">
          <cell r="A1634">
            <v>261345</v>
          </cell>
          <cell r="B1634" t="str">
            <v>腰付浴室二段ｶﾞﾗｽ戸</v>
          </cell>
          <cell r="C1634" t="str">
            <v>片引 ｶﾞﾗﾘ付 900*1800 中級</v>
          </cell>
          <cell r="D1634" t="str">
            <v>枚</v>
          </cell>
          <cell r="E1634">
            <v>49400</v>
          </cell>
          <cell r="F1634" t="str">
            <v>P-109</v>
          </cell>
        </row>
        <row r="1635">
          <cell r="A1635">
            <v>261346</v>
          </cell>
          <cell r="B1635" t="str">
            <v>腰付浴室二段ｶﾞﾗｽ戸</v>
          </cell>
          <cell r="C1635" t="str">
            <v>片引 ｶﾞﾗﾘ付 900*1800 並級</v>
          </cell>
          <cell r="D1635" t="str">
            <v>枚</v>
          </cell>
          <cell r="E1635">
            <v>37700</v>
          </cell>
          <cell r="F1635" t="str">
            <v>P-109</v>
          </cell>
        </row>
        <row r="1636">
          <cell r="A1636">
            <v>261347</v>
          </cell>
          <cell r="B1636" t="str">
            <v>腰付浴室二段ｶﾞﾗｽ戸</v>
          </cell>
          <cell r="C1636" t="str">
            <v>片引 ｶﾞﾗﾘ付 900*1800 既製品程度</v>
          </cell>
          <cell r="D1636" t="str">
            <v>枚</v>
          </cell>
          <cell r="E1636">
            <v>28300</v>
          </cell>
          <cell r="F1636" t="str">
            <v>P-109</v>
          </cell>
        </row>
        <row r="1637">
          <cell r="A1637">
            <v>261348</v>
          </cell>
          <cell r="B1637" t="str">
            <v>腰付浴室二段ｶﾞﾗｽ戸</v>
          </cell>
          <cell r="C1637" t="str">
            <v>片開 ｶﾞﾗﾘ付 900*1800 上級</v>
          </cell>
          <cell r="D1637" t="str">
            <v>枚</v>
          </cell>
          <cell r="E1637">
            <v>58500</v>
          </cell>
          <cell r="F1637" t="str">
            <v>P-109</v>
          </cell>
        </row>
        <row r="1638">
          <cell r="A1638">
            <v>261349</v>
          </cell>
          <cell r="B1638" t="str">
            <v>腰付浴室二段ｶﾞﾗｽ戸</v>
          </cell>
          <cell r="C1638" t="str">
            <v>片開 ｶﾞﾗﾘ付 900*1800 中級</v>
          </cell>
          <cell r="D1638" t="str">
            <v>枚</v>
          </cell>
          <cell r="E1638">
            <v>51500</v>
          </cell>
          <cell r="F1638" t="str">
            <v>P-109</v>
          </cell>
        </row>
        <row r="1639">
          <cell r="A1639">
            <v>261350</v>
          </cell>
          <cell r="B1639" t="str">
            <v>腰付浴室二段ｶﾞﾗｽ戸</v>
          </cell>
          <cell r="C1639" t="str">
            <v>片開 ｶﾞﾗﾘ付 900*1800 並級</v>
          </cell>
          <cell r="D1639" t="str">
            <v>枚</v>
          </cell>
          <cell r="E1639">
            <v>39800</v>
          </cell>
          <cell r="F1639" t="str">
            <v>P-109</v>
          </cell>
        </row>
        <row r="1640">
          <cell r="A1640">
            <v>261351</v>
          </cell>
          <cell r="B1640" t="str">
            <v>腰付浴室二段ｶﾞﾗｽ戸</v>
          </cell>
          <cell r="C1640" t="str">
            <v>片開 ｶﾞﾗﾘ付 900*1800 既製品程度</v>
          </cell>
          <cell r="D1640" t="str">
            <v>枚</v>
          </cell>
          <cell r="E1640">
            <v>30400</v>
          </cell>
          <cell r="F1640" t="str">
            <v>P-109</v>
          </cell>
        </row>
        <row r="1641">
          <cell r="A1641">
            <v>261352</v>
          </cell>
          <cell r="B1641" t="str">
            <v>中帯ｶﾞﾗｽ戸</v>
          </cell>
          <cell r="C1641" t="str">
            <v>600*1800 上級</v>
          </cell>
          <cell r="D1641" t="str">
            <v>枚</v>
          </cell>
          <cell r="E1641">
            <v>45100</v>
          </cell>
          <cell r="F1641" t="str">
            <v>P-109</v>
          </cell>
        </row>
        <row r="1642">
          <cell r="A1642">
            <v>261353</v>
          </cell>
          <cell r="B1642" t="str">
            <v>中帯ｶﾞﾗｽ戸</v>
          </cell>
          <cell r="C1642" t="str">
            <v>600*1800 中級</v>
          </cell>
          <cell r="D1642" t="str">
            <v>枚</v>
          </cell>
          <cell r="E1642">
            <v>39600</v>
          </cell>
          <cell r="F1642" t="str">
            <v>P-109</v>
          </cell>
        </row>
        <row r="1643">
          <cell r="A1643">
            <v>261354</v>
          </cell>
          <cell r="B1643" t="str">
            <v>中帯ｶﾞﾗｽ戸</v>
          </cell>
          <cell r="C1643" t="str">
            <v>600*1800 並級</v>
          </cell>
          <cell r="D1643" t="str">
            <v>枚</v>
          </cell>
          <cell r="E1643">
            <v>30300</v>
          </cell>
          <cell r="F1643" t="str">
            <v>P-109</v>
          </cell>
        </row>
        <row r="1644">
          <cell r="A1644">
            <v>261355</v>
          </cell>
          <cell r="B1644" t="str">
            <v>中帯ｶﾞﾗｽ戸</v>
          </cell>
          <cell r="C1644" t="str">
            <v>600*1800 既製品程度</v>
          </cell>
          <cell r="D1644" t="str">
            <v>枚</v>
          </cell>
          <cell r="E1644">
            <v>22900</v>
          </cell>
          <cell r="F1644" t="str">
            <v>P-109</v>
          </cell>
        </row>
        <row r="1645">
          <cell r="A1645">
            <v>261356</v>
          </cell>
          <cell r="B1645" t="str">
            <v>中帯ｶﾞﾗｽ戸</v>
          </cell>
          <cell r="C1645" t="str">
            <v>900*1800 上級</v>
          </cell>
          <cell r="D1645" t="str">
            <v>枚</v>
          </cell>
          <cell r="E1645">
            <v>50700</v>
          </cell>
          <cell r="F1645" t="str">
            <v>P-109</v>
          </cell>
        </row>
        <row r="1646">
          <cell r="A1646">
            <v>261357</v>
          </cell>
          <cell r="B1646" t="str">
            <v>中帯ｶﾞﾗｽ戸</v>
          </cell>
          <cell r="C1646" t="str">
            <v>900*1800 中級</v>
          </cell>
          <cell r="D1646" t="str">
            <v>枚</v>
          </cell>
          <cell r="E1646">
            <v>44600</v>
          </cell>
          <cell r="F1646" t="str">
            <v>P-109</v>
          </cell>
        </row>
        <row r="1647">
          <cell r="A1647">
            <v>261358</v>
          </cell>
          <cell r="B1647" t="str">
            <v>中帯ｶﾞﾗｽ戸</v>
          </cell>
          <cell r="C1647" t="str">
            <v>900*1800 並級</v>
          </cell>
          <cell r="D1647" t="str">
            <v>枚</v>
          </cell>
          <cell r="E1647">
            <v>34300</v>
          </cell>
          <cell r="F1647" t="str">
            <v>P-109</v>
          </cell>
        </row>
        <row r="1648">
          <cell r="A1648">
            <v>261359</v>
          </cell>
          <cell r="B1648" t="str">
            <v>中帯ｶﾞﾗｽ戸</v>
          </cell>
          <cell r="C1648" t="str">
            <v>900*1800 既製品程度</v>
          </cell>
          <cell r="D1648" t="str">
            <v>枚</v>
          </cell>
          <cell r="E1648">
            <v>26100</v>
          </cell>
          <cell r="F1648" t="str">
            <v>P-109</v>
          </cell>
        </row>
        <row r="1649">
          <cell r="A1649">
            <v>261360</v>
          </cell>
          <cell r="B1649" t="str">
            <v>中帯ｶﾞﾗｽ戸</v>
          </cell>
          <cell r="C1649" t="str">
            <v>1300*1800 上級</v>
          </cell>
          <cell r="D1649" t="str">
            <v>枚</v>
          </cell>
          <cell r="E1649">
            <v>63700</v>
          </cell>
          <cell r="F1649" t="str">
            <v>P-109</v>
          </cell>
        </row>
        <row r="1650">
          <cell r="A1650">
            <v>261361</v>
          </cell>
          <cell r="B1650" t="str">
            <v>中帯ｶﾞﾗｽ戸</v>
          </cell>
          <cell r="C1650" t="str">
            <v>1300*1800 中級</v>
          </cell>
          <cell r="D1650" t="str">
            <v>枚</v>
          </cell>
          <cell r="E1650">
            <v>56100</v>
          </cell>
          <cell r="F1650" t="str">
            <v>P-110</v>
          </cell>
        </row>
        <row r="1651">
          <cell r="A1651">
            <v>261362</v>
          </cell>
          <cell r="B1651" t="str">
            <v>中帯ｶﾞﾗｽ戸</v>
          </cell>
          <cell r="C1651" t="str">
            <v>1300*1800 並級</v>
          </cell>
          <cell r="D1651" t="str">
            <v>枚</v>
          </cell>
          <cell r="E1651">
            <v>43200</v>
          </cell>
          <cell r="F1651" t="str">
            <v>P-110</v>
          </cell>
        </row>
        <row r="1652">
          <cell r="A1652">
            <v>261363</v>
          </cell>
          <cell r="B1652" t="str">
            <v>中帯ｶﾞﾗｽ戸</v>
          </cell>
          <cell r="C1652" t="str">
            <v>1300*1800 既製品程度</v>
          </cell>
          <cell r="D1652" t="str">
            <v>枚</v>
          </cell>
          <cell r="E1652">
            <v>33000</v>
          </cell>
          <cell r="F1652" t="str">
            <v>P-110</v>
          </cell>
        </row>
        <row r="1653">
          <cell r="A1653">
            <v>261364</v>
          </cell>
          <cell r="B1653" t="str">
            <v>中帯店舗ｶﾞﾗｽ戸</v>
          </cell>
          <cell r="C1653" t="str">
            <v>600*1800 上級</v>
          </cell>
          <cell r="D1653" t="str">
            <v>枚</v>
          </cell>
          <cell r="E1653">
            <v>53400</v>
          </cell>
          <cell r="F1653" t="str">
            <v>P-110</v>
          </cell>
        </row>
        <row r="1654">
          <cell r="A1654">
            <v>261365</v>
          </cell>
          <cell r="B1654" t="str">
            <v>中帯店舗ｶﾞﾗｽ戸</v>
          </cell>
          <cell r="C1654" t="str">
            <v>600*1800 中級</v>
          </cell>
          <cell r="D1654" t="str">
            <v>枚</v>
          </cell>
          <cell r="E1654">
            <v>46800</v>
          </cell>
          <cell r="F1654" t="str">
            <v>P-110</v>
          </cell>
        </row>
        <row r="1655">
          <cell r="A1655">
            <v>261366</v>
          </cell>
          <cell r="B1655" t="str">
            <v>中帯店舗ｶﾞﾗｽ戸</v>
          </cell>
          <cell r="C1655" t="str">
            <v>600*1800 並級</v>
          </cell>
          <cell r="D1655" t="str">
            <v>枚</v>
          </cell>
          <cell r="E1655">
            <v>20300</v>
          </cell>
          <cell r="F1655" t="str">
            <v>P-110</v>
          </cell>
        </row>
        <row r="1656">
          <cell r="A1656">
            <v>261367</v>
          </cell>
          <cell r="B1656" t="str">
            <v>中帯店舗ｶﾞﾗｽ戸</v>
          </cell>
          <cell r="C1656" t="str">
            <v>600*1800 既製品程度</v>
          </cell>
          <cell r="D1656" t="str">
            <v>枚</v>
          </cell>
          <cell r="E1656">
            <v>18100</v>
          </cell>
          <cell r="F1656" t="str">
            <v>P-110</v>
          </cell>
        </row>
        <row r="1657">
          <cell r="A1657">
            <v>261368</v>
          </cell>
          <cell r="B1657" t="str">
            <v>中帯店舗ｶﾞﾗｽ戸</v>
          </cell>
          <cell r="C1657" t="str">
            <v>600*2000 上級</v>
          </cell>
          <cell r="D1657" t="str">
            <v>枚</v>
          </cell>
          <cell r="E1657">
            <v>56900</v>
          </cell>
          <cell r="F1657" t="str">
            <v>P-110</v>
          </cell>
        </row>
        <row r="1658">
          <cell r="A1658">
            <v>261369</v>
          </cell>
          <cell r="B1658" t="str">
            <v>中帯店舗ｶﾞﾗｽ戸</v>
          </cell>
          <cell r="C1658" t="str">
            <v>600*2000 中級</v>
          </cell>
          <cell r="D1658" t="str">
            <v>枚</v>
          </cell>
          <cell r="E1658">
            <v>49900</v>
          </cell>
          <cell r="F1658" t="str">
            <v>P-110</v>
          </cell>
        </row>
        <row r="1659">
          <cell r="A1659">
            <v>261370</v>
          </cell>
          <cell r="B1659" t="str">
            <v>中帯店舗ｶﾞﾗｽ戸</v>
          </cell>
          <cell r="C1659" t="str">
            <v>600*2000 並級</v>
          </cell>
          <cell r="D1659" t="str">
            <v>枚</v>
          </cell>
          <cell r="E1659">
            <v>21600</v>
          </cell>
          <cell r="F1659" t="str">
            <v>P-110</v>
          </cell>
        </row>
        <row r="1660">
          <cell r="A1660">
            <v>261371</v>
          </cell>
          <cell r="B1660" t="str">
            <v>中帯店舗ｶﾞﾗｽ戸</v>
          </cell>
          <cell r="C1660" t="str">
            <v>600*2000 既製品程度</v>
          </cell>
          <cell r="D1660" t="str">
            <v>枚</v>
          </cell>
          <cell r="E1660">
            <v>19200</v>
          </cell>
          <cell r="F1660" t="str">
            <v>P-110</v>
          </cell>
        </row>
        <row r="1661">
          <cell r="A1661">
            <v>261372</v>
          </cell>
          <cell r="B1661" t="str">
            <v>中帯店舗ｶﾞﾗｽ戸</v>
          </cell>
          <cell r="C1661" t="str">
            <v>900*1800 上級</v>
          </cell>
          <cell r="D1661" t="str">
            <v>枚</v>
          </cell>
          <cell r="E1661">
            <v>62500</v>
          </cell>
          <cell r="F1661" t="str">
            <v>P-110</v>
          </cell>
        </row>
        <row r="1662">
          <cell r="A1662">
            <v>261373</v>
          </cell>
          <cell r="B1662" t="str">
            <v>中帯店舗ｶﾞﾗｽ戸</v>
          </cell>
          <cell r="C1662" t="str">
            <v>900*1800 中級</v>
          </cell>
          <cell r="D1662" t="str">
            <v>枚</v>
          </cell>
          <cell r="E1662">
            <v>54900</v>
          </cell>
          <cell r="F1662" t="str">
            <v>P-110</v>
          </cell>
        </row>
        <row r="1663">
          <cell r="A1663">
            <v>261374</v>
          </cell>
          <cell r="B1663" t="str">
            <v>中帯店舗ｶﾞﾗｽ戸</v>
          </cell>
          <cell r="C1663" t="str">
            <v>900*1800 並級</v>
          </cell>
          <cell r="D1663" t="str">
            <v>枚</v>
          </cell>
          <cell r="E1663">
            <v>24100</v>
          </cell>
          <cell r="F1663" t="str">
            <v>P-110</v>
          </cell>
        </row>
        <row r="1664">
          <cell r="A1664">
            <v>261375</v>
          </cell>
          <cell r="B1664" t="str">
            <v>中帯店舗ｶﾞﾗｽ戸</v>
          </cell>
          <cell r="C1664" t="str">
            <v>900*1800 既製品程度</v>
          </cell>
          <cell r="D1664" t="str">
            <v>枚</v>
          </cell>
          <cell r="E1664">
            <v>21500</v>
          </cell>
          <cell r="F1664" t="str">
            <v>P-110</v>
          </cell>
        </row>
        <row r="1665">
          <cell r="A1665">
            <v>261376</v>
          </cell>
          <cell r="B1665" t="str">
            <v>中帯店舗ｶﾞﾗｽ戸</v>
          </cell>
          <cell r="C1665" t="str">
            <v>900*2000 上級</v>
          </cell>
          <cell r="D1665" t="str">
            <v>枚</v>
          </cell>
          <cell r="E1665">
            <v>68600</v>
          </cell>
          <cell r="F1665" t="str">
            <v>P-110</v>
          </cell>
        </row>
        <row r="1666">
          <cell r="A1666">
            <v>261377</v>
          </cell>
          <cell r="B1666" t="str">
            <v>中帯店舗ｶﾞﾗｽ戸</v>
          </cell>
          <cell r="C1666" t="str">
            <v>900*2000 中級</v>
          </cell>
          <cell r="D1666" t="str">
            <v>枚</v>
          </cell>
          <cell r="E1666">
            <v>60200</v>
          </cell>
          <cell r="F1666" t="str">
            <v>P-110</v>
          </cell>
        </row>
        <row r="1667">
          <cell r="A1667">
            <v>261378</v>
          </cell>
          <cell r="B1667" t="str">
            <v>中帯店舗ｶﾞﾗｽ戸</v>
          </cell>
          <cell r="C1667" t="str">
            <v>900*2000 並級</v>
          </cell>
          <cell r="D1667" t="str">
            <v>枚</v>
          </cell>
          <cell r="E1667">
            <v>26300</v>
          </cell>
          <cell r="F1667" t="str">
            <v>P-110</v>
          </cell>
        </row>
        <row r="1668">
          <cell r="A1668">
            <v>261379</v>
          </cell>
          <cell r="B1668" t="str">
            <v>中帯店舗ｶﾞﾗｽ戸</v>
          </cell>
          <cell r="C1668" t="str">
            <v>900*2000 既製品程度</v>
          </cell>
          <cell r="D1668" t="str">
            <v>枚</v>
          </cell>
          <cell r="E1668">
            <v>23500</v>
          </cell>
          <cell r="F1668" t="str">
            <v>P-110</v>
          </cell>
        </row>
        <row r="1669">
          <cell r="A1669">
            <v>261380</v>
          </cell>
          <cell r="B1669" t="str">
            <v>中帯店舗ｶﾞﾗｽ戸</v>
          </cell>
          <cell r="C1669" t="str">
            <v>1300*1800 上級</v>
          </cell>
          <cell r="D1669" t="str">
            <v>枚</v>
          </cell>
          <cell r="E1669">
            <v>70800</v>
          </cell>
          <cell r="F1669" t="str">
            <v>P-110</v>
          </cell>
        </row>
        <row r="1670">
          <cell r="A1670">
            <v>261381</v>
          </cell>
          <cell r="B1670" t="str">
            <v>中帯店舗ｶﾞﾗｽ戸</v>
          </cell>
          <cell r="C1670" t="str">
            <v>1300*1800 中級</v>
          </cell>
          <cell r="D1670" t="str">
            <v>枚</v>
          </cell>
          <cell r="E1670">
            <v>62200</v>
          </cell>
          <cell r="F1670" t="str">
            <v>P-110</v>
          </cell>
        </row>
        <row r="1671">
          <cell r="A1671">
            <v>261382</v>
          </cell>
          <cell r="B1671" t="str">
            <v>中帯店舗ｶﾞﾗｽ戸</v>
          </cell>
          <cell r="C1671" t="str">
            <v>1300*1800 並級</v>
          </cell>
          <cell r="D1671" t="str">
            <v>枚</v>
          </cell>
          <cell r="E1671">
            <v>27700</v>
          </cell>
          <cell r="F1671" t="str">
            <v>P-110</v>
          </cell>
        </row>
        <row r="1672">
          <cell r="A1672">
            <v>261383</v>
          </cell>
          <cell r="B1672" t="str">
            <v>中帯店舗ｶﾞﾗｽ戸</v>
          </cell>
          <cell r="C1672" t="str">
            <v>1300*1800 既製品程度</v>
          </cell>
          <cell r="D1672" t="str">
            <v>枚</v>
          </cell>
          <cell r="E1672">
            <v>24800</v>
          </cell>
          <cell r="F1672" t="str">
            <v>P-110</v>
          </cell>
        </row>
        <row r="1673">
          <cell r="A1673">
            <v>261384</v>
          </cell>
          <cell r="B1673" t="str">
            <v>中帯店舗ｶﾞﾗｽ戸</v>
          </cell>
          <cell r="C1673" t="str">
            <v>1300*2000 上級</v>
          </cell>
          <cell r="D1673" t="str">
            <v>枚</v>
          </cell>
          <cell r="E1673">
            <v>83400</v>
          </cell>
          <cell r="F1673" t="str">
            <v>P-110</v>
          </cell>
        </row>
        <row r="1674">
          <cell r="A1674">
            <v>261385</v>
          </cell>
          <cell r="B1674" t="str">
            <v>中帯店舗ｶﾞﾗｽ戸</v>
          </cell>
          <cell r="C1674" t="str">
            <v>1300*2000 中級</v>
          </cell>
          <cell r="D1674" t="str">
            <v>枚</v>
          </cell>
          <cell r="E1674">
            <v>73200</v>
          </cell>
          <cell r="F1674" t="str">
            <v>P-110</v>
          </cell>
        </row>
        <row r="1675">
          <cell r="A1675">
            <v>261386</v>
          </cell>
          <cell r="B1675" t="str">
            <v>中帯店舗ｶﾞﾗｽ戸</v>
          </cell>
          <cell r="C1675" t="str">
            <v>1300*2000 並級</v>
          </cell>
          <cell r="D1675" t="str">
            <v>枚</v>
          </cell>
          <cell r="E1675">
            <v>32200</v>
          </cell>
          <cell r="F1675" t="str">
            <v>P-110</v>
          </cell>
        </row>
        <row r="1676">
          <cell r="A1676">
            <v>261387</v>
          </cell>
          <cell r="B1676" t="str">
            <v>中帯店舗ｶﾞﾗｽ戸</v>
          </cell>
          <cell r="C1676" t="str">
            <v>1300*2000 既製品程度</v>
          </cell>
          <cell r="D1676" t="str">
            <v>枚</v>
          </cell>
          <cell r="E1676">
            <v>28800</v>
          </cell>
          <cell r="F1676" t="str">
            <v>P-111</v>
          </cell>
        </row>
        <row r="1677">
          <cell r="A1677">
            <v>261388</v>
          </cell>
          <cell r="B1677" t="str">
            <v>中帯浴室ｶﾞﾗｽ戸（引違）</v>
          </cell>
          <cell r="C1677" t="str">
            <v>900*1800 上級</v>
          </cell>
          <cell r="D1677" t="str">
            <v>枚</v>
          </cell>
          <cell r="E1677">
            <v>60500</v>
          </cell>
          <cell r="F1677" t="str">
            <v>P-111</v>
          </cell>
        </row>
        <row r="1678">
          <cell r="A1678">
            <v>261389</v>
          </cell>
          <cell r="B1678" t="str">
            <v>中帯浴室ｶﾞﾗｽ戸（引違）</v>
          </cell>
          <cell r="C1678" t="str">
            <v>900*1800 中級</v>
          </cell>
          <cell r="D1678" t="str">
            <v>枚</v>
          </cell>
          <cell r="E1678">
            <v>53100</v>
          </cell>
          <cell r="F1678" t="str">
            <v>P-111</v>
          </cell>
        </row>
        <row r="1679">
          <cell r="A1679">
            <v>261390</v>
          </cell>
          <cell r="B1679" t="str">
            <v>中帯浴室ｶﾞﾗｽ戸（引違）</v>
          </cell>
          <cell r="C1679" t="str">
            <v>900*1800 並級</v>
          </cell>
          <cell r="D1679" t="str">
            <v>枚</v>
          </cell>
          <cell r="E1679">
            <v>40600</v>
          </cell>
          <cell r="F1679" t="str">
            <v>P-111</v>
          </cell>
        </row>
        <row r="1680">
          <cell r="A1680">
            <v>261391</v>
          </cell>
          <cell r="B1680" t="str">
            <v>中帯浴室ｶﾞﾗｽ戸（引違）</v>
          </cell>
          <cell r="C1680" t="str">
            <v>900*1800 既製品程度</v>
          </cell>
          <cell r="D1680" t="str">
            <v>枚</v>
          </cell>
          <cell r="E1680">
            <v>28200</v>
          </cell>
          <cell r="F1680" t="str">
            <v>P-111</v>
          </cell>
        </row>
        <row r="1681">
          <cell r="A1681">
            <v>261392</v>
          </cell>
          <cell r="B1681" t="str">
            <v>中帯浴室ｶﾞﾗｽ戸（片引）</v>
          </cell>
          <cell r="C1681" t="str">
            <v>900*1800 上級</v>
          </cell>
          <cell r="D1681" t="str">
            <v>枚</v>
          </cell>
          <cell r="E1681">
            <v>60500</v>
          </cell>
          <cell r="F1681" t="str">
            <v>P-111</v>
          </cell>
        </row>
        <row r="1682">
          <cell r="A1682">
            <v>261393</v>
          </cell>
          <cell r="B1682" t="str">
            <v>中帯浴室ｶﾞﾗｽ戸（片引）</v>
          </cell>
          <cell r="C1682" t="str">
            <v>900*1800 中級</v>
          </cell>
          <cell r="D1682" t="str">
            <v>枚</v>
          </cell>
          <cell r="E1682">
            <v>53100</v>
          </cell>
          <cell r="F1682" t="str">
            <v>P-111</v>
          </cell>
        </row>
        <row r="1683">
          <cell r="A1683">
            <v>261394</v>
          </cell>
          <cell r="B1683" t="str">
            <v>中帯浴室ｶﾞﾗｽ戸（片引）</v>
          </cell>
          <cell r="C1683" t="str">
            <v>900*1800 並級</v>
          </cell>
          <cell r="D1683" t="str">
            <v>枚</v>
          </cell>
          <cell r="E1683">
            <v>40600</v>
          </cell>
          <cell r="F1683" t="str">
            <v>P-111</v>
          </cell>
        </row>
        <row r="1684">
          <cell r="A1684">
            <v>261395</v>
          </cell>
          <cell r="B1684" t="str">
            <v>中帯浴室ｶﾞﾗｽ戸（片引）</v>
          </cell>
          <cell r="C1684" t="str">
            <v>900*1800 既製品程度</v>
          </cell>
          <cell r="D1684" t="str">
            <v>枚</v>
          </cell>
          <cell r="E1684">
            <v>28200</v>
          </cell>
          <cell r="F1684" t="str">
            <v>P-111</v>
          </cell>
        </row>
        <row r="1685">
          <cell r="A1685">
            <v>261396</v>
          </cell>
          <cell r="B1685" t="str">
            <v>中帯浴室ｶﾞﾗｽ戸（片開）</v>
          </cell>
          <cell r="C1685" t="str">
            <v>900*1800 上級</v>
          </cell>
          <cell r="D1685" t="str">
            <v>枚</v>
          </cell>
          <cell r="E1685">
            <v>62600</v>
          </cell>
          <cell r="F1685" t="str">
            <v>P-111</v>
          </cell>
        </row>
        <row r="1686">
          <cell r="A1686">
            <v>261397</v>
          </cell>
          <cell r="B1686" t="str">
            <v>中帯浴室ｶﾞﾗｽ戸（片開）</v>
          </cell>
          <cell r="C1686" t="str">
            <v>900*1800 中級</v>
          </cell>
          <cell r="D1686" t="str">
            <v>枚</v>
          </cell>
          <cell r="E1686">
            <v>55200</v>
          </cell>
          <cell r="F1686" t="str">
            <v>P-111</v>
          </cell>
        </row>
        <row r="1687">
          <cell r="A1687">
            <v>261398</v>
          </cell>
          <cell r="B1687" t="str">
            <v>中帯浴室ｶﾞﾗｽ戸（片開）</v>
          </cell>
          <cell r="C1687" t="str">
            <v>900*1800 並級</v>
          </cell>
          <cell r="D1687" t="str">
            <v>枚</v>
          </cell>
          <cell r="E1687">
            <v>42700</v>
          </cell>
          <cell r="F1687" t="str">
            <v>P-111</v>
          </cell>
        </row>
        <row r="1688">
          <cell r="A1688">
            <v>261399</v>
          </cell>
          <cell r="B1688" t="str">
            <v>中帯浴室ｶﾞﾗｽ戸（片開）</v>
          </cell>
          <cell r="C1688" t="str">
            <v>900*1800 既製品程度</v>
          </cell>
          <cell r="D1688" t="str">
            <v>枚</v>
          </cell>
          <cell r="E1688">
            <v>30300</v>
          </cell>
          <cell r="F1688" t="str">
            <v>P-111</v>
          </cell>
        </row>
        <row r="1689">
          <cell r="A1689">
            <v>261400</v>
          </cell>
          <cell r="B1689" t="str">
            <v>２７ｶﾞﾗｽ障子</v>
          </cell>
          <cell r="C1689" t="str">
            <v>900*800 上級</v>
          </cell>
          <cell r="D1689" t="str">
            <v>枚</v>
          </cell>
          <cell r="E1689">
            <v>22300</v>
          </cell>
          <cell r="F1689" t="str">
            <v>P-111</v>
          </cell>
        </row>
        <row r="1690">
          <cell r="A1690">
            <v>261401</v>
          </cell>
          <cell r="B1690" t="str">
            <v>２７ｶﾞﾗｽ障子</v>
          </cell>
          <cell r="C1690" t="str">
            <v>900*800 中級</v>
          </cell>
          <cell r="D1690" t="str">
            <v>枚</v>
          </cell>
          <cell r="E1690">
            <v>19000</v>
          </cell>
          <cell r="F1690" t="str">
            <v>P-111</v>
          </cell>
        </row>
        <row r="1691">
          <cell r="A1691">
            <v>261402</v>
          </cell>
          <cell r="B1691" t="str">
            <v>２７ｶﾞﾗｽ障子</v>
          </cell>
          <cell r="C1691" t="str">
            <v>900*800 並級</v>
          </cell>
          <cell r="D1691" t="str">
            <v>枚</v>
          </cell>
          <cell r="E1691">
            <v>16500</v>
          </cell>
          <cell r="F1691" t="str">
            <v>P-111</v>
          </cell>
        </row>
        <row r="1692">
          <cell r="A1692">
            <v>261403</v>
          </cell>
          <cell r="B1692" t="str">
            <v>２７ｶﾞﾗｽ障子</v>
          </cell>
          <cell r="C1692" t="str">
            <v>900*800 既製品程度</v>
          </cell>
          <cell r="D1692" t="str">
            <v>枚</v>
          </cell>
          <cell r="E1692">
            <v>13100</v>
          </cell>
          <cell r="F1692" t="str">
            <v>P-111</v>
          </cell>
        </row>
        <row r="1693">
          <cell r="A1693">
            <v>261404</v>
          </cell>
          <cell r="B1693" t="str">
            <v>腰高ｶﾞﾗｽ戸（引違）</v>
          </cell>
          <cell r="C1693" t="str">
            <v>900*1800 上級</v>
          </cell>
          <cell r="D1693" t="str">
            <v>枚</v>
          </cell>
          <cell r="E1693">
            <v>48000</v>
          </cell>
          <cell r="F1693" t="str">
            <v>P-111</v>
          </cell>
        </row>
        <row r="1694">
          <cell r="A1694">
            <v>261405</v>
          </cell>
          <cell r="B1694" t="str">
            <v>腰高ｶﾞﾗｽ戸（引違）</v>
          </cell>
          <cell r="C1694" t="str">
            <v>900*1800 中級</v>
          </cell>
          <cell r="D1694" t="str">
            <v>枚</v>
          </cell>
          <cell r="E1694">
            <v>47600</v>
          </cell>
          <cell r="F1694" t="str">
            <v>P-111</v>
          </cell>
        </row>
        <row r="1695">
          <cell r="A1695">
            <v>261406</v>
          </cell>
          <cell r="B1695" t="str">
            <v>腰高ｶﾞﾗｽ戸（引違）</v>
          </cell>
          <cell r="C1695" t="str">
            <v>900*1800 並級</v>
          </cell>
          <cell r="D1695" t="str">
            <v>枚</v>
          </cell>
          <cell r="E1695">
            <v>36500</v>
          </cell>
          <cell r="F1695" t="str">
            <v>P-111</v>
          </cell>
        </row>
        <row r="1696">
          <cell r="A1696">
            <v>261407</v>
          </cell>
          <cell r="B1696" t="str">
            <v>腰高ｶﾞﾗｽ戸（引違）</v>
          </cell>
          <cell r="C1696" t="str">
            <v>900*1800 既製品程度</v>
          </cell>
          <cell r="D1696" t="str">
            <v>枚</v>
          </cell>
          <cell r="E1696">
            <v>27600</v>
          </cell>
          <cell r="F1696" t="str">
            <v>P-111</v>
          </cell>
        </row>
        <row r="1697">
          <cell r="A1697">
            <v>261408</v>
          </cell>
          <cell r="B1697" t="str">
            <v>腰高ｶﾞﾗｽ戸（片引）</v>
          </cell>
          <cell r="C1697" t="str">
            <v>900*1800 上級</v>
          </cell>
          <cell r="D1697" t="str">
            <v>枚</v>
          </cell>
          <cell r="E1697">
            <v>48000</v>
          </cell>
          <cell r="F1697" t="str">
            <v>P-111</v>
          </cell>
        </row>
        <row r="1698">
          <cell r="A1698">
            <v>261409</v>
          </cell>
          <cell r="B1698" t="str">
            <v>腰高ｶﾞﾗｽ戸（片引）</v>
          </cell>
          <cell r="C1698" t="str">
            <v>900*1800 中級</v>
          </cell>
          <cell r="D1698" t="str">
            <v>枚</v>
          </cell>
          <cell r="E1698">
            <v>47600</v>
          </cell>
          <cell r="F1698" t="str">
            <v>P-111</v>
          </cell>
        </row>
        <row r="1699">
          <cell r="A1699">
            <v>261410</v>
          </cell>
          <cell r="B1699" t="str">
            <v>腰高ｶﾞﾗｽ戸（片引）</v>
          </cell>
          <cell r="C1699" t="str">
            <v>900*1800 並級</v>
          </cell>
          <cell r="D1699" t="str">
            <v>枚</v>
          </cell>
          <cell r="E1699">
            <v>36500</v>
          </cell>
          <cell r="F1699" t="str">
            <v>P-111</v>
          </cell>
        </row>
        <row r="1700">
          <cell r="A1700">
            <v>261411</v>
          </cell>
          <cell r="B1700" t="str">
            <v>腰高ｶﾞﾗｽ戸（片引）</v>
          </cell>
          <cell r="C1700" t="str">
            <v>900*1800 既製品程度</v>
          </cell>
          <cell r="D1700" t="str">
            <v>枚</v>
          </cell>
          <cell r="E1700">
            <v>27600</v>
          </cell>
          <cell r="F1700" t="str">
            <v>P-111</v>
          </cell>
        </row>
        <row r="1701">
          <cell r="A1701">
            <v>261412</v>
          </cell>
          <cell r="B1701" t="str">
            <v>ｶﾞﾗｽ窓</v>
          </cell>
          <cell r="C1701" t="str">
            <v>450*200 上級</v>
          </cell>
          <cell r="D1701" t="str">
            <v>枚</v>
          </cell>
          <cell r="E1701">
            <v>8750</v>
          </cell>
          <cell r="F1701" t="str">
            <v>P-111</v>
          </cell>
        </row>
        <row r="1702">
          <cell r="A1702">
            <v>261413</v>
          </cell>
          <cell r="B1702" t="str">
            <v>ｶﾞﾗｽ窓</v>
          </cell>
          <cell r="C1702" t="str">
            <v>450*200 中級</v>
          </cell>
          <cell r="D1702" t="str">
            <v>枚</v>
          </cell>
          <cell r="E1702">
            <v>7770</v>
          </cell>
          <cell r="F1702" t="str">
            <v>P-112</v>
          </cell>
        </row>
        <row r="1703">
          <cell r="A1703">
            <v>261414</v>
          </cell>
          <cell r="B1703" t="str">
            <v>ｶﾞﾗｽ窓</v>
          </cell>
          <cell r="C1703" t="str">
            <v>450*200 並級</v>
          </cell>
          <cell r="D1703" t="str">
            <v>枚</v>
          </cell>
          <cell r="E1703">
            <v>6130</v>
          </cell>
          <cell r="F1703" t="str">
            <v>P-112</v>
          </cell>
        </row>
        <row r="1704">
          <cell r="A1704">
            <v>261415</v>
          </cell>
          <cell r="B1704" t="str">
            <v>ｶﾞﾗｽ窓</v>
          </cell>
          <cell r="C1704" t="str">
            <v>450*200 既製品程度</v>
          </cell>
          <cell r="D1704" t="str">
            <v>枚</v>
          </cell>
          <cell r="E1704">
            <v>4810</v>
          </cell>
          <cell r="F1704" t="str">
            <v>P-112</v>
          </cell>
        </row>
        <row r="1705">
          <cell r="A1705">
            <v>261416</v>
          </cell>
          <cell r="B1705" t="str">
            <v>ｶﾞﾗｽ窓</v>
          </cell>
          <cell r="C1705" t="str">
            <v>450*400 上級</v>
          </cell>
          <cell r="D1705" t="str">
            <v>枚</v>
          </cell>
          <cell r="E1705">
            <v>9660</v>
          </cell>
          <cell r="F1705" t="str">
            <v>P-112</v>
          </cell>
        </row>
        <row r="1706">
          <cell r="A1706">
            <v>261417</v>
          </cell>
          <cell r="B1706" t="str">
            <v>ｶﾞﾗｽ窓</v>
          </cell>
          <cell r="C1706" t="str">
            <v>450*400 中級</v>
          </cell>
          <cell r="D1706" t="str">
            <v>枚</v>
          </cell>
          <cell r="E1706">
            <v>8570</v>
          </cell>
          <cell r="F1706" t="str">
            <v>P-112</v>
          </cell>
        </row>
        <row r="1707">
          <cell r="A1707">
            <v>261418</v>
          </cell>
          <cell r="B1707" t="str">
            <v>ｶﾞﾗｽ窓</v>
          </cell>
          <cell r="C1707" t="str">
            <v>450*400 並級</v>
          </cell>
          <cell r="D1707" t="str">
            <v>枚</v>
          </cell>
          <cell r="E1707">
            <v>6740</v>
          </cell>
          <cell r="F1707" t="str">
            <v>P-112</v>
          </cell>
        </row>
        <row r="1708">
          <cell r="A1708">
            <v>261419</v>
          </cell>
          <cell r="B1708" t="str">
            <v>ｶﾞﾗｽ窓</v>
          </cell>
          <cell r="C1708" t="str">
            <v>450*400 既製品程度</v>
          </cell>
          <cell r="D1708" t="str">
            <v>枚</v>
          </cell>
          <cell r="E1708">
            <v>5280</v>
          </cell>
          <cell r="F1708" t="str">
            <v>P-112</v>
          </cell>
        </row>
        <row r="1709">
          <cell r="A1709">
            <v>261420</v>
          </cell>
          <cell r="B1709" t="str">
            <v>ｶﾞﾗｽ窓</v>
          </cell>
          <cell r="C1709" t="str">
            <v>450*600 上級</v>
          </cell>
          <cell r="D1709" t="str">
            <v>枚</v>
          </cell>
          <cell r="E1709">
            <v>11300</v>
          </cell>
          <cell r="F1709" t="str">
            <v>P-112</v>
          </cell>
        </row>
        <row r="1710">
          <cell r="A1710">
            <v>261421</v>
          </cell>
          <cell r="B1710" t="str">
            <v>ｶﾞﾗｽ窓</v>
          </cell>
          <cell r="C1710" t="str">
            <v>450*600 中級</v>
          </cell>
          <cell r="D1710" t="str">
            <v>枚</v>
          </cell>
          <cell r="E1710">
            <v>10000</v>
          </cell>
          <cell r="F1710" t="str">
            <v>P-112</v>
          </cell>
        </row>
        <row r="1711">
          <cell r="A1711">
            <v>261422</v>
          </cell>
          <cell r="B1711" t="str">
            <v>ｶﾞﾗｽ窓</v>
          </cell>
          <cell r="C1711" t="str">
            <v>450*600 並級</v>
          </cell>
          <cell r="D1711" t="str">
            <v>枚</v>
          </cell>
          <cell r="E1711">
            <v>7900</v>
          </cell>
          <cell r="F1711" t="str">
            <v>P-112</v>
          </cell>
        </row>
        <row r="1712">
          <cell r="A1712">
            <v>261423</v>
          </cell>
          <cell r="B1712" t="str">
            <v>ｶﾞﾗｽ窓</v>
          </cell>
          <cell r="C1712" t="str">
            <v>450*600 既製品程度</v>
          </cell>
          <cell r="D1712" t="str">
            <v>枚</v>
          </cell>
          <cell r="E1712">
            <v>6150</v>
          </cell>
          <cell r="F1712" t="str">
            <v>P-112</v>
          </cell>
        </row>
        <row r="1713">
          <cell r="A1713">
            <v>261424</v>
          </cell>
          <cell r="B1713" t="str">
            <v>ｶﾞﾗｽ窓</v>
          </cell>
          <cell r="C1713" t="str">
            <v>600*300 上級</v>
          </cell>
          <cell r="D1713" t="str">
            <v>枚</v>
          </cell>
          <cell r="E1713">
            <v>12000</v>
          </cell>
          <cell r="F1713" t="str">
            <v>P-112</v>
          </cell>
        </row>
        <row r="1714">
          <cell r="A1714">
            <v>261425</v>
          </cell>
          <cell r="B1714" t="str">
            <v>ｶﾞﾗｽ窓</v>
          </cell>
          <cell r="C1714" t="str">
            <v>600*300 中級</v>
          </cell>
          <cell r="D1714" t="str">
            <v>枚</v>
          </cell>
          <cell r="E1714">
            <v>10700</v>
          </cell>
          <cell r="F1714" t="str">
            <v>P-112</v>
          </cell>
        </row>
        <row r="1715">
          <cell r="A1715">
            <v>261426</v>
          </cell>
          <cell r="B1715" t="str">
            <v>ｶﾞﾗｽ窓</v>
          </cell>
          <cell r="C1715" t="str">
            <v>600*300 並級</v>
          </cell>
          <cell r="D1715" t="str">
            <v>枚</v>
          </cell>
          <cell r="E1715">
            <v>8420</v>
          </cell>
          <cell r="F1715" t="str">
            <v>P-112</v>
          </cell>
        </row>
        <row r="1716">
          <cell r="A1716">
            <v>261427</v>
          </cell>
          <cell r="B1716" t="str">
            <v>ｶﾞﾗｽ窓</v>
          </cell>
          <cell r="C1716" t="str">
            <v>600*300 既製品程度</v>
          </cell>
          <cell r="D1716" t="str">
            <v>枚</v>
          </cell>
          <cell r="E1716">
            <v>6600</v>
          </cell>
          <cell r="F1716" t="str">
            <v>P-112</v>
          </cell>
        </row>
        <row r="1717">
          <cell r="A1717">
            <v>261428</v>
          </cell>
          <cell r="B1717" t="str">
            <v>ｶﾞﾗｽ窓</v>
          </cell>
          <cell r="C1717" t="str">
            <v>600*700 上級</v>
          </cell>
          <cell r="D1717" t="str">
            <v>枚</v>
          </cell>
          <cell r="E1717">
            <v>17200</v>
          </cell>
          <cell r="F1717" t="str">
            <v>P-112</v>
          </cell>
        </row>
        <row r="1718">
          <cell r="A1718">
            <v>261429</v>
          </cell>
          <cell r="B1718" t="str">
            <v>ｶﾞﾗｽ窓</v>
          </cell>
          <cell r="C1718" t="str">
            <v>600*700 中級</v>
          </cell>
          <cell r="D1718" t="str">
            <v>枚</v>
          </cell>
          <cell r="E1718">
            <v>15200</v>
          </cell>
          <cell r="F1718" t="str">
            <v>P-112</v>
          </cell>
        </row>
        <row r="1719">
          <cell r="A1719">
            <v>261430</v>
          </cell>
          <cell r="B1719" t="str">
            <v>ｶﾞﾗｽ窓</v>
          </cell>
          <cell r="C1719" t="str">
            <v>600*700 並級</v>
          </cell>
          <cell r="D1719" t="str">
            <v>枚</v>
          </cell>
          <cell r="E1719">
            <v>11800</v>
          </cell>
          <cell r="F1719" t="str">
            <v>P-112</v>
          </cell>
        </row>
        <row r="1720">
          <cell r="A1720">
            <v>261431</v>
          </cell>
          <cell r="B1720" t="str">
            <v>ｶﾞﾗｽ窓</v>
          </cell>
          <cell r="C1720" t="str">
            <v>600*700 既製品程度</v>
          </cell>
          <cell r="D1720" t="str">
            <v>枚</v>
          </cell>
          <cell r="E1720">
            <v>9170</v>
          </cell>
          <cell r="F1720" t="str">
            <v>P-112</v>
          </cell>
        </row>
        <row r="1721">
          <cell r="A1721">
            <v>261432</v>
          </cell>
          <cell r="B1721" t="str">
            <v>ｶﾞﾗｽ窓</v>
          </cell>
          <cell r="C1721" t="str">
            <v>600*800 上級</v>
          </cell>
          <cell r="D1721" t="str">
            <v>枚</v>
          </cell>
          <cell r="E1721">
            <v>17700</v>
          </cell>
          <cell r="F1721" t="str">
            <v>P-112</v>
          </cell>
        </row>
        <row r="1722">
          <cell r="A1722">
            <v>261433</v>
          </cell>
          <cell r="B1722" t="str">
            <v>ｶﾞﾗｽ窓</v>
          </cell>
          <cell r="C1722" t="str">
            <v>600*800 中級</v>
          </cell>
          <cell r="D1722" t="str">
            <v>枚</v>
          </cell>
          <cell r="E1722">
            <v>15700</v>
          </cell>
          <cell r="F1722" t="str">
            <v>P-112</v>
          </cell>
        </row>
        <row r="1723">
          <cell r="A1723">
            <v>261434</v>
          </cell>
          <cell r="B1723" t="str">
            <v>ｶﾞﾗｽ窓</v>
          </cell>
          <cell r="C1723" t="str">
            <v>600*800 並級</v>
          </cell>
          <cell r="D1723" t="str">
            <v>枚</v>
          </cell>
          <cell r="E1723">
            <v>12200</v>
          </cell>
          <cell r="F1723" t="str">
            <v>P-112</v>
          </cell>
        </row>
        <row r="1724">
          <cell r="A1724">
            <v>261435</v>
          </cell>
          <cell r="B1724" t="str">
            <v>ｶﾞﾗｽ窓</v>
          </cell>
          <cell r="C1724" t="str">
            <v>600*800 既製品程度</v>
          </cell>
          <cell r="D1724" t="str">
            <v>枚</v>
          </cell>
          <cell r="E1724">
            <v>9480</v>
          </cell>
          <cell r="F1724" t="str">
            <v>P-112</v>
          </cell>
        </row>
        <row r="1725">
          <cell r="A1725">
            <v>261436</v>
          </cell>
          <cell r="B1725" t="str">
            <v>ｶﾞﾗｽ窓</v>
          </cell>
          <cell r="C1725" t="str">
            <v>600*900 上級</v>
          </cell>
          <cell r="D1725" t="str">
            <v>枚</v>
          </cell>
          <cell r="E1725">
            <v>18200</v>
          </cell>
          <cell r="F1725" t="str">
            <v>P-112</v>
          </cell>
        </row>
        <row r="1726">
          <cell r="A1726">
            <v>261437</v>
          </cell>
          <cell r="B1726" t="str">
            <v>ｶﾞﾗｽ窓</v>
          </cell>
          <cell r="C1726" t="str">
            <v>600*900 中級</v>
          </cell>
          <cell r="D1726" t="str">
            <v>枚</v>
          </cell>
          <cell r="E1726">
            <v>16100</v>
          </cell>
          <cell r="F1726" t="str">
            <v>P-112</v>
          </cell>
        </row>
        <row r="1727">
          <cell r="A1727">
            <v>261438</v>
          </cell>
          <cell r="B1727" t="str">
            <v>ｶﾞﾗｽ窓</v>
          </cell>
          <cell r="C1727" t="str">
            <v>600*900 並級</v>
          </cell>
          <cell r="D1727" t="str">
            <v>枚</v>
          </cell>
          <cell r="E1727">
            <v>12500</v>
          </cell>
          <cell r="F1727" t="str">
            <v>P-112</v>
          </cell>
        </row>
        <row r="1728">
          <cell r="A1728">
            <v>261439</v>
          </cell>
          <cell r="B1728" t="str">
            <v>ｶﾞﾗｽ窓</v>
          </cell>
          <cell r="C1728" t="str">
            <v>600*900 既製品程度</v>
          </cell>
          <cell r="D1728" t="str">
            <v>枚</v>
          </cell>
          <cell r="E1728">
            <v>9750</v>
          </cell>
          <cell r="F1728" t="str">
            <v>P-113</v>
          </cell>
        </row>
        <row r="1729">
          <cell r="A1729">
            <v>261440</v>
          </cell>
          <cell r="B1729" t="str">
            <v>ｶﾞﾗｽ窓</v>
          </cell>
          <cell r="C1729" t="str">
            <v>600*1300 上級</v>
          </cell>
          <cell r="D1729" t="str">
            <v>枚</v>
          </cell>
          <cell r="E1729">
            <v>27100</v>
          </cell>
          <cell r="F1729" t="str">
            <v>P-113</v>
          </cell>
        </row>
        <row r="1730">
          <cell r="A1730">
            <v>261441</v>
          </cell>
          <cell r="B1730" t="str">
            <v>ｶﾞﾗｽ窓</v>
          </cell>
          <cell r="C1730" t="str">
            <v>600*1300 中級</v>
          </cell>
          <cell r="D1730" t="str">
            <v>枚</v>
          </cell>
          <cell r="E1730">
            <v>23900</v>
          </cell>
          <cell r="F1730" t="str">
            <v>P-113</v>
          </cell>
        </row>
        <row r="1731">
          <cell r="A1731">
            <v>261442</v>
          </cell>
          <cell r="B1731" t="str">
            <v>ｶﾞﾗｽ窓</v>
          </cell>
          <cell r="C1731" t="str">
            <v>600*1300 並級</v>
          </cell>
          <cell r="D1731" t="str">
            <v>枚</v>
          </cell>
          <cell r="E1731">
            <v>18400</v>
          </cell>
          <cell r="F1731" t="str">
            <v>P-113</v>
          </cell>
        </row>
        <row r="1732">
          <cell r="A1732">
            <v>261443</v>
          </cell>
          <cell r="B1732" t="str">
            <v>ｶﾞﾗｽ窓</v>
          </cell>
          <cell r="C1732" t="str">
            <v>600*1300 既製品程度</v>
          </cell>
          <cell r="D1732" t="str">
            <v>枚</v>
          </cell>
          <cell r="E1732">
            <v>14000</v>
          </cell>
          <cell r="F1732" t="str">
            <v>P-113</v>
          </cell>
        </row>
        <row r="1733">
          <cell r="A1733">
            <v>261444</v>
          </cell>
          <cell r="B1733" t="str">
            <v>ｶﾞﾗｽ窓</v>
          </cell>
          <cell r="C1733" t="str">
            <v>900*300 上級</v>
          </cell>
          <cell r="D1733" t="str">
            <v>枚</v>
          </cell>
          <cell r="E1733">
            <v>11200</v>
          </cell>
          <cell r="F1733" t="str">
            <v>P-113</v>
          </cell>
        </row>
        <row r="1734">
          <cell r="A1734">
            <v>261445</v>
          </cell>
          <cell r="B1734" t="str">
            <v>ｶﾞﾗｽ窓</v>
          </cell>
          <cell r="C1734" t="str">
            <v>900*300 中級</v>
          </cell>
          <cell r="D1734" t="str">
            <v>枚</v>
          </cell>
          <cell r="E1734">
            <v>10000</v>
          </cell>
          <cell r="F1734" t="str">
            <v>P-113</v>
          </cell>
        </row>
        <row r="1735">
          <cell r="A1735">
            <v>261446</v>
          </cell>
          <cell r="B1735" t="str">
            <v>ｶﾞﾗｽ窓</v>
          </cell>
          <cell r="C1735" t="str">
            <v>900*300 並級</v>
          </cell>
          <cell r="D1735" t="str">
            <v>枚</v>
          </cell>
          <cell r="E1735">
            <v>8040</v>
          </cell>
          <cell r="F1735" t="str">
            <v>P-113</v>
          </cell>
        </row>
        <row r="1736">
          <cell r="A1736">
            <v>261447</v>
          </cell>
          <cell r="B1736" t="str">
            <v>ｶﾞﾗｽ窓</v>
          </cell>
          <cell r="C1736" t="str">
            <v>900*300 既製品程度</v>
          </cell>
          <cell r="D1736" t="str">
            <v>枚</v>
          </cell>
          <cell r="E1736">
            <v>6450</v>
          </cell>
          <cell r="F1736" t="str">
            <v>P-113</v>
          </cell>
        </row>
        <row r="1737">
          <cell r="A1737">
            <v>261448</v>
          </cell>
          <cell r="B1737" t="str">
            <v>ｶﾞﾗｽ窓</v>
          </cell>
          <cell r="C1737" t="str">
            <v>900*400 上級</v>
          </cell>
          <cell r="D1737" t="str">
            <v>枚</v>
          </cell>
          <cell r="E1737">
            <v>12500</v>
          </cell>
          <cell r="F1737" t="str">
            <v>P-113</v>
          </cell>
        </row>
        <row r="1738">
          <cell r="A1738">
            <v>261449</v>
          </cell>
          <cell r="B1738" t="str">
            <v>ｶﾞﾗｽ窓</v>
          </cell>
          <cell r="C1738" t="str">
            <v>900*400 中級</v>
          </cell>
          <cell r="D1738" t="str">
            <v>枚</v>
          </cell>
          <cell r="E1738">
            <v>11200</v>
          </cell>
          <cell r="F1738" t="str">
            <v>P-113</v>
          </cell>
        </row>
        <row r="1739">
          <cell r="A1739">
            <v>261450</v>
          </cell>
          <cell r="B1739" t="str">
            <v>ｶﾞﾗｽ窓</v>
          </cell>
          <cell r="C1739" t="str">
            <v>900*400 並級</v>
          </cell>
          <cell r="D1739" t="str">
            <v>枚</v>
          </cell>
          <cell r="E1739">
            <v>8980</v>
          </cell>
          <cell r="F1739" t="str">
            <v>P-113</v>
          </cell>
        </row>
        <row r="1740">
          <cell r="A1740">
            <v>261451</v>
          </cell>
          <cell r="B1740" t="str">
            <v>ｶﾞﾗｽ窓</v>
          </cell>
          <cell r="C1740" t="str">
            <v>900*400 既製品程度</v>
          </cell>
          <cell r="D1740" t="str">
            <v>枚</v>
          </cell>
          <cell r="E1740">
            <v>7160</v>
          </cell>
          <cell r="F1740" t="str">
            <v>P-113</v>
          </cell>
        </row>
        <row r="1741">
          <cell r="A1741">
            <v>261452</v>
          </cell>
          <cell r="B1741" t="str">
            <v>ｶﾞﾗｽ窓</v>
          </cell>
          <cell r="C1741" t="str">
            <v>900*600 上級</v>
          </cell>
          <cell r="D1741" t="str">
            <v>枚</v>
          </cell>
          <cell r="E1741">
            <v>14400</v>
          </cell>
          <cell r="F1741" t="str">
            <v>P-113</v>
          </cell>
        </row>
        <row r="1742">
          <cell r="A1742">
            <v>261453</v>
          </cell>
          <cell r="B1742" t="str">
            <v>ｶﾞﾗｽ窓</v>
          </cell>
          <cell r="C1742" t="str">
            <v>900*600 中級</v>
          </cell>
          <cell r="D1742" t="str">
            <v>枚</v>
          </cell>
          <cell r="E1742">
            <v>12900</v>
          </cell>
          <cell r="F1742" t="str">
            <v>P-113</v>
          </cell>
        </row>
        <row r="1743">
          <cell r="A1743">
            <v>261454</v>
          </cell>
          <cell r="B1743" t="str">
            <v>ｶﾞﾗｽ窓</v>
          </cell>
          <cell r="C1743" t="str">
            <v>900*600 並級</v>
          </cell>
          <cell r="D1743" t="str">
            <v>枚</v>
          </cell>
          <cell r="E1743">
            <v>10200</v>
          </cell>
          <cell r="F1743" t="str">
            <v>P-113</v>
          </cell>
        </row>
        <row r="1744">
          <cell r="A1744">
            <v>261455</v>
          </cell>
          <cell r="B1744" t="str">
            <v>ｶﾞﾗｽ窓</v>
          </cell>
          <cell r="C1744" t="str">
            <v>900*600 既製品程度</v>
          </cell>
          <cell r="D1744" t="str">
            <v>枚</v>
          </cell>
          <cell r="E1744">
            <v>8140</v>
          </cell>
          <cell r="F1744" t="str">
            <v>P-113</v>
          </cell>
        </row>
        <row r="1745">
          <cell r="A1745">
            <v>261456</v>
          </cell>
          <cell r="B1745" t="str">
            <v>ｶﾞﾗｽ窓</v>
          </cell>
          <cell r="C1745" t="str">
            <v>900*700 上級</v>
          </cell>
          <cell r="D1745" t="str">
            <v>枚</v>
          </cell>
          <cell r="E1745">
            <v>14700</v>
          </cell>
          <cell r="F1745" t="str">
            <v>P-113</v>
          </cell>
        </row>
        <row r="1746">
          <cell r="A1746">
            <v>261457</v>
          </cell>
          <cell r="B1746" t="str">
            <v>ｶﾞﾗｽ窓</v>
          </cell>
          <cell r="C1746" t="str">
            <v>900*700 中級</v>
          </cell>
          <cell r="D1746" t="str">
            <v>枚</v>
          </cell>
          <cell r="E1746">
            <v>13100</v>
          </cell>
          <cell r="F1746" t="str">
            <v>P-113</v>
          </cell>
        </row>
        <row r="1747">
          <cell r="A1747">
            <v>261458</v>
          </cell>
          <cell r="B1747" t="str">
            <v>ｶﾞﾗｽ窓</v>
          </cell>
          <cell r="C1747" t="str">
            <v>900*700 並級</v>
          </cell>
          <cell r="D1747" t="str">
            <v>枚</v>
          </cell>
          <cell r="E1747">
            <v>10400</v>
          </cell>
          <cell r="F1747" t="str">
            <v>P-113</v>
          </cell>
        </row>
        <row r="1748">
          <cell r="A1748">
            <v>261459</v>
          </cell>
          <cell r="B1748" t="str">
            <v>ｶﾞﾗｽ窓</v>
          </cell>
          <cell r="C1748" t="str">
            <v>900*700 既製品程度</v>
          </cell>
          <cell r="D1748" t="str">
            <v>枚</v>
          </cell>
          <cell r="E1748">
            <v>8320</v>
          </cell>
          <cell r="F1748" t="str">
            <v>P-113</v>
          </cell>
        </row>
        <row r="1749">
          <cell r="A1749">
            <v>261460</v>
          </cell>
          <cell r="B1749" t="str">
            <v>ｶﾞﾗｽ窓</v>
          </cell>
          <cell r="C1749" t="str">
            <v>900*800 上級</v>
          </cell>
          <cell r="D1749" t="str">
            <v>枚</v>
          </cell>
          <cell r="E1749">
            <v>18200</v>
          </cell>
          <cell r="F1749" t="str">
            <v>P-113</v>
          </cell>
        </row>
        <row r="1750">
          <cell r="A1750">
            <v>261461</v>
          </cell>
          <cell r="B1750" t="str">
            <v>ｶﾞﾗｽ窓</v>
          </cell>
          <cell r="C1750" t="str">
            <v>900*800 中級</v>
          </cell>
          <cell r="D1750" t="str">
            <v>枚</v>
          </cell>
          <cell r="E1750">
            <v>16200</v>
          </cell>
          <cell r="F1750" t="str">
            <v>P-113</v>
          </cell>
        </row>
        <row r="1751">
          <cell r="A1751">
            <v>261462</v>
          </cell>
          <cell r="B1751" t="str">
            <v>ｶﾞﾗｽ窓</v>
          </cell>
          <cell r="C1751" t="str">
            <v>900*800 並級</v>
          </cell>
          <cell r="D1751" t="str">
            <v>枚</v>
          </cell>
          <cell r="E1751">
            <v>12700</v>
          </cell>
          <cell r="F1751" t="str">
            <v>P-113</v>
          </cell>
        </row>
        <row r="1752">
          <cell r="A1752">
            <v>261463</v>
          </cell>
          <cell r="B1752" t="str">
            <v>ｶﾞﾗｽ窓</v>
          </cell>
          <cell r="C1752" t="str">
            <v>900*800 既製品程度</v>
          </cell>
          <cell r="D1752" t="str">
            <v>枚</v>
          </cell>
          <cell r="E1752">
            <v>10000</v>
          </cell>
          <cell r="F1752" t="str">
            <v>P-113</v>
          </cell>
        </row>
        <row r="1753">
          <cell r="A1753">
            <v>261464</v>
          </cell>
          <cell r="B1753" t="str">
            <v>ｶﾞﾗｽ窓</v>
          </cell>
          <cell r="C1753" t="str">
            <v>900*900 上級</v>
          </cell>
          <cell r="D1753" t="str">
            <v>枚</v>
          </cell>
          <cell r="E1753">
            <v>18400</v>
          </cell>
          <cell r="F1753" t="str">
            <v>P-113</v>
          </cell>
        </row>
        <row r="1754">
          <cell r="A1754">
            <v>261465</v>
          </cell>
          <cell r="B1754" t="str">
            <v>ｶﾞﾗｽ窓</v>
          </cell>
          <cell r="C1754" t="str">
            <v>900*900 中級</v>
          </cell>
          <cell r="D1754" t="str">
            <v>枚</v>
          </cell>
          <cell r="E1754">
            <v>16400</v>
          </cell>
          <cell r="F1754" t="str">
            <v>P-114</v>
          </cell>
        </row>
        <row r="1755">
          <cell r="A1755">
            <v>261466</v>
          </cell>
          <cell r="B1755" t="str">
            <v>ｶﾞﾗｽ窓</v>
          </cell>
          <cell r="C1755" t="str">
            <v>900*900 並級</v>
          </cell>
          <cell r="D1755" t="str">
            <v>枚</v>
          </cell>
          <cell r="E1755">
            <v>12900</v>
          </cell>
          <cell r="F1755" t="str">
            <v>P-114</v>
          </cell>
        </row>
        <row r="1756">
          <cell r="A1756">
            <v>261467</v>
          </cell>
          <cell r="B1756" t="str">
            <v>ｶﾞﾗｽ窓</v>
          </cell>
          <cell r="C1756" t="str">
            <v>900*900 既製品程度</v>
          </cell>
          <cell r="D1756" t="str">
            <v>枚</v>
          </cell>
          <cell r="E1756">
            <v>10100</v>
          </cell>
          <cell r="F1756" t="str">
            <v>P-114</v>
          </cell>
        </row>
        <row r="1757">
          <cell r="A1757">
            <v>261468</v>
          </cell>
          <cell r="B1757" t="str">
            <v>ｶﾞﾗｽ窓</v>
          </cell>
          <cell r="C1757" t="str">
            <v>900*1300 上級</v>
          </cell>
          <cell r="D1757" t="str">
            <v>枚</v>
          </cell>
          <cell r="E1757">
            <v>29200</v>
          </cell>
          <cell r="F1757" t="str">
            <v>P-114</v>
          </cell>
        </row>
        <row r="1758">
          <cell r="A1758">
            <v>261469</v>
          </cell>
          <cell r="B1758" t="str">
            <v>ｶﾞﾗｽ窓</v>
          </cell>
          <cell r="C1758" t="str">
            <v>900*1300 中級</v>
          </cell>
          <cell r="D1758" t="str">
            <v>枚</v>
          </cell>
          <cell r="E1758">
            <v>25800</v>
          </cell>
          <cell r="F1758" t="str">
            <v>P-114</v>
          </cell>
        </row>
        <row r="1759">
          <cell r="A1759">
            <v>261470</v>
          </cell>
          <cell r="B1759" t="str">
            <v>ｶﾞﾗｽ窓</v>
          </cell>
          <cell r="C1759" t="str">
            <v>900*1300 並級</v>
          </cell>
          <cell r="D1759" t="str">
            <v>枚</v>
          </cell>
          <cell r="E1759">
            <v>20000</v>
          </cell>
          <cell r="F1759" t="str">
            <v>P-114</v>
          </cell>
        </row>
        <row r="1760">
          <cell r="A1760">
            <v>261471</v>
          </cell>
          <cell r="B1760" t="str">
            <v>ｶﾞﾗｽ窓</v>
          </cell>
          <cell r="C1760" t="str">
            <v>900*1300 既製品程度</v>
          </cell>
          <cell r="D1760" t="str">
            <v>枚</v>
          </cell>
          <cell r="E1760">
            <v>15400</v>
          </cell>
          <cell r="F1760" t="str">
            <v>P-114</v>
          </cell>
        </row>
        <row r="1761">
          <cell r="A1761">
            <v>261472</v>
          </cell>
          <cell r="B1761" t="str">
            <v>はめ殺しｶﾞﾗｽ窓</v>
          </cell>
          <cell r="C1761" t="str">
            <v>900*300 上級</v>
          </cell>
          <cell r="D1761" t="str">
            <v>枚</v>
          </cell>
          <cell r="E1761">
            <v>10200</v>
          </cell>
          <cell r="F1761" t="str">
            <v>P-114</v>
          </cell>
        </row>
        <row r="1762">
          <cell r="A1762">
            <v>261473</v>
          </cell>
          <cell r="B1762" t="str">
            <v>はめ殺しｶﾞﾗｽ窓</v>
          </cell>
          <cell r="C1762" t="str">
            <v>900*300 中級</v>
          </cell>
          <cell r="D1762" t="str">
            <v>枚</v>
          </cell>
          <cell r="E1762">
            <v>9070</v>
          </cell>
          <cell r="F1762" t="str">
            <v>P-114</v>
          </cell>
        </row>
        <row r="1763">
          <cell r="A1763">
            <v>261474</v>
          </cell>
          <cell r="B1763" t="str">
            <v>はめ殺しｶﾞﾗｽ窓</v>
          </cell>
          <cell r="C1763" t="str">
            <v>900*300 並級</v>
          </cell>
          <cell r="D1763" t="str">
            <v>枚</v>
          </cell>
          <cell r="E1763">
            <v>7090</v>
          </cell>
          <cell r="F1763" t="str">
            <v>P-114</v>
          </cell>
        </row>
        <row r="1764">
          <cell r="A1764">
            <v>261475</v>
          </cell>
          <cell r="B1764" t="str">
            <v>はめ殺しｶﾞﾗｽ窓</v>
          </cell>
          <cell r="C1764" t="str">
            <v>900*300 既製品程度</v>
          </cell>
          <cell r="D1764" t="str">
            <v>枚</v>
          </cell>
          <cell r="E1764">
            <v>5500</v>
          </cell>
          <cell r="F1764" t="str">
            <v>P-114</v>
          </cell>
        </row>
        <row r="1765">
          <cell r="A1765">
            <v>261476</v>
          </cell>
          <cell r="B1765" t="str">
            <v>はめ殺しｶﾞﾗｽ窓</v>
          </cell>
          <cell r="C1765" t="str">
            <v>900*400 上級</v>
          </cell>
          <cell r="D1765" t="str">
            <v>枚</v>
          </cell>
          <cell r="E1765">
            <v>11600</v>
          </cell>
          <cell r="F1765" t="str">
            <v>P-114</v>
          </cell>
        </row>
        <row r="1766">
          <cell r="A1766">
            <v>261477</v>
          </cell>
          <cell r="B1766" t="str">
            <v>はめ殺しｶﾞﾗｽ窓</v>
          </cell>
          <cell r="C1766" t="str">
            <v>900*400 中級</v>
          </cell>
          <cell r="D1766" t="str">
            <v>枚</v>
          </cell>
          <cell r="E1766">
            <v>10300</v>
          </cell>
          <cell r="F1766" t="str">
            <v>P-114</v>
          </cell>
        </row>
        <row r="1767">
          <cell r="A1767">
            <v>261478</v>
          </cell>
          <cell r="B1767" t="str">
            <v>はめ殺しｶﾞﾗｽ窓</v>
          </cell>
          <cell r="C1767" t="str">
            <v>900*400 並級</v>
          </cell>
          <cell r="D1767" t="str">
            <v>枚</v>
          </cell>
          <cell r="E1767">
            <v>8030</v>
          </cell>
          <cell r="F1767" t="str">
            <v>P-114</v>
          </cell>
        </row>
        <row r="1768">
          <cell r="A1768">
            <v>261479</v>
          </cell>
          <cell r="B1768" t="str">
            <v>はめ殺しｶﾞﾗｽ窓</v>
          </cell>
          <cell r="C1768" t="str">
            <v>900*400 既製品程度</v>
          </cell>
          <cell r="D1768" t="str">
            <v>枚</v>
          </cell>
          <cell r="E1768">
            <v>6210</v>
          </cell>
          <cell r="F1768" t="str">
            <v>P-114</v>
          </cell>
        </row>
        <row r="1769">
          <cell r="A1769">
            <v>261480</v>
          </cell>
          <cell r="B1769" t="str">
            <v>はめ殺しｶﾞﾗｽ窓</v>
          </cell>
          <cell r="C1769" t="str">
            <v>1300*300 上級</v>
          </cell>
          <cell r="D1769" t="str">
            <v>枚</v>
          </cell>
          <cell r="E1769">
            <v>12300</v>
          </cell>
          <cell r="F1769" t="str">
            <v>P-114</v>
          </cell>
        </row>
        <row r="1770">
          <cell r="A1770">
            <v>261481</v>
          </cell>
          <cell r="B1770" t="str">
            <v>はめ殺しｶﾞﾗｽ窓</v>
          </cell>
          <cell r="C1770" t="str">
            <v>1300*300 中級</v>
          </cell>
          <cell r="D1770" t="str">
            <v>枚</v>
          </cell>
          <cell r="E1770">
            <v>11000</v>
          </cell>
          <cell r="F1770" t="str">
            <v>P-114</v>
          </cell>
        </row>
        <row r="1771">
          <cell r="A1771">
            <v>261482</v>
          </cell>
          <cell r="B1771" t="str">
            <v>はめ殺しｶﾞﾗｽ窓</v>
          </cell>
          <cell r="C1771" t="str">
            <v>1300*300 並級</v>
          </cell>
          <cell r="D1771" t="str">
            <v>枚</v>
          </cell>
          <cell r="E1771">
            <v>8620</v>
          </cell>
          <cell r="F1771" t="str">
            <v>P-114</v>
          </cell>
        </row>
        <row r="1772">
          <cell r="A1772">
            <v>261483</v>
          </cell>
          <cell r="B1772" t="str">
            <v>はめ殺しｶﾞﾗｽ窓</v>
          </cell>
          <cell r="C1772" t="str">
            <v>1300*300 既製品程度</v>
          </cell>
          <cell r="D1772" t="str">
            <v>枚</v>
          </cell>
          <cell r="E1772">
            <v>6710</v>
          </cell>
          <cell r="F1772" t="str">
            <v>P-114</v>
          </cell>
        </row>
        <row r="1773">
          <cell r="A1773">
            <v>261484</v>
          </cell>
          <cell r="B1773" t="str">
            <v>はめ殺しｶﾞﾗｽ窓</v>
          </cell>
          <cell r="C1773" t="str">
            <v>1300*400 上級</v>
          </cell>
          <cell r="D1773" t="str">
            <v>枚</v>
          </cell>
          <cell r="E1773">
            <v>13900</v>
          </cell>
          <cell r="F1773" t="str">
            <v>P-114</v>
          </cell>
        </row>
        <row r="1774">
          <cell r="A1774">
            <v>261485</v>
          </cell>
          <cell r="B1774" t="str">
            <v>はめ殺しｶﾞﾗｽ窓</v>
          </cell>
          <cell r="C1774" t="str">
            <v>1300*400 中級</v>
          </cell>
          <cell r="D1774" t="str">
            <v>枚</v>
          </cell>
          <cell r="E1774">
            <v>12300</v>
          </cell>
          <cell r="F1774" t="str">
            <v>P-114</v>
          </cell>
        </row>
        <row r="1775">
          <cell r="A1775">
            <v>261486</v>
          </cell>
          <cell r="B1775" t="str">
            <v>はめ殺しｶﾞﾗｽ窓</v>
          </cell>
          <cell r="C1775" t="str">
            <v>1300*400 並級</v>
          </cell>
          <cell r="D1775" t="str">
            <v>枚</v>
          </cell>
          <cell r="E1775">
            <v>9670</v>
          </cell>
          <cell r="F1775" t="str">
            <v>P-114</v>
          </cell>
        </row>
        <row r="1776">
          <cell r="A1776">
            <v>261487</v>
          </cell>
          <cell r="B1776" t="str">
            <v>はめ殺しｶﾞﾗｽ窓</v>
          </cell>
          <cell r="C1776" t="str">
            <v>1300*400 既製品程度</v>
          </cell>
          <cell r="D1776" t="str">
            <v>枚</v>
          </cell>
          <cell r="E1776">
            <v>7510</v>
          </cell>
          <cell r="F1776" t="str">
            <v>P-114</v>
          </cell>
        </row>
        <row r="1777">
          <cell r="A1777">
            <v>261488</v>
          </cell>
          <cell r="B1777" t="str">
            <v>はめ殺しｶﾞﾗｽ窓</v>
          </cell>
          <cell r="C1777" t="str">
            <v>1800*300 上級</v>
          </cell>
          <cell r="D1777" t="str">
            <v>枚</v>
          </cell>
          <cell r="E1777">
            <v>16100</v>
          </cell>
          <cell r="F1777" t="str">
            <v>P-114</v>
          </cell>
        </row>
        <row r="1778">
          <cell r="A1778">
            <v>261489</v>
          </cell>
          <cell r="B1778" t="str">
            <v>はめ殺しｶﾞﾗｽ窓</v>
          </cell>
          <cell r="C1778" t="str">
            <v>1800*300 中級</v>
          </cell>
          <cell r="D1778" t="str">
            <v>枚</v>
          </cell>
          <cell r="E1778">
            <v>14200</v>
          </cell>
          <cell r="F1778" t="str">
            <v>P-114</v>
          </cell>
        </row>
        <row r="1779">
          <cell r="A1779">
            <v>261490</v>
          </cell>
          <cell r="B1779" t="str">
            <v>はめ殺しｶﾞﾗｽ窓</v>
          </cell>
          <cell r="C1779" t="str">
            <v>1800*300 並級</v>
          </cell>
          <cell r="D1779" t="str">
            <v>枚</v>
          </cell>
          <cell r="E1779">
            <v>11100</v>
          </cell>
          <cell r="F1779" t="str">
            <v>P-114</v>
          </cell>
        </row>
        <row r="1780">
          <cell r="A1780">
            <v>261491</v>
          </cell>
          <cell r="B1780" t="str">
            <v>はめ殺しｶﾞﾗｽ窓</v>
          </cell>
          <cell r="C1780" t="str">
            <v>1800*300 既製品程度</v>
          </cell>
          <cell r="D1780" t="str">
            <v>枚</v>
          </cell>
          <cell r="E1780">
            <v>8570</v>
          </cell>
          <cell r="F1780" t="str">
            <v>P-115</v>
          </cell>
        </row>
        <row r="1781">
          <cell r="A1781">
            <v>261492</v>
          </cell>
          <cell r="B1781" t="str">
            <v>はめ殺しｶﾞﾗｽ窓</v>
          </cell>
          <cell r="C1781" t="str">
            <v>1800*400 上級</v>
          </cell>
          <cell r="D1781" t="str">
            <v>枚</v>
          </cell>
          <cell r="E1781">
            <v>17800</v>
          </cell>
          <cell r="F1781" t="str">
            <v>P-115</v>
          </cell>
        </row>
        <row r="1782">
          <cell r="A1782">
            <v>261493</v>
          </cell>
          <cell r="B1782" t="str">
            <v>はめ殺しｶﾞﾗｽ窓</v>
          </cell>
          <cell r="C1782" t="str">
            <v>1800*400 中級</v>
          </cell>
          <cell r="D1782" t="str">
            <v>枚</v>
          </cell>
          <cell r="E1782">
            <v>15700</v>
          </cell>
          <cell r="F1782" t="str">
            <v>P-115</v>
          </cell>
        </row>
        <row r="1783">
          <cell r="A1783">
            <v>261494</v>
          </cell>
          <cell r="B1783" t="str">
            <v>はめ殺しｶﾞﾗｽ窓</v>
          </cell>
          <cell r="C1783" t="str">
            <v>1800*400 並級</v>
          </cell>
          <cell r="D1783" t="str">
            <v>枚</v>
          </cell>
          <cell r="E1783">
            <v>12200</v>
          </cell>
          <cell r="F1783" t="str">
            <v>P-115</v>
          </cell>
        </row>
        <row r="1784">
          <cell r="A1784">
            <v>261495</v>
          </cell>
          <cell r="B1784" t="str">
            <v>はめ殺しｶﾞﾗｽ窓</v>
          </cell>
          <cell r="C1784" t="str">
            <v>1800*400 既製品程度</v>
          </cell>
          <cell r="D1784" t="str">
            <v>枚</v>
          </cell>
          <cell r="E1784">
            <v>9430</v>
          </cell>
          <cell r="F1784" t="str">
            <v>P-115</v>
          </cell>
        </row>
        <row r="1785">
          <cell r="A1785">
            <v>261496</v>
          </cell>
          <cell r="B1785" t="str">
            <v>玄関　水腰格子戸</v>
          </cell>
          <cell r="C1785" t="str">
            <v>堅桟３本 900*1800 上級</v>
          </cell>
          <cell r="D1785" t="str">
            <v>枚</v>
          </cell>
          <cell r="E1785">
            <v>70800</v>
          </cell>
          <cell r="F1785" t="str">
            <v>P-115</v>
          </cell>
        </row>
        <row r="1786">
          <cell r="A1786">
            <v>261497</v>
          </cell>
          <cell r="B1786" t="str">
            <v>玄関　水腰格子戸</v>
          </cell>
          <cell r="C1786" t="str">
            <v>堅桟３本 900*1800 中級</v>
          </cell>
          <cell r="D1786" t="str">
            <v>枚</v>
          </cell>
          <cell r="E1786">
            <v>62100</v>
          </cell>
          <cell r="F1786" t="str">
            <v>P-115</v>
          </cell>
        </row>
        <row r="1787">
          <cell r="A1787">
            <v>261498</v>
          </cell>
          <cell r="B1787" t="str">
            <v>玄関　水腰格子戸</v>
          </cell>
          <cell r="C1787" t="str">
            <v>堅桟３本 900*1800 並級</v>
          </cell>
          <cell r="D1787" t="str">
            <v>枚</v>
          </cell>
          <cell r="E1787">
            <v>47400</v>
          </cell>
          <cell r="F1787" t="str">
            <v>P-115</v>
          </cell>
        </row>
        <row r="1788">
          <cell r="A1788">
            <v>261499</v>
          </cell>
          <cell r="B1788" t="str">
            <v>玄関　水腰格子戸</v>
          </cell>
          <cell r="C1788" t="str">
            <v>堅桟３本 900*1800 既製品程度</v>
          </cell>
          <cell r="D1788" t="str">
            <v>枚</v>
          </cell>
          <cell r="E1788">
            <v>35700</v>
          </cell>
          <cell r="F1788" t="str">
            <v>P-115</v>
          </cell>
        </row>
        <row r="1789">
          <cell r="A1789">
            <v>261500</v>
          </cell>
          <cell r="B1789" t="str">
            <v>玄関　水腰格子戸</v>
          </cell>
          <cell r="C1789" t="str">
            <v>堅桟５本 900*1800 上級</v>
          </cell>
          <cell r="D1789" t="str">
            <v>枚</v>
          </cell>
          <cell r="E1789">
            <v>80800</v>
          </cell>
          <cell r="F1789" t="str">
            <v>P-115</v>
          </cell>
        </row>
        <row r="1790">
          <cell r="A1790">
            <v>261501</v>
          </cell>
          <cell r="B1790" t="str">
            <v>玄関　水腰格子戸</v>
          </cell>
          <cell r="C1790" t="str">
            <v>堅桟５本 900*1800 中級</v>
          </cell>
          <cell r="D1790" t="str">
            <v>枚</v>
          </cell>
          <cell r="E1790">
            <v>70800</v>
          </cell>
          <cell r="F1790" t="str">
            <v>P-115</v>
          </cell>
        </row>
        <row r="1791">
          <cell r="A1791">
            <v>261502</v>
          </cell>
          <cell r="B1791" t="str">
            <v>玄関　水腰格子戸</v>
          </cell>
          <cell r="C1791" t="str">
            <v>堅桟５本 900*1800 並級</v>
          </cell>
          <cell r="D1791" t="str">
            <v>枚</v>
          </cell>
          <cell r="E1791">
            <v>54000</v>
          </cell>
          <cell r="F1791" t="str">
            <v>P-115</v>
          </cell>
        </row>
        <row r="1792">
          <cell r="A1792">
            <v>261503</v>
          </cell>
          <cell r="B1792" t="str">
            <v>玄関　水腰格子戸</v>
          </cell>
          <cell r="C1792" t="str">
            <v>堅桟５本 900*1800 既製品程度</v>
          </cell>
          <cell r="D1792" t="str">
            <v>枚</v>
          </cell>
          <cell r="E1792">
            <v>40500</v>
          </cell>
          <cell r="F1792" t="str">
            <v>P-115</v>
          </cell>
        </row>
        <row r="1793">
          <cell r="A1793">
            <v>261504</v>
          </cell>
          <cell r="B1793" t="str">
            <v>玄関　水腰格子戸</v>
          </cell>
          <cell r="C1793" t="str">
            <v>堅繁 900*1800 上級</v>
          </cell>
          <cell r="D1793" t="str">
            <v>枚</v>
          </cell>
          <cell r="E1793">
            <v>77500</v>
          </cell>
          <cell r="F1793" t="str">
            <v>P-115</v>
          </cell>
        </row>
        <row r="1794">
          <cell r="A1794">
            <v>261505</v>
          </cell>
          <cell r="B1794" t="str">
            <v>玄関　水腰格子戸</v>
          </cell>
          <cell r="C1794" t="str">
            <v>堅繁 900*1800 中級</v>
          </cell>
          <cell r="D1794" t="str">
            <v>枚</v>
          </cell>
          <cell r="E1794">
            <v>67900</v>
          </cell>
          <cell r="F1794" t="str">
            <v>P-115</v>
          </cell>
        </row>
        <row r="1795">
          <cell r="A1795">
            <v>261506</v>
          </cell>
          <cell r="B1795" t="str">
            <v>玄関　水腰格子戸</v>
          </cell>
          <cell r="C1795" t="str">
            <v>堅繁 900*1800 並級</v>
          </cell>
          <cell r="D1795" t="str">
            <v>枚</v>
          </cell>
          <cell r="E1795">
            <v>51800</v>
          </cell>
          <cell r="F1795" t="str">
            <v>P-115</v>
          </cell>
        </row>
        <row r="1796">
          <cell r="A1796">
            <v>261507</v>
          </cell>
          <cell r="B1796" t="str">
            <v>玄関　水腰格子戸</v>
          </cell>
          <cell r="C1796" t="str">
            <v>堅繁 900*1800 既製品程度</v>
          </cell>
          <cell r="D1796" t="str">
            <v>枚</v>
          </cell>
          <cell r="E1796">
            <v>38900</v>
          </cell>
          <cell r="F1796" t="str">
            <v>P-115</v>
          </cell>
        </row>
        <row r="1797">
          <cell r="A1797">
            <v>261508</v>
          </cell>
          <cell r="B1797" t="str">
            <v>玄関　腰付格子戸</v>
          </cell>
          <cell r="C1797" t="str">
            <v>堅桟３本 900*1800 上級</v>
          </cell>
          <cell r="D1797" t="str">
            <v>枚</v>
          </cell>
          <cell r="E1797">
            <v>73100</v>
          </cell>
          <cell r="F1797" t="str">
            <v>P-115</v>
          </cell>
        </row>
        <row r="1798">
          <cell r="A1798">
            <v>261509</v>
          </cell>
          <cell r="B1798" t="str">
            <v>玄関　腰付格子戸</v>
          </cell>
          <cell r="C1798" t="str">
            <v>堅桟３本 900*1800 中級</v>
          </cell>
          <cell r="D1798" t="str">
            <v>枚</v>
          </cell>
          <cell r="E1798">
            <v>64000</v>
          </cell>
          <cell r="F1798" t="str">
            <v>P-115</v>
          </cell>
        </row>
        <row r="1799">
          <cell r="A1799">
            <v>261510</v>
          </cell>
          <cell r="B1799" t="str">
            <v>玄関　腰付格子戸</v>
          </cell>
          <cell r="C1799" t="str">
            <v>堅桟３本 900*1800 並級</v>
          </cell>
          <cell r="D1799" t="str">
            <v>枚</v>
          </cell>
          <cell r="E1799">
            <v>48800</v>
          </cell>
          <cell r="F1799" t="str">
            <v>P-115</v>
          </cell>
        </row>
        <row r="1800">
          <cell r="A1800">
            <v>261511</v>
          </cell>
          <cell r="B1800" t="str">
            <v>玄関　腰付格子戸</v>
          </cell>
          <cell r="C1800" t="str">
            <v>堅桟３本 900*1800 既製品程度</v>
          </cell>
          <cell r="D1800" t="str">
            <v>枚</v>
          </cell>
          <cell r="E1800">
            <v>36600</v>
          </cell>
          <cell r="F1800" t="str">
            <v>P-115</v>
          </cell>
        </row>
        <row r="1801">
          <cell r="A1801">
            <v>261512</v>
          </cell>
          <cell r="B1801" t="str">
            <v>玄関　腰付格子戸</v>
          </cell>
          <cell r="C1801" t="str">
            <v>堅桟５本 900*1800 上級</v>
          </cell>
          <cell r="D1801" t="str">
            <v>枚</v>
          </cell>
          <cell r="E1801">
            <v>75100</v>
          </cell>
          <cell r="F1801" t="str">
            <v>P-115</v>
          </cell>
        </row>
        <row r="1802">
          <cell r="A1802">
            <v>261513</v>
          </cell>
          <cell r="B1802" t="str">
            <v>玄関　腰付格子戸</v>
          </cell>
          <cell r="C1802" t="str">
            <v>堅桟５本 900*1800 中級</v>
          </cell>
          <cell r="D1802" t="str">
            <v>枚</v>
          </cell>
          <cell r="E1802">
            <v>65800</v>
          </cell>
          <cell r="F1802" t="str">
            <v>P-115</v>
          </cell>
        </row>
        <row r="1803">
          <cell r="A1803">
            <v>261514</v>
          </cell>
          <cell r="B1803" t="str">
            <v>玄関　腰付格子戸</v>
          </cell>
          <cell r="C1803" t="str">
            <v>堅桟５本 900*1800 並級</v>
          </cell>
          <cell r="D1803" t="str">
            <v>枚</v>
          </cell>
          <cell r="E1803">
            <v>50100</v>
          </cell>
          <cell r="F1803" t="str">
            <v>P-115</v>
          </cell>
        </row>
        <row r="1804">
          <cell r="A1804">
            <v>261515</v>
          </cell>
          <cell r="B1804" t="str">
            <v>玄関　腰付格子戸</v>
          </cell>
          <cell r="C1804" t="str">
            <v>堅桟５本 900*1800 既製品程度</v>
          </cell>
          <cell r="D1804" t="str">
            <v>枚</v>
          </cell>
          <cell r="E1804">
            <v>37600</v>
          </cell>
          <cell r="F1804" t="str">
            <v>P-115</v>
          </cell>
        </row>
        <row r="1805">
          <cell r="A1805">
            <v>261516</v>
          </cell>
          <cell r="B1805" t="str">
            <v>玄関　腰付格子戸</v>
          </cell>
          <cell r="C1805" t="str">
            <v>堅繁 900*1800 上級</v>
          </cell>
          <cell r="D1805" t="str">
            <v>枚</v>
          </cell>
          <cell r="E1805">
            <v>82000</v>
          </cell>
          <cell r="F1805" t="str">
            <v>P-115</v>
          </cell>
        </row>
        <row r="1806">
          <cell r="A1806">
            <v>261517</v>
          </cell>
          <cell r="B1806" t="str">
            <v>玄関　腰付格子戸</v>
          </cell>
          <cell r="C1806" t="str">
            <v>堅繁 900*1800 中級</v>
          </cell>
          <cell r="D1806" t="str">
            <v>枚</v>
          </cell>
          <cell r="E1806">
            <v>71800</v>
          </cell>
          <cell r="F1806" t="str">
            <v>P-116</v>
          </cell>
        </row>
        <row r="1807">
          <cell r="A1807">
            <v>261518</v>
          </cell>
          <cell r="B1807" t="str">
            <v>玄関　腰付格子戸</v>
          </cell>
          <cell r="C1807" t="str">
            <v>堅繁 900*1800 並級</v>
          </cell>
          <cell r="D1807" t="str">
            <v>枚</v>
          </cell>
          <cell r="E1807">
            <v>54600</v>
          </cell>
          <cell r="F1807" t="str">
            <v>P-116</v>
          </cell>
        </row>
        <row r="1808">
          <cell r="A1808">
            <v>261519</v>
          </cell>
          <cell r="B1808" t="str">
            <v>玄関　腰付格子戸</v>
          </cell>
          <cell r="C1808" t="str">
            <v>堅繁 900*1800 既製品程度</v>
          </cell>
          <cell r="D1808" t="str">
            <v>枚</v>
          </cell>
          <cell r="E1808">
            <v>40900</v>
          </cell>
          <cell r="F1808" t="str">
            <v>P-116</v>
          </cell>
        </row>
        <row r="1809">
          <cell r="A1809">
            <v>261520</v>
          </cell>
          <cell r="B1809" t="str">
            <v>玄関　彫刻戸</v>
          </cell>
          <cell r="C1809" t="str">
            <v>900*1800 上級</v>
          </cell>
          <cell r="D1809" t="str">
            <v>枚</v>
          </cell>
          <cell r="E1809">
            <v>180500</v>
          </cell>
          <cell r="F1809" t="str">
            <v>P-116</v>
          </cell>
        </row>
        <row r="1810">
          <cell r="A1810">
            <v>261521</v>
          </cell>
          <cell r="B1810" t="str">
            <v>玄関　彫刻戸</v>
          </cell>
          <cell r="C1810" t="str">
            <v>900*1800 中級</v>
          </cell>
          <cell r="D1810" t="str">
            <v>枚</v>
          </cell>
          <cell r="E1810">
            <v>180500</v>
          </cell>
          <cell r="F1810" t="str">
            <v>P-116</v>
          </cell>
        </row>
        <row r="1811">
          <cell r="A1811">
            <v>261522</v>
          </cell>
          <cell r="B1811" t="str">
            <v>玄関　彫刻戸</v>
          </cell>
          <cell r="C1811" t="str">
            <v>900*1800 並級</v>
          </cell>
          <cell r="D1811" t="str">
            <v>枚</v>
          </cell>
          <cell r="E1811">
            <v>128900</v>
          </cell>
          <cell r="F1811" t="str">
            <v>P-116</v>
          </cell>
        </row>
        <row r="1812">
          <cell r="A1812">
            <v>261523</v>
          </cell>
          <cell r="B1812" t="str">
            <v>玄関　彫刻戸</v>
          </cell>
          <cell r="C1812" t="str">
            <v>900*1800 既製品程度</v>
          </cell>
          <cell r="D1812" t="str">
            <v>枚</v>
          </cell>
          <cell r="E1812">
            <v>128900</v>
          </cell>
          <cell r="F1812" t="str">
            <v>P-116</v>
          </cell>
        </row>
        <row r="1813">
          <cell r="A1813">
            <v>261524</v>
          </cell>
          <cell r="B1813" t="str">
            <v>玄関　彫刻戸</v>
          </cell>
          <cell r="C1813" t="str">
            <v>親子 1300*1800 上級</v>
          </cell>
          <cell r="D1813" t="str">
            <v>枚</v>
          </cell>
          <cell r="E1813">
            <v>259900</v>
          </cell>
          <cell r="F1813" t="str">
            <v>P-116</v>
          </cell>
        </row>
        <row r="1814">
          <cell r="A1814">
            <v>261525</v>
          </cell>
          <cell r="B1814" t="str">
            <v>玄関　彫刻戸</v>
          </cell>
          <cell r="C1814" t="str">
            <v>親子 1300*1800 中級</v>
          </cell>
          <cell r="D1814" t="str">
            <v>枚</v>
          </cell>
          <cell r="E1814">
            <v>259900</v>
          </cell>
          <cell r="F1814" t="str">
            <v>P-116</v>
          </cell>
        </row>
        <row r="1815">
          <cell r="A1815">
            <v>261526</v>
          </cell>
          <cell r="B1815" t="str">
            <v>玄関　彫刻戸</v>
          </cell>
          <cell r="C1815" t="str">
            <v>親子 1300*1800 並級</v>
          </cell>
          <cell r="D1815" t="str">
            <v>枚</v>
          </cell>
          <cell r="E1815">
            <v>185600</v>
          </cell>
          <cell r="F1815" t="str">
            <v>P-116</v>
          </cell>
        </row>
        <row r="1816">
          <cell r="A1816">
            <v>261527</v>
          </cell>
          <cell r="B1816" t="str">
            <v>玄関　彫刻戸</v>
          </cell>
          <cell r="C1816" t="str">
            <v>親子 1300*1800 既製品程度</v>
          </cell>
          <cell r="D1816" t="str">
            <v>枚</v>
          </cell>
          <cell r="E1816">
            <v>185600</v>
          </cell>
          <cell r="F1816" t="str">
            <v>P-116</v>
          </cell>
        </row>
        <row r="1817">
          <cell r="A1817">
            <v>261528</v>
          </cell>
          <cell r="B1817" t="str">
            <v>ﾌﾗｯｼｭ戸</v>
          </cell>
          <cell r="C1817" t="str">
            <v>鏡板ﾍﾞﾆﾔ 600*1800 上中級</v>
          </cell>
          <cell r="D1817" t="str">
            <v>枚</v>
          </cell>
          <cell r="E1817">
            <v>20000</v>
          </cell>
          <cell r="F1817" t="str">
            <v>P-116</v>
          </cell>
        </row>
        <row r="1818">
          <cell r="A1818">
            <v>261529</v>
          </cell>
          <cell r="B1818" t="str">
            <v>ﾌﾗｯｼｭ戸</v>
          </cell>
          <cell r="C1818" t="str">
            <v>鏡板ﾍﾞﾆﾔ 600*1800 並級</v>
          </cell>
          <cell r="D1818" t="str">
            <v>枚</v>
          </cell>
          <cell r="E1818">
            <v>18200</v>
          </cell>
          <cell r="F1818" t="str">
            <v>P-116</v>
          </cell>
        </row>
        <row r="1819">
          <cell r="A1819">
            <v>261530</v>
          </cell>
          <cell r="B1819" t="str">
            <v>ﾌﾗｯｼｭ戸</v>
          </cell>
          <cell r="C1819" t="str">
            <v>鏡板ﾍﾞﾆﾔ 900*1800 上中級</v>
          </cell>
          <cell r="D1819" t="str">
            <v>枚</v>
          </cell>
          <cell r="E1819">
            <v>22300</v>
          </cell>
          <cell r="F1819" t="str">
            <v>P-116</v>
          </cell>
        </row>
        <row r="1820">
          <cell r="A1820">
            <v>261531</v>
          </cell>
          <cell r="B1820" t="str">
            <v>ﾌﾗｯｼｭ戸</v>
          </cell>
          <cell r="C1820" t="str">
            <v>鏡板ﾍﾞﾆﾔ 900*1800 並級</v>
          </cell>
          <cell r="D1820" t="str">
            <v>枚</v>
          </cell>
          <cell r="E1820">
            <v>20400</v>
          </cell>
          <cell r="F1820" t="str">
            <v>P-116</v>
          </cell>
        </row>
        <row r="1821">
          <cell r="A1821">
            <v>261532</v>
          </cell>
          <cell r="B1821" t="str">
            <v>ﾌﾗｯｼｭ戸 ｶﾞﾗﾘ付</v>
          </cell>
          <cell r="C1821" t="str">
            <v>鏡板ﾍﾞﾆﾔ 600*1800 上中級</v>
          </cell>
          <cell r="D1821" t="str">
            <v>枚</v>
          </cell>
          <cell r="E1821">
            <v>21900</v>
          </cell>
          <cell r="F1821" t="str">
            <v>P-116</v>
          </cell>
        </row>
        <row r="1822">
          <cell r="A1822">
            <v>261533</v>
          </cell>
          <cell r="B1822" t="str">
            <v>ﾌﾗｯｼｭ戸 ｶﾞﾗﾘ付</v>
          </cell>
          <cell r="C1822" t="str">
            <v>鏡板ﾍﾞﾆﾔ 600*1800 並級</v>
          </cell>
          <cell r="D1822" t="str">
            <v>枚</v>
          </cell>
          <cell r="E1822">
            <v>19900</v>
          </cell>
          <cell r="F1822" t="str">
            <v>P-116</v>
          </cell>
        </row>
        <row r="1823">
          <cell r="A1823">
            <v>261534</v>
          </cell>
          <cell r="B1823" t="str">
            <v>ﾌﾗｯｼｭ戸 ｶﾞﾗﾘ付</v>
          </cell>
          <cell r="C1823" t="str">
            <v>鏡板ﾍﾞﾆﾔ 900*1800 上中級</v>
          </cell>
          <cell r="D1823" t="str">
            <v>枚</v>
          </cell>
          <cell r="E1823">
            <v>24400</v>
          </cell>
          <cell r="F1823" t="str">
            <v>P-116</v>
          </cell>
        </row>
        <row r="1824">
          <cell r="A1824">
            <v>261535</v>
          </cell>
          <cell r="B1824" t="str">
            <v>ﾌﾗｯｼｭ戸 ｶﾞﾗﾘ付</v>
          </cell>
          <cell r="C1824" t="str">
            <v>鏡板ﾍﾞﾆﾔ 900*1800 並級</v>
          </cell>
          <cell r="D1824" t="str">
            <v>枚</v>
          </cell>
          <cell r="E1824">
            <v>22200</v>
          </cell>
          <cell r="F1824" t="str">
            <v>P-116</v>
          </cell>
        </row>
        <row r="1825">
          <cell r="A1825">
            <v>261536</v>
          </cell>
          <cell r="B1825" t="str">
            <v>ﾌﾗｯｼｭ戸 並額入</v>
          </cell>
          <cell r="C1825" t="str">
            <v>鏡板ﾍﾞﾆﾔ 600*1800 上中級</v>
          </cell>
          <cell r="D1825" t="str">
            <v>枚</v>
          </cell>
          <cell r="E1825">
            <v>22400</v>
          </cell>
          <cell r="F1825" t="str">
            <v>P-116</v>
          </cell>
        </row>
        <row r="1826">
          <cell r="A1826">
            <v>261537</v>
          </cell>
          <cell r="B1826" t="str">
            <v>ﾌﾗｯｼｭ戸 並額入</v>
          </cell>
          <cell r="C1826" t="str">
            <v>鏡板ﾍﾞﾆﾔ 600*1800 並級</v>
          </cell>
          <cell r="D1826" t="str">
            <v>枚</v>
          </cell>
          <cell r="E1826">
            <v>20770</v>
          </cell>
          <cell r="F1826" t="str">
            <v>P-116</v>
          </cell>
        </row>
        <row r="1827">
          <cell r="A1827">
            <v>261538</v>
          </cell>
          <cell r="B1827" t="str">
            <v>ﾌﾗｯｼｭ戸 並額入</v>
          </cell>
          <cell r="C1827" t="str">
            <v>鏡板ﾍﾞﾆﾔ 900*1800 上中級</v>
          </cell>
          <cell r="D1827" t="str">
            <v>枚</v>
          </cell>
          <cell r="E1827">
            <v>24700</v>
          </cell>
          <cell r="F1827" t="str">
            <v>P-116</v>
          </cell>
        </row>
        <row r="1828">
          <cell r="A1828">
            <v>261539</v>
          </cell>
          <cell r="B1828" t="str">
            <v>ﾌﾗｯｼｭ戸 並額入</v>
          </cell>
          <cell r="C1828" t="str">
            <v>鏡板ﾍﾞﾆﾔ 900*1800 並級</v>
          </cell>
          <cell r="D1828" t="str">
            <v>枚</v>
          </cell>
          <cell r="E1828">
            <v>22900</v>
          </cell>
          <cell r="F1828" t="str">
            <v>P-116</v>
          </cell>
        </row>
        <row r="1829">
          <cell r="A1829">
            <v>261540</v>
          </cell>
          <cell r="B1829" t="str">
            <v>ﾌﾗｯｼｭ戸 大額入</v>
          </cell>
          <cell r="C1829" t="str">
            <v>鏡板ﾍﾞﾆﾔ 900*1800 上中級</v>
          </cell>
          <cell r="D1829" t="str">
            <v>枚</v>
          </cell>
          <cell r="E1829">
            <v>28100</v>
          </cell>
          <cell r="F1829" t="str">
            <v>P-116</v>
          </cell>
        </row>
        <row r="1830">
          <cell r="A1830">
            <v>261541</v>
          </cell>
          <cell r="B1830" t="str">
            <v>ﾌﾗｯｼｭ戸 大額入</v>
          </cell>
          <cell r="C1830" t="str">
            <v>鏡板ﾍﾞﾆﾔ 900*1800 並級</v>
          </cell>
          <cell r="D1830" t="str">
            <v>枚</v>
          </cell>
          <cell r="E1830">
            <v>25900</v>
          </cell>
          <cell r="F1830" t="str">
            <v>P-116</v>
          </cell>
        </row>
        <row r="1831">
          <cell r="A1831">
            <v>261542</v>
          </cell>
          <cell r="B1831" t="str">
            <v>ﾌﾗｯｼｭ戸 並額ｶﾞﾗﾘ付</v>
          </cell>
          <cell r="C1831" t="str">
            <v>鏡板ﾍﾞﾆﾔ 600*1800 上中級</v>
          </cell>
          <cell r="D1831" t="str">
            <v>枚</v>
          </cell>
          <cell r="E1831">
            <v>27700</v>
          </cell>
          <cell r="F1831" t="str">
            <v>P-116</v>
          </cell>
        </row>
        <row r="1832">
          <cell r="A1832">
            <v>261543</v>
          </cell>
          <cell r="B1832" t="str">
            <v>ﾌﾗｯｼｭ戸 並額ｶﾞﾗﾘ付</v>
          </cell>
          <cell r="C1832" t="str">
            <v>鏡板ﾍﾞﾆﾔ 600*1800 並級</v>
          </cell>
          <cell r="D1832" t="str">
            <v>枚</v>
          </cell>
          <cell r="E1832">
            <v>25400</v>
          </cell>
          <cell r="F1832" t="str">
            <v>P-117</v>
          </cell>
        </row>
        <row r="1833">
          <cell r="A1833">
            <v>261544</v>
          </cell>
          <cell r="B1833" t="str">
            <v>ﾌﾗｯｼｭ戸 並額ｶﾞﾗﾘ付</v>
          </cell>
          <cell r="C1833" t="str">
            <v>鏡板ﾍﾞﾆﾔ 900*1800 上中級</v>
          </cell>
          <cell r="D1833" t="str">
            <v>枚</v>
          </cell>
          <cell r="E1833">
            <v>30500</v>
          </cell>
          <cell r="F1833" t="str">
            <v>P-117</v>
          </cell>
        </row>
        <row r="1834">
          <cell r="A1834">
            <v>261545</v>
          </cell>
          <cell r="B1834" t="str">
            <v>ﾌﾗｯｼｭ戸 並額ｶﾞﾗﾘ付</v>
          </cell>
          <cell r="C1834" t="str">
            <v>鏡板ﾍﾞﾆﾔ 900*1800 並級</v>
          </cell>
          <cell r="D1834" t="str">
            <v>枚</v>
          </cell>
          <cell r="E1834">
            <v>28000</v>
          </cell>
          <cell r="F1834" t="str">
            <v>P-117</v>
          </cell>
        </row>
        <row r="1835">
          <cell r="A1835">
            <v>261546</v>
          </cell>
          <cell r="B1835" t="str">
            <v>ﾌﾗｯｼｭ戸 大額ｶﾞﾗﾘ付</v>
          </cell>
          <cell r="C1835" t="str">
            <v>鏡板ﾍﾞﾆﾔ 900*1800 上中級</v>
          </cell>
          <cell r="D1835" t="str">
            <v>枚</v>
          </cell>
          <cell r="E1835">
            <v>30700</v>
          </cell>
          <cell r="F1835" t="str">
            <v>P-117</v>
          </cell>
        </row>
        <row r="1836">
          <cell r="A1836">
            <v>261547</v>
          </cell>
          <cell r="B1836" t="str">
            <v>ﾌﾗｯｼｭ戸 大額ｶﾞﾗﾘ付</v>
          </cell>
          <cell r="C1836" t="str">
            <v>鏡板ﾍﾞﾆﾔ 900*1800 並級</v>
          </cell>
          <cell r="D1836" t="str">
            <v>枚</v>
          </cell>
          <cell r="E1836">
            <v>28200</v>
          </cell>
          <cell r="F1836" t="str">
            <v>P-117</v>
          </cell>
        </row>
        <row r="1837">
          <cell r="A1837">
            <v>261548</v>
          </cell>
          <cell r="B1837" t="str">
            <v>ﾌﾗｯｼｭ戸</v>
          </cell>
          <cell r="C1837" t="str">
            <v>鏡板ﾌﾟﾘﾝﾄ合板 600*1800 上中級</v>
          </cell>
          <cell r="D1837" t="str">
            <v>枚</v>
          </cell>
          <cell r="E1837">
            <v>19100</v>
          </cell>
          <cell r="F1837" t="str">
            <v>P-117</v>
          </cell>
        </row>
        <row r="1838">
          <cell r="A1838">
            <v>261549</v>
          </cell>
          <cell r="B1838" t="str">
            <v>ﾌﾗｯｼｭ戸</v>
          </cell>
          <cell r="C1838" t="str">
            <v>鏡板ﾌﾟﾘﾝﾄ合板 600*1800 並級</v>
          </cell>
          <cell r="D1838" t="str">
            <v>枚</v>
          </cell>
          <cell r="E1838">
            <v>17500</v>
          </cell>
          <cell r="F1838" t="str">
            <v>P-117</v>
          </cell>
        </row>
        <row r="1839">
          <cell r="A1839">
            <v>261550</v>
          </cell>
          <cell r="B1839" t="str">
            <v>ﾌﾗｯｼｭ戸</v>
          </cell>
          <cell r="C1839" t="str">
            <v>鏡板ﾌﾟﾘﾝﾄ合板 900*1800 上中級</v>
          </cell>
          <cell r="D1839" t="str">
            <v>枚</v>
          </cell>
          <cell r="E1839">
            <v>21300</v>
          </cell>
          <cell r="F1839" t="str">
            <v>P-117</v>
          </cell>
        </row>
        <row r="1840">
          <cell r="A1840">
            <v>261551</v>
          </cell>
          <cell r="B1840" t="str">
            <v>ﾌﾗｯｼｭ戸</v>
          </cell>
          <cell r="C1840" t="str">
            <v>鏡板ﾌﾟﾘﾝﾄ合板 900*1800 並級</v>
          </cell>
          <cell r="D1840" t="str">
            <v>枚</v>
          </cell>
          <cell r="E1840">
            <v>19600</v>
          </cell>
          <cell r="F1840" t="str">
            <v>P-117</v>
          </cell>
        </row>
        <row r="1841">
          <cell r="A1841">
            <v>261552</v>
          </cell>
          <cell r="B1841" t="str">
            <v>ﾌﾗｯｼｭ戸 ｶﾞﾗﾘ付</v>
          </cell>
          <cell r="C1841" t="str">
            <v>鏡板ﾌﾟﾘﾝﾄ合板 600*1800 上中級</v>
          </cell>
          <cell r="D1841" t="str">
            <v>枚</v>
          </cell>
          <cell r="E1841">
            <v>21600</v>
          </cell>
          <cell r="F1841" t="str">
            <v>P-117</v>
          </cell>
        </row>
        <row r="1842">
          <cell r="A1842">
            <v>261553</v>
          </cell>
          <cell r="B1842" t="str">
            <v>ﾌﾗｯｼｭ戸 ｶﾞﾗﾘ付</v>
          </cell>
          <cell r="C1842" t="str">
            <v>鏡板ﾌﾟﾘﾝﾄ合板 600*1800 並級</v>
          </cell>
          <cell r="D1842" t="str">
            <v>枚</v>
          </cell>
          <cell r="E1842">
            <v>19800</v>
          </cell>
          <cell r="F1842" t="str">
            <v>P-117</v>
          </cell>
        </row>
        <row r="1843">
          <cell r="A1843">
            <v>261554</v>
          </cell>
          <cell r="B1843" t="str">
            <v>ﾌﾗｯｼｭ戸 ｶﾞﾗﾘ付</v>
          </cell>
          <cell r="C1843" t="str">
            <v>鏡板ﾌﾟﾘﾝﾄ合板 900*1800 上中級</v>
          </cell>
          <cell r="D1843" t="str">
            <v>枚</v>
          </cell>
          <cell r="E1843">
            <v>26700</v>
          </cell>
          <cell r="F1843" t="str">
            <v>P-117</v>
          </cell>
        </row>
        <row r="1844">
          <cell r="A1844">
            <v>261555</v>
          </cell>
          <cell r="B1844" t="str">
            <v>ﾌﾗｯｼｭ戸 ｶﾞﾗﾘ付</v>
          </cell>
          <cell r="C1844" t="str">
            <v>鏡板ﾌﾟﾘﾝﾄ合板 900*1800 並級</v>
          </cell>
          <cell r="D1844" t="str">
            <v>枚</v>
          </cell>
          <cell r="E1844">
            <v>24500</v>
          </cell>
          <cell r="F1844" t="str">
            <v>P-117</v>
          </cell>
        </row>
        <row r="1845">
          <cell r="A1845">
            <v>261556</v>
          </cell>
          <cell r="B1845" t="str">
            <v>ﾌﾗｯｼｭ戸 並額入</v>
          </cell>
          <cell r="C1845" t="str">
            <v>鏡板ﾌﾟﾘﾝﾄ合板 600*1800 上中級</v>
          </cell>
          <cell r="D1845" t="str">
            <v>枚</v>
          </cell>
          <cell r="E1845">
            <v>24000</v>
          </cell>
          <cell r="F1845" t="str">
            <v>P-117</v>
          </cell>
        </row>
        <row r="1846">
          <cell r="A1846">
            <v>261557</v>
          </cell>
          <cell r="B1846" t="str">
            <v>ﾌﾗｯｼｭ戸 並額入</v>
          </cell>
          <cell r="C1846" t="str">
            <v>鏡板ﾌﾟﾘﾝﾄ合板 600*1800 並級</v>
          </cell>
          <cell r="D1846" t="str">
            <v>枚</v>
          </cell>
          <cell r="E1846">
            <v>22300</v>
          </cell>
          <cell r="F1846" t="str">
            <v>P-117</v>
          </cell>
        </row>
        <row r="1847">
          <cell r="A1847">
            <v>261558</v>
          </cell>
          <cell r="B1847" t="str">
            <v>ﾌﾗｯｼｭ戸 並額入</v>
          </cell>
          <cell r="C1847" t="str">
            <v>鏡板ﾌﾟﾘﾝﾄ合板 900*1800 上中級</v>
          </cell>
          <cell r="D1847" t="str">
            <v>枚</v>
          </cell>
          <cell r="E1847">
            <v>26400</v>
          </cell>
          <cell r="F1847" t="str">
            <v>P-117</v>
          </cell>
        </row>
        <row r="1848">
          <cell r="A1848">
            <v>261559</v>
          </cell>
          <cell r="B1848" t="str">
            <v>ﾌﾗｯｼｭ戸 並額入</v>
          </cell>
          <cell r="C1848" t="str">
            <v>鏡板ﾌﾟﾘﾝﾄ合板 900*1800 並級</v>
          </cell>
          <cell r="D1848" t="str">
            <v>枚</v>
          </cell>
          <cell r="E1848">
            <v>24600</v>
          </cell>
          <cell r="F1848" t="str">
            <v>P-117</v>
          </cell>
        </row>
        <row r="1849">
          <cell r="A1849">
            <v>261560</v>
          </cell>
          <cell r="B1849" t="str">
            <v>ﾌﾗｯｼｭ戸 大額入</v>
          </cell>
          <cell r="C1849" t="str">
            <v>鏡板ﾌﾟﾘﾝﾄ合板 900*1800 上中級</v>
          </cell>
          <cell r="D1849" t="str">
            <v>枚</v>
          </cell>
          <cell r="E1849">
            <v>26800</v>
          </cell>
          <cell r="F1849" t="str">
            <v>P-117</v>
          </cell>
        </row>
        <row r="1850">
          <cell r="A1850">
            <v>261561</v>
          </cell>
          <cell r="B1850" t="str">
            <v>ﾌﾗｯｼｭ戸 大額入</v>
          </cell>
          <cell r="C1850" t="str">
            <v>鏡板ﾌﾟﾘﾝﾄ合板 900*1800 並級</v>
          </cell>
          <cell r="D1850" t="str">
            <v>枚</v>
          </cell>
          <cell r="E1850">
            <v>24900</v>
          </cell>
          <cell r="F1850" t="str">
            <v>P-117</v>
          </cell>
        </row>
        <row r="1851">
          <cell r="A1851">
            <v>261562</v>
          </cell>
          <cell r="B1851" t="str">
            <v>ﾌﾗｯｼｭ戸 並額ｶﾞﾗﾘ付</v>
          </cell>
          <cell r="C1851" t="str">
            <v>鏡板ﾌﾟﾘﾝﾄ合板 600*1800 上中級</v>
          </cell>
          <cell r="D1851" t="str">
            <v>枚</v>
          </cell>
          <cell r="E1851">
            <v>26900</v>
          </cell>
          <cell r="F1851" t="str">
            <v>P-117</v>
          </cell>
        </row>
        <row r="1852">
          <cell r="A1852">
            <v>261563</v>
          </cell>
          <cell r="B1852" t="str">
            <v>ﾌﾗｯｼｭ戸 並額ｶﾞﾗﾘ付</v>
          </cell>
          <cell r="C1852" t="str">
            <v>鏡板ﾌﾟﾘﾝﾄ合板 600*1800 並級</v>
          </cell>
          <cell r="D1852" t="str">
            <v>枚</v>
          </cell>
          <cell r="E1852">
            <v>24900</v>
          </cell>
          <cell r="F1852" t="str">
            <v>P-117</v>
          </cell>
        </row>
        <row r="1853">
          <cell r="A1853">
            <v>261564</v>
          </cell>
          <cell r="B1853" t="str">
            <v>ﾌﾗｯｼｭ戸 並額ｶﾞﾗﾘ付</v>
          </cell>
          <cell r="C1853" t="str">
            <v>鏡板ﾌﾟﾘﾝﾄ合板 900*1800 上中級</v>
          </cell>
          <cell r="D1853" t="str">
            <v>枚</v>
          </cell>
          <cell r="E1853">
            <v>29500</v>
          </cell>
          <cell r="F1853" t="str">
            <v>P-117</v>
          </cell>
        </row>
        <row r="1854">
          <cell r="A1854">
            <v>261565</v>
          </cell>
          <cell r="B1854" t="str">
            <v>ﾌﾗｯｼｭ戸 並額ｶﾞﾗﾘ付</v>
          </cell>
          <cell r="C1854" t="str">
            <v>鏡板ﾌﾟﾘﾝﾄ合板 900*1800 並級</v>
          </cell>
          <cell r="D1854" t="str">
            <v>枚</v>
          </cell>
          <cell r="E1854">
            <v>27400</v>
          </cell>
          <cell r="F1854" t="str">
            <v>P-117</v>
          </cell>
        </row>
        <row r="1855">
          <cell r="A1855">
            <v>261566</v>
          </cell>
          <cell r="B1855" t="str">
            <v>ﾌﾗｯｼｭ戸 大額ｶﾞﾗﾘ付</v>
          </cell>
          <cell r="C1855" t="str">
            <v>鏡板ﾌﾟﾘﾝﾄ合板 900*1800 上中級</v>
          </cell>
          <cell r="D1855" t="str">
            <v>枚</v>
          </cell>
          <cell r="E1855">
            <v>30200</v>
          </cell>
          <cell r="F1855" t="str">
            <v>P-117</v>
          </cell>
        </row>
        <row r="1856">
          <cell r="A1856">
            <v>261567</v>
          </cell>
          <cell r="B1856" t="str">
            <v>ﾌﾗｯｼｭ戸 大額ｶﾞﾗﾘ付</v>
          </cell>
          <cell r="C1856" t="str">
            <v>鏡板ﾌﾟﾘﾝﾄ合板 900*1800 並級</v>
          </cell>
          <cell r="D1856" t="str">
            <v>枚</v>
          </cell>
          <cell r="E1856">
            <v>28000</v>
          </cell>
          <cell r="F1856" t="str">
            <v>P-117</v>
          </cell>
        </row>
        <row r="1857">
          <cell r="A1857">
            <v>261568</v>
          </cell>
          <cell r="B1857" t="str">
            <v>ﾌﾗｯｼｭ戸</v>
          </cell>
          <cell r="C1857" t="str">
            <v>鏡板天然木ﾍﾞﾆﾔ 600*1800 上中級</v>
          </cell>
          <cell r="D1857" t="str">
            <v>枚</v>
          </cell>
          <cell r="E1857">
            <v>23200</v>
          </cell>
          <cell r="F1857" t="str">
            <v>P-117</v>
          </cell>
        </row>
        <row r="1858">
          <cell r="A1858">
            <v>261569</v>
          </cell>
          <cell r="B1858" t="str">
            <v>ﾌﾗｯｼｭ戸</v>
          </cell>
          <cell r="C1858" t="str">
            <v>鏡板天然木ﾍﾞﾆﾔ 600*1800 並級</v>
          </cell>
          <cell r="D1858" t="str">
            <v>枚</v>
          </cell>
          <cell r="E1858">
            <v>20200</v>
          </cell>
          <cell r="F1858" t="str">
            <v>P-118</v>
          </cell>
        </row>
        <row r="1859">
          <cell r="A1859">
            <v>261570</v>
          </cell>
          <cell r="B1859" t="str">
            <v>ﾌﾗｯｼｭ戸</v>
          </cell>
          <cell r="C1859" t="str">
            <v>鏡板天然木ﾍﾞﾆﾔ 900*1800 上中級</v>
          </cell>
          <cell r="D1859" t="str">
            <v>枚</v>
          </cell>
          <cell r="E1859">
            <v>27200</v>
          </cell>
          <cell r="F1859" t="str">
            <v>P-118</v>
          </cell>
        </row>
        <row r="1860">
          <cell r="A1860">
            <v>261571</v>
          </cell>
          <cell r="B1860" t="str">
            <v>ﾌﾗｯｼｭ戸</v>
          </cell>
          <cell r="C1860" t="str">
            <v>鏡板天然木ﾍﾞﾆﾔ 900*1800 並級</v>
          </cell>
          <cell r="D1860" t="str">
            <v>枚</v>
          </cell>
          <cell r="E1860">
            <v>23800</v>
          </cell>
          <cell r="F1860" t="str">
            <v>P-118</v>
          </cell>
        </row>
        <row r="1861">
          <cell r="A1861">
            <v>261572</v>
          </cell>
          <cell r="B1861" t="str">
            <v>ﾌﾗｯｼｭ戸 ｶﾞﾗﾘ付</v>
          </cell>
          <cell r="C1861" t="str">
            <v>鏡板天然木ﾍﾞﾆﾔ 600*1800 上中級</v>
          </cell>
          <cell r="D1861" t="str">
            <v>枚</v>
          </cell>
          <cell r="E1861">
            <v>26100</v>
          </cell>
          <cell r="F1861" t="str">
            <v>P-118</v>
          </cell>
        </row>
        <row r="1862">
          <cell r="A1862">
            <v>261573</v>
          </cell>
          <cell r="B1862" t="str">
            <v>ﾌﾗｯｼｭ戸 ｶﾞﾗﾘ付</v>
          </cell>
          <cell r="C1862" t="str">
            <v>鏡板天然木ﾍﾞﾆﾔ 600*1800 並級</v>
          </cell>
          <cell r="D1862" t="str">
            <v>枚</v>
          </cell>
          <cell r="E1862">
            <v>22700</v>
          </cell>
          <cell r="F1862" t="str">
            <v>P-118</v>
          </cell>
        </row>
        <row r="1863">
          <cell r="A1863">
            <v>261574</v>
          </cell>
          <cell r="B1863" t="str">
            <v>ﾌﾗｯｼｭ戸 ｶﾞﾗﾘ付</v>
          </cell>
          <cell r="C1863" t="str">
            <v>鏡板天然木ﾍﾞﾆﾔ 900*1800 上中級</v>
          </cell>
          <cell r="D1863" t="str">
            <v>枚</v>
          </cell>
          <cell r="E1863">
            <v>30400</v>
          </cell>
          <cell r="F1863" t="str">
            <v>P-118</v>
          </cell>
        </row>
        <row r="1864">
          <cell r="A1864">
            <v>261575</v>
          </cell>
          <cell r="B1864" t="str">
            <v>ﾌﾗｯｼｭ戸 ｶﾞﾗﾘ付</v>
          </cell>
          <cell r="C1864" t="str">
            <v>鏡板天然木ﾍﾞﾆﾔ 900*1800 並級</v>
          </cell>
          <cell r="D1864" t="str">
            <v>枚</v>
          </cell>
          <cell r="E1864">
            <v>26600</v>
          </cell>
          <cell r="F1864" t="str">
            <v>P-118</v>
          </cell>
        </row>
        <row r="1865">
          <cell r="A1865">
            <v>261576</v>
          </cell>
          <cell r="B1865" t="str">
            <v>ﾌﾗｯｼｭ戸 並額入</v>
          </cell>
          <cell r="C1865" t="str">
            <v>鏡板天然木ﾍﾞﾆﾔ 600*1800 上中級</v>
          </cell>
          <cell r="D1865" t="str">
            <v>枚</v>
          </cell>
          <cell r="E1865">
            <v>27800</v>
          </cell>
          <cell r="F1865" t="str">
            <v>P-118</v>
          </cell>
        </row>
        <row r="1866">
          <cell r="A1866">
            <v>261577</v>
          </cell>
          <cell r="B1866" t="str">
            <v>ﾌﾗｯｼｭ戸 並額入</v>
          </cell>
          <cell r="C1866" t="str">
            <v>鏡板天然木ﾍﾞﾆﾔ 600*1800 並級</v>
          </cell>
          <cell r="D1866" t="str">
            <v>枚</v>
          </cell>
          <cell r="E1866">
            <v>25700</v>
          </cell>
          <cell r="F1866" t="str">
            <v>P-118</v>
          </cell>
        </row>
        <row r="1867">
          <cell r="A1867">
            <v>261578</v>
          </cell>
          <cell r="B1867" t="str">
            <v>ﾌﾗｯｼｭ戸 並額入</v>
          </cell>
          <cell r="C1867" t="str">
            <v>鏡板天然木ﾍﾞﾆﾔ 900*1800 上中級</v>
          </cell>
          <cell r="D1867" t="str">
            <v>枚</v>
          </cell>
          <cell r="E1867">
            <v>32100</v>
          </cell>
          <cell r="F1867" t="str">
            <v>P-118</v>
          </cell>
        </row>
        <row r="1868">
          <cell r="A1868">
            <v>261579</v>
          </cell>
          <cell r="B1868" t="str">
            <v>ﾌﾗｯｼｭ戸 並額入</v>
          </cell>
          <cell r="C1868" t="str">
            <v>鏡板天然木ﾍﾞﾆﾔ 900*1800 並級</v>
          </cell>
          <cell r="D1868" t="str">
            <v>枚</v>
          </cell>
          <cell r="E1868">
            <v>29700</v>
          </cell>
          <cell r="F1868" t="str">
            <v>P-118</v>
          </cell>
        </row>
        <row r="1869">
          <cell r="A1869">
            <v>261580</v>
          </cell>
          <cell r="B1869" t="str">
            <v>ﾌﾗｯｼｭ戸 大額入</v>
          </cell>
          <cell r="C1869" t="str">
            <v>鏡板天然木ﾍﾞﾆﾔ 900*1800 上中級</v>
          </cell>
          <cell r="D1869" t="str">
            <v>枚</v>
          </cell>
          <cell r="E1869">
            <v>32900</v>
          </cell>
          <cell r="F1869" t="str">
            <v>P-118</v>
          </cell>
        </row>
        <row r="1870">
          <cell r="A1870">
            <v>261581</v>
          </cell>
          <cell r="B1870" t="str">
            <v>ﾌﾗｯｼｭ戸 大額入</v>
          </cell>
          <cell r="C1870" t="str">
            <v>鏡板天然木ﾍﾞﾆﾔ 900*1800 並級</v>
          </cell>
          <cell r="D1870" t="str">
            <v>枚</v>
          </cell>
          <cell r="E1870">
            <v>30400</v>
          </cell>
          <cell r="F1870" t="str">
            <v>P-118</v>
          </cell>
        </row>
        <row r="1871">
          <cell r="A1871">
            <v>261582</v>
          </cell>
          <cell r="B1871" t="str">
            <v>ﾌﾗｯｼｭ戸 並額ｶﾞﾗﾘ付</v>
          </cell>
          <cell r="C1871" t="str">
            <v>鏡板天然木ﾍﾞﾆﾔ 600*1800 上中級</v>
          </cell>
          <cell r="D1871" t="str">
            <v>枚</v>
          </cell>
          <cell r="E1871">
            <v>31400</v>
          </cell>
          <cell r="F1871" t="str">
            <v>P-118</v>
          </cell>
        </row>
        <row r="1872">
          <cell r="A1872">
            <v>261583</v>
          </cell>
          <cell r="B1872" t="str">
            <v>ﾌﾗｯｼｭ戸 並額ｶﾞﾗﾘ付</v>
          </cell>
          <cell r="C1872" t="str">
            <v>鏡板天然木ﾍﾞﾆﾔ 600*1800 並級</v>
          </cell>
          <cell r="D1872" t="str">
            <v>枚</v>
          </cell>
          <cell r="E1872">
            <v>28900</v>
          </cell>
          <cell r="F1872" t="str">
            <v>P-118</v>
          </cell>
        </row>
        <row r="1873">
          <cell r="A1873">
            <v>261584</v>
          </cell>
          <cell r="B1873" t="str">
            <v>ﾌﾗｯｼｭ戸 並額ｶﾞﾗﾘ付</v>
          </cell>
          <cell r="C1873" t="str">
            <v>鏡板天然木ﾍﾞﾆﾔ 900*1800 上中級</v>
          </cell>
          <cell r="D1873" t="str">
            <v>枚</v>
          </cell>
          <cell r="E1873">
            <v>36100</v>
          </cell>
          <cell r="F1873" t="str">
            <v>P-118</v>
          </cell>
        </row>
        <row r="1874">
          <cell r="A1874">
            <v>261585</v>
          </cell>
          <cell r="B1874" t="str">
            <v>ﾌﾗｯｼｭ戸 並額ｶﾞﾗﾘ付</v>
          </cell>
          <cell r="C1874" t="str">
            <v>鏡板天然木ﾍﾞﾆﾔ 900*1800 並級</v>
          </cell>
          <cell r="D1874" t="str">
            <v>枚</v>
          </cell>
          <cell r="E1874">
            <v>33300</v>
          </cell>
          <cell r="F1874" t="str">
            <v>P-118</v>
          </cell>
        </row>
        <row r="1875">
          <cell r="A1875">
            <v>261586</v>
          </cell>
          <cell r="B1875" t="str">
            <v>ﾌﾗｯｼｭ戸 大額ｶﾞﾗﾘ付</v>
          </cell>
          <cell r="C1875" t="str">
            <v>鏡板天然木ﾍﾞﾆﾔ 900*1800 上中級</v>
          </cell>
          <cell r="D1875" t="str">
            <v>枚</v>
          </cell>
          <cell r="E1875">
            <v>41800</v>
          </cell>
          <cell r="F1875" t="str">
            <v>P-118</v>
          </cell>
        </row>
        <row r="1876">
          <cell r="A1876">
            <v>261587</v>
          </cell>
          <cell r="B1876" t="str">
            <v>ﾌﾗｯｼｭ戸 大額ｶﾞﾗﾘ付</v>
          </cell>
          <cell r="C1876" t="str">
            <v>鏡板天然木ﾍﾞﾆﾔ 900*1800 並級</v>
          </cell>
          <cell r="D1876" t="str">
            <v>枚</v>
          </cell>
          <cell r="E1876">
            <v>28500</v>
          </cell>
          <cell r="F1876" t="str">
            <v>P-118</v>
          </cell>
        </row>
        <row r="1877">
          <cell r="A1877">
            <v>261588</v>
          </cell>
          <cell r="B1877" t="str">
            <v xml:space="preserve">ﾌﾗｯｼｭ戸 </v>
          </cell>
          <cell r="C1877" t="str">
            <v>鏡板ひのき 900*1800 上中級</v>
          </cell>
          <cell r="D1877" t="str">
            <v>枚</v>
          </cell>
          <cell r="E1877">
            <v>52000</v>
          </cell>
          <cell r="F1877" t="str">
            <v>P-118</v>
          </cell>
        </row>
        <row r="1878">
          <cell r="A1878">
            <v>261589</v>
          </cell>
          <cell r="B1878" t="str">
            <v xml:space="preserve">ﾌﾗｯｼｭ戸 </v>
          </cell>
          <cell r="C1878" t="str">
            <v>鏡板ひのき 900*1800 並級</v>
          </cell>
          <cell r="D1878" t="str">
            <v>枚</v>
          </cell>
          <cell r="E1878">
            <v>29000</v>
          </cell>
          <cell r="F1878" t="str">
            <v>P-118</v>
          </cell>
        </row>
        <row r="1879">
          <cell r="A1879">
            <v>261590</v>
          </cell>
          <cell r="B1879" t="str">
            <v>ﾌﾗｯｼｭ戸 ｶﾞﾗﾘ付</v>
          </cell>
          <cell r="C1879" t="str">
            <v>鏡板ひのき 900*1800 上中級</v>
          </cell>
          <cell r="D1879" t="str">
            <v>枚</v>
          </cell>
          <cell r="E1879">
            <v>58100</v>
          </cell>
          <cell r="F1879" t="str">
            <v>P-118</v>
          </cell>
        </row>
        <row r="1880">
          <cell r="A1880">
            <v>261591</v>
          </cell>
          <cell r="B1880" t="str">
            <v>ﾌﾗｯｼｭ戸 ｶﾞﾗﾘ付</v>
          </cell>
          <cell r="C1880" t="str">
            <v>鏡板ひのき 900*1800 並級</v>
          </cell>
          <cell r="D1880" t="str">
            <v>枚</v>
          </cell>
          <cell r="E1880">
            <v>32100</v>
          </cell>
          <cell r="F1880" t="str">
            <v>P-118</v>
          </cell>
        </row>
        <row r="1881">
          <cell r="A1881">
            <v>261592</v>
          </cell>
          <cell r="B1881" t="str">
            <v>ﾌﾗｯｼｭ戸 並額入</v>
          </cell>
          <cell r="C1881" t="str">
            <v>鏡板ひのき 900*1800 上中級</v>
          </cell>
          <cell r="D1881" t="str">
            <v>枚</v>
          </cell>
          <cell r="E1881">
            <v>56800</v>
          </cell>
          <cell r="F1881" t="str">
            <v>P-118</v>
          </cell>
        </row>
        <row r="1882">
          <cell r="A1882">
            <v>261593</v>
          </cell>
          <cell r="B1882" t="str">
            <v>ﾌﾗｯｼｭ戸 並額入</v>
          </cell>
          <cell r="C1882" t="str">
            <v>鏡板ひのき 900*1800 並級</v>
          </cell>
          <cell r="D1882" t="str">
            <v>枚</v>
          </cell>
          <cell r="E1882">
            <v>33100</v>
          </cell>
          <cell r="F1882" t="str">
            <v>P-118</v>
          </cell>
        </row>
        <row r="1883">
          <cell r="A1883">
            <v>261594</v>
          </cell>
          <cell r="B1883" t="str">
            <v>ﾌﾗｯｼｭ戸 大額入</v>
          </cell>
          <cell r="C1883" t="str">
            <v>鏡板ひのき 900*1800 上中級</v>
          </cell>
          <cell r="D1883" t="str">
            <v>枚</v>
          </cell>
          <cell r="E1883">
            <v>57300</v>
          </cell>
          <cell r="F1883" t="str">
            <v>P-118</v>
          </cell>
        </row>
        <row r="1884">
          <cell r="A1884">
            <v>261595</v>
          </cell>
          <cell r="B1884" t="str">
            <v>ﾌﾗｯｼｭ戸 大額入</v>
          </cell>
          <cell r="C1884" t="str">
            <v>鏡板ひのき 900*1800 並級</v>
          </cell>
          <cell r="D1884" t="str">
            <v>枚</v>
          </cell>
          <cell r="E1884">
            <v>33400</v>
          </cell>
          <cell r="F1884" t="str">
            <v>P-119</v>
          </cell>
        </row>
        <row r="1885">
          <cell r="A1885">
            <v>261596</v>
          </cell>
          <cell r="B1885" t="str">
            <v xml:space="preserve">ﾌﾗｯｼｭ戸 </v>
          </cell>
          <cell r="C1885" t="str">
            <v>鏡板ぶな 900*1800 上中級</v>
          </cell>
          <cell r="D1885" t="str">
            <v>枚</v>
          </cell>
          <cell r="E1885">
            <v>41600</v>
          </cell>
          <cell r="F1885" t="str">
            <v>P-119</v>
          </cell>
        </row>
        <row r="1886">
          <cell r="A1886">
            <v>261597</v>
          </cell>
          <cell r="B1886" t="str">
            <v xml:space="preserve">ﾌﾗｯｼｭ戸 </v>
          </cell>
          <cell r="C1886" t="str">
            <v>鏡板ぶな 900*1800 並級</v>
          </cell>
          <cell r="D1886" t="str">
            <v>枚</v>
          </cell>
          <cell r="E1886">
            <v>36800</v>
          </cell>
          <cell r="F1886" t="str">
            <v>P-119</v>
          </cell>
        </row>
        <row r="1887">
          <cell r="A1887">
            <v>261598</v>
          </cell>
          <cell r="B1887" t="str">
            <v>ﾌﾗｯｼｭ戸 ｶﾞﾗﾘ付</v>
          </cell>
          <cell r="C1887" t="str">
            <v>鏡板ぶな 900*1800 上中級</v>
          </cell>
          <cell r="D1887" t="str">
            <v>枚</v>
          </cell>
          <cell r="E1887">
            <v>45200</v>
          </cell>
          <cell r="F1887" t="str">
            <v>P-119</v>
          </cell>
        </row>
        <row r="1888">
          <cell r="A1888">
            <v>261599</v>
          </cell>
          <cell r="B1888" t="str">
            <v>ﾌﾗｯｼｭ戸 ｶﾞﾗﾘ付</v>
          </cell>
          <cell r="C1888" t="str">
            <v>鏡板ぶな 900*1800 並級</v>
          </cell>
          <cell r="D1888" t="str">
            <v>枚</v>
          </cell>
          <cell r="E1888">
            <v>39900</v>
          </cell>
          <cell r="F1888" t="str">
            <v>P-119</v>
          </cell>
        </row>
        <row r="1889">
          <cell r="A1889">
            <v>261600</v>
          </cell>
          <cell r="B1889" t="str">
            <v>ﾌﾗｯｼｭ戸 並額入</v>
          </cell>
          <cell r="C1889" t="str">
            <v>鏡板ぶな 900*1800 上中級</v>
          </cell>
          <cell r="D1889" t="str">
            <v>枚</v>
          </cell>
          <cell r="E1889">
            <v>46400</v>
          </cell>
          <cell r="F1889" t="str">
            <v>P-119</v>
          </cell>
        </row>
        <row r="1890">
          <cell r="A1890">
            <v>261601</v>
          </cell>
          <cell r="B1890" t="str">
            <v>ﾌﾗｯｼｭ戸 並額入</v>
          </cell>
          <cell r="C1890" t="str">
            <v>鏡板ぶな 900*1800 並級</v>
          </cell>
          <cell r="D1890" t="str">
            <v>枚</v>
          </cell>
          <cell r="E1890">
            <v>41400</v>
          </cell>
          <cell r="F1890" t="str">
            <v>P-119</v>
          </cell>
        </row>
        <row r="1891">
          <cell r="A1891">
            <v>261602</v>
          </cell>
          <cell r="B1891" t="str">
            <v>ﾌﾗｯｼｭ戸 大額入</v>
          </cell>
          <cell r="C1891" t="str">
            <v>鏡板ぶな 900*1800 上中級</v>
          </cell>
          <cell r="D1891" t="str">
            <v>枚</v>
          </cell>
          <cell r="E1891">
            <v>46500</v>
          </cell>
          <cell r="F1891" t="str">
            <v>P-119</v>
          </cell>
        </row>
        <row r="1892">
          <cell r="A1892">
            <v>261603</v>
          </cell>
          <cell r="B1892" t="str">
            <v>ﾌﾗｯｼｭ戸 大額入</v>
          </cell>
          <cell r="C1892" t="str">
            <v>鏡板ぶな 900*1800 並級</v>
          </cell>
          <cell r="D1892" t="str">
            <v>枚</v>
          </cell>
          <cell r="E1892">
            <v>41500</v>
          </cell>
          <cell r="F1892" t="str">
            <v>P-119</v>
          </cell>
        </row>
        <row r="1893">
          <cell r="A1893">
            <v>261604</v>
          </cell>
          <cell r="B1893" t="str">
            <v xml:space="preserve">ﾌﾗｯｼｭ戸 </v>
          </cell>
          <cell r="C1893" t="str">
            <v>鏡板ﾒﾗﾐﾝ合板 600*1800 上中級</v>
          </cell>
          <cell r="D1893" t="str">
            <v>枚</v>
          </cell>
          <cell r="E1893">
            <v>31500</v>
          </cell>
          <cell r="F1893" t="str">
            <v>P-119</v>
          </cell>
        </row>
        <row r="1894">
          <cell r="A1894">
            <v>261605</v>
          </cell>
          <cell r="B1894" t="str">
            <v xml:space="preserve">ﾌﾗｯｼｭ戸 </v>
          </cell>
          <cell r="C1894" t="str">
            <v>鏡板ﾒﾗﾐﾝ合板 600*1800 並級</v>
          </cell>
          <cell r="D1894" t="str">
            <v>枚</v>
          </cell>
          <cell r="E1894">
            <v>27300</v>
          </cell>
          <cell r="F1894" t="str">
            <v>P-119</v>
          </cell>
        </row>
        <row r="1895">
          <cell r="A1895">
            <v>261606</v>
          </cell>
          <cell r="B1895" t="str">
            <v xml:space="preserve">ﾌﾗｯｼｭ戸 </v>
          </cell>
          <cell r="C1895" t="str">
            <v>鏡板ﾒﾗﾐﾝ合板 900*1800 上中級</v>
          </cell>
          <cell r="D1895" t="str">
            <v>枚</v>
          </cell>
          <cell r="E1895">
            <v>35300</v>
          </cell>
          <cell r="F1895" t="str">
            <v>P-119</v>
          </cell>
        </row>
        <row r="1896">
          <cell r="A1896">
            <v>261607</v>
          </cell>
          <cell r="B1896" t="str">
            <v xml:space="preserve">ﾌﾗｯｼｭ戸 </v>
          </cell>
          <cell r="C1896" t="str">
            <v>鏡板ﾒﾗﾐﾝ合板 900*1800 並級</v>
          </cell>
          <cell r="D1896" t="str">
            <v>枚</v>
          </cell>
          <cell r="E1896">
            <v>30700</v>
          </cell>
          <cell r="F1896" t="str">
            <v>P-119</v>
          </cell>
        </row>
        <row r="1897">
          <cell r="A1897">
            <v>261608</v>
          </cell>
          <cell r="B1897" t="str">
            <v xml:space="preserve">ﾌﾗｯｼｭ戸 </v>
          </cell>
          <cell r="C1897" t="str">
            <v>ﾎﾟﾘｴｽﾃﾙ合板 600*1800 上中級</v>
          </cell>
          <cell r="D1897" t="str">
            <v>枚</v>
          </cell>
          <cell r="E1897">
            <v>20000</v>
          </cell>
          <cell r="F1897" t="str">
            <v>P-119</v>
          </cell>
        </row>
        <row r="1898">
          <cell r="A1898">
            <v>261609</v>
          </cell>
          <cell r="B1898" t="str">
            <v xml:space="preserve">ﾌﾗｯｼｭ戸 </v>
          </cell>
          <cell r="C1898" t="str">
            <v>ﾎﾟﾘｴｽﾃﾙ合板 600*1800 並級</v>
          </cell>
          <cell r="D1898" t="str">
            <v>枚</v>
          </cell>
          <cell r="E1898">
            <v>17500</v>
          </cell>
          <cell r="F1898" t="str">
            <v>P-119</v>
          </cell>
        </row>
        <row r="1899">
          <cell r="A1899">
            <v>261610</v>
          </cell>
          <cell r="B1899" t="str">
            <v xml:space="preserve">ﾌﾗｯｼｭ戸 </v>
          </cell>
          <cell r="C1899" t="str">
            <v>ﾎﾟﾘｴｽﾃﾙ合板 900*1800 上中級</v>
          </cell>
          <cell r="D1899" t="str">
            <v>枚</v>
          </cell>
          <cell r="E1899">
            <v>22200</v>
          </cell>
          <cell r="F1899" t="str">
            <v>P-119</v>
          </cell>
        </row>
        <row r="1900">
          <cell r="A1900">
            <v>261611</v>
          </cell>
          <cell r="B1900" t="str">
            <v xml:space="preserve">ﾌﾗｯｼｭ戸 </v>
          </cell>
          <cell r="C1900" t="str">
            <v>ﾎﾟﾘｴｽﾃﾙ合板 900*1800 並級</v>
          </cell>
          <cell r="D1900" t="str">
            <v>枚</v>
          </cell>
          <cell r="E1900">
            <v>19600</v>
          </cell>
          <cell r="F1900" t="str">
            <v>P-119</v>
          </cell>
        </row>
        <row r="1901">
          <cell r="A1901">
            <v>261612</v>
          </cell>
          <cell r="B1901" t="str">
            <v xml:space="preserve">ﾌﾗｯｼｭ戸 </v>
          </cell>
          <cell r="C1901" t="str">
            <v>ﾌﾟﾘﾝﾄ．ﾗﾜﾝ合板 600*1800 上中級</v>
          </cell>
          <cell r="D1901" t="str">
            <v>枚</v>
          </cell>
          <cell r="E1901">
            <v>18200</v>
          </cell>
          <cell r="F1901" t="str">
            <v>P-119</v>
          </cell>
        </row>
        <row r="1902">
          <cell r="A1902">
            <v>261613</v>
          </cell>
          <cell r="B1902" t="str">
            <v xml:space="preserve">ﾌﾗｯｼｭ戸 </v>
          </cell>
          <cell r="C1902" t="str">
            <v>ﾌﾟﾘﾝﾄ．ﾗﾜﾝ合板 600*1800 並級</v>
          </cell>
          <cell r="D1902" t="str">
            <v>枚</v>
          </cell>
          <cell r="E1902">
            <v>16000</v>
          </cell>
          <cell r="F1902" t="str">
            <v>P-119</v>
          </cell>
        </row>
        <row r="1903">
          <cell r="A1903">
            <v>261614</v>
          </cell>
          <cell r="B1903" t="str">
            <v xml:space="preserve">ﾌﾗｯｼｭ戸 </v>
          </cell>
          <cell r="C1903" t="str">
            <v>ﾌﾟﾘﾝﾄ．ﾗﾜﾝ合板 900*1800 上中級</v>
          </cell>
          <cell r="D1903" t="str">
            <v>枚</v>
          </cell>
          <cell r="E1903">
            <v>20400</v>
          </cell>
          <cell r="F1903" t="str">
            <v>P-119</v>
          </cell>
        </row>
        <row r="1904">
          <cell r="A1904">
            <v>261615</v>
          </cell>
          <cell r="B1904" t="str">
            <v xml:space="preserve">ﾌﾗｯｼｭ戸 </v>
          </cell>
          <cell r="C1904" t="str">
            <v>ﾌﾟﾘﾝﾄ．ﾗﾜﾝ合板 900*1800 並級</v>
          </cell>
          <cell r="D1904" t="str">
            <v>枚</v>
          </cell>
          <cell r="E1904">
            <v>18100</v>
          </cell>
          <cell r="F1904" t="str">
            <v>P-119</v>
          </cell>
        </row>
        <row r="1905">
          <cell r="A1905">
            <v>261616</v>
          </cell>
          <cell r="B1905" t="str">
            <v xml:space="preserve">ﾌﾗｯｼｭ戸 </v>
          </cell>
          <cell r="C1905" t="str">
            <v>ﾒﾗﾐﾝ．ﾗﾜﾝ合板 600*1800 上中級</v>
          </cell>
          <cell r="D1905" t="str">
            <v>枚</v>
          </cell>
          <cell r="E1905">
            <v>29900</v>
          </cell>
          <cell r="F1905" t="str">
            <v>P-119</v>
          </cell>
        </row>
        <row r="1906">
          <cell r="A1906">
            <v>261617</v>
          </cell>
          <cell r="B1906" t="str">
            <v xml:space="preserve">ﾌﾗｯｼｭ戸 </v>
          </cell>
          <cell r="C1906" t="str">
            <v>ﾒﾗﾐﾝ．ﾗﾜﾝ合板 600*1800 並級</v>
          </cell>
          <cell r="D1906" t="str">
            <v>枚</v>
          </cell>
          <cell r="E1906">
            <v>25900</v>
          </cell>
          <cell r="F1906" t="str">
            <v>P-119</v>
          </cell>
        </row>
        <row r="1907">
          <cell r="A1907">
            <v>261618</v>
          </cell>
          <cell r="B1907" t="str">
            <v xml:space="preserve">ﾌﾗｯｼｭ戸 </v>
          </cell>
          <cell r="C1907" t="str">
            <v>ﾒﾗﾐﾝ．ﾗﾜﾝ合板 900*1800 上中級</v>
          </cell>
          <cell r="D1907" t="str">
            <v>枚</v>
          </cell>
          <cell r="E1907">
            <v>33400</v>
          </cell>
          <cell r="F1907" t="str">
            <v>P-119</v>
          </cell>
        </row>
        <row r="1908">
          <cell r="A1908">
            <v>261619</v>
          </cell>
          <cell r="B1908" t="str">
            <v xml:space="preserve">ﾌﾗｯｼｭ戸 </v>
          </cell>
          <cell r="C1908" t="str">
            <v>ﾒﾗﾐﾝ．ﾗﾜﾝ合板 900*1800 並級</v>
          </cell>
          <cell r="D1908" t="str">
            <v>枚</v>
          </cell>
          <cell r="E1908">
            <v>29100</v>
          </cell>
          <cell r="F1908" t="str">
            <v>P-119</v>
          </cell>
        </row>
        <row r="1909">
          <cell r="A1909">
            <v>261620</v>
          </cell>
          <cell r="B1909" t="str">
            <v xml:space="preserve">ﾌﾗｯｼｭ戸 </v>
          </cell>
          <cell r="C1909" t="str">
            <v>ﾎﾟﾘｴｽﾃﾙ．ﾗﾜﾝ合板 600*1800 上中級</v>
          </cell>
          <cell r="D1909" t="str">
            <v>枚</v>
          </cell>
          <cell r="E1909">
            <v>18200</v>
          </cell>
          <cell r="F1909" t="str">
            <v>P-119</v>
          </cell>
        </row>
        <row r="1910">
          <cell r="A1910">
            <v>261621</v>
          </cell>
          <cell r="B1910" t="str">
            <v xml:space="preserve">ﾌﾗｯｼｭ戸 </v>
          </cell>
          <cell r="C1910" t="str">
            <v>ﾎﾟﾘｴｽﾃﾙ．ﾗﾜﾝ合板 600*1800 並級</v>
          </cell>
          <cell r="D1910" t="str">
            <v>枚</v>
          </cell>
          <cell r="E1910">
            <v>16000</v>
          </cell>
          <cell r="F1910" t="str">
            <v>P-120</v>
          </cell>
        </row>
        <row r="1911">
          <cell r="A1911">
            <v>261622</v>
          </cell>
          <cell r="B1911" t="str">
            <v xml:space="preserve">ﾌﾗｯｼｭ戸 </v>
          </cell>
          <cell r="C1911" t="str">
            <v>ﾎﾟﾘｴｽﾃﾙ．ﾗﾜﾝ合板 900*1800 上中級</v>
          </cell>
          <cell r="D1911" t="str">
            <v>枚</v>
          </cell>
          <cell r="E1911">
            <v>20400</v>
          </cell>
          <cell r="F1911" t="str">
            <v>P-120</v>
          </cell>
        </row>
        <row r="1912">
          <cell r="A1912">
            <v>261623</v>
          </cell>
          <cell r="B1912" t="str">
            <v xml:space="preserve">ﾌﾗｯｼｭ戸 </v>
          </cell>
          <cell r="C1912" t="str">
            <v>ﾎﾟﾘｴｽﾃﾙ．ﾗﾜﾝ合板 900*1800 並級</v>
          </cell>
          <cell r="D1912" t="str">
            <v>枚</v>
          </cell>
          <cell r="E1912">
            <v>18100</v>
          </cell>
          <cell r="F1912" t="str">
            <v>P-120</v>
          </cell>
        </row>
        <row r="1913">
          <cell r="A1913">
            <v>261624</v>
          </cell>
          <cell r="B1913" t="str">
            <v>ﾌﾗｯｼｭ引戸</v>
          </cell>
          <cell r="C1913" t="str">
            <v>鏡板ﾍﾞﾆﾔ 600*900 上中級</v>
          </cell>
          <cell r="D1913" t="str">
            <v>枚</v>
          </cell>
          <cell r="E1913">
            <v>11200</v>
          </cell>
          <cell r="F1913" t="str">
            <v>P-120</v>
          </cell>
        </row>
        <row r="1914">
          <cell r="A1914">
            <v>261625</v>
          </cell>
          <cell r="B1914" t="str">
            <v>ﾌﾗｯｼｭ引戸</v>
          </cell>
          <cell r="C1914" t="str">
            <v>鏡板ﾍﾞﾆﾔ 600*900 並級</v>
          </cell>
          <cell r="D1914" t="str">
            <v>枚</v>
          </cell>
          <cell r="E1914">
            <v>9720</v>
          </cell>
          <cell r="F1914" t="str">
            <v>P-120</v>
          </cell>
        </row>
        <row r="1915">
          <cell r="A1915">
            <v>261626</v>
          </cell>
          <cell r="B1915" t="str">
            <v>ﾌﾗｯｼｭ引戸</v>
          </cell>
          <cell r="C1915" t="str">
            <v>鏡板ﾍﾞﾆﾔ 600*1300 上中級</v>
          </cell>
          <cell r="D1915" t="str">
            <v>枚</v>
          </cell>
          <cell r="E1915">
            <v>13400</v>
          </cell>
          <cell r="F1915" t="str">
            <v>P-120</v>
          </cell>
        </row>
        <row r="1916">
          <cell r="A1916">
            <v>261627</v>
          </cell>
          <cell r="B1916" t="str">
            <v>ﾌﾗｯｼｭ引戸</v>
          </cell>
          <cell r="C1916" t="str">
            <v>鏡板ﾍﾞﾆﾔ 600*1300 並級</v>
          </cell>
          <cell r="D1916" t="str">
            <v>枚</v>
          </cell>
          <cell r="E1916">
            <v>11500</v>
          </cell>
          <cell r="F1916" t="str">
            <v>P-120</v>
          </cell>
        </row>
        <row r="1917">
          <cell r="A1917">
            <v>261628</v>
          </cell>
          <cell r="B1917" t="str">
            <v>ﾌﾗｯｼｭ引戸</v>
          </cell>
          <cell r="C1917" t="str">
            <v>鏡板ﾍﾞﾆﾔ 600*1800 上中級</v>
          </cell>
          <cell r="D1917" t="str">
            <v>枚</v>
          </cell>
          <cell r="E1917">
            <v>15600</v>
          </cell>
          <cell r="F1917" t="str">
            <v>P-120</v>
          </cell>
        </row>
        <row r="1918">
          <cell r="A1918">
            <v>261629</v>
          </cell>
          <cell r="B1918" t="str">
            <v>ﾌﾗｯｼｭ引戸</v>
          </cell>
          <cell r="C1918" t="str">
            <v>鏡板ﾍﾞﾆﾔ 600*1800 並級</v>
          </cell>
          <cell r="D1918" t="str">
            <v>枚</v>
          </cell>
          <cell r="E1918">
            <v>13400</v>
          </cell>
          <cell r="F1918" t="str">
            <v>P-120</v>
          </cell>
        </row>
        <row r="1919">
          <cell r="A1919">
            <v>261630</v>
          </cell>
          <cell r="B1919" t="str">
            <v>ﾌﾗｯｼｭ引戸</v>
          </cell>
          <cell r="C1919" t="str">
            <v>鏡板ﾍﾞﾆﾔ 900*900 上中級</v>
          </cell>
          <cell r="D1919" t="str">
            <v>枚</v>
          </cell>
          <cell r="E1919">
            <v>12300</v>
          </cell>
          <cell r="F1919" t="str">
            <v>P-120</v>
          </cell>
        </row>
        <row r="1920">
          <cell r="A1920">
            <v>261631</v>
          </cell>
          <cell r="B1920" t="str">
            <v>ﾌﾗｯｼｭ引戸</v>
          </cell>
          <cell r="C1920" t="str">
            <v>鏡板ﾍﾞﾆﾔ 900*900 並級</v>
          </cell>
          <cell r="D1920" t="str">
            <v>枚</v>
          </cell>
          <cell r="E1920">
            <v>10700</v>
          </cell>
          <cell r="F1920" t="str">
            <v>P-120</v>
          </cell>
        </row>
        <row r="1921">
          <cell r="A1921">
            <v>261632</v>
          </cell>
          <cell r="B1921" t="str">
            <v>ﾌﾗｯｼｭ引戸</v>
          </cell>
          <cell r="C1921" t="str">
            <v>鏡板ﾍﾞﾆﾔ 900*1300 上中級</v>
          </cell>
          <cell r="D1921" t="str">
            <v>枚</v>
          </cell>
          <cell r="E1921">
            <v>14500</v>
          </cell>
          <cell r="F1921" t="str">
            <v>P-120</v>
          </cell>
        </row>
        <row r="1922">
          <cell r="A1922">
            <v>261633</v>
          </cell>
          <cell r="B1922" t="str">
            <v>ﾌﾗｯｼｭ引戸</v>
          </cell>
          <cell r="C1922" t="str">
            <v>鏡板ﾍﾞﾆﾔ 900*1300 並級</v>
          </cell>
          <cell r="D1922" t="str">
            <v>枚</v>
          </cell>
          <cell r="E1922">
            <v>12500</v>
          </cell>
          <cell r="F1922" t="str">
            <v>P-120</v>
          </cell>
        </row>
        <row r="1923">
          <cell r="A1923">
            <v>261634</v>
          </cell>
          <cell r="B1923" t="str">
            <v>ﾌﾗｯｼｭ引戸</v>
          </cell>
          <cell r="C1923" t="str">
            <v>鏡板ﾍﾞﾆﾔ 900*1800 上中級</v>
          </cell>
          <cell r="D1923" t="str">
            <v>枚</v>
          </cell>
          <cell r="E1923">
            <v>16900</v>
          </cell>
          <cell r="F1923" t="str">
            <v>P-120</v>
          </cell>
        </row>
        <row r="1924">
          <cell r="A1924">
            <v>261635</v>
          </cell>
          <cell r="B1924" t="str">
            <v>ﾌﾗｯｼｭ引戸</v>
          </cell>
          <cell r="C1924" t="str">
            <v>鏡板ﾍﾞﾆﾔ 900*1800 並級</v>
          </cell>
          <cell r="D1924" t="str">
            <v>枚</v>
          </cell>
          <cell r="E1924">
            <v>14600</v>
          </cell>
          <cell r="F1924" t="str">
            <v>P-120</v>
          </cell>
        </row>
        <row r="1925">
          <cell r="A1925">
            <v>261636</v>
          </cell>
          <cell r="B1925" t="str">
            <v>ﾌﾗｯｼｭ引戸</v>
          </cell>
          <cell r="C1925" t="str">
            <v>鏡板ﾌﾟﾘﾝﾄ合板 600*900 上中級</v>
          </cell>
          <cell r="D1925" t="str">
            <v>枚</v>
          </cell>
          <cell r="E1925">
            <v>11900</v>
          </cell>
          <cell r="F1925" t="str">
            <v>P-120</v>
          </cell>
        </row>
        <row r="1926">
          <cell r="A1926">
            <v>261637</v>
          </cell>
          <cell r="B1926" t="str">
            <v>ﾌﾗｯｼｭ引戸</v>
          </cell>
          <cell r="C1926" t="str">
            <v>鏡板ﾌﾟﾘﾝﾄ合板 600*900 並級</v>
          </cell>
          <cell r="D1926" t="str">
            <v>枚</v>
          </cell>
          <cell r="E1926">
            <v>10300</v>
          </cell>
          <cell r="F1926" t="str">
            <v>P-120</v>
          </cell>
        </row>
        <row r="1927">
          <cell r="A1927">
            <v>261638</v>
          </cell>
          <cell r="B1927" t="str">
            <v>ﾌﾗｯｼｭ引戸</v>
          </cell>
          <cell r="C1927" t="str">
            <v>鏡板ﾌﾟﾘﾝﾄ合板 600*1300 上中級</v>
          </cell>
          <cell r="D1927" t="str">
            <v>枚</v>
          </cell>
          <cell r="E1927">
            <v>14100</v>
          </cell>
          <cell r="F1927" t="str">
            <v>P-120</v>
          </cell>
        </row>
        <row r="1928">
          <cell r="A1928">
            <v>261639</v>
          </cell>
          <cell r="B1928" t="str">
            <v>ﾌﾗｯｼｭ引戸</v>
          </cell>
          <cell r="C1928" t="str">
            <v>鏡板ﾌﾟﾘﾝﾄ合板 600*1300 並級</v>
          </cell>
          <cell r="D1928" t="str">
            <v>枚</v>
          </cell>
          <cell r="E1928">
            <v>12100</v>
          </cell>
          <cell r="F1928" t="str">
            <v>P-120</v>
          </cell>
        </row>
        <row r="1929">
          <cell r="A1929">
            <v>261640</v>
          </cell>
          <cell r="B1929" t="str">
            <v>ﾌﾗｯｼｭ引戸</v>
          </cell>
          <cell r="C1929" t="str">
            <v>鏡板ﾌﾟﾘﾝﾄ合板 600*1800 上中級</v>
          </cell>
          <cell r="D1929" t="str">
            <v>枚</v>
          </cell>
          <cell r="E1929">
            <v>16500</v>
          </cell>
          <cell r="F1929" t="str">
            <v>P-120</v>
          </cell>
        </row>
        <row r="1930">
          <cell r="A1930">
            <v>261641</v>
          </cell>
          <cell r="B1930" t="str">
            <v>ﾌﾗｯｼｭ引戸</v>
          </cell>
          <cell r="C1930" t="str">
            <v>鏡板ﾌﾟﾘﾝﾄ合板 600*1800 並級</v>
          </cell>
          <cell r="D1930" t="str">
            <v>枚</v>
          </cell>
          <cell r="E1930">
            <v>14200</v>
          </cell>
          <cell r="F1930" t="str">
            <v>P-120</v>
          </cell>
        </row>
        <row r="1931">
          <cell r="A1931">
            <v>261642</v>
          </cell>
          <cell r="B1931" t="str">
            <v>ﾌﾗｯｼｭ引戸</v>
          </cell>
          <cell r="C1931" t="str">
            <v>鏡板ﾌﾟﾘﾝﾄ合板 900*900 上中級</v>
          </cell>
          <cell r="D1931" t="str">
            <v>枚</v>
          </cell>
          <cell r="E1931">
            <v>12900</v>
          </cell>
          <cell r="F1931" t="str">
            <v>P-120</v>
          </cell>
        </row>
        <row r="1932">
          <cell r="A1932">
            <v>261643</v>
          </cell>
          <cell r="B1932" t="str">
            <v>ﾌﾗｯｼｭ引戸</v>
          </cell>
          <cell r="C1932" t="str">
            <v>鏡板ﾌﾟﾘﾝﾄ合板 900*900 並級</v>
          </cell>
          <cell r="D1932" t="str">
            <v>枚</v>
          </cell>
          <cell r="E1932">
            <v>11200</v>
          </cell>
          <cell r="F1932" t="str">
            <v>P-120</v>
          </cell>
        </row>
        <row r="1933">
          <cell r="A1933">
            <v>261644</v>
          </cell>
          <cell r="B1933" t="str">
            <v>ﾌﾗｯｼｭ引戸</v>
          </cell>
          <cell r="C1933" t="str">
            <v>鏡板ﾌﾟﾘﾝﾄ合板 900*1300 上中級</v>
          </cell>
          <cell r="D1933" t="str">
            <v>枚</v>
          </cell>
          <cell r="E1933">
            <v>15300</v>
          </cell>
          <cell r="F1933" t="str">
            <v>P-120</v>
          </cell>
        </row>
        <row r="1934">
          <cell r="A1934">
            <v>261645</v>
          </cell>
          <cell r="B1934" t="str">
            <v>ﾌﾗｯｼｭ引戸</v>
          </cell>
          <cell r="C1934" t="str">
            <v>鏡板ﾌﾟﾘﾝﾄ合板 900*1300 並級</v>
          </cell>
          <cell r="D1934" t="str">
            <v>枚</v>
          </cell>
          <cell r="E1934">
            <v>13200</v>
          </cell>
          <cell r="F1934" t="str">
            <v>P-120</v>
          </cell>
        </row>
        <row r="1935">
          <cell r="A1935">
            <v>261646</v>
          </cell>
          <cell r="B1935" t="str">
            <v>ﾌﾗｯｼｭ引戸</v>
          </cell>
          <cell r="C1935" t="str">
            <v>鏡板ﾌﾟﾘﾝﾄ合板 900*1800 上中級</v>
          </cell>
          <cell r="D1935" t="str">
            <v>枚</v>
          </cell>
          <cell r="E1935">
            <v>17800</v>
          </cell>
          <cell r="F1935" t="str">
            <v>P-120</v>
          </cell>
        </row>
        <row r="1936">
          <cell r="A1936">
            <v>261647</v>
          </cell>
          <cell r="B1936" t="str">
            <v>ﾌﾗｯｼｭ引戸</v>
          </cell>
          <cell r="C1936" t="str">
            <v>鏡板ﾌﾟﾘﾝﾄ合板 900*1800 並級</v>
          </cell>
          <cell r="D1936" t="str">
            <v>枚</v>
          </cell>
          <cell r="E1936">
            <v>15300</v>
          </cell>
          <cell r="F1936" t="str">
            <v>P-121</v>
          </cell>
        </row>
        <row r="1937">
          <cell r="A1937">
            <v>261648</v>
          </cell>
          <cell r="B1937" t="str">
            <v>ﾌﾗｯｼｭ引戸</v>
          </cell>
          <cell r="C1937" t="str">
            <v>鏡板天然木ﾍﾞﾆﾔ 600*900 上中級</v>
          </cell>
          <cell r="D1937" t="str">
            <v>枚</v>
          </cell>
          <cell r="E1937">
            <v>14700</v>
          </cell>
          <cell r="F1937" t="str">
            <v>P-121</v>
          </cell>
        </row>
        <row r="1938">
          <cell r="A1938">
            <v>261649</v>
          </cell>
          <cell r="B1938" t="str">
            <v>ﾌﾗｯｼｭ引戸</v>
          </cell>
          <cell r="C1938" t="str">
            <v>鏡板天然木ﾍﾞﾆﾔ 600*900 並級</v>
          </cell>
          <cell r="D1938" t="str">
            <v>枚</v>
          </cell>
          <cell r="E1938">
            <v>12600</v>
          </cell>
          <cell r="F1938" t="str">
            <v>P-121</v>
          </cell>
        </row>
        <row r="1939">
          <cell r="A1939">
            <v>261650</v>
          </cell>
          <cell r="B1939" t="str">
            <v>ﾌﾗｯｼｭ引戸</v>
          </cell>
          <cell r="C1939" t="str">
            <v>鏡板天然木ﾍﾞﾆﾔ 600*1300 上中級</v>
          </cell>
          <cell r="D1939" t="str">
            <v>枚</v>
          </cell>
          <cell r="E1939">
            <v>17600</v>
          </cell>
          <cell r="F1939" t="str">
            <v>P-121</v>
          </cell>
        </row>
        <row r="1940">
          <cell r="A1940">
            <v>261651</v>
          </cell>
          <cell r="B1940" t="str">
            <v>ﾌﾗｯｼｭ引戸</v>
          </cell>
          <cell r="C1940" t="str">
            <v>鏡板天然木ﾍﾞﾆﾔ 600*1300 並級</v>
          </cell>
          <cell r="D1940" t="str">
            <v>枚</v>
          </cell>
          <cell r="E1940">
            <v>15100</v>
          </cell>
          <cell r="F1940" t="str">
            <v>P-121</v>
          </cell>
        </row>
        <row r="1941">
          <cell r="A1941">
            <v>261652</v>
          </cell>
          <cell r="B1941" t="str">
            <v>ﾌﾗｯｼｭ引戸</v>
          </cell>
          <cell r="C1941" t="str">
            <v>鏡板天然木ﾍﾞﾆﾔ 600*1800 上中級</v>
          </cell>
          <cell r="D1941" t="str">
            <v>枚</v>
          </cell>
          <cell r="E1941">
            <v>20600</v>
          </cell>
          <cell r="F1941" t="str">
            <v>P-121</v>
          </cell>
        </row>
        <row r="1942">
          <cell r="A1942">
            <v>261653</v>
          </cell>
          <cell r="B1942" t="str">
            <v>ﾌﾗｯｼｭ引戸</v>
          </cell>
          <cell r="C1942" t="str">
            <v>鏡板天然木ﾍﾞﾆﾔ 600*1800 並級</v>
          </cell>
          <cell r="D1942" t="str">
            <v>枚</v>
          </cell>
          <cell r="E1942">
            <v>17600</v>
          </cell>
          <cell r="F1942" t="str">
            <v>P-121</v>
          </cell>
        </row>
        <row r="1943">
          <cell r="A1943">
            <v>261654</v>
          </cell>
          <cell r="B1943" t="str">
            <v>ﾌﾗｯｼｭ引戸</v>
          </cell>
          <cell r="C1943" t="str">
            <v>鏡板天然木ﾍﾞﾆﾔ 900*900 上中級</v>
          </cell>
          <cell r="D1943" t="str">
            <v>枚</v>
          </cell>
          <cell r="E1943">
            <v>17000</v>
          </cell>
          <cell r="F1943" t="str">
            <v>P-121</v>
          </cell>
        </row>
        <row r="1944">
          <cell r="A1944">
            <v>261655</v>
          </cell>
          <cell r="B1944" t="str">
            <v>ﾌﾗｯｼｭ引戸</v>
          </cell>
          <cell r="C1944" t="str">
            <v>鏡板天然木ﾍﾞﾆﾔ 900*900 並級</v>
          </cell>
          <cell r="D1944" t="str">
            <v>枚</v>
          </cell>
          <cell r="E1944">
            <v>14600</v>
          </cell>
          <cell r="F1944" t="str">
            <v>P-121</v>
          </cell>
        </row>
        <row r="1945">
          <cell r="A1945">
            <v>261656</v>
          </cell>
          <cell r="B1945" t="str">
            <v>ﾌﾗｯｼｭ引戸</v>
          </cell>
          <cell r="C1945" t="str">
            <v>鏡板天然木ﾍﾞﾆﾔ 900*1300 上中級</v>
          </cell>
          <cell r="D1945" t="str">
            <v>枚</v>
          </cell>
          <cell r="E1945">
            <v>20300</v>
          </cell>
          <cell r="F1945" t="str">
            <v>P-121</v>
          </cell>
        </row>
        <row r="1946">
          <cell r="A1946">
            <v>261657</v>
          </cell>
          <cell r="B1946" t="str">
            <v>ﾌﾗｯｼｭ引戸</v>
          </cell>
          <cell r="C1946" t="str">
            <v>鏡板天然木ﾍﾞﾆﾔ 900*1300 並級</v>
          </cell>
          <cell r="D1946" t="str">
            <v>枚</v>
          </cell>
          <cell r="E1946">
            <v>17400</v>
          </cell>
          <cell r="F1946" t="str">
            <v>P-121</v>
          </cell>
        </row>
        <row r="1947">
          <cell r="A1947">
            <v>261658</v>
          </cell>
          <cell r="B1947" t="str">
            <v>ﾌﾗｯｼｭ引戸</v>
          </cell>
          <cell r="C1947" t="str">
            <v>鏡板天然木ﾍﾞﾆﾔ 900*1800 上中級</v>
          </cell>
          <cell r="D1947" t="str">
            <v>枚</v>
          </cell>
          <cell r="E1947">
            <v>23700</v>
          </cell>
          <cell r="F1947" t="str">
            <v>P-121</v>
          </cell>
        </row>
        <row r="1948">
          <cell r="A1948">
            <v>261659</v>
          </cell>
          <cell r="B1948" t="str">
            <v>ﾌﾗｯｼｭ引戸</v>
          </cell>
          <cell r="C1948" t="str">
            <v>鏡板天然木ﾍﾞﾆﾔ 900*1800 並級</v>
          </cell>
          <cell r="D1948" t="str">
            <v>枚</v>
          </cell>
          <cell r="E1948">
            <v>20300</v>
          </cell>
          <cell r="F1948" t="str">
            <v>P-121</v>
          </cell>
        </row>
        <row r="1949">
          <cell r="A1949">
            <v>261660</v>
          </cell>
          <cell r="B1949" t="str">
            <v>水腰荒組障子</v>
          </cell>
          <cell r="C1949" t="str">
            <v>600*1800 上級</v>
          </cell>
          <cell r="D1949" t="str">
            <v>枚</v>
          </cell>
          <cell r="E1949">
            <v>27700</v>
          </cell>
          <cell r="F1949" t="str">
            <v>P-121</v>
          </cell>
        </row>
        <row r="1950">
          <cell r="A1950">
            <v>261661</v>
          </cell>
          <cell r="B1950" t="str">
            <v>水腰荒組障子</v>
          </cell>
          <cell r="C1950" t="str">
            <v>600*1800 中級</v>
          </cell>
          <cell r="D1950" t="str">
            <v>枚</v>
          </cell>
          <cell r="E1950">
            <v>22300</v>
          </cell>
          <cell r="F1950" t="str">
            <v>P-121</v>
          </cell>
        </row>
        <row r="1951">
          <cell r="A1951">
            <v>261662</v>
          </cell>
          <cell r="B1951" t="str">
            <v>水腰荒組障子</v>
          </cell>
          <cell r="C1951" t="str">
            <v>600*1800 並級</v>
          </cell>
          <cell r="D1951" t="str">
            <v>枚</v>
          </cell>
          <cell r="E1951">
            <v>19000</v>
          </cell>
          <cell r="F1951" t="str">
            <v>P-121</v>
          </cell>
        </row>
        <row r="1952">
          <cell r="A1952">
            <v>261663</v>
          </cell>
          <cell r="B1952" t="str">
            <v>水腰荒組障子</v>
          </cell>
          <cell r="C1952" t="str">
            <v>600*1800 既製品程度</v>
          </cell>
          <cell r="D1952" t="str">
            <v>枚</v>
          </cell>
          <cell r="E1952">
            <v>13600</v>
          </cell>
          <cell r="F1952" t="str">
            <v>P-121</v>
          </cell>
        </row>
        <row r="1953">
          <cell r="A1953">
            <v>261664</v>
          </cell>
          <cell r="B1953" t="str">
            <v>水腰荒組障子</v>
          </cell>
          <cell r="C1953" t="str">
            <v>900*1800 既製品程度</v>
          </cell>
          <cell r="D1953" t="str">
            <v>枚</v>
          </cell>
          <cell r="E1953">
            <v>11800</v>
          </cell>
          <cell r="F1953" t="str">
            <v>P-121</v>
          </cell>
        </row>
        <row r="1954">
          <cell r="A1954">
            <v>261665</v>
          </cell>
          <cell r="B1954" t="str">
            <v>水腰横繁無地障子</v>
          </cell>
          <cell r="C1954" t="str">
            <v>600*1800 上級</v>
          </cell>
          <cell r="D1954" t="str">
            <v>枚</v>
          </cell>
          <cell r="E1954">
            <v>28500</v>
          </cell>
          <cell r="F1954" t="str">
            <v>P-121</v>
          </cell>
        </row>
        <row r="1955">
          <cell r="A1955">
            <v>261666</v>
          </cell>
          <cell r="B1955" t="str">
            <v>水腰横繁無地障子</v>
          </cell>
          <cell r="C1955" t="str">
            <v>600*1800 中級</v>
          </cell>
          <cell r="D1955" t="str">
            <v>枚</v>
          </cell>
          <cell r="E1955">
            <v>23000</v>
          </cell>
          <cell r="F1955" t="str">
            <v>P-121</v>
          </cell>
        </row>
        <row r="1956">
          <cell r="A1956">
            <v>261667</v>
          </cell>
          <cell r="B1956" t="str">
            <v>水腰横繁無地障子</v>
          </cell>
          <cell r="C1956" t="str">
            <v>600*1800 並級</v>
          </cell>
          <cell r="D1956" t="str">
            <v>枚</v>
          </cell>
          <cell r="E1956">
            <v>19600</v>
          </cell>
          <cell r="F1956" t="str">
            <v>P-121</v>
          </cell>
        </row>
        <row r="1957">
          <cell r="A1957">
            <v>261668</v>
          </cell>
          <cell r="B1957" t="str">
            <v>水腰横繁無地障子</v>
          </cell>
          <cell r="C1957" t="str">
            <v>600*1800 既製品程度</v>
          </cell>
          <cell r="D1957" t="str">
            <v>枚</v>
          </cell>
          <cell r="E1957">
            <v>14000</v>
          </cell>
          <cell r="F1957" t="str">
            <v>P-121</v>
          </cell>
        </row>
        <row r="1958">
          <cell r="A1958">
            <v>261669</v>
          </cell>
          <cell r="B1958" t="str">
            <v>水腰横繁無地障子</v>
          </cell>
          <cell r="C1958" t="str">
            <v>900*1800 上級</v>
          </cell>
          <cell r="D1958" t="str">
            <v>枚</v>
          </cell>
          <cell r="E1958">
            <v>31300</v>
          </cell>
          <cell r="F1958" t="str">
            <v>P-121</v>
          </cell>
        </row>
        <row r="1959">
          <cell r="A1959">
            <v>261670</v>
          </cell>
          <cell r="B1959" t="str">
            <v>水腰横繁無地障子</v>
          </cell>
          <cell r="C1959" t="str">
            <v>900*1800 中級</v>
          </cell>
          <cell r="D1959" t="str">
            <v>枚</v>
          </cell>
          <cell r="E1959">
            <v>25300</v>
          </cell>
          <cell r="F1959" t="str">
            <v>P-121</v>
          </cell>
        </row>
        <row r="1960">
          <cell r="A1960">
            <v>261671</v>
          </cell>
          <cell r="B1960" t="str">
            <v>水腰横繁無地障子</v>
          </cell>
          <cell r="C1960" t="str">
            <v>900*1800 並級</v>
          </cell>
          <cell r="D1960" t="str">
            <v>枚</v>
          </cell>
          <cell r="E1960">
            <v>21600</v>
          </cell>
          <cell r="F1960" t="str">
            <v>P-121</v>
          </cell>
        </row>
        <row r="1961">
          <cell r="A1961">
            <v>261672</v>
          </cell>
          <cell r="B1961" t="str">
            <v>水腰横繁無地障子</v>
          </cell>
          <cell r="C1961" t="str">
            <v>900*1800 既製品程度</v>
          </cell>
          <cell r="D1961" t="str">
            <v>枚</v>
          </cell>
          <cell r="E1961">
            <v>15500</v>
          </cell>
          <cell r="F1961" t="str">
            <v>P-121</v>
          </cell>
        </row>
        <row r="1962">
          <cell r="A1962">
            <v>261673</v>
          </cell>
          <cell r="B1962" t="str">
            <v>水腰横繁無地障子</v>
          </cell>
          <cell r="C1962" t="str">
            <v>600*1800 上級</v>
          </cell>
          <cell r="D1962" t="str">
            <v>枚</v>
          </cell>
          <cell r="E1962">
            <v>29200</v>
          </cell>
          <cell r="F1962" t="str">
            <v>P-122</v>
          </cell>
        </row>
        <row r="1963">
          <cell r="A1963">
            <v>261674</v>
          </cell>
          <cell r="B1963" t="str">
            <v>水腰横繁無地障子</v>
          </cell>
          <cell r="C1963" t="str">
            <v>600*1800 中級</v>
          </cell>
          <cell r="D1963" t="str">
            <v>枚</v>
          </cell>
          <cell r="E1963">
            <v>23500</v>
          </cell>
          <cell r="F1963" t="str">
            <v>P-122</v>
          </cell>
        </row>
        <row r="1964">
          <cell r="A1964">
            <v>261675</v>
          </cell>
          <cell r="B1964" t="str">
            <v>水腰横繁無地障子</v>
          </cell>
          <cell r="C1964" t="str">
            <v>600*1800 並級</v>
          </cell>
          <cell r="D1964" t="str">
            <v>枚</v>
          </cell>
          <cell r="E1964">
            <v>20000</v>
          </cell>
          <cell r="F1964" t="str">
            <v>P-122</v>
          </cell>
        </row>
        <row r="1965">
          <cell r="A1965">
            <v>261676</v>
          </cell>
          <cell r="B1965" t="str">
            <v>水腰横繁無地障子</v>
          </cell>
          <cell r="C1965" t="str">
            <v>600*1800 既製品程度</v>
          </cell>
          <cell r="D1965" t="str">
            <v>枚</v>
          </cell>
          <cell r="E1965">
            <v>14300</v>
          </cell>
          <cell r="F1965" t="str">
            <v>P-122</v>
          </cell>
        </row>
        <row r="1966">
          <cell r="A1966">
            <v>261677</v>
          </cell>
          <cell r="B1966" t="str">
            <v>水腰横繁無地障子</v>
          </cell>
          <cell r="C1966" t="str">
            <v>900*1800 上級</v>
          </cell>
          <cell r="D1966" t="str">
            <v>枚</v>
          </cell>
          <cell r="E1966">
            <v>32100</v>
          </cell>
          <cell r="F1966" t="str">
            <v>P-122</v>
          </cell>
        </row>
        <row r="1967">
          <cell r="A1967">
            <v>261678</v>
          </cell>
          <cell r="B1967" t="str">
            <v>水腰横繁無地障子</v>
          </cell>
          <cell r="C1967" t="str">
            <v>900*1800 中級</v>
          </cell>
          <cell r="D1967" t="str">
            <v>枚</v>
          </cell>
          <cell r="E1967">
            <v>25900</v>
          </cell>
          <cell r="F1967" t="str">
            <v>P-122</v>
          </cell>
        </row>
        <row r="1968">
          <cell r="A1968">
            <v>261679</v>
          </cell>
          <cell r="B1968" t="str">
            <v>水腰横繁無地障子</v>
          </cell>
          <cell r="C1968" t="str">
            <v>900*1800 並級</v>
          </cell>
          <cell r="D1968" t="str">
            <v>枚</v>
          </cell>
          <cell r="E1968">
            <v>22100</v>
          </cell>
          <cell r="F1968" t="str">
            <v>P-122</v>
          </cell>
        </row>
        <row r="1969">
          <cell r="A1969">
            <v>261680</v>
          </cell>
          <cell r="B1969" t="str">
            <v>水腰横繁無地障子</v>
          </cell>
          <cell r="C1969" t="str">
            <v>900*1800 既製品程度</v>
          </cell>
          <cell r="D1969" t="str">
            <v>枚</v>
          </cell>
          <cell r="E1969">
            <v>15900</v>
          </cell>
          <cell r="F1969" t="str">
            <v>P-122</v>
          </cell>
        </row>
        <row r="1970">
          <cell r="A1970">
            <v>261681</v>
          </cell>
          <cell r="B1970" t="str">
            <v>木製ｶﾞﾗﾘﾄﾞｱ</v>
          </cell>
          <cell r="C1970" t="str">
            <v>600*1800 ﾗﾜﾝ</v>
          </cell>
          <cell r="D1970" t="str">
            <v>枚</v>
          </cell>
          <cell r="E1970">
            <v>48200</v>
          </cell>
          <cell r="F1970" t="str">
            <v>P-122</v>
          </cell>
        </row>
        <row r="1971">
          <cell r="A1971">
            <v>261682</v>
          </cell>
          <cell r="B1971" t="str">
            <v>木製ｶﾞﾗﾘﾄﾞｱ</v>
          </cell>
          <cell r="C1971" t="str">
            <v>600*1800 ｽﾌﾟﾙｰｽ</v>
          </cell>
          <cell r="D1971" t="str">
            <v>枚</v>
          </cell>
          <cell r="E1971">
            <v>54600</v>
          </cell>
          <cell r="F1971" t="str">
            <v>P-122</v>
          </cell>
        </row>
        <row r="1972">
          <cell r="A1972">
            <v>261683</v>
          </cell>
          <cell r="B1972" t="str">
            <v>木製ｶﾞﾗﾘﾄﾞｱ</v>
          </cell>
          <cell r="C1972" t="str">
            <v>900*1800 ﾗﾜﾝ</v>
          </cell>
          <cell r="D1972" t="str">
            <v>枚</v>
          </cell>
          <cell r="E1972">
            <v>51900</v>
          </cell>
          <cell r="F1972" t="str">
            <v>P-122</v>
          </cell>
        </row>
        <row r="1973">
          <cell r="A1973">
            <v>261684</v>
          </cell>
          <cell r="B1973" t="str">
            <v>木製ｶﾞﾗﾘﾄﾞｱ</v>
          </cell>
          <cell r="C1973" t="str">
            <v>900*1800 ｽﾌﾟﾙｰｽ</v>
          </cell>
          <cell r="D1973" t="str">
            <v>枚</v>
          </cell>
          <cell r="E1973">
            <v>58600</v>
          </cell>
          <cell r="F1973" t="str">
            <v>P-122</v>
          </cell>
        </row>
        <row r="1974">
          <cell r="A1974">
            <v>261685</v>
          </cell>
          <cell r="B1974" t="str">
            <v>木製ｶﾞﾗﾘ引戸</v>
          </cell>
          <cell r="C1974" t="str">
            <v>600*1800 ﾗﾜﾝ</v>
          </cell>
          <cell r="D1974" t="str">
            <v>枚</v>
          </cell>
          <cell r="E1974">
            <v>46200</v>
          </cell>
          <cell r="F1974" t="str">
            <v>P-122</v>
          </cell>
        </row>
        <row r="1975">
          <cell r="A1975">
            <v>261686</v>
          </cell>
          <cell r="B1975" t="str">
            <v>木製ｶﾞﾗﾘ引戸</v>
          </cell>
          <cell r="C1975" t="str">
            <v>600*1800 ｽﾌﾟﾙｰｽ</v>
          </cell>
          <cell r="D1975" t="str">
            <v>枚</v>
          </cell>
          <cell r="E1975">
            <v>51700</v>
          </cell>
          <cell r="F1975" t="str">
            <v>P-122</v>
          </cell>
        </row>
        <row r="1976">
          <cell r="A1976">
            <v>261687</v>
          </cell>
          <cell r="B1976" t="str">
            <v>木製ｶﾞﾗﾘ引戸</v>
          </cell>
          <cell r="C1976" t="str">
            <v>900*1800 ﾗﾜﾝ</v>
          </cell>
          <cell r="D1976" t="str">
            <v>枚</v>
          </cell>
          <cell r="E1976">
            <v>49000</v>
          </cell>
          <cell r="F1976" t="str">
            <v>P-122</v>
          </cell>
        </row>
        <row r="1977">
          <cell r="A1977">
            <v>261688</v>
          </cell>
          <cell r="B1977" t="str">
            <v>木製ｶﾞﾗﾘ引戸</v>
          </cell>
          <cell r="C1977" t="str">
            <v>900*1800 ｽﾌﾟﾙｰｽ</v>
          </cell>
          <cell r="D1977" t="str">
            <v>枚</v>
          </cell>
          <cell r="E1977">
            <v>54800</v>
          </cell>
          <cell r="F1977" t="str">
            <v>P-122</v>
          </cell>
        </row>
        <row r="1978">
          <cell r="A1978">
            <v>261689</v>
          </cell>
          <cell r="B1978" t="str">
            <v>水腰雪見障子</v>
          </cell>
          <cell r="C1978" t="str">
            <v>600*1800 上級</v>
          </cell>
          <cell r="D1978" t="str">
            <v>枚</v>
          </cell>
          <cell r="E1978">
            <v>41900</v>
          </cell>
          <cell r="F1978" t="str">
            <v>P-122</v>
          </cell>
        </row>
        <row r="1979">
          <cell r="A1979">
            <v>261690</v>
          </cell>
          <cell r="B1979" t="str">
            <v>水腰雪見障子</v>
          </cell>
          <cell r="C1979" t="str">
            <v>600*1800 中級</v>
          </cell>
          <cell r="D1979" t="str">
            <v>枚</v>
          </cell>
          <cell r="E1979">
            <v>34000</v>
          </cell>
          <cell r="F1979" t="str">
            <v>P-122</v>
          </cell>
        </row>
        <row r="1980">
          <cell r="A1980">
            <v>261691</v>
          </cell>
          <cell r="B1980" t="str">
            <v>水腰雪見障子</v>
          </cell>
          <cell r="C1980" t="str">
            <v>600*1800 並級</v>
          </cell>
          <cell r="D1980" t="str">
            <v>枚</v>
          </cell>
          <cell r="E1980">
            <v>29200</v>
          </cell>
          <cell r="F1980" t="str">
            <v>P-122</v>
          </cell>
        </row>
        <row r="1981">
          <cell r="A1981">
            <v>261692</v>
          </cell>
          <cell r="B1981" t="str">
            <v>水腰雪見障子</v>
          </cell>
          <cell r="C1981" t="str">
            <v>600*1800 既製品程度</v>
          </cell>
          <cell r="D1981" t="str">
            <v>枚</v>
          </cell>
          <cell r="E1981">
            <v>22900</v>
          </cell>
          <cell r="F1981" t="str">
            <v>P-122</v>
          </cell>
        </row>
        <row r="1982">
          <cell r="A1982">
            <v>261693</v>
          </cell>
          <cell r="B1982" t="str">
            <v>水腰雪見障子</v>
          </cell>
          <cell r="C1982" t="str">
            <v>900*1800 既製品程度</v>
          </cell>
          <cell r="D1982" t="str">
            <v>枚</v>
          </cell>
          <cell r="E1982">
            <v>23900</v>
          </cell>
          <cell r="F1982" t="str">
            <v>P-122</v>
          </cell>
        </row>
        <row r="1983">
          <cell r="A1983">
            <v>261694</v>
          </cell>
          <cell r="B1983" t="str">
            <v>腰付荒組無地障子</v>
          </cell>
          <cell r="C1983" t="str">
            <v>600*1800 上級</v>
          </cell>
          <cell r="D1983" t="str">
            <v>枚</v>
          </cell>
          <cell r="E1983">
            <v>33400</v>
          </cell>
          <cell r="F1983" t="str">
            <v>P-122</v>
          </cell>
        </row>
        <row r="1984">
          <cell r="A1984">
            <v>261695</v>
          </cell>
          <cell r="B1984" t="str">
            <v>腰付荒組無地障子</v>
          </cell>
          <cell r="C1984" t="str">
            <v>600*1800 中級</v>
          </cell>
          <cell r="D1984" t="str">
            <v>枚</v>
          </cell>
          <cell r="E1984">
            <v>26900</v>
          </cell>
          <cell r="F1984" t="str">
            <v>P-122</v>
          </cell>
        </row>
        <row r="1985">
          <cell r="A1985">
            <v>261696</v>
          </cell>
          <cell r="B1985" t="str">
            <v>腰付荒組無地障子</v>
          </cell>
          <cell r="C1985" t="str">
            <v>600*1800 並級</v>
          </cell>
          <cell r="D1985" t="str">
            <v>枚</v>
          </cell>
          <cell r="E1985">
            <v>22900</v>
          </cell>
          <cell r="F1985" t="str">
            <v>P-122</v>
          </cell>
        </row>
        <row r="1986">
          <cell r="A1986">
            <v>261697</v>
          </cell>
          <cell r="B1986" t="str">
            <v>腰付荒組無地障子</v>
          </cell>
          <cell r="C1986" t="str">
            <v>600*1800 既製品程度</v>
          </cell>
          <cell r="D1986" t="str">
            <v>枚</v>
          </cell>
          <cell r="E1986">
            <v>17700</v>
          </cell>
          <cell r="F1986" t="str">
            <v>P-122</v>
          </cell>
        </row>
        <row r="1987">
          <cell r="A1987">
            <v>261698</v>
          </cell>
          <cell r="B1987" t="str">
            <v>腰付荒組無地障子</v>
          </cell>
          <cell r="C1987" t="str">
            <v>900*1800 既製品程度</v>
          </cell>
          <cell r="D1987" t="str">
            <v>枚</v>
          </cell>
          <cell r="E1987">
            <v>17700</v>
          </cell>
          <cell r="F1987" t="str">
            <v>P-122</v>
          </cell>
        </row>
        <row r="1988">
          <cell r="A1988">
            <v>261699</v>
          </cell>
          <cell r="B1988" t="str">
            <v>腰付横繁無地障子</v>
          </cell>
          <cell r="C1988" t="str">
            <v>600*1800 上級</v>
          </cell>
          <cell r="D1988" t="str">
            <v>枚</v>
          </cell>
          <cell r="E1988">
            <v>32800</v>
          </cell>
          <cell r="F1988" t="str">
            <v>P-123</v>
          </cell>
        </row>
        <row r="1989">
          <cell r="A1989">
            <v>261700</v>
          </cell>
          <cell r="B1989" t="str">
            <v>腰付横繁無地障子</v>
          </cell>
          <cell r="C1989" t="str">
            <v>600*1800 中級</v>
          </cell>
          <cell r="D1989" t="str">
            <v>枚</v>
          </cell>
          <cell r="E1989">
            <v>26400</v>
          </cell>
          <cell r="F1989" t="str">
            <v>P-123</v>
          </cell>
        </row>
        <row r="1990">
          <cell r="A1990">
            <v>261701</v>
          </cell>
          <cell r="B1990" t="str">
            <v>腰付横繁無地障子</v>
          </cell>
          <cell r="C1990" t="str">
            <v>600*1800 並級</v>
          </cell>
          <cell r="D1990" t="str">
            <v>枚</v>
          </cell>
          <cell r="E1990">
            <v>22500</v>
          </cell>
          <cell r="F1990" t="str">
            <v>P-123</v>
          </cell>
        </row>
        <row r="1991">
          <cell r="A1991">
            <v>261702</v>
          </cell>
          <cell r="B1991" t="str">
            <v>腰付横繁無地障子</v>
          </cell>
          <cell r="C1991" t="str">
            <v>600*1800 既製品程度</v>
          </cell>
          <cell r="D1991" t="str">
            <v>枚</v>
          </cell>
          <cell r="E1991">
            <v>17400</v>
          </cell>
          <cell r="F1991" t="str">
            <v>P-123</v>
          </cell>
        </row>
        <row r="1992">
          <cell r="A1992">
            <v>261703</v>
          </cell>
          <cell r="B1992" t="str">
            <v>腰付横繁無地障子</v>
          </cell>
          <cell r="C1992" t="str">
            <v>900*1800 上級</v>
          </cell>
          <cell r="D1992" t="str">
            <v>枚</v>
          </cell>
          <cell r="E1992">
            <v>35800</v>
          </cell>
          <cell r="F1992" t="str">
            <v>P-123</v>
          </cell>
        </row>
        <row r="1993">
          <cell r="A1993">
            <v>261704</v>
          </cell>
          <cell r="B1993" t="str">
            <v>腰付横繁無地障子</v>
          </cell>
          <cell r="C1993" t="str">
            <v>900*1800 中級</v>
          </cell>
          <cell r="D1993" t="str">
            <v>枚</v>
          </cell>
          <cell r="E1993">
            <v>28900</v>
          </cell>
          <cell r="F1993" t="str">
            <v>P-123</v>
          </cell>
        </row>
        <row r="1994">
          <cell r="A1994">
            <v>261705</v>
          </cell>
          <cell r="B1994" t="str">
            <v>腰付横繁無地障子</v>
          </cell>
          <cell r="C1994" t="str">
            <v>900*1800 並級</v>
          </cell>
          <cell r="D1994" t="str">
            <v>枚</v>
          </cell>
          <cell r="E1994">
            <v>24700</v>
          </cell>
          <cell r="F1994" t="str">
            <v>P-123</v>
          </cell>
        </row>
        <row r="1995">
          <cell r="A1995">
            <v>261706</v>
          </cell>
          <cell r="B1995" t="str">
            <v>腰付横繁無地障子</v>
          </cell>
          <cell r="C1995" t="str">
            <v>900*1800 既製品程度</v>
          </cell>
          <cell r="D1995" t="str">
            <v>枚</v>
          </cell>
          <cell r="E1995">
            <v>19100</v>
          </cell>
          <cell r="F1995" t="str">
            <v>P-123</v>
          </cell>
        </row>
        <row r="1996">
          <cell r="A1996">
            <v>261707</v>
          </cell>
          <cell r="B1996" t="str">
            <v>腰付横繁めがね障子</v>
          </cell>
          <cell r="C1996" t="str">
            <v>600*1800 上級</v>
          </cell>
          <cell r="D1996" t="str">
            <v>枚</v>
          </cell>
          <cell r="E1996">
            <v>33900</v>
          </cell>
          <cell r="F1996" t="str">
            <v>P-123</v>
          </cell>
        </row>
        <row r="1997">
          <cell r="A1997">
            <v>261708</v>
          </cell>
          <cell r="B1997" t="str">
            <v>腰付横繁めがね障子</v>
          </cell>
          <cell r="C1997" t="str">
            <v>600*1800 中級</v>
          </cell>
          <cell r="D1997" t="str">
            <v>枚</v>
          </cell>
          <cell r="E1997">
            <v>27400</v>
          </cell>
          <cell r="F1997" t="str">
            <v>P-123</v>
          </cell>
        </row>
        <row r="1998">
          <cell r="A1998">
            <v>261709</v>
          </cell>
          <cell r="B1998" t="str">
            <v>腰付横繁めがね障子</v>
          </cell>
          <cell r="C1998" t="str">
            <v>600*1800 並級</v>
          </cell>
          <cell r="D1998" t="str">
            <v>枚</v>
          </cell>
          <cell r="E1998">
            <v>23400</v>
          </cell>
          <cell r="F1998" t="str">
            <v>P-123</v>
          </cell>
        </row>
        <row r="1999">
          <cell r="A1999">
            <v>261710</v>
          </cell>
          <cell r="B1999" t="str">
            <v>腰付横繁めがね障子</v>
          </cell>
          <cell r="C1999" t="str">
            <v>600*1800 既製品程度</v>
          </cell>
          <cell r="D1999" t="str">
            <v>枚</v>
          </cell>
          <cell r="E1999">
            <v>18100</v>
          </cell>
          <cell r="F1999" t="str">
            <v>P-123</v>
          </cell>
        </row>
        <row r="2000">
          <cell r="A2000">
            <v>261711</v>
          </cell>
          <cell r="B2000" t="str">
            <v>腰付横繁めがね障子</v>
          </cell>
          <cell r="C2000" t="str">
            <v>900*1800 上級</v>
          </cell>
          <cell r="D2000" t="str">
            <v>枚</v>
          </cell>
          <cell r="E2000">
            <v>37300</v>
          </cell>
          <cell r="F2000" t="str">
            <v>P-123</v>
          </cell>
        </row>
        <row r="2001">
          <cell r="A2001">
            <v>261712</v>
          </cell>
          <cell r="B2001" t="str">
            <v>腰付横繁めがね障子</v>
          </cell>
          <cell r="C2001" t="str">
            <v>900*1800 中級</v>
          </cell>
          <cell r="D2001" t="str">
            <v>枚</v>
          </cell>
          <cell r="E2001">
            <v>30200</v>
          </cell>
          <cell r="F2001" t="str">
            <v>P-123</v>
          </cell>
        </row>
        <row r="2002">
          <cell r="A2002">
            <v>261713</v>
          </cell>
          <cell r="B2002" t="str">
            <v>腰付横繁めがね障子</v>
          </cell>
          <cell r="C2002" t="str">
            <v>900*1800 並級</v>
          </cell>
          <cell r="D2002" t="str">
            <v>枚</v>
          </cell>
          <cell r="E2002">
            <v>25800</v>
          </cell>
          <cell r="F2002" t="str">
            <v>P-123</v>
          </cell>
        </row>
        <row r="2003">
          <cell r="A2003">
            <v>261714</v>
          </cell>
          <cell r="B2003" t="str">
            <v>腰付横繁めがね障子</v>
          </cell>
          <cell r="C2003" t="str">
            <v>900*1800 既製品程度</v>
          </cell>
          <cell r="D2003" t="str">
            <v>枚</v>
          </cell>
          <cell r="E2003">
            <v>20100</v>
          </cell>
          <cell r="F2003" t="str">
            <v>P-123</v>
          </cell>
        </row>
        <row r="2004">
          <cell r="A2004">
            <v>261715</v>
          </cell>
          <cell r="B2004" t="str">
            <v>腰付堅繁無地障子</v>
          </cell>
          <cell r="C2004" t="str">
            <v>600*1800 上級</v>
          </cell>
          <cell r="D2004" t="str">
            <v>枚</v>
          </cell>
          <cell r="E2004">
            <v>33000</v>
          </cell>
          <cell r="F2004" t="str">
            <v>P-123</v>
          </cell>
        </row>
        <row r="2005">
          <cell r="A2005">
            <v>261716</v>
          </cell>
          <cell r="B2005" t="str">
            <v>腰付堅繁無地障子</v>
          </cell>
          <cell r="C2005" t="str">
            <v>600*1800 中級</v>
          </cell>
          <cell r="D2005" t="str">
            <v>枚</v>
          </cell>
          <cell r="E2005">
            <v>26600</v>
          </cell>
          <cell r="F2005" t="str">
            <v>P-123</v>
          </cell>
        </row>
        <row r="2006">
          <cell r="A2006">
            <v>261717</v>
          </cell>
          <cell r="B2006" t="str">
            <v>腰付堅繁無地障子</v>
          </cell>
          <cell r="C2006" t="str">
            <v>600*1800 並級</v>
          </cell>
          <cell r="D2006" t="str">
            <v>枚</v>
          </cell>
          <cell r="E2006">
            <v>22700</v>
          </cell>
          <cell r="F2006" t="str">
            <v>P-123</v>
          </cell>
        </row>
        <row r="2007">
          <cell r="A2007">
            <v>261718</v>
          </cell>
          <cell r="B2007" t="str">
            <v>腰付堅繁無地障子</v>
          </cell>
          <cell r="C2007" t="str">
            <v>600*1800 既製品程度</v>
          </cell>
          <cell r="D2007" t="str">
            <v>枚</v>
          </cell>
          <cell r="E2007">
            <v>17500</v>
          </cell>
          <cell r="F2007" t="str">
            <v>P-123</v>
          </cell>
        </row>
        <row r="2008">
          <cell r="A2008">
            <v>261719</v>
          </cell>
          <cell r="B2008" t="str">
            <v>腰付堅繁無地障子</v>
          </cell>
          <cell r="C2008" t="str">
            <v>900*1800 上級</v>
          </cell>
          <cell r="D2008" t="str">
            <v>枚</v>
          </cell>
          <cell r="E2008">
            <v>41500</v>
          </cell>
          <cell r="F2008" t="str">
            <v>P-123</v>
          </cell>
        </row>
        <row r="2009">
          <cell r="A2009">
            <v>261720</v>
          </cell>
          <cell r="B2009" t="str">
            <v>腰付堅繁無地障子</v>
          </cell>
          <cell r="C2009" t="str">
            <v>900*1800 中級</v>
          </cell>
          <cell r="D2009" t="str">
            <v>枚</v>
          </cell>
          <cell r="E2009">
            <v>33400</v>
          </cell>
          <cell r="F2009" t="str">
            <v>P-123</v>
          </cell>
        </row>
        <row r="2010">
          <cell r="A2010">
            <v>261721</v>
          </cell>
          <cell r="B2010" t="str">
            <v>腰付堅繁無地障子</v>
          </cell>
          <cell r="C2010" t="str">
            <v>900*1800 並級</v>
          </cell>
          <cell r="D2010" t="str">
            <v>枚</v>
          </cell>
          <cell r="E2010">
            <v>28500</v>
          </cell>
          <cell r="F2010" t="str">
            <v>P-123</v>
          </cell>
        </row>
        <row r="2011">
          <cell r="A2011">
            <v>261722</v>
          </cell>
          <cell r="B2011" t="str">
            <v>腰付堅繁無地障子</v>
          </cell>
          <cell r="C2011" t="str">
            <v>900*1800 既製品程度</v>
          </cell>
          <cell r="D2011" t="str">
            <v>枚</v>
          </cell>
          <cell r="E2011">
            <v>22000</v>
          </cell>
          <cell r="F2011" t="str">
            <v>P-123</v>
          </cell>
        </row>
        <row r="2012">
          <cell r="A2012">
            <v>261723</v>
          </cell>
          <cell r="B2012" t="str">
            <v>腰付堅繁東障子</v>
          </cell>
          <cell r="C2012" t="str">
            <v>600*1800 上級</v>
          </cell>
          <cell r="D2012" t="str">
            <v>枚</v>
          </cell>
          <cell r="E2012">
            <v>36700</v>
          </cell>
          <cell r="F2012" t="str">
            <v>P-123</v>
          </cell>
        </row>
        <row r="2013">
          <cell r="A2013">
            <v>261724</v>
          </cell>
          <cell r="B2013" t="str">
            <v>腰付堅繁東障子</v>
          </cell>
          <cell r="C2013" t="str">
            <v>600*1800 中級</v>
          </cell>
          <cell r="D2013" t="str">
            <v>枚</v>
          </cell>
          <cell r="E2013">
            <v>29600</v>
          </cell>
          <cell r="F2013" t="str">
            <v>P-123</v>
          </cell>
        </row>
        <row r="2014">
          <cell r="A2014">
            <v>261725</v>
          </cell>
          <cell r="B2014" t="str">
            <v>腰付堅繁東障子</v>
          </cell>
          <cell r="C2014" t="str">
            <v>600*1800 並級</v>
          </cell>
          <cell r="D2014" t="str">
            <v>枚</v>
          </cell>
          <cell r="E2014">
            <v>25300</v>
          </cell>
          <cell r="F2014" t="str">
            <v>P-124</v>
          </cell>
        </row>
        <row r="2015">
          <cell r="A2015">
            <v>261726</v>
          </cell>
          <cell r="B2015" t="str">
            <v>腰付堅繁東障子</v>
          </cell>
          <cell r="C2015" t="str">
            <v>600*1800 既製品程度</v>
          </cell>
          <cell r="D2015" t="str">
            <v>枚</v>
          </cell>
          <cell r="E2015">
            <v>19600</v>
          </cell>
          <cell r="F2015" t="str">
            <v>P-124</v>
          </cell>
        </row>
        <row r="2016">
          <cell r="A2016">
            <v>261727</v>
          </cell>
          <cell r="B2016" t="str">
            <v>腰付堅繁東障子</v>
          </cell>
          <cell r="C2016" t="str">
            <v>900*1800 上級</v>
          </cell>
          <cell r="D2016" t="str">
            <v>枚</v>
          </cell>
          <cell r="E2016">
            <v>40200</v>
          </cell>
          <cell r="F2016" t="str">
            <v>P-124</v>
          </cell>
        </row>
        <row r="2017">
          <cell r="A2017">
            <v>261728</v>
          </cell>
          <cell r="B2017" t="str">
            <v>腰付堅繁東障子</v>
          </cell>
          <cell r="C2017" t="str">
            <v>900*1800 中級</v>
          </cell>
          <cell r="D2017" t="str">
            <v>枚</v>
          </cell>
          <cell r="E2017">
            <v>32500</v>
          </cell>
          <cell r="F2017" t="str">
            <v>P-124</v>
          </cell>
        </row>
        <row r="2018">
          <cell r="A2018">
            <v>261729</v>
          </cell>
          <cell r="B2018" t="str">
            <v>腰付堅繁東障子</v>
          </cell>
          <cell r="C2018" t="str">
            <v>900*1800 並級</v>
          </cell>
          <cell r="D2018" t="str">
            <v>枚</v>
          </cell>
          <cell r="E2018">
            <v>27800</v>
          </cell>
          <cell r="F2018" t="str">
            <v>P-124</v>
          </cell>
        </row>
        <row r="2019">
          <cell r="A2019">
            <v>261730</v>
          </cell>
          <cell r="B2019" t="str">
            <v>腰付堅繁東障子</v>
          </cell>
          <cell r="C2019" t="str">
            <v>900*1800 既製品程度</v>
          </cell>
          <cell r="D2019" t="str">
            <v>枚</v>
          </cell>
          <cell r="E2019">
            <v>21600</v>
          </cell>
          <cell r="F2019" t="str">
            <v>P-124</v>
          </cell>
        </row>
        <row r="2020">
          <cell r="A2020">
            <v>261731</v>
          </cell>
          <cell r="B2020" t="str">
            <v>腰付堅繁額入障子</v>
          </cell>
          <cell r="C2020" t="str">
            <v>600*1800 上級</v>
          </cell>
          <cell r="D2020" t="str">
            <v>枚</v>
          </cell>
          <cell r="E2020">
            <v>34300</v>
          </cell>
          <cell r="F2020" t="str">
            <v>P-124</v>
          </cell>
        </row>
        <row r="2021">
          <cell r="A2021">
            <v>261732</v>
          </cell>
          <cell r="B2021" t="str">
            <v>腰付堅繁額入障子</v>
          </cell>
          <cell r="C2021" t="str">
            <v>600*1800 中級</v>
          </cell>
          <cell r="D2021" t="str">
            <v>枚</v>
          </cell>
          <cell r="E2021">
            <v>27700</v>
          </cell>
          <cell r="F2021" t="str">
            <v>P-124</v>
          </cell>
        </row>
        <row r="2022">
          <cell r="A2022">
            <v>261733</v>
          </cell>
          <cell r="B2022" t="str">
            <v>腰付堅繁額入障子</v>
          </cell>
          <cell r="C2022" t="str">
            <v>600*1800 並級</v>
          </cell>
          <cell r="D2022" t="str">
            <v>枚</v>
          </cell>
          <cell r="E2022">
            <v>23600</v>
          </cell>
          <cell r="F2022" t="str">
            <v>P-124</v>
          </cell>
        </row>
        <row r="2023">
          <cell r="A2023">
            <v>261734</v>
          </cell>
          <cell r="B2023" t="str">
            <v>腰付堅繁額入障子</v>
          </cell>
          <cell r="C2023" t="str">
            <v>600*1800 既製品程度</v>
          </cell>
          <cell r="D2023" t="str">
            <v>枚</v>
          </cell>
          <cell r="E2023">
            <v>18300</v>
          </cell>
          <cell r="F2023" t="str">
            <v>P-124</v>
          </cell>
        </row>
        <row r="2024">
          <cell r="A2024">
            <v>261735</v>
          </cell>
          <cell r="B2024" t="str">
            <v>腰付堅繁額入障子</v>
          </cell>
          <cell r="C2024" t="str">
            <v>900*1800 上級</v>
          </cell>
          <cell r="D2024" t="str">
            <v>枚</v>
          </cell>
          <cell r="E2024">
            <v>37500</v>
          </cell>
          <cell r="F2024" t="str">
            <v>P-124</v>
          </cell>
        </row>
        <row r="2025">
          <cell r="A2025">
            <v>261736</v>
          </cell>
          <cell r="B2025" t="str">
            <v>腰付堅繁額入障子</v>
          </cell>
          <cell r="C2025" t="str">
            <v>900*1800 中級</v>
          </cell>
          <cell r="D2025" t="str">
            <v>枚</v>
          </cell>
          <cell r="E2025">
            <v>30300</v>
          </cell>
          <cell r="F2025" t="str">
            <v>P-124</v>
          </cell>
        </row>
        <row r="2026">
          <cell r="A2026">
            <v>261737</v>
          </cell>
          <cell r="B2026" t="str">
            <v>腰付堅繁額入障子</v>
          </cell>
          <cell r="C2026" t="str">
            <v>900*1800 並級</v>
          </cell>
          <cell r="D2026" t="str">
            <v>枚</v>
          </cell>
          <cell r="E2026">
            <v>25900</v>
          </cell>
          <cell r="F2026" t="str">
            <v>P-124</v>
          </cell>
        </row>
        <row r="2027">
          <cell r="A2027">
            <v>261738</v>
          </cell>
          <cell r="B2027" t="str">
            <v>腰付堅繁額入障子</v>
          </cell>
          <cell r="C2027" t="str">
            <v>900*1800 既製品程度</v>
          </cell>
          <cell r="D2027" t="str">
            <v>枚</v>
          </cell>
          <cell r="E2027">
            <v>20100</v>
          </cell>
          <cell r="F2027" t="str">
            <v>P-124</v>
          </cell>
        </row>
        <row r="2028">
          <cell r="A2028">
            <v>261739</v>
          </cell>
          <cell r="B2028" t="str">
            <v>腰付雪見障子</v>
          </cell>
          <cell r="C2028" t="str">
            <v>600*1800 上級</v>
          </cell>
          <cell r="D2028" t="str">
            <v>枚</v>
          </cell>
          <cell r="E2028">
            <v>42100</v>
          </cell>
          <cell r="F2028" t="str">
            <v>P-124</v>
          </cell>
        </row>
        <row r="2029">
          <cell r="A2029">
            <v>261740</v>
          </cell>
          <cell r="B2029" t="str">
            <v>腰付雪見障子</v>
          </cell>
          <cell r="C2029" t="str">
            <v>600*1800 中級</v>
          </cell>
          <cell r="D2029" t="str">
            <v>枚</v>
          </cell>
          <cell r="E2029">
            <v>34000</v>
          </cell>
          <cell r="F2029" t="str">
            <v>P-124</v>
          </cell>
        </row>
        <row r="2030">
          <cell r="A2030">
            <v>261741</v>
          </cell>
          <cell r="B2030" t="str">
            <v>腰付雪見障子</v>
          </cell>
          <cell r="C2030" t="str">
            <v>600*1800 並級</v>
          </cell>
          <cell r="D2030" t="str">
            <v>枚</v>
          </cell>
          <cell r="E2030">
            <v>29100</v>
          </cell>
          <cell r="F2030" t="str">
            <v>P-124</v>
          </cell>
        </row>
        <row r="2031">
          <cell r="A2031">
            <v>261742</v>
          </cell>
          <cell r="B2031" t="str">
            <v>腰付雪見障子</v>
          </cell>
          <cell r="C2031" t="str">
            <v>600*1800 既製品程度</v>
          </cell>
          <cell r="D2031" t="str">
            <v>枚</v>
          </cell>
          <cell r="E2031">
            <v>22600</v>
          </cell>
          <cell r="F2031" t="str">
            <v>P-124</v>
          </cell>
        </row>
        <row r="2032">
          <cell r="A2032">
            <v>261743</v>
          </cell>
          <cell r="B2032" t="str">
            <v>腰付雪見障子</v>
          </cell>
          <cell r="C2032" t="str">
            <v>900*1800 既製品程度</v>
          </cell>
          <cell r="D2032" t="str">
            <v>枚</v>
          </cell>
          <cell r="E2032">
            <v>24000</v>
          </cell>
          <cell r="F2032" t="str">
            <v>P-124</v>
          </cell>
        </row>
        <row r="2033">
          <cell r="A2033">
            <v>261744</v>
          </cell>
          <cell r="B2033" t="str">
            <v>堅繁４５東障子</v>
          </cell>
          <cell r="C2033" t="str">
            <v>600*1300 上級</v>
          </cell>
          <cell r="D2033" t="str">
            <v>枚</v>
          </cell>
          <cell r="E2033">
            <v>22800</v>
          </cell>
          <cell r="F2033" t="str">
            <v>P-124</v>
          </cell>
        </row>
        <row r="2034">
          <cell r="A2034">
            <v>261745</v>
          </cell>
          <cell r="B2034" t="str">
            <v>堅繁４５東障子</v>
          </cell>
          <cell r="C2034" t="str">
            <v>600*1300 中級</v>
          </cell>
          <cell r="D2034" t="str">
            <v>枚</v>
          </cell>
          <cell r="E2034">
            <v>18500</v>
          </cell>
          <cell r="F2034" t="str">
            <v>P-124</v>
          </cell>
        </row>
        <row r="2035">
          <cell r="A2035">
            <v>261746</v>
          </cell>
          <cell r="B2035" t="str">
            <v>堅繁４５東障子</v>
          </cell>
          <cell r="C2035" t="str">
            <v>600*1300 並級</v>
          </cell>
          <cell r="D2035" t="str">
            <v>枚</v>
          </cell>
          <cell r="E2035">
            <v>15800</v>
          </cell>
          <cell r="F2035" t="str">
            <v>P-124</v>
          </cell>
        </row>
        <row r="2036">
          <cell r="A2036">
            <v>261747</v>
          </cell>
          <cell r="B2036" t="str">
            <v>堅繁４５東障子</v>
          </cell>
          <cell r="C2036" t="str">
            <v>600*1300 既製品程度</v>
          </cell>
          <cell r="D2036" t="str">
            <v>枚</v>
          </cell>
          <cell r="E2036">
            <v>13500</v>
          </cell>
          <cell r="F2036" t="str">
            <v>P-124</v>
          </cell>
        </row>
        <row r="2037">
          <cell r="A2037">
            <v>261748</v>
          </cell>
          <cell r="B2037" t="str">
            <v>堅繁４５東障子</v>
          </cell>
          <cell r="C2037" t="str">
            <v>900*1300 上級</v>
          </cell>
          <cell r="D2037" t="str">
            <v>枚</v>
          </cell>
          <cell r="E2037">
            <v>26000</v>
          </cell>
          <cell r="F2037" t="str">
            <v>P-124</v>
          </cell>
        </row>
        <row r="2038">
          <cell r="A2038">
            <v>261749</v>
          </cell>
          <cell r="B2038" t="str">
            <v>堅繁４５東障子</v>
          </cell>
          <cell r="C2038" t="str">
            <v>900*1300 中級</v>
          </cell>
          <cell r="D2038" t="str">
            <v>枚</v>
          </cell>
          <cell r="E2038">
            <v>21100</v>
          </cell>
          <cell r="F2038" t="str">
            <v>P-124</v>
          </cell>
        </row>
        <row r="2039">
          <cell r="A2039">
            <v>261750</v>
          </cell>
          <cell r="B2039" t="str">
            <v>堅繁４５東障子</v>
          </cell>
          <cell r="C2039" t="str">
            <v>900*1300 並級</v>
          </cell>
          <cell r="D2039" t="str">
            <v>枚</v>
          </cell>
          <cell r="E2039">
            <v>18100</v>
          </cell>
          <cell r="F2039" t="str">
            <v>P-124</v>
          </cell>
        </row>
        <row r="2040">
          <cell r="A2040">
            <v>261751</v>
          </cell>
          <cell r="B2040" t="str">
            <v>堅繁４５東障子</v>
          </cell>
          <cell r="C2040" t="str">
            <v>900*1300 既製品程度</v>
          </cell>
          <cell r="D2040" t="str">
            <v>枚</v>
          </cell>
          <cell r="E2040">
            <v>14200</v>
          </cell>
          <cell r="F2040" t="str">
            <v>P-125</v>
          </cell>
        </row>
        <row r="2041">
          <cell r="A2041">
            <v>261752</v>
          </cell>
          <cell r="B2041" t="str">
            <v>堅繁４５障子</v>
          </cell>
          <cell r="C2041" t="str">
            <v>600*1300 上級</v>
          </cell>
          <cell r="D2041" t="str">
            <v>枚</v>
          </cell>
          <cell r="E2041">
            <v>22000</v>
          </cell>
          <cell r="F2041" t="str">
            <v>P-125</v>
          </cell>
        </row>
        <row r="2042">
          <cell r="A2042">
            <v>261753</v>
          </cell>
          <cell r="B2042" t="str">
            <v>堅繁４５障子</v>
          </cell>
          <cell r="C2042" t="str">
            <v>600*1300 中級</v>
          </cell>
          <cell r="D2042" t="str">
            <v>枚</v>
          </cell>
          <cell r="E2042">
            <v>17800</v>
          </cell>
          <cell r="F2042" t="str">
            <v>P-125</v>
          </cell>
        </row>
        <row r="2043">
          <cell r="A2043">
            <v>261754</v>
          </cell>
          <cell r="B2043" t="str">
            <v>堅繁４５障子</v>
          </cell>
          <cell r="C2043" t="str">
            <v>600*1300 並級</v>
          </cell>
          <cell r="D2043" t="str">
            <v>枚</v>
          </cell>
          <cell r="E2043">
            <v>15200</v>
          </cell>
          <cell r="F2043" t="str">
            <v>P-125</v>
          </cell>
        </row>
        <row r="2044">
          <cell r="A2044">
            <v>261755</v>
          </cell>
          <cell r="B2044" t="str">
            <v>堅繁４５障子</v>
          </cell>
          <cell r="C2044" t="str">
            <v>600*1300 既製品程度</v>
          </cell>
          <cell r="D2044" t="str">
            <v>枚</v>
          </cell>
          <cell r="E2044">
            <v>11800</v>
          </cell>
          <cell r="F2044" t="str">
            <v>P-125</v>
          </cell>
        </row>
        <row r="2045">
          <cell r="A2045">
            <v>261756</v>
          </cell>
          <cell r="B2045" t="str">
            <v>堅繁４５障子</v>
          </cell>
          <cell r="C2045" t="str">
            <v>900*1300 既製品程度</v>
          </cell>
          <cell r="D2045" t="str">
            <v>枚</v>
          </cell>
          <cell r="E2045">
            <v>11200</v>
          </cell>
          <cell r="F2045" t="str">
            <v>P-125</v>
          </cell>
        </row>
        <row r="2046">
          <cell r="A2046">
            <v>261757</v>
          </cell>
          <cell r="B2046" t="str">
            <v>堅繁２８障子</v>
          </cell>
          <cell r="C2046" t="str">
            <v>600*900 上級</v>
          </cell>
          <cell r="D2046" t="str">
            <v>枚</v>
          </cell>
          <cell r="E2046">
            <v>13400</v>
          </cell>
          <cell r="F2046" t="str">
            <v>P-125</v>
          </cell>
        </row>
        <row r="2047">
          <cell r="A2047">
            <v>261758</v>
          </cell>
          <cell r="B2047" t="str">
            <v>堅繁２８障子</v>
          </cell>
          <cell r="C2047" t="str">
            <v>600*900 中級</v>
          </cell>
          <cell r="D2047" t="str">
            <v>枚</v>
          </cell>
          <cell r="E2047">
            <v>10900</v>
          </cell>
          <cell r="F2047" t="str">
            <v>P-125</v>
          </cell>
        </row>
        <row r="2048">
          <cell r="A2048">
            <v>261759</v>
          </cell>
          <cell r="B2048" t="str">
            <v>堅繁２８障子</v>
          </cell>
          <cell r="C2048" t="str">
            <v>600*900 並級</v>
          </cell>
          <cell r="D2048" t="str">
            <v>枚</v>
          </cell>
          <cell r="E2048">
            <v>9440</v>
          </cell>
          <cell r="F2048" t="str">
            <v>P-125</v>
          </cell>
        </row>
        <row r="2049">
          <cell r="A2049">
            <v>261760</v>
          </cell>
          <cell r="B2049" t="str">
            <v>堅繁２８障子</v>
          </cell>
          <cell r="C2049" t="str">
            <v>600*900 既製品程度</v>
          </cell>
          <cell r="D2049" t="str">
            <v>枚</v>
          </cell>
          <cell r="E2049">
            <v>7400</v>
          </cell>
          <cell r="F2049" t="str">
            <v>P-125</v>
          </cell>
        </row>
        <row r="2050">
          <cell r="A2050">
            <v>261761</v>
          </cell>
          <cell r="B2050" t="str">
            <v>堅繁２８障子</v>
          </cell>
          <cell r="C2050" t="str">
            <v>900*900 既製品程度</v>
          </cell>
          <cell r="D2050" t="str">
            <v>枚</v>
          </cell>
          <cell r="E2050">
            <v>8200</v>
          </cell>
          <cell r="F2050" t="str">
            <v>P-125</v>
          </cell>
        </row>
        <row r="2051">
          <cell r="A2051">
            <v>261762</v>
          </cell>
          <cell r="B2051" t="str">
            <v>欄間障子</v>
          </cell>
          <cell r="C2051" t="str">
            <v>900*400 既製品程度</v>
          </cell>
          <cell r="D2051" t="str">
            <v>枚</v>
          </cell>
          <cell r="E2051">
            <v>8760</v>
          </cell>
          <cell r="F2051" t="str">
            <v>P-125</v>
          </cell>
        </row>
        <row r="2052">
          <cell r="A2052">
            <v>261763</v>
          </cell>
          <cell r="B2052" t="str">
            <v>戸袋</v>
          </cell>
          <cell r="C2052" t="str">
            <v>H1800</v>
          </cell>
          <cell r="D2052" t="str">
            <v>ヶ所</v>
          </cell>
          <cell r="E2052">
            <v>38600</v>
          </cell>
          <cell r="F2052" t="str">
            <v>P-125</v>
          </cell>
        </row>
        <row r="2053">
          <cell r="A2053">
            <v>261764</v>
          </cell>
          <cell r="B2053" t="str">
            <v>戸袋</v>
          </cell>
          <cell r="C2053" t="str">
            <v>H1350</v>
          </cell>
          <cell r="D2053" t="str">
            <v>ヶ所</v>
          </cell>
          <cell r="E2053">
            <v>31600</v>
          </cell>
          <cell r="F2053" t="str">
            <v>P-125</v>
          </cell>
        </row>
        <row r="2054">
          <cell r="A2054">
            <v>261765</v>
          </cell>
          <cell r="B2054" t="str">
            <v>戸袋</v>
          </cell>
          <cell r="C2054" t="str">
            <v>H900</v>
          </cell>
          <cell r="D2054" t="str">
            <v>ヶ所</v>
          </cell>
          <cell r="E2054">
            <v>24300</v>
          </cell>
          <cell r="F2054" t="str">
            <v>P-125</v>
          </cell>
        </row>
        <row r="2056">
          <cell r="A2056" t="str">
            <v>金属製建具工事</v>
          </cell>
        </row>
        <row r="2058">
          <cell r="A2058">
            <v>262001</v>
          </cell>
          <cell r="B2058" t="str">
            <v>ｱﾙﾐｻｯｼ 引違い窓</v>
          </cell>
          <cell r="C2058" t="str">
            <v>1200*350 （5mm透明ｶﾞﾗｽ、取付手間共）</v>
          </cell>
          <cell r="D2058" t="str">
            <v>ヶ所</v>
          </cell>
          <cell r="E2058">
            <v>14600</v>
          </cell>
          <cell r="F2058" t="str">
            <v>P-126</v>
          </cell>
        </row>
        <row r="2059">
          <cell r="A2059">
            <v>262002</v>
          </cell>
          <cell r="B2059" t="str">
            <v>ｱﾙﾐｻｯｼ 引違い窓</v>
          </cell>
          <cell r="C2059" t="str">
            <v>1400*350 （5mm透明ｶﾞﾗｽ、取付手間共）</v>
          </cell>
          <cell r="D2059" t="str">
            <v>ヶ所</v>
          </cell>
          <cell r="E2059">
            <v>17100</v>
          </cell>
          <cell r="F2059" t="str">
            <v>P-126</v>
          </cell>
        </row>
        <row r="2060">
          <cell r="A2060">
            <v>262003</v>
          </cell>
          <cell r="B2060" t="str">
            <v>ｱﾙﾐｻｯｼ 引違い窓</v>
          </cell>
          <cell r="C2060" t="str">
            <v>1500*350 （5mm透明ｶﾞﾗｽ、取付手間共）</v>
          </cell>
          <cell r="D2060" t="str">
            <v>ヶ所</v>
          </cell>
          <cell r="E2060">
            <v>18300</v>
          </cell>
          <cell r="F2060" t="str">
            <v>P-126</v>
          </cell>
        </row>
        <row r="2061">
          <cell r="A2061">
            <v>262004</v>
          </cell>
          <cell r="B2061" t="str">
            <v>ｱﾙﾐｻｯｼ 引違い窓</v>
          </cell>
          <cell r="C2061" t="str">
            <v>1600*350 （5mm透明ｶﾞﾗｽ、取付手間共）</v>
          </cell>
          <cell r="D2061" t="str">
            <v>ヶ所</v>
          </cell>
          <cell r="E2061">
            <v>19400</v>
          </cell>
          <cell r="F2061" t="str">
            <v>P-126</v>
          </cell>
        </row>
        <row r="2062">
          <cell r="A2062">
            <v>262005</v>
          </cell>
          <cell r="B2062" t="str">
            <v>ｱﾙﾐｻｯｼ 引違い窓</v>
          </cell>
          <cell r="C2062" t="str">
            <v>1700*350 （5mm透明ｶﾞﾗｽ、取付手間共）</v>
          </cell>
          <cell r="D2062" t="str">
            <v>ヶ所</v>
          </cell>
          <cell r="E2062">
            <v>20800</v>
          </cell>
          <cell r="F2062" t="str">
            <v>P-126</v>
          </cell>
        </row>
        <row r="2063">
          <cell r="A2063">
            <v>262006</v>
          </cell>
          <cell r="B2063" t="str">
            <v>ｱﾙﾐｻｯｼ 引違い窓</v>
          </cell>
          <cell r="C2063" t="str">
            <v>1800*350 （5mm透明ｶﾞﾗｽ、取付手間共）</v>
          </cell>
          <cell r="D2063" t="str">
            <v>ヶ所</v>
          </cell>
          <cell r="E2063">
            <v>22000</v>
          </cell>
          <cell r="F2063" t="str">
            <v>P-126</v>
          </cell>
        </row>
        <row r="2064">
          <cell r="A2064">
            <v>262010</v>
          </cell>
          <cell r="B2064" t="str">
            <v>ｱﾙﾐｻｯｼ 引違い窓</v>
          </cell>
          <cell r="C2064" t="str">
            <v>1200*600 （5mm透明ｶﾞﾗｽ、取付手間共）</v>
          </cell>
          <cell r="D2064" t="str">
            <v>ヶ所</v>
          </cell>
          <cell r="E2064">
            <v>18600</v>
          </cell>
          <cell r="F2064" t="str">
            <v>P-126</v>
          </cell>
        </row>
        <row r="2065">
          <cell r="A2065">
            <v>262011</v>
          </cell>
          <cell r="B2065" t="str">
            <v>ｱﾙﾐｻｯｼ 引違い窓</v>
          </cell>
          <cell r="C2065" t="str">
            <v>1400*600 （5mm透明ｶﾞﾗｽ、取付手間共）</v>
          </cell>
          <cell r="D2065" t="str">
            <v>ヶ所</v>
          </cell>
          <cell r="E2065">
            <v>20300</v>
          </cell>
          <cell r="F2065" t="str">
            <v>P-126</v>
          </cell>
        </row>
        <row r="2066">
          <cell r="A2066">
            <v>262012</v>
          </cell>
          <cell r="B2066" t="str">
            <v>ｱﾙﾐｻｯｼ 引違い窓</v>
          </cell>
          <cell r="C2066" t="str">
            <v>1500*600 （5mm透明ｶﾞﾗｽ、取付手間共）</v>
          </cell>
          <cell r="D2066" t="str">
            <v>ヶ所</v>
          </cell>
          <cell r="E2066">
            <v>21300</v>
          </cell>
          <cell r="F2066" t="str">
            <v>P-126</v>
          </cell>
        </row>
        <row r="2067">
          <cell r="A2067">
            <v>262013</v>
          </cell>
          <cell r="B2067" t="str">
            <v>ｱﾙﾐｻｯｼ 引違い窓</v>
          </cell>
          <cell r="C2067" t="str">
            <v>1600*600 （5mm透明ｶﾞﾗｽ、取付手間共）</v>
          </cell>
          <cell r="D2067" t="str">
            <v>ヶ所</v>
          </cell>
          <cell r="E2067">
            <v>22100</v>
          </cell>
          <cell r="F2067" t="str">
            <v>P-126</v>
          </cell>
        </row>
        <row r="2068">
          <cell r="A2068">
            <v>262014</v>
          </cell>
          <cell r="B2068" t="str">
            <v>ｱﾙﾐｻｯｼ 引違い窓</v>
          </cell>
          <cell r="C2068" t="str">
            <v>1700*600 （5mm透明ｶﾞﾗｽ、取付手間共）</v>
          </cell>
          <cell r="D2068" t="str">
            <v>ヶ所</v>
          </cell>
          <cell r="E2068">
            <v>23100</v>
          </cell>
          <cell r="F2068" t="str">
            <v>P-126</v>
          </cell>
        </row>
        <row r="2069">
          <cell r="A2069">
            <v>262015</v>
          </cell>
          <cell r="B2069" t="str">
            <v>ｱﾙﾐｻｯｼ 引違い窓</v>
          </cell>
          <cell r="C2069" t="str">
            <v>1800*600 （5mm透明ｶﾞﾗｽ、取付手間共）</v>
          </cell>
          <cell r="D2069" t="str">
            <v>ヶ所</v>
          </cell>
          <cell r="E2069">
            <v>24400</v>
          </cell>
          <cell r="F2069" t="str">
            <v>P-126</v>
          </cell>
        </row>
        <row r="2070">
          <cell r="A2070">
            <v>262020</v>
          </cell>
          <cell r="B2070" t="str">
            <v>ｱﾙﾐｻｯｼ 引違い窓</v>
          </cell>
          <cell r="C2070" t="str">
            <v>1200*900 （5mm透明ｶﾞﾗｽ、取付手間共）</v>
          </cell>
          <cell r="D2070" t="str">
            <v>ヶ所</v>
          </cell>
          <cell r="E2070">
            <v>23400</v>
          </cell>
          <cell r="F2070" t="str">
            <v>P-126</v>
          </cell>
        </row>
        <row r="2071">
          <cell r="A2071">
            <v>262021</v>
          </cell>
          <cell r="B2071" t="str">
            <v>ｱﾙﾐｻｯｼ 引違い窓</v>
          </cell>
          <cell r="C2071" t="str">
            <v>1400*900 （5mm透明ｶﾞﾗｽ、取付手間共）</v>
          </cell>
          <cell r="D2071" t="str">
            <v>ヶ所</v>
          </cell>
          <cell r="E2071">
            <v>25900</v>
          </cell>
          <cell r="F2071" t="str">
            <v>P-126</v>
          </cell>
        </row>
        <row r="2072">
          <cell r="A2072">
            <v>262022</v>
          </cell>
          <cell r="B2072" t="str">
            <v>ｱﾙﾐｻｯｼ 引違い窓</v>
          </cell>
          <cell r="C2072" t="str">
            <v>1500*900 （5mm透明ｶﾞﾗｽ、取付手間共）</v>
          </cell>
          <cell r="D2072" t="str">
            <v>ヶ所</v>
          </cell>
          <cell r="E2072">
            <v>27300</v>
          </cell>
          <cell r="F2072" t="str">
            <v>P-126</v>
          </cell>
        </row>
        <row r="2073">
          <cell r="A2073">
            <v>262023</v>
          </cell>
          <cell r="B2073" t="str">
            <v>ｱﾙﾐｻｯｼ 引違い窓</v>
          </cell>
          <cell r="C2073" t="str">
            <v>1600*900 （5mm透明ｶﾞﾗｽ、取付手間共）</v>
          </cell>
          <cell r="D2073" t="str">
            <v>ヶ所</v>
          </cell>
          <cell r="E2073">
            <v>28500</v>
          </cell>
          <cell r="F2073" t="str">
            <v>P-126</v>
          </cell>
        </row>
        <row r="2074">
          <cell r="A2074">
            <v>262024</v>
          </cell>
          <cell r="B2074" t="str">
            <v>ｱﾙﾐｻｯｼ 引違い窓</v>
          </cell>
          <cell r="C2074" t="str">
            <v>1700*900 （5mm透明ｶﾞﾗｽ、取付手間共）</v>
          </cell>
          <cell r="D2074" t="str">
            <v>ヶ所</v>
          </cell>
          <cell r="E2074">
            <v>29700</v>
          </cell>
          <cell r="F2074" t="str">
            <v>P-126</v>
          </cell>
        </row>
        <row r="2075">
          <cell r="A2075">
            <v>262025</v>
          </cell>
          <cell r="B2075" t="str">
            <v>ｱﾙﾐｻｯｼ 引違い窓</v>
          </cell>
          <cell r="C2075" t="str">
            <v>1800*900 （5mm透明ｶﾞﾗｽ、取付手間共）</v>
          </cell>
          <cell r="D2075" t="str">
            <v>ヶ所</v>
          </cell>
          <cell r="E2075">
            <v>31500</v>
          </cell>
          <cell r="F2075" t="str">
            <v>P-126</v>
          </cell>
        </row>
        <row r="2076">
          <cell r="A2076">
            <v>262030</v>
          </cell>
          <cell r="B2076" t="str">
            <v>ｱﾙﾐｻｯｼ 引違い窓</v>
          </cell>
          <cell r="C2076" t="str">
            <v>1200*1100 （5mm透明ｶﾞﾗｽ、取付手間共）</v>
          </cell>
          <cell r="D2076" t="str">
            <v>ヶ所</v>
          </cell>
          <cell r="E2076">
            <v>27300</v>
          </cell>
          <cell r="F2076" t="str">
            <v>P-126</v>
          </cell>
        </row>
        <row r="2077">
          <cell r="A2077">
            <v>262031</v>
          </cell>
          <cell r="B2077" t="str">
            <v>ｱﾙﾐｻｯｼ 引違い窓</v>
          </cell>
          <cell r="C2077" t="str">
            <v>1400*1100 （5mm透明ｶﾞﾗｽ、取付手間共）</v>
          </cell>
          <cell r="D2077" t="str">
            <v>ヶ所</v>
          </cell>
          <cell r="E2077">
            <v>30200</v>
          </cell>
          <cell r="F2077" t="str">
            <v>P-126</v>
          </cell>
        </row>
        <row r="2078">
          <cell r="A2078">
            <v>262032</v>
          </cell>
          <cell r="B2078" t="str">
            <v>ｱﾙﾐｻｯｼ 引違い窓</v>
          </cell>
          <cell r="C2078" t="str">
            <v>1500*1100 （5mm透明ｶﾞﾗｽ、取付手間共）</v>
          </cell>
          <cell r="D2078" t="str">
            <v>ヶ所</v>
          </cell>
          <cell r="E2078">
            <v>31800</v>
          </cell>
          <cell r="F2078" t="str">
            <v>P-126</v>
          </cell>
        </row>
        <row r="2079">
          <cell r="A2079">
            <v>262033</v>
          </cell>
          <cell r="B2079" t="str">
            <v>ｱﾙﾐｻｯｼ 引違い窓</v>
          </cell>
          <cell r="C2079" t="str">
            <v>1600*1100 （5mm透明ｶﾞﾗｽ、取付手間共）</v>
          </cell>
          <cell r="D2079" t="str">
            <v>ヶ所</v>
          </cell>
          <cell r="E2079">
            <v>33300</v>
          </cell>
          <cell r="F2079" t="str">
            <v>P-126</v>
          </cell>
        </row>
        <row r="2080">
          <cell r="A2080">
            <v>262034</v>
          </cell>
          <cell r="B2080" t="str">
            <v>ｱﾙﾐｻｯｼ 引違い窓</v>
          </cell>
          <cell r="C2080" t="str">
            <v>1700*1100 （5mm透明ｶﾞﾗｽ、取付手間共）</v>
          </cell>
          <cell r="D2080" t="str">
            <v>ヶ所</v>
          </cell>
          <cell r="E2080">
            <v>34900</v>
          </cell>
          <cell r="F2080" t="str">
            <v>P-126</v>
          </cell>
        </row>
        <row r="2081">
          <cell r="A2081">
            <v>262035</v>
          </cell>
          <cell r="B2081" t="str">
            <v>ｱﾙﾐｻｯｼ 引違い窓</v>
          </cell>
          <cell r="C2081" t="str">
            <v>1800*1100 （5mm透明ｶﾞﾗｽ、取付手間共）</v>
          </cell>
          <cell r="D2081" t="str">
            <v>ヶ所</v>
          </cell>
          <cell r="E2081">
            <v>36800</v>
          </cell>
          <cell r="F2081" t="str">
            <v>P-126</v>
          </cell>
        </row>
        <row r="2082">
          <cell r="A2082">
            <v>262040</v>
          </cell>
          <cell r="B2082" t="str">
            <v>ｱﾙﾐｻｯｼ 引違い窓</v>
          </cell>
          <cell r="C2082" t="str">
            <v>1200*1200 （5mm透明ｶﾞﾗｽ、取付手間共）</v>
          </cell>
          <cell r="D2082" t="str">
            <v>ヶ所</v>
          </cell>
          <cell r="E2082">
            <v>29000</v>
          </cell>
          <cell r="F2082" t="str">
            <v>P-126</v>
          </cell>
        </row>
        <row r="2083">
          <cell r="A2083">
            <v>262041</v>
          </cell>
          <cell r="B2083" t="str">
            <v>ｱﾙﾐｻｯｼ 引違い窓</v>
          </cell>
          <cell r="C2083" t="str">
            <v>1400*1200 （5mm透明ｶﾞﾗｽ、取付手間共）</v>
          </cell>
          <cell r="D2083" t="str">
            <v>ヶ所</v>
          </cell>
          <cell r="E2083">
            <v>32300</v>
          </cell>
          <cell r="F2083" t="str">
            <v>P-126</v>
          </cell>
        </row>
        <row r="2084">
          <cell r="A2084">
            <v>262042</v>
          </cell>
          <cell r="B2084" t="str">
            <v>ｱﾙﾐｻｯｼ 引違い窓</v>
          </cell>
          <cell r="C2084" t="str">
            <v>1500*1200 （5mm透明ｶﾞﾗｽ、取付手間共）</v>
          </cell>
          <cell r="D2084" t="str">
            <v>ヶ所</v>
          </cell>
          <cell r="E2084">
            <v>33700</v>
          </cell>
          <cell r="F2084" t="str">
            <v>P-127</v>
          </cell>
        </row>
        <row r="2085">
          <cell r="A2085">
            <v>262043</v>
          </cell>
          <cell r="B2085" t="str">
            <v>ｱﾙﾐｻｯｼ 引違い窓</v>
          </cell>
          <cell r="C2085" t="str">
            <v>1600*1200 （5mm透明ｶﾞﾗｽ、取付手間共）</v>
          </cell>
          <cell r="D2085" t="str">
            <v>ヶ所</v>
          </cell>
          <cell r="E2085">
            <v>35200</v>
          </cell>
          <cell r="F2085" t="str">
            <v>P-127</v>
          </cell>
        </row>
        <row r="2086">
          <cell r="A2086">
            <v>262044</v>
          </cell>
          <cell r="B2086" t="str">
            <v>ｱﾙﾐｻｯｼ 引違い窓</v>
          </cell>
          <cell r="C2086" t="str">
            <v>1700*1200 （5mm透明ｶﾞﾗｽ、取付手間共）</v>
          </cell>
          <cell r="D2086" t="str">
            <v>ヶ所</v>
          </cell>
          <cell r="E2086">
            <v>37000</v>
          </cell>
          <cell r="F2086" t="str">
            <v>P-127</v>
          </cell>
        </row>
        <row r="2087">
          <cell r="A2087">
            <v>262045</v>
          </cell>
          <cell r="B2087" t="str">
            <v>ｱﾙﾐｻｯｼ 引違い窓</v>
          </cell>
          <cell r="C2087" t="str">
            <v>1800*1200 （5mm透明ｶﾞﾗｽ、取付手間共）</v>
          </cell>
          <cell r="D2087" t="str">
            <v>ヶ所</v>
          </cell>
          <cell r="E2087">
            <v>39200</v>
          </cell>
          <cell r="F2087" t="str">
            <v>P-127</v>
          </cell>
        </row>
        <row r="2088">
          <cell r="A2088">
            <v>262050</v>
          </cell>
          <cell r="B2088" t="str">
            <v>ｱﾙﾐｻｯｼ 引違い窓</v>
          </cell>
          <cell r="C2088" t="str">
            <v>1400*1300 （5mm透明ｶﾞﾗｽ、取付手間共）</v>
          </cell>
          <cell r="D2088" t="str">
            <v>ヶ所</v>
          </cell>
          <cell r="E2088">
            <v>33200</v>
          </cell>
          <cell r="F2088" t="str">
            <v>P-127</v>
          </cell>
        </row>
        <row r="2089">
          <cell r="A2089">
            <v>262051</v>
          </cell>
          <cell r="B2089" t="str">
            <v>ｱﾙﾐｻｯｼ 引違い窓</v>
          </cell>
          <cell r="C2089" t="str">
            <v>1500*1300 （5mm透明ｶﾞﾗｽ、取付手間共）</v>
          </cell>
          <cell r="D2089" t="str">
            <v>ヶ所</v>
          </cell>
          <cell r="E2089">
            <v>35700</v>
          </cell>
          <cell r="F2089" t="str">
            <v>P-127</v>
          </cell>
        </row>
        <row r="2090">
          <cell r="A2090">
            <v>262052</v>
          </cell>
          <cell r="B2090" t="str">
            <v>ｱﾙﾐｻｯｼ 引違い窓</v>
          </cell>
          <cell r="C2090" t="str">
            <v>1600*1300 （5mm透明ｶﾞﾗｽ、取付手間共）</v>
          </cell>
          <cell r="D2090" t="str">
            <v>ヶ所</v>
          </cell>
          <cell r="E2090">
            <v>37400</v>
          </cell>
          <cell r="F2090" t="str">
            <v>P-127</v>
          </cell>
        </row>
        <row r="2091">
          <cell r="A2091">
            <v>262053</v>
          </cell>
          <cell r="B2091" t="str">
            <v>ｱﾙﾐｻｯｼ 引違い窓</v>
          </cell>
          <cell r="C2091" t="str">
            <v>1700*1300 （5mm透明ｶﾞﾗｽ、取付手間共）</v>
          </cell>
          <cell r="D2091" t="str">
            <v>ヶ所</v>
          </cell>
          <cell r="E2091">
            <v>39200</v>
          </cell>
          <cell r="F2091" t="str">
            <v>P-127</v>
          </cell>
        </row>
        <row r="2092">
          <cell r="A2092">
            <v>262054</v>
          </cell>
          <cell r="B2092" t="str">
            <v>ｱﾙﾐｻｯｼ 引違い窓</v>
          </cell>
          <cell r="C2092" t="str">
            <v>1800*1300 （5mm透明ｶﾞﾗｽ、取付手間共）</v>
          </cell>
          <cell r="D2092" t="str">
            <v>ヶ所</v>
          </cell>
          <cell r="E2092">
            <v>41500</v>
          </cell>
          <cell r="F2092" t="str">
            <v>P-127</v>
          </cell>
        </row>
        <row r="2093">
          <cell r="A2093">
            <v>262060</v>
          </cell>
          <cell r="B2093" t="str">
            <v>ｱﾙﾐｻｯｼ 引違い窓</v>
          </cell>
          <cell r="C2093" t="str">
            <v>1500*1500 （5mm透明ｶﾞﾗｽ、取付手間共）</v>
          </cell>
          <cell r="D2093" t="str">
            <v>ヶ所</v>
          </cell>
          <cell r="E2093">
            <v>40100</v>
          </cell>
          <cell r="F2093" t="str">
            <v>P-127</v>
          </cell>
        </row>
        <row r="2094">
          <cell r="A2094">
            <v>262061</v>
          </cell>
          <cell r="B2094" t="str">
            <v>ｱﾙﾐｻｯｼ 引違い窓</v>
          </cell>
          <cell r="C2094" t="str">
            <v>1600*1500 （5mm透明ｶﾞﾗｽ、取付手間共）</v>
          </cell>
          <cell r="D2094" t="str">
            <v>ヶ所</v>
          </cell>
          <cell r="E2094">
            <v>41400</v>
          </cell>
          <cell r="F2094" t="str">
            <v>P-127</v>
          </cell>
        </row>
        <row r="2095">
          <cell r="A2095">
            <v>262062</v>
          </cell>
          <cell r="B2095" t="str">
            <v>ｱﾙﾐｻｯｼ 引違い窓</v>
          </cell>
          <cell r="C2095" t="str">
            <v>1700*1500 （5mm透明ｶﾞﾗｽ、取付手間共）</v>
          </cell>
          <cell r="D2095" t="str">
            <v>ヶ所</v>
          </cell>
          <cell r="E2095">
            <v>44200</v>
          </cell>
          <cell r="F2095" t="str">
            <v>P-127</v>
          </cell>
        </row>
        <row r="2096">
          <cell r="A2096">
            <v>262063</v>
          </cell>
          <cell r="B2096" t="str">
            <v>ｱﾙﾐｻｯｼ 引違い窓</v>
          </cell>
          <cell r="C2096" t="str">
            <v>1800*1500 （5mm透明ｶﾞﾗｽ、取付手間共）</v>
          </cell>
          <cell r="D2096" t="str">
            <v>ヶ所</v>
          </cell>
          <cell r="E2096">
            <v>46800</v>
          </cell>
          <cell r="F2096" t="str">
            <v>P-127</v>
          </cell>
        </row>
        <row r="2097">
          <cell r="A2097">
            <v>262070</v>
          </cell>
          <cell r="B2097" t="str">
            <v>ｱﾙﾐｻｯｼ 引違い窓</v>
          </cell>
          <cell r="C2097" t="str">
            <v>1600*1750 （5mm透明ｶﾞﾗｽ、取付手間共）</v>
          </cell>
          <cell r="D2097" t="str">
            <v>ヶ所</v>
          </cell>
          <cell r="E2097">
            <v>51200</v>
          </cell>
          <cell r="F2097" t="str">
            <v>P-127</v>
          </cell>
        </row>
        <row r="2098">
          <cell r="A2098">
            <v>262071</v>
          </cell>
          <cell r="B2098" t="str">
            <v>ｱﾙﾐｻｯｼ 引違い窓</v>
          </cell>
          <cell r="C2098" t="str">
            <v>1700*1750 （5mm透明ｶﾞﾗｽ、取付手間共）</v>
          </cell>
          <cell r="D2098" t="str">
            <v>ヶ所</v>
          </cell>
          <cell r="E2098">
            <v>54500</v>
          </cell>
          <cell r="F2098" t="str">
            <v>P-127</v>
          </cell>
        </row>
        <row r="2099">
          <cell r="A2099">
            <v>262072</v>
          </cell>
          <cell r="B2099" t="str">
            <v>ｱﾙﾐｻｯｼ 引違い窓</v>
          </cell>
          <cell r="C2099" t="str">
            <v>1800*1750 （5mm透明ｶﾞﾗｽ、取付手間共）</v>
          </cell>
          <cell r="D2099" t="str">
            <v>ヶ所</v>
          </cell>
          <cell r="E2099">
            <v>57700</v>
          </cell>
          <cell r="F2099" t="str">
            <v>P-127</v>
          </cell>
        </row>
        <row r="2100">
          <cell r="A2100">
            <v>262080</v>
          </cell>
          <cell r="B2100" t="str">
            <v>ｱﾙﾐｻｯｼ 引違い窓</v>
          </cell>
          <cell r="C2100" t="str">
            <v>1700*1900 （5mm透明ｶﾞﾗｽ、取付手間共）</v>
          </cell>
          <cell r="D2100" t="str">
            <v>ヶ所</v>
          </cell>
          <cell r="E2100">
            <v>57400</v>
          </cell>
          <cell r="F2100" t="str">
            <v>P-127</v>
          </cell>
        </row>
        <row r="2101">
          <cell r="A2101">
            <v>262081</v>
          </cell>
          <cell r="B2101" t="str">
            <v>ｱﾙﾐｻｯｼ 引違い窓</v>
          </cell>
          <cell r="C2101" t="str">
            <v>1800*1900 （5mm透明ｶﾞﾗｽ、取付手間共）</v>
          </cell>
          <cell r="D2101" t="str">
            <v>ヶ所</v>
          </cell>
          <cell r="E2101">
            <v>6090</v>
          </cell>
          <cell r="F2101" t="str">
            <v>P-127</v>
          </cell>
        </row>
        <row r="2102">
          <cell r="A2102">
            <v>262100</v>
          </cell>
          <cell r="B2102" t="str">
            <v>ｱﾙﾐｻｯｼ　はめ殺し窓</v>
          </cell>
          <cell r="C2102" t="str">
            <v>800*350 （5mm透明ｶﾞﾗｽ、取付手間共）</v>
          </cell>
          <cell r="D2102" t="str">
            <v>ヶ所</v>
          </cell>
          <cell r="E2102">
            <v>7730</v>
          </cell>
          <cell r="F2102" t="str">
            <v>P-127</v>
          </cell>
        </row>
        <row r="2103">
          <cell r="A2103">
            <v>262101</v>
          </cell>
          <cell r="B2103" t="str">
            <v>ｱﾙﾐｻｯｼ　はめ殺し窓</v>
          </cell>
          <cell r="C2103" t="str">
            <v>1200*350 （5mm透明ｶﾞﾗｽ、取付手間共）</v>
          </cell>
          <cell r="D2103" t="str">
            <v>ヶ所</v>
          </cell>
          <cell r="E2103">
            <v>10400</v>
          </cell>
          <cell r="F2103" t="str">
            <v>P-127</v>
          </cell>
        </row>
        <row r="2104">
          <cell r="A2104">
            <v>262102</v>
          </cell>
          <cell r="B2104" t="str">
            <v>ｱﾙﾐｻｯｼ　はめ殺し窓</v>
          </cell>
          <cell r="C2104" t="str">
            <v>1400*350 （5mm透明ｶﾞﾗｽ、取付手間共）</v>
          </cell>
          <cell r="D2104" t="str">
            <v>ヶ所</v>
          </cell>
          <cell r="E2104">
            <v>12100</v>
          </cell>
          <cell r="F2104" t="str">
            <v>P-127</v>
          </cell>
        </row>
        <row r="2105">
          <cell r="A2105">
            <v>262103</v>
          </cell>
          <cell r="B2105" t="str">
            <v>ｱﾙﾐｻｯｼ　はめ殺し窓</v>
          </cell>
          <cell r="C2105" t="str">
            <v>1500*350 （5mm透明ｶﾞﾗｽ、取付手間共）</v>
          </cell>
          <cell r="D2105" t="str">
            <v>ヶ所</v>
          </cell>
          <cell r="E2105">
            <v>13000</v>
          </cell>
          <cell r="F2105" t="str">
            <v>P-127</v>
          </cell>
        </row>
        <row r="2106">
          <cell r="A2106">
            <v>262104</v>
          </cell>
          <cell r="B2106" t="str">
            <v>ｱﾙﾐｻｯｼ　はめ殺し窓</v>
          </cell>
          <cell r="C2106" t="str">
            <v>1600*350 （5mm透明ｶﾞﾗｽ、取付手間共）</v>
          </cell>
          <cell r="D2106" t="str">
            <v>ヶ所</v>
          </cell>
          <cell r="E2106">
            <v>13900</v>
          </cell>
          <cell r="F2106" t="str">
            <v>P-127</v>
          </cell>
        </row>
        <row r="2107">
          <cell r="A2107">
            <v>262105</v>
          </cell>
          <cell r="B2107" t="str">
            <v>ｱﾙﾐｻｯｼ　はめ殺し窓</v>
          </cell>
          <cell r="C2107" t="str">
            <v>1700*350 （5mm透明ｶﾞﾗｽ、取付手間共）</v>
          </cell>
          <cell r="D2107" t="str">
            <v>ヶ所</v>
          </cell>
          <cell r="E2107">
            <v>14800</v>
          </cell>
          <cell r="F2107" t="str">
            <v>P-127</v>
          </cell>
        </row>
        <row r="2108">
          <cell r="A2108">
            <v>262106</v>
          </cell>
          <cell r="B2108" t="str">
            <v>ｱﾙﾐｻｯｼ　はめ殺し窓</v>
          </cell>
          <cell r="C2108" t="str">
            <v>1800*350 （5mm透明ｶﾞﾗｽ、取付手間共）</v>
          </cell>
          <cell r="D2108" t="str">
            <v>ヶ所</v>
          </cell>
          <cell r="E2108">
            <v>15700</v>
          </cell>
          <cell r="F2108" t="str">
            <v>P-127</v>
          </cell>
        </row>
        <row r="2109">
          <cell r="A2109">
            <v>262110</v>
          </cell>
          <cell r="B2109" t="str">
            <v>ｱﾙﾐｻｯｼ　はめ殺し窓</v>
          </cell>
          <cell r="C2109" t="str">
            <v>800*600 （5mm透明ｶﾞﾗｽ、取付手間共）</v>
          </cell>
          <cell r="D2109" t="str">
            <v>ヶ所</v>
          </cell>
          <cell r="E2109">
            <v>13200</v>
          </cell>
          <cell r="F2109" t="str">
            <v>P-127</v>
          </cell>
        </row>
        <row r="2110">
          <cell r="A2110">
            <v>262111</v>
          </cell>
          <cell r="B2110" t="str">
            <v>ｱﾙﾐｻｯｼ　はめ殺し窓</v>
          </cell>
          <cell r="C2110" t="str">
            <v>1200*600 （5mm透明ｶﾞﾗｽ、取付手間共）</v>
          </cell>
          <cell r="D2110" t="str">
            <v>ヶ所</v>
          </cell>
          <cell r="E2110">
            <v>17900</v>
          </cell>
          <cell r="F2110" t="str">
            <v>P-128</v>
          </cell>
        </row>
        <row r="2111">
          <cell r="A2111">
            <v>262112</v>
          </cell>
          <cell r="B2111" t="str">
            <v>ｱﾙﾐｻｯｼ　はめ殺し窓</v>
          </cell>
          <cell r="C2111" t="str">
            <v>1400*600 （5mm透明ｶﾞﾗｽ、取付手間共）</v>
          </cell>
          <cell r="D2111" t="str">
            <v>ヶ所</v>
          </cell>
          <cell r="E2111">
            <v>20800</v>
          </cell>
          <cell r="F2111" t="str">
            <v>P-128</v>
          </cell>
        </row>
        <row r="2112">
          <cell r="A2112">
            <v>262113</v>
          </cell>
          <cell r="B2112" t="str">
            <v>ｱﾙﾐｻｯｼ　はめ殺し窓</v>
          </cell>
          <cell r="C2112" t="str">
            <v>1500*600 （5mm透明ｶﾞﾗｽ、取付手間共）</v>
          </cell>
          <cell r="D2112" t="str">
            <v>ヶ所</v>
          </cell>
          <cell r="E2112">
            <v>22300</v>
          </cell>
          <cell r="F2112" t="str">
            <v>P-128</v>
          </cell>
        </row>
        <row r="2113">
          <cell r="A2113">
            <v>262114</v>
          </cell>
          <cell r="B2113" t="str">
            <v>ｱﾙﾐｻｯｼ　はめ殺し窓</v>
          </cell>
          <cell r="C2113" t="str">
            <v>1600*600 （5mm透明ｶﾞﾗｽ、取付手間共）</v>
          </cell>
          <cell r="D2113" t="str">
            <v>ヶ所</v>
          </cell>
          <cell r="E2113">
            <v>23700</v>
          </cell>
          <cell r="F2113" t="str">
            <v>P-128</v>
          </cell>
        </row>
        <row r="2114">
          <cell r="A2114">
            <v>262115</v>
          </cell>
          <cell r="B2114" t="str">
            <v>ｱﾙﾐｻｯｼ　はめ殺し窓</v>
          </cell>
          <cell r="C2114" t="str">
            <v>1800*600 （5mm透明ｶﾞﾗｽ、取付手間共）</v>
          </cell>
          <cell r="D2114" t="str">
            <v>ヶ所</v>
          </cell>
          <cell r="E2114">
            <v>26800</v>
          </cell>
          <cell r="F2114" t="str">
            <v>P-128</v>
          </cell>
        </row>
        <row r="2115">
          <cell r="A2115">
            <v>262120</v>
          </cell>
          <cell r="B2115" t="str">
            <v>ｱﾙﾐｻｯｼ　はめ殺し窓</v>
          </cell>
          <cell r="C2115" t="str">
            <v>800*900 （5mm透明ｶﾞﾗｽ、取付手間共）</v>
          </cell>
          <cell r="D2115" t="str">
            <v>ヶ所</v>
          </cell>
          <cell r="E2115">
            <v>17800</v>
          </cell>
          <cell r="F2115" t="str">
            <v>P-128</v>
          </cell>
        </row>
        <row r="2116">
          <cell r="A2116">
            <v>262121</v>
          </cell>
          <cell r="B2116" t="str">
            <v>ｱﾙﾐｻｯｼ　はめ殺し窓</v>
          </cell>
          <cell r="C2116" t="str">
            <v>1600*900 （5mm透明ｶﾞﾗｽ、取付手間共）</v>
          </cell>
          <cell r="D2116" t="str">
            <v>ヶ所</v>
          </cell>
          <cell r="E2116">
            <v>28600</v>
          </cell>
          <cell r="F2116" t="str">
            <v>P-128</v>
          </cell>
        </row>
        <row r="2117">
          <cell r="A2117">
            <v>262130</v>
          </cell>
          <cell r="B2117" t="str">
            <v>ｱﾙﾐｻｯｼ　はめ殺し窓</v>
          </cell>
          <cell r="C2117" t="str">
            <v>800*1100 （5mm透明ｶﾞﾗｽ、取付手間共）</v>
          </cell>
          <cell r="D2117" t="str">
            <v>ヶ所</v>
          </cell>
          <cell r="E2117">
            <v>20300</v>
          </cell>
          <cell r="F2117" t="str">
            <v>P-128</v>
          </cell>
        </row>
        <row r="2118">
          <cell r="A2118">
            <v>262140</v>
          </cell>
          <cell r="B2118" t="str">
            <v>ｱﾙﾐｻｯｼ　はめ殺し窓</v>
          </cell>
          <cell r="C2118" t="str">
            <v>800*1200 （5mm透明ｶﾞﾗｽ、取付手間共）</v>
          </cell>
          <cell r="D2118" t="str">
            <v>ヶ所</v>
          </cell>
          <cell r="E2118">
            <v>21100</v>
          </cell>
          <cell r="F2118" t="str">
            <v>P-128</v>
          </cell>
        </row>
        <row r="2119">
          <cell r="A2119">
            <v>262150</v>
          </cell>
          <cell r="B2119" t="str">
            <v>ｱﾙﾐｻｯｼ　はめ殺し窓</v>
          </cell>
          <cell r="C2119" t="str">
            <v>800*1300 （5mm透明ｶﾞﾗｽ、取付手間共）</v>
          </cell>
          <cell r="D2119" t="str">
            <v>ヶ所</v>
          </cell>
          <cell r="E2119">
            <v>22800</v>
          </cell>
          <cell r="F2119" t="str">
            <v>P-128</v>
          </cell>
        </row>
        <row r="2120">
          <cell r="A2120">
            <v>262160</v>
          </cell>
          <cell r="B2120" t="str">
            <v>ｱﾙﾐｻｯｼ　はめ殺し窓</v>
          </cell>
          <cell r="C2120" t="str">
            <v>800*1500 （5mm透明ｶﾞﾗｽ、取付手間共）</v>
          </cell>
          <cell r="D2120" t="str">
            <v>ヶ所</v>
          </cell>
          <cell r="E2120">
            <v>25400</v>
          </cell>
          <cell r="F2120" t="str">
            <v>P-128</v>
          </cell>
        </row>
        <row r="2121">
          <cell r="A2121">
            <v>262170</v>
          </cell>
          <cell r="B2121" t="str">
            <v>ｱﾙﾐｻｯｼ　はめ殺し窓</v>
          </cell>
          <cell r="C2121" t="str">
            <v>800*1750 （5mm透明ｶﾞﾗｽ、取付手間共）</v>
          </cell>
          <cell r="D2121" t="str">
            <v>ヶ所</v>
          </cell>
          <cell r="E2121">
            <v>30600</v>
          </cell>
          <cell r="F2121" t="str">
            <v>P-128</v>
          </cell>
        </row>
        <row r="2122">
          <cell r="A2122">
            <v>262180</v>
          </cell>
          <cell r="B2122" t="str">
            <v>ｱﾙﾐｻｯｼ　はめ殺し窓</v>
          </cell>
          <cell r="C2122" t="str">
            <v>800*1900 （5mm透明ｶﾞﾗｽ、取付手間共）</v>
          </cell>
          <cell r="D2122" t="str">
            <v>ヶ所</v>
          </cell>
          <cell r="E2122">
            <v>32700</v>
          </cell>
          <cell r="F2122" t="str">
            <v>P-128</v>
          </cell>
        </row>
        <row r="2123">
          <cell r="A2123">
            <v>262200</v>
          </cell>
          <cell r="B2123" t="str">
            <v>ｱﾙﾐｻｯｼ　すべり出し窓</v>
          </cell>
          <cell r="C2123" t="str">
            <v>600*400 （5mm透明ｶﾞﾗｽ、取付手間共）</v>
          </cell>
          <cell r="D2123" t="str">
            <v>ヶ所</v>
          </cell>
          <cell r="E2123">
            <v>15600</v>
          </cell>
          <cell r="F2123" t="str">
            <v>P-128</v>
          </cell>
        </row>
        <row r="2124">
          <cell r="A2124">
            <v>262201</v>
          </cell>
          <cell r="B2124" t="str">
            <v>ｱﾙﾐｻｯｼ　すべり出し窓</v>
          </cell>
          <cell r="C2124" t="str">
            <v>800*400 （5mm透明ｶﾞﾗｽ、取付手間共）</v>
          </cell>
          <cell r="D2124" t="str">
            <v>ヶ所</v>
          </cell>
          <cell r="E2124">
            <v>20800</v>
          </cell>
          <cell r="F2124" t="str">
            <v>P-128</v>
          </cell>
        </row>
        <row r="2125">
          <cell r="A2125">
            <v>262202</v>
          </cell>
          <cell r="B2125" t="str">
            <v>ｱﾙﾐｻｯｼ　すべり出し窓</v>
          </cell>
          <cell r="C2125" t="str">
            <v>600*600 （5mm透明ｶﾞﾗｽ、取付手間共）</v>
          </cell>
          <cell r="D2125" t="str">
            <v>ヶ所</v>
          </cell>
          <cell r="E2125">
            <v>23100</v>
          </cell>
          <cell r="F2125" t="str">
            <v>P-128</v>
          </cell>
        </row>
        <row r="2126">
          <cell r="A2126">
            <v>262210</v>
          </cell>
          <cell r="B2126" t="str">
            <v>ｱﾙﾐｶﾞﾗｽﾄﾞｱ</v>
          </cell>
          <cell r="C2126" t="str">
            <v>800*1800 （5mm透明ｶﾞﾗｽ、取付手間共）</v>
          </cell>
          <cell r="D2126" t="str">
            <v>ヶ所</v>
          </cell>
          <cell r="E2126">
            <v>39000</v>
          </cell>
          <cell r="F2126" t="str">
            <v>P-128</v>
          </cell>
        </row>
        <row r="2127">
          <cell r="A2127">
            <v>262211</v>
          </cell>
          <cell r="B2127" t="str">
            <v>ｱﾙﾐｶﾞﾗｽﾄﾞｱ</v>
          </cell>
          <cell r="C2127" t="str">
            <v>1600*1800 （5mm透明ｶﾞﾗｽ、取付手間共）</v>
          </cell>
          <cell r="D2127" t="str">
            <v>ヶ所</v>
          </cell>
          <cell r="E2127">
            <v>73000</v>
          </cell>
          <cell r="F2127" t="str">
            <v>P-128</v>
          </cell>
        </row>
        <row r="2128">
          <cell r="A2128">
            <v>262212</v>
          </cell>
          <cell r="B2128" t="str">
            <v>ｱﾙﾐｶﾞﾗｽﾄﾞｱ</v>
          </cell>
          <cell r="C2128" t="str">
            <v>800*2000 （5mm透明ｶﾞﾗｽ、取付手間共）</v>
          </cell>
          <cell r="D2128" t="str">
            <v>ヶ所</v>
          </cell>
          <cell r="E2128">
            <v>41400</v>
          </cell>
          <cell r="F2128" t="str">
            <v>P-128</v>
          </cell>
        </row>
        <row r="2129">
          <cell r="A2129">
            <v>262213</v>
          </cell>
          <cell r="B2129" t="str">
            <v>ｱﾙﾐｶﾞﾗｽﾄﾞｱ</v>
          </cell>
          <cell r="C2129" t="str">
            <v>1600*2000 （5mm透明ｶﾞﾗｽ、取付手間共）</v>
          </cell>
          <cell r="D2129" t="str">
            <v>ヶ所</v>
          </cell>
          <cell r="E2129">
            <v>77600</v>
          </cell>
          <cell r="F2129" t="str">
            <v>P-128</v>
          </cell>
        </row>
        <row r="2130">
          <cell r="A2130">
            <v>262220</v>
          </cell>
          <cell r="B2130" t="str">
            <v>ｱﾙﾐ腰ﾊﾟﾈﾙﾄﾞｱ</v>
          </cell>
          <cell r="C2130" t="str">
            <v>800*1800 （5mm透明ｶﾞﾗｽ、取付手間共）</v>
          </cell>
          <cell r="D2130" t="str">
            <v>ヶ所</v>
          </cell>
          <cell r="E2130">
            <v>47500</v>
          </cell>
          <cell r="F2130" t="str">
            <v>P-128</v>
          </cell>
        </row>
        <row r="2131">
          <cell r="A2131">
            <v>262221</v>
          </cell>
          <cell r="B2131" t="str">
            <v>ｱﾙﾐ腰ﾊﾟﾈﾙﾄﾞｱ</v>
          </cell>
          <cell r="C2131" t="str">
            <v>1600*1800 （5mm透明ｶﾞﾗｽ、取付手間共）</v>
          </cell>
          <cell r="D2131" t="str">
            <v>ヶ所</v>
          </cell>
          <cell r="E2131">
            <v>90100</v>
          </cell>
          <cell r="F2131" t="str">
            <v>P-128</v>
          </cell>
        </row>
        <row r="2132">
          <cell r="A2132">
            <v>262222</v>
          </cell>
          <cell r="B2132" t="str">
            <v>ｱﾙﾐ腰ﾊﾟﾈﾙﾄﾞｱ</v>
          </cell>
          <cell r="C2132" t="str">
            <v>800*2000 （5mm透明ｶﾞﾗｽ、取付手間共）</v>
          </cell>
          <cell r="D2132" t="str">
            <v>ヶ所</v>
          </cell>
          <cell r="E2132">
            <v>50700</v>
          </cell>
          <cell r="F2132" t="str">
            <v>P-128</v>
          </cell>
        </row>
        <row r="2133">
          <cell r="A2133">
            <v>262223</v>
          </cell>
          <cell r="B2133" t="str">
            <v>ｱﾙﾐ腰ﾊﾟﾈﾙﾄﾞｱ</v>
          </cell>
          <cell r="C2133" t="str">
            <v>1600*2000 （5mm透明ｶﾞﾗｽ、取付手間共）</v>
          </cell>
          <cell r="D2133" t="str">
            <v>ヶ所</v>
          </cell>
          <cell r="E2133">
            <v>96200</v>
          </cell>
          <cell r="F2133" t="str">
            <v>P-128</v>
          </cell>
        </row>
        <row r="2134">
          <cell r="A2134">
            <v>262230</v>
          </cell>
          <cell r="B2134" t="str">
            <v>ｱﾙﾐ浴室ﾄﾞｱ</v>
          </cell>
          <cell r="C2134" t="str">
            <v>750*1750 （5mm透明ｶﾞﾗｽ、取付手間共）</v>
          </cell>
          <cell r="D2134" t="str">
            <v>ヶ所</v>
          </cell>
          <cell r="E2134">
            <v>54400</v>
          </cell>
          <cell r="F2134" t="str">
            <v>P-128</v>
          </cell>
        </row>
        <row r="2135">
          <cell r="A2135">
            <v>262231</v>
          </cell>
          <cell r="B2135" t="str">
            <v>ｱﾙﾐ浴室ﾄﾞｱ換気口付</v>
          </cell>
          <cell r="C2135" t="str">
            <v>750*1750 （5mm透明ｶﾞﾗｽ、取付手間共）</v>
          </cell>
          <cell r="D2135" t="str">
            <v>ヶ所</v>
          </cell>
          <cell r="E2135">
            <v>54400</v>
          </cell>
          <cell r="F2135" t="str">
            <v>P-128</v>
          </cell>
        </row>
        <row r="2136">
          <cell r="A2136">
            <v>262240</v>
          </cell>
          <cell r="B2136" t="str">
            <v>ｱﾙﾐ浴室折戸</v>
          </cell>
          <cell r="C2136" t="str">
            <v>750*1750 （5mm透明ｶﾞﾗｽ、取付手間共）</v>
          </cell>
          <cell r="D2136" t="str">
            <v>ヶ所</v>
          </cell>
          <cell r="E2136">
            <v>64700</v>
          </cell>
          <cell r="F2136" t="str">
            <v>P-129</v>
          </cell>
        </row>
        <row r="2137">
          <cell r="A2137">
            <v>262241</v>
          </cell>
          <cell r="B2137" t="str">
            <v>ｱﾙﾐ浴室折戸　ｶﾞﾗﾘ付</v>
          </cell>
          <cell r="C2137" t="str">
            <v>750*1750 （5mm透明ｶﾞﾗｽ、取付手間共）</v>
          </cell>
          <cell r="D2137" t="str">
            <v>ヶ所</v>
          </cell>
          <cell r="E2137">
            <v>61400</v>
          </cell>
          <cell r="F2137" t="str">
            <v>P-129</v>
          </cell>
        </row>
        <row r="2138">
          <cell r="A2138">
            <v>262250</v>
          </cell>
          <cell r="B2138" t="str">
            <v>鋼製ﾌﾗｯｼｭﾄﾞｱ</v>
          </cell>
          <cell r="C2138" t="str">
            <v>850*2000 （取付手間共）</v>
          </cell>
          <cell r="D2138" t="str">
            <v>ヶ所</v>
          </cell>
          <cell r="E2138">
            <v>44700</v>
          </cell>
          <cell r="F2138" t="str">
            <v>P-129</v>
          </cell>
        </row>
        <row r="2139">
          <cell r="A2139">
            <v>262251</v>
          </cell>
          <cell r="B2139" t="str">
            <v>鋼製ﾌﾗｯｼｭﾄﾞｱ</v>
          </cell>
          <cell r="C2139" t="str">
            <v>1200*2000 （取付手間共）</v>
          </cell>
          <cell r="D2139" t="str">
            <v>ヶ所</v>
          </cell>
          <cell r="E2139">
            <v>63500</v>
          </cell>
          <cell r="F2139" t="str">
            <v>P-129</v>
          </cell>
        </row>
        <row r="2140">
          <cell r="A2140">
            <v>262252</v>
          </cell>
          <cell r="B2140" t="str">
            <v>鋼製ﾌﾗｯｼｭﾄﾞｱ</v>
          </cell>
          <cell r="C2140" t="str">
            <v>1700*2000 （取付手間共）</v>
          </cell>
          <cell r="D2140" t="str">
            <v>ヶ所</v>
          </cell>
          <cell r="E2140">
            <v>82000</v>
          </cell>
          <cell r="F2140" t="str">
            <v>P-129</v>
          </cell>
        </row>
        <row r="2141">
          <cell r="A2141">
            <v>262253</v>
          </cell>
          <cell r="B2141" t="str">
            <v>鋼製ﾌﾗｯｼｭﾄﾞｱ額入り</v>
          </cell>
          <cell r="C2141" t="str">
            <v>850*2000 （5mm透明ｶﾞﾗｽ、取付手間共）</v>
          </cell>
          <cell r="D2141" t="str">
            <v>ヶ所</v>
          </cell>
          <cell r="E2141">
            <v>49800</v>
          </cell>
          <cell r="F2141" t="str">
            <v>P-129</v>
          </cell>
        </row>
        <row r="2142">
          <cell r="A2142">
            <v>262254</v>
          </cell>
          <cell r="B2142" t="str">
            <v>鋼製ﾌﾗｯｼｭﾄﾞｱ額入り</v>
          </cell>
          <cell r="C2142" t="str">
            <v>1200*2000 （5mm透明ｶﾞﾗｽ、取付手間共）</v>
          </cell>
          <cell r="D2142" t="str">
            <v>ヶ所</v>
          </cell>
          <cell r="E2142">
            <v>70600</v>
          </cell>
          <cell r="F2142" t="str">
            <v>P-129</v>
          </cell>
        </row>
        <row r="2143">
          <cell r="A2143">
            <v>262255</v>
          </cell>
          <cell r="B2143" t="str">
            <v>鋼製ﾌﾗｯｼｭﾄﾞｱ額入り</v>
          </cell>
          <cell r="C2143" t="str">
            <v>1700*2000 （5mm透明ｶﾞﾗｽ、取付手間共）</v>
          </cell>
          <cell r="D2143" t="str">
            <v>ヶ所</v>
          </cell>
          <cell r="E2143">
            <v>91300</v>
          </cell>
          <cell r="F2143" t="str">
            <v>P-129</v>
          </cell>
        </row>
        <row r="2144">
          <cell r="A2144">
            <v>262260</v>
          </cell>
          <cell r="B2144" t="str">
            <v>軽量ｼｬｯﾀｰ</v>
          </cell>
          <cell r="C2144" t="str">
            <v>2800*2500 厚0.8mm（取付手間共）</v>
          </cell>
          <cell r="D2144" t="str">
            <v>ヶ所</v>
          </cell>
          <cell r="E2144">
            <v>128800</v>
          </cell>
          <cell r="F2144" t="str">
            <v>P-129</v>
          </cell>
        </row>
        <row r="2145">
          <cell r="A2145">
            <v>262261</v>
          </cell>
          <cell r="B2145" t="str">
            <v>軽量ｼｬｯﾀｰ</v>
          </cell>
          <cell r="C2145" t="str">
            <v>2800*2500 厚0.8mm三方ｽﾃﾝﾚｽ（取付手間共）</v>
          </cell>
          <cell r="D2145" t="str">
            <v>ヶ所</v>
          </cell>
          <cell r="E2145">
            <v>308500</v>
          </cell>
          <cell r="F2145" t="str">
            <v>P-129</v>
          </cell>
        </row>
        <row r="2146">
          <cell r="A2146">
            <v>262262</v>
          </cell>
          <cell r="B2146" t="str">
            <v>軽量ｼｬｯﾀｰ</v>
          </cell>
          <cell r="C2146" t="str">
            <v>5600*2500 厚0.8mm三方ｽﾃﾝﾚｽ（取付手間共）</v>
          </cell>
          <cell r="D2146" t="str">
            <v>ヶ所</v>
          </cell>
          <cell r="E2146">
            <v>617100</v>
          </cell>
          <cell r="F2146" t="str">
            <v>P-129</v>
          </cell>
        </row>
        <row r="2147">
          <cell r="A2147">
            <v>262263</v>
          </cell>
          <cell r="B2147" t="str">
            <v>軽量ｼｬｯﾀｰ（電動）</v>
          </cell>
          <cell r="C2147" t="str">
            <v>3500*2500 厚0.8mm（取付手間共）</v>
          </cell>
          <cell r="D2147" t="str">
            <v>ヶ所</v>
          </cell>
          <cell r="E2147">
            <v>301500</v>
          </cell>
          <cell r="F2147" t="str">
            <v>P-129</v>
          </cell>
        </row>
        <row r="2148">
          <cell r="A2148">
            <v>262264</v>
          </cell>
          <cell r="B2148" t="str">
            <v>軽量ｼｬｯﾀｰ（電動）</v>
          </cell>
          <cell r="C2148" t="str">
            <v>3500*2500 厚0.8mm三方ｽﾃﾝﾚｽ（取付手間共）</v>
          </cell>
          <cell r="D2148" t="str">
            <v>ヶ所</v>
          </cell>
          <cell r="E2148">
            <v>526200</v>
          </cell>
          <cell r="F2148" t="str">
            <v>P-129</v>
          </cell>
        </row>
        <row r="2149">
          <cell r="A2149">
            <v>262270</v>
          </cell>
          <cell r="B2149" t="str">
            <v>ｱﾙﾐﾄﾞｱ取付（両開）</v>
          </cell>
          <cell r="C2149" t="str">
            <v>手間のみ</v>
          </cell>
          <cell r="D2149" t="str">
            <v>ｍ2</v>
          </cell>
          <cell r="E2149">
            <v>5200</v>
          </cell>
          <cell r="F2149" t="str">
            <v>P-129</v>
          </cell>
        </row>
        <row r="2150">
          <cell r="A2150">
            <v>262271</v>
          </cell>
          <cell r="B2150" t="str">
            <v>ｱﾙﾐﾄﾞｱ取付（片開）</v>
          </cell>
          <cell r="C2150" t="str">
            <v>手間のみ</v>
          </cell>
          <cell r="D2150" t="str">
            <v>ｍ2</v>
          </cell>
          <cell r="E2150">
            <v>5200</v>
          </cell>
          <cell r="F2150" t="str">
            <v>P-129</v>
          </cell>
        </row>
        <row r="2151">
          <cell r="A2151">
            <v>262280</v>
          </cell>
          <cell r="B2151" t="str">
            <v>ｱﾙﾐｻｯｼ取付（引違）</v>
          </cell>
          <cell r="C2151" t="str">
            <v>手間のみ</v>
          </cell>
          <cell r="D2151" t="str">
            <v>ｍ2</v>
          </cell>
          <cell r="E2151">
            <v>6000</v>
          </cell>
          <cell r="F2151" t="str">
            <v>P-129</v>
          </cell>
        </row>
        <row r="2152">
          <cell r="A2152">
            <v>262281</v>
          </cell>
          <cell r="B2152" t="str">
            <v>ｱﾙﾐｻｯｼ取付（はめ殺し）</v>
          </cell>
          <cell r="C2152" t="str">
            <v>手間のみ</v>
          </cell>
          <cell r="D2152" t="str">
            <v>ｍ2</v>
          </cell>
          <cell r="E2152">
            <v>8000</v>
          </cell>
          <cell r="F2152" t="str">
            <v>P-129</v>
          </cell>
        </row>
        <row r="2153">
          <cell r="A2153">
            <v>262282</v>
          </cell>
          <cell r="B2153" t="str">
            <v>ｱﾙﾐｻｯｼ取付（すべり出し）</v>
          </cell>
          <cell r="C2153" t="str">
            <v>手間のみ</v>
          </cell>
          <cell r="D2153" t="str">
            <v>ｍ2</v>
          </cell>
          <cell r="E2153">
            <v>6000</v>
          </cell>
          <cell r="F2153" t="str">
            <v>P-129</v>
          </cell>
        </row>
        <row r="2154">
          <cell r="A2154">
            <v>262290</v>
          </cell>
          <cell r="B2154" t="str">
            <v>鋼製ﾄﾞｱ取付（両開）</v>
          </cell>
          <cell r="C2154" t="str">
            <v>手間のみ</v>
          </cell>
          <cell r="D2154" t="str">
            <v>ｍ2</v>
          </cell>
          <cell r="E2154">
            <v>6000</v>
          </cell>
          <cell r="F2154" t="str">
            <v>P-129</v>
          </cell>
        </row>
        <row r="2155">
          <cell r="A2155">
            <v>262291</v>
          </cell>
          <cell r="B2155" t="str">
            <v>鋼製ﾄﾞｱ取付（片開）</v>
          </cell>
          <cell r="C2155" t="str">
            <v>手間のみ</v>
          </cell>
          <cell r="D2155" t="str">
            <v>ｍ2</v>
          </cell>
          <cell r="E2155">
            <v>6000</v>
          </cell>
          <cell r="F2155" t="str">
            <v>P-129</v>
          </cell>
        </row>
        <row r="2156">
          <cell r="A2156">
            <v>262292</v>
          </cell>
          <cell r="B2156" t="str">
            <v>軽量ｼｬｯﾀｰ取付</v>
          </cell>
          <cell r="C2156" t="str">
            <v>手間のみ</v>
          </cell>
          <cell r="D2156" t="str">
            <v>ｍ2</v>
          </cell>
          <cell r="E2156">
            <v>6000</v>
          </cell>
          <cell r="F2156" t="str">
            <v>P-129</v>
          </cell>
        </row>
        <row r="2157">
          <cell r="A2157">
            <v>262300</v>
          </cell>
          <cell r="B2157" t="str">
            <v>ｱﾙﾐｻｯｼ　引違窓</v>
          </cell>
          <cell r="C2157" t="str">
            <v>1300*350 （5mm透明ｶﾞﾗｽ、取付金物共）</v>
          </cell>
          <cell r="D2157" t="str">
            <v>ヶ所</v>
          </cell>
          <cell r="E2157">
            <v>14300</v>
          </cell>
          <cell r="F2157" t="str">
            <v>P-129</v>
          </cell>
        </row>
        <row r="2158">
          <cell r="A2158">
            <v>262301</v>
          </cell>
          <cell r="B2158" t="str">
            <v>ｱﾙﾐｻｯｼ　引違窓</v>
          </cell>
          <cell r="C2158" t="str">
            <v>1900*350 （5mm透明ｶﾞﾗｽ、取付金物共）</v>
          </cell>
          <cell r="D2158" t="str">
            <v>ヶ所</v>
          </cell>
          <cell r="E2158">
            <v>21000</v>
          </cell>
          <cell r="F2158" t="str">
            <v>P-129</v>
          </cell>
        </row>
        <row r="2159">
          <cell r="A2159">
            <v>262302</v>
          </cell>
          <cell r="B2159" t="str">
            <v>ｱﾙﾐｻｯｼ　引違窓</v>
          </cell>
          <cell r="C2159" t="str">
            <v>2000*350 （5mm透明ｶﾞﾗｽ、取付金物共）</v>
          </cell>
          <cell r="D2159" t="str">
            <v>ヶ所</v>
          </cell>
          <cell r="E2159">
            <v>22100</v>
          </cell>
          <cell r="F2159" t="str">
            <v>P-129</v>
          </cell>
        </row>
        <row r="2160">
          <cell r="A2160">
            <v>262303</v>
          </cell>
          <cell r="B2160" t="str">
            <v>ｱﾙﾐｻｯｼ　引違窓</v>
          </cell>
          <cell r="C2160" t="str">
            <v>2100*350 （5mm透明ｶﾞﾗｽ、取付金物共）</v>
          </cell>
          <cell r="D2160" t="str">
            <v>ヶ所</v>
          </cell>
          <cell r="E2160">
            <v>23400</v>
          </cell>
          <cell r="F2160" t="str">
            <v>P-129</v>
          </cell>
        </row>
        <row r="2161">
          <cell r="A2161">
            <v>262304</v>
          </cell>
          <cell r="B2161" t="str">
            <v>ｱﾙﾐｻｯｼ　引違窓</v>
          </cell>
          <cell r="C2161" t="str">
            <v>2200*350 （5mm透明ｶﾞﾗｽ、取付金物共）</v>
          </cell>
          <cell r="D2161" t="str">
            <v>ヶ所</v>
          </cell>
          <cell r="E2161">
            <v>24500</v>
          </cell>
          <cell r="F2161" t="str">
            <v>P-129</v>
          </cell>
        </row>
        <row r="2162">
          <cell r="A2162">
            <v>262305</v>
          </cell>
          <cell r="B2162" t="str">
            <v>ｱﾙﾐｻｯｼ　引違窓</v>
          </cell>
          <cell r="C2162" t="str">
            <v>2300*350 （5mm透明ｶﾞﾗｽ、取付金物共）</v>
          </cell>
          <cell r="D2162" t="str">
            <v>ヶ所</v>
          </cell>
          <cell r="E2162">
            <v>25500</v>
          </cell>
          <cell r="F2162" t="str">
            <v>P-130</v>
          </cell>
        </row>
        <row r="2163">
          <cell r="A2163">
            <v>262306</v>
          </cell>
          <cell r="B2163" t="str">
            <v>ｱﾙﾐｻｯｼ　引違窓</v>
          </cell>
          <cell r="C2163" t="str">
            <v>2400*350 （5mm透明ｶﾞﾗｽ、取付金物共）</v>
          </cell>
          <cell r="D2163" t="str">
            <v>ヶ所</v>
          </cell>
          <cell r="E2163">
            <v>26700</v>
          </cell>
          <cell r="F2163" t="str">
            <v>P-130</v>
          </cell>
        </row>
        <row r="2164">
          <cell r="A2164">
            <v>262307</v>
          </cell>
          <cell r="B2164" t="str">
            <v>ｱﾙﾐｻｯｼ　引違窓</v>
          </cell>
          <cell r="C2164" t="str">
            <v>2500*350 （5mm透明ｶﾞﾗｽ、取付金物共）</v>
          </cell>
          <cell r="D2164" t="str">
            <v>ヶ所</v>
          </cell>
          <cell r="E2164">
            <v>27800</v>
          </cell>
          <cell r="F2164" t="str">
            <v>P-130</v>
          </cell>
        </row>
        <row r="2165">
          <cell r="A2165">
            <v>262308</v>
          </cell>
          <cell r="B2165" t="str">
            <v>ｱﾙﾐｻｯｼ　引違窓</v>
          </cell>
          <cell r="C2165" t="str">
            <v>2600*350 （5mm透明ｶﾞﾗｽ、取付金物共）</v>
          </cell>
          <cell r="D2165" t="str">
            <v>ヶ所</v>
          </cell>
          <cell r="E2165">
            <v>28900</v>
          </cell>
          <cell r="F2165" t="str">
            <v>P-130</v>
          </cell>
        </row>
        <row r="2166">
          <cell r="A2166">
            <v>262309</v>
          </cell>
          <cell r="B2166" t="str">
            <v>ｱﾙﾐｻｯｼ　引違窓</v>
          </cell>
          <cell r="C2166" t="str">
            <v>2700*350 （5mm透明ｶﾞﾗｽ、取付金物共）</v>
          </cell>
          <cell r="D2166" t="str">
            <v>ヶ所</v>
          </cell>
          <cell r="E2166">
            <v>29900</v>
          </cell>
          <cell r="F2166" t="str">
            <v>P-130</v>
          </cell>
        </row>
        <row r="2167">
          <cell r="A2167">
            <v>262310</v>
          </cell>
          <cell r="B2167" t="str">
            <v>ｱﾙﾐｻｯｼ　引違窓</v>
          </cell>
          <cell r="C2167" t="str">
            <v>1300*600 （5mm透明ｶﾞﾗｽ、取付金物共）</v>
          </cell>
          <cell r="D2167" t="str">
            <v>ヶ所</v>
          </cell>
          <cell r="E2167">
            <v>20000</v>
          </cell>
          <cell r="F2167" t="str">
            <v>P-130</v>
          </cell>
        </row>
        <row r="2168">
          <cell r="A2168">
            <v>262311</v>
          </cell>
          <cell r="B2168" t="str">
            <v>ｱﾙﾐｻｯｼ　引違窓</v>
          </cell>
          <cell r="C2168" t="str">
            <v>1900*600 （5mm透明ｶﾞﾗｽ、取付金物共）</v>
          </cell>
          <cell r="D2168" t="str">
            <v>ヶ所</v>
          </cell>
          <cell r="E2168">
            <v>25700</v>
          </cell>
          <cell r="F2168" t="str">
            <v>P-130</v>
          </cell>
        </row>
        <row r="2169">
          <cell r="A2169">
            <v>262312</v>
          </cell>
          <cell r="B2169" t="str">
            <v>ｱﾙﾐｻｯｼ　引違窓</v>
          </cell>
          <cell r="C2169" t="str">
            <v>2000*600 （5mm透明ｶﾞﾗｽ、取付金物共）</v>
          </cell>
          <cell r="D2169" t="str">
            <v>ヶ所</v>
          </cell>
          <cell r="E2169">
            <v>27000</v>
          </cell>
          <cell r="F2169" t="str">
            <v>P-130</v>
          </cell>
        </row>
        <row r="2170">
          <cell r="A2170">
            <v>262313</v>
          </cell>
          <cell r="B2170" t="str">
            <v>ｱﾙﾐｻｯｼ　引違窓</v>
          </cell>
          <cell r="C2170" t="str">
            <v>2100*600 （5mm透明ｶﾞﾗｽ、取付金物共）</v>
          </cell>
          <cell r="D2170" t="str">
            <v>ヶ所</v>
          </cell>
          <cell r="E2170">
            <v>28400</v>
          </cell>
          <cell r="F2170" t="str">
            <v>P-130</v>
          </cell>
        </row>
        <row r="2171">
          <cell r="A2171">
            <v>262314</v>
          </cell>
          <cell r="B2171" t="str">
            <v>ｱﾙﾐｻｯｼ　引違窓</v>
          </cell>
          <cell r="C2171" t="str">
            <v>2200*600 （5mm透明ｶﾞﾗｽ、取付金物共）</v>
          </cell>
          <cell r="D2171" t="str">
            <v>ヶ所</v>
          </cell>
          <cell r="E2171">
            <v>29800</v>
          </cell>
          <cell r="F2171" t="str">
            <v>P-130</v>
          </cell>
        </row>
        <row r="2172">
          <cell r="A2172">
            <v>262315</v>
          </cell>
          <cell r="B2172" t="str">
            <v>ｱﾙﾐｻｯｼ　引違窓</v>
          </cell>
          <cell r="C2172" t="str">
            <v>2300*600 （5mm透明ｶﾞﾗｽ、取付金物共）</v>
          </cell>
          <cell r="D2172" t="str">
            <v>ヶ所</v>
          </cell>
          <cell r="E2172">
            <v>31100</v>
          </cell>
          <cell r="F2172" t="str">
            <v>P-130</v>
          </cell>
        </row>
        <row r="2173">
          <cell r="A2173">
            <v>262316</v>
          </cell>
          <cell r="B2173" t="str">
            <v>ｱﾙﾐｻｯｼ　引違窓</v>
          </cell>
          <cell r="C2173" t="str">
            <v>2400*600 （5mm透明ｶﾞﾗｽ、取付金物共）</v>
          </cell>
          <cell r="D2173" t="str">
            <v>ヶ所</v>
          </cell>
          <cell r="E2173">
            <v>32600</v>
          </cell>
          <cell r="F2173" t="str">
            <v>P-130</v>
          </cell>
        </row>
        <row r="2174">
          <cell r="A2174">
            <v>262317</v>
          </cell>
          <cell r="B2174" t="str">
            <v>ｱﾙﾐｻｯｼ　引違窓</v>
          </cell>
          <cell r="C2174" t="str">
            <v>2500*600 （5mm透明ｶﾞﾗｽ、取付金物共）</v>
          </cell>
          <cell r="D2174" t="str">
            <v>ヶ所</v>
          </cell>
          <cell r="E2174">
            <v>33900</v>
          </cell>
          <cell r="F2174" t="str">
            <v>P-130</v>
          </cell>
        </row>
        <row r="2175">
          <cell r="A2175">
            <v>262318</v>
          </cell>
          <cell r="B2175" t="str">
            <v>ｱﾙﾐｻｯｼ　引違窓</v>
          </cell>
          <cell r="C2175" t="str">
            <v>2600*600 （5mm透明ｶﾞﾗｽ、取付金物共）</v>
          </cell>
          <cell r="D2175" t="str">
            <v>ヶ所</v>
          </cell>
          <cell r="E2175">
            <v>35200</v>
          </cell>
          <cell r="F2175" t="str">
            <v>P-130</v>
          </cell>
        </row>
        <row r="2176">
          <cell r="A2176">
            <v>262319</v>
          </cell>
          <cell r="B2176" t="str">
            <v>ｱﾙﾐｻｯｼ　引違窓</v>
          </cell>
          <cell r="C2176" t="str">
            <v>2700*600 （5mm透明ｶﾞﾗｽ、取付金物共）</v>
          </cell>
          <cell r="D2176" t="str">
            <v>ヶ所</v>
          </cell>
          <cell r="E2176">
            <v>36500</v>
          </cell>
          <cell r="F2176" t="str">
            <v>P-130</v>
          </cell>
        </row>
        <row r="2177">
          <cell r="A2177">
            <v>262320</v>
          </cell>
          <cell r="B2177" t="str">
            <v>ｱﾙﾐｻｯｼ　引違窓</v>
          </cell>
          <cell r="C2177" t="str">
            <v>1300*900 （5mm透明ｶﾞﾗｽ、取付金物共）</v>
          </cell>
          <cell r="D2177" t="str">
            <v>ヶ所</v>
          </cell>
          <cell r="E2177">
            <v>28300</v>
          </cell>
          <cell r="F2177" t="str">
            <v>P-130</v>
          </cell>
        </row>
        <row r="2178">
          <cell r="A2178">
            <v>262321</v>
          </cell>
          <cell r="B2178" t="str">
            <v>ｱﾙﾐｻｯｼ　引違窓</v>
          </cell>
          <cell r="C2178" t="str">
            <v>1900*900 （5mm透明ｶﾞﾗｽ、取付金物共）</v>
          </cell>
          <cell r="D2178" t="str">
            <v>ヶ所</v>
          </cell>
          <cell r="E2178">
            <v>33100</v>
          </cell>
          <cell r="F2178" t="str">
            <v>P-130</v>
          </cell>
        </row>
        <row r="2179">
          <cell r="A2179">
            <v>262322</v>
          </cell>
          <cell r="B2179" t="str">
            <v>ｱﾙﾐｻｯｼ　引違窓</v>
          </cell>
          <cell r="C2179" t="str">
            <v>2000*900 （5mm透明ｶﾞﾗｽ、取付金物共）</v>
          </cell>
          <cell r="D2179" t="str">
            <v>ヶ所</v>
          </cell>
          <cell r="E2179">
            <v>34800</v>
          </cell>
          <cell r="F2179" t="str">
            <v>P-130</v>
          </cell>
        </row>
        <row r="2180">
          <cell r="A2180">
            <v>262323</v>
          </cell>
          <cell r="B2180" t="str">
            <v>ｱﾙﾐｻｯｼ　引違窓</v>
          </cell>
          <cell r="C2180" t="str">
            <v>2100*900 （5mm透明ｶﾞﾗｽ、取付金物共）</v>
          </cell>
          <cell r="D2180" t="str">
            <v>ヶ所</v>
          </cell>
          <cell r="E2180">
            <v>36600</v>
          </cell>
          <cell r="F2180" t="str">
            <v>P-130</v>
          </cell>
        </row>
        <row r="2181">
          <cell r="A2181">
            <v>262324</v>
          </cell>
          <cell r="B2181" t="str">
            <v>ｱﾙﾐｻｯｼ　引違窓</v>
          </cell>
          <cell r="C2181" t="str">
            <v>2200*900 （5mm透明ｶﾞﾗｽ、取付金物共）</v>
          </cell>
          <cell r="D2181" t="str">
            <v>ヶ所</v>
          </cell>
          <cell r="E2181">
            <v>38300</v>
          </cell>
          <cell r="F2181" t="str">
            <v>P-130</v>
          </cell>
        </row>
        <row r="2182">
          <cell r="A2182">
            <v>262325</v>
          </cell>
          <cell r="B2182" t="str">
            <v>ｱﾙﾐｻｯｼ　引違窓</v>
          </cell>
          <cell r="C2182" t="str">
            <v>2300*900 （5mm透明ｶﾞﾗｽ、取付金物共）</v>
          </cell>
          <cell r="D2182" t="str">
            <v>ヶ所</v>
          </cell>
          <cell r="E2182">
            <v>40100</v>
          </cell>
          <cell r="F2182" t="str">
            <v>P-130</v>
          </cell>
        </row>
        <row r="2183">
          <cell r="A2183">
            <v>262326</v>
          </cell>
          <cell r="B2183" t="str">
            <v>ｱﾙﾐｻｯｼ　引違窓</v>
          </cell>
          <cell r="C2183" t="str">
            <v>2400*900 （5mm透明ｶﾞﾗｽ、取付金物共）</v>
          </cell>
          <cell r="D2183" t="str">
            <v>ヶ所</v>
          </cell>
          <cell r="E2183">
            <v>41900</v>
          </cell>
          <cell r="F2183" t="str">
            <v>P-130</v>
          </cell>
        </row>
        <row r="2184">
          <cell r="A2184">
            <v>262327</v>
          </cell>
          <cell r="B2184" t="str">
            <v>ｱﾙﾐｻｯｼ　引違窓</v>
          </cell>
          <cell r="C2184" t="str">
            <v>2500*900 （5mm透明ｶﾞﾗｽ、取付金物共）</v>
          </cell>
          <cell r="D2184" t="str">
            <v>ヶ所</v>
          </cell>
          <cell r="E2184">
            <v>43600</v>
          </cell>
          <cell r="F2184" t="str">
            <v>P-130</v>
          </cell>
        </row>
        <row r="2185">
          <cell r="A2185">
            <v>262328</v>
          </cell>
          <cell r="B2185" t="str">
            <v>ｱﾙﾐｻｯｼ　引違窓</v>
          </cell>
          <cell r="C2185" t="str">
            <v>2600*900 （5mm透明ｶﾞﾗｽ、取付金物共）</v>
          </cell>
          <cell r="D2185" t="str">
            <v>ヶ所</v>
          </cell>
          <cell r="E2185">
            <v>45300</v>
          </cell>
          <cell r="F2185" t="str">
            <v>P-130</v>
          </cell>
        </row>
        <row r="2186">
          <cell r="A2186">
            <v>262329</v>
          </cell>
          <cell r="B2186" t="str">
            <v>ｱﾙﾐｻｯｼ　引違窓</v>
          </cell>
          <cell r="C2186" t="str">
            <v>2700*900 （5mm透明ｶﾞﾗｽ、取付金物共）</v>
          </cell>
          <cell r="D2186" t="str">
            <v>ヶ所</v>
          </cell>
          <cell r="E2186">
            <v>47100</v>
          </cell>
          <cell r="F2186" t="str">
            <v>P-130</v>
          </cell>
        </row>
        <row r="2187">
          <cell r="A2187">
            <v>262330</v>
          </cell>
          <cell r="B2187" t="str">
            <v>ｱﾙﾐｻｯｼ　引違窓</v>
          </cell>
          <cell r="C2187" t="str">
            <v>1300*1100 （5mm透明ｶﾞﾗｽ、取付金物共）</v>
          </cell>
          <cell r="D2187" t="str">
            <v>ヶ所</v>
          </cell>
          <cell r="E2187">
            <v>29500</v>
          </cell>
          <cell r="F2187" t="str">
            <v>P-130</v>
          </cell>
        </row>
        <row r="2188">
          <cell r="A2188">
            <v>262331</v>
          </cell>
          <cell r="B2188" t="str">
            <v>ｱﾙﾐｻｯｼ　引違窓</v>
          </cell>
          <cell r="C2188" t="str">
            <v>1900*1100 （5mm透明ｶﾞﾗｽ、取付金物共）</v>
          </cell>
          <cell r="D2188" t="str">
            <v>ヶ所</v>
          </cell>
          <cell r="E2188">
            <v>38800</v>
          </cell>
          <cell r="F2188" t="str">
            <v>P-131</v>
          </cell>
        </row>
        <row r="2189">
          <cell r="A2189">
            <v>262332</v>
          </cell>
          <cell r="B2189" t="str">
            <v>ｱﾙﾐｻｯｼ　引違窓</v>
          </cell>
          <cell r="C2189" t="str">
            <v>2000*1100 （5mm透明ｶﾞﾗｽ、取付金物共</v>
          </cell>
          <cell r="D2189" t="str">
            <v>ヶ所</v>
          </cell>
          <cell r="E2189">
            <v>40900</v>
          </cell>
          <cell r="F2189" t="str">
            <v>P-131</v>
          </cell>
        </row>
        <row r="2190">
          <cell r="A2190">
            <v>262333</v>
          </cell>
          <cell r="B2190" t="str">
            <v>ｱﾙﾐｻｯｼ　引違窓</v>
          </cell>
          <cell r="C2190" t="str">
            <v>2100*1100 （5mm透明ｶﾞﾗｽ、取付金物共）</v>
          </cell>
          <cell r="D2190" t="str">
            <v>ヶ所</v>
          </cell>
          <cell r="E2190">
            <v>43000</v>
          </cell>
          <cell r="F2190" t="str">
            <v>P-131</v>
          </cell>
        </row>
        <row r="2191">
          <cell r="A2191">
            <v>262334</v>
          </cell>
          <cell r="B2191" t="str">
            <v>ｱﾙﾐｻｯｼ　引違窓</v>
          </cell>
          <cell r="C2191" t="str">
            <v>2200*1100 （5mm透明ｶﾞﾗｽ、取付金物共）</v>
          </cell>
          <cell r="D2191" t="str">
            <v>ヶ所</v>
          </cell>
          <cell r="E2191">
            <v>45100</v>
          </cell>
          <cell r="F2191" t="str">
            <v>P-131</v>
          </cell>
        </row>
        <row r="2192">
          <cell r="A2192">
            <v>262335</v>
          </cell>
          <cell r="B2192" t="str">
            <v>ｱﾙﾐｻｯｼ　引違窓</v>
          </cell>
          <cell r="C2192" t="str">
            <v>2300*1100 （5mm透明ｶﾞﾗｽ、取付金物共）</v>
          </cell>
          <cell r="D2192" t="str">
            <v>ヶ所</v>
          </cell>
          <cell r="E2192">
            <v>47100</v>
          </cell>
          <cell r="F2192" t="str">
            <v>P-131</v>
          </cell>
        </row>
        <row r="2193">
          <cell r="A2193">
            <v>262336</v>
          </cell>
          <cell r="B2193" t="str">
            <v>ｱﾙﾐｻｯｼ　引違窓</v>
          </cell>
          <cell r="C2193" t="str">
            <v>2400*1100 （5mm透明ｶﾞﾗｽ、取付金物共）</v>
          </cell>
          <cell r="D2193" t="str">
            <v>ヶ所</v>
          </cell>
          <cell r="E2193">
            <v>49200</v>
          </cell>
          <cell r="F2193" t="str">
            <v>P-131</v>
          </cell>
        </row>
        <row r="2194">
          <cell r="A2194">
            <v>262337</v>
          </cell>
          <cell r="B2194" t="str">
            <v>ｱﾙﾐｻｯｼ　引違窓</v>
          </cell>
          <cell r="C2194" t="str">
            <v>2500*1100 （5mm透明ｶﾞﾗｽ、取付金物共）</v>
          </cell>
          <cell r="D2194" t="str">
            <v>ヶ所</v>
          </cell>
          <cell r="E2194">
            <v>51300</v>
          </cell>
          <cell r="F2194" t="str">
            <v>P-131</v>
          </cell>
        </row>
        <row r="2195">
          <cell r="A2195">
            <v>262338</v>
          </cell>
          <cell r="B2195" t="str">
            <v>ｱﾙﾐｻｯｼ　引違窓</v>
          </cell>
          <cell r="C2195" t="str">
            <v>2600*1100 （5mm透明ｶﾞﾗｽ、取付金物共）</v>
          </cell>
          <cell r="D2195" t="str">
            <v>ヶ所</v>
          </cell>
          <cell r="E2195">
            <v>53200</v>
          </cell>
          <cell r="F2195" t="str">
            <v>P-131</v>
          </cell>
        </row>
        <row r="2196">
          <cell r="A2196">
            <v>262339</v>
          </cell>
          <cell r="B2196" t="str">
            <v>ｱﾙﾐｻｯｼ　引違窓</v>
          </cell>
          <cell r="C2196" t="str">
            <v>2700*1100 （5mm透明ｶﾞﾗｽ、取付金物共）</v>
          </cell>
          <cell r="D2196" t="str">
            <v>ヶ所</v>
          </cell>
          <cell r="E2196">
            <v>55200</v>
          </cell>
          <cell r="F2196" t="str">
            <v>P-131</v>
          </cell>
        </row>
        <row r="2197">
          <cell r="A2197">
            <v>262340</v>
          </cell>
          <cell r="B2197" t="str">
            <v>ｱﾙﾐｻｯｼ　引違窓</v>
          </cell>
          <cell r="C2197" t="str">
            <v>1300*1200 （5mm透明ｶﾞﾗｽ、取付金物共）</v>
          </cell>
          <cell r="D2197" t="str">
            <v>ヶ所</v>
          </cell>
          <cell r="E2197">
            <v>30700</v>
          </cell>
          <cell r="F2197" t="str">
            <v>P-131</v>
          </cell>
        </row>
        <row r="2198">
          <cell r="A2198">
            <v>262341</v>
          </cell>
          <cell r="B2198" t="str">
            <v>ｱﾙﾐｻｯｼ　引違窓</v>
          </cell>
          <cell r="C2198" t="str">
            <v>1900*1200 （5mm透明ｶﾞﾗｽ、取付金物共）</v>
          </cell>
          <cell r="D2198" t="str">
            <v>ヶ所</v>
          </cell>
          <cell r="E2198">
            <v>40400</v>
          </cell>
          <cell r="F2198" t="str">
            <v>P-131</v>
          </cell>
        </row>
        <row r="2199">
          <cell r="A2199">
            <v>262342</v>
          </cell>
          <cell r="B2199" t="str">
            <v>ｱﾙﾐｻｯｼ　引違窓</v>
          </cell>
          <cell r="C2199" t="str">
            <v>2000*1200 （5mm透明ｶﾞﾗｽ、取付金物共</v>
          </cell>
          <cell r="D2199" t="str">
            <v>ヶ所</v>
          </cell>
          <cell r="E2199">
            <v>42400</v>
          </cell>
          <cell r="F2199" t="str">
            <v>P-131</v>
          </cell>
        </row>
        <row r="2200">
          <cell r="A2200">
            <v>262343</v>
          </cell>
          <cell r="B2200" t="str">
            <v>ｱﾙﾐｻｯｼ　引違窓</v>
          </cell>
          <cell r="C2200" t="str">
            <v>2100*1200 （5mm透明ｶﾞﾗｽ、取付金物共）</v>
          </cell>
          <cell r="D2200" t="str">
            <v>ヶ所</v>
          </cell>
          <cell r="E2200">
            <v>44600</v>
          </cell>
          <cell r="F2200" t="str">
            <v>P-131</v>
          </cell>
        </row>
        <row r="2201">
          <cell r="A2201">
            <v>262344</v>
          </cell>
          <cell r="B2201" t="str">
            <v>ｱﾙﾐｻｯｼ　引違窓</v>
          </cell>
          <cell r="C2201" t="str">
            <v>2200*1200 （5mm透明ｶﾞﾗｽ、取付金物共）</v>
          </cell>
          <cell r="D2201" t="str">
            <v>ヶ所</v>
          </cell>
          <cell r="E2201">
            <v>46700</v>
          </cell>
          <cell r="F2201" t="str">
            <v>P-131</v>
          </cell>
        </row>
        <row r="2202">
          <cell r="A2202">
            <v>262345</v>
          </cell>
          <cell r="B2202" t="str">
            <v>ｱﾙﾐｻｯｼ　引違窓</v>
          </cell>
          <cell r="C2202" t="str">
            <v>2300*1200 （5mm透明ｶﾞﾗｽ、取付金物共）</v>
          </cell>
          <cell r="D2202" t="str">
            <v>ヶ所</v>
          </cell>
          <cell r="E2202">
            <v>48800</v>
          </cell>
          <cell r="F2202" t="str">
            <v>P-131</v>
          </cell>
        </row>
        <row r="2203">
          <cell r="A2203">
            <v>262346</v>
          </cell>
          <cell r="B2203" t="str">
            <v>ｱﾙﾐｻｯｼ　引違窓</v>
          </cell>
          <cell r="C2203" t="str">
            <v>2400*1200 （5mm透明ｶﾞﾗｽ、取付金物共）</v>
          </cell>
          <cell r="D2203" t="str">
            <v>ヶ所</v>
          </cell>
          <cell r="E2203">
            <v>51000</v>
          </cell>
          <cell r="F2203" t="str">
            <v>P-131</v>
          </cell>
        </row>
        <row r="2204">
          <cell r="A2204">
            <v>262347</v>
          </cell>
          <cell r="B2204" t="str">
            <v>ｱﾙﾐｻｯｼ　引違窓</v>
          </cell>
          <cell r="C2204" t="str">
            <v>2500*1200 （5mm透明ｶﾞﾗｽ、取付金物共）</v>
          </cell>
          <cell r="D2204" t="str">
            <v>ヶ所</v>
          </cell>
          <cell r="E2204">
            <v>53100</v>
          </cell>
          <cell r="F2204" t="str">
            <v>P-131</v>
          </cell>
        </row>
        <row r="2205">
          <cell r="A2205">
            <v>262348</v>
          </cell>
          <cell r="B2205" t="str">
            <v>ｱﾙﾐｻｯｼ　引違窓</v>
          </cell>
          <cell r="C2205" t="str">
            <v>2600*1200 （5mm透明ｶﾞﾗｽ、取付金物共）</v>
          </cell>
          <cell r="D2205" t="str">
            <v>ヶ所</v>
          </cell>
          <cell r="E2205">
            <v>55300</v>
          </cell>
          <cell r="F2205" t="str">
            <v>P-131</v>
          </cell>
        </row>
        <row r="2206">
          <cell r="A2206">
            <v>262349</v>
          </cell>
          <cell r="B2206" t="str">
            <v>ｱﾙﾐｻｯｼ　引違窓</v>
          </cell>
          <cell r="C2206" t="str">
            <v>2700*1200 （5mm透明ｶﾞﾗｽ、取付金物共）</v>
          </cell>
          <cell r="D2206" t="str">
            <v>ヶ所</v>
          </cell>
          <cell r="E2206">
            <v>57300</v>
          </cell>
          <cell r="F2206" t="str">
            <v>P-131</v>
          </cell>
        </row>
        <row r="2207">
          <cell r="A2207">
            <v>262350</v>
          </cell>
          <cell r="B2207" t="str">
            <v>ｱﾙﾐｻｯｼ　引違窓</v>
          </cell>
          <cell r="C2207" t="str">
            <v>1300*1300 （5mm透明ｶﾞﾗｽ、取付金物共）</v>
          </cell>
          <cell r="D2207" t="str">
            <v>ヶ所</v>
          </cell>
          <cell r="E2207">
            <v>33100</v>
          </cell>
          <cell r="F2207" t="str">
            <v>P-131</v>
          </cell>
        </row>
        <row r="2208">
          <cell r="A2208">
            <v>262351</v>
          </cell>
          <cell r="B2208" t="str">
            <v>ｱﾙﾐｻｯｼ　引違窓</v>
          </cell>
          <cell r="C2208" t="str">
            <v>1900*1300 （5mm透明ｶﾞﾗｽ、取付金物共）</v>
          </cell>
          <cell r="D2208" t="str">
            <v>ヶ所</v>
          </cell>
          <cell r="E2208">
            <v>43700</v>
          </cell>
          <cell r="F2208" t="str">
            <v>P-131</v>
          </cell>
        </row>
        <row r="2209">
          <cell r="A2209">
            <v>262352</v>
          </cell>
          <cell r="B2209" t="str">
            <v>ｱﾙﾐｻｯｼ　引違窓</v>
          </cell>
          <cell r="C2209" t="str">
            <v>2000*1300 （5mm透明ｶﾞﾗｽ、取付金物共</v>
          </cell>
          <cell r="D2209" t="str">
            <v>ヶ所</v>
          </cell>
          <cell r="E2209">
            <v>46000</v>
          </cell>
          <cell r="F2209" t="str">
            <v>P-131</v>
          </cell>
        </row>
        <row r="2210">
          <cell r="A2210">
            <v>262353</v>
          </cell>
          <cell r="B2210" t="str">
            <v>ｱﾙﾐｻｯｼ　引違窓</v>
          </cell>
          <cell r="C2210" t="str">
            <v>2100*1300 （5mm透明ｶﾞﾗｽ、取付金物共）</v>
          </cell>
          <cell r="D2210" t="str">
            <v>ヶ所</v>
          </cell>
          <cell r="E2210">
            <v>48300</v>
          </cell>
          <cell r="F2210" t="str">
            <v>P-131</v>
          </cell>
        </row>
        <row r="2211">
          <cell r="A2211">
            <v>262354</v>
          </cell>
          <cell r="B2211" t="str">
            <v>ｱﾙﾐｻｯｼ　引違窓</v>
          </cell>
          <cell r="C2211" t="str">
            <v>2200*1300 （5mm透明ｶﾞﾗｽ、取付金物共）</v>
          </cell>
          <cell r="D2211" t="str">
            <v>ヶ所</v>
          </cell>
          <cell r="E2211">
            <v>50700</v>
          </cell>
          <cell r="F2211" t="str">
            <v>P-131</v>
          </cell>
        </row>
        <row r="2212">
          <cell r="A2212">
            <v>262355</v>
          </cell>
          <cell r="B2212" t="str">
            <v>ｱﾙﾐｻｯｼ　引違窓</v>
          </cell>
          <cell r="C2212" t="str">
            <v>2300*1300 （5mm透明ｶﾞﾗｽ、取付金物共）</v>
          </cell>
          <cell r="D2212" t="str">
            <v>ヶ所</v>
          </cell>
          <cell r="E2212">
            <v>53000</v>
          </cell>
          <cell r="F2212" t="str">
            <v>P-131</v>
          </cell>
        </row>
        <row r="2213">
          <cell r="A2213">
            <v>262356</v>
          </cell>
          <cell r="B2213" t="str">
            <v>ｱﾙﾐｻｯｼ　引違窓</v>
          </cell>
          <cell r="C2213" t="str">
            <v>2400*1300 （5mm透明ｶﾞﾗｽ、取付金物共）</v>
          </cell>
          <cell r="D2213" t="str">
            <v>ヶ所</v>
          </cell>
          <cell r="E2213">
            <v>55300</v>
          </cell>
          <cell r="F2213" t="str">
            <v>P-131</v>
          </cell>
        </row>
        <row r="2214">
          <cell r="A2214">
            <v>262357</v>
          </cell>
          <cell r="B2214" t="str">
            <v>ｱﾙﾐｻｯｼ　引違窓</v>
          </cell>
          <cell r="C2214" t="str">
            <v>2500*1300 （5mm透明ｶﾞﾗｽ、取付金物共）</v>
          </cell>
          <cell r="D2214" t="str">
            <v>ヶ所</v>
          </cell>
          <cell r="E2214">
            <v>57600</v>
          </cell>
          <cell r="F2214" t="str">
            <v>P-132</v>
          </cell>
        </row>
        <row r="2215">
          <cell r="A2215">
            <v>262358</v>
          </cell>
          <cell r="B2215" t="str">
            <v>ｱﾙﾐｻｯｼ　引違窓</v>
          </cell>
          <cell r="C2215" t="str">
            <v>2600*1300 （5mm透明ｶﾞﾗｽ、取付金物共）</v>
          </cell>
          <cell r="D2215" t="str">
            <v>ヶ所</v>
          </cell>
          <cell r="E2215">
            <v>59800</v>
          </cell>
          <cell r="F2215" t="str">
            <v>P-132</v>
          </cell>
        </row>
        <row r="2216">
          <cell r="A2216">
            <v>262359</v>
          </cell>
          <cell r="B2216" t="str">
            <v>ｱﾙﾐｻｯｼ　引違窓</v>
          </cell>
          <cell r="C2216" t="str">
            <v>2700*1300 （5mm透明ｶﾞﾗｽ、取付金物共）</v>
          </cell>
          <cell r="D2216" t="str">
            <v>ヶ所</v>
          </cell>
          <cell r="E2216">
            <v>62100</v>
          </cell>
          <cell r="F2216" t="str">
            <v>P-132</v>
          </cell>
        </row>
        <row r="2217">
          <cell r="A2217">
            <v>262360</v>
          </cell>
          <cell r="B2217" t="str">
            <v>ｱﾙﾐｻｯｼ　引違窓</v>
          </cell>
          <cell r="C2217" t="str">
            <v>1300*1500 （5mm透明ｶﾞﾗｽ、取付金物共）</v>
          </cell>
          <cell r="D2217" t="str">
            <v>ヶ所</v>
          </cell>
          <cell r="E2217">
            <v>34800</v>
          </cell>
          <cell r="F2217" t="str">
            <v>P-132</v>
          </cell>
        </row>
        <row r="2218">
          <cell r="A2218">
            <v>262361</v>
          </cell>
          <cell r="B2218" t="str">
            <v>ｱﾙﾐｻｯｼ　引違窓</v>
          </cell>
          <cell r="C2218" t="str">
            <v>1900*1500 （5mm透明ｶﾞﾗｽ、取付金物共）</v>
          </cell>
          <cell r="D2218" t="str">
            <v>ヶ所</v>
          </cell>
          <cell r="E2218">
            <v>49200</v>
          </cell>
          <cell r="F2218" t="str">
            <v>P-132</v>
          </cell>
        </row>
        <row r="2219">
          <cell r="A2219">
            <v>262362</v>
          </cell>
          <cell r="B2219" t="str">
            <v>ｱﾙﾐｻｯｼ　引違窓</v>
          </cell>
          <cell r="C2219" t="str">
            <v>2000*1500 （5mm透明ｶﾞﾗｽ、取付金物共</v>
          </cell>
          <cell r="D2219" t="str">
            <v>ヶ所</v>
          </cell>
          <cell r="E2219">
            <v>51800</v>
          </cell>
          <cell r="F2219" t="str">
            <v>P-132</v>
          </cell>
        </row>
        <row r="2220">
          <cell r="A2220">
            <v>262363</v>
          </cell>
          <cell r="B2220" t="str">
            <v>ｱﾙﾐｻｯｼ　引違窓</v>
          </cell>
          <cell r="C2220" t="str">
            <v>2100*1500 （5mm透明ｶﾞﾗｽ、取付金物共）</v>
          </cell>
          <cell r="D2220" t="str">
            <v>ヶ所</v>
          </cell>
          <cell r="E2220">
            <v>54400</v>
          </cell>
          <cell r="F2220" t="str">
            <v>P-132</v>
          </cell>
        </row>
        <row r="2221">
          <cell r="A2221">
            <v>262364</v>
          </cell>
          <cell r="B2221" t="str">
            <v>ｱﾙﾐｻｯｼ　引違窓</v>
          </cell>
          <cell r="C2221" t="str">
            <v>2200*1500 （5mm透明ｶﾞﾗｽ、取付金物共）</v>
          </cell>
          <cell r="D2221" t="str">
            <v>ヶ所</v>
          </cell>
          <cell r="E2221">
            <v>57100</v>
          </cell>
          <cell r="F2221" t="str">
            <v>P-132</v>
          </cell>
        </row>
        <row r="2222">
          <cell r="A2222">
            <v>262365</v>
          </cell>
          <cell r="B2222" t="str">
            <v>ｱﾙﾐｻｯｼ　引違窓</v>
          </cell>
          <cell r="C2222" t="str">
            <v>2300*1500 （5mm透明ｶﾞﾗｽ、取付金物共）</v>
          </cell>
          <cell r="D2222" t="str">
            <v>ヶ所</v>
          </cell>
          <cell r="E2222">
            <v>59700</v>
          </cell>
          <cell r="F2222" t="str">
            <v>P-132</v>
          </cell>
        </row>
        <row r="2223">
          <cell r="A2223">
            <v>262366</v>
          </cell>
          <cell r="B2223" t="str">
            <v>ｱﾙﾐｻｯｼ　引違窓</v>
          </cell>
          <cell r="C2223" t="str">
            <v>2400*1500 （5mm透明ｶﾞﾗｽ、取付金物共）</v>
          </cell>
          <cell r="D2223" t="str">
            <v>ヶ所</v>
          </cell>
          <cell r="E2223">
            <v>62300</v>
          </cell>
          <cell r="F2223" t="str">
            <v>P-132</v>
          </cell>
        </row>
        <row r="2224">
          <cell r="A2224">
            <v>262367</v>
          </cell>
          <cell r="B2224" t="str">
            <v>ｱﾙﾐｻｯｼ　引違窓</v>
          </cell>
          <cell r="C2224" t="str">
            <v>2500*1500 （5mm透明ｶﾞﾗｽ、取付金物共）</v>
          </cell>
          <cell r="D2224" t="str">
            <v>ヶ所</v>
          </cell>
          <cell r="E2224">
            <v>64900</v>
          </cell>
          <cell r="F2224" t="str">
            <v>P-132</v>
          </cell>
        </row>
        <row r="2225">
          <cell r="A2225">
            <v>262368</v>
          </cell>
          <cell r="B2225" t="str">
            <v>ｱﾙﾐｻｯｼ　引違窓</v>
          </cell>
          <cell r="C2225" t="str">
            <v>2600*1500 （5mm透明ｶﾞﾗｽ、取付金物共）</v>
          </cell>
          <cell r="D2225" t="str">
            <v>ヶ所</v>
          </cell>
          <cell r="E2225">
            <v>67300</v>
          </cell>
          <cell r="F2225" t="str">
            <v>P-132</v>
          </cell>
        </row>
        <row r="2226">
          <cell r="A2226">
            <v>262369</v>
          </cell>
          <cell r="B2226" t="str">
            <v>ｱﾙﾐｻｯｼ　引違窓</v>
          </cell>
          <cell r="C2226" t="str">
            <v>2700*1500 （5mm透明ｶﾞﾗｽ、取付金物共）</v>
          </cell>
          <cell r="D2226" t="str">
            <v>ヶ所</v>
          </cell>
          <cell r="E2226">
            <v>70000</v>
          </cell>
          <cell r="F2226" t="str">
            <v>P-132</v>
          </cell>
        </row>
        <row r="2227">
          <cell r="A2227">
            <v>262370</v>
          </cell>
          <cell r="B2227" t="str">
            <v>ｱﾙﾐｻｯｼ　引違窓</v>
          </cell>
          <cell r="C2227" t="str">
            <v>1500*1750 （5mm透明ｶﾞﾗｽ、取付金物共）</v>
          </cell>
          <cell r="D2227" t="str">
            <v>ヶ所</v>
          </cell>
          <cell r="E2227">
            <v>47800</v>
          </cell>
          <cell r="F2227" t="str">
            <v>P-132</v>
          </cell>
        </row>
        <row r="2228">
          <cell r="A2228">
            <v>262371</v>
          </cell>
          <cell r="B2228" t="str">
            <v>ｱﾙﾐｻｯｼ　引違窓</v>
          </cell>
          <cell r="C2228" t="str">
            <v>1900*1750 （5mm透明ｶﾞﾗｽ、取付金物共）</v>
          </cell>
          <cell r="D2228" t="str">
            <v>ヶ所</v>
          </cell>
          <cell r="E2228">
            <v>58500</v>
          </cell>
          <cell r="F2228" t="str">
            <v>P-132</v>
          </cell>
        </row>
        <row r="2229">
          <cell r="A2229">
            <v>262372</v>
          </cell>
          <cell r="B2229" t="str">
            <v>ｱﾙﾐｻｯｼ　引違窓</v>
          </cell>
          <cell r="C2229" t="str">
            <v>2000*1750 （5mm透明ｶﾞﾗｽ、取付金物共</v>
          </cell>
          <cell r="D2229" t="str">
            <v>ヶ所</v>
          </cell>
          <cell r="E2229">
            <v>63800</v>
          </cell>
          <cell r="F2229" t="str">
            <v>P-132</v>
          </cell>
        </row>
        <row r="2230">
          <cell r="A2230">
            <v>262373</v>
          </cell>
          <cell r="B2230" t="str">
            <v>ｱﾙﾐｻｯｼ　引違窓</v>
          </cell>
          <cell r="C2230" t="str">
            <v>2100*1750 （5mm透明ｶﾞﾗｽ、取付金物共）</v>
          </cell>
          <cell r="D2230" t="str">
            <v>ヶ所</v>
          </cell>
          <cell r="E2230">
            <v>66800</v>
          </cell>
          <cell r="F2230" t="str">
            <v>P-132</v>
          </cell>
        </row>
        <row r="2231">
          <cell r="A2231">
            <v>262374</v>
          </cell>
          <cell r="B2231" t="str">
            <v>ｱﾙﾐｻｯｼ　引違窓</v>
          </cell>
          <cell r="C2231" t="str">
            <v>2200*1750 （5mm透明ｶﾞﾗｽ、取付金物共）</v>
          </cell>
          <cell r="D2231" t="str">
            <v>ヶ所</v>
          </cell>
          <cell r="E2231">
            <v>70300</v>
          </cell>
          <cell r="F2231" t="str">
            <v>P-132</v>
          </cell>
        </row>
        <row r="2232">
          <cell r="A2232">
            <v>262375</v>
          </cell>
          <cell r="B2232" t="str">
            <v>ｱﾙﾐｻｯｼ　引違窓</v>
          </cell>
          <cell r="C2232" t="str">
            <v>2300*1750 （5mm透明ｶﾞﾗｽ、取付金物共）</v>
          </cell>
          <cell r="D2232" t="str">
            <v>ヶ所</v>
          </cell>
          <cell r="E2232">
            <v>73500</v>
          </cell>
          <cell r="F2232" t="str">
            <v>P-132</v>
          </cell>
        </row>
        <row r="2233">
          <cell r="A2233">
            <v>262376</v>
          </cell>
          <cell r="B2233" t="str">
            <v>ｱﾙﾐｻｯｼ　引違窓</v>
          </cell>
          <cell r="C2233" t="str">
            <v>2400*1750 （5mm透明ｶﾞﾗｽ、取付金物共）</v>
          </cell>
          <cell r="D2233" t="str">
            <v>ヶ所</v>
          </cell>
          <cell r="E2233">
            <v>76600</v>
          </cell>
          <cell r="F2233" t="str">
            <v>P-132</v>
          </cell>
        </row>
        <row r="2234">
          <cell r="A2234">
            <v>262377</v>
          </cell>
          <cell r="B2234" t="str">
            <v>ｱﾙﾐｻｯｼ　引違窓</v>
          </cell>
          <cell r="C2234" t="str">
            <v>2500*1750 （5mm透明ｶﾞﾗｽ、取付金物共）</v>
          </cell>
          <cell r="D2234" t="str">
            <v>ヶ所</v>
          </cell>
          <cell r="E2234">
            <v>79800</v>
          </cell>
          <cell r="F2234" t="str">
            <v>P-132</v>
          </cell>
        </row>
        <row r="2235">
          <cell r="A2235">
            <v>262378</v>
          </cell>
          <cell r="B2235" t="str">
            <v>ｱﾙﾐｻｯｼ　引違窓</v>
          </cell>
          <cell r="C2235" t="str">
            <v>2600*1750 （5mm透明ｶﾞﾗｽ、取付金物共）</v>
          </cell>
          <cell r="D2235" t="str">
            <v>ヶ所</v>
          </cell>
          <cell r="E2235">
            <v>83000</v>
          </cell>
          <cell r="F2235" t="str">
            <v>P-132</v>
          </cell>
        </row>
        <row r="2236">
          <cell r="A2236">
            <v>262379</v>
          </cell>
          <cell r="B2236" t="str">
            <v>ｱﾙﾐｻｯｼ　引違窓</v>
          </cell>
          <cell r="C2236" t="str">
            <v>2700*1750 （5mm透明ｶﾞﾗｽ、取付金物共）</v>
          </cell>
          <cell r="D2236" t="str">
            <v>ヶ所</v>
          </cell>
          <cell r="E2236">
            <v>86200</v>
          </cell>
          <cell r="F2236" t="str">
            <v>P-132</v>
          </cell>
        </row>
        <row r="2237">
          <cell r="A2237">
            <v>262380</v>
          </cell>
          <cell r="B2237" t="str">
            <v>ｱﾙﾐｻｯｼ　引違窓</v>
          </cell>
          <cell r="C2237" t="str">
            <v>1600*1900 （5mm透明ｶﾞﾗｽ、取付金物共）</v>
          </cell>
          <cell r="D2237" t="str">
            <v>ヶ所</v>
          </cell>
          <cell r="E2237">
            <v>55300</v>
          </cell>
          <cell r="F2237" t="str">
            <v>P-132</v>
          </cell>
        </row>
        <row r="2238">
          <cell r="A2238">
            <v>262381</v>
          </cell>
          <cell r="B2238" t="str">
            <v>ｱﾙﾐｻｯｼ　引違窓</v>
          </cell>
          <cell r="C2238" t="str">
            <v>1900*1900 （5mm透明ｶﾞﾗｽ、取付金物共）</v>
          </cell>
          <cell r="D2238" t="str">
            <v>ヶ所</v>
          </cell>
          <cell r="E2238">
            <v>64100</v>
          </cell>
          <cell r="F2238" t="str">
            <v>P-132</v>
          </cell>
        </row>
        <row r="2239">
          <cell r="A2239">
            <v>262382</v>
          </cell>
          <cell r="B2239" t="str">
            <v>ｱﾙﾐｻｯｼ　引違窓</v>
          </cell>
          <cell r="C2239" t="str">
            <v>2000*1900 （5mm透明ｶﾞﾗｽ、取付金物共</v>
          </cell>
          <cell r="D2239" t="str">
            <v>ヶ所</v>
          </cell>
          <cell r="E2239">
            <v>67500</v>
          </cell>
          <cell r="F2239" t="str">
            <v>P-132</v>
          </cell>
        </row>
        <row r="2240">
          <cell r="A2240">
            <v>262383</v>
          </cell>
          <cell r="B2240" t="str">
            <v>ｱﾙﾐｻｯｼ　引違窓</v>
          </cell>
          <cell r="C2240" t="str">
            <v>2100*1900 （5mm透明ｶﾞﾗｽ、取付金物共）</v>
          </cell>
          <cell r="D2240" t="str">
            <v>ヶ所</v>
          </cell>
          <cell r="E2240">
            <v>70800</v>
          </cell>
          <cell r="F2240" t="str">
            <v>P-133</v>
          </cell>
        </row>
        <row r="2241">
          <cell r="A2241">
            <v>262384</v>
          </cell>
          <cell r="B2241" t="str">
            <v>ｱﾙﾐｻｯｼ　引違窓</v>
          </cell>
          <cell r="C2241" t="str">
            <v>2200*1900 （5mm透明ｶﾞﾗｽ、取付金物共）</v>
          </cell>
          <cell r="D2241" t="str">
            <v>ヶ所</v>
          </cell>
          <cell r="E2241">
            <v>74300</v>
          </cell>
          <cell r="F2241" t="str">
            <v>P-133</v>
          </cell>
        </row>
        <row r="2242">
          <cell r="A2242">
            <v>262385</v>
          </cell>
          <cell r="B2242" t="str">
            <v>ｱﾙﾐｻｯｼ　引違窓</v>
          </cell>
          <cell r="C2242" t="str">
            <v>2300*1900 （5mm透明ｶﾞﾗｽ、取付金物共）</v>
          </cell>
          <cell r="D2242" t="str">
            <v>ヶ所</v>
          </cell>
          <cell r="E2242">
            <v>77500</v>
          </cell>
          <cell r="F2242" t="str">
            <v>P-133</v>
          </cell>
        </row>
        <row r="2243">
          <cell r="A2243">
            <v>262386</v>
          </cell>
          <cell r="B2243" t="str">
            <v>ｱﾙﾐｻｯｼ　引違窓</v>
          </cell>
          <cell r="C2243" t="str">
            <v>2400*1900 （5mm透明ｶﾞﾗｽ、取付金物共）</v>
          </cell>
          <cell r="D2243" t="str">
            <v>ヶ所</v>
          </cell>
          <cell r="E2243">
            <v>81100</v>
          </cell>
          <cell r="F2243" t="str">
            <v>P-133</v>
          </cell>
        </row>
        <row r="2244">
          <cell r="A2244">
            <v>262387</v>
          </cell>
          <cell r="B2244" t="str">
            <v>ｱﾙﾐｻｯｼ　引違窓</v>
          </cell>
          <cell r="C2244" t="str">
            <v>2500*1900 （5mm透明ｶﾞﾗｽ、取付金物共）</v>
          </cell>
          <cell r="D2244" t="str">
            <v>ヶ所</v>
          </cell>
          <cell r="E2244">
            <v>84300</v>
          </cell>
          <cell r="F2244" t="str">
            <v>P-133</v>
          </cell>
        </row>
        <row r="2245">
          <cell r="A2245">
            <v>262388</v>
          </cell>
          <cell r="B2245" t="str">
            <v>ｱﾙﾐｻｯｼ　引違窓</v>
          </cell>
          <cell r="C2245" t="str">
            <v>2600*1900 （5mm透明ｶﾞﾗｽ、取付金物共）</v>
          </cell>
          <cell r="D2245" t="str">
            <v>ヶ所</v>
          </cell>
          <cell r="E2245">
            <v>87700</v>
          </cell>
          <cell r="F2245" t="str">
            <v>P-133</v>
          </cell>
        </row>
        <row r="2246">
          <cell r="A2246">
            <v>262389</v>
          </cell>
          <cell r="B2246" t="str">
            <v>ｱﾙﾐｻｯｼ　引違窓</v>
          </cell>
          <cell r="C2246" t="str">
            <v>2700*1900 （5mm透明ｶﾞﾗｽ、取付金物共）</v>
          </cell>
          <cell r="D2246" t="str">
            <v>ヶ所</v>
          </cell>
          <cell r="E2246">
            <v>91300</v>
          </cell>
          <cell r="F2246" t="str">
            <v>P-133</v>
          </cell>
        </row>
        <row r="2247">
          <cell r="A2247">
            <v>262390</v>
          </cell>
          <cell r="B2247" t="str">
            <v>ｱﾙﾐｻｯｼ　引違窓小窓</v>
          </cell>
          <cell r="C2247" t="str">
            <v>網戸無し 790*365 （取付金物共）</v>
          </cell>
          <cell r="D2247" t="str">
            <v>ヶ所</v>
          </cell>
          <cell r="E2247">
            <v>8200</v>
          </cell>
          <cell r="F2247" t="str">
            <v>P-133</v>
          </cell>
        </row>
        <row r="2248">
          <cell r="A2248">
            <v>262391</v>
          </cell>
          <cell r="B2248" t="str">
            <v>ｱﾙﾐｻｯｼ　引違窓小窓</v>
          </cell>
          <cell r="C2248" t="str">
            <v>網戸無し 790*455 （取付金物共）</v>
          </cell>
          <cell r="D2248" t="str">
            <v>ヶ所</v>
          </cell>
          <cell r="E2248">
            <v>9220</v>
          </cell>
          <cell r="F2248" t="str">
            <v>P-133</v>
          </cell>
        </row>
        <row r="2249">
          <cell r="A2249">
            <v>262392</v>
          </cell>
          <cell r="B2249" t="str">
            <v>ｱﾙﾐｻｯｼ　引違窓　小</v>
          </cell>
          <cell r="C2249" t="str">
            <v>網戸無し 1245*455 （取付金物共）</v>
          </cell>
          <cell r="D2249" t="str">
            <v>ヶ所</v>
          </cell>
          <cell r="E2249">
            <v>12200</v>
          </cell>
          <cell r="F2249" t="str">
            <v>P-133</v>
          </cell>
        </row>
        <row r="2250">
          <cell r="A2250">
            <v>262393</v>
          </cell>
          <cell r="B2250" t="str">
            <v>ｱﾙﾐｻｯｼ　引違窓　小</v>
          </cell>
          <cell r="C2250" t="str">
            <v>網戸無し 1245*605 （取付金物共）　</v>
          </cell>
          <cell r="D2250" t="str">
            <v>ヶ所</v>
          </cell>
          <cell r="E2250">
            <v>14400</v>
          </cell>
          <cell r="F2250" t="str">
            <v>P-133</v>
          </cell>
        </row>
        <row r="2251">
          <cell r="A2251">
            <v>262394</v>
          </cell>
          <cell r="B2251" t="str">
            <v>ｱﾙﾐｻｯｼ　引違窓　中</v>
          </cell>
          <cell r="C2251" t="str">
            <v>網戸無し 1700*850 （取付金物共）</v>
          </cell>
          <cell r="D2251" t="str">
            <v>ヶ所</v>
          </cell>
          <cell r="E2251">
            <v>23600</v>
          </cell>
          <cell r="F2251" t="str">
            <v>P-133</v>
          </cell>
        </row>
        <row r="2252">
          <cell r="A2252">
            <v>262395</v>
          </cell>
          <cell r="B2252" t="str">
            <v>ｱﾙﾐｻｯｼ　引違窓　中</v>
          </cell>
          <cell r="C2252" t="str">
            <v>網戸無し 1700*1210 （取付金物共）</v>
          </cell>
          <cell r="D2252" t="str">
            <v>ヶ所</v>
          </cell>
          <cell r="E2252">
            <v>30800</v>
          </cell>
          <cell r="F2252" t="str">
            <v>P-133</v>
          </cell>
        </row>
        <row r="2253">
          <cell r="A2253">
            <v>262396</v>
          </cell>
          <cell r="B2253" t="str">
            <v>ｱﾙﾐｻｯｼ　引違窓　大</v>
          </cell>
          <cell r="C2253" t="str">
            <v>網戸無し 1700*1850 （取付金物共）</v>
          </cell>
          <cell r="D2253" t="str">
            <v>ヶ所</v>
          </cell>
          <cell r="E2253">
            <v>50300</v>
          </cell>
          <cell r="F2253" t="str">
            <v>P-133</v>
          </cell>
        </row>
        <row r="2254">
          <cell r="A2254">
            <v>262397</v>
          </cell>
          <cell r="B2254" t="str">
            <v>ｱﾙﾐｻｯｼ　引違窓　大</v>
          </cell>
          <cell r="C2254" t="str">
            <v>網戸無し 1700*2200 （取付金物共）</v>
          </cell>
          <cell r="D2254" t="str">
            <v>ヶ所</v>
          </cell>
          <cell r="E2254">
            <v>65100</v>
          </cell>
          <cell r="F2254" t="str">
            <v>P-133</v>
          </cell>
        </row>
        <row r="2255">
          <cell r="A2255">
            <v>262398</v>
          </cell>
          <cell r="B2255" t="str">
            <v>ｱﾙﾐｻｯｼ　引違窓小窓</v>
          </cell>
          <cell r="C2255" t="str">
            <v>網戸付 790*365 （取付金物共）</v>
          </cell>
          <cell r="D2255" t="str">
            <v>ヶ所</v>
          </cell>
          <cell r="E2255">
            <v>9490</v>
          </cell>
          <cell r="F2255" t="str">
            <v>P-133</v>
          </cell>
        </row>
        <row r="2256">
          <cell r="A2256">
            <v>262399</v>
          </cell>
          <cell r="B2256" t="str">
            <v>ｱﾙﾐｻｯｼ　引違窓小窓</v>
          </cell>
          <cell r="C2256" t="str">
            <v>網戸付 790*455（取付金物共）</v>
          </cell>
          <cell r="D2256" t="str">
            <v>ヶ所</v>
          </cell>
          <cell r="E2256">
            <v>10600</v>
          </cell>
          <cell r="F2256" t="str">
            <v>P-133</v>
          </cell>
        </row>
        <row r="2257">
          <cell r="A2257">
            <v>262400</v>
          </cell>
          <cell r="B2257" t="str">
            <v>ｱﾙﾐｻｯｼ　引違窓　小</v>
          </cell>
          <cell r="C2257" t="str">
            <v>網戸付 1245*455（取付金物共）</v>
          </cell>
          <cell r="D2257" t="str">
            <v>ヶ所</v>
          </cell>
          <cell r="E2257">
            <v>14000</v>
          </cell>
          <cell r="F2257" t="str">
            <v>P-133</v>
          </cell>
        </row>
        <row r="2258">
          <cell r="A2258">
            <v>262401</v>
          </cell>
          <cell r="B2258" t="str">
            <v>ｱﾙﾐｻｯｼ　引違窓　小</v>
          </cell>
          <cell r="C2258" t="str">
            <v>網戸付 1245*605（取付金物共）</v>
          </cell>
          <cell r="D2258" t="str">
            <v>ヶ所</v>
          </cell>
          <cell r="E2258">
            <v>16300</v>
          </cell>
          <cell r="F2258" t="str">
            <v>P-133</v>
          </cell>
        </row>
        <row r="2259">
          <cell r="A2259">
            <v>262402</v>
          </cell>
          <cell r="B2259" t="str">
            <v>ｱﾙﾐｻｯｼ　引違窓　中</v>
          </cell>
          <cell r="C2259" t="str">
            <v>網戸付 1700*850（取付金物共）</v>
          </cell>
          <cell r="D2259" t="str">
            <v>ヶ所</v>
          </cell>
          <cell r="E2259">
            <v>26100</v>
          </cell>
          <cell r="F2259" t="str">
            <v>P-133</v>
          </cell>
        </row>
        <row r="2260">
          <cell r="A2260">
            <v>262403</v>
          </cell>
          <cell r="B2260" t="str">
            <v>ｱﾙﾐｻｯｼ　引違窓　中</v>
          </cell>
          <cell r="C2260" t="str">
            <v>網戸付 1700*1210（取付金物共）</v>
          </cell>
          <cell r="D2260" t="str">
            <v>ヶ所</v>
          </cell>
          <cell r="E2260">
            <v>34000</v>
          </cell>
          <cell r="F2260" t="str">
            <v>P-133</v>
          </cell>
        </row>
        <row r="2261">
          <cell r="A2261">
            <v>262404</v>
          </cell>
          <cell r="B2261" t="str">
            <v>ｱﾙﾐｻｯｼ　引違窓　大</v>
          </cell>
          <cell r="C2261" t="str">
            <v>網戸付 1700*1850（取付金物共）</v>
          </cell>
          <cell r="D2261" t="str">
            <v>ヶ所</v>
          </cell>
          <cell r="E2261">
            <v>55000</v>
          </cell>
          <cell r="F2261" t="str">
            <v>P-133</v>
          </cell>
        </row>
        <row r="2262">
          <cell r="A2262">
            <v>262405</v>
          </cell>
          <cell r="B2262" t="str">
            <v>ｱﾙﾐｻｯｼ　引違窓　大</v>
          </cell>
          <cell r="C2262" t="str">
            <v>網戸付 1700*2200（取付金物共）</v>
          </cell>
          <cell r="D2262" t="str">
            <v>ヶ所</v>
          </cell>
          <cell r="E2262">
            <v>75000</v>
          </cell>
          <cell r="F2262" t="str">
            <v>P-133</v>
          </cell>
        </row>
        <row r="2263">
          <cell r="A2263">
            <v>262406</v>
          </cell>
          <cell r="B2263" t="str">
            <v>ｱﾙﾐｻｯｼ　引違窓　中</v>
          </cell>
          <cell r="C2263" t="str">
            <v>雨戸鋼板 鏡板網戸無 1696*905(取付金物共）</v>
          </cell>
          <cell r="D2263" t="str">
            <v>ヶ所</v>
          </cell>
          <cell r="E2263">
            <v>41100</v>
          </cell>
          <cell r="F2263" t="str">
            <v>P-133</v>
          </cell>
        </row>
        <row r="2264">
          <cell r="A2264">
            <v>262407</v>
          </cell>
          <cell r="B2264" t="str">
            <v>ｱﾙﾐｻｯｼ　引違窓　中</v>
          </cell>
          <cell r="C2264" t="str">
            <v>雨戸鋼板 鏡板網戸無 1696*1208(取付金物共）</v>
          </cell>
          <cell r="D2264" t="str">
            <v>ヶ所</v>
          </cell>
          <cell r="E2264">
            <v>48800</v>
          </cell>
          <cell r="F2264" t="str">
            <v>P-133</v>
          </cell>
        </row>
        <row r="2265">
          <cell r="A2265">
            <v>262408</v>
          </cell>
          <cell r="B2265" t="str">
            <v>ｱﾙﾐｻｯｼ　引違窓　大</v>
          </cell>
          <cell r="C2265" t="str">
            <v>雨戸鋼板 鏡板網戸無 1696*1790(取付金物共）</v>
          </cell>
          <cell r="D2265" t="str">
            <v>ヶ所</v>
          </cell>
          <cell r="E2265">
            <v>69100</v>
          </cell>
          <cell r="F2265" t="str">
            <v>P-133</v>
          </cell>
        </row>
        <row r="2266">
          <cell r="A2266">
            <v>262409</v>
          </cell>
          <cell r="B2266" t="str">
            <v>ｱﾙﾐｻｯｼ　引違窓　大</v>
          </cell>
          <cell r="C2266" t="str">
            <v>雨戸鋼板 鏡板網戸無 1696*2183(取付金物共）</v>
          </cell>
          <cell r="D2266" t="str">
            <v>ヶ所</v>
          </cell>
          <cell r="E2266">
            <v>89300</v>
          </cell>
          <cell r="F2266" t="str">
            <v>P-134</v>
          </cell>
        </row>
        <row r="2267">
          <cell r="A2267">
            <v>262410</v>
          </cell>
          <cell r="B2267" t="str">
            <v>ｱﾙﾐｻｯｼ　引違窓　中</v>
          </cell>
          <cell r="C2267" t="str">
            <v>雨戸鋼板 鏡板無網戸付 1696*905(取付金物共）</v>
          </cell>
          <cell r="D2267" t="str">
            <v>ヶ所</v>
          </cell>
          <cell r="E2267">
            <v>43700</v>
          </cell>
          <cell r="F2267" t="str">
            <v>P-134</v>
          </cell>
        </row>
        <row r="2268">
          <cell r="A2268">
            <v>262411</v>
          </cell>
          <cell r="B2268" t="str">
            <v>ｱﾙﾐｻｯｼ　引違窓　中</v>
          </cell>
          <cell r="C2268" t="str">
            <v>雨戸鋼板 鏡板無網戸付 1696*1208(取付金物共）</v>
          </cell>
          <cell r="D2268" t="str">
            <v>ヶ所</v>
          </cell>
          <cell r="E2268">
            <v>52000</v>
          </cell>
          <cell r="F2268" t="str">
            <v>P-134</v>
          </cell>
        </row>
        <row r="2269">
          <cell r="A2269">
            <v>262412</v>
          </cell>
          <cell r="B2269" t="str">
            <v>ｱﾙﾐｻｯｼ　引違窓　大</v>
          </cell>
          <cell r="C2269" t="str">
            <v>雨戸鋼板 鏡板無網戸付 1696*1790(取付金物共）</v>
          </cell>
          <cell r="D2269" t="str">
            <v>ヶ所</v>
          </cell>
          <cell r="E2269">
            <v>73800</v>
          </cell>
          <cell r="F2269" t="str">
            <v>P-134</v>
          </cell>
        </row>
        <row r="2270">
          <cell r="A2270">
            <v>262413</v>
          </cell>
          <cell r="B2270" t="str">
            <v>ｱﾙﾐｻｯｼ　引違窓　大</v>
          </cell>
          <cell r="C2270" t="str">
            <v>雨戸鋼板 鏡板無網戸付 1696*2183(取付金物共）</v>
          </cell>
          <cell r="D2270" t="str">
            <v>ヶ所</v>
          </cell>
          <cell r="E2270">
            <v>96100</v>
          </cell>
          <cell r="F2270" t="str">
            <v>P-134</v>
          </cell>
        </row>
        <row r="2271">
          <cell r="A2271">
            <v>262414</v>
          </cell>
          <cell r="B2271" t="str">
            <v>ｱﾙﾐｻｯｼ　引違窓　中</v>
          </cell>
          <cell r="C2271" t="str">
            <v>雨戸鋼板 鏡板付網戸無 1696*905(取付金物共）</v>
          </cell>
          <cell r="D2271" t="str">
            <v>ヶ所</v>
          </cell>
          <cell r="E2271">
            <v>46100</v>
          </cell>
          <cell r="F2271" t="str">
            <v>P-134</v>
          </cell>
        </row>
        <row r="2272">
          <cell r="A2272">
            <v>262415</v>
          </cell>
          <cell r="B2272" t="str">
            <v>ｱﾙﾐｻｯｼ　引違窓　中</v>
          </cell>
          <cell r="C2272" t="str">
            <v>雨戸鋼板 鏡板付網戸無 1696*1208(取付金物共）</v>
          </cell>
          <cell r="D2272" t="str">
            <v>ヶ所</v>
          </cell>
          <cell r="E2272">
            <v>54500</v>
          </cell>
          <cell r="F2272" t="str">
            <v>P-134</v>
          </cell>
        </row>
        <row r="2273">
          <cell r="A2273">
            <v>262416</v>
          </cell>
          <cell r="B2273" t="str">
            <v>ｱﾙﾐｻｯｼ　引違窓　大</v>
          </cell>
          <cell r="C2273" t="str">
            <v>雨戸鋼板 鏡板付網戸無 1696*1790(取付金物共）</v>
          </cell>
          <cell r="D2273" t="str">
            <v>ヶ所</v>
          </cell>
          <cell r="E2273">
            <v>76300</v>
          </cell>
          <cell r="F2273" t="str">
            <v>P-134</v>
          </cell>
        </row>
        <row r="2274">
          <cell r="A2274">
            <v>262417</v>
          </cell>
          <cell r="B2274" t="str">
            <v>ｱﾙﾐｻｯｼ　引違窓　大</v>
          </cell>
          <cell r="C2274" t="str">
            <v>雨戸鋼板 鏡板付網戸無 1696*2183(取付金物共）</v>
          </cell>
          <cell r="D2274" t="str">
            <v>ヶ所</v>
          </cell>
          <cell r="E2274">
            <v>97700</v>
          </cell>
          <cell r="F2274" t="str">
            <v>P-134</v>
          </cell>
        </row>
        <row r="2275">
          <cell r="A2275">
            <v>262418</v>
          </cell>
          <cell r="B2275" t="str">
            <v>ｱﾙﾐｻｯｼ　引違窓　中</v>
          </cell>
          <cell r="C2275" t="str">
            <v>雨戸鋼板 鏡板網戸付 1696*905(取付金物共）</v>
          </cell>
          <cell r="D2275" t="str">
            <v>ヶ所</v>
          </cell>
          <cell r="E2275">
            <v>48700</v>
          </cell>
          <cell r="F2275" t="str">
            <v>P-134</v>
          </cell>
        </row>
        <row r="2276">
          <cell r="A2276">
            <v>262419</v>
          </cell>
          <cell r="B2276" t="str">
            <v>ｱﾙﾐｻｯｼ　引違窓　中</v>
          </cell>
          <cell r="C2276" t="str">
            <v>雨戸鋼板 鏡板網戸付 1696*1208(取付金物共）</v>
          </cell>
          <cell r="D2276" t="str">
            <v>ヶ所</v>
          </cell>
          <cell r="E2276">
            <v>57700</v>
          </cell>
          <cell r="F2276" t="str">
            <v>P-134</v>
          </cell>
        </row>
        <row r="2277">
          <cell r="A2277">
            <v>262420</v>
          </cell>
          <cell r="B2277" t="str">
            <v>ｱﾙﾐｻｯｼ　引違窓　大</v>
          </cell>
          <cell r="C2277" t="str">
            <v>雨戸鋼板 鏡板網戸付 1696*1790(取付金物共）</v>
          </cell>
          <cell r="D2277" t="str">
            <v>ヶ所</v>
          </cell>
          <cell r="E2277">
            <v>81000</v>
          </cell>
          <cell r="F2277" t="str">
            <v>P-134</v>
          </cell>
        </row>
        <row r="2278">
          <cell r="A2278">
            <v>262421</v>
          </cell>
          <cell r="B2278" t="str">
            <v>ｱﾙﾐｻｯｼ　引違窓　大</v>
          </cell>
          <cell r="C2278" t="str">
            <v>雨戸鋼板 鏡板網戸付 1696*2183(取付金物共）</v>
          </cell>
          <cell r="D2278" t="str">
            <v>ヶ所</v>
          </cell>
          <cell r="E2278">
            <v>104500</v>
          </cell>
          <cell r="F2278" t="str">
            <v>P-134</v>
          </cell>
        </row>
        <row r="2279">
          <cell r="A2279">
            <v>262422</v>
          </cell>
          <cell r="B2279" t="str">
            <v>ｱﾙﾐｻｯｼ　引違窓　中</v>
          </cell>
          <cell r="C2279" t="str">
            <v>雨戸断熱 鏡板網戸無 1696*905(取付金物共）</v>
          </cell>
          <cell r="D2279" t="str">
            <v>ヶ所</v>
          </cell>
          <cell r="E2279">
            <v>42600</v>
          </cell>
          <cell r="F2279" t="str">
            <v>P-134</v>
          </cell>
        </row>
        <row r="2280">
          <cell r="A2280">
            <v>262423</v>
          </cell>
          <cell r="B2280" t="str">
            <v>ｱﾙﾐｻｯｼ　引違窓　中</v>
          </cell>
          <cell r="C2280" t="str">
            <v>雨戸断熱 鏡板網戸無 1696*1208(取付金物共）</v>
          </cell>
          <cell r="D2280" t="str">
            <v>ヶ所</v>
          </cell>
          <cell r="E2280">
            <v>50700</v>
          </cell>
          <cell r="F2280" t="str">
            <v>P-134</v>
          </cell>
        </row>
        <row r="2281">
          <cell r="A2281">
            <v>262424</v>
          </cell>
          <cell r="B2281" t="str">
            <v>ｱﾙﾐｻｯｼ　引違窓　大</v>
          </cell>
          <cell r="C2281" t="str">
            <v>雨戸断熱 鏡板網戸無 1696*1790(取付金物共）</v>
          </cell>
          <cell r="D2281" t="str">
            <v>ヶ所</v>
          </cell>
          <cell r="E2281">
            <v>71800</v>
          </cell>
          <cell r="F2281" t="str">
            <v>P-134</v>
          </cell>
        </row>
        <row r="2282">
          <cell r="A2282">
            <v>262425</v>
          </cell>
          <cell r="B2282" t="str">
            <v>ｱﾙﾐｻｯｼ　引違窓　大</v>
          </cell>
          <cell r="C2282" t="str">
            <v>雨戸断熱 鏡板網戸無 1696*2183(取付金物共）</v>
          </cell>
          <cell r="D2282" t="str">
            <v>ヶ所</v>
          </cell>
          <cell r="E2282">
            <v>92200</v>
          </cell>
          <cell r="F2282" t="str">
            <v>P-134</v>
          </cell>
        </row>
        <row r="2283">
          <cell r="A2283">
            <v>262426</v>
          </cell>
          <cell r="B2283" t="str">
            <v>ｱﾙﾐｻｯｼ　引違窓　中</v>
          </cell>
          <cell r="C2283" t="str">
            <v>雨戸断熱 鏡板無網戸付 1696*905(取付金物共）</v>
          </cell>
          <cell r="D2283" t="str">
            <v>ヶ所</v>
          </cell>
          <cell r="E2283">
            <v>45200</v>
          </cell>
          <cell r="F2283" t="str">
            <v>P-134</v>
          </cell>
        </row>
        <row r="2284">
          <cell r="A2284">
            <v>262427</v>
          </cell>
          <cell r="B2284" t="str">
            <v>ｱﾙﾐｻｯｼ　引違窓　中</v>
          </cell>
          <cell r="C2284" t="str">
            <v>雨戸断熱 鏡板無網戸付 1696*1208(取付金物共）</v>
          </cell>
          <cell r="D2284" t="str">
            <v>ヶ所</v>
          </cell>
          <cell r="E2284">
            <v>53900</v>
          </cell>
          <cell r="F2284" t="str">
            <v>P-134</v>
          </cell>
        </row>
        <row r="2285">
          <cell r="A2285">
            <v>262428</v>
          </cell>
          <cell r="B2285" t="str">
            <v>ｱﾙﾐｻｯｼ　引違窓　大</v>
          </cell>
          <cell r="C2285" t="str">
            <v>雨戸断熱 鏡板無網戸付 1696*1790(取付金物共）</v>
          </cell>
          <cell r="D2285" t="str">
            <v>ヶ所</v>
          </cell>
          <cell r="E2285">
            <v>76500</v>
          </cell>
          <cell r="F2285" t="str">
            <v>P-134</v>
          </cell>
        </row>
        <row r="2286">
          <cell r="A2286">
            <v>262429</v>
          </cell>
          <cell r="B2286" t="str">
            <v>ｱﾙﾐｻｯｼ　引違窓　大</v>
          </cell>
          <cell r="C2286" t="str">
            <v>雨戸断熱 鏡板無網戸付 1696*2183(取付金物共）</v>
          </cell>
          <cell r="D2286" t="str">
            <v>ヶ所</v>
          </cell>
          <cell r="E2286">
            <v>99000</v>
          </cell>
          <cell r="F2286" t="str">
            <v>P-134</v>
          </cell>
        </row>
        <row r="2287">
          <cell r="A2287">
            <v>262430</v>
          </cell>
          <cell r="B2287" t="str">
            <v>ｱﾙﾐｻｯｼ　引違窓　中</v>
          </cell>
          <cell r="C2287" t="str">
            <v>雨戸断熱 鏡板付網戸無 1696*905(取付金物共）</v>
          </cell>
          <cell r="D2287" t="str">
            <v>ヶ所</v>
          </cell>
          <cell r="E2287">
            <v>47600</v>
          </cell>
          <cell r="F2287" t="str">
            <v>P-134</v>
          </cell>
        </row>
        <row r="2288">
          <cell r="A2288">
            <v>262431</v>
          </cell>
          <cell r="B2288" t="str">
            <v>ｱﾙﾐｻｯｼ　引違窓　中</v>
          </cell>
          <cell r="C2288" t="str">
            <v>雨戸断熱 鏡板付網戸無 1696*1208(取付金物共）</v>
          </cell>
          <cell r="D2288" t="str">
            <v>ヶ所</v>
          </cell>
          <cell r="E2288">
            <v>56400</v>
          </cell>
          <cell r="F2288" t="str">
            <v>P-134</v>
          </cell>
        </row>
        <row r="2289">
          <cell r="A2289">
            <v>262432</v>
          </cell>
          <cell r="B2289" t="str">
            <v>ｱﾙﾐｻｯｼ　引違窓　大</v>
          </cell>
          <cell r="C2289" t="str">
            <v>雨戸断熱 鏡板付網戸無 1696*1790(取付金物共）</v>
          </cell>
          <cell r="D2289" t="str">
            <v>ヶ所</v>
          </cell>
          <cell r="E2289">
            <v>79000</v>
          </cell>
          <cell r="F2289" t="str">
            <v>P-134</v>
          </cell>
        </row>
        <row r="2290">
          <cell r="A2290">
            <v>262433</v>
          </cell>
          <cell r="B2290" t="str">
            <v>ｱﾙﾐｻｯｼ　引違窓　大</v>
          </cell>
          <cell r="C2290" t="str">
            <v>雨戸断熱 鏡板付網戸無 1696*2183(取付金物共）</v>
          </cell>
          <cell r="D2290" t="str">
            <v>ヶ所</v>
          </cell>
          <cell r="E2290">
            <v>100600</v>
          </cell>
          <cell r="F2290" t="str">
            <v>P-134</v>
          </cell>
        </row>
        <row r="2291">
          <cell r="A2291">
            <v>262434</v>
          </cell>
          <cell r="B2291" t="str">
            <v>ｱﾙﾐｻｯｼ　引違窓　中</v>
          </cell>
          <cell r="C2291" t="str">
            <v>雨戸断熱 鏡板網戸付 1696*905(取付金物共）</v>
          </cell>
          <cell r="D2291" t="str">
            <v>ヶ所</v>
          </cell>
          <cell r="E2291">
            <v>50200</v>
          </cell>
          <cell r="F2291" t="str">
            <v>P-134</v>
          </cell>
        </row>
        <row r="2292">
          <cell r="A2292">
            <v>262435</v>
          </cell>
          <cell r="B2292" t="str">
            <v>ｱﾙﾐｻｯｼ　引違窓　中</v>
          </cell>
          <cell r="C2292" t="str">
            <v>雨戸断熱 鏡板網戸付 1696*1208(取付金物共）</v>
          </cell>
          <cell r="D2292" t="str">
            <v>ヶ所</v>
          </cell>
          <cell r="E2292">
            <v>59600</v>
          </cell>
          <cell r="F2292" t="str">
            <v>P-135</v>
          </cell>
        </row>
        <row r="2293">
          <cell r="A2293">
            <v>262436</v>
          </cell>
          <cell r="B2293" t="str">
            <v>ｱﾙﾐｻｯｼ　引違窓　大</v>
          </cell>
          <cell r="C2293" t="str">
            <v>雨戸断熱 鏡板網戸付 1696*1790(取付金物共）</v>
          </cell>
          <cell r="D2293" t="str">
            <v>ヶ所</v>
          </cell>
          <cell r="E2293">
            <v>83700</v>
          </cell>
          <cell r="F2293" t="str">
            <v>P-135</v>
          </cell>
        </row>
        <row r="2294">
          <cell r="A2294">
            <v>262437</v>
          </cell>
          <cell r="B2294" t="str">
            <v>ｱﾙﾐｻｯｼ　引違窓　大</v>
          </cell>
          <cell r="C2294" t="str">
            <v>雨戸断熱 鏡板網戸付 1696*2183(取付金物共）</v>
          </cell>
          <cell r="D2294" t="str">
            <v>ヶ所</v>
          </cell>
          <cell r="E2294">
            <v>107400</v>
          </cell>
          <cell r="F2294" t="str">
            <v>P-135</v>
          </cell>
        </row>
        <row r="2295">
          <cell r="A2295">
            <v>262438</v>
          </cell>
          <cell r="B2295" t="str">
            <v xml:space="preserve">ｱﾙﾐｻｯｼ　引違窓 </v>
          </cell>
          <cell r="C2295" t="str">
            <v>ｶﾗｰ 1300*350(取付金物共）</v>
          </cell>
          <cell r="D2295" t="str">
            <v>ヶ所</v>
          </cell>
          <cell r="E2295">
            <v>15800</v>
          </cell>
          <cell r="F2295" t="str">
            <v>P-135</v>
          </cell>
        </row>
        <row r="2296">
          <cell r="A2296">
            <v>262439</v>
          </cell>
          <cell r="B2296" t="str">
            <v xml:space="preserve">ｱﾙﾐｻｯｼ　引違窓 </v>
          </cell>
          <cell r="C2296" t="str">
            <v>ｶﾗｰ 1400*350(取付金物共）</v>
          </cell>
          <cell r="D2296" t="str">
            <v>ヶ所</v>
          </cell>
          <cell r="E2296">
            <v>18800</v>
          </cell>
          <cell r="F2296" t="str">
            <v>P-135</v>
          </cell>
        </row>
        <row r="2297">
          <cell r="A2297">
            <v>262440</v>
          </cell>
          <cell r="B2297" t="str">
            <v xml:space="preserve">ｱﾙﾐｻｯｼ　引違窓 </v>
          </cell>
          <cell r="C2297" t="str">
            <v>ｶﾗｰ 1500*350(取付金物共）</v>
          </cell>
          <cell r="D2297" t="str">
            <v>ヶ所</v>
          </cell>
          <cell r="E2297">
            <v>20200</v>
          </cell>
          <cell r="F2297" t="str">
            <v>P-135</v>
          </cell>
        </row>
        <row r="2298">
          <cell r="A2298">
            <v>262441</v>
          </cell>
          <cell r="B2298" t="str">
            <v xml:space="preserve">ｱﾙﾐｻｯｼ　引違窓 </v>
          </cell>
          <cell r="C2298" t="str">
            <v>ｶﾗｰ 1600*350(取付金物共）</v>
          </cell>
          <cell r="D2298" t="str">
            <v>ヶ所</v>
          </cell>
          <cell r="E2298">
            <v>21400</v>
          </cell>
          <cell r="F2298" t="str">
            <v>P-135</v>
          </cell>
        </row>
        <row r="2299">
          <cell r="A2299">
            <v>262442</v>
          </cell>
          <cell r="B2299" t="str">
            <v xml:space="preserve">ｱﾙﾐｻｯｼ　引違窓 </v>
          </cell>
          <cell r="C2299" t="str">
            <v>ｶﾗｰ 1700*350(取付金物共）</v>
          </cell>
          <cell r="D2299" t="str">
            <v>ヶ所</v>
          </cell>
          <cell r="E2299">
            <v>22900</v>
          </cell>
          <cell r="F2299" t="str">
            <v>P-135</v>
          </cell>
        </row>
        <row r="2300">
          <cell r="A2300">
            <v>262443</v>
          </cell>
          <cell r="B2300" t="str">
            <v xml:space="preserve">ｱﾙﾐｻｯｼ　引違窓 </v>
          </cell>
          <cell r="C2300" t="str">
            <v>ｶﾗｰ 1200*600(取付金物共）</v>
          </cell>
          <cell r="D2300" t="str">
            <v>ヶ所</v>
          </cell>
          <cell r="E2300">
            <v>20220</v>
          </cell>
          <cell r="F2300" t="str">
            <v>P-135</v>
          </cell>
        </row>
        <row r="2301">
          <cell r="A2301">
            <v>262444</v>
          </cell>
          <cell r="B2301" t="str">
            <v xml:space="preserve">ｱﾙﾐｻｯｼ　引違窓 </v>
          </cell>
          <cell r="C2301" t="str">
            <v>ｶﾗｰ 1400*600(取付金物共）</v>
          </cell>
          <cell r="D2301" t="str">
            <v>ヶ所</v>
          </cell>
          <cell r="E2301">
            <v>22000</v>
          </cell>
          <cell r="F2301" t="str">
            <v>P-135</v>
          </cell>
        </row>
        <row r="2302">
          <cell r="A2302">
            <v>262445</v>
          </cell>
          <cell r="B2302" t="str">
            <v xml:space="preserve">ｱﾙﾐｻｯｼ　引違窓 </v>
          </cell>
          <cell r="C2302" t="str">
            <v>ｶﾗｰ 1500*600(取付金物共）</v>
          </cell>
          <cell r="D2302" t="str">
            <v>ヶ所</v>
          </cell>
          <cell r="E2302">
            <v>23000</v>
          </cell>
          <cell r="F2302" t="str">
            <v>P-135</v>
          </cell>
        </row>
        <row r="2303">
          <cell r="A2303">
            <v>262446</v>
          </cell>
          <cell r="B2303" t="str">
            <v xml:space="preserve">ｱﾙﾐｻｯｼ　引違窓 </v>
          </cell>
          <cell r="C2303" t="str">
            <v>ｶﾗｰ 1600*600(取付金物共）</v>
          </cell>
          <cell r="D2303" t="str">
            <v>ヶ所</v>
          </cell>
          <cell r="E2303">
            <v>23800</v>
          </cell>
          <cell r="F2303" t="str">
            <v>P-135</v>
          </cell>
        </row>
        <row r="2304">
          <cell r="A2304">
            <v>262447</v>
          </cell>
          <cell r="B2304" t="str">
            <v xml:space="preserve">ｱﾙﾐｻｯｼ　引違窓 </v>
          </cell>
          <cell r="C2304" t="str">
            <v>ｶﾗｰ 1700*600(取付金物共）</v>
          </cell>
          <cell r="D2304" t="str">
            <v>ヶ所</v>
          </cell>
          <cell r="E2304">
            <v>24900</v>
          </cell>
          <cell r="F2304" t="str">
            <v>P-135</v>
          </cell>
        </row>
        <row r="2305">
          <cell r="A2305">
            <v>262448</v>
          </cell>
          <cell r="B2305" t="str">
            <v xml:space="preserve">ｱﾙﾐｻｯｼ　引違窓 </v>
          </cell>
          <cell r="C2305" t="str">
            <v>ｶﾗｰ 1800*600(取付金物共）</v>
          </cell>
          <cell r="D2305" t="str">
            <v>ヶ所</v>
          </cell>
          <cell r="E2305">
            <v>26300</v>
          </cell>
          <cell r="F2305" t="str">
            <v>P-135</v>
          </cell>
        </row>
        <row r="2306">
          <cell r="A2306">
            <v>262449</v>
          </cell>
          <cell r="B2306" t="str">
            <v xml:space="preserve">ｱﾙﾐｻｯｼ　引違窓 </v>
          </cell>
          <cell r="C2306" t="str">
            <v>ｶﾗｰ 1200*900(取付金物共）</v>
          </cell>
          <cell r="D2306" t="str">
            <v>ヶ所</v>
          </cell>
          <cell r="E2306">
            <v>25100</v>
          </cell>
          <cell r="F2306" t="str">
            <v>P-135</v>
          </cell>
        </row>
        <row r="2307">
          <cell r="A2307">
            <v>262450</v>
          </cell>
          <cell r="B2307" t="str">
            <v xml:space="preserve">ｱﾙﾐｻｯｼ　引違窓 </v>
          </cell>
          <cell r="C2307" t="str">
            <v>ｶﾗｰ 1400*900(取付金物共）</v>
          </cell>
          <cell r="D2307" t="str">
            <v>ヶ所</v>
          </cell>
          <cell r="E2307">
            <v>27700</v>
          </cell>
          <cell r="F2307" t="str">
            <v>P-135</v>
          </cell>
        </row>
        <row r="2308">
          <cell r="A2308">
            <v>262451</v>
          </cell>
          <cell r="B2308" t="str">
            <v xml:space="preserve">ｱﾙﾐｻｯｼ　引違窓 </v>
          </cell>
          <cell r="C2308" t="str">
            <v>ｶﾗｰ 1500*900(取付金物共）</v>
          </cell>
          <cell r="D2308" t="str">
            <v>ヶ所</v>
          </cell>
          <cell r="E2308">
            <v>29200</v>
          </cell>
          <cell r="F2308" t="str">
            <v>P-135</v>
          </cell>
        </row>
        <row r="2309">
          <cell r="A2309">
            <v>262452</v>
          </cell>
          <cell r="B2309" t="str">
            <v xml:space="preserve">ｱﾙﾐｻｯｼ　引違窓 </v>
          </cell>
          <cell r="C2309" t="str">
            <v>ｶﾗｰ 1600*900(取付金物共）</v>
          </cell>
          <cell r="D2309" t="str">
            <v>ヶ所</v>
          </cell>
          <cell r="E2309">
            <v>30400</v>
          </cell>
          <cell r="F2309" t="str">
            <v>P-135</v>
          </cell>
        </row>
        <row r="2310">
          <cell r="A2310">
            <v>262453</v>
          </cell>
          <cell r="B2310" t="str">
            <v xml:space="preserve">ｱﾙﾐｻｯｼ　引違窓 </v>
          </cell>
          <cell r="C2310" t="str">
            <v>ｶﾗｰ 1700*900(取付金物共）</v>
          </cell>
          <cell r="D2310" t="str">
            <v>ヶ所</v>
          </cell>
          <cell r="E2310">
            <v>31700</v>
          </cell>
          <cell r="F2310" t="str">
            <v>P-135</v>
          </cell>
        </row>
        <row r="2311">
          <cell r="A2311">
            <v>262454</v>
          </cell>
          <cell r="B2311" t="str">
            <v xml:space="preserve">ｱﾙﾐｻｯｼ　引違窓 </v>
          </cell>
          <cell r="C2311" t="str">
            <v>ｶﾗｰ 1800*900(取付金物共）</v>
          </cell>
          <cell r="D2311" t="str">
            <v>ヶ所</v>
          </cell>
          <cell r="E2311">
            <v>33600</v>
          </cell>
          <cell r="F2311" t="str">
            <v>P-135</v>
          </cell>
        </row>
        <row r="2312">
          <cell r="A2312">
            <v>262455</v>
          </cell>
          <cell r="B2312" t="str">
            <v xml:space="preserve">ｱﾙﾐｻｯｼ　引違窓 </v>
          </cell>
          <cell r="C2312" t="str">
            <v>ｶﾗｰ 1200*1100(取付金物共）</v>
          </cell>
          <cell r="D2312" t="str">
            <v>ヶ所</v>
          </cell>
          <cell r="E2312">
            <v>29200</v>
          </cell>
          <cell r="F2312" t="str">
            <v>P-135</v>
          </cell>
        </row>
        <row r="2313">
          <cell r="A2313">
            <v>262456</v>
          </cell>
          <cell r="B2313" t="str">
            <v xml:space="preserve">ｱﾙﾐｻｯｼ　引違窓 </v>
          </cell>
          <cell r="C2313" t="str">
            <v>ｶﾗｰ 1400*1100(取付金物共）</v>
          </cell>
          <cell r="D2313" t="str">
            <v>ヶ所</v>
          </cell>
          <cell r="E2313">
            <v>32200</v>
          </cell>
          <cell r="F2313" t="str">
            <v>P-135</v>
          </cell>
        </row>
        <row r="2314">
          <cell r="A2314">
            <v>262457</v>
          </cell>
          <cell r="B2314" t="str">
            <v xml:space="preserve">ｱﾙﾐｻｯｼ　引違窓 </v>
          </cell>
          <cell r="C2314" t="str">
            <v>ｶﾗｰ 1500*1100(取付金物共）</v>
          </cell>
          <cell r="D2314" t="str">
            <v>ヶ所</v>
          </cell>
          <cell r="E2314">
            <v>33900</v>
          </cell>
          <cell r="F2314" t="str">
            <v>P-135</v>
          </cell>
        </row>
        <row r="2315">
          <cell r="A2315">
            <v>262458</v>
          </cell>
          <cell r="B2315" t="str">
            <v xml:space="preserve">ｱﾙﾐｻｯｼ　引違窓 </v>
          </cell>
          <cell r="C2315" t="str">
            <v>ｶﾗｰ 1600*1100(取付金物共）</v>
          </cell>
          <cell r="D2315" t="str">
            <v>ヶ所</v>
          </cell>
          <cell r="E2315">
            <v>35400</v>
          </cell>
          <cell r="F2315" t="str">
            <v>P-135</v>
          </cell>
        </row>
        <row r="2316">
          <cell r="A2316">
            <v>262459</v>
          </cell>
          <cell r="B2316" t="str">
            <v xml:space="preserve">ｱﾙﾐｻｯｼ　引違窓 </v>
          </cell>
          <cell r="C2316" t="str">
            <v>ｶﾗｰ 1700*1100(取付金物共）</v>
          </cell>
          <cell r="D2316" t="str">
            <v>ヶ所</v>
          </cell>
          <cell r="E2316">
            <v>37100</v>
          </cell>
          <cell r="F2316" t="str">
            <v>P-135</v>
          </cell>
        </row>
        <row r="2317">
          <cell r="A2317">
            <v>262460</v>
          </cell>
          <cell r="B2317" t="str">
            <v xml:space="preserve">ｱﾙﾐｻｯｼ　引違窓 </v>
          </cell>
          <cell r="C2317" t="str">
            <v>ｶﾗｰ 1800*1100(取付金物共）</v>
          </cell>
          <cell r="D2317" t="str">
            <v>ヶ所</v>
          </cell>
          <cell r="E2317">
            <v>39100</v>
          </cell>
          <cell r="F2317" t="str">
            <v>P-135</v>
          </cell>
        </row>
        <row r="2318">
          <cell r="A2318">
            <v>262461</v>
          </cell>
          <cell r="B2318" t="str">
            <v xml:space="preserve">ｱﾙﾐｻｯｼ　引違窓 </v>
          </cell>
          <cell r="C2318" t="str">
            <v>ｶﾗｰ 1200*1200(取付金物共）</v>
          </cell>
          <cell r="D2318" t="str">
            <v>ヶ所</v>
          </cell>
          <cell r="E2318">
            <v>31000</v>
          </cell>
          <cell r="F2318" t="str">
            <v>P-136</v>
          </cell>
        </row>
        <row r="2319">
          <cell r="A2319">
            <v>262462</v>
          </cell>
          <cell r="B2319" t="str">
            <v xml:space="preserve">ｱﾙﾐｻｯｼ　引違窓 </v>
          </cell>
          <cell r="C2319" t="str">
            <v>ｶﾗｰ 1400*1200(取付金物共）</v>
          </cell>
          <cell r="D2319" t="str">
            <v>ヶ所</v>
          </cell>
          <cell r="E2319">
            <v>34400</v>
          </cell>
          <cell r="F2319" t="str">
            <v>P-136</v>
          </cell>
        </row>
        <row r="2320">
          <cell r="A2320">
            <v>262463</v>
          </cell>
          <cell r="B2320" t="str">
            <v xml:space="preserve">ｱﾙﾐｻｯｼ　引違窓 </v>
          </cell>
          <cell r="C2320" t="str">
            <v>ｶﾗｰ 1500*1200(取付金物共）</v>
          </cell>
          <cell r="D2320" t="str">
            <v>ヶ所</v>
          </cell>
          <cell r="E2320">
            <v>35800</v>
          </cell>
          <cell r="F2320" t="str">
            <v>P-136</v>
          </cell>
        </row>
        <row r="2321">
          <cell r="A2321">
            <v>262464</v>
          </cell>
          <cell r="B2321" t="str">
            <v xml:space="preserve">ｱﾙﾐｻｯｼ　引違窓 </v>
          </cell>
          <cell r="C2321" t="str">
            <v>ｶﾗｰ 1600*1200(取付金物共）</v>
          </cell>
          <cell r="D2321" t="str">
            <v>ヶ所</v>
          </cell>
          <cell r="E2321">
            <v>37400</v>
          </cell>
          <cell r="F2321" t="str">
            <v>P-136</v>
          </cell>
        </row>
        <row r="2322">
          <cell r="A2322">
            <v>262465</v>
          </cell>
          <cell r="B2322" t="str">
            <v xml:space="preserve">ｱﾙﾐｻｯｼ　引違窓 </v>
          </cell>
          <cell r="C2322" t="str">
            <v>ｶﾗｰ 1700*1200(取付金物共）</v>
          </cell>
          <cell r="D2322" t="str">
            <v>ヶ所</v>
          </cell>
          <cell r="E2322">
            <v>39200</v>
          </cell>
          <cell r="F2322" t="str">
            <v>P-136</v>
          </cell>
        </row>
        <row r="2323">
          <cell r="A2323">
            <v>262466</v>
          </cell>
          <cell r="B2323" t="str">
            <v xml:space="preserve">ｱﾙﾐｻｯｼ　引違窓 </v>
          </cell>
          <cell r="C2323" t="str">
            <v>ｶﾗｰ 1800*1200(取付金物共）</v>
          </cell>
          <cell r="D2323" t="str">
            <v>ヶ所</v>
          </cell>
          <cell r="E2323">
            <v>41600</v>
          </cell>
          <cell r="F2323" t="str">
            <v>P-136</v>
          </cell>
        </row>
        <row r="2324">
          <cell r="A2324">
            <v>262467</v>
          </cell>
          <cell r="B2324" t="str">
            <v xml:space="preserve">ｱﾙﾐｻｯｼ　引違窓 </v>
          </cell>
          <cell r="C2324" t="str">
            <v>ｶﾗｰ 1400*1300(取付金物共）</v>
          </cell>
          <cell r="D2324" t="str">
            <v>ヶ所</v>
          </cell>
          <cell r="E2324">
            <v>35200</v>
          </cell>
          <cell r="F2324" t="str">
            <v>P-136</v>
          </cell>
        </row>
        <row r="2325">
          <cell r="A2325">
            <v>262468</v>
          </cell>
          <cell r="B2325" t="str">
            <v xml:space="preserve">ｱﾙﾐｻｯｼ　引違窓 </v>
          </cell>
          <cell r="C2325" t="str">
            <v>ｶﾗｰ 1500*1300(取付金物共）</v>
          </cell>
          <cell r="D2325" t="str">
            <v>ヶ所</v>
          </cell>
          <cell r="E2325">
            <v>37900</v>
          </cell>
          <cell r="F2325" t="str">
            <v>P-136</v>
          </cell>
        </row>
        <row r="2326">
          <cell r="A2326">
            <v>262469</v>
          </cell>
          <cell r="B2326" t="str">
            <v xml:space="preserve">ｱﾙﾐｻｯｼ　引違窓 </v>
          </cell>
          <cell r="C2326" t="str">
            <v>ｶﾗｰ 1600*1300(取付金物共）</v>
          </cell>
          <cell r="D2326" t="str">
            <v>ヶ所</v>
          </cell>
          <cell r="E2326">
            <v>39600</v>
          </cell>
          <cell r="F2326" t="str">
            <v>P-136</v>
          </cell>
        </row>
        <row r="2327">
          <cell r="A2327">
            <v>262470</v>
          </cell>
          <cell r="B2327" t="str">
            <v xml:space="preserve">ｱﾙﾐｻｯｼ　引違窓 </v>
          </cell>
          <cell r="C2327" t="str">
            <v>ｶﾗｰ 1700*1300(取付金物共）</v>
          </cell>
          <cell r="D2327" t="str">
            <v>ヶ所</v>
          </cell>
          <cell r="E2327">
            <v>41500</v>
          </cell>
          <cell r="F2327" t="str">
            <v>P-136</v>
          </cell>
        </row>
        <row r="2328">
          <cell r="A2328">
            <v>262471</v>
          </cell>
          <cell r="B2328" t="str">
            <v xml:space="preserve">ｱﾙﾐｻｯｼ　引違窓 </v>
          </cell>
          <cell r="C2328" t="str">
            <v>ｶﾗｰ 1800*1300(取付金物共）</v>
          </cell>
          <cell r="D2328" t="str">
            <v>ヶ所</v>
          </cell>
          <cell r="E2328">
            <v>43900</v>
          </cell>
          <cell r="F2328" t="str">
            <v>P-136</v>
          </cell>
        </row>
        <row r="2329">
          <cell r="A2329">
            <v>262472</v>
          </cell>
          <cell r="B2329" t="str">
            <v xml:space="preserve">ｱﾙﾐｻｯｼ　引違窓 </v>
          </cell>
          <cell r="C2329" t="str">
            <v>ｶﾗｰ 1500*1500(取付金物共）</v>
          </cell>
          <cell r="D2329" t="str">
            <v>ヶ所</v>
          </cell>
          <cell r="E2329">
            <v>42500</v>
          </cell>
          <cell r="F2329" t="str">
            <v>P-136</v>
          </cell>
        </row>
        <row r="2330">
          <cell r="A2330">
            <v>262473</v>
          </cell>
          <cell r="B2330" t="str">
            <v xml:space="preserve">ｱﾙﾐｻｯｼ　引違窓 </v>
          </cell>
          <cell r="C2330" t="str">
            <v>ｶﾗｰ 1600*1500(取付金物共）</v>
          </cell>
          <cell r="D2330" t="str">
            <v>ヶ所</v>
          </cell>
          <cell r="E2330">
            <v>43700</v>
          </cell>
          <cell r="F2330" t="str">
            <v>P-136</v>
          </cell>
        </row>
        <row r="2331">
          <cell r="A2331">
            <v>262474</v>
          </cell>
          <cell r="B2331" t="str">
            <v xml:space="preserve">ｱﾙﾐｻｯｼ　引違窓 </v>
          </cell>
          <cell r="C2331" t="str">
            <v>ｶﾗｰ 1700*1500(取付金物共）</v>
          </cell>
          <cell r="D2331" t="str">
            <v>ヶ所</v>
          </cell>
          <cell r="E2331">
            <v>46700</v>
          </cell>
          <cell r="F2331" t="str">
            <v>P-136</v>
          </cell>
        </row>
        <row r="2332">
          <cell r="A2332">
            <v>262475</v>
          </cell>
          <cell r="B2332" t="str">
            <v xml:space="preserve">ｱﾙﾐｻｯｼ　引違窓 </v>
          </cell>
          <cell r="C2332" t="str">
            <v>ｶﾗｰ 1800*1500(取付金物共）</v>
          </cell>
          <cell r="D2332" t="str">
            <v>ヶ所</v>
          </cell>
          <cell r="E2332">
            <v>49400</v>
          </cell>
          <cell r="F2332" t="str">
            <v>P-136</v>
          </cell>
        </row>
        <row r="2333">
          <cell r="A2333">
            <v>262476</v>
          </cell>
          <cell r="B2333" t="str">
            <v xml:space="preserve">ｱﾙﾐｻｯｼ　引違窓 </v>
          </cell>
          <cell r="C2333" t="str">
            <v>ｶﾗｰ 1600*1750(取付金物共）</v>
          </cell>
          <cell r="D2333" t="str">
            <v>ヶ所</v>
          </cell>
          <cell r="E2333">
            <v>54300</v>
          </cell>
          <cell r="F2333" t="str">
            <v>P-136</v>
          </cell>
        </row>
        <row r="2334">
          <cell r="A2334">
            <v>262477</v>
          </cell>
          <cell r="B2334" t="str">
            <v xml:space="preserve">ｱﾙﾐｻｯｼ　引違窓 </v>
          </cell>
          <cell r="C2334" t="str">
            <v>ｶﾗｰ 1700*1750(取付金物共）</v>
          </cell>
          <cell r="D2334" t="str">
            <v>ヶ所</v>
          </cell>
          <cell r="E2334">
            <v>57900</v>
          </cell>
          <cell r="F2334" t="str">
            <v>P-136</v>
          </cell>
        </row>
        <row r="2335">
          <cell r="A2335">
            <v>262478</v>
          </cell>
          <cell r="B2335" t="str">
            <v xml:space="preserve">ｱﾙﾐｻｯｼ　引違窓 </v>
          </cell>
          <cell r="C2335" t="str">
            <v>ｶﾗｰ 1800*1750(取付金物共）</v>
          </cell>
          <cell r="D2335" t="str">
            <v>ヶ所</v>
          </cell>
          <cell r="E2335">
            <v>61300</v>
          </cell>
          <cell r="F2335" t="str">
            <v>P-136</v>
          </cell>
        </row>
        <row r="2336">
          <cell r="A2336">
            <v>262479</v>
          </cell>
          <cell r="B2336" t="str">
            <v xml:space="preserve">ｱﾙﾐｻｯｼ　引違窓 </v>
          </cell>
          <cell r="C2336" t="str">
            <v>ｶﾗｰ 1700*1900(取付金物共）</v>
          </cell>
          <cell r="D2336" t="str">
            <v>ヶ所</v>
          </cell>
          <cell r="E2336">
            <v>60800</v>
          </cell>
          <cell r="F2336" t="str">
            <v>P-136</v>
          </cell>
        </row>
        <row r="2337">
          <cell r="A2337">
            <v>262480</v>
          </cell>
          <cell r="B2337" t="str">
            <v xml:space="preserve">ｱﾙﾐｻｯｼ　引違窓 </v>
          </cell>
          <cell r="C2337" t="str">
            <v>ｶﾗｰ 1800*1900(取付金物共）</v>
          </cell>
          <cell r="D2337" t="str">
            <v>ヶ所</v>
          </cell>
          <cell r="E2337">
            <v>64500</v>
          </cell>
          <cell r="F2337" t="str">
            <v>P-136</v>
          </cell>
        </row>
        <row r="2338">
          <cell r="A2338">
            <v>262481</v>
          </cell>
          <cell r="B2338" t="str">
            <v xml:space="preserve">ｱﾙﾐｻｯｼ　引違窓 </v>
          </cell>
          <cell r="C2338" t="str">
            <v>ｶﾗｰ 1700*2200(取付金物共）</v>
          </cell>
          <cell r="D2338" t="str">
            <v>ヶ所</v>
          </cell>
          <cell r="E2338">
            <v>67900</v>
          </cell>
          <cell r="F2338" t="str">
            <v>P-136</v>
          </cell>
        </row>
        <row r="2339">
          <cell r="A2339">
            <v>262482</v>
          </cell>
          <cell r="B2339" t="str">
            <v xml:space="preserve">ｱﾙﾐｻｯｼ　引違窓 </v>
          </cell>
          <cell r="C2339" t="str">
            <v>ｶﾗｰ 1800*2200(取付金物共）</v>
          </cell>
          <cell r="D2339" t="str">
            <v>ヶ所</v>
          </cell>
          <cell r="E2339">
            <v>70800</v>
          </cell>
          <cell r="F2339" t="str">
            <v>P-136</v>
          </cell>
        </row>
        <row r="2340">
          <cell r="A2340">
            <v>262483</v>
          </cell>
          <cell r="B2340" t="str">
            <v>ｱﾙﾐｻｯｼはめ殺し窓　</v>
          </cell>
          <cell r="C2340" t="str">
            <v>ｶﾗｰ 800*350(取付金物共）</v>
          </cell>
          <cell r="D2340" t="str">
            <v>ヶ所</v>
          </cell>
          <cell r="E2340">
            <v>8350</v>
          </cell>
          <cell r="F2340" t="str">
            <v>P-136</v>
          </cell>
        </row>
        <row r="2341">
          <cell r="A2341">
            <v>262484</v>
          </cell>
          <cell r="B2341" t="str">
            <v>ｱﾙﾐｻｯｼはめ殺し窓　</v>
          </cell>
          <cell r="C2341" t="str">
            <v>ｶﾗｰ 1200*350(取付金物共）</v>
          </cell>
          <cell r="D2341" t="str">
            <v>ヶ所</v>
          </cell>
          <cell r="E2341">
            <v>11100</v>
          </cell>
          <cell r="F2341" t="str">
            <v>P-136</v>
          </cell>
        </row>
        <row r="2342">
          <cell r="A2342">
            <v>262485</v>
          </cell>
          <cell r="B2342" t="str">
            <v>ｱﾙﾐｻｯｼはめ殺し窓　</v>
          </cell>
          <cell r="C2342" t="str">
            <v>ｶﾗｰ 1400*350(取付金物共）</v>
          </cell>
          <cell r="D2342" t="str">
            <v>ヶ所</v>
          </cell>
          <cell r="E2342">
            <v>13000</v>
          </cell>
          <cell r="F2342" t="str">
            <v>P-136</v>
          </cell>
        </row>
        <row r="2343">
          <cell r="A2343">
            <v>262486</v>
          </cell>
          <cell r="B2343" t="str">
            <v>ｱﾙﾐｻｯｼはめ殺し窓　</v>
          </cell>
          <cell r="C2343" t="str">
            <v>ｶﾗｰ 1500*350(取付金物共）</v>
          </cell>
          <cell r="D2343" t="str">
            <v>ヶ所</v>
          </cell>
          <cell r="E2343">
            <v>14000</v>
          </cell>
          <cell r="F2343" t="str">
            <v>P-136</v>
          </cell>
        </row>
        <row r="2344">
          <cell r="A2344">
            <v>262487</v>
          </cell>
          <cell r="B2344" t="str">
            <v>ｱﾙﾐｻｯｼはめ殺し窓　</v>
          </cell>
          <cell r="C2344" t="str">
            <v>ｶﾗｰ 1600*350(取付金物共）</v>
          </cell>
          <cell r="D2344" t="str">
            <v>ヶ所</v>
          </cell>
          <cell r="E2344">
            <v>14900</v>
          </cell>
          <cell r="F2344" t="str">
            <v>P-137</v>
          </cell>
        </row>
        <row r="2345">
          <cell r="A2345">
            <v>262488</v>
          </cell>
          <cell r="B2345" t="str">
            <v>ｱﾙﾐｻｯｼはめ殺し窓　</v>
          </cell>
          <cell r="C2345" t="str">
            <v>ｶﾗｰ 1700*350(取付金物共）</v>
          </cell>
          <cell r="D2345" t="str">
            <v>ヶ所</v>
          </cell>
          <cell r="E2345">
            <v>15900</v>
          </cell>
          <cell r="F2345" t="str">
            <v>P-137</v>
          </cell>
        </row>
        <row r="2346">
          <cell r="A2346">
            <v>262489</v>
          </cell>
          <cell r="B2346" t="str">
            <v>ｱﾙﾐｻｯｼはめ殺し窓　</v>
          </cell>
          <cell r="C2346" t="str">
            <v>ｶﾗｰ 1800*350(取付金物共）</v>
          </cell>
          <cell r="D2346" t="str">
            <v>ヶ所</v>
          </cell>
          <cell r="E2346">
            <v>16800</v>
          </cell>
          <cell r="F2346" t="str">
            <v>P-137</v>
          </cell>
        </row>
        <row r="2347">
          <cell r="A2347">
            <v>262490</v>
          </cell>
          <cell r="B2347" t="str">
            <v>ｱﾙﾐｻｯｼはめ殺し窓　</v>
          </cell>
          <cell r="C2347" t="str">
            <v>ｶﾗｰ 800*600(取付金物共）</v>
          </cell>
          <cell r="D2347" t="str">
            <v>ヶ所</v>
          </cell>
          <cell r="E2347">
            <v>14300</v>
          </cell>
          <cell r="F2347" t="str">
            <v>P-137</v>
          </cell>
        </row>
        <row r="2348">
          <cell r="A2348">
            <v>262491</v>
          </cell>
          <cell r="B2348" t="str">
            <v>ｱﾙﾐｻｯｼはめ殺し窓　</v>
          </cell>
          <cell r="C2348" t="str">
            <v>ｶﾗｰ 1200*600(取付金物共）</v>
          </cell>
          <cell r="D2348" t="str">
            <v>ヶ所</v>
          </cell>
          <cell r="E2348">
            <v>19100</v>
          </cell>
          <cell r="F2348" t="str">
            <v>P-137</v>
          </cell>
        </row>
        <row r="2349">
          <cell r="A2349">
            <v>262492</v>
          </cell>
          <cell r="B2349" t="str">
            <v>ｱﾙﾐｻｯｼはめ殺し窓　</v>
          </cell>
          <cell r="C2349" t="str">
            <v>ｶﾗｰ 1400*600(取付金物共）</v>
          </cell>
          <cell r="D2349" t="str">
            <v>ヶ所</v>
          </cell>
          <cell r="E2349">
            <v>22300</v>
          </cell>
          <cell r="F2349" t="str">
            <v>P-137</v>
          </cell>
        </row>
        <row r="2350">
          <cell r="A2350">
            <v>262493</v>
          </cell>
          <cell r="B2350" t="str">
            <v>ｱﾙﾐｻｯｼはめ殺し窓　</v>
          </cell>
          <cell r="C2350" t="str">
            <v>ｶﾗｰ 1500*600(取付金物共）</v>
          </cell>
          <cell r="D2350" t="str">
            <v>ヶ所</v>
          </cell>
          <cell r="E2350">
            <v>23900</v>
          </cell>
          <cell r="F2350" t="str">
            <v>P-137</v>
          </cell>
        </row>
        <row r="2351">
          <cell r="A2351">
            <v>262494</v>
          </cell>
          <cell r="B2351" t="str">
            <v>ｱﾙﾐｻｯｼはめ殺し窓　</v>
          </cell>
          <cell r="C2351" t="str">
            <v>ｶﾗｰ 1600*600(取付金物共）</v>
          </cell>
          <cell r="D2351" t="str">
            <v>ヶ所</v>
          </cell>
          <cell r="E2351">
            <v>25400</v>
          </cell>
          <cell r="F2351" t="str">
            <v>P-137</v>
          </cell>
        </row>
        <row r="2352">
          <cell r="A2352">
            <v>262495</v>
          </cell>
          <cell r="B2352" t="str">
            <v>ｱﾙﾐｻｯｼはめ殺し窓　</v>
          </cell>
          <cell r="C2352" t="str">
            <v>ｶﾗｰ 1700*600(取付金物共）</v>
          </cell>
          <cell r="D2352" t="str">
            <v>ヶ所</v>
          </cell>
          <cell r="E2352">
            <v>26900</v>
          </cell>
          <cell r="F2352" t="str">
            <v>P-137</v>
          </cell>
        </row>
        <row r="2353">
          <cell r="A2353">
            <v>262496</v>
          </cell>
          <cell r="B2353" t="str">
            <v>ｱﾙﾐｻｯｼはめ殺し窓　</v>
          </cell>
          <cell r="C2353" t="str">
            <v>ｶﾗｰ 1800*600(取付金物共）</v>
          </cell>
          <cell r="D2353" t="str">
            <v>ヶ所</v>
          </cell>
          <cell r="E2353">
            <v>28700</v>
          </cell>
          <cell r="F2353" t="str">
            <v>P-137</v>
          </cell>
        </row>
        <row r="2354">
          <cell r="A2354">
            <v>262497</v>
          </cell>
          <cell r="B2354" t="str">
            <v>ｱﾙﾐｻｯｼはめ殺し窓　</v>
          </cell>
          <cell r="C2354" t="str">
            <v>ｶﾗｰ 800*900(取付金物共）</v>
          </cell>
          <cell r="D2354" t="str">
            <v>ヶ所</v>
          </cell>
          <cell r="E2354">
            <v>19100</v>
          </cell>
          <cell r="F2354" t="str">
            <v>P-137</v>
          </cell>
        </row>
        <row r="2355">
          <cell r="A2355">
            <v>262498</v>
          </cell>
          <cell r="B2355" t="str">
            <v>ｱﾙﾐｻｯｼはめ殺し窓　</v>
          </cell>
          <cell r="C2355" t="str">
            <v>ｶﾗｰ 1600*900(取付金物共）</v>
          </cell>
          <cell r="D2355" t="str">
            <v>ヶ所</v>
          </cell>
          <cell r="E2355">
            <v>30100</v>
          </cell>
          <cell r="F2355" t="str">
            <v>P-137</v>
          </cell>
        </row>
        <row r="2356">
          <cell r="A2356">
            <v>262499</v>
          </cell>
          <cell r="B2356" t="str">
            <v>ｱﾙﾐｻｯｼはめ殺し窓　</v>
          </cell>
          <cell r="C2356" t="str">
            <v>ｶﾗｰ 800*1100(取付金物共）</v>
          </cell>
          <cell r="D2356" t="str">
            <v>ヶ所</v>
          </cell>
          <cell r="E2356">
            <v>21600</v>
          </cell>
          <cell r="F2356" t="str">
            <v>P-137</v>
          </cell>
        </row>
        <row r="2357">
          <cell r="A2357">
            <v>262500</v>
          </cell>
          <cell r="B2357" t="str">
            <v>ｱﾙﾐｻｯｼはめ殺し窓　</v>
          </cell>
          <cell r="C2357" t="str">
            <v>ｶﾗｰ 800*1200(取付金物共）</v>
          </cell>
          <cell r="D2357" t="str">
            <v>ヶ所</v>
          </cell>
          <cell r="E2357">
            <v>22300</v>
          </cell>
          <cell r="F2357" t="str">
            <v>P-137</v>
          </cell>
        </row>
        <row r="2358">
          <cell r="A2358">
            <v>262501</v>
          </cell>
          <cell r="B2358" t="str">
            <v>ｱﾙﾐｻｯｼはめ殺し窓　</v>
          </cell>
          <cell r="C2358" t="str">
            <v>ｶﾗｰ 800*1300(取付金物共）</v>
          </cell>
          <cell r="D2358" t="str">
            <v>ヶ所</v>
          </cell>
          <cell r="E2358">
            <v>24300</v>
          </cell>
          <cell r="F2358" t="str">
            <v>P-137</v>
          </cell>
        </row>
        <row r="2359">
          <cell r="A2359">
            <v>262502</v>
          </cell>
          <cell r="B2359" t="str">
            <v>ｱﾙﾐｻｯｼはめ殺し窓　</v>
          </cell>
          <cell r="C2359" t="str">
            <v>ｶﾗｰ 800*1500(取付金物共）</v>
          </cell>
          <cell r="D2359" t="str">
            <v>ヶ所</v>
          </cell>
          <cell r="E2359">
            <v>26900</v>
          </cell>
          <cell r="F2359" t="str">
            <v>P-137</v>
          </cell>
        </row>
        <row r="2360">
          <cell r="A2360">
            <v>262503</v>
          </cell>
          <cell r="B2360" t="str">
            <v>ｱﾙﾐｻｯｼはめ殺し窓　</v>
          </cell>
          <cell r="C2360" t="str">
            <v>ｶﾗｰ 1700*1500(取付金物共）</v>
          </cell>
          <cell r="D2360" t="str">
            <v>ヶ所</v>
          </cell>
          <cell r="E2360">
            <v>46500</v>
          </cell>
          <cell r="F2360" t="str">
            <v>P-137</v>
          </cell>
        </row>
        <row r="2361">
          <cell r="A2361">
            <v>262504</v>
          </cell>
          <cell r="B2361" t="str">
            <v>ｱﾙﾐｻｯｼはめ殺し窓　</v>
          </cell>
          <cell r="C2361" t="str">
            <v>ｶﾗｰ 800*1750(取付金物共）</v>
          </cell>
          <cell r="D2361" t="str">
            <v>ヶ所</v>
          </cell>
          <cell r="E2361">
            <v>32500</v>
          </cell>
          <cell r="F2361" t="str">
            <v>P-137</v>
          </cell>
        </row>
        <row r="2362">
          <cell r="A2362">
            <v>262505</v>
          </cell>
          <cell r="B2362" t="str">
            <v>ｱﾙﾐｻｯｼはめ殺し窓　</v>
          </cell>
          <cell r="C2362" t="str">
            <v>ｶﾗｰ 800*1900(取付金物共）</v>
          </cell>
          <cell r="D2362" t="str">
            <v>ヶ所</v>
          </cell>
          <cell r="E2362">
            <v>34700</v>
          </cell>
          <cell r="F2362" t="str">
            <v>P-137</v>
          </cell>
        </row>
        <row r="2363">
          <cell r="A2363">
            <v>262506</v>
          </cell>
          <cell r="B2363" t="str">
            <v>ｱﾙﾐｻｯｼはめ殺し窓　</v>
          </cell>
          <cell r="C2363" t="str">
            <v>ｶﾗｰ 800*2000(取付金物共）</v>
          </cell>
          <cell r="D2363" t="str">
            <v>ヶ所</v>
          </cell>
          <cell r="E2363">
            <v>34000</v>
          </cell>
          <cell r="F2363" t="str">
            <v>P-137</v>
          </cell>
        </row>
        <row r="2364">
          <cell r="A2364">
            <v>262507</v>
          </cell>
          <cell r="B2364" t="str">
            <v>ｱﾙﾐｻｯｼはめ殺し窓　</v>
          </cell>
          <cell r="C2364" t="str">
            <v>ｶﾗｰ 900*2500(取付金物共）</v>
          </cell>
          <cell r="D2364" t="str">
            <v>ヶ所</v>
          </cell>
          <cell r="E2364">
            <v>47700</v>
          </cell>
          <cell r="F2364" t="str">
            <v>P-137</v>
          </cell>
        </row>
        <row r="2365">
          <cell r="A2365">
            <v>262508</v>
          </cell>
          <cell r="B2365" t="str">
            <v>ｱﾙﾐｻｯｼすべり出し窓　</v>
          </cell>
          <cell r="C2365" t="str">
            <v>ｶﾗｰ 600*400(取付金物共）</v>
          </cell>
          <cell r="D2365" t="str">
            <v>ヶ所</v>
          </cell>
          <cell r="E2365">
            <v>17500</v>
          </cell>
          <cell r="F2365" t="str">
            <v>P-137</v>
          </cell>
        </row>
        <row r="2366">
          <cell r="A2366">
            <v>262509</v>
          </cell>
          <cell r="B2366" t="str">
            <v>ｱﾙﾐｻｯｼすべり出し窓　</v>
          </cell>
          <cell r="C2366" t="str">
            <v>ｶﾗｰ 800*400(取付金物共）</v>
          </cell>
          <cell r="D2366" t="str">
            <v>ヶ所</v>
          </cell>
          <cell r="E2366">
            <v>23400</v>
          </cell>
          <cell r="F2366" t="str">
            <v>P-137</v>
          </cell>
        </row>
        <row r="2367">
          <cell r="A2367">
            <v>262510</v>
          </cell>
          <cell r="B2367" t="str">
            <v>ｱﾙﾐｻｯｼすべり出し窓　</v>
          </cell>
          <cell r="C2367" t="str">
            <v>ｶﾗｰ 600*600(取付金物共）</v>
          </cell>
          <cell r="D2367" t="str">
            <v>ヶ所</v>
          </cell>
          <cell r="E2367">
            <v>25900</v>
          </cell>
          <cell r="F2367" t="str">
            <v>P-137</v>
          </cell>
        </row>
        <row r="2368">
          <cell r="A2368">
            <v>262511</v>
          </cell>
          <cell r="B2368" t="str">
            <v>ｱﾙﾐｻｯｼすべり出し窓　</v>
          </cell>
          <cell r="C2368" t="str">
            <v>ｶﾗｰ 800*600(取付金物共）</v>
          </cell>
          <cell r="D2368" t="str">
            <v>ヶ所</v>
          </cell>
          <cell r="E2368">
            <v>25800</v>
          </cell>
          <cell r="F2368" t="str">
            <v>P-137</v>
          </cell>
        </row>
        <row r="2369">
          <cell r="A2369">
            <v>262512</v>
          </cell>
          <cell r="B2369" t="str">
            <v>ｱﾙﾐｻｯｼすべり出し窓　</v>
          </cell>
          <cell r="C2369" t="str">
            <v>ｶﾗｰ 600*800(取付金物共）</v>
          </cell>
          <cell r="D2369" t="str">
            <v>ヶ所</v>
          </cell>
          <cell r="E2369">
            <v>25800</v>
          </cell>
          <cell r="F2369" t="str">
            <v>P-137</v>
          </cell>
        </row>
        <row r="2370">
          <cell r="A2370">
            <v>262513</v>
          </cell>
          <cell r="B2370" t="str">
            <v>ｱﾙﾐｻｯｼ　引違窓</v>
          </cell>
          <cell r="C2370" t="str">
            <v>1300*350(ｶﾞﾗｽ別途、取付金物共）</v>
          </cell>
          <cell r="D2370" t="str">
            <v>ヶ所</v>
          </cell>
          <cell r="E2370">
            <v>12200</v>
          </cell>
          <cell r="F2370" t="str">
            <v>P-138</v>
          </cell>
        </row>
        <row r="2371">
          <cell r="A2371">
            <v>262514</v>
          </cell>
          <cell r="B2371" t="str">
            <v>ｱﾙﾐｻｯｼ　引違窓</v>
          </cell>
          <cell r="C2371" t="str">
            <v>1400*350(ｶﾞﾗｽ別途、取付金物共）</v>
          </cell>
          <cell r="D2371" t="str">
            <v>ヶ所</v>
          </cell>
          <cell r="E2371">
            <v>14800</v>
          </cell>
          <cell r="F2371" t="str">
            <v>P-138</v>
          </cell>
        </row>
        <row r="2372">
          <cell r="A2372">
            <v>262515</v>
          </cell>
          <cell r="B2372" t="str">
            <v>ｱﾙﾐｻｯｼ　引違窓</v>
          </cell>
          <cell r="C2372" t="str">
            <v>1500*350(ｶﾞﾗｽ別途、取付金物共）</v>
          </cell>
          <cell r="D2372" t="str">
            <v>ヶ所</v>
          </cell>
          <cell r="E2372">
            <v>15800</v>
          </cell>
          <cell r="F2372" t="str">
            <v>P-138</v>
          </cell>
        </row>
        <row r="2373">
          <cell r="A2373">
            <v>262516</v>
          </cell>
          <cell r="B2373" t="str">
            <v>ｱﾙﾐｻｯｼ　引違窓</v>
          </cell>
          <cell r="C2373" t="str">
            <v>1600*350(ｶﾞﾗｽ別途、取付金物共）</v>
          </cell>
          <cell r="D2373" t="str">
            <v>ヶ所</v>
          </cell>
          <cell r="E2373">
            <v>16800</v>
          </cell>
          <cell r="F2373" t="str">
            <v>P-138</v>
          </cell>
        </row>
        <row r="2374">
          <cell r="A2374">
            <v>262517</v>
          </cell>
          <cell r="B2374" t="str">
            <v>ｱﾙﾐｻｯｼ　引違窓</v>
          </cell>
          <cell r="C2374" t="str">
            <v>1700*350(ｶﾞﾗｽ別途、取付金物共）</v>
          </cell>
          <cell r="D2374" t="str">
            <v>ヶ所</v>
          </cell>
          <cell r="E2374">
            <v>17900</v>
          </cell>
          <cell r="F2374" t="str">
            <v>P-138</v>
          </cell>
        </row>
        <row r="2375">
          <cell r="A2375">
            <v>262518</v>
          </cell>
          <cell r="B2375" t="str">
            <v>ｱﾙﾐｻｯｼ　引違窓</v>
          </cell>
          <cell r="C2375" t="str">
            <v>1800*350(ｶﾞﾗｽ別途、取付金物共）</v>
          </cell>
          <cell r="D2375" t="str">
            <v>ヶ所</v>
          </cell>
          <cell r="E2375">
            <v>19000</v>
          </cell>
          <cell r="F2375" t="str">
            <v>P-138</v>
          </cell>
        </row>
        <row r="2376">
          <cell r="A2376">
            <v>262519</v>
          </cell>
          <cell r="B2376" t="str">
            <v>ｱﾙﾐｻｯｼ　引違窓</v>
          </cell>
          <cell r="C2376" t="str">
            <v>1900*350(ｶﾞﾗｽ別途、取付金物共）</v>
          </cell>
          <cell r="D2376" t="str">
            <v>ヶ所</v>
          </cell>
          <cell r="E2376">
            <v>17900</v>
          </cell>
          <cell r="F2376" t="str">
            <v>P-138</v>
          </cell>
        </row>
        <row r="2377">
          <cell r="A2377">
            <v>262520</v>
          </cell>
          <cell r="B2377" t="str">
            <v>ｱﾙﾐｻｯｼ　引違窓</v>
          </cell>
          <cell r="C2377" t="str">
            <v>2000*350(ｶﾞﾗｽ別途、取付金物共）</v>
          </cell>
          <cell r="D2377" t="str">
            <v>ヶ所</v>
          </cell>
          <cell r="E2377">
            <v>18900</v>
          </cell>
          <cell r="F2377" t="str">
            <v>P-138</v>
          </cell>
        </row>
        <row r="2378">
          <cell r="A2378">
            <v>262521</v>
          </cell>
          <cell r="B2378" t="str">
            <v>ｱﾙﾐｻｯｼ　引違窓</v>
          </cell>
          <cell r="C2378" t="str">
            <v>2100*350(ｶﾞﾗｽ別途、取付金物共）</v>
          </cell>
          <cell r="D2378" t="str">
            <v>ヶ所</v>
          </cell>
          <cell r="E2378">
            <v>19900</v>
          </cell>
          <cell r="F2378" t="str">
            <v>P-138</v>
          </cell>
        </row>
        <row r="2379">
          <cell r="A2379">
            <v>262522</v>
          </cell>
          <cell r="B2379" t="str">
            <v>ｱﾙﾐｻｯｼ　引違窓</v>
          </cell>
          <cell r="C2379" t="str">
            <v>2200*350(ｶﾞﾗｽ別途、取付金物共）</v>
          </cell>
          <cell r="D2379" t="str">
            <v>ヶ所</v>
          </cell>
          <cell r="E2379">
            <v>20900</v>
          </cell>
          <cell r="F2379" t="str">
            <v>P-138</v>
          </cell>
        </row>
        <row r="2380">
          <cell r="A2380">
            <v>262523</v>
          </cell>
          <cell r="B2380" t="str">
            <v>ｱﾙﾐｻｯｼ　引違窓</v>
          </cell>
          <cell r="C2380" t="str">
            <v>2300*350(ｶﾞﾗｽ別途、取付金物共）</v>
          </cell>
          <cell r="D2380" t="str">
            <v>ヶ所</v>
          </cell>
          <cell r="E2380">
            <v>21700</v>
          </cell>
          <cell r="F2380" t="str">
            <v>P-138</v>
          </cell>
        </row>
        <row r="2381">
          <cell r="A2381">
            <v>262524</v>
          </cell>
          <cell r="B2381" t="str">
            <v>ｱﾙﾐｻｯｼ　引違窓</v>
          </cell>
          <cell r="C2381" t="str">
            <v>2400*350(ｶﾞﾗｽ別途、取付金物共）</v>
          </cell>
          <cell r="D2381" t="str">
            <v>ヶ所</v>
          </cell>
          <cell r="E2381">
            <v>22800</v>
          </cell>
          <cell r="F2381" t="str">
            <v>P-138</v>
          </cell>
        </row>
        <row r="2382">
          <cell r="A2382">
            <v>262525</v>
          </cell>
          <cell r="B2382" t="str">
            <v>ｱﾙﾐｻｯｼ　引違窓</v>
          </cell>
          <cell r="C2382" t="str">
            <v>2500*350(ｶﾞﾗｽ別途、取付金物共）</v>
          </cell>
          <cell r="D2382" t="str">
            <v>ヶ所</v>
          </cell>
          <cell r="E2382">
            <v>23600</v>
          </cell>
          <cell r="F2382" t="str">
            <v>P-138</v>
          </cell>
        </row>
        <row r="2383">
          <cell r="A2383">
            <v>262526</v>
          </cell>
          <cell r="B2383" t="str">
            <v>ｱﾙﾐｻｯｼ　引違窓</v>
          </cell>
          <cell r="C2383" t="str">
            <v>2600*350(ｶﾞﾗｽ別途、取付金物共）</v>
          </cell>
          <cell r="D2383" t="str">
            <v>ヶ所</v>
          </cell>
          <cell r="E2383">
            <v>24600</v>
          </cell>
          <cell r="F2383" t="str">
            <v>P-138</v>
          </cell>
        </row>
        <row r="2384">
          <cell r="A2384">
            <v>262527</v>
          </cell>
          <cell r="B2384" t="str">
            <v>ｱﾙﾐｻｯｼ　引違窓</v>
          </cell>
          <cell r="C2384" t="str">
            <v>2700*350(ｶﾞﾗｽ別途、取付金物共）</v>
          </cell>
          <cell r="D2384" t="str">
            <v>ヶ所</v>
          </cell>
          <cell r="E2384">
            <v>25400</v>
          </cell>
          <cell r="F2384" t="str">
            <v>P-138</v>
          </cell>
        </row>
        <row r="2385">
          <cell r="A2385">
            <v>262528</v>
          </cell>
          <cell r="B2385" t="str">
            <v>ｱﾙﾐｻｯｼ　引違窓</v>
          </cell>
          <cell r="C2385" t="str">
            <v>1300*600(ｶﾞﾗｽ別途、取付金物共）</v>
          </cell>
          <cell r="D2385" t="str">
            <v>ヶ所</v>
          </cell>
          <cell r="E2385">
            <v>16300</v>
          </cell>
          <cell r="F2385" t="str">
            <v>P-138</v>
          </cell>
        </row>
        <row r="2386">
          <cell r="A2386">
            <v>262529</v>
          </cell>
          <cell r="B2386" t="str">
            <v>ｱﾙﾐｻｯｼ　引違窓</v>
          </cell>
          <cell r="C2386" t="str">
            <v>1400*600(ｶﾞﾗｽ別途、取付金物共）</v>
          </cell>
          <cell r="D2386" t="str">
            <v>ヶ所</v>
          </cell>
          <cell r="E2386">
            <v>16400</v>
          </cell>
          <cell r="F2386" t="str">
            <v>P-138</v>
          </cell>
        </row>
        <row r="2387">
          <cell r="A2387">
            <v>262530</v>
          </cell>
          <cell r="B2387" t="str">
            <v>ｱﾙﾐｻｯｼ　引違窓</v>
          </cell>
          <cell r="C2387" t="str">
            <v>1500*600(ｶﾞﾗｽ別途、取付金物共）</v>
          </cell>
          <cell r="D2387" t="str">
            <v>ヶ所</v>
          </cell>
          <cell r="E2387">
            <v>17100</v>
          </cell>
          <cell r="F2387" t="str">
            <v>P-138</v>
          </cell>
        </row>
        <row r="2388">
          <cell r="A2388">
            <v>262531</v>
          </cell>
          <cell r="B2388" t="str">
            <v>ｱﾙﾐｻｯｼ　引違窓</v>
          </cell>
          <cell r="C2388" t="str">
            <v>1600*600(ｶﾞﾗｽ別途、取付金物共）</v>
          </cell>
          <cell r="D2388" t="str">
            <v>ヶ所</v>
          </cell>
          <cell r="E2388">
            <v>17600</v>
          </cell>
          <cell r="F2388" t="str">
            <v>P-138</v>
          </cell>
        </row>
        <row r="2389">
          <cell r="A2389">
            <v>262532</v>
          </cell>
          <cell r="B2389" t="str">
            <v>ｱﾙﾐｻｯｼ　引違窓</v>
          </cell>
          <cell r="C2389" t="str">
            <v>1700*600(ｶﾞﾗｽ別途、取付金物共）</v>
          </cell>
          <cell r="D2389" t="str">
            <v>ヶ所</v>
          </cell>
          <cell r="E2389">
            <v>18300</v>
          </cell>
          <cell r="F2389" t="str">
            <v>P-138</v>
          </cell>
        </row>
        <row r="2390">
          <cell r="A2390">
            <v>262533</v>
          </cell>
          <cell r="B2390" t="str">
            <v>ｱﾙﾐｻｯｼ　引違窓</v>
          </cell>
          <cell r="C2390" t="str">
            <v>1800*600(ｶﾞﾗｽ別途、取付金物共）</v>
          </cell>
          <cell r="D2390" t="str">
            <v>ヶ所</v>
          </cell>
          <cell r="E2390">
            <v>19300</v>
          </cell>
          <cell r="F2390" t="str">
            <v>P-138</v>
          </cell>
        </row>
        <row r="2391">
          <cell r="A2391">
            <v>262534</v>
          </cell>
          <cell r="B2391" t="str">
            <v>ｱﾙﾐｻｯｼ　引違窓</v>
          </cell>
          <cell r="C2391" t="str">
            <v>1900*600(ｶﾞﾗｽ別途、取付金物共）</v>
          </cell>
          <cell r="D2391" t="str">
            <v>ヶ所</v>
          </cell>
          <cell r="E2391">
            <v>20300</v>
          </cell>
          <cell r="F2391" t="str">
            <v>P-138</v>
          </cell>
        </row>
        <row r="2392">
          <cell r="A2392">
            <v>262535</v>
          </cell>
          <cell r="B2392" t="str">
            <v>ｱﾙﾐｻｯｼ　引違窓</v>
          </cell>
          <cell r="C2392" t="str">
            <v>2000*600(ｶﾞﾗｽ別途、取付金物共）</v>
          </cell>
          <cell r="D2392" t="str">
            <v>ヶ所</v>
          </cell>
          <cell r="E2392">
            <v>21400</v>
          </cell>
          <cell r="F2392" t="str">
            <v>P-138</v>
          </cell>
        </row>
        <row r="2393">
          <cell r="A2393">
            <v>262536</v>
          </cell>
          <cell r="B2393" t="str">
            <v>ｱﾙﾐｻｯｼ　引違窓</v>
          </cell>
          <cell r="C2393" t="str">
            <v>2100*600(ｶﾞﾗｽ別途、取付金物共）</v>
          </cell>
          <cell r="D2393" t="str">
            <v>ヶ所</v>
          </cell>
          <cell r="E2393">
            <v>22500</v>
          </cell>
          <cell r="F2393" t="str">
            <v>P-138</v>
          </cell>
        </row>
        <row r="2394">
          <cell r="A2394">
            <v>262537</v>
          </cell>
          <cell r="B2394" t="str">
            <v>ｱﾙﾐｻｯｼ　引違窓</v>
          </cell>
          <cell r="C2394" t="str">
            <v>2200*600(ｶﾞﾗｽ別途、取付金物共）</v>
          </cell>
          <cell r="D2394" t="str">
            <v>ヶ所</v>
          </cell>
          <cell r="E2394">
            <v>23600</v>
          </cell>
          <cell r="F2394" t="str">
            <v>P-138</v>
          </cell>
        </row>
        <row r="2395">
          <cell r="A2395">
            <v>262538</v>
          </cell>
          <cell r="B2395" t="str">
            <v>ｱﾙﾐｻｯｼ　引違窓</v>
          </cell>
          <cell r="C2395" t="str">
            <v>2300*600(ｶﾞﾗｽ別途、取付金物共）</v>
          </cell>
          <cell r="D2395" t="str">
            <v>ヶ所</v>
          </cell>
          <cell r="E2395">
            <v>24600</v>
          </cell>
          <cell r="F2395" t="str">
            <v>P-138</v>
          </cell>
        </row>
        <row r="2396">
          <cell r="A2396">
            <v>262539</v>
          </cell>
          <cell r="B2396" t="str">
            <v>ｱﾙﾐｻｯｼ　引違窓</v>
          </cell>
          <cell r="C2396" t="str">
            <v>2400*600(ｶﾞﾗｽ別途、取付金物共）</v>
          </cell>
          <cell r="D2396" t="str">
            <v>ヶ所</v>
          </cell>
          <cell r="E2396">
            <v>25800</v>
          </cell>
          <cell r="F2396" t="str">
            <v>P-139</v>
          </cell>
        </row>
        <row r="2397">
          <cell r="A2397">
            <v>262540</v>
          </cell>
          <cell r="B2397" t="str">
            <v>ｱﾙﾐｻｯｼ　引違窓</v>
          </cell>
          <cell r="C2397" t="str">
            <v>2500*600(ｶﾞﾗｽ別途、取付金物共）</v>
          </cell>
          <cell r="D2397" t="str">
            <v>ヶ所</v>
          </cell>
          <cell r="E2397">
            <v>26900</v>
          </cell>
          <cell r="F2397" t="str">
            <v>P-139</v>
          </cell>
        </row>
        <row r="2398">
          <cell r="A2398">
            <v>262541</v>
          </cell>
          <cell r="B2398" t="str">
            <v>ｱﾙﾐｻｯｼ　引違窓</v>
          </cell>
          <cell r="C2398" t="str">
            <v>2600*600(ｶﾞﾗｽ別途、取付金物共）</v>
          </cell>
          <cell r="D2398" t="str">
            <v>ヶ所</v>
          </cell>
          <cell r="E2398">
            <v>27800</v>
          </cell>
          <cell r="F2398" t="str">
            <v>P-139</v>
          </cell>
        </row>
        <row r="2399">
          <cell r="A2399">
            <v>262542</v>
          </cell>
          <cell r="B2399" t="str">
            <v>ｱﾙﾐｻｯｼ　引違窓</v>
          </cell>
          <cell r="C2399" t="str">
            <v>2700*600(ｶﾞﾗｽ別途、取付金物共）</v>
          </cell>
          <cell r="D2399" t="str">
            <v>ヶ所</v>
          </cell>
          <cell r="E2399">
            <v>28900</v>
          </cell>
          <cell r="F2399" t="str">
            <v>P-139</v>
          </cell>
        </row>
        <row r="2400">
          <cell r="A2400">
            <v>262543</v>
          </cell>
          <cell r="B2400" t="str">
            <v>ｱﾙﾐｻｯｼ　引違窓</v>
          </cell>
          <cell r="C2400" t="str">
            <v>1300*900(ｶﾞﾗｽ別途、取付金物共）</v>
          </cell>
          <cell r="D2400" t="str">
            <v>ヶ所</v>
          </cell>
          <cell r="E2400">
            <v>22800</v>
          </cell>
          <cell r="F2400" t="str">
            <v>P-139</v>
          </cell>
        </row>
        <row r="2401">
          <cell r="A2401">
            <v>262544</v>
          </cell>
          <cell r="B2401" t="str">
            <v>ｱﾙﾐｻｯｼ　引違窓</v>
          </cell>
          <cell r="C2401" t="str">
            <v>1400*900(ｶﾞﾗｽ別途、取付金物共）</v>
          </cell>
          <cell r="D2401" t="str">
            <v>ヶ所</v>
          </cell>
          <cell r="E2401">
            <v>20000</v>
          </cell>
          <cell r="F2401" t="str">
            <v>P-139</v>
          </cell>
        </row>
        <row r="2402">
          <cell r="A2402">
            <v>262545</v>
          </cell>
          <cell r="B2402" t="str">
            <v>ｱﾙﾐｻｯｼ　引違窓</v>
          </cell>
          <cell r="C2402" t="str">
            <v>1500*900(ｶﾞﾗｽ別途、取付金物共）</v>
          </cell>
          <cell r="D2402" t="str">
            <v>ヶ所</v>
          </cell>
          <cell r="E2402">
            <v>21000</v>
          </cell>
          <cell r="F2402" t="str">
            <v>P-139</v>
          </cell>
        </row>
        <row r="2403">
          <cell r="A2403">
            <v>262546</v>
          </cell>
          <cell r="B2403" t="str">
            <v>ｱﾙﾐｻｯｼ　引違窓</v>
          </cell>
          <cell r="C2403" t="str">
            <v>1600*900(ｶﾞﾗｽ別途、取付金物共）</v>
          </cell>
          <cell r="D2403" t="str">
            <v>ヶ所</v>
          </cell>
          <cell r="E2403">
            <v>21700</v>
          </cell>
          <cell r="F2403" t="str">
            <v>P-139</v>
          </cell>
        </row>
        <row r="2404">
          <cell r="A2404">
            <v>262547</v>
          </cell>
          <cell r="B2404" t="str">
            <v>ｱﾙﾐｻｯｼ　引違窓</v>
          </cell>
          <cell r="C2404" t="str">
            <v>1700*900(ｶﾞﾗｽ別途、取付金物共）</v>
          </cell>
          <cell r="D2404" t="str">
            <v>ヶ所</v>
          </cell>
          <cell r="E2404">
            <v>22500</v>
          </cell>
          <cell r="F2404" t="str">
            <v>P-139</v>
          </cell>
        </row>
        <row r="2405">
          <cell r="A2405">
            <v>262548</v>
          </cell>
          <cell r="B2405" t="str">
            <v>ｱﾙﾐｻｯｼ　引違窓</v>
          </cell>
          <cell r="C2405" t="str">
            <v>1800*900(ｶﾞﾗｽ別途、取付金物共）</v>
          </cell>
          <cell r="D2405" t="str">
            <v>ヶ所</v>
          </cell>
          <cell r="E2405">
            <v>23900</v>
          </cell>
          <cell r="F2405" t="str">
            <v>P-139</v>
          </cell>
        </row>
        <row r="2406">
          <cell r="A2406">
            <v>262549</v>
          </cell>
          <cell r="B2406" t="str">
            <v>ｱﾙﾐｻｯｼ　引違窓</v>
          </cell>
          <cell r="C2406" t="str">
            <v>1900*900(ｶﾞﾗｽ別途、取付金物共）</v>
          </cell>
          <cell r="D2406" t="str">
            <v>ヶ所</v>
          </cell>
          <cell r="E2406">
            <v>25000</v>
          </cell>
          <cell r="F2406" t="str">
            <v>P-139</v>
          </cell>
        </row>
        <row r="2407">
          <cell r="A2407">
            <v>262550</v>
          </cell>
          <cell r="B2407" t="str">
            <v>ｱﾙﾐｻｯｼ　引違窓</v>
          </cell>
          <cell r="C2407" t="str">
            <v>2000*900(ｶﾞﾗｽ別途、取付金物共）</v>
          </cell>
          <cell r="D2407" t="str">
            <v>ヶ所</v>
          </cell>
          <cell r="E2407">
            <v>26400</v>
          </cell>
          <cell r="F2407" t="str">
            <v>P-139</v>
          </cell>
        </row>
        <row r="2408">
          <cell r="A2408">
            <v>262551</v>
          </cell>
          <cell r="B2408" t="str">
            <v>ｱﾙﾐｻｯｼ　引違窓</v>
          </cell>
          <cell r="C2408" t="str">
            <v>2100*900(ｶﾞﾗｽ別途、取付金物共）</v>
          </cell>
          <cell r="D2408" t="str">
            <v>ヶ所</v>
          </cell>
          <cell r="E2408">
            <v>27700</v>
          </cell>
          <cell r="F2408" t="str">
            <v>P-139</v>
          </cell>
        </row>
        <row r="2409">
          <cell r="A2409">
            <v>262552</v>
          </cell>
          <cell r="B2409" t="str">
            <v>ｱﾙﾐｻｯｼ　引違窓</v>
          </cell>
          <cell r="C2409" t="str">
            <v>2200*900(ｶﾞﾗｽ別途、取付金物共）</v>
          </cell>
          <cell r="D2409" t="str">
            <v>ヶ所</v>
          </cell>
          <cell r="E2409">
            <v>29000</v>
          </cell>
          <cell r="F2409" t="str">
            <v>P-139</v>
          </cell>
        </row>
        <row r="2410">
          <cell r="A2410">
            <v>262553</v>
          </cell>
          <cell r="B2410" t="str">
            <v>ｱﾙﾐｻｯｼ　引違窓</v>
          </cell>
          <cell r="C2410" t="str">
            <v>2300*900(ｶﾞﾗｽ別途、取付金物共）</v>
          </cell>
          <cell r="D2410" t="str">
            <v>ヶ所</v>
          </cell>
          <cell r="E2410">
            <v>30400</v>
          </cell>
          <cell r="F2410" t="str">
            <v>P-139</v>
          </cell>
        </row>
        <row r="2411">
          <cell r="A2411">
            <v>262554</v>
          </cell>
          <cell r="B2411" t="str">
            <v>ｱﾙﾐｻｯｼ　引違窓</v>
          </cell>
          <cell r="C2411" t="str">
            <v>2400*900(ｶﾞﾗｽ別途、取付金物共）</v>
          </cell>
          <cell r="D2411" t="str">
            <v>ヶ所</v>
          </cell>
          <cell r="E2411">
            <v>31700</v>
          </cell>
          <cell r="F2411" t="str">
            <v>P-139</v>
          </cell>
        </row>
        <row r="2412">
          <cell r="A2412">
            <v>262555</v>
          </cell>
          <cell r="B2412" t="str">
            <v>ｱﾙﾐｻｯｼ　引違窓</v>
          </cell>
          <cell r="C2412" t="str">
            <v>2500*900(ｶﾞﾗｽ別途、取付金物共）</v>
          </cell>
          <cell r="D2412" t="str">
            <v>ヶ所</v>
          </cell>
          <cell r="E2412">
            <v>33100</v>
          </cell>
          <cell r="F2412" t="str">
            <v>P-139</v>
          </cell>
        </row>
        <row r="2413">
          <cell r="A2413">
            <v>262556</v>
          </cell>
          <cell r="B2413" t="str">
            <v>ｱﾙﾐｻｯｼ　引違窓</v>
          </cell>
          <cell r="C2413" t="str">
            <v>2600*900(ｶﾞﾗｽ別途、取付金物共）</v>
          </cell>
          <cell r="D2413" t="str">
            <v>ヶ所</v>
          </cell>
          <cell r="E2413">
            <v>34300</v>
          </cell>
          <cell r="F2413" t="str">
            <v>P-139</v>
          </cell>
        </row>
        <row r="2414">
          <cell r="A2414">
            <v>262557</v>
          </cell>
          <cell r="B2414" t="str">
            <v>ｱﾙﾐｻｯｼ　引違窓</v>
          </cell>
          <cell r="C2414" t="str">
            <v>2700*900(ｶﾞﾗｽ別途、取付金物共）</v>
          </cell>
          <cell r="D2414" t="str">
            <v>ヶ所</v>
          </cell>
          <cell r="E2414">
            <v>35600</v>
          </cell>
          <cell r="F2414" t="str">
            <v>P-139</v>
          </cell>
        </row>
        <row r="2415">
          <cell r="A2415">
            <v>262558</v>
          </cell>
          <cell r="B2415" t="str">
            <v>ｱﾙﾐｻｯｼ　引違窓</v>
          </cell>
          <cell r="C2415" t="str">
            <v>1300*1100(ｶﾞﾗｽ別途、取付金物共）</v>
          </cell>
          <cell r="D2415" t="str">
            <v>ヶ所</v>
          </cell>
          <cell r="E2415">
            <v>22700</v>
          </cell>
          <cell r="F2415" t="str">
            <v>P-139</v>
          </cell>
        </row>
        <row r="2416">
          <cell r="A2416">
            <v>262559</v>
          </cell>
          <cell r="B2416" t="str">
            <v>ｱﾙﾐｻｯｼ　引違窓</v>
          </cell>
          <cell r="C2416" t="str">
            <v>1400*1100(ｶﾞﾗｽ別途、取付金物共）</v>
          </cell>
          <cell r="D2416" t="str">
            <v>ヶ所</v>
          </cell>
          <cell r="E2416">
            <v>23000</v>
          </cell>
          <cell r="F2416" t="str">
            <v>P-139</v>
          </cell>
        </row>
        <row r="2417">
          <cell r="A2417">
            <v>262560</v>
          </cell>
          <cell r="B2417" t="str">
            <v>ｱﾙﾐｻｯｼ　引違窓</v>
          </cell>
          <cell r="C2417" t="str">
            <v>1500*1100(ｶﾞﾗｽ別途、取付金物共）</v>
          </cell>
          <cell r="D2417" t="str">
            <v>ヶ所</v>
          </cell>
          <cell r="E2417">
            <v>24100</v>
          </cell>
          <cell r="F2417" t="str">
            <v>P-139</v>
          </cell>
        </row>
        <row r="2418">
          <cell r="A2418">
            <v>262561</v>
          </cell>
          <cell r="B2418" t="str">
            <v>ｱﾙﾐｻｯｼ　引違窓</v>
          </cell>
          <cell r="C2418" t="str">
            <v>1600*1100(ｶﾞﾗｽ別途、取付金物共）</v>
          </cell>
          <cell r="D2418" t="str">
            <v>ヶ所</v>
          </cell>
          <cell r="E2418">
            <v>25000</v>
          </cell>
          <cell r="F2418" t="str">
            <v>P-139</v>
          </cell>
        </row>
        <row r="2419">
          <cell r="A2419">
            <v>262562</v>
          </cell>
          <cell r="B2419" t="str">
            <v>ｱﾙﾐｻｯｼ　引違窓</v>
          </cell>
          <cell r="C2419" t="str">
            <v>1700*1100(ｶﾞﾗｽ別途、取付金物共）</v>
          </cell>
          <cell r="D2419" t="str">
            <v>ヶ所</v>
          </cell>
          <cell r="E2419">
            <v>26100</v>
          </cell>
          <cell r="F2419" t="str">
            <v>P-139</v>
          </cell>
        </row>
        <row r="2420">
          <cell r="A2420">
            <v>262563</v>
          </cell>
          <cell r="B2420" t="str">
            <v>ｱﾙﾐｻｯｼ　引違窓</v>
          </cell>
          <cell r="C2420" t="str">
            <v>1800*1100(ｶﾞﾗｽ別途、取付金物共）</v>
          </cell>
          <cell r="D2420" t="str">
            <v>ヶ所</v>
          </cell>
          <cell r="E2420">
            <v>27500</v>
          </cell>
          <cell r="F2420" t="str">
            <v>P-139</v>
          </cell>
        </row>
        <row r="2421">
          <cell r="A2421">
            <v>262564</v>
          </cell>
          <cell r="B2421" t="str">
            <v>ｱﾙﾐｻｯｼ　引違窓</v>
          </cell>
          <cell r="C2421" t="str">
            <v>1900*1100(ｶﾞﾗｽ別途、取付金物共）</v>
          </cell>
          <cell r="D2421" t="str">
            <v>ヶ所</v>
          </cell>
          <cell r="E2421">
            <v>29000</v>
          </cell>
          <cell r="F2421" t="str">
            <v>P-139</v>
          </cell>
        </row>
        <row r="2422">
          <cell r="A2422">
            <v>262565</v>
          </cell>
          <cell r="B2422" t="str">
            <v>ｱﾙﾐｻｯｼ　引違窓</v>
          </cell>
          <cell r="C2422" t="str">
            <v>2000*1100(ｶﾞﾗｽ別途、取付金物共）</v>
          </cell>
          <cell r="D2422" t="str">
            <v>ヶ所</v>
          </cell>
          <cell r="E2422">
            <v>30600</v>
          </cell>
          <cell r="F2422" t="str">
            <v>P-140</v>
          </cell>
        </row>
        <row r="2423">
          <cell r="A2423">
            <v>262566</v>
          </cell>
          <cell r="B2423" t="str">
            <v>ｱﾙﾐｻｯｼ　引違窓</v>
          </cell>
          <cell r="C2423" t="str">
            <v>2100*1100(ｶﾞﾗｽ別途、取付金物共）</v>
          </cell>
          <cell r="D2423" t="str">
            <v>ヶ所</v>
          </cell>
          <cell r="E2423">
            <v>32100</v>
          </cell>
          <cell r="F2423" t="str">
            <v>P-140</v>
          </cell>
        </row>
        <row r="2424">
          <cell r="A2424">
            <v>262567</v>
          </cell>
          <cell r="B2424" t="str">
            <v>ｱﾙﾐｻｯｼ　引違窓</v>
          </cell>
          <cell r="C2424" t="str">
            <v>2200*1100(ｶﾞﾗｽ別途、取付金物共）</v>
          </cell>
          <cell r="D2424" t="str">
            <v>ヶ所</v>
          </cell>
          <cell r="E2424">
            <v>33700</v>
          </cell>
          <cell r="F2424" t="str">
            <v>P-140</v>
          </cell>
        </row>
        <row r="2425">
          <cell r="A2425">
            <v>262568</v>
          </cell>
          <cell r="B2425" t="str">
            <v>ｱﾙﾐｻｯｼ　引違窓</v>
          </cell>
          <cell r="C2425" t="str">
            <v>2300*1100(ｶﾞﾗｽ別途、取付金物共）</v>
          </cell>
          <cell r="D2425" t="str">
            <v>ヶ所</v>
          </cell>
          <cell r="E2425">
            <v>35200</v>
          </cell>
          <cell r="F2425" t="str">
            <v>P-140</v>
          </cell>
        </row>
        <row r="2426">
          <cell r="A2426">
            <v>262569</v>
          </cell>
          <cell r="B2426" t="str">
            <v>ｱﾙﾐｻｯｼ　引違窓</v>
          </cell>
          <cell r="C2426" t="str">
            <v>2400*1100(ｶﾞﾗｽ別途、取付金物共）</v>
          </cell>
          <cell r="D2426" t="str">
            <v>ヶ所</v>
          </cell>
          <cell r="E2426">
            <v>36800</v>
          </cell>
          <cell r="F2426" t="str">
            <v>P-140</v>
          </cell>
        </row>
        <row r="2427">
          <cell r="A2427">
            <v>262570</v>
          </cell>
          <cell r="B2427" t="str">
            <v>ｱﾙﾐｻｯｼ　引違窓</v>
          </cell>
          <cell r="C2427" t="str">
            <v>2500*1100(ｶﾞﾗｽ別途、取付金物共）</v>
          </cell>
          <cell r="D2427" t="str">
            <v>ヶ所</v>
          </cell>
          <cell r="E2427">
            <v>38400</v>
          </cell>
          <cell r="F2427" t="str">
            <v>P-140</v>
          </cell>
        </row>
        <row r="2428">
          <cell r="A2428">
            <v>262571</v>
          </cell>
          <cell r="B2428" t="str">
            <v>ｱﾙﾐｻｯｼ　引違窓</v>
          </cell>
          <cell r="C2428" t="str">
            <v>2600*1100(ｶﾞﾗｽ別途、取付金物共）</v>
          </cell>
          <cell r="D2428" t="str">
            <v>ヶ所</v>
          </cell>
          <cell r="E2428">
            <v>39700</v>
          </cell>
          <cell r="F2428" t="str">
            <v>P-140</v>
          </cell>
        </row>
        <row r="2429">
          <cell r="A2429">
            <v>262572</v>
          </cell>
          <cell r="B2429" t="str">
            <v>ｱﾙﾐｻｯｼ　引違窓</v>
          </cell>
          <cell r="C2429" t="str">
            <v>2700*1100(ｶﾞﾗｽ別途、取付金物共）</v>
          </cell>
          <cell r="D2429" t="str">
            <v>ヶ所</v>
          </cell>
          <cell r="E2429">
            <v>41300</v>
          </cell>
          <cell r="F2429" t="str">
            <v>P-140</v>
          </cell>
        </row>
        <row r="2430">
          <cell r="A2430">
            <v>262573</v>
          </cell>
          <cell r="B2430" t="str">
            <v>ｱﾙﾐｻｯｼ　引違窓</v>
          </cell>
          <cell r="C2430" t="str">
            <v>1300*1200(ｶﾞﾗｽ別途、取付金物共）</v>
          </cell>
          <cell r="D2430" t="str">
            <v>ヶ所</v>
          </cell>
          <cell r="E2430">
            <v>23300</v>
          </cell>
          <cell r="F2430" t="str">
            <v>P-140</v>
          </cell>
        </row>
        <row r="2431">
          <cell r="A2431">
            <v>262574</v>
          </cell>
          <cell r="B2431" t="str">
            <v>ｱﾙﾐｻｯｼ　引違窓</v>
          </cell>
          <cell r="C2431" t="str">
            <v>1400*1200(ｶﾞﾗｽ別途、取付金物共）</v>
          </cell>
          <cell r="D2431" t="str">
            <v>ヶ所</v>
          </cell>
          <cell r="E2431">
            <v>24400</v>
          </cell>
          <cell r="F2431" t="str">
            <v>P-140</v>
          </cell>
        </row>
        <row r="2432">
          <cell r="A2432">
            <v>262575</v>
          </cell>
          <cell r="B2432" t="str">
            <v>ｱﾙﾐｻｯｼ　引違窓</v>
          </cell>
          <cell r="C2432" t="str">
            <v>1500*1200(ｶﾞﾗｽ別途、取付金物共）</v>
          </cell>
          <cell r="D2432" t="str">
            <v>ヶ所</v>
          </cell>
          <cell r="E2432">
            <v>25300</v>
          </cell>
          <cell r="F2432" t="str">
            <v>P-140</v>
          </cell>
        </row>
        <row r="2433">
          <cell r="A2433">
            <v>262576</v>
          </cell>
          <cell r="B2433" t="str">
            <v>ｱﾙﾐｻｯｼ　引違窓</v>
          </cell>
          <cell r="C2433" t="str">
            <v>1600*1200(ｶﾞﾗｽ別途、取付金物共）</v>
          </cell>
          <cell r="D2433" t="str">
            <v>ヶ所</v>
          </cell>
          <cell r="E2433">
            <v>26200</v>
          </cell>
          <cell r="F2433" t="str">
            <v>P-140</v>
          </cell>
        </row>
        <row r="2434">
          <cell r="A2434">
            <v>262577</v>
          </cell>
          <cell r="B2434" t="str">
            <v>ｱﾙﾐｻｯｼ　引違窓</v>
          </cell>
          <cell r="C2434" t="str">
            <v>1700*1200(ｶﾞﾗｽ別途、取付金物共）</v>
          </cell>
          <cell r="D2434" t="str">
            <v>ヶ所</v>
          </cell>
          <cell r="E2434">
            <v>27400</v>
          </cell>
          <cell r="F2434" t="str">
            <v>P-140</v>
          </cell>
        </row>
        <row r="2435">
          <cell r="A2435">
            <v>262578</v>
          </cell>
          <cell r="B2435" t="str">
            <v>ｱﾙﾐｻｯｼ　引違窓</v>
          </cell>
          <cell r="C2435" t="str">
            <v>1800*1200(ｶﾞﾗｽ別途、取付金物共）</v>
          </cell>
          <cell r="D2435" t="str">
            <v>ヶ所</v>
          </cell>
          <cell r="E2435">
            <v>29000</v>
          </cell>
          <cell r="F2435" t="str">
            <v>P-140</v>
          </cell>
        </row>
        <row r="2436">
          <cell r="A2436">
            <v>262579</v>
          </cell>
          <cell r="B2436" t="str">
            <v>ｱﾙﾐｻｯｼ　引違窓</v>
          </cell>
          <cell r="C2436" t="str">
            <v>1900*1200(ｶﾞﾗｽ別途、取付金物共）</v>
          </cell>
          <cell r="D2436" t="str">
            <v>ヶ所</v>
          </cell>
          <cell r="E2436">
            <v>29600</v>
          </cell>
          <cell r="F2436" t="str">
            <v>P-140</v>
          </cell>
        </row>
        <row r="2437">
          <cell r="A2437">
            <v>262580</v>
          </cell>
          <cell r="B2437" t="str">
            <v>ｱﾙﾐｻｯｼ　引違窓</v>
          </cell>
          <cell r="C2437" t="str">
            <v>2000*1200(ｶﾞﾗｽ別途、取付金物共）</v>
          </cell>
          <cell r="D2437" t="str">
            <v>ヶ所</v>
          </cell>
          <cell r="E2437">
            <v>31200</v>
          </cell>
          <cell r="F2437" t="str">
            <v>P-140</v>
          </cell>
        </row>
        <row r="2438">
          <cell r="A2438">
            <v>262581</v>
          </cell>
          <cell r="B2438" t="str">
            <v>ｱﾙﾐｻｯｼ　引違窓</v>
          </cell>
          <cell r="C2438" t="str">
            <v>2100*1200(ｶﾞﾗｽ別途、取付金物共）</v>
          </cell>
          <cell r="D2438" t="str">
            <v>ヶ所</v>
          </cell>
          <cell r="E2438">
            <v>32800</v>
          </cell>
          <cell r="F2438" t="str">
            <v>P-140</v>
          </cell>
        </row>
        <row r="2439">
          <cell r="A2439">
            <v>262582</v>
          </cell>
          <cell r="B2439" t="str">
            <v>ｱﾙﾐｻｯｼ　引違窓</v>
          </cell>
          <cell r="C2439" t="str">
            <v>2200*1200(ｶﾞﾗｽ別途、取付金物共）</v>
          </cell>
          <cell r="D2439" t="str">
            <v>ヶ所</v>
          </cell>
          <cell r="E2439">
            <v>34300</v>
          </cell>
          <cell r="F2439" t="str">
            <v>P-140</v>
          </cell>
        </row>
        <row r="2440">
          <cell r="A2440">
            <v>262583</v>
          </cell>
          <cell r="B2440" t="str">
            <v>ｱﾙﾐｻｯｼ　引違窓</v>
          </cell>
          <cell r="C2440" t="str">
            <v>2300*1200(ｶﾞﾗｽ別途、取付金物共）</v>
          </cell>
          <cell r="D2440" t="str">
            <v>ヶ所</v>
          </cell>
          <cell r="E2440">
            <v>35800</v>
          </cell>
          <cell r="F2440" t="str">
            <v>P-140</v>
          </cell>
        </row>
        <row r="2441">
          <cell r="A2441">
            <v>262584</v>
          </cell>
          <cell r="B2441" t="str">
            <v>ｱﾙﾐｻｯｼ　引違窓</v>
          </cell>
          <cell r="C2441" t="str">
            <v>2400*1200(ｶﾞﾗｽ別途、取付金物共）</v>
          </cell>
          <cell r="D2441" t="str">
            <v>ヶ所</v>
          </cell>
          <cell r="E2441">
            <v>37400</v>
          </cell>
          <cell r="F2441" t="str">
            <v>P-140</v>
          </cell>
        </row>
        <row r="2442">
          <cell r="A2442">
            <v>262585</v>
          </cell>
          <cell r="B2442" t="str">
            <v>ｱﾙﾐｻｯｼ　引違窓</v>
          </cell>
          <cell r="C2442" t="str">
            <v>2500*1200(ｶﾞﾗｽ別途、取付金物共）</v>
          </cell>
          <cell r="D2442" t="str">
            <v>ヶ所</v>
          </cell>
          <cell r="E2442">
            <v>39000</v>
          </cell>
          <cell r="F2442" t="str">
            <v>P-140</v>
          </cell>
        </row>
        <row r="2443">
          <cell r="A2443">
            <v>262586</v>
          </cell>
          <cell r="B2443" t="str">
            <v>ｱﾙﾐｻｯｼ　引違窓</v>
          </cell>
          <cell r="C2443" t="str">
            <v>2600*1200(ｶﾞﾗｽ別途、取付金物共）</v>
          </cell>
          <cell r="D2443" t="str">
            <v>ヶ所</v>
          </cell>
          <cell r="E2443">
            <v>40600</v>
          </cell>
          <cell r="F2443" t="str">
            <v>P-140</v>
          </cell>
        </row>
        <row r="2444">
          <cell r="A2444">
            <v>262587</v>
          </cell>
          <cell r="B2444" t="str">
            <v>ｱﾙﾐｻｯｼ　引違窓</v>
          </cell>
          <cell r="C2444" t="str">
            <v>2700*1200(ｶﾞﾗｽ別途、取付金物共）</v>
          </cell>
          <cell r="D2444" t="str">
            <v>ヶ所</v>
          </cell>
          <cell r="E2444">
            <v>42100</v>
          </cell>
          <cell r="F2444" t="str">
            <v>P-140</v>
          </cell>
        </row>
        <row r="2445">
          <cell r="A2445">
            <v>262588</v>
          </cell>
          <cell r="B2445" t="str">
            <v>ｱﾙﾐｻｯｼ　引違窓</v>
          </cell>
          <cell r="C2445" t="str">
            <v>1300*1300(ｶﾞﾗｽ別途、取付金物共）</v>
          </cell>
          <cell r="D2445" t="str">
            <v>ヶ所</v>
          </cell>
          <cell r="E2445">
            <v>25200</v>
          </cell>
          <cell r="F2445" t="str">
            <v>P-140</v>
          </cell>
        </row>
        <row r="2446">
          <cell r="A2446">
            <v>262589</v>
          </cell>
          <cell r="B2446" t="str">
            <v>ｱﾙﾐｻｯｼ　引違窓</v>
          </cell>
          <cell r="C2446" t="str">
            <v>1400*1300(ｶﾞﾗｽ別途、取付金物共）</v>
          </cell>
          <cell r="D2446" t="str">
            <v>ヶ所</v>
          </cell>
          <cell r="E2446">
            <v>24700</v>
          </cell>
          <cell r="F2446" t="str">
            <v>P-140</v>
          </cell>
        </row>
        <row r="2447">
          <cell r="A2447">
            <v>262590</v>
          </cell>
          <cell r="B2447" t="str">
            <v>ｱﾙﾐｻｯｼ　引違窓</v>
          </cell>
          <cell r="C2447" t="str">
            <v>1500*1300(ｶﾞﾗｽ別途、取付金物共）</v>
          </cell>
          <cell r="D2447" t="str">
            <v>ヶ所</v>
          </cell>
          <cell r="E2447">
            <v>26600</v>
          </cell>
          <cell r="F2447" t="str">
            <v>P-140</v>
          </cell>
        </row>
        <row r="2448">
          <cell r="A2448">
            <v>262591</v>
          </cell>
          <cell r="B2448" t="str">
            <v>ｱﾙﾐｻｯｼ　引違窓</v>
          </cell>
          <cell r="C2448" t="str">
            <v>1600*1300(ｶﾞﾗｽ別途、取付金物共）</v>
          </cell>
          <cell r="D2448" t="str">
            <v>ヶ所</v>
          </cell>
          <cell r="E2448">
            <v>27600</v>
          </cell>
          <cell r="F2448" t="str">
            <v>P-141</v>
          </cell>
        </row>
        <row r="2449">
          <cell r="A2449">
            <v>262592</v>
          </cell>
          <cell r="B2449" t="str">
            <v>ｱﾙﾐｻｯｼ　引違窓</v>
          </cell>
          <cell r="C2449" t="str">
            <v>1700*1300(ｶﾞﾗｽ別途、取付金物共）</v>
          </cell>
          <cell r="D2449" t="str">
            <v>ヶ所</v>
          </cell>
          <cell r="E2449">
            <v>28800</v>
          </cell>
          <cell r="F2449" t="str">
            <v>P-141</v>
          </cell>
        </row>
        <row r="2450">
          <cell r="A2450">
            <v>262593</v>
          </cell>
          <cell r="B2450" t="str">
            <v>ｱﾙﾐｻｯｼ　引違窓</v>
          </cell>
          <cell r="C2450" t="str">
            <v>1800*1300(ｶﾞﾗｽ別途、取付金物共）</v>
          </cell>
          <cell r="D2450" t="str">
            <v>ヶ所</v>
          </cell>
          <cell r="E2450">
            <v>30500</v>
          </cell>
          <cell r="F2450" t="str">
            <v>P-141</v>
          </cell>
        </row>
        <row r="2451">
          <cell r="A2451">
            <v>262594</v>
          </cell>
          <cell r="B2451" t="str">
            <v>ｱﾙﾐｻｯｼ　引違窓</v>
          </cell>
          <cell r="C2451" t="str">
            <v>1900*1300(ｶﾞﾗｽ別途、取付金物共）</v>
          </cell>
          <cell r="D2451" t="str">
            <v>ヶ所</v>
          </cell>
          <cell r="E2451">
            <v>32100</v>
          </cell>
          <cell r="F2451" t="str">
            <v>P-141</v>
          </cell>
        </row>
        <row r="2452">
          <cell r="A2452">
            <v>262595</v>
          </cell>
          <cell r="B2452" t="str">
            <v>ｱﾙﾐｻｯｼ　引違窓</v>
          </cell>
          <cell r="C2452" t="str">
            <v>2000*1300(ｶﾞﾗｽ別途、取付金物共）</v>
          </cell>
          <cell r="D2452" t="str">
            <v>ヶ所</v>
          </cell>
          <cell r="E2452">
            <v>33800</v>
          </cell>
          <cell r="F2452" t="str">
            <v>P-141</v>
          </cell>
        </row>
        <row r="2453">
          <cell r="A2453">
            <v>262596</v>
          </cell>
          <cell r="B2453" t="str">
            <v>ｱﾙﾐｻｯｼ　引違窓</v>
          </cell>
          <cell r="C2453" t="str">
            <v>2100*1300(ｶﾞﾗｽ別途、取付金物共）</v>
          </cell>
          <cell r="D2453" t="str">
            <v>ヶ所</v>
          </cell>
          <cell r="E2453">
            <v>35400</v>
          </cell>
          <cell r="F2453" t="str">
            <v>P-141</v>
          </cell>
        </row>
        <row r="2454">
          <cell r="A2454">
            <v>262597</v>
          </cell>
          <cell r="B2454" t="str">
            <v>ｱﾙﾐｻｯｼ　引違窓</v>
          </cell>
          <cell r="C2454" t="str">
            <v>2200*1300(ｶﾞﾗｽ別途、取付金物共）</v>
          </cell>
          <cell r="D2454" t="str">
            <v>ヶ所</v>
          </cell>
          <cell r="E2454">
            <v>37200</v>
          </cell>
          <cell r="F2454" t="str">
            <v>P-141</v>
          </cell>
        </row>
        <row r="2455">
          <cell r="A2455">
            <v>262598</v>
          </cell>
          <cell r="B2455" t="str">
            <v>ｱﾙﾐｻｯｼ　引違窓</v>
          </cell>
          <cell r="C2455" t="str">
            <v>2300*1300(ｶﾞﾗｽ別途、取付金物共）</v>
          </cell>
          <cell r="D2455" t="str">
            <v>ヶ所</v>
          </cell>
          <cell r="E2455">
            <v>38900</v>
          </cell>
          <cell r="F2455" t="str">
            <v>P-141</v>
          </cell>
        </row>
        <row r="2456">
          <cell r="A2456">
            <v>262599</v>
          </cell>
          <cell r="B2456" t="str">
            <v>ｱﾙﾐｻｯｼ　引違窓</v>
          </cell>
          <cell r="C2456" t="str">
            <v>2400*1300(ｶﾞﾗｽ別途、取付金物共）</v>
          </cell>
          <cell r="D2456" t="str">
            <v>ヶ所</v>
          </cell>
          <cell r="E2456">
            <v>40600</v>
          </cell>
          <cell r="F2456" t="str">
            <v>P-141</v>
          </cell>
        </row>
        <row r="2457">
          <cell r="A2457">
            <v>262600</v>
          </cell>
          <cell r="B2457" t="str">
            <v>ｱﾙﾐｻｯｼ　引違窓</v>
          </cell>
          <cell r="C2457" t="str">
            <v>2500*1300(ｶﾞﾗｽ別途、取付金物共）</v>
          </cell>
          <cell r="D2457" t="str">
            <v>ヶ所</v>
          </cell>
          <cell r="E2457">
            <v>42400</v>
          </cell>
          <cell r="F2457" t="str">
            <v>P-141</v>
          </cell>
        </row>
        <row r="2458">
          <cell r="A2458">
            <v>262601</v>
          </cell>
          <cell r="B2458" t="str">
            <v>ｱﾙﾐｻｯｼ　引違窓</v>
          </cell>
          <cell r="C2458" t="str">
            <v>2600*1300(ｶﾞﾗｽ別途、取付金物共）</v>
          </cell>
          <cell r="D2458" t="str">
            <v>ヶ所</v>
          </cell>
          <cell r="E2458">
            <v>43900</v>
          </cell>
          <cell r="F2458" t="str">
            <v>P-141</v>
          </cell>
        </row>
        <row r="2459">
          <cell r="A2459">
            <v>262602</v>
          </cell>
          <cell r="B2459" t="str">
            <v>ｱﾙﾐｻｯｼ　引違窓</v>
          </cell>
          <cell r="C2459" t="str">
            <v>2700*1300(ｶﾞﾗｽ別途、取付金物共）</v>
          </cell>
          <cell r="D2459" t="str">
            <v>ヶ所</v>
          </cell>
          <cell r="E2459">
            <v>45600</v>
          </cell>
          <cell r="F2459" t="str">
            <v>P-141</v>
          </cell>
        </row>
        <row r="2460">
          <cell r="A2460">
            <v>262603</v>
          </cell>
          <cell r="B2460" t="str">
            <v>ｱﾙﾐｻｯｼ　引違窓</v>
          </cell>
          <cell r="C2460" t="str">
            <v>1500*1500(ｶﾞﾗｽ別途、取付金物共）</v>
          </cell>
          <cell r="D2460" t="str">
            <v>ヶ所</v>
          </cell>
          <cell r="E2460">
            <v>29600</v>
          </cell>
          <cell r="F2460" t="str">
            <v>P-141</v>
          </cell>
        </row>
        <row r="2461">
          <cell r="A2461">
            <v>262604</v>
          </cell>
          <cell r="B2461" t="str">
            <v>ｱﾙﾐｻｯｼ　引違窓</v>
          </cell>
          <cell r="C2461" t="str">
            <v>1600*1500(ｶﾞﾗｽ別途、取付金物共）</v>
          </cell>
          <cell r="D2461" t="str">
            <v>ヶ所</v>
          </cell>
          <cell r="E2461">
            <v>30200</v>
          </cell>
          <cell r="F2461" t="str">
            <v>P-141</v>
          </cell>
        </row>
        <row r="2462">
          <cell r="A2462">
            <v>262605</v>
          </cell>
          <cell r="B2462" t="str">
            <v>ｱﾙﾐｻｯｼ　引違窓</v>
          </cell>
          <cell r="C2462" t="str">
            <v>1700*1500(ｶﾞﾗｽ別途、取付金物共）</v>
          </cell>
          <cell r="D2462" t="str">
            <v>ヶ所</v>
          </cell>
          <cell r="E2462">
            <v>32200</v>
          </cell>
          <cell r="F2462" t="str">
            <v>P-141</v>
          </cell>
        </row>
        <row r="2463">
          <cell r="A2463">
            <v>262606</v>
          </cell>
          <cell r="B2463" t="str">
            <v>ｱﾙﾐｻｯｼ　引違窓</v>
          </cell>
          <cell r="C2463" t="str">
            <v>1800*1500(ｶﾞﾗｽ別途、取付金物共）</v>
          </cell>
          <cell r="D2463" t="str">
            <v>ヶ所</v>
          </cell>
          <cell r="E2463">
            <v>34100</v>
          </cell>
          <cell r="F2463" t="str">
            <v>P-141</v>
          </cell>
        </row>
        <row r="2464">
          <cell r="A2464">
            <v>262607</v>
          </cell>
          <cell r="B2464" t="str">
            <v>ｱﾙﾐｻｯｼ　引違窓</v>
          </cell>
          <cell r="C2464" t="str">
            <v>1900*1500(ｶﾞﾗｽ別途、取付金物共）</v>
          </cell>
          <cell r="D2464" t="str">
            <v>ヶ所</v>
          </cell>
          <cell r="E2464">
            <v>35800</v>
          </cell>
          <cell r="F2464" t="str">
            <v>P-141</v>
          </cell>
        </row>
        <row r="2465">
          <cell r="A2465">
            <v>262608</v>
          </cell>
          <cell r="B2465" t="str">
            <v>ｱﾙﾐｻｯｼ　引違窓</v>
          </cell>
          <cell r="C2465" t="str">
            <v>2000*1500(ｶﾞﾗｽ別途、取付金物共）</v>
          </cell>
          <cell r="D2465" t="str">
            <v>ヶ所</v>
          </cell>
          <cell r="E2465">
            <v>37700</v>
          </cell>
          <cell r="F2465" t="str">
            <v>P-141</v>
          </cell>
        </row>
        <row r="2466">
          <cell r="A2466">
            <v>262609</v>
          </cell>
          <cell r="B2466" t="str">
            <v>ｱﾙﾐｻｯｼ　引違窓</v>
          </cell>
          <cell r="C2466" t="str">
            <v>2100*1500(ｶﾞﾗｽ別途、取付金物共）</v>
          </cell>
          <cell r="D2466" t="str">
            <v>ヶ所</v>
          </cell>
          <cell r="E2466">
            <v>39600</v>
          </cell>
          <cell r="F2466" t="str">
            <v>P-141</v>
          </cell>
        </row>
        <row r="2467">
          <cell r="A2467">
            <v>262610</v>
          </cell>
          <cell r="B2467" t="str">
            <v>ｱﾙﾐｻｯｼ　引違窓</v>
          </cell>
          <cell r="C2467" t="str">
            <v>2200*1500(ｶﾞﾗｽ別途、取付金物共）</v>
          </cell>
          <cell r="D2467" t="str">
            <v>ヶ所</v>
          </cell>
          <cell r="E2467">
            <v>41600</v>
          </cell>
          <cell r="F2467" t="str">
            <v>P-141</v>
          </cell>
        </row>
        <row r="2468">
          <cell r="A2468">
            <v>262611</v>
          </cell>
          <cell r="B2468" t="str">
            <v>ｱﾙﾐｻｯｼ　引違窓</v>
          </cell>
          <cell r="C2468" t="str">
            <v>2300*1500(ｶﾞﾗｽ別途、取付金物共）</v>
          </cell>
          <cell r="D2468" t="str">
            <v>ヶ所</v>
          </cell>
          <cell r="E2468">
            <v>43500</v>
          </cell>
          <cell r="F2468" t="str">
            <v>P-141</v>
          </cell>
        </row>
        <row r="2469">
          <cell r="A2469">
            <v>262612</v>
          </cell>
          <cell r="B2469" t="str">
            <v>ｱﾙﾐｻｯｼ　引違窓</v>
          </cell>
          <cell r="C2469" t="str">
            <v>2400*1500(ｶﾞﾗｽ別途、取付金物共）</v>
          </cell>
          <cell r="D2469" t="str">
            <v>ヶ所</v>
          </cell>
          <cell r="E2469">
            <v>45400</v>
          </cell>
          <cell r="F2469" t="str">
            <v>P-141</v>
          </cell>
        </row>
        <row r="2470">
          <cell r="A2470">
            <v>262613</v>
          </cell>
          <cell r="B2470" t="str">
            <v>ｱﾙﾐｻｯｼ　引違窓</v>
          </cell>
          <cell r="C2470" t="str">
            <v>2500*1500(ｶﾞﾗｽ別途、取付金物共）</v>
          </cell>
          <cell r="D2470" t="str">
            <v>ヶ所</v>
          </cell>
          <cell r="E2470">
            <v>47300</v>
          </cell>
          <cell r="F2470" t="str">
            <v>P-141</v>
          </cell>
        </row>
        <row r="2471">
          <cell r="A2471">
            <v>262614</v>
          </cell>
          <cell r="B2471" t="str">
            <v>ｱﾙﾐｻｯｼ　引違窓</v>
          </cell>
          <cell r="C2471" t="str">
            <v>2600*1500(ｶﾞﾗｽ別途、取付金物共）</v>
          </cell>
          <cell r="D2471" t="str">
            <v>ヶ所</v>
          </cell>
          <cell r="E2471">
            <v>49000</v>
          </cell>
          <cell r="F2471" t="str">
            <v>P-141</v>
          </cell>
        </row>
        <row r="2472">
          <cell r="A2472">
            <v>262615</v>
          </cell>
          <cell r="B2472" t="str">
            <v>ｱﾙﾐｻｯｼ　引違窓</v>
          </cell>
          <cell r="C2472" t="str">
            <v>2700*1500(ｶﾞﾗｽ別途、取付金物共）</v>
          </cell>
          <cell r="D2472" t="str">
            <v>ヶ所</v>
          </cell>
          <cell r="E2472">
            <v>51000</v>
          </cell>
          <cell r="F2472" t="str">
            <v>P-141</v>
          </cell>
        </row>
        <row r="2473">
          <cell r="A2473">
            <v>262616</v>
          </cell>
          <cell r="B2473" t="str">
            <v>ｱﾙﾐｻｯｼ　引違窓</v>
          </cell>
          <cell r="C2473" t="str">
            <v>1500*1750(ｶﾞﾗｽ別途、取付金物共）</v>
          </cell>
          <cell r="D2473" t="str">
            <v>ヶ所</v>
          </cell>
          <cell r="E2473">
            <v>35400</v>
          </cell>
          <cell r="F2473" t="str">
            <v>P-141</v>
          </cell>
        </row>
        <row r="2474">
          <cell r="A2474">
            <v>262617</v>
          </cell>
          <cell r="B2474" t="str">
            <v>ｱﾙﾐｻｯｼ　引違窓</v>
          </cell>
          <cell r="C2474" t="str">
            <v>1600*1750(ｶﾞﾗｽ別途、取付金物共）</v>
          </cell>
          <cell r="D2474" t="str">
            <v>ヶ所</v>
          </cell>
          <cell r="E2474">
            <v>38100</v>
          </cell>
          <cell r="F2474" t="str">
            <v>P-142</v>
          </cell>
        </row>
        <row r="2475">
          <cell r="A2475">
            <v>262618</v>
          </cell>
          <cell r="B2475" t="str">
            <v>ｱﾙﾐｻｯｼ　引違窓</v>
          </cell>
          <cell r="C2475" t="str">
            <v>1700*1750(ｶﾞﾗｽ別途、取付金物共）</v>
          </cell>
          <cell r="D2475" t="str">
            <v>ヶ所</v>
          </cell>
          <cell r="E2475">
            <v>40500</v>
          </cell>
          <cell r="F2475" t="str">
            <v>P-142</v>
          </cell>
        </row>
        <row r="2476">
          <cell r="A2476">
            <v>262619</v>
          </cell>
          <cell r="B2476" t="str">
            <v>ｱﾙﾐｻｯｼ　引違窓</v>
          </cell>
          <cell r="C2476" t="str">
            <v>1800*1750(ｶﾞﾗｽ別途、取付金物共）</v>
          </cell>
          <cell r="D2476" t="str">
            <v>ヶ所</v>
          </cell>
          <cell r="E2476">
            <v>42900</v>
          </cell>
          <cell r="F2476" t="str">
            <v>P-142</v>
          </cell>
        </row>
        <row r="2477">
          <cell r="A2477">
            <v>262620</v>
          </cell>
          <cell r="B2477" t="str">
            <v>ｱﾙﾐｻｯｼ　引違窓</v>
          </cell>
          <cell r="C2477" t="str">
            <v>1900*1750(ｶﾞﾗｽ別途、取付金物共）</v>
          </cell>
          <cell r="D2477" t="str">
            <v>ヶ所</v>
          </cell>
          <cell r="E2477">
            <v>44800</v>
          </cell>
          <cell r="F2477" t="str">
            <v>P-142</v>
          </cell>
        </row>
        <row r="2478">
          <cell r="A2478">
            <v>262621</v>
          </cell>
          <cell r="B2478" t="str">
            <v>ｱﾙﾐｻｯｼ　引違窓</v>
          </cell>
          <cell r="C2478" t="str">
            <v>2000*1750(ｶﾞﾗｽ別途、取付金物共）</v>
          </cell>
          <cell r="D2478" t="str">
            <v>ヶ所</v>
          </cell>
          <cell r="E2478">
            <v>47400</v>
          </cell>
          <cell r="F2478" t="str">
            <v>P-142</v>
          </cell>
        </row>
        <row r="2479">
          <cell r="A2479">
            <v>262622</v>
          </cell>
          <cell r="B2479" t="str">
            <v>ｱﾙﾐｻｯｼ　引違窓</v>
          </cell>
          <cell r="C2479" t="str">
            <v>2100*1750(ｶﾞﾗｽ別途、取付金物共）</v>
          </cell>
          <cell r="D2479" t="str">
            <v>ヶ所</v>
          </cell>
          <cell r="E2479">
            <v>49500</v>
          </cell>
          <cell r="F2479" t="str">
            <v>P-142</v>
          </cell>
        </row>
        <row r="2480">
          <cell r="A2480">
            <v>262623</v>
          </cell>
          <cell r="B2480" t="str">
            <v>ｱﾙﾐｻｯｼ　引違窓</v>
          </cell>
          <cell r="C2480" t="str">
            <v>2200*1750(ｶﾞﾗｽ別途、取付金物共）</v>
          </cell>
          <cell r="D2480" t="str">
            <v>ヶ所</v>
          </cell>
          <cell r="E2480">
            <v>52200</v>
          </cell>
          <cell r="F2480" t="str">
            <v>P-142</v>
          </cell>
        </row>
        <row r="2481">
          <cell r="A2481">
            <v>262624</v>
          </cell>
          <cell r="B2481" t="str">
            <v>ｱﾙﾐｻｯｼ　引違窓</v>
          </cell>
          <cell r="C2481" t="str">
            <v>2300*1750(ｶﾞﾗｽ別途、取付金物共）</v>
          </cell>
          <cell r="D2481" t="str">
            <v>ヶ所</v>
          </cell>
          <cell r="E2481">
            <v>54500</v>
          </cell>
          <cell r="F2481" t="str">
            <v>P-142</v>
          </cell>
        </row>
        <row r="2482">
          <cell r="A2482">
            <v>262625</v>
          </cell>
          <cell r="B2482" t="str">
            <v>ｱﾙﾐｻｯｼ　引違窓</v>
          </cell>
          <cell r="C2482" t="str">
            <v>2400*1750(ｶﾞﾗｽ別途、取付金物共）</v>
          </cell>
          <cell r="D2482" t="str">
            <v>ヶ所</v>
          </cell>
          <cell r="E2482">
            <v>56900</v>
          </cell>
          <cell r="F2482" t="str">
            <v>P-142</v>
          </cell>
        </row>
        <row r="2483">
          <cell r="A2483">
            <v>262626</v>
          </cell>
          <cell r="B2483" t="str">
            <v>ｱﾙﾐｻｯｼ　引違窓</v>
          </cell>
          <cell r="C2483" t="str">
            <v>2500*1750(ｶﾞﾗｽ別途、取付金物共）</v>
          </cell>
          <cell r="D2483" t="str">
            <v>ヶ所</v>
          </cell>
          <cell r="E2483">
            <v>59200</v>
          </cell>
          <cell r="F2483" t="str">
            <v>P-142</v>
          </cell>
        </row>
        <row r="2484">
          <cell r="A2484">
            <v>262627</v>
          </cell>
          <cell r="B2484" t="str">
            <v>ｱﾙﾐｻｯｼ　引違窓</v>
          </cell>
          <cell r="C2484" t="str">
            <v>2600*1750(ｶﾞﾗｽ別途、取付金物共）</v>
          </cell>
          <cell r="D2484" t="str">
            <v>ヶ所</v>
          </cell>
          <cell r="E2484">
            <v>61600</v>
          </cell>
          <cell r="F2484" t="str">
            <v>P-142</v>
          </cell>
        </row>
        <row r="2485">
          <cell r="A2485">
            <v>262628</v>
          </cell>
          <cell r="B2485" t="str">
            <v>ｱﾙﾐｻｯｼ　引違窓</v>
          </cell>
          <cell r="C2485" t="str">
            <v>2700*1750(ｶﾞﾗｽ別途、取付金物共）</v>
          </cell>
          <cell r="D2485" t="str">
            <v>ヶ所</v>
          </cell>
          <cell r="E2485">
            <v>63900</v>
          </cell>
          <cell r="F2485" t="str">
            <v>P-142</v>
          </cell>
        </row>
        <row r="2486">
          <cell r="A2486">
            <v>262629</v>
          </cell>
          <cell r="B2486" t="str">
            <v>ｱﾙﾐｻｯｼ　引違窓</v>
          </cell>
          <cell r="C2486" t="str">
            <v>1600*1900(ｶﾞﾗｽ別途、取付金物共）</v>
          </cell>
          <cell r="D2486" t="str">
            <v>ヶ所</v>
          </cell>
          <cell r="E2486">
            <v>41000</v>
          </cell>
          <cell r="F2486" t="str">
            <v>P-142</v>
          </cell>
        </row>
        <row r="2487">
          <cell r="A2487">
            <v>262630</v>
          </cell>
          <cell r="B2487" t="str">
            <v>ｱﾙﾐｻｯｼ　引違窓</v>
          </cell>
          <cell r="C2487" t="str">
            <v>1700*1900(ｶﾞﾗｽ別途、取付金物共）</v>
          </cell>
          <cell r="D2487" t="str">
            <v>ヶ所</v>
          </cell>
          <cell r="E2487">
            <v>42200</v>
          </cell>
          <cell r="F2487" t="str">
            <v>P-142</v>
          </cell>
        </row>
        <row r="2488">
          <cell r="A2488">
            <v>262631</v>
          </cell>
          <cell r="B2488" t="str">
            <v>ｱﾙﾐｻｯｼ　引違窓</v>
          </cell>
          <cell r="C2488" t="str">
            <v>1800*1900(ｶﾞﾗｽ別途、取付金物共）</v>
          </cell>
          <cell r="D2488" t="str">
            <v>ヶ所</v>
          </cell>
          <cell r="E2488">
            <v>44800</v>
          </cell>
          <cell r="F2488" t="str">
            <v>P-142</v>
          </cell>
        </row>
        <row r="2489">
          <cell r="A2489">
            <v>262632</v>
          </cell>
          <cell r="B2489" t="str">
            <v>ｱﾙﾐｻｯｼ　引違窓</v>
          </cell>
          <cell r="C2489" t="str">
            <v>1900*1900(ｶﾞﾗｽ別途、取付金物共）</v>
          </cell>
          <cell r="D2489" t="str">
            <v>ヶ所</v>
          </cell>
          <cell r="E2489">
            <v>47100</v>
          </cell>
          <cell r="F2489" t="str">
            <v>P-142</v>
          </cell>
        </row>
        <row r="2490">
          <cell r="A2490">
            <v>262633</v>
          </cell>
          <cell r="B2490" t="str">
            <v>ｱﾙﾐｻｯｼ　引違窓</v>
          </cell>
          <cell r="C2490" t="str">
            <v>2000*1900(ｶﾞﾗｽ別途、取付金物共）</v>
          </cell>
          <cell r="D2490" t="str">
            <v>ヶ所</v>
          </cell>
          <cell r="E2490">
            <v>49700</v>
          </cell>
          <cell r="F2490" t="str">
            <v>P-142</v>
          </cell>
        </row>
        <row r="2491">
          <cell r="A2491">
            <v>262634</v>
          </cell>
          <cell r="B2491" t="str">
            <v>ｱﾙﾐｻｯｼ　引違窓</v>
          </cell>
          <cell r="C2491" t="str">
            <v>2100*1900(ｶﾞﾗｽ別途、取付金物共）</v>
          </cell>
          <cell r="D2491" t="str">
            <v>ヶ所</v>
          </cell>
          <cell r="E2491">
            <v>52000</v>
          </cell>
          <cell r="F2491" t="str">
            <v>P-142</v>
          </cell>
        </row>
        <row r="2492">
          <cell r="A2492">
            <v>262635</v>
          </cell>
          <cell r="B2492" t="str">
            <v>ｱﾙﾐｻｯｼ　引違窓</v>
          </cell>
          <cell r="C2492" t="str">
            <v>2200*1900(ｶﾞﾗｽ別途、取付金物共）</v>
          </cell>
          <cell r="D2492" t="str">
            <v>ヶ所</v>
          </cell>
          <cell r="E2492">
            <v>54700</v>
          </cell>
          <cell r="F2492" t="str">
            <v>P-142</v>
          </cell>
        </row>
        <row r="2493">
          <cell r="A2493">
            <v>262636</v>
          </cell>
          <cell r="B2493" t="str">
            <v>ｱﾙﾐｻｯｼ　引違窓</v>
          </cell>
          <cell r="C2493" t="str">
            <v>2300*1900(ｶﾞﾗｽ別途、取付金物共）</v>
          </cell>
          <cell r="D2493" t="str">
            <v>ヶ所</v>
          </cell>
          <cell r="E2493">
            <v>57000</v>
          </cell>
          <cell r="F2493" t="str">
            <v>P-142</v>
          </cell>
        </row>
        <row r="2494">
          <cell r="A2494">
            <v>262637</v>
          </cell>
          <cell r="B2494" t="str">
            <v>ｱﾙﾐｻｯｼ　引違窓</v>
          </cell>
          <cell r="C2494" t="str">
            <v>2400*1900(ｶﾞﾗｽ別途、取付金物共）</v>
          </cell>
          <cell r="D2494" t="str">
            <v>ヶ所</v>
          </cell>
          <cell r="E2494">
            <v>59600</v>
          </cell>
          <cell r="F2494" t="str">
            <v>P-142</v>
          </cell>
        </row>
        <row r="2495">
          <cell r="A2495">
            <v>262638</v>
          </cell>
          <cell r="B2495" t="str">
            <v>ｱﾙﾐｻｯｼ　引違窓</v>
          </cell>
          <cell r="C2495" t="str">
            <v>2500*1900(ｶﾞﾗｽ別途、取付金物共）</v>
          </cell>
          <cell r="D2495" t="str">
            <v>ヶ所</v>
          </cell>
          <cell r="E2495">
            <v>62000</v>
          </cell>
          <cell r="F2495" t="str">
            <v>P-142</v>
          </cell>
        </row>
        <row r="2496">
          <cell r="A2496">
            <v>262639</v>
          </cell>
          <cell r="B2496" t="str">
            <v>ｱﾙﾐｻｯｼ　引違窓</v>
          </cell>
          <cell r="C2496" t="str">
            <v>2600*1900(ｶﾞﾗｽ別途、取付金物共）</v>
          </cell>
          <cell r="D2496" t="str">
            <v>ヶ所</v>
          </cell>
          <cell r="E2496">
            <v>64500</v>
          </cell>
          <cell r="F2496" t="str">
            <v>P-142</v>
          </cell>
        </row>
        <row r="2497">
          <cell r="A2497">
            <v>262640</v>
          </cell>
          <cell r="B2497" t="str">
            <v>ｱﾙﾐｻｯｼ　引違窓</v>
          </cell>
          <cell r="C2497" t="str">
            <v>2700*1900(ｶﾞﾗｽ別途、取付金物共）</v>
          </cell>
          <cell r="D2497" t="str">
            <v>ヶ所</v>
          </cell>
          <cell r="E2497">
            <v>67200</v>
          </cell>
          <cell r="F2497" t="str">
            <v>P-142</v>
          </cell>
        </row>
        <row r="2498">
          <cell r="A2498">
            <v>262641</v>
          </cell>
          <cell r="B2498" t="str">
            <v>ｱﾙﾐｻｯｼ　はめ殺し窓</v>
          </cell>
          <cell r="C2498" t="str">
            <v>800*350(ｶﾞﾗｽ別途、取付金物共）</v>
          </cell>
          <cell r="D2498" t="str">
            <v>ヶ所</v>
          </cell>
          <cell r="E2498">
            <v>5860</v>
          </cell>
          <cell r="F2498" t="str">
            <v>P-142</v>
          </cell>
        </row>
        <row r="2499">
          <cell r="A2499">
            <v>262642</v>
          </cell>
          <cell r="B2499" t="str">
            <v>ｱﾙﾐｻｯｼ　はめ殺し窓</v>
          </cell>
          <cell r="C2499" t="str">
            <v>1200*350(ｶﾞﾗｽ別途、取付金物共）</v>
          </cell>
          <cell r="D2499" t="str">
            <v>ヶ所</v>
          </cell>
          <cell r="E2499">
            <v>7600</v>
          </cell>
          <cell r="F2499" t="str">
            <v>P-142</v>
          </cell>
        </row>
        <row r="2500">
          <cell r="A2500">
            <v>262643</v>
          </cell>
          <cell r="B2500" t="str">
            <v>ｱﾙﾐｻｯｼ　はめ殺し窓</v>
          </cell>
          <cell r="C2500" t="str">
            <v>1400*350(ｶﾞﾗｽ別途、取付金物共）</v>
          </cell>
          <cell r="D2500" t="str">
            <v>ヶ所</v>
          </cell>
          <cell r="E2500">
            <v>8890</v>
          </cell>
          <cell r="F2500" t="str">
            <v>P-143</v>
          </cell>
        </row>
        <row r="2501">
          <cell r="A2501">
            <v>262644</v>
          </cell>
          <cell r="B2501" t="str">
            <v>ｱﾙﾐｻｯｼ　はめ殺し窓</v>
          </cell>
          <cell r="C2501" t="str">
            <v>1600*350(ｶﾞﾗｽ別途、取付金物共）</v>
          </cell>
          <cell r="D2501" t="str">
            <v>ヶ所</v>
          </cell>
          <cell r="E2501">
            <v>10100</v>
          </cell>
          <cell r="F2501" t="str">
            <v>P-143</v>
          </cell>
        </row>
        <row r="2502">
          <cell r="A2502">
            <v>262645</v>
          </cell>
          <cell r="B2502" t="str">
            <v>ｱﾙﾐｻｯｼ　はめ殺し窓</v>
          </cell>
          <cell r="C2502" t="str">
            <v>1800*350(ｶﾞﾗｽ別途、取付金物共）</v>
          </cell>
          <cell r="D2502" t="str">
            <v>ヶ所</v>
          </cell>
          <cell r="E2502">
            <v>11400</v>
          </cell>
          <cell r="F2502" t="str">
            <v>P-143</v>
          </cell>
        </row>
        <row r="2503">
          <cell r="A2503">
            <v>262646</v>
          </cell>
          <cell r="B2503" t="str">
            <v>ｱﾙﾐｻｯｼ　はめ殺し窓</v>
          </cell>
          <cell r="C2503" t="str">
            <v>800*600(ｶﾞﾗｽ別途、取付金物共）</v>
          </cell>
          <cell r="D2503" t="str">
            <v>ヶ所</v>
          </cell>
          <cell r="E2503">
            <v>10000</v>
          </cell>
          <cell r="F2503" t="str">
            <v>P-143</v>
          </cell>
        </row>
        <row r="2504">
          <cell r="A2504">
            <v>262647</v>
          </cell>
          <cell r="B2504" t="str">
            <v>ｱﾙﾐｻｯｼ　はめ殺し窓</v>
          </cell>
          <cell r="C2504" t="str">
            <v>1200*600(ｶﾞﾗｽ別途、取付金物共）</v>
          </cell>
          <cell r="D2504" t="str">
            <v>ヶ所</v>
          </cell>
          <cell r="E2504">
            <v>13000</v>
          </cell>
          <cell r="F2504" t="str">
            <v>P-143</v>
          </cell>
        </row>
        <row r="2505">
          <cell r="A2505">
            <v>262648</v>
          </cell>
          <cell r="B2505" t="str">
            <v>ｱﾙﾐｻｯｼ　はめ殺し窓</v>
          </cell>
          <cell r="C2505" t="str">
            <v>1400*600(ｶﾞﾗｽ別途、取付金物共）</v>
          </cell>
          <cell r="D2505" t="str">
            <v>ヶ所</v>
          </cell>
          <cell r="E2505">
            <v>15200</v>
          </cell>
          <cell r="F2505" t="str">
            <v>P-143</v>
          </cell>
        </row>
        <row r="2506">
          <cell r="A2506">
            <v>262649</v>
          </cell>
          <cell r="B2506" t="str">
            <v>ｱﾙﾐｻｯｼ　はめ殺し窓</v>
          </cell>
          <cell r="C2506" t="str">
            <v>1600*600(ｶﾞﾗｽ別途、取付金物共）</v>
          </cell>
          <cell r="D2506" t="str">
            <v>ヶ所</v>
          </cell>
          <cell r="E2506">
            <v>17300</v>
          </cell>
          <cell r="F2506" t="str">
            <v>P-143</v>
          </cell>
        </row>
        <row r="2507">
          <cell r="A2507">
            <v>262650</v>
          </cell>
          <cell r="B2507" t="str">
            <v>ｱﾙﾐｻｯｼ　はめ殺し窓</v>
          </cell>
          <cell r="C2507" t="str">
            <v>1800*600(ｶﾞﾗｽ別途、取付金物共）</v>
          </cell>
          <cell r="D2507" t="str">
            <v>ヶ所</v>
          </cell>
          <cell r="E2507">
            <v>19500</v>
          </cell>
          <cell r="F2507" t="str">
            <v>P-143</v>
          </cell>
        </row>
        <row r="2508">
          <cell r="A2508">
            <v>262651</v>
          </cell>
          <cell r="B2508" t="str">
            <v>ｱﾙﾐｻｯｼすべり出し窓</v>
          </cell>
          <cell r="C2508" t="str">
            <v>600*400(ｶﾞﾗｽ別途、取付金物共）</v>
          </cell>
          <cell r="D2508" t="str">
            <v>ヶ所</v>
          </cell>
          <cell r="E2508">
            <v>14500</v>
          </cell>
          <cell r="F2508" t="str">
            <v>P-143</v>
          </cell>
        </row>
        <row r="2509">
          <cell r="A2509">
            <v>262652</v>
          </cell>
          <cell r="B2509" t="str">
            <v>ｱﾙﾐｻｯｼすべり出し窓</v>
          </cell>
          <cell r="C2509" t="str">
            <v>800*400(ｶﾞﾗｽ別途、取付金物共）</v>
          </cell>
          <cell r="D2509" t="str">
            <v>ヶ所</v>
          </cell>
          <cell r="E2509">
            <v>19300</v>
          </cell>
          <cell r="F2509" t="str">
            <v>P-143</v>
          </cell>
        </row>
        <row r="2510">
          <cell r="A2510">
            <v>262653</v>
          </cell>
          <cell r="B2510" t="str">
            <v>ｱﾙﾐｻｯｼすべり出し窓</v>
          </cell>
          <cell r="C2510" t="str">
            <v>600*600(ｶﾞﾗｽ別途、取付金物共）</v>
          </cell>
          <cell r="D2510" t="str">
            <v>ヶ所</v>
          </cell>
          <cell r="E2510">
            <v>21400</v>
          </cell>
          <cell r="F2510" t="str">
            <v>P-143</v>
          </cell>
        </row>
        <row r="2511">
          <cell r="A2511">
            <v>262654</v>
          </cell>
          <cell r="B2511" t="str">
            <v>網戸</v>
          </cell>
          <cell r="C2511" t="str">
            <v>650*350(取付金物共）</v>
          </cell>
          <cell r="D2511" t="str">
            <v>ヶ所</v>
          </cell>
          <cell r="E2511">
            <v>1610</v>
          </cell>
          <cell r="F2511" t="str">
            <v>P-143</v>
          </cell>
        </row>
        <row r="2512">
          <cell r="A2512">
            <v>262655</v>
          </cell>
          <cell r="B2512" t="str">
            <v>網戸</v>
          </cell>
          <cell r="C2512" t="str">
            <v>850*350(取付金物共）</v>
          </cell>
          <cell r="D2512" t="str">
            <v>ヶ所</v>
          </cell>
          <cell r="E2512">
            <v>1710</v>
          </cell>
          <cell r="F2512" t="str">
            <v>P-143</v>
          </cell>
        </row>
        <row r="2513">
          <cell r="A2513">
            <v>262656</v>
          </cell>
          <cell r="B2513" t="str">
            <v>網戸</v>
          </cell>
          <cell r="C2513" t="str">
            <v>650*600(取付金物共）</v>
          </cell>
          <cell r="D2513" t="str">
            <v>ヶ所</v>
          </cell>
          <cell r="E2513">
            <v>1980</v>
          </cell>
          <cell r="F2513" t="str">
            <v>P-143</v>
          </cell>
        </row>
        <row r="2514">
          <cell r="A2514">
            <v>262657</v>
          </cell>
          <cell r="B2514" t="str">
            <v>網戸</v>
          </cell>
          <cell r="C2514" t="str">
            <v>850*600(取付金物共）</v>
          </cell>
          <cell r="D2514" t="str">
            <v>ヶ所</v>
          </cell>
          <cell r="E2514">
            <v>2160</v>
          </cell>
          <cell r="F2514" t="str">
            <v>P-143</v>
          </cell>
        </row>
        <row r="2515">
          <cell r="A2515">
            <v>262658</v>
          </cell>
          <cell r="B2515" t="str">
            <v>網戸</v>
          </cell>
          <cell r="C2515" t="str">
            <v>650*900(取付金物共）</v>
          </cell>
          <cell r="D2515" t="str">
            <v>ヶ所</v>
          </cell>
          <cell r="E2515">
            <v>2960</v>
          </cell>
          <cell r="F2515" t="str">
            <v>P-143</v>
          </cell>
        </row>
        <row r="2516">
          <cell r="A2516">
            <v>262659</v>
          </cell>
          <cell r="B2516" t="str">
            <v>網戸</v>
          </cell>
          <cell r="C2516" t="str">
            <v>850*900(取付金物共）</v>
          </cell>
          <cell r="D2516" t="str">
            <v>ヶ所</v>
          </cell>
          <cell r="E2516">
            <v>3220</v>
          </cell>
          <cell r="F2516" t="str">
            <v>P-143</v>
          </cell>
        </row>
        <row r="2517">
          <cell r="A2517">
            <v>262660</v>
          </cell>
          <cell r="B2517" t="str">
            <v>網戸</v>
          </cell>
          <cell r="C2517" t="str">
            <v>650*1100(取付金物共）</v>
          </cell>
          <cell r="D2517" t="str">
            <v>ヶ所</v>
          </cell>
          <cell r="E2517">
            <v>3160</v>
          </cell>
          <cell r="F2517" t="str">
            <v>P-143</v>
          </cell>
        </row>
        <row r="2518">
          <cell r="A2518">
            <v>262661</v>
          </cell>
          <cell r="B2518" t="str">
            <v>網戸</v>
          </cell>
          <cell r="C2518" t="str">
            <v>850*1100(取付金物共）</v>
          </cell>
          <cell r="D2518" t="str">
            <v>ヶ所</v>
          </cell>
          <cell r="E2518">
            <v>4120</v>
          </cell>
          <cell r="F2518" t="str">
            <v>P-143</v>
          </cell>
        </row>
        <row r="2519">
          <cell r="A2519">
            <v>262662</v>
          </cell>
          <cell r="B2519" t="str">
            <v>網戸</v>
          </cell>
          <cell r="C2519" t="str">
            <v>650*1200(取付金物共）</v>
          </cell>
          <cell r="D2519" t="str">
            <v>ヶ所</v>
          </cell>
          <cell r="E2519">
            <v>3070</v>
          </cell>
          <cell r="F2519" t="str">
            <v>P-143</v>
          </cell>
        </row>
        <row r="2520">
          <cell r="A2520">
            <v>262663</v>
          </cell>
          <cell r="B2520" t="str">
            <v>網戸</v>
          </cell>
          <cell r="C2520" t="str">
            <v>850*1200(取付金物共）</v>
          </cell>
          <cell r="D2520" t="str">
            <v>ヶ所</v>
          </cell>
          <cell r="E2520">
            <v>3680</v>
          </cell>
          <cell r="F2520" t="str">
            <v>P-143</v>
          </cell>
        </row>
        <row r="2521">
          <cell r="A2521">
            <v>262664</v>
          </cell>
          <cell r="B2521" t="str">
            <v>網戸</v>
          </cell>
          <cell r="C2521" t="str">
            <v>650*1300(取付金物共）</v>
          </cell>
          <cell r="D2521" t="str">
            <v>ヶ所</v>
          </cell>
          <cell r="E2521">
            <v>3340</v>
          </cell>
          <cell r="F2521" t="str">
            <v>P-143</v>
          </cell>
        </row>
        <row r="2522">
          <cell r="A2522">
            <v>262665</v>
          </cell>
          <cell r="B2522" t="str">
            <v>網戸</v>
          </cell>
          <cell r="C2522" t="str">
            <v>850*1300(取付金物共）</v>
          </cell>
          <cell r="D2522" t="str">
            <v>ヶ所</v>
          </cell>
          <cell r="E2522">
            <v>3990</v>
          </cell>
          <cell r="F2522" t="str">
            <v>P-143</v>
          </cell>
        </row>
        <row r="2523">
          <cell r="A2523">
            <v>262666</v>
          </cell>
          <cell r="B2523" t="str">
            <v>網戸</v>
          </cell>
          <cell r="C2523" t="str">
            <v>650*1500(取付金物共）</v>
          </cell>
          <cell r="D2523" t="str">
            <v>ヶ所</v>
          </cell>
          <cell r="E2523">
            <v>3570</v>
          </cell>
          <cell r="F2523" t="str">
            <v>P-143</v>
          </cell>
        </row>
        <row r="2524">
          <cell r="A2524">
            <v>262667</v>
          </cell>
          <cell r="B2524" t="str">
            <v>網戸</v>
          </cell>
          <cell r="C2524" t="str">
            <v>850*1500(取付金物共）</v>
          </cell>
          <cell r="D2524" t="str">
            <v>ヶ所</v>
          </cell>
          <cell r="E2524">
            <v>4180</v>
          </cell>
          <cell r="F2524" t="str">
            <v>P-143</v>
          </cell>
        </row>
        <row r="2525">
          <cell r="A2525">
            <v>262668</v>
          </cell>
          <cell r="B2525" t="str">
            <v>網戸</v>
          </cell>
          <cell r="C2525" t="str">
            <v>650*1750(取付金物共）</v>
          </cell>
          <cell r="D2525" t="str">
            <v>ヶ所</v>
          </cell>
          <cell r="E2525">
            <v>4000</v>
          </cell>
          <cell r="F2525" t="str">
            <v>P-143</v>
          </cell>
        </row>
        <row r="2526">
          <cell r="A2526">
            <v>262669</v>
          </cell>
          <cell r="B2526" t="str">
            <v>網戸</v>
          </cell>
          <cell r="C2526" t="str">
            <v>850*1750(取付金物共）</v>
          </cell>
          <cell r="D2526" t="str">
            <v>ヶ所</v>
          </cell>
          <cell r="E2526">
            <v>4720</v>
          </cell>
          <cell r="F2526" t="str">
            <v>P-144</v>
          </cell>
        </row>
        <row r="2527">
          <cell r="A2527">
            <v>262670</v>
          </cell>
          <cell r="B2527" t="str">
            <v>網戸</v>
          </cell>
          <cell r="C2527" t="str">
            <v>650*1900(取付金物共）</v>
          </cell>
          <cell r="D2527" t="str">
            <v>ヶ所</v>
          </cell>
          <cell r="E2527">
            <v>4360</v>
          </cell>
          <cell r="F2527" t="str">
            <v>P-144</v>
          </cell>
        </row>
        <row r="2528">
          <cell r="A2528">
            <v>262671</v>
          </cell>
          <cell r="B2528" t="str">
            <v>網戸</v>
          </cell>
          <cell r="C2528" t="str">
            <v>850*1900(取付金物共）</v>
          </cell>
          <cell r="D2528" t="str">
            <v>ヶ所</v>
          </cell>
          <cell r="E2528">
            <v>5090</v>
          </cell>
          <cell r="F2528" t="str">
            <v>P-144</v>
          </cell>
        </row>
        <row r="2529">
          <cell r="A2529">
            <v>262672</v>
          </cell>
          <cell r="B2529" t="str">
            <v>網戸</v>
          </cell>
          <cell r="C2529" t="str">
            <v>650*2200(取付金物共）</v>
          </cell>
          <cell r="D2529" t="str">
            <v>ヶ所</v>
          </cell>
          <cell r="E2529">
            <v>5890</v>
          </cell>
          <cell r="F2529" t="str">
            <v>P-144</v>
          </cell>
        </row>
        <row r="2530">
          <cell r="A2530">
            <v>262673</v>
          </cell>
          <cell r="B2530" t="str">
            <v>網戸</v>
          </cell>
          <cell r="C2530" t="str">
            <v>850*2200(取付金物共）</v>
          </cell>
          <cell r="D2530" t="str">
            <v>ヶ所</v>
          </cell>
          <cell r="E2530">
            <v>7130</v>
          </cell>
          <cell r="F2530" t="str">
            <v>P-144</v>
          </cell>
        </row>
        <row r="2531">
          <cell r="A2531">
            <v>262674</v>
          </cell>
          <cell r="B2531" t="str">
            <v>ｱﾙﾐ腰ﾊﾟﾈﾙﾄﾞｱ</v>
          </cell>
          <cell r="C2531" t="str">
            <v>600*1800(取付金物共）</v>
          </cell>
          <cell r="D2531" t="str">
            <v>ヶ所</v>
          </cell>
          <cell r="E2531">
            <v>42900</v>
          </cell>
          <cell r="F2531" t="str">
            <v>P-144</v>
          </cell>
        </row>
        <row r="2532">
          <cell r="A2532">
            <v>262675</v>
          </cell>
          <cell r="B2532" t="str">
            <v>ｱﾙﾐ腰ﾊﾟﾈﾙﾄﾞｱ</v>
          </cell>
          <cell r="C2532" t="str">
            <v>700*1800(取付金物共）</v>
          </cell>
          <cell r="D2532" t="str">
            <v>ヶ所</v>
          </cell>
          <cell r="E2532">
            <v>46200</v>
          </cell>
          <cell r="F2532" t="str">
            <v>P-144</v>
          </cell>
        </row>
        <row r="2533">
          <cell r="A2533">
            <v>262676</v>
          </cell>
          <cell r="B2533" t="str">
            <v>ｱﾙﾐ腰ﾊﾟﾈﾙﾄﾞｱ</v>
          </cell>
          <cell r="C2533" t="str">
            <v>1200*1800(取付金物共）</v>
          </cell>
          <cell r="D2533" t="str">
            <v>ヶ所</v>
          </cell>
          <cell r="E2533">
            <v>54800</v>
          </cell>
          <cell r="F2533" t="str">
            <v>P-144</v>
          </cell>
        </row>
        <row r="2534">
          <cell r="A2534">
            <v>262677</v>
          </cell>
          <cell r="B2534" t="str">
            <v>ｱﾙﾐ腰ﾊﾟﾈﾙﾄﾞｱ</v>
          </cell>
          <cell r="C2534" t="str">
            <v>1800*1800(取付金物共）</v>
          </cell>
          <cell r="D2534" t="str">
            <v>ヶ所</v>
          </cell>
          <cell r="E2534">
            <v>96200</v>
          </cell>
          <cell r="F2534" t="str">
            <v>P-144</v>
          </cell>
        </row>
        <row r="2535">
          <cell r="A2535">
            <v>262678</v>
          </cell>
          <cell r="B2535" t="str">
            <v>ｱﾙﾐ腰ﾊﾟﾈﾙﾄﾞｱ</v>
          </cell>
          <cell r="C2535" t="str">
            <v>1200*2000(取付金物共）</v>
          </cell>
          <cell r="D2535" t="str">
            <v>ヶ所</v>
          </cell>
          <cell r="E2535">
            <v>86500</v>
          </cell>
          <cell r="F2535" t="str">
            <v>P-144</v>
          </cell>
        </row>
        <row r="2536">
          <cell r="A2536">
            <v>262679</v>
          </cell>
          <cell r="B2536" t="str">
            <v>ｱﾙﾐ腰ﾊﾟﾈﾙﾄﾞｱ</v>
          </cell>
          <cell r="C2536" t="str">
            <v>1800*2000(取付金物共）</v>
          </cell>
          <cell r="D2536" t="str">
            <v>ヶ所</v>
          </cell>
          <cell r="E2536">
            <v>102800</v>
          </cell>
          <cell r="F2536" t="str">
            <v>P-144</v>
          </cell>
        </row>
        <row r="2537">
          <cell r="A2537">
            <v>262680</v>
          </cell>
          <cell r="B2537" t="str">
            <v>ｱﾙﾐ腰ﾊﾟﾈﾙﾄﾞｱ</v>
          </cell>
          <cell r="C2537" t="str">
            <v>ｶﾗｰ 600*1800(取付金物共）</v>
          </cell>
          <cell r="D2537" t="str">
            <v>ヶ所</v>
          </cell>
          <cell r="E2537">
            <v>48100</v>
          </cell>
          <cell r="F2537" t="str">
            <v>P-144</v>
          </cell>
        </row>
        <row r="2538">
          <cell r="A2538">
            <v>262681</v>
          </cell>
          <cell r="B2538" t="str">
            <v>ｱﾙﾐ腰ﾊﾟﾈﾙﾄﾞｱ</v>
          </cell>
          <cell r="C2538" t="str">
            <v>ｶﾗｰ 700*1800(取付金物共）</v>
          </cell>
          <cell r="D2538" t="str">
            <v>ヶ所</v>
          </cell>
          <cell r="E2538">
            <v>51700</v>
          </cell>
          <cell r="F2538" t="str">
            <v>P-144</v>
          </cell>
        </row>
        <row r="2539">
          <cell r="A2539">
            <v>262682</v>
          </cell>
          <cell r="B2539" t="str">
            <v>ｱﾙﾐ腰ﾊﾟﾈﾙﾄﾞｱ</v>
          </cell>
          <cell r="C2539" t="str">
            <v>ｶﾗｰ 800*1800(取付金物共）</v>
          </cell>
          <cell r="D2539" t="str">
            <v>ヶ所</v>
          </cell>
          <cell r="E2539">
            <v>53000</v>
          </cell>
          <cell r="F2539" t="str">
            <v>P-144</v>
          </cell>
        </row>
        <row r="2540">
          <cell r="A2540">
            <v>262683</v>
          </cell>
          <cell r="B2540" t="str">
            <v>ｱﾙﾐ腰ﾊﾟﾈﾙﾄﾞｱ</v>
          </cell>
          <cell r="C2540" t="str">
            <v>ｶﾗｰ 1200*1800(取付金物共）</v>
          </cell>
          <cell r="D2540" t="str">
            <v>ヶ所</v>
          </cell>
          <cell r="E2540">
            <v>60500</v>
          </cell>
          <cell r="F2540" t="str">
            <v>P-144</v>
          </cell>
        </row>
        <row r="2541">
          <cell r="A2541">
            <v>262684</v>
          </cell>
          <cell r="B2541" t="str">
            <v>ｱﾙﾐ腰ﾊﾟﾈﾙﾄﾞｱ</v>
          </cell>
          <cell r="C2541" t="str">
            <v>ｶﾗｰ 1800*1800(取付金物共）</v>
          </cell>
          <cell r="D2541" t="str">
            <v>ヶ所</v>
          </cell>
          <cell r="E2541">
            <v>100300</v>
          </cell>
          <cell r="F2541" t="str">
            <v>P-144</v>
          </cell>
        </row>
        <row r="2542">
          <cell r="A2542">
            <v>262685</v>
          </cell>
          <cell r="B2542" t="str">
            <v>ｱﾙﾐ腰ﾊﾟﾈﾙﾄﾞｱ</v>
          </cell>
          <cell r="C2542" t="str">
            <v>ｶﾗｰ 800*2000(取付金物共）</v>
          </cell>
          <cell r="D2542" t="str">
            <v>ヶ所</v>
          </cell>
          <cell r="E2542">
            <v>106900</v>
          </cell>
          <cell r="F2542" t="str">
            <v>P-144</v>
          </cell>
        </row>
        <row r="2543">
          <cell r="A2543">
            <v>262686</v>
          </cell>
          <cell r="B2543" t="str">
            <v>ｱﾙﾐ腰ﾊﾟﾈﾙﾄﾞｱ</v>
          </cell>
          <cell r="C2543" t="str">
            <v>ｶﾗｰ 1200*2000(取付金物共）</v>
          </cell>
          <cell r="D2543" t="str">
            <v>ヶ所</v>
          </cell>
          <cell r="E2543">
            <v>56500</v>
          </cell>
          <cell r="F2543" t="str">
            <v>P-144</v>
          </cell>
        </row>
        <row r="2544">
          <cell r="A2544">
            <v>262687</v>
          </cell>
          <cell r="B2544" t="str">
            <v>ｱﾙﾐ腰ﾊﾟﾈﾙﾄﾞｱ</v>
          </cell>
          <cell r="C2544" t="str">
            <v>ｶﾗｰ 1600*2000(取付金物共）</v>
          </cell>
          <cell r="D2544" t="str">
            <v>ヶ所</v>
          </cell>
          <cell r="E2544">
            <v>96700</v>
          </cell>
          <cell r="F2544" t="str">
            <v>P-144</v>
          </cell>
        </row>
        <row r="2545">
          <cell r="A2545">
            <v>262688</v>
          </cell>
          <cell r="B2545" t="str">
            <v>ｱﾙﾐ腰ﾊﾟﾈﾙﾄﾞｱ</v>
          </cell>
          <cell r="C2545" t="str">
            <v>ｶﾗｰ 1600*2000(取付金物共）</v>
          </cell>
          <cell r="D2545" t="str">
            <v>ヶ所</v>
          </cell>
          <cell r="E2545">
            <v>107000</v>
          </cell>
          <cell r="F2545" t="str">
            <v>P-144</v>
          </cell>
        </row>
        <row r="2546">
          <cell r="A2546">
            <v>262689</v>
          </cell>
          <cell r="B2546" t="str">
            <v>ｱﾙﾐ腰ﾊﾟﾈﾙﾄﾞｱ</v>
          </cell>
          <cell r="C2546" t="str">
            <v>ｶﾗｰ 1800*2000(取付金物共）</v>
          </cell>
          <cell r="D2546" t="str">
            <v>ヶ所</v>
          </cell>
          <cell r="E2546">
            <v>114100</v>
          </cell>
          <cell r="F2546" t="str">
            <v>P-144</v>
          </cell>
        </row>
        <row r="2547">
          <cell r="A2547">
            <v>262690</v>
          </cell>
          <cell r="B2547" t="str">
            <v>ｱﾙﾐｶﾞﾗｽﾄﾞｱ</v>
          </cell>
          <cell r="C2547" t="str">
            <v>1700*1800(5mm透明ｶﾞﾗｽ、取付金物共）</v>
          </cell>
          <cell r="D2547" t="str">
            <v>ヶ所</v>
          </cell>
          <cell r="E2547">
            <v>77000</v>
          </cell>
          <cell r="F2547" t="str">
            <v>P-144</v>
          </cell>
        </row>
        <row r="2548">
          <cell r="A2548">
            <v>262691</v>
          </cell>
          <cell r="B2548" t="str">
            <v>ｱﾙﾐｶﾞﾗｽﾄﾞｱ</v>
          </cell>
          <cell r="C2548" t="str">
            <v>1700*1900(5mm透明ｶﾞﾗｽ、取付金物共）</v>
          </cell>
          <cell r="D2548" t="str">
            <v>ヶ所</v>
          </cell>
          <cell r="E2548">
            <v>80800</v>
          </cell>
          <cell r="F2548" t="str">
            <v>P-144</v>
          </cell>
        </row>
        <row r="2549">
          <cell r="A2549">
            <v>262692</v>
          </cell>
          <cell r="B2549" t="str">
            <v>ｱﾙﾐｶﾞﾗｽﾄﾞｱ</v>
          </cell>
          <cell r="C2549" t="str">
            <v>1700*2000(5mm透明ｶﾞﾗｽ、取付金物共）</v>
          </cell>
          <cell r="D2549" t="str">
            <v>ヶ所</v>
          </cell>
          <cell r="E2549">
            <v>81900</v>
          </cell>
          <cell r="F2549" t="str">
            <v>P-144</v>
          </cell>
        </row>
        <row r="2550">
          <cell r="A2550">
            <v>262693</v>
          </cell>
          <cell r="B2550" t="str">
            <v>ｱﾙﾐｶﾞﾗｽﾄﾞｱ</v>
          </cell>
          <cell r="C2550" t="str">
            <v>ｶﾗｰ 800*1800(5mm透明ｶﾞﾗｽ、取付金物共）</v>
          </cell>
          <cell r="D2550" t="str">
            <v>ヶ所</v>
          </cell>
          <cell r="E2550">
            <v>42700</v>
          </cell>
          <cell r="F2550" t="str">
            <v>P-144</v>
          </cell>
        </row>
        <row r="2551">
          <cell r="A2551">
            <v>262694</v>
          </cell>
          <cell r="B2551" t="str">
            <v>ｱﾙﾐｶﾞﾗｽﾄﾞｱ</v>
          </cell>
          <cell r="C2551" t="str">
            <v>ｶﾗｰ 1600*1800(5mm透明ｶﾞﾗｽ、取付金物共）</v>
          </cell>
          <cell r="D2551" t="str">
            <v>ヶ所</v>
          </cell>
          <cell r="E2551">
            <v>79600</v>
          </cell>
          <cell r="F2551" t="str">
            <v>P-144</v>
          </cell>
        </row>
        <row r="2552">
          <cell r="A2552">
            <v>262695</v>
          </cell>
          <cell r="B2552" t="str">
            <v>ｱﾙﾐｶﾞﾗｽﾄﾞｱ</v>
          </cell>
          <cell r="C2552" t="str">
            <v>ｶﾗｰ 1700*1800(5mm透明ｶﾞﾗｽ、取付金物共）</v>
          </cell>
          <cell r="D2552" t="str">
            <v>ヶ所</v>
          </cell>
          <cell r="E2552">
            <v>84000</v>
          </cell>
          <cell r="F2552" t="str">
            <v>P-145</v>
          </cell>
        </row>
        <row r="2553">
          <cell r="A2553">
            <v>262696</v>
          </cell>
          <cell r="B2553" t="str">
            <v>ｱﾙﾐｶﾞﾗｽﾄﾞｱ</v>
          </cell>
          <cell r="C2553" t="str">
            <v>ｶﾗｰ 1700*1900(5mm透明ｶﾞﾗｽ、取付金物共）</v>
          </cell>
          <cell r="D2553" t="str">
            <v>ヶ所</v>
          </cell>
          <cell r="E2553">
            <v>88100</v>
          </cell>
          <cell r="F2553" t="str">
            <v>P-145</v>
          </cell>
        </row>
        <row r="2554">
          <cell r="A2554">
            <v>262697</v>
          </cell>
          <cell r="B2554" t="str">
            <v>ｱﾙﾐｶﾞﾗｽﾄﾞｱ</v>
          </cell>
          <cell r="C2554" t="str">
            <v>ｶﾗｰ 800*2000(5mm透明ｶﾞﾗｽ、取付金物共）</v>
          </cell>
          <cell r="D2554" t="str">
            <v>ヶ所</v>
          </cell>
          <cell r="E2554">
            <v>45200</v>
          </cell>
          <cell r="F2554" t="str">
            <v>P-145</v>
          </cell>
        </row>
        <row r="2555">
          <cell r="A2555">
            <v>262698</v>
          </cell>
          <cell r="B2555" t="str">
            <v>ｱﾙﾐｶﾞﾗｽﾄﾞｱ</v>
          </cell>
          <cell r="C2555" t="str">
            <v>ｶﾗｰ 1600*2000(5mm透明ｶﾞﾗｽ、取付金物共）</v>
          </cell>
          <cell r="D2555" t="str">
            <v>ヶ所</v>
          </cell>
          <cell r="E2555">
            <v>84500</v>
          </cell>
          <cell r="F2555" t="str">
            <v>P-145</v>
          </cell>
        </row>
        <row r="2556">
          <cell r="A2556">
            <v>262699</v>
          </cell>
          <cell r="B2556" t="str">
            <v>ｱﾙﾐｶﾞﾗｽﾄﾞｱ</v>
          </cell>
          <cell r="C2556" t="str">
            <v>ｶﾗｰ 1700*2000(5mm透明ｶﾞﾗｽ、取付金物共）</v>
          </cell>
          <cell r="D2556" t="str">
            <v>ヶ所</v>
          </cell>
          <cell r="E2556">
            <v>89100</v>
          </cell>
          <cell r="F2556" t="str">
            <v>P-145</v>
          </cell>
        </row>
        <row r="2557">
          <cell r="A2557">
            <v>262700</v>
          </cell>
          <cell r="B2557" t="str">
            <v>ｱﾙﾐ室内ﾊﾟﾈﾙﾄﾞｱ</v>
          </cell>
          <cell r="C2557" t="str">
            <v>800*1900(取付金物共）</v>
          </cell>
          <cell r="D2557" t="str">
            <v>ヶ所</v>
          </cell>
          <cell r="E2557">
            <v>65300</v>
          </cell>
          <cell r="F2557" t="str">
            <v>P-145</v>
          </cell>
        </row>
        <row r="2558">
          <cell r="A2558">
            <v>262701</v>
          </cell>
          <cell r="B2558" t="str">
            <v>ｱﾙﾐ室内ｶｯﾄｶﾞﾗｽﾄﾞｱ</v>
          </cell>
          <cell r="C2558" t="str">
            <v>800*1900(ｶｯﾄｶﾞﾗｽ、取付金物共）</v>
          </cell>
          <cell r="D2558" t="str">
            <v>ヶ所</v>
          </cell>
          <cell r="E2558">
            <v>86700</v>
          </cell>
          <cell r="F2558" t="str">
            <v>P-145</v>
          </cell>
        </row>
        <row r="2559">
          <cell r="A2559">
            <v>262702</v>
          </cell>
          <cell r="B2559" t="str">
            <v>ｱﾙﾐ洗顔所・トイレﾄﾞｱ</v>
          </cell>
          <cell r="C2559" t="str">
            <v>600*1750(取付金物共）</v>
          </cell>
          <cell r="D2559" t="str">
            <v>ヶ所</v>
          </cell>
          <cell r="E2559">
            <v>22000</v>
          </cell>
          <cell r="F2559" t="str">
            <v>P-145</v>
          </cell>
        </row>
        <row r="2560">
          <cell r="A2560">
            <v>262703</v>
          </cell>
          <cell r="B2560" t="str">
            <v>ｱﾙﾐ洗顔所・トイレﾄﾞｱ</v>
          </cell>
          <cell r="C2560" t="str">
            <v>650*1750(取付金物共）</v>
          </cell>
          <cell r="D2560" t="str">
            <v>ヶ所</v>
          </cell>
          <cell r="E2560">
            <v>22600</v>
          </cell>
          <cell r="F2560" t="str">
            <v>P-145</v>
          </cell>
        </row>
        <row r="2561">
          <cell r="A2561">
            <v>262704</v>
          </cell>
          <cell r="B2561" t="str">
            <v>ｱﾙﾐ浴室ﾄﾞｱ</v>
          </cell>
          <cell r="C2561" t="str">
            <v>650*1750(取付金物共）</v>
          </cell>
          <cell r="D2561" t="str">
            <v>ヶ所</v>
          </cell>
          <cell r="E2561">
            <v>26200</v>
          </cell>
          <cell r="F2561" t="str">
            <v>P-145</v>
          </cell>
        </row>
        <row r="2562">
          <cell r="A2562">
            <v>262705</v>
          </cell>
          <cell r="B2562" t="str">
            <v>ｱﾙﾐ浴室ﾄﾞｱ　換気口付</v>
          </cell>
          <cell r="C2562" t="str">
            <v>650*1750(取付金物共）</v>
          </cell>
          <cell r="D2562" t="str">
            <v>ヶ所</v>
          </cell>
          <cell r="E2562">
            <v>27600</v>
          </cell>
          <cell r="F2562" t="str">
            <v>P-145</v>
          </cell>
        </row>
        <row r="2563">
          <cell r="A2563">
            <v>262706</v>
          </cell>
          <cell r="B2563" t="str">
            <v>ｱﾙﾐ浴室折戸　樹脂板入</v>
          </cell>
          <cell r="C2563" t="str">
            <v>750*1750(取付金物共）</v>
          </cell>
          <cell r="D2563" t="str">
            <v>ヶ所</v>
          </cell>
          <cell r="E2563">
            <v>32500</v>
          </cell>
          <cell r="F2563" t="str">
            <v>P-145</v>
          </cell>
        </row>
        <row r="2564">
          <cell r="A2564">
            <v>262707</v>
          </cell>
          <cell r="B2564" t="str">
            <v>ｱﾙﾐ浴室折戸　樹脂板入</v>
          </cell>
          <cell r="C2564" t="str">
            <v>750*1750(ｶﾞﾗﾘ付取付金物共）</v>
          </cell>
          <cell r="D2564" t="str">
            <v>ヶ所</v>
          </cell>
          <cell r="E2564">
            <v>34700</v>
          </cell>
          <cell r="F2564" t="str">
            <v>P-145</v>
          </cell>
        </row>
        <row r="2565">
          <cell r="A2565">
            <v>262708</v>
          </cell>
          <cell r="B2565" t="str">
            <v>ｱﾙﾐ浴室片引戸</v>
          </cell>
          <cell r="C2565" t="str">
            <v>1210*1750(取付金物共）</v>
          </cell>
          <cell r="D2565" t="str">
            <v>ヶ所</v>
          </cell>
          <cell r="E2565">
            <v>38200</v>
          </cell>
          <cell r="F2565" t="str">
            <v>P-145</v>
          </cell>
        </row>
        <row r="2566">
          <cell r="A2566">
            <v>262709</v>
          </cell>
          <cell r="B2566" t="str">
            <v>ｱﾙﾐ浴室片引戸</v>
          </cell>
          <cell r="C2566" t="str">
            <v>1660*1750(取付金物共）</v>
          </cell>
          <cell r="D2566" t="str">
            <v>ヶ所</v>
          </cell>
          <cell r="E2566">
            <v>47800</v>
          </cell>
          <cell r="F2566" t="str">
            <v>P-145</v>
          </cell>
        </row>
        <row r="2567">
          <cell r="A2567">
            <v>262710</v>
          </cell>
          <cell r="B2567" t="str">
            <v>ｱﾙﾐ浴室ﾄﾞｱ両引戸</v>
          </cell>
          <cell r="C2567" t="str">
            <v>1210*1750(取付金物共）</v>
          </cell>
          <cell r="D2567" t="str">
            <v>ヶ所</v>
          </cell>
          <cell r="E2567">
            <v>44700</v>
          </cell>
          <cell r="F2567" t="str">
            <v>P-145</v>
          </cell>
        </row>
        <row r="2568">
          <cell r="A2568">
            <v>262711</v>
          </cell>
          <cell r="B2568" t="str">
            <v>ｱﾙﾐ浴室ﾄﾞｱ両引戸</v>
          </cell>
          <cell r="C2568" t="str">
            <v>1480*1750(取付金物共）</v>
          </cell>
          <cell r="D2568" t="str">
            <v>ヶ所</v>
          </cell>
          <cell r="E2568">
            <v>50800</v>
          </cell>
          <cell r="F2568" t="str">
            <v>P-145</v>
          </cell>
        </row>
        <row r="2569">
          <cell r="A2569">
            <v>262712</v>
          </cell>
          <cell r="B2569" t="str">
            <v>ｱﾙﾐ浴室ﾄﾞｱ両引戸</v>
          </cell>
          <cell r="C2569" t="str">
            <v>1660*1750(取付金物共）</v>
          </cell>
          <cell r="D2569" t="str">
            <v>ヶ所</v>
          </cell>
          <cell r="E2569">
            <v>55500</v>
          </cell>
          <cell r="F2569" t="str">
            <v>P-145</v>
          </cell>
        </row>
        <row r="2570">
          <cell r="A2570">
            <v>262713</v>
          </cell>
          <cell r="B2570" t="str">
            <v>鋼製両面ﾌﾗｯｼｭﾄﾞｱ（片開）</v>
          </cell>
          <cell r="C2570" t="str">
            <v>800*1900(取付金物共）</v>
          </cell>
          <cell r="D2570" t="str">
            <v>ヶ所</v>
          </cell>
          <cell r="E2570">
            <v>55900</v>
          </cell>
          <cell r="F2570" t="str">
            <v>P-145</v>
          </cell>
        </row>
        <row r="2571">
          <cell r="A2571">
            <v>262714</v>
          </cell>
          <cell r="B2571" t="str">
            <v>鋼製両面ﾌﾗｯｼｭﾄﾞｱ（片開）</v>
          </cell>
          <cell r="C2571" t="str">
            <v>850*1900(取付金物共）</v>
          </cell>
          <cell r="D2571" t="str">
            <v>ヶ所</v>
          </cell>
          <cell r="E2571">
            <v>56500</v>
          </cell>
          <cell r="F2571" t="str">
            <v>P-145</v>
          </cell>
        </row>
        <row r="2572">
          <cell r="A2572">
            <v>262715</v>
          </cell>
          <cell r="B2572" t="str">
            <v>鋼製両面ﾌﾗｯｼｭﾄﾞｱ（片開）</v>
          </cell>
          <cell r="C2572" t="str">
            <v>800*2000(取付金物共）</v>
          </cell>
          <cell r="D2572" t="str">
            <v>ヶ所</v>
          </cell>
          <cell r="E2572">
            <v>57300</v>
          </cell>
          <cell r="F2572" t="str">
            <v>P-145</v>
          </cell>
        </row>
        <row r="2573">
          <cell r="A2573">
            <v>262716</v>
          </cell>
          <cell r="B2573" t="str">
            <v>鋼製片面ﾌﾗｯｼｭﾄﾞｱ（片開）</v>
          </cell>
          <cell r="C2573" t="str">
            <v>800*1900(取付金物共）</v>
          </cell>
          <cell r="D2573" t="str">
            <v>ヶ所</v>
          </cell>
          <cell r="E2573">
            <v>46700</v>
          </cell>
          <cell r="F2573" t="str">
            <v>P-145</v>
          </cell>
        </row>
        <row r="2574">
          <cell r="A2574">
            <v>262717</v>
          </cell>
          <cell r="B2574" t="str">
            <v>鋼製片面ﾌﾗｯｼｭﾄﾞｱ（片開）</v>
          </cell>
          <cell r="C2574" t="str">
            <v>850*1900(取付金物共）</v>
          </cell>
          <cell r="D2574" t="str">
            <v>ヶ所</v>
          </cell>
          <cell r="E2574">
            <v>47300</v>
          </cell>
          <cell r="F2574" t="str">
            <v>P-145</v>
          </cell>
        </row>
        <row r="2575">
          <cell r="A2575">
            <v>262718</v>
          </cell>
          <cell r="B2575" t="str">
            <v>鋼製片面ﾌﾗｯｼｭﾄﾞｱ（片開）</v>
          </cell>
          <cell r="C2575" t="str">
            <v>800*2000(取付金物共）</v>
          </cell>
          <cell r="D2575" t="str">
            <v>ヶ所</v>
          </cell>
          <cell r="E2575">
            <v>49300</v>
          </cell>
          <cell r="F2575" t="str">
            <v>P-145</v>
          </cell>
        </row>
        <row r="2576">
          <cell r="A2576">
            <v>262719</v>
          </cell>
          <cell r="B2576" t="str">
            <v>鋼製片面ﾌﾗｯｼｭﾄﾞｱ（片開）</v>
          </cell>
          <cell r="C2576" t="str">
            <v>850*2000(取付金物共）</v>
          </cell>
          <cell r="D2576" t="str">
            <v>ヶ所</v>
          </cell>
          <cell r="E2576">
            <v>49900</v>
          </cell>
          <cell r="F2576" t="str">
            <v>P-145</v>
          </cell>
        </row>
        <row r="2577">
          <cell r="A2577">
            <v>262720</v>
          </cell>
          <cell r="B2577" t="str">
            <v>鋼製両面ﾌﾗｯｼｭﾄﾞｱ（両開）</v>
          </cell>
          <cell r="C2577" t="str">
            <v>1700*1900(取付金物共）</v>
          </cell>
          <cell r="D2577" t="str">
            <v>ヶ所</v>
          </cell>
          <cell r="E2577">
            <v>104500</v>
          </cell>
          <cell r="F2577" t="str">
            <v>P-145</v>
          </cell>
        </row>
        <row r="2578">
          <cell r="A2578">
            <v>262721</v>
          </cell>
          <cell r="B2578" t="str">
            <v>鋼製両面ﾌﾗｯｼｭﾄﾞｱ（両開）</v>
          </cell>
          <cell r="C2578" t="str">
            <v>1700*1900(取付金物共）</v>
          </cell>
          <cell r="D2578" t="str">
            <v>ヶ所</v>
          </cell>
          <cell r="E2578">
            <v>91700</v>
          </cell>
          <cell r="F2578" t="str">
            <v>P-146</v>
          </cell>
        </row>
        <row r="2579">
          <cell r="A2579">
            <v>262722</v>
          </cell>
          <cell r="B2579" t="str">
            <v>鋼製両面ﾌﾗｯｼｭﾄﾞｱ（両開）</v>
          </cell>
          <cell r="C2579" t="str">
            <v>1700*2000(取付金物共）</v>
          </cell>
          <cell r="D2579" t="str">
            <v>ヶ所</v>
          </cell>
          <cell r="E2579">
            <v>105600</v>
          </cell>
          <cell r="F2579" t="str">
            <v>P-146</v>
          </cell>
        </row>
        <row r="2580">
          <cell r="A2580">
            <v>262723</v>
          </cell>
          <cell r="B2580" t="str">
            <v>鋼製両面ﾌﾗｯｼｭﾄﾞｱ片開（額入）</v>
          </cell>
          <cell r="C2580" t="str">
            <v>850*1900(取付金物共）</v>
          </cell>
          <cell r="D2580" t="str">
            <v>ヶ所</v>
          </cell>
          <cell r="E2580">
            <v>62800</v>
          </cell>
          <cell r="F2580" t="str">
            <v>P-146</v>
          </cell>
        </row>
        <row r="2581">
          <cell r="A2581">
            <v>262724</v>
          </cell>
          <cell r="B2581" t="str">
            <v>鋼製両面ﾌﾗｯｼｭﾄﾞｱ両開（額入）</v>
          </cell>
          <cell r="C2581" t="str">
            <v>1700*1900(取付金物共）</v>
          </cell>
          <cell r="D2581" t="str">
            <v>ヶ所</v>
          </cell>
          <cell r="E2581">
            <v>115600</v>
          </cell>
          <cell r="F2581" t="str">
            <v>P-146</v>
          </cell>
        </row>
        <row r="2582">
          <cell r="A2582">
            <v>262725</v>
          </cell>
          <cell r="B2582" t="str">
            <v>重量ｼｬｯﾀｰ</v>
          </cell>
          <cell r="C2582" t="str">
            <v>2500*2500(取付金物ﾎﾞｯｸｽ共）手動式</v>
          </cell>
          <cell r="D2582" t="str">
            <v>ヶ所</v>
          </cell>
          <cell r="E2582">
            <v>417700</v>
          </cell>
          <cell r="F2582" t="str">
            <v>P-146</v>
          </cell>
        </row>
        <row r="2583">
          <cell r="A2583">
            <v>262726</v>
          </cell>
          <cell r="B2583" t="str">
            <v>重量ｼｬｯﾀｰ</v>
          </cell>
          <cell r="C2583" t="str">
            <v>2500*2500(取付金物ﾎﾞｯｸｽ共）電動式</v>
          </cell>
          <cell r="D2583" t="str">
            <v>ヶ所</v>
          </cell>
          <cell r="E2583">
            <v>767700</v>
          </cell>
          <cell r="F2583" t="str">
            <v>P-146</v>
          </cell>
        </row>
        <row r="2584">
          <cell r="A2584">
            <v>262727</v>
          </cell>
          <cell r="B2584" t="str">
            <v>重量ｼｬｯﾀｰ</v>
          </cell>
          <cell r="C2584" t="str">
            <v>4000*2500(取付金物ﾎﾞｯｸｽ共）手動式</v>
          </cell>
          <cell r="D2584" t="str">
            <v>ヶ所</v>
          </cell>
          <cell r="E2584">
            <v>449100</v>
          </cell>
          <cell r="F2584" t="str">
            <v>P-146</v>
          </cell>
        </row>
        <row r="2585">
          <cell r="A2585">
            <v>262728</v>
          </cell>
          <cell r="B2585" t="str">
            <v>重量ｼｬｯﾀｰ</v>
          </cell>
          <cell r="C2585" t="str">
            <v>4000*2500(取付金物ﾎﾞｯｸｽ共）電動式</v>
          </cell>
          <cell r="D2585" t="str">
            <v>ヶ所</v>
          </cell>
          <cell r="E2585">
            <v>799100</v>
          </cell>
          <cell r="F2585" t="str">
            <v>P-146</v>
          </cell>
        </row>
        <row r="2586">
          <cell r="A2586">
            <v>262729</v>
          </cell>
          <cell r="B2586" t="str">
            <v>ﾄﾞｱｸﾛｰｻﾞ（標準）</v>
          </cell>
          <cell r="C2586" t="str">
            <v>（ﾄﾞｱｰ）800*1800</v>
          </cell>
          <cell r="D2586" t="str">
            <v>ヶ所</v>
          </cell>
          <cell r="E2586">
            <v>5740</v>
          </cell>
          <cell r="F2586" t="str">
            <v>P-146</v>
          </cell>
        </row>
        <row r="2587">
          <cell r="A2587">
            <v>262730</v>
          </cell>
          <cell r="B2587" t="str">
            <v>ﾄﾞｱｸﾛｰｻﾞ（標準）</v>
          </cell>
          <cell r="C2587" t="str">
            <v>（ﾄﾞｱｰ）900*2100</v>
          </cell>
          <cell r="D2587" t="str">
            <v>ヶ所</v>
          </cell>
          <cell r="E2587">
            <v>5890</v>
          </cell>
          <cell r="F2587" t="str">
            <v>P-146</v>
          </cell>
        </row>
        <row r="2588">
          <cell r="A2588">
            <v>262731</v>
          </cell>
          <cell r="B2588" t="str">
            <v>ﾄﾞｱｸﾛｰｻﾞ（標準）</v>
          </cell>
          <cell r="C2588" t="str">
            <v>（ﾄﾞｱｰ）950*2100</v>
          </cell>
          <cell r="D2588" t="str">
            <v>ヶ所</v>
          </cell>
          <cell r="E2588">
            <v>7400</v>
          </cell>
          <cell r="F2588" t="str">
            <v>P-146</v>
          </cell>
        </row>
        <row r="2589">
          <cell r="A2589">
            <v>262732</v>
          </cell>
          <cell r="B2589" t="str">
            <v>ﾄﾞｱｸﾛｰｻﾞ(ｽｯﾄﾌﾟ付）</v>
          </cell>
          <cell r="C2589" t="str">
            <v>（ﾄﾞｱｰ）800*1800</v>
          </cell>
          <cell r="D2589" t="str">
            <v>ヶ所</v>
          </cell>
          <cell r="E2589">
            <v>6570</v>
          </cell>
          <cell r="F2589" t="str">
            <v>P-146</v>
          </cell>
        </row>
        <row r="2590">
          <cell r="A2590">
            <v>262733</v>
          </cell>
          <cell r="B2590" t="str">
            <v>ﾄﾞｱｸﾛｰｻﾞ(ｽｯﾄﾌﾟ付）</v>
          </cell>
          <cell r="C2590" t="str">
            <v>（ﾄﾞｱｰ）900*2100</v>
          </cell>
          <cell r="D2590" t="str">
            <v>ヶ所</v>
          </cell>
          <cell r="E2590">
            <v>6840</v>
          </cell>
          <cell r="F2590" t="str">
            <v>P-146</v>
          </cell>
        </row>
        <row r="2591">
          <cell r="A2591">
            <v>262734</v>
          </cell>
          <cell r="B2591" t="str">
            <v>ﾄﾞｱｸﾛｰｻﾞ(ｽｯﾄﾌﾟ付）</v>
          </cell>
          <cell r="C2591" t="str">
            <v>（ﾄﾞｱｰ）950*2100</v>
          </cell>
          <cell r="D2591" t="str">
            <v>ヶ所</v>
          </cell>
          <cell r="E2591">
            <v>8460</v>
          </cell>
          <cell r="F2591" t="str">
            <v>P-146</v>
          </cell>
        </row>
        <row r="2592">
          <cell r="A2592">
            <v>262735</v>
          </cell>
          <cell r="B2592" t="str">
            <v>ﾌﾛｱﾋﾝｼﾞ</v>
          </cell>
          <cell r="C2592" t="str">
            <v>（ﾄﾞｱｰ）800*1800</v>
          </cell>
          <cell r="D2592" t="str">
            <v>ヶ所</v>
          </cell>
          <cell r="E2592">
            <v>16400</v>
          </cell>
          <cell r="F2592" t="str">
            <v>P-146</v>
          </cell>
        </row>
        <row r="2593">
          <cell r="A2593">
            <v>262736</v>
          </cell>
          <cell r="B2593" t="str">
            <v>ﾌﾛｱﾋﾝｼﾞ</v>
          </cell>
          <cell r="C2593" t="str">
            <v>（ﾄﾞｱｰ）900*2100</v>
          </cell>
          <cell r="D2593" t="str">
            <v>ヶ所</v>
          </cell>
          <cell r="E2593">
            <v>17400</v>
          </cell>
          <cell r="F2593" t="str">
            <v>P-146</v>
          </cell>
        </row>
        <row r="2594">
          <cell r="A2594">
            <v>262737</v>
          </cell>
          <cell r="B2594" t="str">
            <v>ﾌﾛｱﾋﾝｼﾞ</v>
          </cell>
          <cell r="C2594" t="str">
            <v>（ﾄﾞｱｰ）950*2100</v>
          </cell>
          <cell r="D2594" t="str">
            <v>ヶ所</v>
          </cell>
          <cell r="E2594">
            <v>27300</v>
          </cell>
          <cell r="F2594" t="str">
            <v>P-146</v>
          </cell>
        </row>
        <row r="2595">
          <cell r="A2595">
            <v>262738</v>
          </cell>
          <cell r="B2595" t="str">
            <v>ｱﾙﾐﾌﾗｯｼｭﾄﾞｱ（両開）</v>
          </cell>
          <cell r="C2595" t="str">
            <v>ｍ2</v>
          </cell>
          <cell r="D2595" t="str">
            <v>ｍ2</v>
          </cell>
          <cell r="E2595">
            <v>38200</v>
          </cell>
          <cell r="F2595" t="str">
            <v>P-146</v>
          </cell>
        </row>
        <row r="2596">
          <cell r="A2596">
            <v>262739</v>
          </cell>
          <cell r="B2596" t="str">
            <v>ｱﾙﾐﾌﾗｯｼｭﾄﾞｱ（片開）</v>
          </cell>
          <cell r="C2596" t="str">
            <v>ｍ2</v>
          </cell>
          <cell r="D2596" t="str">
            <v>ｍ2</v>
          </cell>
          <cell r="E2596">
            <v>38200</v>
          </cell>
          <cell r="F2596" t="str">
            <v>P-146</v>
          </cell>
        </row>
        <row r="2597">
          <cell r="A2597">
            <v>262740</v>
          </cell>
          <cell r="B2597" t="str">
            <v>ｱﾙﾐｶﾞﾗｽﾄﾞｱ（片開）</v>
          </cell>
          <cell r="C2597" t="str">
            <v>ｍ2</v>
          </cell>
          <cell r="D2597" t="str">
            <v>ｍ2</v>
          </cell>
          <cell r="E2597">
            <v>27100</v>
          </cell>
          <cell r="F2597" t="str">
            <v>P-146</v>
          </cell>
        </row>
        <row r="2598">
          <cell r="A2598">
            <v>262741</v>
          </cell>
          <cell r="B2598" t="str">
            <v>ｱﾙﾐｶﾞﾗｽﾄﾞｱ（両開）</v>
          </cell>
          <cell r="C2598" t="str">
            <v>ｍ2</v>
          </cell>
          <cell r="D2598" t="str">
            <v>ｍ2</v>
          </cell>
          <cell r="E2598">
            <v>25300</v>
          </cell>
          <cell r="F2598" t="str">
            <v>P-146</v>
          </cell>
        </row>
        <row r="2599">
          <cell r="A2599">
            <v>262742</v>
          </cell>
          <cell r="B2599" t="str">
            <v>ｱﾙﾐｶﾞﾗｽﾄﾞｱ（片開中桟入り）</v>
          </cell>
          <cell r="C2599" t="str">
            <v>ｍ2</v>
          </cell>
          <cell r="D2599" t="str">
            <v>ｍ2</v>
          </cell>
          <cell r="E2599">
            <v>25900</v>
          </cell>
          <cell r="F2599" t="str">
            <v>P-146</v>
          </cell>
        </row>
        <row r="2600">
          <cell r="A2600">
            <v>262743</v>
          </cell>
          <cell r="B2600" t="str">
            <v>ｱﾙﾐｶﾞﾗｽﾄﾞｱ（両開中桟入り）</v>
          </cell>
          <cell r="C2600" t="str">
            <v>ｍ2</v>
          </cell>
          <cell r="D2600" t="str">
            <v>ｍ2</v>
          </cell>
          <cell r="E2600">
            <v>24200</v>
          </cell>
          <cell r="F2600" t="str">
            <v>P-146</v>
          </cell>
        </row>
        <row r="2601">
          <cell r="A2601">
            <v>262744</v>
          </cell>
          <cell r="B2601" t="str">
            <v>ｱﾙﾐ腰ﾊﾟﾈﾙ（片開）</v>
          </cell>
          <cell r="C2601" t="str">
            <v>ｍ2</v>
          </cell>
          <cell r="D2601" t="str">
            <v>ｍ2</v>
          </cell>
          <cell r="E2601">
            <v>32900</v>
          </cell>
          <cell r="F2601" t="str">
            <v>P-146</v>
          </cell>
        </row>
        <row r="2602">
          <cell r="A2602">
            <v>262745</v>
          </cell>
          <cell r="B2602" t="str">
            <v>ｱﾙﾐ腰ﾊﾟﾈﾙ（両開）</v>
          </cell>
          <cell r="C2602" t="str">
            <v>ｍ2</v>
          </cell>
          <cell r="D2602" t="str">
            <v>ｍ2</v>
          </cell>
          <cell r="E2602">
            <v>31200</v>
          </cell>
          <cell r="F2602" t="str">
            <v>P-146</v>
          </cell>
        </row>
        <row r="2603">
          <cell r="A2603">
            <v>262746</v>
          </cell>
          <cell r="B2603" t="str">
            <v>ｱﾙﾐ固定ｶﾞﾗﾘ</v>
          </cell>
          <cell r="C2603" t="str">
            <v>ｍ2</v>
          </cell>
          <cell r="D2603" t="str">
            <v>ｍ2</v>
          </cell>
          <cell r="E2603">
            <v>39000</v>
          </cell>
          <cell r="F2603" t="str">
            <v>P-146</v>
          </cell>
        </row>
        <row r="2604">
          <cell r="A2604">
            <v>262747</v>
          </cell>
          <cell r="B2604" t="str">
            <v>鋼製両面ﾌﾗｯｼｭﾄﾞｱ（片開）</v>
          </cell>
          <cell r="C2604" t="str">
            <v>ｍ2</v>
          </cell>
          <cell r="D2604" t="str">
            <v>ｍ2</v>
          </cell>
          <cell r="E2604">
            <v>26200</v>
          </cell>
          <cell r="F2604" t="str">
            <v>P-147</v>
          </cell>
        </row>
        <row r="2605">
          <cell r="A2605">
            <v>262748</v>
          </cell>
          <cell r="B2605" t="str">
            <v>鋼製両面ﾌﾗｯｼｭﾄﾞｱ（両開）</v>
          </cell>
          <cell r="C2605" t="str">
            <v>ｍ2</v>
          </cell>
          <cell r="D2605" t="str">
            <v>ｍ2</v>
          </cell>
          <cell r="E2605">
            <v>24100</v>
          </cell>
          <cell r="F2605" t="str">
            <v>P-147</v>
          </cell>
        </row>
        <row r="2606">
          <cell r="A2606">
            <v>262749</v>
          </cell>
          <cell r="B2606" t="str">
            <v>鋼製両面ﾌﾗｯｼｭﾄﾞｱ（親子開）</v>
          </cell>
          <cell r="C2606" t="str">
            <v>ｍ2</v>
          </cell>
          <cell r="D2606" t="str">
            <v>ｍ2</v>
          </cell>
          <cell r="E2606">
            <v>26400</v>
          </cell>
          <cell r="F2606" t="str">
            <v>P-147</v>
          </cell>
        </row>
        <row r="2607">
          <cell r="A2607">
            <v>262750</v>
          </cell>
          <cell r="B2607" t="str">
            <v>鋼製ｱﾝｸﾞﾙﾄﾞｱ（片開）</v>
          </cell>
          <cell r="C2607" t="str">
            <v>ｍ2</v>
          </cell>
          <cell r="D2607" t="str">
            <v>ｍ2</v>
          </cell>
          <cell r="E2607">
            <v>30700</v>
          </cell>
          <cell r="F2607" t="str">
            <v>P-147</v>
          </cell>
        </row>
        <row r="2608">
          <cell r="A2608">
            <v>262751</v>
          </cell>
          <cell r="B2608" t="str">
            <v>鋼製ｱﾝｸﾞﾙﾄﾞｱ（両開）</v>
          </cell>
          <cell r="C2608" t="str">
            <v>ｍ2</v>
          </cell>
          <cell r="D2608" t="str">
            <v>ｍ2</v>
          </cell>
          <cell r="E2608">
            <v>28400</v>
          </cell>
          <cell r="F2608" t="str">
            <v>P-147</v>
          </cell>
        </row>
        <row r="2609">
          <cell r="A2609">
            <v>262752</v>
          </cell>
          <cell r="B2609" t="str">
            <v>鋼製ｱﾝｸﾞﾙﾄﾞｱ（親子開）</v>
          </cell>
          <cell r="C2609" t="str">
            <v>ｍ2</v>
          </cell>
          <cell r="D2609" t="str">
            <v>ｍ2</v>
          </cell>
          <cell r="E2609">
            <v>30700</v>
          </cell>
          <cell r="F2609" t="str">
            <v>P-147</v>
          </cell>
        </row>
        <row r="2610">
          <cell r="A2610">
            <v>262753</v>
          </cell>
          <cell r="B2610" t="str">
            <v>鋼製固定ｶﾞﾗﾘ</v>
          </cell>
          <cell r="C2610" t="str">
            <v>ｍ2</v>
          </cell>
          <cell r="D2610" t="str">
            <v>ｍ2</v>
          </cell>
          <cell r="E2610">
            <v>24200</v>
          </cell>
          <cell r="F2610" t="str">
            <v>P-147</v>
          </cell>
        </row>
        <row r="2611">
          <cell r="A2611">
            <v>262754</v>
          </cell>
          <cell r="B2611" t="str">
            <v>軽量ｼｬｯﾀｰ(ｽﾁｰﾙ）</v>
          </cell>
          <cell r="C2611" t="str">
            <v>ｍ2</v>
          </cell>
          <cell r="D2611" t="str">
            <v>ｍ2</v>
          </cell>
          <cell r="E2611">
            <v>16900</v>
          </cell>
          <cell r="F2611" t="str">
            <v>P-147</v>
          </cell>
        </row>
        <row r="2612">
          <cell r="A2612">
            <v>262755</v>
          </cell>
          <cell r="B2612" t="str">
            <v>軽量ｼｬｯﾀｰ(ｱﾙﾐ）</v>
          </cell>
          <cell r="C2612" t="str">
            <v>ｍ2</v>
          </cell>
          <cell r="D2612" t="str">
            <v>ｍ2</v>
          </cell>
          <cell r="E2612">
            <v>27100</v>
          </cell>
          <cell r="F2612" t="str">
            <v>P-147</v>
          </cell>
        </row>
        <row r="2613">
          <cell r="A2613">
            <v>262756</v>
          </cell>
          <cell r="B2613" t="str">
            <v>軽量ｼｬｯﾀｰ(ｽﾃﾝﾚｽ）</v>
          </cell>
          <cell r="C2613" t="str">
            <v>ｍ2</v>
          </cell>
          <cell r="D2613" t="str">
            <v>ｍ2</v>
          </cell>
          <cell r="E2613">
            <v>29500</v>
          </cell>
          <cell r="F2613" t="str">
            <v>P-147</v>
          </cell>
        </row>
        <row r="2614">
          <cell r="A2614">
            <v>262757</v>
          </cell>
          <cell r="B2614" t="str">
            <v>重量ｼｬｯﾀｰ</v>
          </cell>
          <cell r="C2614" t="str">
            <v>防煙</v>
          </cell>
          <cell r="D2614" t="str">
            <v>ｍ2</v>
          </cell>
          <cell r="E2614">
            <v>40900</v>
          </cell>
          <cell r="F2614" t="str">
            <v>P-147</v>
          </cell>
        </row>
        <row r="2615">
          <cell r="A2615">
            <v>262758</v>
          </cell>
          <cell r="B2615" t="str">
            <v>重量ｼｬｯﾀｰ</v>
          </cell>
          <cell r="C2615" t="str">
            <v>防火</v>
          </cell>
          <cell r="D2615" t="str">
            <v>ｍ2</v>
          </cell>
          <cell r="E2615">
            <v>33900</v>
          </cell>
          <cell r="F2615" t="str">
            <v>P-147</v>
          </cell>
        </row>
        <row r="2616">
          <cell r="A2616">
            <v>262759</v>
          </cell>
          <cell r="B2616" t="str">
            <v>自動ﾄﾞｱ</v>
          </cell>
          <cell r="C2616" t="str">
            <v>感知式引分用</v>
          </cell>
          <cell r="D2616" t="str">
            <v>ｍ2</v>
          </cell>
          <cell r="E2616">
            <v>209500</v>
          </cell>
          <cell r="F2616" t="str">
            <v>P-147</v>
          </cell>
        </row>
        <row r="2617">
          <cell r="A2617">
            <v>262760</v>
          </cell>
          <cell r="B2617" t="str">
            <v>自動ﾄﾞｱ</v>
          </cell>
          <cell r="C2617" t="str">
            <v>感知式片引用</v>
          </cell>
          <cell r="D2617" t="str">
            <v>ｍ2</v>
          </cell>
          <cell r="E2617">
            <v>194200</v>
          </cell>
          <cell r="F2617" t="str">
            <v>P-147</v>
          </cell>
        </row>
        <row r="2618">
          <cell r="A2618">
            <v>262761</v>
          </cell>
          <cell r="B2618" t="str">
            <v>鋼製ﾄﾞｱ取付</v>
          </cell>
          <cell r="C2618" t="str">
            <v>ｱﾝｸﾞﾙ手間のみ</v>
          </cell>
          <cell r="D2618" t="str">
            <v>ｍ2</v>
          </cell>
          <cell r="E2618">
            <v>6000</v>
          </cell>
          <cell r="F2618" t="str">
            <v>P-147</v>
          </cell>
        </row>
        <row r="2619">
          <cell r="A2619">
            <v>262762</v>
          </cell>
          <cell r="B2619" t="str">
            <v>ｱﾙﾐﾄﾞｱ取付</v>
          </cell>
          <cell r="C2619" t="str">
            <v>ｶﾞﾗｽ戸</v>
          </cell>
          <cell r="D2619" t="str">
            <v>ｍ2</v>
          </cell>
          <cell r="E2619">
            <v>5200</v>
          </cell>
          <cell r="F2619" t="str">
            <v>P-147</v>
          </cell>
        </row>
        <row r="2620">
          <cell r="A2620">
            <v>262763</v>
          </cell>
          <cell r="B2620" t="str">
            <v>ｻｯｼ廻りﾓﾙﾀﾙ詰め（外部）</v>
          </cell>
          <cell r="C2620" t="str">
            <v>防水材入り</v>
          </cell>
          <cell r="D2620" t="str">
            <v>ｍ</v>
          </cell>
          <cell r="E2620">
            <v>1720</v>
          </cell>
          <cell r="F2620" t="str">
            <v>P-147</v>
          </cell>
        </row>
        <row r="2621">
          <cell r="A2621">
            <v>262764</v>
          </cell>
          <cell r="B2621" t="str">
            <v>ｻｯｼ廻りﾓﾙﾀﾙ詰め（内部）</v>
          </cell>
          <cell r="C2621" t="str">
            <v>防水材入り</v>
          </cell>
          <cell r="D2621" t="str">
            <v>ｍ</v>
          </cell>
          <cell r="E2621">
            <v>1480</v>
          </cell>
          <cell r="F2621" t="str">
            <v>P-147</v>
          </cell>
        </row>
        <row r="2623">
          <cell r="A2623" t="str">
            <v>ガラス工事</v>
          </cell>
        </row>
        <row r="2625">
          <cell r="A2625">
            <v>263001</v>
          </cell>
          <cell r="B2625" t="str">
            <v>ﾌﾛｰﾄ板ｶﾞﾗｽ</v>
          </cell>
          <cell r="C2625" t="str">
            <v>ＦＬ厚3mm 2.18m2</v>
          </cell>
          <cell r="D2625" t="str">
            <v>ｍ2</v>
          </cell>
          <cell r="E2625">
            <v>2870</v>
          </cell>
          <cell r="F2625" t="str">
            <v>P-148</v>
          </cell>
        </row>
        <row r="2626">
          <cell r="A2626">
            <v>263002</v>
          </cell>
          <cell r="B2626" t="str">
            <v>ﾌﾛｰﾄ板ｶﾞﾗｽ</v>
          </cell>
          <cell r="C2626" t="str">
            <v>ＦＬ厚5mm 2.18m2</v>
          </cell>
          <cell r="D2626" t="str">
            <v>ｍ2</v>
          </cell>
          <cell r="E2626">
            <v>4700</v>
          </cell>
          <cell r="F2626" t="str">
            <v>P-148</v>
          </cell>
        </row>
        <row r="2627">
          <cell r="A2627">
            <v>263003</v>
          </cell>
          <cell r="B2627" t="str">
            <v>ﾌﾛｰﾄ板ｶﾞﾗｽ</v>
          </cell>
          <cell r="C2627" t="str">
            <v>ＦＬ厚6mm 2.18m2</v>
          </cell>
          <cell r="D2627" t="str">
            <v>ｍ2</v>
          </cell>
          <cell r="E2627">
            <v>5540</v>
          </cell>
          <cell r="F2627" t="str">
            <v>P-148</v>
          </cell>
        </row>
        <row r="2628">
          <cell r="A2628">
            <v>263004</v>
          </cell>
          <cell r="B2628" t="str">
            <v>ﾌﾛｰﾄ板ｶﾞﾗｽ</v>
          </cell>
          <cell r="C2628" t="str">
            <v>ＦＬ厚8mm 2.18m2</v>
          </cell>
          <cell r="D2628" t="str">
            <v>ｍ2</v>
          </cell>
          <cell r="E2628">
            <v>8100</v>
          </cell>
          <cell r="F2628" t="str">
            <v>P-148</v>
          </cell>
        </row>
        <row r="2629">
          <cell r="A2629">
            <v>263011</v>
          </cell>
          <cell r="B2629" t="str">
            <v>型板ｶﾞﾗｽ</v>
          </cell>
          <cell r="C2629" t="str">
            <v>Ｆ厚4mm 2.18m2</v>
          </cell>
          <cell r="D2629" t="str">
            <v>ｍ2</v>
          </cell>
          <cell r="E2629">
            <v>3460</v>
          </cell>
          <cell r="F2629" t="str">
            <v>P-148</v>
          </cell>
        </row>
        <row r="2630">
          <cell r="A2630">
            <v>263012</v>
          </cell>
          <cell r="B2630" t="str">
            <v>型板ｶﾞﾗｽ</v>
          </cell>
          <cell r="C2630" t="str">
            <v>Ｆ厚6mm 2.18m2</v>
          </cell>
          <cell r="D2630" t="str">
            <v>ｍ2</v>
          </cell>
          <cell r="E2630">
            <v>4270</v>
          </cell>
          <cell r="F2630" t="str">
            <v>P-148</v>
          </cell>
        </row>
        <row r="2631">
          <cell r="A2631">
            <v>263021</v>
          </cell>
          <cell r="B2631" t="str">
            <v>網入り板ｶﾞﾗｽ</v>
          </cell>
          <cell r="C2631" t="str">
            <v>ＦＷ厚6.8mm 2.18m2</v>
          </cell>
          <cell r="D2631" t="str">
            <v>ｍ2</v>
          </cell>
          <cell r="E2631">
            <v>6260</v>
          </cell>
          <cell r="F2631" t="str">
            <v>P-148</v>
          </cell>
        </row>
        <row r="2632">
          <cell r="A2632">
            <v>263022</v>
          </cell>
          <cell r="B2632" t="str">
            <v>網入り磨き板ｶﾞﾗｽ</v>
          </cell>
          <cell r="C2632" t="str">
            <v>ＰＷ厚10mm 2.18m2</v>
          </cell>
          <cell r="D2632" t="str">
            <v>ｍ2</v>
          </cell>
          <cell r="E2632">
            <v>11200</v>
          </cell>
          <cell r="F2632" t="str">
            <v>P-148</v>
          </cell>
        </row>
        <row r="2633">
          <cell r="A2633">
            <v>263023</v>
          </cell>
          <cell r="B2633" t="str">
            <v>網入り磨き板ｶﾞﾗｽ</v>
          </cell>
          <cell r="C2633" t="str">
            <v>ＰＷ厚6.8mm 2.18m2</v>
          </cell>
          <cell r="D2633" t="str">
            <v>ｍ2</v>
          </cell>
          <cell r="E2633">
            <v>15500</v>
          </cell>
          <cell r="F2633" t="str">
            <v>P-148</v>
          </cell>
        </row>
        <row r="2634">
          <cell r="A2634">
            <v>263031</v>
          </cell>
          <cell r="B2634" t="str">
            <v>強化ｶﾞﾗｽ</v>
          </cell>
          <cell r="C2634" t="str">
            <v>ＦＬ厚6mm 2.18m2</v>
          </cell>
          <cell r="D2634" t="str">
            <v>ｍ2</v>
          </cell>
          <cell r="E2634">
            <v>5950</v>
          </cell>
          <cell r="F2634" t="str">
            <v>P-148</v>
          </cell>
        </row>
        <row r="2635">
          <cell r="A2635">
            <v>263032</v>
          </cell>
          <cell r="B2635" t="str">
            <v>強化ｶﾞﾗｽ</v>
          </cell>
          <cell r="C2635" t="str">
            <v>ＦＬ厚8mm 2.18m2</v>
          </cell>
          <cell r="D2635" t="str">
            <v>ｍ2</v>
          </cell>
          <cell r="E2635">
            <v>8560</v>
          </cell>
          <cell r="F2635" t="str">
            <v>P-148</v>
          </cell>
        </row>
        <row r="2636">
          <cell r="A2636">
            <v>263101</v>
          </cell>
          <cell r="B2636" t="str">
            <v>ｶﾞﾗｽﾌﾞﾛｯｸ壁積</v>
          </cell>
          <cell r="C2636" t="str">
            <v>透明 115*115*80(64個/m2)</v>
          </cell>
          <cell r="D2636" t="str">
            <v>ｍ2</v>
          </cell>
          <cell r="E2636">
            <v>55100</v>
          </cell>
          <cell r="F2636" t="str">
            <v>P-148</v>
          </cell>
        </row>
        <row r="2637">
          <cell r="A2637">
            <v>263102</v>
          </cell>
          <cell r="B2637" t="str">
            <v>ｶﾞﾗｽﾌﾞﾛｯｸ壁積</v>
          </cell>
          <cell r="C2637" t="str">
            <v>透明 145*145*95(42個/m2)</v>
          </cell>
          <cell r="D2637" t="str">
            <v>ｍ2</v>
          </cell>
          <cell r="E2637">
            <v>41600</v>
          </cell>
          <cell r="F2637" t="str">
            <v>P-148</v>
          </cell>
        </row>
        <row r="2638">
          <cell r="A2638">
            <v>263103</v>
          </cell>
          <cell r="B2638" t="str">
            <v>ｶﾞﾗｽﾌﾞﾛｯｸ壁積</v>
          </cell>
          <cell r="C2638" t="str">
            <v>透明 190*190*95(25個/m2)</v>
          </cell>
          <cell r="D2638" t="str">
            <v>ｍ2</v>
          </cell>
          <cell r="E2638">
            <v>32000</v>
          </cell>
          <cell r="F2638" t="str">
            <v>P-148</v>
          </cell>
        </row>
        <row r="2639">
          <cell r="A2639">
            <v>263104</v>
          </cell>
          <cell r="B2639" t="str">
            <v>ｶﾞﾗｽﾌﾞﾛｯｸ壁積</v>
          </cell>
          <cell r="C2639" t="str">
            <v>透明 115*240*80(32個/m2)</v>
          </cell>
          <cell r="D2639" t="str">
            <v>ｍ2</v>
          </cell>
          <cell r="E2639">
            <v>44500</v>
          </cell>
          <cell r="F2639" t="str">
            <v>P-148</v>
          </cell>
        </row>
        <row r="2640">
          <cell r="A2640">
            <v>263105</v>
          </cell>
          <cell r="B2640" t="str">
            <v>ｶﾞﾗｽﾌﾞﾛｯｸ壁積</v>
          </cell>
          <cell r="C2640" t="str">
            <v>透明 145*300*95(21個/m2)</v>
          </cell>
          <cell r="D2640" t="str">
            <v>ｍ2</v>
          </cell>
          <cell r="E2640">
            <v>39300</v>
          </cell>
          <cell r="F2640" t="str">
            <v>P-148</v>
          </cell>
        </row>
        <row r="2641">
          <cell r="A2641">
            <v>263111</v>
          </cell>
          <cell r="B2641" t="str">
            <v>ｶﾞﾗｽﾌﾞﾛｯｸ壁積</v>
          </cell>
          <cell r="C2641" t="str">
            <v>ｶﾗｰ 115*115*80(64個/m2)</v>
          </cell>
          <cell r="D2641" t="str">
            <v>ｍ2</v>
          </cell>
          <cell r="E2641">
            <v>64200</v>
          </cell>
          <cell r="F2641" t="str">
            <v>P-148</v>
          </cell>
        </row>
        <row r="2642">
          <cell r="A2642">
            <v>263112</v>
          </cell>
          <cell r="B2642" t="str">
            <v>ｶﾞﾗｽﾌﾞﾛｯｸ壁積</v>
          </cell>
          <cell r="C2642" t="str">
            <v>ｶﾗｰ 145*145*95(42個/m2)</v>
          </cell>
          <cell r="D2642" t="str">
            <v>ｍ2</v>
          </cell>
          <cell r="E2642">
            <v>48500</v>
          </cell>
          <cell r="F2642" t="str">
            <v>P-148</v>
          </cell>
        </row>
        <row r="2643">
          <cell r="A2643">
            <v>263113</v>
          </cell>
          <cell r="B2643" t="str">
            <v>ｶﾞﾗｽﾌﾞﾛｯｸ壁積</v>
          </cell>
          <cell r="C2643" t="str">
            <v>ｶﾗｰ 190*190*95(25個/m2)</v>
          </cell>
          <cell r="D2643" t="str">
            <v>ｍ2</v>
          </cell>
          <cell r="E2643">
            <v>37300</v>
          </cell>
          <cell r="F2643" t="str">
            <v>P-148</v>
          </cell>
        </row>
        <row r="2644">
          <cell r="A2644">
            <v>263114</v>
          </cell>
          <cell r="B2644" t="str">
            <v>ｶﾞﾗｽﾌﾞﾛｯｸ壁積</v>
          </cell>
          <cell r="C2644" t="str">
            <v>ｶﾗｰ 115*240*80(32個/m2)</v>
          </cell>
          <cell r="D2644" t="str">
            <v>ｍ2</v>
          </cell>
          <cell r="E2644">
            <v>48400</v>
          </cell>
          <cell r="F2644" t="str">
            <v>P-148</v>
          </cell>
        </row>
        <row r="2645">
          <cell r="A2645">
            <v>263115</v>
          </cell>
          <cell r="B2645" t="str">
            <v>ｶﾞﾗｽﾌﾞﾛｯｸ壁積</v>
          </cell>
          <cell r="C2645" t="str">
            <v>ｶﾗｰ 145*300*95(21個/m2)</v>
          </cell>
          <cell r="D2645" t="str">
            <v>ｍ2</v>
          </cell>
          <cell r="E2645">
            <v>45300</v>
          </cell>
          <cell r="F2645" t="str">
            <v>P-148</v>
          </cell>
        </row>
        <row r="2646">
          <cell r="A2646">
            <v>263121</v>
          </cell>
          <cell r="B2646" t="str">
            <v>ﾌﾛｰﾄ板ｶﾞﾗｽ</v>
          </cell>
          <cell r="C2646" t="str">
            <v>ＦＬ厚5mm 4.45m2</v>
          </cell>
          <cell r="D2646" t="str">
            <v>ｍ2</v>
          </cell>
          <cell r="E2646">
            <v>5750</v>
          </cell>
          <cell r="F2646" t="str">
            <v>P-148</v>
          </cell>
        </row>
        <row r="2647">
          <cell r="A2647">
            <v>263122</v>
          </cell>
          <cell r="B2647" t="str">
            <v>ﾌﾛｰﾄ板ｶﾞﾗｽ</v>
          </cell>
          <cell r="C2647" t="str">
            <v>ＦＬ厚6mm 4.45m2</v>
          </cell>
          <cell r="D2647" t="str">
            <v>ｍ2</v>
          </cell>
          <cell r="E2647">
            <v>6600</v>
          </cell>
          <cell r="F2647" t="str">
            <v>P-148</v>
          </cell>
        </row>
        <row r="2648">
          <cell r="A2648">
            <v>263123</v>
          </cell>
          <cell r="B2648" t="str">
            <v>ﾌﾛｰﾄ板ｶﾞﾗｽ</v>
          </cell>
          <cell r="C2648" t="str">
            <v>ＦＬ厚8mm 4.45m2</v>
          </cell>
          <cell r="D2648" t="str">
            <v>ｍ2</v>
          </cell>
          <cell r="E2648">
            <v>9690</v>
          </cell>
          <cell r="F2648" t="str">
            <v>P-148</v>
          </cell>
        </row>
        <row r="2649">
          <cell r="A2649">
            <v>263131</v>
          </cell>
          <cell r="B2649" t="str">
            <v>型板ｶﾞﾗｽ</v>
          </cell>
          <cell r="C2649" t="str">
            <v>Ｆ厚6mm 4.45m2</v>
          </cell>
          <cell r="D2649" t="str">
            <v>ｍ2</v>
          </cell>
          <cell r="E2649">
            <v>5440</v>
          </cell>
          <cell r="F2649" t="str">
            <v>P-148</v>
          </cell>
        </row>
        <row r="2650">
          <cell r="A2650">
            <v>263141</v>
          </cell>
          <cell r="B2650" t="str">
            <v>網入板ｶﾞﾗｽ</v>
          </cell>
          <cell r="C2650" t="str">
            <v>ＦＷ厚6.8mm 4.45m2</v>
          </cell>
          <cell r="D2650" t="str">
            <v>ｍ2</v>
          </cell>
          <cell r="E2650">
            <v>7200</v>
          </cell>
          <cell r="F2650" t="str">
            <v>P-148</v>
          </cell>
        </row>
        <row r="2651">
          <cell r="A2651">
            <v>263151</v>
          </cell>
          <cell r="B2651" t="str">
            <v>網入り磨き板ｶﾞﾗｽ</v>
          </cell>
          <cell r="C2651" t="str">
            <v>ＰＷ厚6.8mm 4.45m2</v>
          </cell>
          <cell r="D2651" t="str">
            <v>ｍ2</v>
          </cell>
          <cell r="E2651">
            <v>17200</v>
          </cell>
          <cell r="F2651" t="str">
            <v>P-149</v>
          </cell>
        </row>
        <row r="2653">
          <cell r="A2653" t="str">
            <v>塗装工事</v>
          </cell>
        </row>
        <row r="2655">
          <cell r="A2655">
            <v>271001</v>
          </cell>
          <cell r="B2655" t="str">
            <v>素地ごしらえ</v>
          </cell>
          <cell r="C2655" t="str">
            <v>木部</v>
          </cell>
          <cell r="D2655" t="str">
            <v>ｍ2</v>
          </cell>
          <cell r="E2655">
            <v>250</v>
          </cell>
          <cell r="F2655" t="str">
            <v>P-150</v>
          </cell>
        </row>
        <row r="2656">
          <cell r="A2656">
            <v>271002</v>
          </cell>
          <cell r="B2656" t="str">
            <v>素地ごしらえ</v>
          </cell>
          <cell r="C2656" t="str">
            <v>鉄部</v>
          </cell>
          <cell r="D2656" t="str">
            <v>ｍ2</v>
          </cell>
          <cell r="E2656">
            <v>310</v>
          </cell>
          <cell r="F2656" t="str">
            <v>P-150</v>
          </cell>
        </row>
        <row r="2657">
          <cell r="A2657">
            <v>271003</v>
          </cell>
          <cell r="B2657" t="str">
            <v>素地ごしらえ</v>
          </cell>
          <cell r="C2657" t="str">
            <v>亜鉛ﾒｯｷ</v>
          </cell>
          <cell r="D2657" t="str">
            <v>ｍ2</v>
          </cell>
          <cell r="E2657">
            <v>370</v>
          </cell>
          <cell r="F2657" t="str">
            <v>P-150</v>
          </cell>
        </row>
        <row r="2658">
          <cell r="A2658">
            <v>271004</v>
          </cell>
          <cell r="B2658" t="str">
            <v>素地ごしらえ</v>
          </cell>
          <cell r="C2658" t="str">
            <v>ﾓﾙﾀﾙ面</v>
          </cell>
          <cell r="D2658" t="str">
            <v>ｍ2</v>
          </cell>
          <cell r="E2658">
            <v>650</v>
          </cell>
          <cell r="F2658" t="str">
            <v>P-150</v>
          </cell>
        </row>
        <row r="2659">
          <cell r="A2659">
            <v>271005</v>
          </cell>
          <cell r="B2659" t="str">
            <v>素地ごしらえ</v>
          </cell>
          <cell r="C2659" t="str">
            <v>ﾌﾟﾗｽﾀ面</v>
          </cell>
          <cell r="D2659" t="str">
            <v>ｍ2</v>
          </cell>
          <cell r="E2659">
            <v>650</v>
          </cell>
          <cell r="F2659" t="str">
            <v>P-150</v>
          </cell>
        </row>
        <row r="2660">
          <cell r="A2660">
            <v>271006</v>
          </cell>
          <cell r="B2660" t="str">
            <v>素地ごしらえ</v>
          </cell>
          <cell r="C2660" t="str">
            <v>ｺﾝｸﾘｰﾄ面</v>
          </cell>
          <cell r="D2660" t="str">
            <v>ｍ2</v>
          </cell>
          <cell r="E2660">
            <v>1080</v>
          </cell>
          <cell r="F2660" t="str">
            <v>P-150</v>
          </cell>
        </row>
        <row r="2661">
          <cell r="A2661">
            <v>271007</v>
          </cell>
          <cell r="B2661" t="str">
            <v>素地ごしらえ</v>
          </cell>
          <cell r="C2661" t="str">
            <v>ALC板</v>
          </cell>
          <cell r="D2661" t="str">
            <v>ｍ2</v>
          </cell>
          <cell r="E2661">
            <v>890</v>
          </cell>
          <cell r="F2661" t="str">
            <v>P-150</v>
          </cell>
        </row>
        <row r="2662">
          <cell r="A2662">
            <v>271008</v>
          </cell>
          <cell r="B2662" t="str">
            <v>素地ごしらえ</v>
          </cell>
          <cell r="C2662" t="str">
            <v>石こうﾎﾞｰﾄﾞ面</v>
          </cell>
          <cell r="D2662" t="str">
            <v>ｍ2</v>
          </cell>
          <cell r="E2662">
            <v>690</v>
          </cell>
          <cell r="F2662" t="str">
            <v>P-150</v>
          </cell>
        </row>
        <row r="2663">
          <cell r="A2663">
            <v>271009</v>
          </cell>
          <cell r="B2663" t="str">
            <v>素地ごしらえ</v>
          </cell>
          <cell r="C2663" t="str">
            <v>各種ﾎﾞｰﾄﾞ面</v>
          </cell>
          <cell r="D2663" t="str">
            <v>ｍ2</v>
          </cell>
          <cell r="E2663">
            <v>1270</v>
          </cell>
          <cell r="F2663" t="str">
            <v>P-150</v>
          </cell>
        </row>
        <row r="2664">
          <cell r="A2664">
            <v>271010</v>
          </cell>
          <cell r="B2664" t="str">
            <v>素地ごしらえ</v>
          </cell>
          <cell r="C2664" t="str">
            <v>ｱﾙﾐﾆｳﾑ</v>
          </cell>
          <cell r="D2664" t="str">
            <v>ｍ2</v>
          </cell>
          <cell r="E2664">
            <v>370</v>
          </cell>
          <cell r="F2664" t="str">
            <v>P-150</v>
          </cell>
        </row>
        <row r="2665">
          <cell r="A2665">
            <v>271011</v>
          </cell>
          <cell r="B2665" t="str">
            <v>錆止め塗料塗</v>
          </cell>
          <cell r="C2665" t="str">
            <v>鉄部、A種鉛丹１回塗</v>
          </cell>
          <cell r="D2665" t="str">
            <v>ｍ2</v>
          </cell>
          <cell r="E2665">
            <v>490</v>
          </cell>
          <cell r="F2665" t="str">
            <v>P-150</v>
          </cell>
        </row>
        <row r="2666">
          <cell r="A2666">
            <v>271012</v>
          </cell>
          <cell r="B2666" t="str">
            <v>錆止め塗料塗</v>
          </cell>
          <cell r="C2666" t="str">
            <v>鉄部、鉛系１回塗</v>
          </cell>
          <cell r="D2666" t="str">
            <v>ｍ2</v>
          </cell>
          <cell r="E2666">
            <v>470</v>
          </cell>
          <cell r="F2666" t="str">
            <v>P-150</v>
          </cell>
        </row>
        <row r="2667">
          <cell r="A2667">
            <v>271013</v>
          </cell>
          <cell r="B2667" t="str">
            <v>錆止め塗料塗</v>
          </cell>
          <cell r="C2667" t="str">
            <v>鉄部、鉛丹ｼﾞﾝｸﾛﾒｰﾄ１回塗</v>
          </cell>
          <cell r="D2667" t="str">
            <v>ｍ2</v>
          </cell>
          <cell r="E2667">
            <v>480</v>
          </cell>
          <cell r="F2667" t="str">
            <v>P-150</v>
          </cell>
        </row>
        <row r="2668">
          <cell r="A2668">
            <v>271014</v>
          </cell>
          <cell r="B2668" t="str">
            <v>錆止め塗料塗</v>
          </cell>
          <cell r="C2668" t="str">
            <v>鉄部、B種一般ﾍﾟｲﾝﾄ１回塗</v>
          </cell>
          <cell r="D2668" t="str">
            <v>ｍ2</v>
          </cell>
          <cell r="E2668">
            <v>400</v>
          </cell>
          <cell r="F2668" t="str">
            <v>P-150</v>
          </cell>
        </row>
        <row r="2669">
          <cell r="A2669">
            <v>271015</v>
          </cell>
          <cell r="B2669" t="str">
            <v>錆止め塗料塗</v>
          </cell>
          <cell r="C2669" t="str">
            <v>亜鉛ﾒｯｷ、ｼﾞﾝｸﾛﾒｰﾄ１回塗</v>
          </cell>
          <cell r="D2669" t="str">
            <v>ｍ2</v>
          </cell>
          <cell r="E2669">
            <v>480</v>
          </cell>
          <cell r="F2669" t="str">
            <v>P-150</v>
          </cell>
        </row>
        <row r="2670">
          <cell r="A2670">
            <v>271016</v>
          </cell>
          <cell r="B2670" t="str">
            <v>錆止め塗料塗</v>
          </cell>
          <cell r="C2670" t="str">
            <v>亜鉛ﾒｯｷ、鉛酸ｶﾙｼｳﾑ１回塗</v>
          </cell>
          <cell r="D2670" t="str">
            <v>ｍ2</v>
          </cell>
          <cell r="E2670">
            <v>480</v>
          </cell>
          <cell r="F2670" t="str">
            <v>P-150</v>
          </cell>
        </row>
        <row r="2671">
          <cell r="A2671">
            <v>271031</v>
          </cell>
          <cell r="B2671" t="str">
            <v>油性調合ﾍﾟｲﾝﾄ塗</v>
          </cell>
          <cell r="C2671" t="str">
            <v>ＯＰ木部２回塗、素地別途</v>
          </cell>
          <cell r="D2671" t="str">
            <v>ｍ2</v>
          </cell>
          <cell r="E2671">
            <v>780</v>
          </cell>
          <cell r="F2671" t="str">
            <v>P-150</v>
          </cell>
        </row>
        <row r="2672">
          <cell r="A2672">
            <v>271032</v>
          </cell>
          <cell r="B2672" t="str">
            <v>油性調合ﾍﾟｲﾝﾄ塗</v>
          </cell>
          <cell r="C2672" t="str">
            <v>ＯＰ木部3回塗、素地別途</v>
          </cell>
          <cell r="D2672" t="str">
            <v>ｍ2</v>
          </cell>
          <cell r="E2672">
            <v>1500</v>
          </cell>
          <cell r="F2672" t="str">
            <v>P-150</v>
          </cell>
        </row>
        <row r="2673">
          <cell r="A2673">
            <v>271033</v>
          </cell>
          <cell r="B2673" t="str">
            <v>油性調合ﾍﾟｲﾝﾄ塗</v>
          </cell>
          <cell r="C2673" t="str">
            <v>ＯＰ鉄部２回塗、素地錆止別途</v>
          </cell>
          <cell r="D2673" t="str">
            <v>ｍ2</v>
          </cell>
          <cell r="E2673">
            <v>1090</v>
          </cell>
          <cell r="F2673" t="str">
            <v>P-150</v>
          </cell>
        </row>
        <row r="2674">
          <cell r="A2674">
            <v>271034</v>
          </cell>
          <cell r="B2674" t="str">
            <v>油性調合ﾍﾟｲﾝﾄ塗</v>
          </cell>
          <cell r="C2674" t="str">
            <v>ＯＰ木部細物３回塗 素地別途</v>
          </cell>
          <cell r="D2674" t="str">
            <v>ｍ</v>
          </cell>
          <cell r="E2674">
            <v>290</v>
          </cell>
          <cell r="F2674" t="str">
            <v>P-150</v>
          </cell>
        </row>
        <row r="2675">
          <cell r="A2675">
            <v>271035</v>
          </cell>
          <cell r="B2675" t="str">
            <v>油性調合ﾍﾟｲﾝﾄ塗</v>
          </cell>
          <cell r="C2675" t="str">
            <v>ＯＰ鉄部細物２回塗 素地錆止別途</v>
          </cell>
          <cell r="D2675" t="str">
            <v>ｍ</v>
          </cell>
          <cell r="E2675">
            <v>210</v>
          </cell>
          <cell r="F2675" t="str">
            <v>P-150</v>
          </cell>
        </row>
        <row r="2676">
          <cell r="A2676">
            <v>271036</v>
          </cell>
          <cell r="B2676" t="str">
            <v>油性調合ﾍﾟｲﾝﾄ塗</v>
          </cell>
          <cell r="C2676" t="str">
            <v>ＯＰ木部２回塗 素地共</v>
          </cell>
          <cell r="D2676" t="str">
            <v>ｍ2</v>
          </cell>
          <cell r="E2676">
            <v>1030</v>
          </cell>
          <cell r="F2676" t="str">
            <v>P-150</v>
          </cell>
        </row>
        <row r="2677">
          <cell r="A2677">
            <v>271037</v>
          </cell>
          <cell r="B2677" t="str">
            <v>油性調合ﾍﾟｲﾝﾄ塗</v>
          </cell>
          <cell r="C2677" t="str">
            <v>ＯＰ木部３回塗 素地共</v>
          </cell>
          <cell r="D2677" t="str">
            <v>ｍ2</v>
          </cell>
          <cell r="E2677">
            <v>1750</v>
          </cell>
          <cell r="F2677" t="str">
            <v>P-150</v>
          </cell>
        </row>
        <row r="2678">
          <cell r="A2678">
            <v>271038</v>
          </cell>
          <cell r="B2678" t="str">
            <v>油性調合ﾍﾟｲﾝﾄ塗</v>
          </cell>
          <cell r="C2678" t="str">
            <v>ＯＰ鉄部２回塗 素地錆止共</v>
          </cell>
          <cell r="D2678" t="str">
            <v>ｍ2</v>
          </cell>
          <cell r="E2678">
            <v>1890</v>
          </cell>
          <cell r="F2678" t="str">
            <v>P-150</v>
          </cell>
        </row>
        <row r="2679">
          <cell r="A2679">
            <v>271049</v>
          </cell>
          <cell r="B2679" t="str">
            <v>合成樹脂調合ﾍﾟｲﾝﾄ塗</v>
          </cell>
          <cell r="C2679" t="str">
            <v>ＳＯＰ鉄部２回塗、素地別途</v>
          </cell>
          <cell r="D2679" t="str">
            <v>ｍ2</v>
          </cell>
          <cell r="E2679">
            <v>1560</v>
          </cell>
          <cell r="F2679" t="str">
            <v>P-150</v>
          </cell>
        </row>
        <row r="2680">
          <cell r="A2680">
            <v>271050</v>
          </cell>
          <cell r="B2680" t="str">
            <v>合成樹脂調合ﾍﾟｲﾝﾄ塗</v>
          </cell>
          <cell r="C2680" t="str">
            <v>ＳＯＰ亜鉛ﾒｯｷ面２回塗 素地錆止別途</v>
          </cell>
          <cell r="D2680" t="str">
            <v>ｍ2</v>
          </cell>
          <cell r="E2680">
            <v>970</v>
          </cell>
          <cell r="F2680" t="str">
            <v>P-150</v>
          </cell>
        </row>
        <row r="2681">
          <cell r="A2681">
            <v>271051</v>
          </cell>
          <cell r="B2681" t="str">
            <v>合成樹脂調合ﾍﾟｲﾝﾄ塗</v>
          </cell>
          <cell r="C2681" t="str">
            <v>ＳＯＰ木部２回塗 素地別途</v>
          </cell>
          <cell r="D2681" t="str">
            <v>ｍ2</v>
          </cell>
          <cell r="E2681">
            <v>790</v>
          </cell>
          <cell r="F2681" t="str">
            <v>P-151</v>
          </cell>
        </row>
        <row r="2682">
          <cell r="A2682">
            <v>271052</v>
          </cell>
          <cell r="B2682" t="str">
            <v>合成樹脂調合ﾍﾟｲﾝﾄ塗</v>
          </cell>
          <cell r="C2682" t="str">
            <v>ＳＯＰ木部３回塗 素地別途</v>
          </cell>
          <cell r="D2682" t="str">
            <v>ｍ2</v>
          </cell>
          <cell r="E2682">
            <v>1520</v>
          </cell>
          <cell r="F2682" t="str">
            <v>P-151</v>
          </cell>
        </row>
        <row r="2683">
          <cell r="A2683">
            <v>271053</v>
          </cell>
          <cell r="B2683" t="str">
            <v>合成樹脂調合ﾍﾟｲﾝﾄ塗</v>
          </cell>
          <cell r="C2683" t="str">
            <v>ＳＯＰ鉄部３回塗 素地錆止別途</v>
          </cell>
          <cell r="D2683" t="str">
            <v>ｍ2</v>
          </cell>
          <cell r="E2683">
            <v>1600</v>
          </cell>
          <cell r="F2683" t="str">
            <v>P-151</v>
          </cell>
        </row>
        <row r="2684">
          <cell r="A2684">
            <v>271054</v>
          </cell>
          <cell r="B2684" t="str">
            <v>合成樹脂調合ﾍﾟｲﾝﾄ塗</v>
          </cell>
          <cell r="C2684" t="str">
            <v>ＳＯＰ木部細物２回塗 素地別途</v>
          </cell>
          <cell r="D2684" t="str">
            <v>ｍ</v>
          </cell>
          <cell r="E2684">
            <v>76</v>
          </cell>
          <cell r="F2684" t="str">
            <v>P-151</v>
          </cell>
        </row>
        <row r="2685">
          <cell r="A2685">
            <v>271055</v>
          </cell>
          <cell r="B2685" t="str">
            <v>合成樹脂調合ﾍﾟｲﾝﾄ塗</v>
          </cell>
          <cell r="C2685" t="str">
            <v>ＳＯＰ鉄部細物２回塗 素地錆止別途</v>
          </cell>
          <cell r="D2685" t="str">
            <v>ｍ</v>
          </cell>
          <cell r="E2685">
            <v>100</v>
          </cell>
          <cell r="F2685" t="str">
            <v>P-151</v>
          </cell>
        </row>
        <row r="2686">
          <cell r="A2686">
            <v>271056</v>
          </cell>
          <cell r="B2686" t="str">
            <v>合成樹脂調合ﾍﾟｲﾝﾄ塗</v>
          </cell>
          <cell r="C2686" t="str">
            <v>ＳＯＰ木部２回塗 素地共</v>
          </cell>
          <cell r="D2686" t="str">
            <v>ｍ2</v>
          </cell>
          <cell r="E2686">
            <v>1040</v>
          </cell>
          <cell r="F2686" t="str">
            <v>P-151</v>
          </cell>
        </row>
        <row r="2687">
          <cell r="A2687">
            <v>271057</v>
          </cell>
          <cell r="B2687" t="str">
            <v>合成樹脂調合ﾍﾟｲﾝﾄ塗</v>
          </cell>
          <cell r="C2687" t="str">
            <v>ＳＯＰ木部３回塗 素地共</v>
          </cell>
          <cell r="D2687" t="str">
            <v>ｍ2</v>
          </cell>
          <cell r="E2687">
            <v>1770</v>
          </cell>
          <cell r="F2687" t="str">
            <v>P-151</v>
          </cell>
        </row>
        <row r="2688">
          <cell r="A2688">
            <v>271058</v>
          </cell>
          <cell r="B2688" t="str">
            <v>合成樹脂調合ﾍﾟｲﾝﾄ塗</v>
          </cell>
          <cell r="C2688" t="str">
            <v>ＳＯＰ鉄部３回塗 素地錆止共</v>
          </cell>
          <cell r="D2688" t="str">
            <v>ｍ2</v>
          </cell>
          <cell r="E2688">
            <v>2400</v>
          </cell>
          <cell r="F2688" t="str">
            <v>P-151</v>
          </cell>
        </row>
        <row r="2689">
          <cell r="A2689">
            <v>271059</v>
          </cell>
          <cell r="B2689" t="str">
            <v>合成樹脂調合ﾍﾟｲﾝﾄ塗</v>
          </cell>
          <cell r="C2689" t="str">
            <v>ＳＯＰ亜鉛ﾒｯｷ面２回塗 素地錆止共</v>
          </cell>
          <cell r="D2689" t="str">
            <v>ｍ2</v>
          </cell>
          <cell r="E2689">
            <v>1820</v>
          </cell>
          <cell r="F2689" t="str">
            <v>P-151</v>
          </cell>
        </row>
        <row r="2690">
          <cell r="A2690">
            <v>271060</v>
          </cell>
          <cell r="B2690" t="str">
            <v>合成樹脂調合ﾍﾟｲﾝﾄ塗</v>
          </cell>
          <cell r="C2690" t="str">
            <v>ＳＯＰ鉄部２回塗、素地共</v>
          </cell>
          <cell r="D2690" t="str">
            <v>ｍ2</v>
          </cell>
          <cell r="E2690">
            <v>1830</v>
          </cell>
          <cell r="F2690" t="str">
            <v>P-151</v>
          </cell>
        </row>
        <row r="2691">
          <cell r="A2691">
            <v>271071</v>
          </cell>
          <cell r="B2691" t="str">
            <v>合成樹脂ｴﾏﾙｼﾞｮﾝ塗</v>
          </cell>
          <cell r="C2691" t="str">
            <v>ＥＰﾓﾙﾀﾙ面２回塗 素地別途</v>
          </cell>
          <cell r="D2691" t="str">
            <v>ｍ2</v>
          </cell>
          <cell r="E2691">
            <v>570</v>
          </cell>
          <cell r="F2691" t="str">
            <v>P-151</v>
          </cell>
        </row>
        <row r="2692">
          <cell r="A2692">
            <v>271072</v>
          </cell>
          <cell r="B2692" t="str">
            <v>合成樹脂ｴﾏﾙｼﾞｮﾝ塗</v>
          </cell>
          <cell r="C2692" t="str">
            <v>ＥＰﾓﾙﾀﾙ面３回塗 素地別途</v>
          </cell>
          <cell r="D2692" t="str">
            <v>ｍ2</v>
          </cell>
          <cell r="E2692">
            <v>1150</v>
          </cell>
          <cell r="F2692" t="str">
            <v>P-151</v>
          </cell>
        </row>
        <row r="2693">
          <cell r="A2693">
            <v>271073</v>
          </cell>
          <cell r="B2693" t="str">
            <v>合成樹脂ｴﾏﾙｼﾞｮﾝ塗</v>
          </cell>
          <cell r="C2693" t="str">
            <v>ＥＰﾎﾞｰﾄﾞ面２回塗 素地別途</v>
          </cell>
          <cell r="D2693" t="str">
            <v>ｍ2</v>
          </cell>
          <cell r="E2693">
            <v>770</v>
          </cell>
          <cell r="F2693" t="str">
            <v>P-151</v>
          </cell>
        </row>
        <row r="2694">
          <cell r="A2694">
            <v>271074</v>
          </cell>
          <cell r="B2694" t="str">
            <v>合成樹脂ｴﾏﾙｼﾞｮﾝ塗</v>
          </cell>
          <cell r="C2694" t="str">
            <v>ＥＰﾓﾙﾀﾙ面細物２回塗 素地別途</v>
          </cell>
          <cell r="D2694" t="str">
            <v>ｍ</v>
          </cell>
          <cell r="E2694">
            <v>150</v>
          </cell>
          <cell r="F2694" t="str">
            <v>P-151</v>
          </cell>
        </row>
        <row r="2695">
          <cell r="A2695">
            <v>271075</v>
          </cell>
          <cell r="B2695" t="str">
            <v>合成樹脂ｴﾏﾙｼﾞｮﾝ塗</v>
          </cell>
          <cell r="C2695" t="str">
            <v>ＥＰﾓﾙﾀﾙ面２回塗 素地共</v>
          </cell>
          <cell r="D2695" t="str">
            <v>ｍ2</v>
          </cell>
          <cell r="E2695">
            <v>1220</v>
          </cell>
          <cell r="F2695" t="str">
            <v>P-151</v>
          </cell>
        </row>
        <row r="2696">
          <cell r="A2696">
            <v>271076</v>
          </cell>
          <cell r="B2696" t="str">
            <v>合成樹脂ｴﾏﾙｼﾞｮﾝ塗</v>
          </cell>
          <cell r="C2696" t="str">
            <v>ＥＰﾓﾙﾀﾙ面３回塗 素地共</v>
          </cell>
          <cell r="D2696" t="str">
            <v>ｍ2</v>
          </cell>
          <cell r="E2696">
            <v>1800</v>
          </cell>
          <cell r="F2696" t="str">
            <v>P-151</v>
          </cell>
        </row>
        <row r="2697">
          <cell r="A2697">
            <v>271077</v>
          </cell>
          <cell r="B2697" t="str">
            <v>合成樹脂ｴﾏﾙｼﾞｮﾝ塗</v>
          </cell>
          <cell r="C2697" t="str">
            <v>ＥＰﾎﾞｰﾄﾞ面２回塗 素地共</v>
          </cell>
          <cell r="D2697" t="str">
            <v>ｍ2</v>
          </cell>
          <cell r="E2697">
            <v>2040</v>
          </cell>
          <cell r="F2697" t="str">
            <v>P-151</v>
          </cell>
        </row>
        <row r="2698">
          <cell r="A2698">
            <v>271081</v>
          </cell>
          <cell r="B2698" t="str">
            <v>有光沢ｴﾏﾙｼﾞｮﾝ塗</v>
          </cell>
          <cell r="C2698" t="str">
            <v>ＧＰﾓﾙﾀﾙ面２回塗 素地別途</v>
          </cell>
          <cell r="D2698" t="str">
            <v>ｍ2</v>
          </cell>
          <cell r="E2698">
            <v>1270</v>
          </cell>
          <cell r="F2698" t="str">
            <v>P-151</v>
          </cell>
        </row>
        <row r="2699">
          <cell r="A2699">
            <v>271082</v>
          </cell>
          <cell r="B2699" t="str">
            <v>有光沢ｴﾏﾙｼﾞｮﾝ塗</v>
          </cell>
          <cell r="C2699" t="str">
            <v>ＧＰﾎﾞｰﾄﾞ面２回塗 素地別途</v>
          </cell>
          <cell r="D2699" t="str">
            <v>ｍ2</v>
          </cell>
          <cell r="E2699">
            <v>940</v>
          </cell>
          <cell r="F2699" t="str">
            <v>P-151</v>
          </cell>
        </row>
        <row r="2700">
          <cell r="A2700">
            <v>271083</v>
          </cell>
          <cell r="B2700" t="str">
            <v>有光沢ｴﾏﾙｼﾞｮﾝ塗</v>
          </cell>
          <cell r="C2700" t="str">
            <v>ＧＰﾓﾙﾀﾙ面２回塗 素地共</v>
          </cell>
          <cell r="D2700" t="str">
            <v>ｍ2</v>
          </cell>
          <cell r="E2700">
            <v>1920</v>
          </cell>
          <cell r="F2700" t="str">
            <v>P-151</v>
          </cell>
        </row>
        <row r="2701">
          <cell r="A2701">
            <v>271084</v>
          </cell>
          <cell r="B2701" t="str">
            <v>有光沢ｴﾏﾙｼﾞｮﾝ塗</v>
          </cell>
          <cell r="C2701" t="str">
            <v>ＧＰﾎﾞｰﾄﾞ面２回塗 素地共</v>
          </cell>
          <cell r="D2701" t="str">
            <v>ｍ2</v>
          </cell>
          <cell r="E2701">
            <v>2210</v>
          </cell>
          <cell r="F2701" t="str">
            <v>P-151</v>
          </cell>
        </row>
        <row r="2702">
          <cell r="A2702">
            <v>271101</v>
          </cell>
          <cell r="B2702" t="str">
            <v>合成ｴﾏﾙｼﾞｮﾝ模様塗</v>
          </cell>
          <cell r="C2702" t="str">
            <v>左官ﾎﾞｰﾄﾞ面２回塗 素地別途</v>
          </cell>
          <cell r="D2702" t="str">
            <v>ｍ2</v>
          </cell>
          <cell r="E2702">
            <v>980</v>
          </cell>
          <cell r="F2702" t="str">
            <v>P-151</v>
          </cell>
        </row>
        <row r="2703">
          <cell r="A2703">
            <v>271102</v>
          </cell>
          <cell r="B2703" t="str">
            <v>合成ｴﾏﾙｼﾞｮﾝ模様塗</v>
          </cell>
          <cell r="C2703" t="str">
            <v>左官ﾎﾞｰﾄﾞ面３回塗 素地別途</v>
          </cell>
          <cell r="D2703" t="str">
            <v>ｍ2</v>
          </cell>
          <cell r="E2703">
            <v>1910</v>
          </cell>
          <cell r="F2703" t="str">
            <v>P-151</v>
          </cell>
        </row>
        <row r="2704">
          <cell r="A2704">
            <v>271103</v>
          </cell>
          <cell r="B2704" t="str">
            <v>合成ｴﾏﾙｼﾞｮﾝ模様塗</v>
          </cell>
          <cell r="C2704" t="str">
            <v>亜鉛ﾒｯｷ面３回塗パテ飼い共 素地錆止別途</v>
          </cell>
          <cell r="D2704" t="str">
            <v>ｍ2</v>
          </cell>
          <cell r="E2704">
            <v>1260</v>
          </cell>
          <cell r="F2704" t="str">
            <v>P-151</v>
          </cell>
        </row>
        <row r="2705">
          <cell r="A2705">
            <v>271104</v>
          </cell>
          <cell r="B2705" t="str">
            <v>合成ｴﾏﾙｼﾞｮﾝ模様塗</v>
          </cell>
          <cell r="C2705" t="str">
            <v>亜鉛ﾒｯｷ面４回塗パテ飼い共 素地錆止別途</v>
          </cell>
          <cell r="D2705" t="str">
            <v>ｍ2</v>
          </cell>
          <cell r="E2705">
            <v>1740</v>
          </cell>
          <cell r="F2705" t="str">
            <v>P-151</v>
          </cell>
        </row>
        <row r="2706">
          <cell r="A2706">
            <v>271105</v>
          </cell>
          <cell r="B2706" t="str">
            <v>合成ｴﾏﾙｼﾞｮﾝ模様塗</v>
          </cell>
          <cell r="C2706" t="str">
            <v>左官ﾎﾞｰﾄﾞ面２回塗 素地共</v>
          </cell>
          <cell r="D2706" t="str">
            <v>ｍ2</v>
          </cell>
          <cell r="E2706">
            <v>2250</v>
          </cell>
          <cell r="F2706" t="str">
            <v>P-151</v>
          </cell>
        </row>
        <row r="2707">
          <cell r="A2707">
            <v>271106</v>
          </cell>
          <cell r="B2707" t="str">
            <v>合成ｴﾏﾙｼﾞｮﾝ模様塗</v>
          </cell>
          <cell r="C2707" t="str">
            <v>左官ﾎﾞｰﾄﾞ面３回塗 素共</v>
          </cell>
          <cell r="D2707" t="str">
            <v>ｍ2</v>
          </cell>
          <cell r="E2707">
            <v>3180</v>
          </cell>
          <cell r="F2707" t="str">
            <v>P-152</v>
          </cell>
        </row>
        <row r="2708">
          <cell r="A2708">
            <v>271107</v>
          </cell>
          <cell r="B2708" t="str">
            <v>合成ｴﾏﾙｼﾞｮﾝ模様塗</v>
          </cell>
          <cell r="C2708" t="str">
            <v>亜鉛ﾒｯｷ面３回塗パテ飼い共 素地錆止共</v>
          </cell>
          <cell r="D2708" t="str">
            <v>ｍ2</v>
          </cell>
          <cell r="E2708">
            <v>2110</v>
          </cell>
          <cell r="F2708" t="str">
            <v>P-152</v>
          </cell>
        </row>
        <row r="2709">
          <cell r="A2709">
            <v>271108</v>
          </cell>
          <cell r="B2709" t="str">
            <v>合成ｴﾏﾙｼﾞｮﾝ模様塗</v>
          </cell>
          <cell r="C2709" t="str">
            <v>亜鉛ﾒｯｷ面４回塗パテ飼い共 素地錆止共</v>
          </cell>
          <cell r="D2709" t="str">
            <v>ｍ2</v>
          </cell>
          <cell r="E2709">
            <v>2590</v>
          </cell>
          <cell r="F2709" t="str">
            <v>P-152</v>
          </cell>
        </row>
        <row r="2710">
          <cell r="A2710">
            <v>271121</v>
          </cell>
          <cell r="B2710" t="str">
            <v>多彩模様塗料</v>
          </cell>
          <cell r="C2710" t="str">
            <v>ＭＰ木部３回塗パテ飼い共 素地別途</v>
          </cell>
          <cell r="D2710" t="str">
            <v>ｍ2</v>
          </cell>
          <cell r="E2710">
            <v>2080</v>
          </cell>
          <cell r="F2710" t="str">
            <v>P-152</v>
          </cell>
        </row>
        <row r="2711">
          <cell r="A2711">
            <v>271122</v>
          </cell>
          <cell r="B2711" t="str">
            <v>多彩模様塗料</v>
          </cell>
          <cell r="C2711" t="str">
            <v>ＭＰ左官ﾎﾞｰﾄﾞ面３回塗パテ飼い共 素地別途</v>
          </cell>
          <cell r="D2711" t="str">
            <v>ｍ2</v>
          </cell>
          <cell r="E2711">
            <v>1360</v>
          </cell>
          <cell r="F2711" t="str">
            <v>P-152</v>
          </cell>
        </row>
        <row r="2712">
          <cell r="A2712">
            <v>271123</v>
          </cell>
          <cell r="B2712" t="str">
            <v>多彩模様塗料</v>
          </cell>
          <cell r="C2712" t="str">
            <v>ＭＰ鉄部３回塗パテ飼い共 素地錆止別途</v>
          </cell>
          <cell r="D2712" t="str">
            <v>ｍ2</v>
          </cell>
          <cell r="E2712">
            <v>2020</v>
          </cell>
          <cell r="F2712" t="str">
            <v>P-152</v>
          </cell>
        </row>
        <row r="2713">
          <cell r="A2713">
            <v>271124</v>
          </cell>
          <cell r="B2713" t="str">
            <v>多彩模様塗料</v>
          </cell>
          <cell r="C2713" t="str">
            <v>ＭＰ鉄部４回塗パテ飼い共 素地錆止別途</v>
          </cell>
          <cell r="D2713" t="str">
            <v>ｍ2</v>
          </cell>
          <cell r="E2713">
            <v>2530</v>
          </cell>
          <cell r="F2713" t="str">
            <v>P-152</v>
          </cell>
        </row>
        <row r="2714">
          <cell r="A2714">
            <v>271355</v>
          </cell>
          <cell r="B2714" t="str">
            <v>多彩模様塗料</v>
          </cell>
          <cell r="C2714" t="str">
            <v>ＭＰ木部３回塗パテ飼い共 素地共</v>
          </cell>
          <cell r="D2714" t="str">
            <v>ｍ2</v>
          </cell>
          <cell r="E2714">
            <v>2330</v>
          </cell>
          <cell r="F2714" t="str">
            <v>P-152</v>
          </cell>
        </row>
        <row r="2715">
          <cell r="A2715">
            <v>271356</v>
          </cell>
          <cell r="B2715" t="str">
            <v>多彩模様塗料</v>
          </cell>
          <cell r="C2715" t="str">
            <v>ＭＰ左官ﾎﾞｰﾄﾞ面３回塗パテ飼い共 素地共</v>
          </cell>
          <cell r="D2715" t="str">
            <v>ｍ2</v>
          </cell>
          <cell r="E2715">
            <v>2010</v>
          </cell>
          <cell r="F2715" t="str">
            <v>P-152</v>
          </cell>
        </row>
        <row r="2716">
          <cell r="A2716">
            <v>271357</v>
          </cell>
          <cell r="B2716" t="str">
            <v>多彩模様塗料</v>
          </cell>
          <cell r="C2716" t="str">
            <v>ＭＰ鉄部３回塗パテ飼い共 素地錆止共</v>
          </cell>
          <cell r="D2716" t="str">
            <v>ｍ2</v>
          </cell>
          <cell r="E2716">
            <v>2820</v>
          </cell>
          <cell r="F2716" t="str">
            <v>P-152</v>
          </cell>
        </row>
        <row r="2717">
          <cell r="A2717">
            <v>271358</v>
          </cell>
          <cell r="B2717" t="str">
            <v>多彩模様塗料</v>
          </cell>
          <cell r="C2717" t="str">
            <v>ＭＰ鉄部４回塗パテ飼い共 素地錆止共</v>
          </cell>
          <cell r="D2717" t="str">
            <v>ｍ2</v>
          </cell>
          <cell r="E2717">
            <v>3330</v>
          </cell>
          <cell r="F2717" t="str">
            <v>P-152</v>
          </cell>
        </row>
        <row r="2718">
          <cell r="A2718">
            <v>271400</v>
          </cell>
          <cell r="B2718" t="str">
            <v>塩化ﾋﾞﾆﾙ樹脂ｴﾅﾒﾙ塗</v>
          </cell>
          <cell r="C2718" t="str">
            <v>ＶＥﾎﾞｰﾄﾞ面２回塗パテ共 素地別途</v>
          </cell>
          <cell r="D2718" t="str">
            <v>ｍ2</v>
          </cell>
          <cell r="E2718">
            <v>1050</v>
          </cell>
          <cell r="F2718" t="str">
            <v>P-152</v>
          </cell>
        </row>
        <row r="2719">
          <cell r="A2719">
            <v>271401</v>
          </cell>
          <cell r="B2719" t="str">
            <v>塩化ﾋﾞﾆﾙ樹脂ｴﾅﾒﾙ塗</v>
          </cell>
          <cell r="C2719" t="str">
            <v>ＶＥﾓﾙﾀﾙ面２回塗パテ共 素地別途</v>
          </cell>
          <cell r="D2719" t="str">
            <v>ｍ2</v>
          </cell>
          <cell r="E2719">
            <v>1050</v>
          </cell>
          <cell r="F2719" t="str">
            <v>P-152</v>
          </cell>
        </row>
        <row r="2720">
          <cell r="A2720">
            <v>271402</v>
          </cell>
          <cell r="B2720" t="str">
            <v>塩化ﾋﾞﾆﾙ樹脂ｴﾅﾒﾙ塗</v>
          </cell>
          <cell r="C2720" t="str">
            <v>ＶＥﾓﾙﾀﾙ面３回塗パテ共 素地別途</v>
          </cell>
          <cell r="D2720" t="str">
            <v>ｍ2</v>
          </cell>
          <cell r="E2720">
            <v>1580</v>
          </cell>
          <cell r="F2720" t="str">
            <v>P-152</v>
          </cell>
        </row>
        <row r="2721">
          <cell r="A2721">
            <v>271403</v>
          </cell>
          <cell r="B2721" t="str">
            <v>塩化ﾋﾞﾆﾙ樹脂ｴﾅﾒﾙ塗</v>
          </cell>
          <cell r="C2721" t="str">
            <v>ＶＥ亜鉛ﾒｯｷ面３回塗パテ共 素地錆止別途</v>
          </cell>
          <cell r="D2721" t="str">
            <v>ｍ2</v>
          </cell>
          <cell r="E2721">
            <v>1580</v>
          </cell>
          <cell r="F2721" t="str">
            <v>P-152</v>
          </cell>
        </row>
        <row r="2722">
          <cell r="A2722">
            <v>271404</v>
          </cell>
          <cell r="B2722" t="str">
            <v>塩化ﾋﾞﾆﾙ樹脂ｴﾅﾒﾙ塗</v>
          </cell>
          <cell r="C2722" t="str">
            <v>ＶＥﾓﾙﾀﾙ面２回塗パテ共 素地共</v>
          </cell>
          <cell r="D2722" t="str">
            <v>ｍ2</v>
          </cell>
          <cell r="E2722">
            <v>1700</v>
          </cell>
          <cell r="F2722" t="str">
            <v>P-152</v>
          </cell>
        </row>
        <row r="2723">
          <cell r="A2723">
            <v>271405</v>
          </cell>
          <cell r="B2723" t="str">
            <v>塩化ﾋﾞﾆﾙ樹脂ｴﾅﾒﾙ塗</v>
          </cell>
          <cell r="C2723" t="str">
            <v>ＶＥﾓﾙﾀﾙ面３回塗パテ共 素地共</v>
          </cell>
          <cell r="D2723" t="str">
            <v>ｍ2</v>
          </cell>
          <cell r="E2723">
            <v>2230</v>
          </cell>
          <cell r="F2723" t="str">
            <v>P-152</v>
          </cell>
        </row>
        <row r="2724">
          <cell r="A2724">
            <v>271406</v>
          </cell>
          <cell r="B2724" t="str">
            <v>塩化ﾋﾞﾆﾙ樹脂ｴﾅﾒﾙ塗</v>
          </cell>
          <cell r="C2724" t="str">
            <v>ＶＥ亜鉛ﾒｯｷ面３回塗パテ共 素地錆止共</v>
          </cell>
          <cell r="D2724" t="str">
            <v>ｍ2</v>
          </cell>
          <cell r="E2724">
            <v>1950</v>
          </cell>
          <cell r="F2724" t="str">
            <v>P-152</v>
          </cell>
        </row>
        <row r="2725">
          <cell r="A2725">
            <v>271407</v>
          </cell>
          <cell r="B2725" t="str">
            <v>塩化ﾋﾞﾆﾙ樹脂ｴﾅﾒﾙ塗</v>
          </cell>
          <cell r="C2725" t="str">
            <v>ＶＥﾎﾞｰﾄﾞ面２回塗パテ共 素地共</v>
          </cell>
          <cell r="D2725" t="str">
            <v>ｍ2</v>
          </cell>
          <cell r="E2725">
            <v>2320</v>
          </cell>
          <cell r="F2725" t="str">
            <v>P-152</v>
          </cell>
        </row>
        <row r="2726">
          <cell r="A2726">
            <v>271451</v>
          </cell>
          <cell r="B2726" t="str">
            <v>ｱｸﾘﾙ樹脂ｴﾅﾒﾙ塗</v>
          </cell>
          <cell r="C2726" t="str">
            <v>ＡＥﾓﾙﾀﾙ面２回塗パテ共 素地別途</v>
          </cell>
          <cell r="D2726" t="str">
            <v>ｍ2</v>
          </cell>
          <cell r="E2726">
            <v>1120</v>
          </cell>
          <cell r="F2726" t="str">
            <v>P-152</v>
          </cell>
        </row>
        <row r="2727">
          <cell r="A2727">
            <v>271452</v>
          </cell>
          <cell r="B2727" t="str">
            <v>ｱｸﾘﾙ樹脂ｴﾅﾒﾙ塗</v>
          </cell>
          <cell r="C2727" t="str">
            <v>ＡＥﾓﾙﾀﾙ面３回塗パテ共 素地別途</v>
          </cell>
          <cell r="D2727" t="str">
            <v>ｍ2</v>
          </cell>
          <cell r="E2727">
            <v>1610</v>
          </cell>
          <cell r="F2727" t="str">
            <v>P-152</v>
          </cell>
        </row>
        <row r="2728">
          <cell r="A2728">
            <v>271453</v>
          </cell>
          <cell r="B2728" t="str">
            <v>ｱｸﾘﾙ樹脂ｴﾅﾒﾙ塗</v>
          </cell>
          <cell r="C2728" t="str">
            <v>ＡＥｱﾙﾐﾆｳﾑ３回塗パテ共 素地錆止別途</v>
          </cell>
          <cell r="D2728" t="str">
            <v>ｍ2</v>
          </cell>
          <cell r="E2728">
            <v>1120</v>
          </cell>
          <cell r="F2728" t="str">
            <v>P-152</v>
          </cell>
        </row>
        <row r="2729">
          <cell r="A2729">
            <v>271454</v>
          </cell>
          <cell r="B2729" t="str">
            <v>ｱｸﾘﾙ樹脂ｴﾅﾒﾙ塗</v>
          </cell>
          <cell r="C2729" t="str">
            <v>ＡＥﾓﾙﾀﾙ面２回塗パテ共 素地共</v>
          </cell>
          <cell r="D2729" t="str">
            <v>ｍ2</v>
          </cell>
          <cell r="E2729">
            <v>1770</v>
          </cell>
          <cell r="F2729" t="str">
            <v>P-152</v>
          </cell>
        </row>
        <row r="2730">
          <cell r="A2730">
            <v>271455</v>
          </cell>
          <cell r="B2730" t="str">
            <v>ｱｸﾘﾙ樹脂ｴﾅﾒﾙ塗</v>
          </cell>
          <cell r="C2730" t="str">
            <v>ＡＥﾓﾙﾀﾙ面３回塗パテ共 素地共</v>
          </cell>
          <cell r="D2730" t="str">
            <v>ｍ2</v>
          </cell>
          <cell r="E2730">
            <v>2260</v>
          </cell>
          <cell r="F2730" t="str">
            <v>P-152</v>
          </cell>
        </row>
        <row r="2731">
          <cell r="A2731">
            <v>271456</v>
          </cell>
          <cell r="B2731" t="str">
            <v>ｱｸﾘﾙ樹脂ｴﾅﾒﾙ塗</v>
          </cell>
          <cell r="C2731" t="str">
            <v>ＡＥｱﾙﾐﾆｳﾑ３回塗パテ共 素地錆止共</v>
          </cell>
          <cell r="D2731" t="str">
            <v>ｍ2</v>
          </cell>
          <cell r="E2731">
            <v>1490</v>
          </cell>
          <cell r="F2731" t="str">
            <v>P-152</v>
          </cell>
        </row>
        <row r="2732">
          <cell r="A2732">
            <v>271501</v>
          </cell>
          <cell r="B2732" t="str">
            <v>ﾌﾀﾙ酸樹脂ｴﾅﾒﾙ塗</v>
          </cell>
          <cell r="C2732" t="str">
            <v>ＦＥ木部３回塗パテ共 素地別途</v>
          </cell>
          <cell r="D2732" t="str">
            <v>ｍ2</v>
          </cell>
          <cell r="E2732">
            <v>1940</v>
          </cell>
          <cell r="F2732" t="str">
            <v>P-152</v>
          </cell>
        </row>
        <row r="2733">
          <cell r="A2733">
            <v>271502</v>
          </cell>
          <cell r="B2733" t="str">
            <v>ﾌﾀﾙ酸樹脂ｴﾅﾒﾙ塗</v>
          </cell>
          <cell r="C2733" t="str">
            <v>ＦＥ木部５回塗パテ共 素地別途</v>
          </cell>
          <cell r="D2733" t="str">
            <v>ｍ2</v>
          </cell>
          <cell r="E2733">
            <v>3250</v>
          </cell>
          <cell r="F2733" t="str">
            <v>P-153</v>
          </cell>
        </row>
        <row r="2734">
          <cell r="A2734">
            <v>271503</v>
          </cell>
          <cell r="B2734" t="str">
            <v>ﾌﾀﾙ酸樹脂ｴﾅﾒﾙ塗</v>
          </cell>
          <cell r="C2734" t="str">
            <v>ＦＥ鉄部２回塗パテ共 素地錆止別途</v>
          </cell>
          <cell r="D2734" t="str">
            <v>ｍ2</v>
          </cell>
          <cell r="E2734">
            <v>1660</v>
          </cell>
          <cell r="F2734" t="str">
            <v>P-153</v>
          </cell>
        </row>
        <row r="2735">
          <cell r="A2735">
            <v>271504</v>
          </cell>
          <cell r="B2735" t="str">
            <v>ﾌﾀﾙ酸樹脂ｴﾅﾒﾙ塗</v>
          </cell>
          <cell r="C2735" t="str">
            <v>ＦＥ鉄部４回塗パテ共 素地錆止別途</v>
          </cell>
          <cell r="D2735" t="str">
            <v>ｍ2</v>
          </cell>
          <cell r="E2735">
            <v>3230</v>
          </cell>
          <cell r="F2735" t="str">
            <v>P-153</v>
          </cell>
        </row>
        <row r="2736">
          <cell r="A2736">
            <v>271505</v>
          </cell>
          <cell r="B2736" t="str">
            <v>ﾌﾀﾙ酸樹脂ｴﾅﾒﾙ塗</v>
          </cell>
          <cell r="C2736" t="str">
            <v>ＦＥ木部３回塗 パテ 素地共</v>
          </cell>
          <cell r="D2736" t="str">
            <v>ｍ2</v>
          </cell>
          <cell r="E2736">
            <v>2190</v>
          </cell>
          <cell r="F2736" t="str">
            <v>P-153</v>
          </cell>
        </row>
        <row r="2737">
          <cell r="A2737">
            <v>271506</v>
          </cell>
          <cell r="B2737" t="str">
            <v>ﾌﾀﾙ酸樹脂ｴﾅﾒﾙ塗</v>
          </cell>
          <cell r="C2737" t="str">
            <v>ＦＥ木部５回塗 パテ 素地共</v>
          </cell>
          <cell r="D2737" t="str">
            <v>ｍ2</v>
          </cell>
          <cell r="E2737">
            <v>3500</v>
          </cell>
          <cell r="F2737" t="str">
            <v>P-153</v>
          </cell>
        </row>
        <row r="2738">
          <cell r="A2738">
            <v>271507</v>
          </cell>
          <cell r="B2738" t="str">
            <v>ﾌﾀﾙ酸樹脂ｴﾅﾒﾙ塗</v>
          </cell>
          <cell r="C2738" t="str">
            <v>ＦＥ鉄部２回塗 パテ 素地錆止共</v>
          </cell>
          <cell r="D2738" t="str">
            <v>ｍ2</v>
          </cell>
          <cell r="E2738">
            <v>1970</v>
          </cell>
          <cell r="F2738" t="str">
            <v>P-153</v>
          </cell>
        </row>
        <row r="2739">
          <cell r="A2739">
            <v>271508</v>
          </cell>
          <cell r="B2739" t="str">
            <v>ﾌﾀﾙ酸樹脂ｴﾅﾒﾙ塗</v>
          </cell>
          <cell r="C2739" t="str">
            <v>ＦＥ鉄部４回塗 パテ 素地錆止共</v>
          </cell>
          <cell r="D2739" t="str">
            <v>ｍ2</v>
          </cell>
          <cell r="E2739">
            <v>3540</v>
          </cell>
          <cell r="F2739" t="str">
            <v>P-153</v>
          </cell>
        </row>
        <row r="2740">
          <cell r="A2740">
            <v>271550</v>
          </cell>
          <cell r="B2740" t="str">
            <v>ｸﾘﾔﾗｯｶｰ塗</v>
          </cell>
          <cell r="C2740" t="str">
            <v>ＣＬ木部２回塗目止共 素地別途</v>
          </cell>
          <cell r="D2740" t="str">
            <v>ｍ2</v>
          </cell>
          <cell r="E2740">
            <v>1640</v>
          </cell>
          <cell r="F2740" t="str">
            <v>P-153</v>
          </cell>
        </row>
        <row r="2741">
          <cell r="A2741">
            <v>271551</v>
          </cell>
          <cell r="B2741" t="str">
            <v>ｸﾘﾔﾗｯｶｰ塗</v>
          </cell>
          <cell r="C2741" t="str">
            <v>ＣＬ木部３回塗目止共 素地別途</v>
          </cell>
          <cell r="D2741" t="str">
            <v>ｍ2</v>
          </cell>
          <cell r="E2741">
            <v>1700</v>
          </cell>
          <cell r="F2741" t="str">
            <v>P-153</v>
          </cell>
        </row>
        <row r="2742">
          <cell r="A2742">
            <v>271552</v>
          </cell>
          <cell r="B2742" t="str">
            <v>ｸﾘﾔﾗｯｶｰ塗</v>
          </cell>
          <cell r="C2742" t="str">
            <v>ＣＬ木部５回塗目止共 素地別途</v>
          </cell>
          <cell r="D2742" t="str">
            <v>ｍ2</v>
          </cell>
          <cell r="E2742">
            <v>2370</v>
          </cell>
          <cell r="F2742" t="str">
            <v>P-153</v>
          </cell>
        </row>
        <row r="2743">
          <cell r="A2743">
            <v>271553</v>
          </cell>
          <cell r="B2743" t="str">
            <v>ｸﾘﾔﾗｯｶｰ塗</v>
          </cell>
          <cell r="C2743" t="str">
            <v>ＣＬ木部細物５回塗目止共 素地別途</v>
          </cell>
          <cell r="D2743" t="str">
            <v>ｍ</v>
          </cell>
          <cell r="E2743">
            <v>350</v>
          </cell>
          <cell r="F2743" t="str">
            <v>P-153</v>
          </cell>
        </row>
        <row r="2744">
          <cell r="A2744">
            <v>271554</v>
          </cell>
          <cell r="B2744" t="str">
            <v>ｸﾘﾔﾗｯｶｰ塗</v>
          </cell>
          <cell r="C2744" t="str">
            <v>ＣＬ木部３回塗 目止 素地共</v>
          </cell>
          <cell r="D2744" t="str">
            <v>ｍ2</v>
          </cell>
          <cell r="E2744">
            <v>1950</v>
          </cell>
          <cell r="F2744" t="str">
            <v>P-153</v>
          </cell>
        </row>
        <row r="2745">
          <cell r="A2745">
            <v>271555</v>
          </cell>
          <cell r="B2745" t="str">
            <v>ｸﾘﾔﾗｯｶｰ塗</v>
          </cell>
          <cell r="C2745" t="str">
            <v>ＣＬ木部５回塗 目止 素地共</v>
          </cell>
          <cell r="D2745" t="str">
            <v>ｍ2</v>
          </cell>
          <cell r="E2745">
            <v>2620</v>
          </cell>
          <cell r="F2745" t="str">
            <v>P-153</v>
          </cell>
        </row>
        <row r="2746">
          <cell r="A2746">
            <v>271556</v>
          </cell>
          <cell r="B2746" t="str">
            <v>ｸﾘﾔﾗｯｶｰ塗</v>
          </cell>
          <cell r="C2746" t="str">
            <v>ＣＬ木部２回塗 目止 素地共</v>
          </cell>
          <cell r="D2746" t="str">
            <v>ｍ2</v>
          </cell>
          <cell r="E2746">
            <v>1890</v>
          </cell>
          <cell r="F2746" t="str">
            <v>P-153</v>
          </cell>
        </row>
        <row r="2747">
          <cell r="A2747">
            <v>271601</v>
          </cell>
          <cell r="B2747" t="str">
            <v>ﾌﾀﾙ酸樹脂ﾜﾆｽ塗</v>
          </cell>
          <cell r="C2747" t="str">
            <v>ＦＣ木部２回塗目止着色共 素地別途</v>
          </cell>
          <cell r="D2747" t="str">
            <v>ｍ2</v>
          </cell>
          <cell r="E2747">
            <v>1190</v>
          </cell>
          <cell r="F2747" t="str">
            <v>P-153</v>
          </cell>
        </row>
        <row r="2748">
          <cell r="A2748">
            <v>271602</v>
          </cell>
          <cell r="B2748" t="str">
            <v>ﾌﾀﾙ酸樹脂ﾜﾆｽ塗</v>
          </cell>
          <cell r="C2748" t="str">
            <v>ＦＣ木３回塗目止着色共 素地別途</v>
          </cell>
          <cell r="D2748" t="str">
            <v>ｍ2</v>
          </cell>
          <cell r="E2748">
            <v>1530</v>
          </cell>
          <cell r="F2748" t="str">
            <v>P-153</v>
          </cell>
        </row>
        <row r="2749">
          <cell r="A2749">
            <v>271603</v>
          </cell>
          <cell r="B2749" t="str">
            <v>ﾌﾀﾙ酸樹脂ﾜﾆｽ塗</v>
          </cell>
          <cell r="C2749" t="str">
            <v>ＦＣ木部２回塗着色共 素地別途</v>
          </cell>
          <cell r="D2749" t="str">
            <v>ｍ2</v>
          </cell>
          <cell r="E2749">
            <v>1190</v>
          </cell>
          <cell r="F2749" t="str">
            <v>P-153</v>
          </cell>
        </row>
        <row r="2750">
          <cell r="A2750">
            <v>271604</v>
          </cell>
          <cell r="B2750" t="str">
            <v>ﾌﾀﾙ酸樹脂ﾜﾆｽ塗</v>
          </cell>
          <cell r="C2750" t="str">
            <v>ＦＣ木部２回塗 目止着色 素地共</v>
          </cell>
          <cell r="D2750" t="str">
            <v>ｍ2</v>
          </cell>
          <cell r="E2750">
            <v>1440</v>
          </cell>
          <cell r="F2750" t="str">
            <v>P-153</v>
          </cell>
        </row>
        <row r="2751">
          <cell r="A2751">
            <v>271605</v>
          </cell>
          <cell r="B2751" t="str">
            <v>ﾌﾀﾙ酸樹脂ﾜﾆｽ塗</v>
          </cell>
          <cell r="C2751" t="str">
            <v>ＦＣ木部３回塗 目止着色 素地共</v>
          </cell>
          <cell r="D2751" t="str">
            <v>ｍ2</v>
          </cell>
          <cell r="E2751">
            <v>1780</v>
          </cell>
          <cell r="F2751" t="str">
            <v>P-153</v>
          </cell>
        </row>
        <row r="2752">
          <cell r="A2752">
            <v>271606</v>
          </cell>
          <cell r="B2752" t="str">
            <v>ﾌﾀﾙ酸樹脂ﾜﾆｽ塗</v>
          </cell>
          <cell r="C2752" t="str">
            <v>ＦＣ木部２回塗 着色 素地共</v>
          </cell>
          <cell r="D2752" t="str">
            <v>ｍ2</v>
          </cell>
          <cell r="E2752">
            <v>1440</v>
          </cell>
          <cell r="F2752" t="str">
            <v>P-153</v>
          </cell>
        </row>
        <row r="2753">
          <cell r="A2753">
            <v>271631</v>
          </cell>
          <cell r="B2753" t="str">
            <v>１液形ｳﾚﾀﾝ樹脂ﾜﾆｽ塗</v>
          </cell>
          <cell r="C2753" t="str">
            <v>①－ＵＣ木部２回塗 素地別途</v>
          </cell>
          <cell r="D2753" t="str">
            <v>ｍ2</v>
          </cell>
          <cell r="E2753">
            <v>1020</v>
          </cell>
          <cell r="F2753" t="str">
            <v>P-153</v>
          </cell>
        </row>
        <row r="2754">
          <cell r="A2754">
            <v>271632</v>
          </cell>
          <cell r="B2754" t="str">
            <v>１液形ｳﾚﾀﾝ樹脂ﾜﾆｽ塗</v>
          </cell>
          <cell r="C2754" t="str">
            <v>①－ＵＣ木部３回塗 素地別途</v>
          </cell>
          <cell r="D2754" t="str">
            <v>ｍ2</v>
          </cell>
          <cell r="E2754">
            <v>1560</v>
          </cell>
          <cell r="F2754" t="str">
            <v>P-153</v>
          </cell>
        </row>
        <row r="2755">
          <cell r="A2755">
            <v>271633</v>
          </cell>
          <cell r="B2755" t="str">
            <v>１液形ｳﾚﾀﾝ樹脂ﾜﾆｽ塗</v>
          </cell>
          <cell r="C2755" t="str">
            <v>①－ＵＣ木部２回塗 素地共</v>
          </cell>
          <cell r="D2755" t="str">
            <v>ｍ2</v>
          </cell>
          <cell r="E2755">
            <v>1270</v>
          </cell>
          <cell r="F2755" t="str">
            <v>P-153</v>
          </cell>
        </row>
        <row r="2756">
          <cell r="A2756">
            <v>271634</v>
          </cell>
          <cell r="B2756" t="str">
            <v>１液形ｳﾚﾀﾝ樹脂ﾜﾆｽ塗</v>
          </cell>
          <cell r="C2756" t="str">
            <v>①－ＵＣ木部３回塗 素地共</v>
          </cell>
          <cell r="D2756" t="str">
            <v>ｍ2</v>
          </cell>
          <cell r="E2756">
            <v>1810</v>
          </cell>
          <cell r="F2756" t="str">
            <v>P-153</v>
          </cell>
        </row>
        <row r="2757">
          <cell r="A2757">
            <v>271651</v>
          </cell>
          <cell r="B2757" t="str">
            <v>２液形ｳﾚﾀﾝ樹脂ﾜﾆｽ塗</v>
          </cell>
          <cell r="C2757" t="str">
            <v>②－ＵＣ木部２回塗 素地別途</v>
          </cell>
          <cell r="D2757" t="str">
            <v>ｍ2</v>
          </cell>
          <cell r="E2757">
            <v>1690</v>
          </cell>
          <cell r="F2757" t="str">
            <v>P-153</v>
          </cell>
        </row>
        <row r="2758">
          <cell r="A2758">
            <v>271652</v>
          </cell>
          <cell r="B2758" t="str">
            <v>２液形ｳﾚﾀﾝ樹脂ﾜﾆｽ塗</v>
          </cell>
          <cell r="C2758" t="str">
            <v>②－ＵＣ木部３回塗 素地別途</v>
          </cell>
          <cell r="D2758" t="str">
            <v>ｍ2</v>
          </cell>
          <cell r="E2758">
            <v>2590</v>
          </cell>
          <cell r="F2758" t="str">
            <v>P-153</v>
          </cell>
        </row>
        <row r="2759">
          <cell r="A2759">
            <v>271653</v>
          </cell>
          <cell r="B2759" t="str">
            <v>２液形ｳﾚﾀﾝ樹脂ﾜﾆｽ塗</v>
          </cell>
          <cell r="C2759" t="str">
            <v>②－ＵＣ木部２回塗 素地共</v>
          </cell>
          <cell r="D2759" t="str">
            <v>ｍ2</v>
          </cell>
          <cell r="E2759">
            <v>1940</v>
          </cell>
          <cell r="F2759" t="str">
            <v>P-154</v>
          </cell>
        </row>
        <row r="2760">
          <cell r="A2760">
            <v>271654</v>
          </cell>
          <cell r="B2760" t="str">
            <v>２液形ｳﾚﾀﾝ樹脂ﾜﾆｽ塗</v>
          </cell>
          <cell r="C2760" t="str">
            <v>②－ＵＣ木部３回塗 素地共</v>
          </cell>
          <cell r="D2760" t="str">
            <v>ｍ2</v>
          </cell>
          <cell r="E2760">
            <v>2840</v>
          </cell>
          <cell r="F2760" t="str">
            <v>P-154</v>
          </cell>
        </row>
        <row r="2761">
          <cell r="A2761">
            <v>271671</v>
          </cell>
          <cell r="B2761" t="str">
            <v>ｱｸﾘﾙ樹脂ﾜﾆｽ塗</v>
          </cell>
          <cell r="C2761" t="str">
            <v>ＡＣｺﾝｸﾘｰﾄ面３回塗 素地別途</v>
          </cell>
          <cell r="D2761" t="str">
            <v>ｍ2</v>
          </cell>
          <cell r="E2761">
            <v>1880</v>
          </cell>
          <cell r="F2761" t="str">
            <v>P-154</v>
          </cell>
        </row>
        <row r="2762">
          <cell r="A2762">
            <v>271672</v>
          </cell>
          <cell r="B2762" t="str">
            <v>ｱｸﾘﾙ樹脂ﾜﾆｽ塗</v>
          </cell>
          <cell r="C2762" t="str">
            <v>ＡＣｺﾝｸﾘｰﾄ面４回塗 素地別途</v>
          </cell>
          <cell r="D2762" t="str">
            <v>ｍ2</v>
          </cell>
          <cell r="E2762">
            <v>2440</v>
          </cell>
          <cell r="F2762" t="str">
            <v>P-154</v>
          </cell>
        </row>
        <row r="2763">
          <cell r="A2763">
            <v>271673</v>
          </cell>
          <cell r="B2763" t="str">
            <v>ｱｸﾘﾙ樹脂ﾜﾆｽ塗</v>
          </cell>
          <cell r="C2763" t="str">
            <v>ＡＣｺﾝｸﾘｰﾄ面３回塗 素地共</v>
          </cell>
          <cell r="D2763" t="str">
            <v>ｍ2</v>
          </cell>
          <cell r="E2763">
            <v>2960</v>
          </cell>
          <cell r="F2763" t="str">
            <v>P-154</v>
          </cell>
        </row>
        <row r="2764">
          <cell r="A2764">
            <v>271674</v>
          </cell>
          <cell r="B2764" t="str">
            <v>ｱｸﾘﾙ樹脂ﾜﾆｽ塗</v>
          </cell>
          <cell r="C2764" t="str">
            <v>ＡＣｺﾝｸﾘｰﾄ面４回塗 素地共</v>
          </cell>
          <cell r="D2764" t="str">
            <v>ｍ2</v>
          </cell>
          <cell r="E2764">
            <v>3520</v>
          </cell>
          <cell r="F2764" t="str">
            <v>P-154</v>
          </cell>
        </row>
        <row r="2765">
          <cell r="A2765">
            <v>271691</v>
          </cell>
          <cell r="B2765" t="str">
            <v>油性ｽﾃｲﾝ塗</v>
          </cell>
          <cell r="C2765" t="str">
            <v>ＯＳ木部２回塗 素地共</v>
          </cell>
          <cell r="D2765" t="str">
            <v>ｍ2</v>
          </cell>
          <cell r="E2765">
            <v>810</v>
          </cell>
          <cell r="F2765" t="str">
            <v>P-154</v>
          </cell>
        </row>
        <row r="2766">
          <cell r="A2766">
            <v>271701</v>
          </cell>
          <cell r="B2766" t="str">
            <v>ｵｲﾙｽﾃｲﾝﾜﾆｽ塗</v>
          </cell>
          <cell r="C2766" t="str">
            <v>ＯＳＶ木部 ﾜﾆｽ塗着色共 素地別途</v>
          </cell>
          <cell r="D2766" t="str">
            <v>ｍ2</v>
          </cell>
          <cell r="E2766">
            <v>1360</v>
          </cell>
          <cell r="F2766" t="str">
            <v>P-154</v>
          </cell>
        </row>
        <row r="2767">
          <cell r="A2767">
            <v>271702</v>
          </cell>
          <cell r="B2767" t="str">
            <v>ｵｲﾙｽﾃｲﾝﾜﾆｽ塗</v>
          </cell>
          <cell r="C2767" t="str">
            <v>ＯＳＶ木部 ﾜﾆｽ塗着色素地共</v>
          </cell>
          <cell r="D2767" t="str">
            <v>ｍ2</v>
          </cell>
          <cell r="E2767">
            <v>1610</v>
          </cell>
          <cell r="F2767" t="str">
            <v>P-154</v>
          </cell>
        </row>
        <row r="2768">
          <cell r="A2768">
            <v>271703</v>
          </cell>
          <cell r="B2768" t="str">
            <v>ｵｲﾙｽﾃｲﾝﾜﾆｽ塗</v>
          </cell>
          <cell r="C2768" t="str">
            <v>ＯＳＷ木部細物 ﾜﾆｽ塗着色共 素地別途</v>
          </cell>
          <cell r="D2768" t="str">
            <v>ｍ</v>
          </cell>
          <cell r="E2768">
            <v>270</v>
          </cell>
          <cell r="F2768" t="str">
            <v>P-154</v>
          </cell>
        </row>
        <row r="2769">
          <cell r="A2769">
            <v>271711</v>
          </cell>
          <cell r="B2769" t="str">
            <v>ｵｲﾙｽﾃｲﾝﾜｯｸｽ塗</v>
          </cell>
          <cell r="C2769" t="str">
            <v>ＯＳＷ木部 ﾜｯｸｽ塗着色素地別途</v>
          </cell>
          <cell r="D2769" t="str">
            <v>ｍ2</v>
          </cell>
          <cell r="E2769">
            <v>960</v>
          </cell>
          <cell r="F2769" t="str">
            <v>P-154</v>
          </cell>
        </row>
        <row r="2770">
          <cell r="A2770">
            <v>271712</v>
          </cell>
          <cell r="B2770" t="str">
            <v>ｵｲﾙｽﾃｲﾝﾜｯｸｽ塗</v>
          </cell>
          <cell r="C2770" t="str">
            <v>ＯＳＷ木部 ﾜｯｸｽ塗着色素地共</v>
          </cell>
          <cell r="D2770" t="str">
            <v>ｍ2</v>
          </cell>
          <cell r="E2770">
            <v>1210</v>
          </cell>
          <cell r="F2770" t="str">
            <v>P-154</v>
          </cell>
        </row>
        <row r="2771">
          <cell r="A2771">
            <v>271713</v>
          </cell>
          <cell r="B2771" t="str">
            <v>ｵｲﾙｽﾃｲﾝﾜｯｸｽ塗</v>
          </cell>
          <cell r="C2771" t="str">
            <v>ＯＳＷ木部細物 ﾜｯｸｽ塗着色共 素地別途</v>
          </cell>
          <cell r="D2771" t="str">
            <v>ｍ</v>
          </cell>
          <cell r="E2771">
            <v>270</v>
          </cell>
          <cell r="F2771" t="str">
            <v>P-154</v>
          </cell>
        </row>
        <row r="2772">
          <cell r="A2772">
            <v>271721</v>
          </cell>
          <cell r="B2772" t="str">
            <v>ｸﾚｵｿｰﾄ塗</v>
          </cell>
          <cell r="C2772" t="str">
            <v>木部２回塗</v>
          </cell>
          <cell r="D2772" t="str">
            <v>ｍ2</v>
          </cell>
          <cell r="E2772">
            <v>360</v>
          </cell>
          <cell r="F2772" t="str">
            <v>P-154</v>
          </cell>
        </row>
        <row r="2773">
          <cell r="A2773">
            <v>271731</v>
          </cell>
          <cell r="B2773" t="str">
            <v>防腐防虫ｽﾃｲﾝ塗</v>
          </cell>
          <cell r="C2773" t="str">
            <v>木部２回塗 素地別途</v>
          </cell>
          <cell r="D2773" t="str">
            <v>ｍ2</v>
          </cell>
          <cell r="E2773">
            <v>1200</v>
          </cell>
          <cell r="F2773" t="str">
            <v>P-154</v>
          </cell>
        </row>
        <row r="2774">
          <cell r="A2774">
            <v>271732</v>
          </cell>
          <cell r="B2774" t="str">
            <v>防腐防虫ｽﾃｲﾝ塗</v>
          </cell>
          <cell r="C2774" t="str">
            <v>木部３回塗 素地別途</v>
          </cell>
          <cell r="D2774" t="str">
            <v>ｍ2</v>
          </cell>
          <cell r="E2774">
            <v>1240</v>
          </cell>
          <cell r="F2774" t="str">
            <v>P-154</v>
          </cell>
        </row>
        <row r="2775">
          <cell r="A2775">
            <v>271733</v>
          </cell>
          <cell r="B2775" t="str">
            <v>防腐防虫ｽﾃｲﾝ塗</v>
          </cell>
          <cell r="C2775" t="str">
            <v>木部２回塗 素地共</v>
          </cell>
          <cell r="D2775" t="str">
            <v>ｍ2</v>
          </cell>
          <cell r="E2775">
            <v>1450</v>
          </cell>
          <cell r="F2775" t="str">
            <v>P-154</v>
          </cell>
        </row>
        <row r="2776">
          <cell r="A2776">
            <v>271734</v>
          </cell>
          <cell r="B2776" t="str">
            <v>防腐防虫ｽﾃｲﾝ塗</v>
          </cell>
          <cell r="C2776" t="str">
            <v>木部３回塗 素地共</v>
          </cell>
          <cell r="D2776" t="str">
            <v>ｍ2</v>
          </cell>
          <cell r="E2776">
            <v>1490</v>
          </cell>
          <cell r="F2776" t="str">
            <v>P-154</v>
          </cell>
        </row>
        <row r="2777">
          <cell r="A2777">
            <v>271751</v>
          </cell>
          <cell r="B2777" t="str">
            <v>ｱﾙﾐﾆｳﾑﾍﾟｲﾝﾄ塗</v>
          </cell>
          <cell r="C2777" t="str">
            <v>ＡＩＰ鉄亜鉛ﾒｯｷ面２回塗 素地錆止別途</v>
          </cell>
          <cell r="D2777" t="str">
            <v>ｍ2</v>
          </cell>
          <cell r="E2777">
            <v>750</v>
          </cell>
          <cell r="F2777" t="str">
            <v>P-154</v>
          </cell>
        </row>
        <row r="2778">
          <cell r="A2778">
            <v>271752</v>
          </cell>
          <cell r="B2778" t="str">
            <v>ｱﾙﾐﾆｳﾑﾍﾟｲﾝﾄ塗</v>
          </cell>
          <cell r="C2778" t="str">
            <v>ＡＩＰ鉄亜鉛ﾒｯｷ面３回塗 素地錆止別途</v>
          </cell>
          <cell r="D2778" t="str">
            <v>ｍ2</v>
          </cell>
          <cell r="E2778">
            <v>1130</v>
          </cell>
          <cell r="F2778" t="str">
            <v>P-154</v>
          </cell>
        </row>
        <row r="2779">
          <cell r="A2779">
            <v>271753</v>
          </cell>
          <cell r="B2779" t="str">
            <v>ｱﾙﾐﾆｳﾑﾍﾟｲﾝﾄ塗</v>
          </cell>
          <cell r="C2779" t="str">
            <v>ＡＩＰ鉄亜鉛ﾒｯｷ面２回塗 素地錆止共</v>
          </cell>
          <cell r="D2779" t="str">
            <v>ｍ2</v>
          </cell>
          <cell r="E2779">
            <v>1600</v>
          </cell>
          <cell r="F2779" t="str">
            <v>P-154</v>
          </cell>
        </row>
        <row r="2780">
          <cell r="A2780">
            <v>271754</v>
          </cell>
          <cell r="B2780" t="str">
            <v>ｱﾙﾐﾆｳﾑﾍﾟｲﾝﾄ塗</v>
          </cell>
          <cell r="C2780" t="str">
            <v>ＡＩＰ鉄亜鉛ﾒｯｷ面３回塗 素地錆止共</v>
          </cell>
          <cell r="D2780" t="str">
            <v>ｍ2</v>
          </cell>
          <cell r="E2780">
            <v>1980</v>
          </cell>
          <cell r="F2780" t="str">
            <v>P-154</v>
          </cell>
        </row>
        <row r="2781">
          <cell r="A2781">
            <v>271771</v>
          </cell>
          <cell r="B2781" t="str">
            <v>２液形ｴﾎﾟｷｼ樹脂</v>
          </cell>
          <cell r="C2781" t="str">
            <v>ｴﾅﾒﾙ②-ＸＥｺﾝｸﾘｰﾄ面３回塗 素地別途</v>
          </cell>
          <cell r="D2781" t="str">
            <v>ｍ2</v>
          </cell>
          <cell r="E2781">
            <v>2300</v>
          </cell>
          <cell r="F2781" t="str">
            <v>P-154</v>
          </cell>
        </row>
        <row r="2782">
          <cell r="A2782">
            <v>271772</v>
          </cell>
          <cell r="B2782" t="str">
            <v>２液形ｴﾎﾟｷｼ樹脂</v>
          </cell>
          <cell r="C2782" t="str">
            <v>ｴﾅﾒﾙ②-ＸＥｺﾝｸﾘｰﾄ面４回塗 素地別途</v>
          </cell>
          <cell r="D2782" t="str">
            <v>ｍ2</v>
          </cell>
          <cell r="E2782">
            <v>2500</v>
          </cell>
          <cell r="F2782" t="str">
            <v>P-154</v>
          </cell>
        </row>
        <row r="2783">
          <cell r="A2783">
            <v>271773</v>
          </cell>
          <cell r="B2783" t="str">
            <v>２液形ｴﾎﾟｷｼ樹脂</v>
          </cell>
          <cell r="C2783" t="str">
            <v>ｴﾅﾒﾙ②-ＸＥｺﾝｸﾘｰﾄ面３回塗 素地共</v>
          </cell>
          <cell r="D2783" t="str">
            <v>ｍ2</v>
          </cell>
          <cell r="E2783">
            <v>3380</v>
          </cell>
          <cell r="F2783" t="str">
            <v>P-154</v>
          </cell>
        </row>
        <row r="2784">
          <cell r="A2784">
            <v>271774</v>
          </cell>
          <cell r="B2784" t="str">
            <v>２液形ｴﾎﾟｷｼ樹脂</v>
          </cell>
          <cell r="C2784" t="str">
            <v>ｴﾅﾒﾙ②-ＸＥｺﾝｸﾘｰﾄ面４回塗 素地共</v>
          </cell>
          <cell r="D2784" t="str">
            <v>ｍ2</v>
          </cell>
          <cell r="E2784">
            <v>3580</v>
          </cell>
          <cell r="F2784" t="str">
            <v>P-154</v>
          </cell>
        </row>
        <row r="2785">
          <cell r="A2785">
            <v>271791</v>
          </cell>
          <cell r="B2785" t="str">
            <v>２液形厚膜ｴﾎﾟｷｼ樹脂</v>
          </cell>
          <cell r="C2785" t="str">
            <v>ｴﾅﾒﾙ②Ｈ-ＸＥｺﾝｸﾘｰﾄ面３回塗 素地別途</v>
          </cell>
          <cell r="D2785" t="str">
            <v>ｍ2</v>
          </cell>
          <cell r="E2785">
            <v>2300</v>
          </cell>
          <cell r="F2785" t="str">
            <v>P-155</v>
          </cell>
        </row>
        <row r="2786">
          <cell r="A2786">
            <v>271792</v>
          </cell>
          <cell r="B2786" t="str">
            <v>２液形厚膜ｴﾎﾟｷｼ樹脂</v>
          </cell>
          <cell r="C2786" t="str">
            <v>ｴﾅﾒﾙ②Ｈ-ＸＥｺﾝｸﾘｰﾄ面４回塗 素地別途</v>
          </cell>
          <cell r="D2786" t="str">
            <v>ｍ2</v>
          </cell>
          <cell r="E2786">
            <v>2500</v>
          </cell>
          <cell r="F2786" t="str">
            <v>P-155</v>
          </cell>
        </row>
        <row r="2787">
          <cell r="A2787">
            <v>271793</v>
          </cell>
          <cell r="B2787" t="str">
            <v>２液形厚膜ｴﾎﾟｷｼ樹脂</v>
          </cell>
          <cell r="C2787" t="str">
            <v>ｴﾅﾒﾙ②Ｈ-ＸＥｺﾝｸﾘｰﾄ面３回塗 素地共</v>
          </cell>
          <cell r="D2787" t="str">
            <v>ｍ2</v>
          </cell>
          <cell r="E2787">
            <v>3380</v>
          </cell>
          <cell r="F2787" t="str">
            <v>P-155</v>
          </cell>
        </row>
        <row r="2788">
          <cell r="A2788">
            <v>271794</v>
          </cell>
          <cell r="B2788" t="str">
            <v>２液形厚膜ｴﾎﾟｷｼ樹脂</v>
          </cell>
          <cell r="C2788" t="str">
            <v>ｴﾅﾒﾙ②Ｈ-ＸＥｺﾝｸﾘｰﾄ面４回塗 素地共</v>
          </cell>
          <cell r="D2788" t="str">
            <v>ｍ2</v>
          </cell>
          <cell r="E2788">
            <v>3580</v>
          </cell>
          <cell r="F2788" t="str">
            <v>P-155</v>
          </cell>
        </row>
        <row r="2789">
          <cell r="A2789">
            <v>271801</v>
          </cell>
          <cell r="B2789" t="str">
            <v>２液形ﾀｰﾙｴﾎﾟｷｼ樹脂</v>
          </cell>
          <cell r="C2789" t="str">
            <v>塗料②Ｔ-ＸＥ鉄部３回塗 素地錆止別途</v>
          </cell>
          <cell r="D2789" t="str">
            <v>ｍ2</v>
          </cell>
          <cell r="E2789">
            <v>1840</v>
          </cell>
          <cell r="F2789" t="str">
            <v>P-155</v>
          </cell>
        </row>
        <row r="2790">
          <cell r="A2790">
            <v>271802</v>
          </cell>
          <cell r="B2790" t="str">
            <v>２液形ﾀｰﾙｴﾎﾟｷｼ樹脂</v>
          </cell>
          <cell r="C2790" t="str">
            <v>塗料②Ｔ-ＸＥ鉄部４回ﾌﾟﾗｲﾏ共 素地錆止別途</v>
          </cell>
          <cell r="D2790" t="str">
            <v>ｍ2</v>
          </cell>
          <cell r="E2790">
            <v>2200</v>
          </cell>
          <cell r="F2790" t="str">
            <v>P-155</v>
          </cell>
        </row>
        <row r="2791">
          <cell r="A2791">
            <v>271803</v>
          </cell>
          <cell r="B2791" t="str">
            <v>２液形ﾀｰﾙｴﾎﾟｷｼ樹脂</v>
          </cell>
          <cell r="C2791" t="str">
            <v>塗料②Ｔ-ＸＥｺﾝｸﾘｰﾄ面２回塗 素地別途</v>
          </cell>
          <cell r="D2791" t="str">
            <v>ｍ2</v>
          </cell>
          <cell r="E2791">
            <v>1370</v>
          </cell>
          <cell r="F2791" t="str">
            <v>P-155</v>
          </cell>
        </row>
        <row r="2792">
          <cell r="A2792">
            <v>271804</v>
          </cell>
          <cell r="B2792" t="str">
            <v>２液形ﾀｰﾙｴﾎﾟｷｼ樹脂</v>
          </cell>
          <cell r="C2792" t="str">
            <v>塗料②Ｔ-ＸＥｺﾝｸﾘｰﾄ面４回塗 素地別途</v>
          </cell>
          <cell r="D2792" t="str">
            <v>ｍ2</v>
          </cell>
          <cell r="E2792">
            <v>2340</v>
          </cell>
          <cell r="F2792" t="str">
            <v>P-155</v>
          </cell>
        </row>
        <row r="2793">
          <cell r="A2793">
            <v>271805</v>
          </cell>
          <cell r="B2793" t="str">
            <v>２液形ﾀｰﾙｴﾎﾟｷｼ樹脂</v>
          </cell>
          <cell r="C2793" t="str">
            <v>塗料②Ｔ-ＸＥ鉄部３回塗 素地錆止共</v>
          </cell>
          <cell r="D2793" t="str">
            <v>ｍ2</v>
          </cell>
          <cell r="E2793">
            <v>2640</v>
          </cell>
          <cell r="F2793" t="str">
            <v>P-155</v>
          </cell>
        </row>
        <row r="2794">
          <cell r="A2794">
            <v>271806</v>
          </cell>
          <cell r="B2794" t="str">
            <v>２液形ﾀｰﾙｴﾎﾟｷｼ樹脂</v>
          </cell>
          <cell r="C2794" t="str">
            <v>塗料②Ｔ-ＸＥ鉄部４回ﾌﾟﾗｲﾏ共 素地錆止共</v>
          </cell>
          <cell r="D2794" t="str">
            <v>ｍ2</v>
          </cell>
          <cell r="E2794">
            <v>3000</v>
          </cell>
          <cell r="F2794" t="str">
            <v>P-155</v>
          </cell>
        </row>
        <row r="2795">
          <cell r="A2795">
            <v>271807</v>
          </cell>
          <cell r="B2795" t="str">
            <v>２液形ﾀｰﾙｴﾎﾟｷｼ樹脂</v>
          </cell>
          <cell r="C2795" t="str">
            <v>塗料②Ｔ-ＸＥｺﾝｸﾘｰﾄ面２回塗 素地共</v>
          </cell>
          <cell r="D2795" t="str">
            <v>ｍ2</v>
          </cell>
          <cell r="E2795">
            <v>2450</v>
          </cell>
          <cell r="F2795" t="str">
            <v>P-155</v>
          </cell>
        </row>
        <row r="2796">
          <cell r="A2796">
            <v>271808</v>
          </cell>
          <cell r="B2796" t="str">
            <v>２液形ﾀｰﾙｴﾎﾟｷｼ樹脂</v>
          </cell>
          <cell r="C2796" t="str">
            <v>塗料②Ｔ-ＸＥｺﾝｸﾘｰﾄ面４回塗 素地共</v>
          </cell>
          <cell r="D2796" t="str">
            <v>ｍ2</v>
          </cell>
          <cell r="E2796">
            <v>3420</v>
          </cell>
          <cell r="F2796" t="str">
            <v>P-155</v>
          </cell>
        </row>
        <row r="2797">
          <cell r="A2797">
            <v>271831</v>
          </cell>
          <cell r="B2797" t="str">
            <v>２液形ﾎﾟﾘｳﾚﾀﾝ樹脂</v>
          </cell>
          <cell r="C2797" t="str">
            <v>ｴﾅﾒﾙ②-ＵＥｺﾝｸﾘｰﾄ面２回塗 素地別途</v>
          </cell>
          <cell r="D2797" t="str">
            <v>ｍ2</v>
          </cell>
          <cell r="E2797">
            <v>1930</v>
          </cell>
          <cell r="F2797" t="str">
            <v>P-155</v>
          </cell>
        </row>
        <row r="2798">
          <cell r="A2798">
            <v>271832</v>
          </cell>
          <cell r="B2798" t="str">
            <v>２液形ﾎﾟﾘｳﾚﾀﾝ樹脂</v>
          </cell>
          <cell r="C2798" t="str">
            <v>ｴﾅﾒﾙ②-ＵＥｺﾝｸﾘｰﾄ面３回塗 素地別途</v>
          </cell>
          <cell r="D2798" t="str">
            <v>ｍ2</v>
          </cell>
          <cell r="E2798">
            <v>2740</v>
          </cell>
          <cell r="F2798" t="str">
            <v>P-155</v>
          </cell>
        </row>
        <row r="2799">
          <cell r="A2799">
            <v>271833</v>
          </cell>
          <cell r="B2799" t="str">
            <v>２液形ﾎﾟﾘｳﾚﾀﾝ樹脂</v>
          </cell>
          <cell r="C2799" t="str">
            <v>ｴﾅﾒﾙ②-ＵＥｺﾝｸﾘｰﾄ面４回塗 ﾊﾟﾃ 素地別途</v>
          </cell>
          <cell r="D2799" t="str">
            <v>ｍ2</v>
          </cell>
          <cell r="E2799">
            <v>3510</v>
          </cell>
          <cell r="F2799" t="str">
            <v>P-155</v>
          </cell>
        </row>
        <row r="2800">
          <cell r="A2800">
            <v>271834</v>
          </cell>
          <cell r="B2800" t="str">
            <v>２液形ﾎﾟﾘｳﾚﾀﾝ樹脂</v>
          </cell>
          <cell r="C2800" t="str">
            <v>ｴﾅﾒﾙ②-ＵＥ ＦＲＰ面２回塗 ﾊﾟﾃ 素地別途</v>
          </cell>
          <cell r="D2800" t="str">
            <v>ｍ2</v>
          </cell>
          <cell r="E2800">
            <v>1790</v>
          </cell>
          <cell r="F2800" t="str">
            <v>P-155</v>
          </cell>
        </row>
        <row r="2801">
          <cell r="A2801">
            <v>271835</v>
          </cell>
          <cell r="B2801" t="str">
            <v>２液形ﾎﾟﾘｳﾚﾀﾝ樹脂</v>
          </cell>
          <cell r="C2801" t="str">
            <v>ｴﾅﾒﾙ②-ＵＥ ＦＲＰ面３回塗 ﾊﾟﾃ 素地別途</v>
          </cell>
          <cell r="D2801" t="str">
            <v>ｍ2</v>
          </cell>
          <cell r="E2801">
            <v>2600</v>
          </cell>
          <cell r="F2801" t="str">
            <v>P-155</v>
          </cell>
        </row>
        <row r="2802">
          <cell r="A2802">
            <v>271836</v>
          </cell>
          <cell r="B2802" t="str">
            <v>２液形ﾎﾟﾘｳﾚﾀﾝ樹脂</v>
          </cell>
          <cell r="C2802" t="str">
            <v>ｴﾅﾒﾙ②-ＵＥｺﾝｸﾘｰﾄ面２回塗 素地共</v>
          </cell>
          <cell r="D2802" t="str">
            <v>ｍ2</v>
          </cell>
          <cell r="E2802">
            <v>3010</v>
          </cell>
          <cell r="F2802" t="str">
            <v>P-155</v>
          </cell>
        </row>
        <row r="2803">
          <cell r="A2803">
            <v>271837</v>
          </cell>
          <cell r="B2803" t="str">
            <v>２液形ﾎﾟﾘｳﾚﾀﾝ樹脂</v>
          </cell>
          <cell r="C2803" t="str">
            <v>ｴﾅﾒﾙ②-ＵＥｺﾝｸﾘｰﾄ面３回塗 素地共</v>
          </cell>
          <cell r="D2803" t="str">
            <v>ｍ2</v>
          </cell>
          <cell r="E2803">
            <v>3820</v>
          </cell>
          <cell r="F2803" t="str">
            <v>P-155</v>
          </cell>
        </row>
        <row r="2804">
          <cell r="A2804">
            <v>271838</v>
          </cell>
          <cell r="B2804" t="str">
            <v>２液形ﾎﾟﾘｳﾚﾀﾝ樹脂</v>
          </cell>
          <cell r="C2804" t="str">
            <v>ｴﾅﾒﾙ②-ＵＥｺﾝｸﾘｰﾄ面４回塗 ﾊﾟﾃ 素地共</v>
          </cell>
          <cell r="D2804" t="str">
            <v>ｍ2</v>
          </cell>
          <cell r="E2804">
            <v>4590</v>
          </cell>
          <cell r="F2804" t="str">
            <v>P-155</v>
          </cell>
        </row>
        <row r="2805">
          <cell r="A2805">
            <v>271839</v>
          </cell>
          <cell r="B2805" t="str">
            <v>２液形ﾎﾟﾘｳﾚﾀﾝ樹脂</v>
          </cell>
          <cell r="C2805" t="str">
            <v>ｴﾅﾒﾙ②-ＵＥ ＦＲＰ面２回塗 ﾊﾟﾃ 素地共</v>
          </cell>
          <cell r="D2805" t="str">
            <v>ｍ2</v>
          </cell>
          <cell r="E2805">
            <v>2160</v>
          </cell>
          <cell r="F2805" t="str">
            <v>P-155</v>
          </cell>
        </row>
        <row r="2806">
          <cell r="A2806">
            <v>271840</v>
          </cell>
          <cell r="B2806" t="str">
            <v>２液形ﾎﾟﾘｳﾚﾀﾝ樹脂</v>
          </cell>
          <cell r="C2806" t="str">
            <v>ｴﾅﾒﾙ②-ＵＥ ＦＲＰ面３回塗 ﾊﾟﾃ 素地共</v>
          </cell>
          <cell r="D2806" t="str">
            <v>ｍ2</v>
          </cell>
          <cell r="E2806">
            <v>2970</v>
          </cell>
          <cell r="F2806" t="str">
            <v>P-155</v>
          </cell>
        </row>
        <row r="2807">
          <cell r="A2807">
            <v>271851</v>
          </cell>
          <cell r="B2807" t="str">
            <v>合成樹脂調合ﾍﾟｲﾝﾄ塗</v>
          </cell>
          <cell r="C2807" t="str">
            <v>ＳＯＰ木部細物３回塗 素地別途</v>
          </cell>
          <cell r="D2807" t="str">
            <v>ｍ</v>
          </cell>
          <cell r="E2807">
            <v>290</v>
          </cell>
          <cell r="F2807" t="str">
            <v>P-155</v>
          </cell>
        </row>
        <row r="2808">
          <cell r="A2808">
            <v>271852</v>
          </cell>
          <cell r="B2808" t="str">
            <v>合成樹脂調合ﾍﾟｲﾝﾄ塗</v>
          </cell>
          <cell r="C2808" t="str">
            <v>ＳＯＰ鉄部細物３回塗 素地錆止別途</v>
          </cell>
          <cell r="D2808" t="str">
            <v>ｍ</v>
          </cell>
          <cell r="E2808">
            <v>310</v>
          </cell>
          <cell r="F2808" t="str">
            <v>P-155</v>
          </cell>
        </row>
        <row r="2809">
          <cell r="A2809">
            <v>271861</v>
          </cell>
          <cell r="B2809" t="str">
            <v>合成樹脂ｴﾏﾙｼﾞｮﾝ塗</v>
          </cell>
          <cell r="C2809" t="str">
            <v>ＥＰ木部細物３回塗 素地別途</v>
          </cell>
          <cell r="D2809" t="str">
            <v>ｍ</v>
          </cell>
          <cell r="E2809">
            <v>290</v>
          </cell>
          <cell r="F2809" t="str">
            <v>P-155</v>
          </cell>
        </row>
        <row r="2810">
          <cell r="A2810">
            <v>271862</v>
          </cell>
          <cell r="B2810" t="str">
            <v>合成樹脂ｴﾏﾙｼﾞｮﾝ塗</v>
          </cell>
          <cell r="C2810" t="str">
            <v>ＥＰ木部細物２回塗 素地別途</v>
          </cell>
          <cell r="D2810" t="str">
            <v>ｍ</v>
          </cell>
          <cell r="E2810">
            <v>190</v>
          </cell>
          <cell r="F2810" t="str">
            <v>P-155</v>
          </cell>
        </row>
        <row r="2811">
          <cell r="A2811">
            <v>271871</v>
          </cell>
          <cell r="B2811" t="str">
            <v>多彩模様塗</v>
          </cell>
          <cell r="C2811" t="str">
            <v>ＭＰ木部細物３回塗ﾊﾟﾃ飼い共 素地別途</v>
          </cell>
          <cell r="D2811" t="str">
            <v>ｍ</v>
          </cell>
          <cell r="E2811">
            <v>420</v>
          </cell>
          <cell r="F2811" t="str">
            <v>P-156</v>
          </cell>
        </row>
        <row r="2812">
          <cell r="A2812">
            <v>271872</v>
          </cell>
          <cell r="B2812" t="str">
            <v>多彩模様塗</v>
          </cell>
          <cell r="C2812" t="str">
            <v>ＭＰ鉄部細物４回塗ﾊﾟﾃ飼い共 素地錆止別途</v>
          </cell>
          <cell r="D2812" t="str">
            <v>ｍ</v>
          </cell>
          <cell r="E2812">
            <v>670</v>
          </cell>
          <cell r="F2812" t="str">
            <v>P-156</v>
          </cell>
        </row>
        <row r="2813">
          <cell r="A2813">
            <v>271873</v>
          </cell>
          <cell r="B2813" t="str">
            <v>多彩模様塗</v>
          </cell>
          <cell r="C2813" t="str">
            <v>ＭＰ鉄部細物３回塗ﾊﾟﾃ飼い共 素地錆止別途</v>
          </cell>
          <cell r="D2813" t="str">
            <v>ｍ</v>
          </cell>
          <cell r="E2813">
            <v>660</v>
          </cell>
          <cell r="F2813" t="str">
            <v>P-156</v>
          </cell>
        </row>
        <row r="2814">
          <cell r="A2814">
            <v>271881</v>
          </cell>
          <cell r="B2814" t="str">
            <v>ﾌﾀﾙ酸樹脂ｴﾅﾒﾙ塗</v>
          </cell>
          <cell r="C2814" t="str">
            <v>ＦＥ木部細物５回塗 ﾊﾟﾃ処理共 素地別途</v>
          </cell>
          <cell r="D2814" t="str">
            <v>ｍ</v>
          </cell>
          <cell r="E2814">
            <v>790</v>
          </cell>
          <cell r="F2814" t="str">
            <v>P-156</v>
          </cell>
        </row>
        <row r="2815">
          <cell r="A2815">
            <v>271882</v>
          </cell>
          <cell r="B2815" t="str">
            <v>ﾌﾀﾙ酸樹脂ｴﾅﾒﾙ塗</v>
          </cell>
          <cell r="C2815" t="str">
            <v>ＦＥ木部細物３回塗 ﾊﾟﾃ処理共 素地別途</v>
          </cell>
          <cell r="D2815" t="str">
            <v>ｍ</v>
          </cell>
          <cell r="E2815">
            <v>480</v>
          </cell>
          <cell r="F2815" t="str">
            <v>P-156</v>
          </cell>
        </row>
        <row r="2816">
          <cell r="A2816">
            <v>271883</v>
          </cell>
          <cell r="B2816" t="str">
            <v>ﾌﾀﾙ酸樹脂ｴﾅﾒﾙ塗</v>
          </cell>
          <cell r="C2816" t="str">
            <v>ＦＥ鉄部細物４回塗 ﾊﾟﾃ処理共 素地錆止別途</v>
          </cell>
          <cell r="D2816" t="str">
            <v>ｍ</v>
          </cell>
          <cell r="E2816">
            <v>630</v>
          </cell>
          <cell r="F2816" t="str">
            <v>P-156</v>
          </cell>
        </row>
        <row r="2817">
          <cell r="A2817">
            <v>271884</v>
          </cell>
          <cell r="B2817" t="str">
            <v>ﾌﾀﾙ酸樹脂ｴﾅﾒﾙ塗</v>
          </cell>
          <cell r="C2817" t="str">
            <v>ＦＥ鉄部細物２回塗 ﾊﾟﾃ処理共 素地錆止別途</v>
          </cell>
          <cell r="D2817" t="str">
            <v>ｍ</v>
          </cell>
          <cell r="E2817">
            <v>430</v>
          </cell>
          <cell r="F2817" t="str">
            <v>P-156</v>
          </cell>
        </row>
        <row r="2818">
          <cell r="A2818">
            <v>271891</v>
          </cell>
          <cell r="B2818" t="str">
            <v>塩化ｺﾞﾑ系ｴﾅﾒﾙ</v>
          </cell>
          <cell r="C2818" t="str">
            <v>鉄部細物２回塗 ﾊﾟﾃ飼い共 素地錆止別途</v>
          </cell>
          <cell r="D2818" t="str">
            <v>ｍ</v>
          </cell>
          <cell r="E2818">
            <v>320</v>
          </cell>
          <cell r="F2818" t="str">
            <v>P-156</v>
          </cell>
        </row>
        <row r="2819">
          <cell r="A2819">
            <v>271895</v>
          </cell>
          <cell r="B2819" t="str">
            <v>ｸﾘﾔﾗｯｶｰ塗</v>
          </cell>
          <cell r="C2819" t="str">
            <v>ＣＬ木部細物３回塗目止共 素地別途</v>
          </cell>
          <cell r="D2819" t="str">
            <v>ｍ</v>
          </cell>
          <cell r="E2819">
            <v>480</v>
          </cell>
          <cell r="F2819" t="str">
            <v>P-156</v>
          </cell>
        </row>
        <row r="2820">
          <cell r="A2820">
            <v>271901</v>
          </cell>
          <cell r="B2820" t="str">
            <v>ﾌﾀﾙ酸樹脂ﾜﾆｽ塗</v>
          </cell>
          <cell r="C2820" t="str">
            <v>ＦＣ木部細物３回塗目止着色共 素地別途</v>
          </cell>
          <cell r="D2820" t="str">
            <v>ｍ</v>
          </cell>
          <cell r="E2820">
            <v>410</v>
          </cell>
          <cell r="F2820" t="str">
            <v>P-156</v>
          </cell>
        </row>
        <row r="2821">
          <cell r="A2821">
            <v>271902</v>
          </cell>
          <cell r="B2821" t="str">
            <v>ﾌﾀﾙ酸樹脂ﾜﾆｽ塗</v>
          </cell>
          <cell r="C2821" t="str">
            <v>ＦＣ木部細物３回塗目止着色共 素地別途</v>
          </cell>
          <cell r="D2821" t="str">
            <v>ｍ</v>
          </cell>
          <cell r="E2821">
            <v>330</v>
          </cell>
          <cell r="F2821" t="str">
            <v>P-156</v>
          </cell>
        </row>
        <row r="2822">
          <cell r="A2822">
            <v>271911</v>
          </cell>
          <cell r="B2822" t="str">
            <v>１液形ｳﾚﾀﾝ樹脂ﾜﾆｽ塗</v>
          </cell>
          <cell r="C2822" t="str">
            <v>①－ＵＣ木部細物３回塗 素地別途</v>
          </cell>
          <cell r="D2822" t="str">
            <v>ｍ</v>
          </cell>
          <cell r="E2822">
            <v>310</v>
          </cell>
          <cell r="F2822" t="str">
            <v>P-156</v>
          </cell>
        </row>
        <row r="2823">
          <cell r="A2823">
            <v>271912</v>
          </cell>
          <cell r="B2823" t="str">
            <v>１液形ｳﾚﾀﾝ樹脂ﾜﾆｽ塗</v>
          </cell>
          <cell r="C2823" t="str">
            <v>①－ＵＣ木部細物２回塗 素地別途</v>
          </cell>
          <cell r="D2823" t="str">
            <v>ｍ</v>
          </cell>
          <cell r="E2823">
            <v>300</v>
          </cell>
          <cell r="F2823" t="str">
            <v>P-156</v>
          </cell>
        </row>
        <row r="2824">
          <cell r="A2824">
            <v>271921</v>
          </cell>
          <cell r="B2824" t="str">
            <v>２液形ｳﾚﾀﾝ樹脂ﾜﾆｽ塗</v>
          </cell>
          <cell r="C2824" t="str">
            <v>②－ＵＣ木部細物３回塗 素地別途</v>
          </cell>
          <cell r="D2824" t="str">
            <v>ｍ</v>
          </cell>
          <cell r="E2824">
            <v>540</v>
          </cell>
          <cell r="F2824" t="str">
            <v>P-156</v>
          </cell>
        </row>
        <row r="2825">
          <cell r="A2825">
            <v>271922</v>
          </cell>
          <cell r="B2825" t="str">
            <v>２液形ｳﾚﾀﾝ樹脂ﾜﾆｽ塗</v>
          </cell>
          <cell r="C2825" t="str">
            <v>②－ＵＣ木部細物２回塗 素地別途</v>
          </cell>
          <cell r="D2825" t="str">
            <v>ｍ</v>
          </cell>
          <cell r="E2825">
            <v>420</v>
          </cell>
          <cell r="F2825" t="str">
            <v>P-156</v>
          </cell>
        </row>
        <row r="2826">
          <cell r="A2826">
            <v>271931</v>
          </cell>
          <cell r="B2826" t="str">
            <v>油性ｽﾃｲﾝ塗</v>
          </cell>
          <cell r="C2826" t="str">
            <v>ＯＳ木部細物２回塗 素地別途</v>
          </cell>
          <cell r="D2826" t="str">
            <v>ｍ</v>
          </cell>
          <cell r="E2826">
            <v>180</v>
          </cell>
          <cell r="F2826" t="str">
            <v>P-156</v>
          </cell>
        </row>
        <row r="2827">
          <cell r="A2827">
            <v>271935</v>
          </cell>
          <cell r="B2827" t="str">
            <v>ｵｲﾙｽﾃｲﾝﾜﾆｽ塗</v>
          </cell>
          <cell r="C2827" t="str">
            <v>ＯＳＶ木部細物ﾜﾆｽ塗 素地共</v>
          </cell>
          <cell r="D2827" t="str">
            <v>ｍ</v>
          </cell>
          <cell r="E2827">
            <v>270</v>
          </cell>
          <cell r="F2827" t="str">
            <v>P-156</v>
          </cell>
        </row>
        <row r="2828">
          <cell r="A2828">
            <v>271941</v>
          </cell>
          <cell r="B2828" t="str">
            <v>ｸﾚｵｿｰﾄ塗</v>
          </cell>
          <cell r="C2828" t="str">
            <v>木部細物２回塗 素地別途</v>
          </cell>
          <cell r="D2828" t="str">
            <v>ｍ</v>
          </cell>
          <cell r="E2828">
            <v>130</v>
          </cell>
          <cell r="F2828" t="str">
            <v>P-156</v>
          </cell>
        </row>
        <row r="2829">
          <cell r="A2829">
            <v>271951</v>
          </cell>
          <cell r="B2829" t="str">
            <v>防腐防虫ｽﾃｲﾝ塗</v>
          </cell>
          <cell r="C2829" t="str">
            <v>木部細物３回塗 素地別途</v>
          </cell>
          <cell r="D2829" t="str">
            <v>ｍ</v>
          </cell>
          <cell r="E2829">
            <v>350</v>
          </cell>
          <cell r="F2829" t="str">
            <v>P-156</v>
          </cell>
        </row>
        <row r="2830">
          <cell r="A2830">
            <v>271952</v>
          </cell>
          <cell r="B2830" t="str">
            <v>防腐防虫ｽﾃｲﾝ塗</v>
          </cell>
          <cell r="C2830" t="str">
            <v>木部細物２回塗 素地別途</v>
          </cell>
          <cell r="D2830" t="str">
            <v>ｍ</v>
          </cell>
          <cell r="E2830">
            <v>230</v>
          </cell>
          <cell r="F2830" t="str">
            <v>P-156</v>
          </cell>
        </row>
        <row r="2831">
          <cell r="A2831">
            <v>271961</v>
          </cell>
          <cell r="B2831" t="str">
            <v>ｱﾙﾐﾆｳﾑﾍﾟｲﾝﾄ塗</v>
          </cell>
          <cell r="C2831" t="str">
            <v>ＡＩＰ鉄部細物２回塗 素地錆止別途</v>
          </cell>
          <cell r="D2831" t="str">
            <v>ｍ</v>
          </cell>
          <cell r="E2831">
            <v>190</v>
          </cell>
          <cell r="F2831" t="str">
            <v>P-156</v>
          </cell>
        </row>
        <row r="2832">
          <cell r="A2832">
            <v>271962</v>
          </cell>
          <cell r="B2832" t="str">
            <v>ｱﾙﾐﾆｳﾑﾍﾟｲﾝﾄ塗</v>
          </cell>
          <cell r="C2832" t="str">
            <v>ＡＩＰ鉄部細物３回塗 素地錆止別途</v>
          </cell>
          <cell r="D2832" t="str">
            <v>ｍ</v>
          </cell>
          <cell r="E2832">
            <v>320</v>
          </cell>
          <cell r="F2832" t="str">
            <v>P-156</v>
          </cell>
        </row>
        <row r="2833">
          <cell r="A2833">
            <v>271971</v>
          </cell>
          <cell r="B2833" t="str">
            <v>２液形ｴﾎﾟｷｼ樹脂</v>
          </cell>
          <cell r="C2833" t="str">
            <v>ｴﾅﾒﾙ②-ＸＥ鉄部細物３回塗 素地錆止別途</v>
          </cell>
          <cell r="D2833" t="str">
            <v>ｍ</v>
          </cell>
          <cell r="E2833">
            <v>680</v>
          </cell>
          <cell r="F2833" t="str">
            <v>P-156</v>
          </cell>
        </row>
        <row r="2834">
          <cell r="A2834">
            <v>271972</v>
          </cell>
          <cell r="B2834" t="str">
            <v>２液形ｴﾎﾟｷｼ樹脂</v>
          </cell>
          <cell r="C2834" t="str">
            <v>ｴﾅﾒﾙ②-ＸＥ鉄部細物２回塗 素地錆止別途</v>
          </cell>
          <cell r="D2834" t="str">
            <v>ｍ</v>
          </cell>
          <cell r="E2834">
            <v>420</v>
          </cell>
          <cell r="F2834" t="str">
            <v>P-156</v>
          </cell>
        </row>
        <row r="2835">
          <cell r="A2835">
            <v>271981</v>
          </cell>
          <cell r="B2835" t="str">
            <v>２液形ﾎﾟﾘｳﾚﾀﾝ樹脂</v>
          </cell>
          <cell r="C2835" t="str">
            <v>ｴﾅﾒﾙ②-ＵＥ鉄部細物３回塗 ﾊﾟﾃ共 素地別途</v>
          </cell>
          <cell r="D2835" t="str">
            <v>ｍ</v>
          </cell>
          <cell r="E2835">
            <v>840</v>
          </cell>
          <cell r="F2835" t="str">
            <v>P-156</v>
          </cell>
        </row>
        <row r="2836">
          <cell r="A2836">
            <v>271982</v>
          </cell>
          <cell r="B2836" t="str">
            <v>２液形ﾎﾟﾘｳﾚﾀﾝ樹脂</v>
          </cell>
          <cell r="C2836" t="str">
            <v>ｴﾅﾒﾙ②-ＵＥ鉄部細物２回塗 ﾊﾟﾃ共 素地別途</v>
          </cell>
          <cell r="D2836" t="str">
            <v>ｍ</v>
          </cell>
          <cell r="E2836">
            <v>700</v>
          </cell>
          <cell r="F2836" t="str">
            <v>P-156</v>
          </cell>
        </row>
        <row r="2838">
          <cell r="A2838" t="str">
            <v>内外装工事</v>
          </cell>
        </row>
        <row r="2840">
          <cell r="A2840">
            <v>272001</v>
          </cell>
          <cell r="B2840" t="str">
            <v>天井石膏ﾗｽﾎﾞｰﾄﾞ張</v>
          </cell>
          <cell r="C2840" t="str">
            <v>厚9.5直張ビス止 下地別途</v>
          </cell>
          <cell r="D2840" t="str">
            <v>ｍ2</v>
          </cell>
          <cell r="E2840">
            <v>1520</v>
          </cell>
          <cell r="F2840" t="str">
            <v>P-157</v>
          </cell>
        </row>
        <row r="2841">
          <cell r="A2841">
            <v>272002</v>
          </cell>
          <cell r="B2841" t="str">
            <v>天井石膏ﾗｽﾎﾞｰﾄﾞ張</v>
          </cell>
          <cell r="C2841" t="str">
            <v>厚7.0直張ビス止 下地別途</v>
          </cell>
          <cell r="D2841" t="str">
            <v>ｍ2</v>
          </cell>
          <cell r="E2841">
            <v>1520</v>
          </cell>
          <cell r="F2841" t="str">
            <v>P-157</v>
          </cell>
        </row>
        <row r="2842">
          <cell r="A2842">
            <v>272011</v>
          </cell>
          <cell r="B2842" t="str">
            <v>天井石膏ﾎﾞｰﾄﾞ張</v>
          </cell>
          <cell r="C2842" t="str">
            <v>厚9.5準不燃捨張ビス止 下地別途</v>
          </cell>
          <cell r="D2842" t="str">
            <v>ｍ2</v>
          </cell>
          <cell r="E2842">
            <v>1630</v>
          </cell>
          <cell r="F2842" t="str">
            <v>P-157</v>
          </cell>
        </row>
        <row r="2843">
          <cell r="A2843">
            <v>272012</v>
          </cell>
          <cell r="B2843" t="str">
            <v>天井石膏ﾎﾞｰﾄﾞ張</v>
          </cell>
          <cell r="C2843" t="str">
            <v>厚12.5不燃捨張ビス止 下地別途</v>
          </cell>
          <cell r="D2843" t="str">
            <v>ｍ2</v>
          </cell>
          <cell r="E2843">
            <v>2260</v>
          </cell>
          <cell r="F2843" t="str">
            <v>P-157</v>
          </cell>
        </row>
        <row r="2844">
          <cell r="A2844">
            <v>272013</v>
          </cell>
          <cell r="B2844" t="str">
            <v>天井石膏ﾎﾞｰﾄﾞ張</v>
          </cell>
          <cell r="C2844" t="str">
            <v>厚15.0不燃捨張ビス止 下地別途</v>
          </cell>
          <cell r="D2844" t="str">
            <v>ｍ2</v>
          </cell>
          <cell r="E2844">
            <v>2970</v>
          </cell>
          <cell r="F2844" t="str">
            <v>P-157</v>
          </cell>
        </row>
        <row r="2845">
          <cell r="A2845">
            <v>272014</v>
          </cell>
          <cell r="B2845" t="str">
            <v>天井石膏ﾎﾞｰﾄﾞ張</v>
          </cell>
          <cell r="C2845" t="str">
            <v>厚9.5準不燃目透張ビス止 下地別途</v>
          </cell>
          <cell r="D2845" t="str">
            <v>ｍ2</v>
          </cell>
          <cell r="E2845">
            <v>2180</v>
          </cell>
          <cell r="F2845" t="str">
            <v>P-157</v>
          </cell>
        </row>
        <row r="2846">
          <cell r="A2846">
            <v>272015</v>
          </cell>
          <cell r="B2846" t="str">
            <v>天井石膏ﾎﾞｰﾄﾞ張</v>
          </cell>
          <cell r="C2846" t="str">
            <v>厚15.0不燃目透張ビス止 下地別途</v>
          </cell>
          <cell r="D2846" t="str">
            <v>ｍ2</v>
          </cell>
          <cell r="E2846">
            <v>2420</v>
          </cell>
          <cell r="F2846" t="str">
            <v>P-157</v>
          </cell>
        </row>
        <row r="2847">
          <cell r="A2847">
            <v>272016</v>
          </cell>
          <cell r="B2847" t="str">
            <v>天井石膏ﾎﾞｰﾄﾞ張</v>
          </cell>
          <cell r="C2847" t="str">
            <v>厚12.5不燃目透張ビス止 下地別途</v>
          </cell>
          <cell r="D2847" t="str">
            <v>ｍ2</v>
          </cell>
          <cell r="E2847">
            <v>2260</v>
          </cell>
          <cell r="F2847" t="str">
            <v>P-157</v>
          </cell>
        </row>
        <row r="2848">
          <cell r="A2848">
            <v>272031</v>
          </cell>
          <cell r="B2848" t="str">
            <v>天井化粧石膏ﾎﾞｰﾄﾞ張</v>
          </cell>
          <cell r="C2848" t="str">
            <v>厚9.5準不燃直張ビス止 下地別途</v>
          </cell>
          <cell r="D2848" t="str">
            <v>ｍ2</v>
          </cell>
          <cell r="E2848">
            <v>2180</v>
          </cell>
          <cell r="F2848" t="str">
            <v>P-157</v>
          </cell>
        </row>
        <row r="2849">
          <cell r="A2849">
            <v>272032</v>
          </cell>
          <cell r="B2849" t="str">
            <v>天井化粧石膏ﾎﾞｰﾄﾞ張</v>
          </cell>
          <cell r="C2849" t="str">
            <v>厚9.5不燃直張ビス止 下地別途</v>
          </cell>
          <cell r="D2849" t="str">
            <v>ｍ2</v>
          </cell>
          <cell r="E2849">
            <v>2150</v>
          </cell>
          <cell r="F2849" t="str">
            <v>P-157</v>
          </cell>
        </row>
        <row r="2850">
          <cell r="A2850">
            <v>272033</v>
          </cell>
          <cell r="B2850" t="str">
            <v>天井化粧石膏ﾎﾞｰﾄﾞ張</v>
          </cell>
          <cell r="C2850" t="str">
            <v>杉柾厚9.5ﾃﾝﾊﾞｯｸ工法 下地別途</v>
          </cell>
          <cell r="D2850" t="str">
            <v>ｍ2</v>
          </cell>
          <cell r="E2850">
            <v>5690</v>
          </cell>
          <cell r="F2850" t="str">
            <v>P-157</v>
          </cell>
        </row>
        <row r="2851">
          <cell r="A2851">
            <v>272041</v>
          </cell>
          <cell r="B2851" t="str">
            <v>天井ｼｰｼﾞﾝｸﾞﾎﾞｰﾄﾞ張</v>
          </cell>
          <cell r="C2851" t="str">
            <v>石膏厚9.5準不燃直張 下地別途 防水用</v>
          </cell>
          <cell r="D2851" t="str">
            <v>ｍ2</v>
          </cell>
          <cell r="E2851">
            <v>2290</v>
          </cell>
          <cell r="F2851" t="str">
            <v>P-157</v>
          </cell>
        </row>
        <row r="2852">
          <cell r="A2852">
            <v>272042</v>
          </cell>
          <cell r="B2852" t="str">
            <v>天井ｼｰｼﾞﾝｸﾞﾎﾞｰﾄﾞ張</v>
          </cell>
          <cell r="C2852" t="str">
            <v>石膏厚12.5準不燃直張 下地別途 防水用</v>
          </cell>
          <cell r="D2852" t="str">
            <v>ｍ2</v>
          </cell>
          <cell r="E2852">
            <v>2360</v>
          </cell>
          <cell r="F2852" t="str">
            <v>P-157</v>
          </cell>
        </row>
        <row r="2853">
          <cell r="A2853">
            <v>272043</v>
          </cell>
          <cell r="B2853" t="str">
            <v>天井ｼｰｼﾞﾝｸﾞﾎﾞｰﾄﾞ張</v>
          </cell>
          <cell r="C2853" t="str">
            <v>石膏厚9.5ＧＬ工法 下地別途 防水用</v>
          </cell>
          <cell r="D2853" t="str">
            <v>ｍ2</v>
          </cell>
          <cell r="E2853">
            <v>3100</v>
          </cell>
          <cell r="F2853" t="str">
            <v>P-157</v>
          </cell>
        </row>
        <row r="2854">
          <cell r="A2854">
            <v>272044</v>
          </cell>
          <cell r="B2854" t="str">
            <v>天井ｼｰｼﾞﾝｸﾞﾎﾞｰﾄﾞ張</v>
          </cell>
          <cell r="C2854" t="str">
            <v>石膏厚12.5ＧＬ工法 下地別途 防水用</v>
          </cell>
          <cell r="D2854" t="str">
            <v>ｍ2</v>
          </cell>
          <cell r="E2854">
            <v>3170</v>
          </cell>
          <cell r="F2854" t="str">
            <v>P-157</v>
          </cell>
        </row>
        <row r="2855">
          <cell r="A2855">
            <v>272051</v>
          </cell>
          <cell r="B2855" t="str">
            <v>天井吸音石膏ﾎﾞｰﾄﾞ張</v>
          </cell>
          <cell r="C2855" t="str">
            <v>厚9.5準不燃直張ビス止 下地別途</v>
          </cell>
          <cell r="D2855" t="str">
            <v>ｍ2</v>
          </cell>
          <cell r="E2855">
            <v>2200</v>
          </cell>
          <cell r="F2855" t="str">
            <v>P-157</v>
          </cell>
        </row>
        <row r="2856">
          <cell r="A2856">
            <v>272061</v>
          </cell>
          <cell r="B2856" t="str">
            <v>天井石綿ｾﾒﾝﾄ板張</v>
          </cell>
          <cell r="C2856" t="str">
            <v>ﾌｴｷｼﾌﾞﾙ板厚4突付張ビス止 下地別途</v>
          </cell>
          <cell r="D2856" t="str">
            <v>ｍ2</v>
          </cell>
          <cell r="E2856">
            <v>2990</v>
          </cell>
          <cell r="F2856" t="str">
            <v>P-157</v>
          </cell>
        </row>
        <row r="2857">
          <cell r="A2857">
            <v>272062</v>
          </cell>
          <cell r="B2857" t="str">
            <v>天井石綿ｾﾒﾝﾄ板張</v>
          </cell>
          <cell r="C2857" t="str">
            <v>ﾌｴｷｼﾌﾞﾙ板厚5突付張ビス止 下地別途</v>
          </cell>
          <cell r="D2857" t="str">
            <v>ｍ2</v>
          </cell>
          <cell r="E2857">
            <v>3220</v>
          </cell>
          <cell r="F2857" t="str">
            <v>P-157</v>
          </cell>
        </row>
        <row r="2858">
          <cell r="A2858">
            <v>272063</v>
          </cell>
          <cell r="B2858" t="str">
            <v>天井石綿ｾﾒﾝﾄ板張</v>
          </cell>
          <cell r="C2858" t="str">
            <v>ﾌｴｷｼﾌﾞﾙ板厚6突付張ビス止 下地別途</v>
          </cell>
          <cell r="D2858" t="str">
            <v>ｍ2</v>
          </cell>
          <cell r="E2858">
            <v>3480</v>
          </cell>
          <cell r="F2858" t="str">
            <v>P-157</v>
          </cell>
        </row>
        <row r="2859">
          <cell r="A2859">
            <v>272064</v>
          </cell>
          <cell r="B2859" t="str">
            <v>天井石綿ｾﾒﾝﾄ板張</v>
          </cell>
          <cell r="C2859" t="str">
            <v>ﾌｴｷｼﾌﾞﾙ板厚8突付張ビス止 下地別途</v>
          </cell>
          <cell r="D2859" t="str">
            <v>ｍ2</v>
          </cell>
          <cell r="E2859">
            <v>3970</v>
          </cell>
          <cell r="F2859" t="str">
            <v>P-157</v>
          </cell>
        </row>
        <row r="2860">
          <cell r="A2860">
            <v>272065</v>
          </cell>
          <cell r="B2860" t="str">
            <v>天井石綿ｾﾒﾝﾄ板張</v>
          </cell>
          <cell r="C2860" t="str">
            <v>ﾌｴｷｼﾌﾞﾙ板厚4目透張ビス止 下地別途</v>
          </cell>
          <cell r="D2860" t="str">
            <v>ｍ2</v>
          </cell>
          <cell r="E2860">
            <v>3410</v>
          </cell>
          <cell r="F2860" t="str">
            <v>P-157</v>
          </cell>
        </row>
        <row r="2861">
          <cell r="A2861">
            <v>272066</v>
          </cell>
          <cell r="B2861" t="str">
            <v>天井石綿ｾﾒﾝﾄ板張</v>
          </cell>
          <cell r="C2861" t="str">
            <v>ﾌｴｷｼﾌﾞﾙ板厚5目透張ビス止 下地別途</v>
          </cell>
          <cell r="D2861" t="str">
            <v>ｍ2</v>
          </cell>
          <cell r="E2861">
            <v>3640</v>
          </cell>
          <cell r="F2861" t="str">
            <v>P-157</v>
          </cell>
        </row>
        <row r="2862">
          <cell r="A2862">
            <v>272067</v>
          </cell>
          <cell r="B2862" t="str">
            <v>天井石綿ｾﾒﾝﾄ板張</v>
          </cell>
          <cell r="C2862" t="str">
            <v>ﾌｴｷｼﾌﾞﾙ板厚6目透張ビス止 下地別途</v>
          </cell>
          <cell r="D2862" t="str">
            <v>ｍ2</v>
          </cell>
          <cell r="E2862">
            <v>3890</v>
          </cell>
          <cell r="F2862" t="str">
            <v>P-157</v>
          </cell>
        </row>
        <row r="2863">
          <cell r="A2863">
            <v>272068</v>
          </cell>
          <cell r="B2863" t="str">
            <v>天井石綿ｾﾒﾝﾄ板張</v>
          </cell>
          <cell r="C2863" t="str">
            <v>ﾌｴｷｼﾌﾞﾙ板厚8目透張ビス止 下地別途</v>
          </cell>
          <cell r="D2863" t="str">
            <v>ｍ2</v>
          </cell>
          <cell r="E2863">
            <v>4390</v>
          </cell>
          <cell r="F2863" t="str">
            <v>P-157</v>
          </cell>
        </row>
        <row r="2864">
          <cell r="A2864">
            <v>272081</v>
          </cell>
          <cell r="B2864" t="str">
            <v>天井石綿ｾﾒﾝﾄ板張</v>
          </cell>
          <cell r="C2864" t="str">
            <v>有孔板厚５突付張寒冷沙裏打ビス止 下地別途</v>
          </cell>
          <cell r="D2864" t="str">
            <v>ｍ2</v>
          </cell>
          <cell r="E2864">
            <v>5100</v>
          </cell>
          <cell r="F2864" t="str">
            <v>P-157</v>
          </cell>
        </row>
        <row r="2865">
          <cell r="A2865">
            <v>272082</v>
          </cell>
          <cell r="B2865" t="str">
            <v>天井石綿ｾﾒﾝﾄ板張</v>
          </cell>
          <cell r="C2865" t="str">
            <v>有孔板厚６突付張寒冷沙裏打ビス止 下地別途</v>
          </cell>
          <cell r="D2865" t="str">
            <v>ｍ2</v>
          </cell>
          <cell r="E2865">
            <v>5370</v>
          </cell>
          <cell r="F2865" t="str">
            <v>P-157</v>
          </cell>
        </row>
        <row r="2866">
          <cell r="A2866">
            <v>272083</v>
          </cell>
          <cell r="B2866" t="str">
            <v>天井石綿ｾﾒﾝﾄ板張</v>
          </cell>
          <cell r="C2866" t="str">
            <v>有孔板厚５目透張寒冷沙裏打ビス止 下地別途</v>
          </cell>
          <cell r="D2866" t="str">
            <v>ｍ2</v>
          </cell>
          <cell r="E2866">
            <v>5510</v>
          </cell>
          <cell r="F2866" t="str">
            <v>P-158</v>
          </cell>
        </row>
        <row r="2867">
          <cell r="A2867">
            <v>272084</v>
          </cell>
          <cell r="B2867" t="str">
            <v>天井石綿ｾﾒﾝﾄ板張</v>
          </cell>
          <cell r="C2867" t="str">
            <v>有孔板厚６目透張寒冷沙裏打ビス止 下地別途</v>
          </cell>
          <cell r="D2867" t="str">
            <v>ｍ2</v>
          </cell>
          <cell r="E2867">
            <v>5790</v>
          </cell>
          <cell r="F2867" t="str">
            <v>P-158</v>
          </cell>
        </row>
        <row r="2868">
          <cell r="A2868">
            <v>272101</v>
          </cell>
          <cell r="B2868" t="str">
            <v>天井石綿ｾﾒﾝﾄ板張</v>
          </cell>
          <cell r="C2868" t="str">
            <v>大平板厚5突付張ビス止 下地別途</v>
          </cell>
          <cell r="D2868" t="str">
            <v>ｍ2</v>
          </cell>
          <cell r="E2868">
            <v>2910</v>
          </cell>
          <cell r="F2868" t="str">
            <v>P-158</v>
          </cell>
        </row>
        <row r="2869">
          <cell r="A2869">
            <v>272102</v>
          </cell>
          <cell r="B2869" t="str">
            <v>天井石綿ｾﾒﾝﾄ板張</v>
          </cell>
          <cell r="C2869" t="str">
            <v>大平板厚6突付張ビス止 下地別途</v>
          </cell>
          <cell r="D2869" t="str">
            <v>ｍ2</v>
          </cell>
          <cell r="E2869">
            <v>3090</v>
          </cell>
          <cell r="F2869" t="str">
            <v>P-158</v>
          </cell>
        </row>
        <row r="2870">
          <cell r="A2870">
            <v>272103</v>
          </cell>
          <cell r="B2870" t="str">
            <v>天井石綿ｾﾒﾝﾄ板張</v>
          </cell>
          <cell r="C2870" t="str">
            <v>大平板厚5目透張ビス止 下地別途</v>
          </cell>
          <cell r="D2870" t="str">
            <v>ｍ2</v>
          </cell>
          <cell r="E2870">
            <v>2770</v>
          </cell>
          <cell r="F2870" t="str">
            <v>P-158</v>
          </cell>
        </row>
        <row r="2871">
          <cell r="A2871">
            <v>272104</v>
          </cell>
          <cell r="B2871" t="str">
            <v>天井石綿ｾﾒﾝﾄ板張</v>
          </cell>
          <cell r="C2871" t="str">
            <v>大平板厚6目透張ビス止 下地別途</v>
          </cell>
          <cell r="D2871" t="str">
            <v>ｍ2</v>
          </cell>
          <cell r="E2871">
            <v>2960</v>
          </cell>
          <cell r="F2871" t="str">
            <v>P-158</v>
          </cell>
        </row>
        <row r="2872">
          <cell r="A2872">
            <v>272121</v>
          </cell>
          <cell r="B2872" t="str">
            <v>天井石綿ｾﾒﾝﾄ板張</v>
          </cell>
          <cell r="C2872" t="str">
            <v>ｶﾞﾗｽ繊維板厚5突付張ビス止 下地別途</v>
          </cell>
          <cell r="D2872" t="str">
            <v>ｍ2</v>
          </cell>
          <cell r="E2872">
            <v>3610</v>
          </cell>
          <cell r="F2872" t="str">
            <v>P-158</v>
          </cell>
        </row>
        <row r="2873">
          <cell r="A2873">
            <v>272122</v>
          </cell>
          <cell r="B2873" t="str">
            <v>天井石綿ｾﾒﾝﾄ板張</v>
          </cell>
          <cell r="C2873" t="str">
            <v>ｶﾞﾗｽ繊維板厚6突付張ビス止 下地別途</v>
          </cell>
          <cell r="D2873" t="str">
            <v>ｍ2</v>
          </cell>
          <cell r="E2873">
            <v>3890</v>
          </cell>
          <cell r="F2873" t="str">
            <v>P-158</v>
          </cell>
        </row>
        <row r="2874">
          <cell r="A2874">
            <v>272123</v>
          </cell>
          <cell r="B2874" t="str">
            <v>天井石綿ｾﾒﾝﾄ板張</v>
          </cell>
          <cell r="C2874" t="str">
            <v>ｶﾞﾗｽ繊維板厚5目透張ビス止 下地別途</v>
          </cell>
          <cell r="D2874" t="str">
            <v>ｍ2</v>
          </cell>
          <cell r="E2874">
            <v>3610</v>
          </cell>
          <cell r="F2874" t="str">
            <v>P-158</v>
          </cell>
        </row>
        <row r="2875">
          <cell r="A2875">
            <v>272124</v>
          </cell>
          <cell r="B2875" t="str">
            <v>天井石綿ｾﾒﾝﾄ板張</v>
          </cell>
          <cell r="C2875" t="str">
            <v>ｶﾞﾗｽ繊維板厚6目透張ビス止 下地別途</v>
          </cell>
          <cell r="D2875" t="str">
            <v>ｍ2</v>
          </cell>
          <cell r="E2875">
            <v>3890</v>
          </cell>
          <cell r="F2875" t="str">
            <v>P-158</v>
          </cell>
        </row>
        <row r="2876">
          <cell r="A2876">
            <v>272141</v>
          </cell>
          <cell r="B2876" t="str">
            <v>天井石綿ｾﾒﾝﾄ板張</v>
          </cell>
          <cell r="C2876" t="str">
            <v>化粧板厚3.2突付張ﾃｰﾌﾟ止 下地別途</v>
          </cell>
          <cell r="D2876" t="str">
            <v>ｍ2</v>
          </cell>
          <cell r="E2876">
            <v>19600</v>
          </cell>
          <cell r="F2876" t="str">
            <v>P-158</v>
          </cell>
        </row>
        <row r="2877">
          <cell r="A2877">
            <v>272142</v>
          </cell>
          <cell r="B2877" t="str">
            <v>天井石綿ｾﾒﾝﾄ板張</v>
          </cell>
          <cell r="C2877" t="str">
            <v>化粧板厚４突付張ﾃｰﾌﾟ止 下地別途</v>
          </cell>
          <cell r="D2877" t="str">
            <v>ｍ2</v>
          </cell>
          <cell r="E2877">
            <v>15100</v>
          </cell>
          <cell r="F2877" t="str">
            <v>P-158</v>
          </cell>
        </row>
        <row r="2878">
          <cell r="A2878">
            <v>272143</v>
          </cell>
          <cell r="B2878" t="str">
            <v>天井石綿ｾﾒﾝﾄ板張</v>
          </cell>
          <cell r="C2878" t="str">
            <v>化粧板厚５突付張ﾃｰﾌﾟ止 下地別途</v>
          </cell>
          <cell r="D2878" t="str">
            <v>ｍ2</v>
          </cell>
          <cell r="E2878">
            <v>13400</v>
          </cell>
          <cell r="F2878" t="str">
            <v>P-158</v>
          </cell>
        </row>
        <row r="2879">
          <cell r="A2879">
            <v>272144</v>
          </cell>
          <cell r="B2879" t="str">
            <v>天井石綿ｾﾒﾝﾄ板張</v>
          </cell>
          <cell r="C2879" t="str">
            <v>化粧板厚3.2目透張ﾃｰﾌﾟ止 下地別途</v>
          </cell>
          <cell r="D2879" t="str">
            <v>ｍ2</v>
          </cell>
          <cell r="E2879">
            <v>19800</v>
          </cell>
          <cell r="F2879" t="str">
            <v>P-158</v>
          </cell>
        </row>
        <row r="2880">
          <cell r="A2880">
            <v>272145</v>
          </cell>
          <cell r="B2880" t="str">
            <v>天井石綿ｾﾒﾝﾄ板張</v>
          </cell>
          <cell r="C2880" t="str">
            <v>化粧板厚４目透張ﾃｰﾌﾟ止 下地別途</v>
          </cell>
          <cell r="D2880" t="str">
            <v>ｍ2</v>
          </cell>
          <cell r="E2880">
            <v>15600</v>
          </cell>
          <cell r="F2880" t="str">
            <v>P-158</v>
          </cell>
        </row>
        <row r="2881">
          <cell r="A2881">
            <v>272146</v>
          </cell>
          <cell r="B2881" t="str">
            <v>天井石綿ｾﾒﾝﾄ板張</v>
          </cell>
          <cell r="C2881" t="str">
            <v>化粧板厚５目透張ﾃｰﾌﾟ止 下地別途</v>
          </cell>
          <cell r="D2881" t="str">
            <v>ｍ2</v>
          </cell>
          <cell r="E2881">
            <v>13900</v>
          </cell>
          <cell r="F2881" t="str">
            <v>P-158</v>
          </cell>
        </row>
        <row r="2882">
          <cell r="A2882">
            <v>272161</v>
          </cell>
          <cell r="B2882" t="str">
            <v>天井けい酸ｶﾙｼｳﾑ板張</v>
          </cell>
          <cell r="C2882" t="str">
            <v>吸音板厚６突付張ビス止 下地別途</v>
          </cell>
          <cell r="D2882" t="str">
            <v>ｍ2</v>
          </cell>
          <cell r="E2882">
            <v>4700</v>
          </cell>
          <cell r="F2882" t="str">
            <v>P-158</v>
          </cell>
        </row>
        <row r="2883">
          <cell r="A2883">
            <v>272162</v>
          </cell>
          <cell r="B2883" t="str">
            <v>天井けい酸ｶﾙｼｳﾑ板張</v>
          </cell>
          <cell r="C2883" t="str">
            <v>吸音板厚６目透張ビス止 下地別途</v>
          </cell>
          <cell r="D2883" t="str">
            <v>ｍ2</v>
          </cell>
          <cell r="E2883">
            <v>5250</v>
          </cell>
          <cell r="F2883" t="str">
            <v>P-158</v>
          </cell>
        </row>
        <row r="2884">
          <cell r="A2884">
            <v>272181</v>
          </cell>
          <cell r="B2884" t="str">
            <v>天井けい酸ｶﾙｼｳﾑ板張</v>
          </cell>
          <cell r="C2884" t="str">
            <v>化粧板厚５突付張ビス止 下地別途</v>
          </cell>
          <cell r="D2884" t="str">
            <v>ｍ2</v>
          </cell>
          <cell r="E2884">
            <v>10500</v>
          </cell>
          <cell r="F2884" t="str">
            <v>P-158</v>
          </cell>
        </row>
        <row r="2885">
          <cell r="A2885">
            <v>272182</v>
          </cell>
          <cell r="B2885" t="str">
            <v>天井けい酸ｶﾙｼｳﾑ板張</v>
          </cell>
          <cell r="C2885" t="str">
            <v>化粧板厚６突付張ビス止 下地別途</v>
          </cell>
          <cell r="D2885" t="str">
            <v>ｍ2</v>
          </cell>
          <cell r="E2885">
            <v>10700</v>
          </cell>
          <cell r="F2885" t="str">
            <v>P-158</v>
          </cell>
        </row>
        <row r="2886">
          <cell r="A2886">
            <v>272183</v>
          </cell>
          <cell r="B2886" t="str">
            <v>天井けい酸ｶﾙｼｳﾑ板張</v>
          </cell>
          <cell r="C2886" t="str">
            <v>化粧板厚５目透張ビス止 下地別途</v>
          </cell>
          <cell r="D2886" t="str">
            <v>ｍ2</v>
          </cell>
          <cell r="E2886">
            <v>10700</v>
          </cell>
          <cell r="F2886" t="str">
            <v>P-158</v>
          </cell>
        </row>
        <row r="2887">
          <cell r="A2887">
            <v>272184</v>
          </cell>
          <cell r="B2887" t="str">
            <v>天井けい酸ｶﾙｼｳﾑ板張</v>
          </cell>
          <cell r="C2887" t="str">
            <v>化粧板厚６目透張ビス止 下地別途</v>
          </cell>
          <cell r="D2887" t="str">
            <v>ｍ2</v>
          </cell>
          <cell r="E2887">
            <v>10900</v>
          </cell>
          <cell r="F2887" t="str">
            <v>P-158</v>
          </cell>
        </row>
        <row r="2888">
          <cell r="A2888">
            <v>272201</v>
          </cell>
          <cell r="B2888" t="str">
            <v>天井硬質木片ｾﾒﾝﾄ板張</v>
          </cell>
          <cell r="C2888" t="str">
            <v>厚１２</v>
          </cell>
          <cell r="D2888" t="str">
            <v>ｍ2</v>
          </cell>
          <cell r="E2888">
            <v>6480</v>
          </cell>
          <cell r="F2888" t="str">
            <v>P-158</v>
          </cell>
        </row>
        <row r="2889">
          <cell r="A2889">
            <v>272202</v>
          </cell>
          <cell r="B2889" t="str">
            <v>天井硬質木片ｾﾒﾝﾄ板張</v>
          </cell>
          <cell r="C2889" t="str">
            <v>厚１８</v>
          </cell>
          <cell r="D2889" t="str">
            <v>ｍ2</v>
          </cell>
          <cell r="E2889">
            <v>8540</v>
          </cell>
          <cell r="F2889" t="str">
            <v>P-158</v>
          </cell>
        </row>
        <row r="2890">
          <cell r="A2890">
            <v>272211</v>
          </cell>
          <cell r="B2890" t="str">
            <v>ﾛｯｸｳｰﾙ化粧吸音板張</v>
          </cell>
          <cell r="C2890" t="str">
            <v>厚９石膏ﾎﾞｰﾄﾞ9.5mm 捨張共</v>
          </cell>
          <cell r="D2890" t="str">
            <v>ｍ2</v>
          </cell>
          <cell r="E2890">
            <v>4770</v>
          </cell>
          <cell r="F2890" t="str">
            <v>P-158</v>
          </cell>
        </row>
        <row r="2891">
          <cell r="A2891">
            <v>272212</v>
          </cell>
          <cell r="B2891" t="str">
            <v>ﾛｯｸｳｰﾙ化粧吸音板張</v>
          </cell>
          <cell r="C2891" t="str">
            <v>厚12石膏ﾎﾞｰﾄﾞ9.5mm 捨張共</v>
          </cell>
          <cell r="D2891" t="str">
            <v>ｍ2</v>
          </cell>
          <cell r="E2891">
            <v>4820</v>
          </cell>
          <cell r="F2891" t="str">
            <v>P-158</v>
          </cell>
        </row>
        <row r="2892">
          <cell r="A2892">
            <v>272213</v>
          </cell>
          <cell r="B2892" t="str">
            <v>ﾛｯｸｳｰﾙ化粧吸音板張</v>
          </cell>
          <cell r="C2892" t="str">
            <v>厚12石膏ﾎﾞｰﾄﾞ9.5mm 捨張共 ﾐﾈﾗｰﾄﾝ</v>
          </cell>
          <cell r="D2892" t="str">
            <v>ｍ2</v>
          </cell>
          <cell r="E2892">
            <v>5140</v>
          </cell>
          <cell r="F2892" t="str">
            <v>P-159</v>
          </cell>
        </row>
        <row r="2893">
          <cell r="A2893">
            <v>272214</v>
          </cell>
          <cell r="B2893" t="str">
            <v>ﾛｯｸｳｰﾙ化粧吸音板張</v>
          </cell>
          <cell r="C2893" t="str">
            <v>厚12石膏ﾎﾞｰﾄﾞ9.5mm 捨張共 ｷｭｰﾌﾞ</v>
          </cell>
          <cell r="D2893" t="str">
            <v>ｍ2</v>
          </cell>
          <cell r="E2893">
            <v>6050</v>
          </cell>
          <cell r="F2893" t="str">
            <v>P-159</v>
          </cell>
        </row>
        <row r="2894">
          <cell r="A2894">
            <v>272215</v>
          </cell>
          <cell r="B2894" t="str">
            <v>ﾛｯｸｳｰﾙ化粧吸音板張</v>
          </cell>
          <cell r="C2894" t="str">
            <v>厚12石膏ﾎﾞｰﾄﾞ9.5mm 捨張共 軒天ｷｭｰﾌﾞ</v>
          </cell>
          <cell r="D2894" t="str">
            <v>ｍ2</v>
          </cell>
          <cell r="E2894">
            <v>7190</v>
          </cell>
          <cell r="F2894" t="str">
            <v>P-159</v>
          </cell>
        </row>
        <row r="2895">
          <cell r="A2895">
            <v>272216</v>
          </cell>
          <cell r="B2895" t="str">
            <v>ﾛｯｸｳｰﾙ化粧吸音板張</v>
          </cell>
          <cell r="C2895" t="str">
            <v>厚15石膏ﾎﾞｰﾄﾞ9.5mm 捨張共 ｷｭｰﾌﾞ</v>
          </cell>
          <cell r="D2895" t="str">
            <v>ｍ2</v>
          </cell>
          <cell r="E2895">
            <v>6050</v>
          </cell>
          <cell r="F2895" t="str">
            <v>P-159</v>
          </cell>
        </row>
        <row r="2896">
          <cell r="A2896">
            <v>272217</v>
          </cell>
          <cell r="B2896" t="str">
            <v>ﾛｯｸｳｰﾙ化粧吸音板張</v>
          </cell>
          <cell r="C2896" t="str">
            <v>厚19石膏ﾎﾞｰﾄﾞ9.5mm 捨張共 ｷｭｰﾌﾞ</v>
          </cell>
          <cell r="D2896" t="str">
            <v>ｍ2</v>
          </cell>
          <cell r="E2896">
            <v>7310</v>
          </cell>
          <cell r="F2896" t="str">
            <v>P-159</v>
          </cell>
        </row>
        <row r="2897">
          <cell r="A2897">
            <v>272218</v>
          </cell>
          <cell r="B2897" t="str">
            <v>ﾛｯｸｳｰﾙ化粧吸音板張</v>
          </cell>
          <cell r="C2897" t="str">
            <v>厚19石膏ﾎﾞｰﾄﾞ9.5mm 捨張共</v>
          </cell>
          <cell r="D2897" t="str">
            <v>ｍ2</v>
          </cell>
          <cell r="E2897">
            <v>7310</v>
          </cell>
          <cell r="F2897" t="str">
            <v>P-159</v>
          </cell>
        </row>
        <row r="2898">
          <cell r="A2898">
            <v>272230</v>
          </cell>
          <cell r="B2898" t="str">
            <v>ﾛｯｸｳｰﾙ化粧吸音板張</v>
          </cell>
          <cell r="C2898" t="str">
            <v>厚9直張 鋼製下地</v>
          </cell>
          <cell r="D2898" t="str">
            <v>ｍ2</v>
          </cell>
          <cell r="E2898">
            <v>3140</v>
          </cell>
          <cell r="F2898" t="str">
            <v>P-159</v>
          </cell>
        </row>
        <row r="2899">
          <cell r="A2899">
            <v>272231</v>
          </cell>
          <cell r="B2899" t="str">
            <v>ﾛｯｸｳｰﾙ化粧吸音板張</v>
          </cell>
          <cell r="C2899" t="str">
            <v>厚12直張 鋼製下地</v>
          </cell>
          <cell r="D2899" t="str">
            <v>ｍ2</v>
          </cell>
          <cell r="E2899">
            <v>3190</v>
          </cell>
          <cell r="F2899" t="str">
            <v>P-159</v>
          </cell>
        </row>
        <row r="2900">
          <cell r="A2900">
            <v>272241</v>
          </cell>
          <cell r="B2900" t="str">
            <v>ﾛｯｸｳｰﾙ化粧吸音板張</v>
          </cell>
          <cell r="C2900" t="str">
            <v>厚15ｼｽﾃﾑ天井Ｔﾊﾞｰｽﾁｰﾙ 廻り縁別途</v>
          </cell>
          <cell r="D2900" t="str">
            <v>ｍ2</v>
          </cell>
          <cell r="E2900">
            <v>6890</v>
          </cell>
          <cell r="F2900" t="str">
            <v>P-159</v>
          </cell>
        </row>
        <row r="2901">
          <cell r="A2901">
            <v>272242</v>
          </cell>
          <cell r="B2901" t="str">
            <v>ﾛｯｸｳｰﾙ化粧吸音板張</v>
          </cell>
          <cell r="C2901" t="str">
            <v>厚15ｼｽﾃﾑ天井Ｔﾊﾞｰｱﾙﾐ 廻り縁別途</v>
          </cell>
          <cell r="D2901" t="str">
            <v>ｍ2</v>
          </cell>
          <cell r="E2901">
            <v>8270</v>
          </cell>
          <cell r="F2901" t="str">
            <v>P-159</v>
          </cell>
        </row>
        <row r="2902">
          <cell r="A2902">
            <v>272251</v>
          </cell>
          <cell r="B2902" t="str">
            <v>天井硬質成型板張（浴室用）</v>
          </cell>
          <cell r="C2902" t="str">
            <v>準不燃耐水合板厚5.5mm捨張共</v>
          </cell>
          <cell r="D2902" t="str">
            <v>ｍ2</v>
          </cell>
          <cell r="E2902">
            <v>13800</v>
          </cell>
          <cell r="F2902" t="str">
            <v>P-159</v>
          </cell>
        </row>
        <row r="2903">
          <cell r="A2903">
            <v>272261</v>
          </cell>
          <cell r="B2903" t="str">
            <v>廻り縁</v>
          </cell>
          <cell r="C2903" t="str">
            <v>ｼｽﾃﾑ天井用 ｽﾁｰﾙ</v>
          </cell>
          <cell r="D2903" t="str">
            <v>ｍ</v>
          </cell>
          <cell r="E2903">
            <v>1270</v>
          </cell>
          <cell r="F2903" t="str">
            <v>P-159</v>
          </cell>
        </row>
        <row r="2904">
          <cell r="A2904">
            <v>272262</v>
          </cell>
          <cell r="B2904" t="str">
            <v>廻り縁</v>
          </cell>
          <cell r="C2904" t="str">
            <v>ｼｽﾃﾑ天井用 ｱﾙﾐ</v>
          </cell>
          <cell r="D2904" t="str">
            <v>ｍ</v>
          </cell>
          <cell r="E2904">
            <v>1420</v>
          </cell>
          <cell r="F2904" t="str">
            <v>P-159</v>
          </cell>
        </row>
        <row r="2905">
          <cell r="A2905">
            <v>272271</v>
          </cell>
          <cell r="B2905" t="str">
            <v>天井ｸﾛｽ張</v>
          </cell>
          <cell r="C2905" t="str">
            <v>ﾋﾞﾆﾙｸﾛｽ無地上級下地別途</v>
          </cell>
          <cell r="D2905" t="str">
            <v>ｍ2</v>
          </cell>
          <cell r="E2905">
            <v>1310</v>
          </cell>
          <cell r="F2905" t="str">
            <v>P-159</v>
          </cell>
        </row>
        <row r="2906">
          <cell r="A2906">
            <v>272272</v>
          </cell>
          <cell r="B2906" t="str">
            <v>天井ｸﾛｽ張</v>
          </cell>
          <cell r="C2906" t="str">
            <v>ﾋﾞﾆﾙｸﾛｽ無地中級下地別途</v>
          </cell>
          <cell r="D2906" t="str">
            <v>ｍ2</v>
          </cell>
          <cell r="E2906">
            <v>1250</v>
          </cell>
          <cell r="F2906" t="str">
            <v>P-159</v>
          </cell>
        </row>
        <row r="2907">
          <cell r="A2907">
            <v>272273</v>
          </cell>
          <cell r="B2907" t="str">
            <v>天井ｸﾛｽ張</v>
          </cell>
          <cell r="C2907" t="str">
            <v>ﾋﾞﾆﾙｸﾛｽ無地並級下地別途</v>
          </cell>
          <cell r="D2907" t="str">
            <v>ｍ2</v>
          </cell>
          <cell r="E2907">
            <v>1180</v>
          </cell>
          <cell r="F2907" t="str">
            <v>P-159</v>
          </cell>
        </row>
        <row r="2908">
          <cell r="A2908">
            <v>272281</v>
          </cell>
          <cell r="B2908" t="str">
            <v>天井ｸﾛｽ張</v>
          </cell>
          <cell r="C2908" t="str">
            <v>ﾋﾞﾆﾙｸﾛｽ柄物上級下地別途</v>
          </cell>
          <cell r="D2908" t="str">
            <v>ｍ2</v>
          </cell>
          <cell r="E2908">
            <v>1710</v>
          </cell>
          <cell r="F2908" t="str">
            <v>P-159</v>
          </cell>
        </row>
        <row r="2909">
          <cell r="A2909">
            <v>272282</v>
          </cell>
          <cell r="B2909" t="str">
            <v>天井ｸﾛｽ張</v>
          </cell>
          <cell r="C2909" t="str">
            <v>ﾋﾞﾆﾙｸﾛｽ柄物中級下地別途</v>
          </cell>
          <cell r="D2909" t="str">
            <v>ｍ2</v>
          </cell>
          <cell r="E2909">
            <v>1640</v>
          </cell>
          <cell r="F2909" t="str">
            <v>P-159</v>
          </cell>
        </row>
        <row r="2910">
          <cell r="A2910">
            <v>272283</v>
          </cell>
          <cell r="B2910" t="str">
            <v>天井ｸﾛｽ張</v>
          </cell>
          <cell r="C2910" t="str">
            <v>ﾋﾞﾆﾙｸﾛｽ柄物並級下地別途</v>
          </cell>
          <cell r="D2910" t="str">
            <v>ｍ2</v>
          </cell>
          <cell r="E2910">
            <v>1560</v>
          </cell>
          <cell r="F2910" t="str">
            <v>P-159</v>
          </cell>
        </row>
        <row r="2911">
          <cell r="A2911">
            <v>272291</v>
          </cell>
          <cell r="B2911" t="str">
            <v>天井ｸﾛｽ張</v>
          </cell>
          <cell r="C2911" t="str">
            <v>布ｸﾛｽ上級下地別途</v>
          </cell>
          <cell r="D2911" t="str">
            <v>ｍ2</v>
          </cell>
          <cell r="E2911">
            <v>2050</v>
          </cell>
          <cell r="F2911" t="str">
            <v>P-159</v>
          </cell>
        </row>
        <row r="2912">
          <cell r="A2912">
            <v>272292</v>
          </cell>
          <cell r="B2912" t="str">
            <v>天井ｸﾛｽ張</v>
          </cell>
          <cell r="C2912" t="str">
            <v>布ｸﾛｽ中級下地別途</v>
          </cell>
          <cell r="D2912" t="str">
            <v>ｍ2</v>
          </cell>
          <cell r="E2912">
            <v>1820</v>
          </cell>
          <cell r="F2912" t="str">
            <v>P-159</v>
          </cell>
        </row>
        <row r="2913">
          <cell r="A2913">
            <v>272293</v>
          </cell>
          <cell r="B2913" t="str">
            <v>天井ｸﾛｽ張</v>
          </cell>
          <cell r="C2913" t="str">
            <v>布ｸﾛｽ並級下地別途</v>
          </cell>
          <cell r="D2913" t="str">
            <v>ｍ2</v>
          </cell>
          <cell r="E2913">
            <v>1580</v>
          </cell>
          <cell r="F2913" t="str">
            <v>P-159</v>
          </cell>
        </row>
        <row r="2914">
          <cell r="A2914">
            <v>272301</v>
          </cell>
          <cell r="B2914" t="str">
            <v>壁木毛ｾﾒﾝﾄ板張</v>
          </cell>
          <cell r="C2914" t="str">
            <v>厚20 下地別途</v>
          </cell>
          <cell r="D2914" t="str">
            <v>ｍ2</v>
          </cell>
          <cell r="E2914">
            <v>2280</v>
          </cell>
          <cell r="F2914" t="str">
            <v>P-159</v>
          </cell>
        </row>
        <row r="2915">
          <cell r="A2915">
            <v>272311</v>
          </cell>
          <cell r="B2915" t="str">
            <v>壁石膏ﾎﾞｰﾄﾞ張</v>
          </cell>
          <cell r="C2915" t="str">
            <v>厚9.5準不燃直張ビス止 下地別途</v>
          </cell>
          <cell r="D2915" t="str">
            <v>ｍ2</v>
          </cell>
          <cell r="E2915">
            <v>2050</v>
          </cell>
          <cell r="F2915" t="str">
            <v>P-159</v>
          </cell>
        </row>
        <row r="2916">
          <cell r="A2916">
            <v>272312</v>
          </cell>
          <cell r="B2916" t="str">
            <v>壁石膏ﾎﾞｰﾄﾞ張</v>
          </cell>
          <cell r="C2916" t="str">
            <v>厚12.5準不燃直張ビス止 下地別途</v>
          </cell>
          <cell r="D2916" t="str">
            <v>ｍ2</v>
          </cell>
          <cell r="E2916">
            <v>2130</v>
          </cell>
          <cell r="F2916" t="str">
            <v>P-159</v>
          </cell>
        </row>
        <row r="2917">
          <cell r="A2917">
            <v>272313</v>
          </cell>
          <cell r="B2917" t="str">
            <v>壁石膏ﾎﾞｰﾄﾞ張</v>
          </cell>
          <cell r="C2917" t="str">
            <v>厚12.5不燃直張ビス止 下地別途</v>
          </cell>
          <cell r="D2917" t="str">
            <v>ｍ2</v>
          </cell>
          <cell r="E2917">
            <v>2130</v>
          </cell>
          <cell r="F2917" t="str">
            <v>P-159</v>
          </cell>
        </row>
        <row r="2918">
          <cell r="A2918">
            <v>272314</v>
          </cell>
          <cell r="B2918" t="str">
            <v>壁石膏ﾎﾞｰﾄﾞ張</v>
          </cell>
          <cell r="C2918" t="str">
            <v>厚15不燃直張ビス止 下地別途</v>
          </cell>
          <cell r="D2918" t="str">
            <v>ｍ2</v>
          </cell>
          <cell r="E2918">
            <v>2280</v>
          </cell>
          <cell r="F2918" t="str">
            <v>P-160</v>
          </cell>
        </row>
        <row r="2919">
          <cell r="A2919">
            <v>272315</v>
          </cell>
          <cell r="B2919" t="str">
            <v>壁石膏ﾎﾞｰﾄﾞ張</v>
          </cell>
          <cell r="C2919" t="str">
            <v>厚12.5不燃目透張ビス止 下地別途</v>
          </cell>
          <cell r="D2919" t="str">
            <v>ｍ2</v>
          </cell>
          <cell r="E2919">
            <v>2130</v>
          </cell>
          <cell r="F2919" t="str">
            <v>P-160</v>
          </cell>
        </row>
        <row r="2920">
          <cell r="A2920">
            <v>272316</v>
          </cell>
          <cell r="B2920" t="str">
            <v>壁石膏ﾎﾞｰﾄﾞ張</v>
          </cell>
          <cell r="C2920" t="str">
            <v>厚9.5準不燃目透張ビス止 下地別途</v>
          </cell>
          <cell r="D2920" t="str">
            <v>ｍ2</v>
          </cell>
          <cell r="E2920">
            <v>2050</v>
          </cell>
          <cell r="F2920" t="str">
            <v>P-160</v>
          </cell>
        </row>
        <row r="2921">
          <cell r="A2921">
            <v>272331</v>
          </cell>
          <cell r="B2921" t="str">
            <v>壁石膏ﾗｽﾎﾞｰﾄﾞ張</v>
          </cell>
          <cell r="C2921" t="str">
            <v>厚9.5直張ビス止 下地別途</v>
          </cell>
          <cell r="D2921" t="str">
            <v>ｍ2</v>
          </cell>
          <cell r="E2921">
            <v>1380</v>
          </cell>
          <cell r="F2921" t="str">
            <v>P-160</v>
          </cell>
        </row>
        <row r="2922">
          <cell r="A2922">
            <v>272332</v>
          </cell>
          <cell r="B2922" t="str">
            <v>壁石膏ﾗｽﾎﾞｰﾄﾞ張</v>
          </cell>
          <cell r="C2922" t="str">
            <v>厚7.0直張ビス止 下地別途</v>
          </cell>
          <cell r="D2922" t="str">
            <v>ｍ2</v>
          </cell>
          <cell r="E2922">
            <v>1380</v>
          </cell>
          <cell r="F2922" t="str">
            <v>P-160</v>
          </cell>
        </row>
        <row r="2923">
          <cell r="A2923">
            <v>272351</v>
          </cell>
          <cell r="B2923" t="str">
            <v>壁化粧石膏ﾎﾞｰﾄﾞ張</v>
          </cell>
          <cell r="C2923" t="str">
            <v>厚9.5準不燃直張ビス止 下地別途</v>
          </cell>
          <cell r="D2923" t="str">
            <v>ｍ2</v>
          </cell>
          <cell r="E2923">
            <v>2110</v>
          </cell>
          <cell r="F2923" t="str">
            <v>P-160</v>
          </cell>
        </row>
        <row r="2924">
          <cell r="A2924">
            <v>272352</v>
          </cell>
          <cell r="B2924" t="str">
            <v>壁化粧石膏ﾎﾞｰﾄﾞ張</v>
          </cell>
          <cell r="C2924" t="str">
            <v>厚9.5不燃直張ビス止 下地別途</v>
          </cell>
          <cell r="D2924" t="str">
            <v>ｍ2</v>
          </cell>
          <cell r="E2924">
            <v>2130</v>
          </cell>
          <cell r="F2924" t="str">
            <v>P-160</v>
          </cell>
        </row>
        <row r="2925">
          <cell r="A2925">
            <v>272353</v>
          </cell>
          <cell r="B2925" t="str">
            <v>壁化粧石膏ﾎﾞｰﾄﾞ張</v>
          </cell>
          <cell r="C2925" t="str">
            <v>杉柾厚9.5ビス止 下地別途</v>
          </cell>
          <cell r="D2925" t="str">
            <v>ｍ2</v>
          </cell>
          <cell r="E2925">
            <v>6510</v>
          </cell>
          <cell r="F2925" t="str">
            <v>P-160</v>
          </cell>
        </row>
        <row r="2926">
          <cell r="A2926">
            <v>272371</v>
          </cell>
          <cell r="B2926" t="str">
            <v>壁ｼｰｼﾞﾝｸﾞﾎﾞｰﾄﾞ張</v>
          </cell>
          <cell r="C2926" t="str">
            <v>石膏厚9.5準不燃直張 下地別途 防水用</v>
          </cell>
          <cell r="D2926" t="str">
            <v>ｍ2</v>
          </cell>
          <cell r="E2926">
            <v>2150</v>
          </cell>
          <cell r="F2926" t="str">
            <v>P-160</v>
          </cell>
        </row>
        <row r="2927">
          <cell r="A2927">
            <v>272372</v>
          </cell>
          <cell r="B2927" t="str">
            <v>壁ｼｰｼﾞﾝｸﾞﾎﾞｰﾄﾞ張</v>
          </cell>
          <cell r="C2927" t="str">
            <v>石膏厚12.5準不燃直張 下地別途 防水用</v>
          </cell>
          <cell r="D2927" t="str">
            <v>ｍ2</v>
          </cell>
          <cell r="E2927">
            <v>2220</v>
          </cell>
          <cell r="F2927" t="str">
            <v>P-160</v>
          </cell>
        </row>
        <row r="2928">
          <cell r="A2928">
            <v>272373</v>
          </cell>
          <cell r="B2928" t="str">
            <v>壁ｼｰｼﾞﾝｸﾞﾎﾞｰﾄﾞ張</v>
          </cell>
          <cell r="C2928" t="str">
            <v>石膏厚9.5ＧＬ工法 下地別途 防水用</v>
          </cell>
          <cell r="D2928" t="str">
            <v>ｍ2</v>
          </cell>
          <cell r="E2928">
            <v>3100</v>
          </cell>
          <cell r="F2928" t="str">
            <v>P-160</v>
          </cell>
        </row>
        <row r="2929">
          <cell r="A2929">
            <v>272374</v>
          </cell>
          <cell r="B2929" t="str">
            <v>壁ｼｰｼﾞﾝｸﾞﾎﾞｰﾄﾞ張</v>
          </cell>
          <cell r="C2929" t="str">
            <v>石膏厚12.5ＧＬ工法 下地別途 防水用</v>
          </cell>
          <cell r="D2929" t="str">
            <v>ｍ2</v>
          </cell>
          <cell r="E2929">
            <v>3170</v>
          </cell>
          <cell r="F2929" t="str">
            <v>P-160</v>
          </cell>
        </row>
        <row r="2930">
          <cell r="A2930">
            <v>272391</v>
          </cell>
          <cell r="B2930" t="str">
            <v>壁石綿ｾﾒﾝﾄ板張</v>
          </cell>
          <cell r="C2930" t="str">
            <v>ﾌｴｷｼﾌﾞﾙ板厚4突付張ビス止 下地別途</v>
          </cell>
          <cell r="D2930" t="str">
            <v>ｍ2</v>
          </cell>
          <cell r="E2930">
            <v>3960</v>
          </cell>
          <cell r="F2930" t="str">
            <v>P-160</v>
          </cell>
        </row>
        <row r="2931">
          <cell r="A2931">
            <v>272392</v>
          </cell>
          <cell r="B2931" t="str">
            <v>壁石綿ｾﾒﾝﾄ板張</v>
          </cell>
          <cell r="C2931" t="str">
            <v>ﾌｴｷｼﾌﾞﾙ板厚5突付張ビス止 下地別途</v>
          </cell>
          <cell r="D2931" t="str">
            <v>ｍ2</v>
          </cell>
          <cell r="E2931">
            <v>4190</v>
          </cell>
          <cell r="F2931" t="str">
            <v>P-160</v>
          </cell>
        </row>
        <row r="2932">
          <cell r="A2932">
            <v>272393</v>
          </cell>
          <cell r="B2932" t="str">
            <v>壁石綿ｾﾒﾝﾄ板張</v>
          </cell>
          <cell r="C2932" t="str">
            <v>ﾌｴｷｼﾌﾞﾙ板厚6突付張ビス止 下地別途</v>
          </cell>
          <cell r="D2932" t="str">
            <v>ｍ2</v>
          </cell>
          <cell r="E2932">
            <v>4440</v>
          </cell>
          <cell r="F2932" t="str">
            <v>P-160</v>
          </cell>
        </row>
        <row r="2933">
          <cell r="A2933">
            <v>272394</v>
          </cell>
          <cell r="B2933" t="str">
            <v>壁石綿ｾﾒﾝﾄ板張</v>
          </cell>
          <cell r="C2933" t="str">
            <v>ﾌｴｷｼﾌﾞﾙ板厚8突付張ビス止 下地別途</v>
          </cell>
          <cell r="D2933" t="str">
            <v>ｍ2</v>
          </cell>
          <cell r="E2933">
            <v>4940</v>
          </cell>
          <cell r="F2933" t="str">
            <v>P-160</v>
          </cell>
        </row>
        <row r="2934">
          <cell r="A2934">
            <v>272401</v>
          </cell>
          <cell r="B2934" t="str">
            <v>壁石綿ｾﾒﾝﾄ板張</v>
          </cell>
          <cell r="C2934" t="str">
            <v>ﾌｴｷｼﾌﾞﾙ板厚4目透張ビス止 下地別途</v>
          </cell>
          <cell r="D2934" t="str">
            <v>ｍ2</v>
          </cell>
          <cell r="E2934">
            <v>4370</v>
          </cell>
          <cell r="F2934" t="str">
            <v>P-160</v>
          </cell>
        </row>
        <row r="2935">
          <cell r="A2935">
            <v>272402</v>
          </cell>
          <cell r="B2935" t="str">
            <v>壁石綿ｾﾒﾝﾄ板張</v>
          </cell>
          <cell r="C2935" t="str">
            <v>ﾌｴｷｼﾌﾞﾙ板厚5目透張ビス止 下地別途</v>
          </cell>
          <cell r="D2935" t="str">
            <v>ｍ2</v>
          </cell>
          <cell r="E2935">
            <v>4600</v>
          </cell>
          <cell r="F2935" t="str">
            <v>P-160</v>
          </cell>
        </row>
        <row r="2936">
          <cell r="A2936">
            <v>272403</v>
          </cell>
          <cell r="B2936" t="str">
            <v>壁石綿ｾﾒﾝﾄ板張</v>
          </cell>
          <cell r="C2936" t="str">
            <v>ﾌｴｷｼﾌﾞﾙ板厚6目透張ビス止 下地別途</v>
          </cell>
          <cell r="D2936" t="str">
            <v>ｍ2</v>
          </cell>
          <cell r="E2936">
            <v>4850</v>
          </cell>
          <cell r="F2936" t="str">
            <v>P-160</v>
          </cell>
        </row>
        <row r="2937">
          <cell r="A2937">
            <v>272404</v>
          </cell>
          <cell r="B2937" t="str">
            <v>壁石綿ｾﾒﾝﾄ板張</v>
          </cell>
          <cell r="C2937" t="str">
            <v>ﾌｴｷｼﾌﾞﾙ板厚8目透張ビス止 下地別途</v>
          </cell>
          <cell r="D2937" t="str">
            <v>ｍ2</v>
          </cell>
          <cell r="E2937">
            <v>5350</v>
          </cell>
          <cell r="F2937" t="str">
            <v>P-160</v>
          </cell>
        </row>
        <row r="2938">
          <cell r="A2938">
            <v>272421</v>
          </cell>
          <cell r="B2938" t="str">
            <v>壁石綿ｾﾒﾝﾄ板張</v>
          </cell>
          <cell r="C2938" t="str">
            <v>有孔板厚５突付張寒冷沙裏打ビス止 下地別途</v>
          </cell>
          <cell r="D2938" t="str">
            <v>ｍ2</v>
          </cell>
          <cell r="E2938">
            <v>4630</v>
          </cell>
          <cell r="F2938" t="str">
            <v>P-160</v>
          </cell>
        </row>
        <row r="2939">
          <cell r="A2939">
            <v>272422</v>
          </cell>
          <cell r="B2939" t="str">
            <v>壁石綿ｾﾒﾝﾄ板張</v>
          </cell>
          <cell r="C2939" t="str">
            <v>有孔板厚６突付張寒冷沙裏打ビス止 下地別途</v>
          </cell>
          <cell r="D2939" t="str">
            <v>ｍ2</v>
          </cell>
          <cell r="E2939">
            <v>4960</v>
          </cell>
          <cell r="F2939" t="str">
            <v>P-160</v>
          </cell>
        </row>
        <row r="2940">
          <cell r="A2940">
            <v>272423</v>
          </cell>
          <cell r="B2940" t="str">
            <v>壁石綿ｾﾒﾝﾄ板張</v>
          </cell>
          <cell r="C2940" t="str">
            <v>有孔板厚５目透張寒冷沙裏打ビス止 下地別途</v>
          </cell>
          <cell r="D2940" t="str">
            <v>ｍ2</v>
          </cell>
          <cell r="E2940">
            <v>5050</v>
          </cell>
          <cell r="F2940" t="str">
            <v>P-160</v>
          </cell>
        </row>
        <row r="2941">
          <cell r="A2941">
            <v>272424</v>
          </cell>
          <cell r="B2941" t="str">
            <v>壁石綿ｾﾒﾝﾄ板張</v>
          </cell>
          <cell r="C2941" t="str">
            <v>有孔板厚６目透張寒冷沙裏打ビス止 下地別途</v>
          </cell>
          <cell r="D2941" t="str">
            <v>ｍ2</v>
          </cell>
          <cell r="E2941">
            <v>5370</v>
          </cell>
          <cell r="F2941" t="str">
            <v>P-160</v>
          </cell>
        </row>
        <row r="2942">
          <cell r="A2942">
            <v>272441</v>
          </cell>
          <cell r="B2942" t="str">
            <v>壁石綿ｾﾒﾝﾄ板張</v>
          </cell>
          <cell r="C2942" t="str">
            <v>大平板厚5突付張ビス止 下地別途</v>
          </cell>
          <cell r="D2942" t="str">
            <v>ｍ2</v>
          </cell>
          <cell r="E2942">
            <v>3600</v>
          </cell>
          <cell r="F2942" t="str">
            <v>P-160</v>
          </cell>
        </row>
        <row r="2943">
          <cell r="A2943">
            <v>272442</v>
          </cell>
          <cell r="B2943" t="str">
            <v>壁石綿ｾﾒﾝﾄ板張</v>
          </cell>
          <cell r="C2943" t="str">
            <v>大平板厚6突付張ビス止 下地別途</v>
          </cell>
          <cell r="D2943" t="str">
            <v>ｍ2</v>
          </cell>
          <cell r="E2943">
            <v>3780</v>
          </cell>
          <cell r="F2943" t="str">
            <v>P-160</v>
          </cell>
        </row>
        <row r="2944">
          <cell r="A2944">
            <v>272443</v>
          </cell>
          <cell r="B2944" t="str">
            <v>壁石綿ｾﾒﾝﾄ板張</v>
          </cell>
          <cell r="C2944" t="str">
            <v>大平板厚5目透張ビス止 下地別途</v>
          </cell>
          <cell r="D2944" t="str">
            <v>ｍ2</v>
          </cell>
          <cell r="E2944">
            <v>4010</v>
          </cell>
          <cell r="F2944" t="str">
            <v>P-161</v>
          </cell>
        </row>
        <row r="2945">
          <cell r="A2945">
            <v>272444</v>
          </cell>
          <cell r="B2945" t="str">
            <v>壁石綿ｾﾒﾝﾄ板張</v>
          </cell>
          <cell r="C2945" t="str">
            <v>大平板厚6目透張ビス止 下地別途</v>
          </cell>
          <cell r="D2945" t="str">
            <v>ｍ2</v>
          </cell>
          <cell r="E2945">
            <v>4190</v>
          </cell>
          <cell r="F2945" t="str">
            <v>P-161</v>
          </cell>
        </row>
        <row r="2946">
          <cell r="A2946">
            <v>272461</v>
          </cell>
          <cell r="B2946" t="str">
            <v>壁石綿ｾﾒﾝﾄ板張</v>
          </cell>
          <cell r="C2946" t="str">
            <v>ｶﾞﾗｽ繊維板厚5突付張ビス止 下地別途</v>
          </cell>
          <cell r="D2946" t="str">
            <v>ｍ2</v>
          </cell>
          <cell r="E2946">
            <v>2900</v>
          </cell>
          <cell r="F2946" t="str">
            <v>P-161</v>
          </cell>
        </row>
        <row r="2947">
          <cell r="A2947">
            <v>272462</v>
          </cell>
          <cell r="B2947" t="str">
            <v>壁石綿ｾﾒﾝﾄ板張</v>
          </cell>
          <cell r="C2947" t="str">
            <v>ｶﾞﾗｽ繊維板厚6突付張ビス止 下地別途</v>
          </cell>
          <cell r="D2947" t="str">
            <v>ｍ2</v>
          </cell>
          <cell r="E2947">
            <v>3180</v>
          </cell>
          <cell r="F2947" t="str">
            <v>P-161</v>
          </cell>
        </row>
        <row r="2948">
          <cell r="A2948">
            <v>272463</v>
          </cell>
          <cell r="B2948" t="str">
            <v>壁石綿ｾﾒﾝﾄ板張</v>
          </cell>
          <cell r="C2948" t="str">
            <v>ｶﾞﾗｽ繊維板厚5目透張ビス止 下地別途</v>
          </cell>
          <cell r="D2948" t="str">
            <v>ｍ2</v>
          </cell>
          <cell r="E2948">
            <v>3320</v>
          </cell>
          <cell r="F2948" t="str">
            <v>P-161</v>
          </cell>
        </row>
        <row r="2949">
          <cell r="A2949">
            <v>272464</v>
          </cell>
          <cell r="B2949" t="str">
            <v>壁石綿ｾﾒﾝﾄ板張</v>
          </cell>
          <cell r="C2949" t="str">
            <v>ｶﾞﾗｽ繊維板厚6目透張ビス止 下地別途</v>
          </cell>
          <cell r="D2949" t="str">
            <v>ｍ2</v>
          </cell>
          <cell r="E2949">
            <v>3590</v>
          </cell>
          <cell r="F2949" t="str">
            <v>P-161</v>
          </cell>
        </row>
        <row r="2950">
          <cell r="A2950">
            <v>272481</v>
          </cell>
          <cell r="B2950" t="str">
            <v>壁石綿ｾﾒﾝﾄ板張</v>
          </cell>
          <cell r="C2950" t="str">
            <v>化粧板厚3.2突付張ﾃｰﾌﾟ止 下地別途</v>
          </cell>
          <cell r="D2950" t="str">
            <v>ｍ2</v>
          </cell>
          <cell r="E2950">
            <v>19600</v>
          </cell>
          <cell r="F2950" t="str">
            <v>P-161</v>
          </cell>
        </row>
        <row r="2951">
          <cell r="A2951">
            <v>272482</v>
          </cell>
          <cell r="B2951" t="str">
            <v>壁石綿ｾﾒﾝﾄ板張</v>
          </cell>
          <cell r="C2951" t="str">
            <v>化粧板厚４突付張ﾃｰﾌﾟ止 下地別途</v>
          </cell>
          <cell r="D2951" t="str">
            <v>ｍ2</v>
          </cell>
          <cell r="E2951">
            <v>15100</v>
          </cell>
          <cell r="F2951" t="str">
            <v>P-161</v>
          </cell>
        </row>
        <row r="2952">
          <cell r="A2952">
            <v>272483</v>
          </cell>
          <cell r="B2952" t="str">
            <v>壁石綿ｾﾒﾝﾄ板張</v>
          </cell>
          <cell r="C2952" t="str">
            <v>化粧板厚５突付張ﾃｰﾌﾟ止 下地別途</v>
          </cell>
          <cell r="D2952" t="str">
            <v>ｍ2</v>
          </cell>
          <cell r="E2952">
            <v>13400</v>
          </cell>
          <cell r="F2952" t="str">
            <v>P-161</v>
          </cell>
        </row>
        <row r="2953">
          <cell r="A2953">
            <v>272484</v>
          </cell>
          <cell r="B2953" t="str">
            <v>壁石綿ｾﾒﾝﾄ板張</v>
          </cell>
          <cell r="C2953" t="str">
            <v>化粧板厚3.2目透張ﾃｰﾌﾟ止 下地別途</v>
          </cell>
          <cell r="D2953" t="str">
            <v>ｍ2</v>
          </cell>
          <cell r="E2953">
            <v>19800</v>
          </cell>
          <cell r="F2953" t="str">
            <v>P-161</v>
          </cell>
        </row>
        <row r="2954">
          <cell r="A2954">
            <v>272485</v>
          </cell>
          <cell r="B2954" t="str">
            <v>壁石綿ｾﾒﾝﾄ板張</v>
          </cell>
          <cell r="C2954" t="str">
            <v>化粧板厚４目透張ﾃｰﾌﾟ止 下地別途</v>
          </cell>
          <cell r="D2954" t="str">
            <v>ｍ2</v>
          </cell>
          <cell r="E2954">
            <v>15400</v>
          </cell>
          <cell r="F2954" t="str">
            <v>P-161</v>
          </cell>
        </row>
        <row r="2955">
          <cell r="A2955">
            <v>272486</v>
          </cell>
          <cell r="B2955" t="str">
            <v>壁石綿ｾﾒﾝﾄ板張</v>
          </cell>
          <cell r="C2955" t="str">
            <v>化粧板厚５目透張ﾃｰﾌﾟ止 下地別途</v>
          </cell>
          <cell r="D2955" t="str">
            <v>ｍ2</v>
          </cell>
          <cell r="E2955">
            <v>13700</v>
          </cell>
          <cell r="F2955" t="str">
            <v>P-161</v>
          </cell>
        </row>
        <row r="2956">
          <cell r="A2956">
            <v>272501</v>
          </cell>
          <cell r="B2956" t="str">
            <v>壁けい酸ｶﾙｼｳﾑ板張</v>
          </cell>
          <cell r="C2956" t="str">
            <v>吸音板厚６突付張ビス止 下地別途</v>
          </cell>
          <cell r="D2956" t="str">
            <v>ｍ2</v>
          </cell>
          <cell r="E2956">
            <v>4010</v>
          </cell>
          <cell r="F2956" t="str">
            <v>P-161</v>
          </cell>
        </row>
        <row r="2957">
          <cell r="A2957">
            <v>272502</v>
          </cell>
          <cell r="B2957" t="str">
            <v>壁けい酸ｶﾙｼｳﾑ板張</v>
          </cell>
          <cell r="C2957" t="str">
            <v>吸音板厚８突付張ビス止 下地別途</v>
          </cell>
          <cell r="D2957" t="str">
            <v>ｍ2</v>
          </cell>
          <cell r="E2957">
            <v>4380</v>
          </cell>
          <cell r="F2957" t="str">
            <v>P-161</v>
          </cell>
        </row>
        <row r="2958">
          <cell r="A2958">
            <v>272503</v>
          </cell>
          <cell r="B2958" t="str">
            <v>壁けい酸ｶﾙｼｳﾑ板張</v>
          </cell>
          <cell r="C2958" t="str">
            <v>吸音板厚１０突付張ビス止 下地別途</v>
          </cell>
          <cell r="D2958" t="str">
            <v>ｍ2</v>
          </cell>
          <cell r="E2958">
            <v>4750</v>
          </cell>
          <cell r="F2958" t="str">
            <v>P-161</v>
          </cell>
        </row>
        <row r="2959">
          <cell r="A2959">
            <v>272504</v>
          </cell>
          <cell r="B2959" t="str">
            <v>壁けい酸ｶﾙｼｳﾑ板張</v>
          </cell>
          <cell r="C2959" t="str">
            <v>吸音板厚１２突付張ビス止 下地別途</v>
          </cell>
          <cell r="D2959" t="str">
            <v>ｍ2</v>
          </cell>
          <cell r="E2959">
            <v>5030</v>
          </cell>
          <cell r="F2959" t="str">
            <v>P-161</v>
          </cell>
        </row>
        <row r="2960">
          <cell r="A2960">
            <v>272505</v>
          </cell>
          <cell r="B2960" t="str">
            <v>壁けい酸ｶﾙｼｳﾑ板張</v>
          </cell>
          <cell r="C2960" t="str">
            <v>吸音板厚５目透張ビス止 下地別途</v>
          </cell>
          <cell r="D2960" t="str">
            <v>ｍ2</v>
          </cell>
          <cell r="E2960">
            <v>4300</v>
          </cell>
          <cell r="F2960" t="str">
            <v>P-161</v>
          </cell>
        </row>
        <row r="2961">
          <cell r="A2961">
            <v>272506</v>
          </cell>
          <cell r="B2961" t="str">
            <v>壁けい酸ｶﾙｼｳﾑ板張</v>
          </cell>
          <cell r="C2961" t="str">
            <v>吸音板厚６目透張ビス止 下地別途</v>
          </cell>
          <cell r="D2961" t="str">
            <v>ｍ2</v>
          </cell>
          <cell r="E2961">
            <v>4420</v>
          </cell>
          <cell r="F2961" t="str">
            <v>P-161</v>
          </cell>
        </row>
        <row r="2962">
          <cell r="A2962">
            <v>272507</v>
          </cell>
          <cell r="B2962" t="str">
            <v>壁けい酸ｶﾙｼｳﾑ板張</v>
          </cell>
          <cell r="C2962" t="str">
            <v>吸音板厚１０目透張ビス止 下地別途</v>
          </cell>
          <cell r="D2962" t="str">
            <v>ｍ2</v>
          </cell>
          <cell r="E2962">
            <v>5160</v>
          </cell>
          <cell r="F2962" t="str">
            <v>P-161</v>
          </cell>
        </row>
        <row r="2963">
          <cell r="A2963">
            <v>272508</v>
          </cell>
          <cell r="B2963" t="str">
            <v>壁けい酸ｶﾙｼｳﾑ板張</v>
          </cell>
          <cell r="C2963" t="str">
            <v>吸音板厚１２目透張ビス止 下地別途</v>
          </cell>
          <cell r="D2963" t="str">
            <v>ｍ2</v>
          </cell>
          <cell r="E2963">
            <v>5440</v>
          </cell>
          <cell r="F2963" t="str">
            <v>P-161</v>
          </cell>
        </row>
        <row r="2964">
          <cell r="A2964">
            <v>272521</v>
          </cell>
          <cell r="B2964" t="str">
            <v>壁けい酸ｶﾙｼｳﾑ板張</v>
          </cell>
          <cell r="C2964" t="str">
            <v>化粧板厚５突付張ビス止 下地別途</v>
          </cell>
          <cell r="D2964" t="str">
            <v>ｍ2</v>
          </cell>
          <cell r="E2964">
            <v>11000</v>
          </cell>
          <cell r="F2964" t="str">
            <v>P-161</v>
          </cell>
        </row>
        <row r="2965">
          <cell r="A2965">
            <v>272522</v>
          </cell>
          <cell r="B2965" t="str">
            <v>壁けい酸ｶﾙｼｳﾑ板張</v>
          </cell>
          <cell r="C2965" t="str">
            <v>化粧板厚６突付張ビス止 下地別途</v>
          </cell>
          <cell r="D2965" t="str">
            <v>ｍ2</v>
          </cell>
          <cell r="E2965">
            <v>11200</v>
          </cell>
          <cell r="F2965" t="str">
            <v>P-161</v>
          </cell>
        </row>
        <row r="2966">
          <cell r="A2966">
            <v>272523</v>
          </cell>
          <cell r="B2966" t="str">
            <v>壁けい酸ｶﾙｼｳﾑ板張</v>
          </cell>
          <cell r="C2966" t="str">
            <v>化粧板厚５目透張ビス止 下地別途</v>
          </cell>
          <cell r="D2966" t="str">
            <v>ｍ2</v>
          </cell>
          <cell r="E2966">
            <v>11300</v>
          </cell>
          <cell r="F2966" t="str">
            <v>P-161</v>
          </cell>
        </row>
        <row r="2967">
          <cell r="A2967">
            <v>272524</v>
          </cell>
          <cell r="B2967" t="str">
            <v>壁けい酸ｶﾙｼｳﾑ板張</v>
          </cell>
          <cell r="C2967" t="str">
            <v>化粧板厚６目透張ビス止 下地別途</v>
          </cell>
          <cell r="D2967" t="str">
            <v>ｍ2</v>
          </cell>
          <cell r="E2967">
            <v>11500</v>
          </cell>
          <cell r="F2967" t="str">
            <v>P-161</v>
          </cell>
        </row>
        <row r="2968">
          <cell r="A2968">
            <v>272541</v>
          </cell>
          <cell r="B2968" t="str">
            <v>壁ｽﾚｰﾄ張</v>
          </cell>
          <cell r="C2968" t="str">
            <v>小波板</v>
          </cell>
          <cell r="D2968" t="str">
            <v>ｍ2</v>
          </cell>
          <cell r="E2968">
            <v>2530</v>
          </cell>
          <cell r="F2968" t="str">
            <v>P-161</v>
          </cell>
        </row>
        <row r="2969">
          <cell r="A2969">
            <v>272551</v>
          </cell>
          <cell r="B2969" t="str">
            <v>壁ｻｲﾃﾞｨﾝｸﾞ張</v>
          </cell>
          <cell r="C2969" t="str">
            <v>厚１２特殊ｾﾒﾝﾄ板無塗装縦張</v>
          </cell>
          <cell r="D2969" t="str">
            <v>ｍ2</v>
          </cell>
          <cell r="E2969">
            <v>4140</v>
          </cell>
          <cell r="F2969" t="str">
            <v>P-161</v>
          </cell>
        </row>
        <row r="2970">
          <cell r="A2970">
            <v>272552</v>
          </cell>
          <cell r="B2970" t="str">
            <v>壁ｻｲﾃﾞｨﾝｸﾞ張</v>
          </cell>
          <cell r="C2970" t="str">
            <v>厚１２特殊ｾﾒﾝﾄ板塗装縦張</v>
          </cell>
          <cell r="D2970" t="str">
            <v>ｍ2</v>
          </cell>
          <cell r="E2970">
            <v>4660</v>
          </cell>
          <cell r="F2970" t="str">
            <v>P-162</v>
          </cell>
        </row>
        <row r="2971">
          <cell r="A2971">
            <v>272561</v>
          </cell>
          <cell r="B2971" t="str">
            <v>壁ｽﾀｲﾛﾌｫｰﾑ張</v>
          </cell>
          <cell r="C2971" t="str">
            <v>厚２０</v>
          </cell>
          <cell r="D2971" t="str">
            <v>ｍ2</v>
          </cell>
          <cell r="E2971">
            <v>2320</v>
          </cell>
          <cell r="F2971" t="str">
            <v>P-162</v>
          </cell>
        </row>
        <row r="2972">
          <cell r="A2972">
            <v>272562</v>
          </cell>
          <cell r="B2972" t="str">
            <v>壁ｽﾀｲﾛﾌｫｰﾑ張</v>
          </cell>
          <cell r="C2972" t="str">
            <v>厚２５</v>
          </cell>
          <cell r="D2972" t="str">
            <v>ｍ2</v>
          </cell>
          <cell r="E2972">
            <v>2460</v>
          </cell>
          <cell r="F2972" t="str">
            <v>P-162</v>
          </cell>
        </row>
        <row r="2973">
          <cell r="A2973">
            <v>272581</v>
          </cell>
          <cell r="B2973" t="str">
            <v>耐火壁（１時間耐火）</v>
          </cell>
          <cell r="C2973" t="str">
            <v>ｶﾞﾗｽ繊維石膏ﾎﾞｰﾄﾞ使用 鋼製下地共</v>
          </cell>
          <cell r="D2973" t="str">
            <v>ｍ2</v>
          </cell>
          <cell r="E2973">
            <v>14400</v>
          </cell>
          <cell r="F2973" t="str">
            <v>P-162</v>
          </cell>
        </row>
        <row r="2974">
          <cell r="A2974">
            <v>272582</v>
          </cell>
          <cell r="B2974" t="str">
            <v>耐火壁（１時間耐火）</v>
          </cell>
          <cell r="C2974" t="str">
            <v>石綿けい酸ｶﾙｼｳﾑ板使用 鋼製下地共</v>
          </cell>
          <cell r="D2974" t="str">
            <v>ｍ2</v>
          </cell>
          <cell r="E2974">
            <v>19900</v>
          </cell>
          <cell r="F2974" t="str">
            <v>P-162</v>
          </cell>
        </row>
        <row r="2975">
          <cell r="A2975">
            <v>272583</v>
          </cell>
          <cell r="B2975" t="str">
            <v>耐火壁（２時間耐火）</v>
          </cell>
          <cell r="C2975" t="str">
            <v>ｶﾞﾗｽ繊維石膏ﾎﾞｰﾄﾞ使用 鋼製下地共</v>
          </cell>
          <cell r="D2975" t="str">
            <v>ｍ2</v>
          </cell>
          <cell r="E2975">
            <v>19000</v>
          </cell>
          <cell r="F2975" t="str">
            <v>P-162</v>
          </cell>
        </row>
        <row r="2976">
          <cell r="A2976">
            <v>272584</v>
          </cell>
          <cell r="B2976" t="str">
            <v>耐火壁（２時間耐火）</v>
          </cell>
          <cell r="C2976" t="str">
            <v>石綿けい酸ｶﾙｼｳﾑ板使用 鋼製下地共</v>
          </cell>
          <cell r="D2976" t="str">
            <v>ｍ2</v>
          </cell>
          <cell r="E2976">
            <v>24200</v>
          </cell>
          <cell r="F2976" t="str">
            <v>P-162</v>
          </cell>
        </row>
        <row r="2977">
          <cell r="A2977">
            <v>272591</v>
          </cell>
          <cell r="B2977" t="str">
            <v>壁硬質木片ｾﾒﾝﾄ板張</v>
          </cell>
          <cell r="C2977" t="str">
            <v>厚１２</v>
          </cell>
          <cell r="D2977" t="str">
            <v>ｍ2</v>
          </cell>
          <cell r="E2977">
            <v>6730</v>
          </cell>
          <cell r="F2977" t="str">
            <v>P-162</v>
          </cell>
        </row>
        <row r="2978">
          <cell r="A2978">
            <v>272592</v>
          </cell>
          <cell r="B2978" t="str">
            <v>壁硬質木片ｾﾒﾝﾄ板張</v>
          </cell>
          <cell r="C2978" t="str">
            <v>厚１８</v>
          </cell>
          <cell r="D2978" t="str">
            <v>ｍ2</v>
          </cell>
          <cell r="E2978">
            <v>9070</v>
          </cell>
          <cell r="F2978" t="str">
            <v>P-162</v>
          </cell>
        </row>
        <row r="2979">
          <cell r="A2979">
            <v>272601</v>
          </cell>
          <cell r="B2979" t="str">
            <v>壁硬質ｳﾚﾀﾝﾌｫｰﾑ張</v>
          </cell>
          <cell r="C2979" t="str">
            <v>複合板厚１８(合板３＋ｳﾚﾀﾝ１５)圧着張</v>
          </cell>
          <cell r="D2979" t="str">
            <v>ｍ2</v>
          </cell>
          <cell r="E2979">
            <v>6300</v>
          </cell>
          <cell r="F2979" t="str">
            <v>P-162</v>
          </cell>
        </row>
        <row r="2980">
          <cell r="A2980">
            <v>272602</v>
          </cell>
          <cell r="B2980" t="str">
            <v>壁硬質ｳﾚﾀﾝﾌｫｰﾑ張</v>
          </cell>
          <cell r="C2980" t="str">
            <v>複合板厚１８(合板３＋ｳﾚﾀﾝ１５)ＧＬ工法</v>
          </cell>
          <cell r="D2980" t="str">
            <v>ｍ2</v>
          </cell>
          <cell r="E2980">
            <v>6880</v>
          </cell>
          <cell r="F2980" t="str">
            <v>P-162</v>
          </cell>
        </row>
        <row r="2981">
          <cell r="A2981">
            <v>272621</v>
          </cell>
          <cell r="B2981" t="str">
            <v>壁硬質ｳﾚﾀﾝﾌｫｰﾑ張</v>
          </cell>
          <cell r="C2981" t="str">
            <v>複合板厚１８(ﾌﾚｷ３＋ｳﾚﾀﾝ１５)圧着張</v>
          </cell>
          <cell r="D2981" t="str">
            <v>ｍ2</v>
          </cell>
          <cell r="E2981">
            <v>7650</v>
          </cell>
          <cell r="F2981" t="str">
            <v>P-162</v>
          </cell>
        </row>
        <row r="2982">
          <cell r="A2982">
            <v>272622</v>
          </cell>
          <cell r="B2982" t="str">
            <v>壁硬質ｳﾚﾀﾝﾌｫｰﾑ張</v>
          </cell>
          <cell r="C2982" t="str">
            <v>複合板厚１８(ﾌﾚｷ３＋ｳﾚﾀﾝ１５)ＧＬ工法</v>
          </cell>
          <cell r="D2982" t="str">
            <v>ｍ2</v>
          </cell>
          <cell r="E2982">
            <v>7410</v>
          </cell>
          <cell r="F2982" t="str">
            <v>P-162</v>
          </cell>
        </row>
        <row r="2983">
          <cell r="A2983">
            <v>272641</v>
          </cell>
          <cell r="B2983" t="str">
            <v>壁硬質ｳﾚﾀﾝﾌｫｰﾑ張</v>
          </cell>
          <cell r="C2983" t="str">
            <v>複合板厚２３(ｹｲｶﾙ３＋ｳﾚﾀﾝ２０)圧着張</v>
          </cell>
          <cell r="D2983" t="str">
            <v>ｍ2</v>
          </cell>
          <cell r="E2983">
            <v>8070</v>
          </cell>
          <cell r="F2983" t="str">
            <v>P-162</v>
          </cell>
        </row>
        <row r="2984">
          <cell r="A2984">
            <v>272642</v>
          </cell>
          <cell r="B2984" t="str">
            <v>壁硬質ｳﾚﾀﾝﾌｫｰﾑ張</v>
          </cell>
          <cell r="C2984" t="str">
            <v>複合板厚２３(ﾌﾚｷ３＋ｳﾚﾀﾝ２０)ＧＬ工法</v>
          </cell>
          <cell r="D2984" t="str">
            <v>ｍ2</v>
          </cell>
          <cell r="E2984">
            <v>7830</v>
          </cell>
          <cell r="F2984" t="str">
            <v>P-162</v>
          </cell>
        </row>
        <row r="2985">
          <cell r="A2985">
            <v>272661</v>
          </cell>
          <cell r="B2985" t="str">
            <v>壁硬質ｳﾚﾀﾝﾌｫｰﾑ張</v>
          </cell>
          <cell r="C2985" t="str">
            <v>複合板厚１６(石膏９＋ｳﾚﾀﾝ７)圧着張</v>
          </cell>
          <cell r="D2985" t="str">
            <v>ｍ2</v>
          </cell>
          <cell r="E2985">
            <v>3190</v>
          </cell>
          <cell r="F2985" t="str">
            <v>P-162</v>
          </cell>
        </row>
        <row r="2986">
          <cell r="A2986">
            <v>272662</v>
          </cell>
          <cell r="B2986" t="str">
            <v>壁硬質ｳﾚﾀﾝﾌｫｰﾑ張</v>
          </cell>
          <cell r="C2986" t="str">
            <v>複合板厚１９(石膏９＋ｳﾚﾀﾝ１０)圧着張</v>
          </cell>
          <cell r="D2986" t="str">
            <v>ｍ2</v>
          </cell>
          <cell r="E2986">
            <v>3350</v>
          </cell>
          <cell r="F2986" t="str">
            <v>P-162</v>
          </cell>
        </row>
        <row r="2987">
          <cell r="A2987">
            <v>272663</v>
          </cell>
          <cell r="B2987" t="str">
            <v>壁硬質ｳﾚﾀﾝﾌｫｰﾑ張</v>
          </cell>
          <cell r="C2987" t="str">
            <v>複合板厚２４(石膏９＋ｳﾚﾀﾝ１５)圧着張</v>
          </cell>
          <cell r="D2987" t="str">
            <v>ｍ2</v>
          </cell>
          <cell r="E2987">
            <v>3520</v>
          </cell>
          <cell r="F2987" t="str">
            <v>P-162</v>
          </cell>
        </row>
        <row r="2988">
          <cell r="A2988">
            <v>272664</v>
          </cell>
          <cell r="B2988" t="str">
            <v>壁硬質ｳﾚﾀﾝﾌｫｰﾑ張</v>
          </cell>
          <cell r="C2988" t="str">
            <v>複合板厚１６(石膏９＋ｳﾚﾀﾝ７)ＧＬ工法</v>
          </cell>
          <cell r="D2988" t="str">
            <v>ｍ2</v>
          </cell>
          <cell r="E2988">
            <v>4240</v>
          </cell>
          <cell r="F2988" t="str">
            <v>P-162</v>
          </cell>
        </row>
        <row r="2989">
          <cell r="A2989">
            <v>272665</v>
          </cell>
          <cell r="B2989" t="str">
            <v>壁硬質ｳﾚﾀﾝﾌｫｰﾑ張</v>
          </cell>
          <cell r="C2989" t="str">
            <v>複合板厚１９(石膏９＋ｳﾚﾀﾝ１０)ＧＬ工法</v>
          </cell>
          <cell r="D2989" t="str">
            <v>ｍ2</v>
          </cell>
          <cell r="E2989">
            <v>4400</v>
          </cell>
          <cell r="F2989" t="str">
            <v>P-162</v>
          </cell>
        </row>
        <row r="2990">
          <cell r="A2990">
            <v>272666</v>
          </cell>
          <cell r="B2990" t="str">
            <v>壁硬質ｳﾚﾀﾝﾌｫｰﾑ張</v>
          </cell>
          <cell r="C2990" t="str">
            <v>複合板厚２４(石膏９＋ｳﾚﾀﾝ１５)ＧＬ工法</v>
          </cell>
          <cell r="D2990" t="str">
            <v>ｍ2</v>
          </cell>
          <cell r="E2990">
            <v>4580</v>
          </cell>
          <cell r="F2990" t="str">
            <v>P-162</v>
          </cell>
        </row>
        <row r="2991">
          <cell r="A2991">
            <v>272671</v>
          </cell>
          <cell r="B2991" t="str">
            <v>壁浴室用硬質成型板張</v>
          </cell>
          <cell r="C2991" t="str">
            <v>準不燃耐水合板厚5.5捨張</v>
          </cell>
          <cell r="D2991" t="str">
            <v>ｍ2</v>
          </cell>
          <cell r="E2991">
            <v>15800</v>
          </cell>
          <cell r="F2991" t="str">
            <v>P-162</v>
          </cell>
        </row>
        <row r="2992">
          <cell r="A2992">
            <v>272681</v>
          </cell>
          <cell r="B2992" t="str">
            <v>壁ｸﾛｽ張</v>
          </cell>
          <cell r="C2992" t="str">
            <v>ﾋﾞﾆﾙｸﾛｽ無地上級下地別途</v>
          </cell>
          <cell r="D2992" t="str">
            <v>ｍ2</v>
          </cell>
          <cell r="E2992">
            <v>1310</v>
          </cell>
          <cell r="F2992" t="str">
            <v>P-162</v>
          </cell>
        </row>
        <row r="2993">
          <cell r="A2993">
            <v>272682</v>
          </cell>
          <cell r="B2993" t="str">
            <v>壁ｸﾛｽ張</v>
          </cell>
          <cell r="C2993" t="str">
            <v>ﾋﾞﾆﾙｸﾛｽ無地中級下地別途</v>
          </cell>
          <cell r="D2993" t="str">
            <v>ｍ2</v>
          </cell>
          <cell r="E2993">
            <v>1250</v>
          </cell>
          <cell r="F2993" t="str">
            <v>P-162</v>
          </cell>
        </row>
        <row r="2994">
          <cell r="A2994">
            <v>272683</v>
          </cell>
          <cell r="B2994" t="str">
            <v>壁ｸﾛｽ張</v>
          </cell>
          <cell r="C2994" t="str">
            <v>ﾋﾞﾆﾙｸﾛｽ無地並級下地別途</v>
          </cell>
          <cell r="D2994" t="str">
            <v>ｍ2</v>
          </cell>
          <cell r="E2994">
            <v>1180</v>
          </cell>
          <cell r="F2994" t="str">
            <v>P-162</v>
          </cell>
        </row>
        <row r="2995">
          <cell r="A2995">
            <v>272691</v>
          </cell>
          <cell r="B2995" t="str">
            <v>壁ｸﾛｽ張</v>
          </cell>
          <cell r="C2995" t="str">
            <v>ﾋﾞﾆﾙｸﾛｽ柄物上級下地別途</v>
          </cell>
          <cell r="D2995" t="str">
            <v>ｍ2</v>
          </cell>
          <cell r="E2995">
            <v>1300</v>
          </cell>
          <cell r="F2995" t="str">
            <v>P-162</v>
          </cell>
        </row>
        <row r="2996">
          <cell r="A2996">
            <v>272692</v>
          </cell>
          <cell r="B2996" t="str">
            <v>壁ｸﾛｽ張</v>
          </cell>
          <cell r="C2996" t="str">
            <v>ﾋﾞﾆﾙｸﾛｽ柄物中級下地別途</v>
          </cell>
          <cell r="D2996" t="str">
            <v>ｍ2</v>
          </cell>
          <cell r="E2996">
            <v>1230</v>
          </cell>
          <cell r="F2996" t="str">
            <v>P-163</v>
          </cell>
        </row>
        <row r="2997">
          <cell r="A2997">
            <v>272693</v>
          </cell>
          <cell r="B2997" t="str">
            <v>壁ｸﾛｽ張</v>
          </cell>
          <cell r="C2997" t="str">
            <v>ﾋﾞﾆﾙｸﾛｽ柄物並級下地別途</v>
          </cell>
          <cell r="D2997" t="str">
            <v>ｍ2</v>
          </cell>
          <cell r="E2997">
            <v>1150</v>
          </cell>
          <cell r="F2997" t="str">
            <v>P-163</v>
          </cell>
        </row>
        <row r="2998">
          <cell r="A2998">
            <v>272701</v>
          </cell>
          <cell r="B2998" t="str">
            <v>壁ｸﾛｽ張</v>
          </cell>
          <cell r="C2998" t="str">
            <v>布ｸﾛｽ上級下地別途</v>
          </cell>
          <cell r="D2998" t="str">
            <v>ｍ2</v>
          </cell>
          <cell r="E2998">
            <v>2870</v>
          </cell>
          <cell r="F2998" t="str">
            <v>P-163</v>
          </cell>
        </row>
        <row r="2999">
          <cell r="A2999">
            <v>272702</v>
          </cell>
          <cell r="B2999" t="str">
            <v>壁ｸﾛｽ張</v>
          </cell>
          <cell r="C2999" t="str">
            <v>布ｸﾛｽ中級下地別途</v>
          </cell>
          <cell r="D2999" t="str">
            <v>ｍ2</v>
          </cell>
          <cell r="E2999">
            <v>2640</v>
          </cell>
          <cell r="F2999" t="str">
            <v>P-163</v>
          </cell>
        </row>
        <row r="3000">
          <cell r="A3000">
            <v>272703</v>
          </cell>
          <cell r="B3000" t="str">
            <v>壁ｸﾛｽ張</v>
          </cell>
          <cell r="C3000" t="str">
            <v>布ｸﾛｽ並級下地別途</v>
          </cell>
          <cell r="D3000" t="str">
            <v>ｍ2</v>
          </cell>
          <cell r="E3000">
            <v>1580</v>
          </cell>
          <cell r="F3000" t="str">
            <v>P-163</v>
          </cell>
        </row>
        <row r="3001">
          <cell r="A3001">
            <v>272711</v>
          </cell>
          <cell r="B3001" t="str">
            <v>ｿﾌﾄ幅木</v>
          </cell>
          <cell r="C3001" t="str">
            <v>Ｈ 60</v>
          </cell>
          <cell r="D3001" t="str">
            <v>ｍ</v>
          </cell>
          <cell r="E3001">
            <v>630</v>
          </cell>
          <cell r="F3001" t="str">
            <v>P-163</v>
          </cell>
        </row>
        <row r="3002">
          <cell r="A3002">
            <v>272712</v>
          </cell>
          <cell r="B3002" t="str">
            <v>ｿﾌﾄ幅木</v>
          </cell>
          <cell r="C3002" t="str">
            <v>Ｈ 75</v>
          </cell>
          <cell r="D3002" t="str">
            <v>ｍ</v>
          </cell>
          <cell r="E3002">
            <v>650</v>
          </cell>
          <cell r="F3002" t="str">
            <v>P-163</v>
          </cell>
        </row>
        <row r="3003">
          <cell r="A3003">
            <v>272713</v>
          </cell>
          <cell r="B3003" t="str">
            <v>ｿﾌﾄ幅木</v>
          </cell>
          <cell r="C3003" t="str">
            <v>Ｈ 100</v>
          </cell>
          <cell r="D3003" t="str">
            <v>ｍ</v>
          </cell>
          <cell r="E3003">
            <v>680</v>
          </cell>
          <cell r="F3003" t="str">
            <v>P-163</v>
          </cell>
        </row>
        <row r="3004">
          <cell r="A3004">
            <v>272714</v>
          </cell>
          <cell r="B3004" t="str">
            <v>ｿﾌﾄ幅木　ささら桁</v>
          </cell>
          <cell r="C3004" t="str">
            <v>Ｈ 330</v>
          </cell>
          <cell r="D3004" t="str">
            <v>ｍ</v>
          </cell>
          <cell r="E3004">
            <v>2530</v>
          </cell>
          <cell r="F3004" t="str">
            <v>P-163</v>
          </cell>
        </row>
        <row r="3005">
          <cell r="A3005">
            <v>272715</v>
          </cell>
          <cell r="B3005" t="str">
            <v>幅木</v>
          </cell>
          <cell r="C3005" t="str">
            <v>手間のみ</v>
          </cell>
          <cell r="D3005" t="str">
            <v>ｍ</v>
          </cell>
          <cell r="E3005">
            <v>2200</v>
          </cell>
          <cell r="F3005" t="str">
            <v>P-163</v>
          </cell>
        </row>
        <row r="3006">
          <cell r="A3006">
            <v>272780</v>
          </cell>
          <cell r="B3006" t="str">
            <v>床ﾌﾛｰﾘﾝｸﾞﾎﾞｰﾄﾞ張</v>
          </cell>
          <cell r="C3006" t="str">
            <v>かば 厚15 下地別途</v>
          </cell>
          <cell r="D3006" t="str">
            <v>ｍ2</v>
          </cell>
          <cell r="E3006">
            <v>7120</v>
          </cell>
          <cell r="F3006" t="str">
            <v>P-163</v>
          </cell>
        </row>
        <row r="3007">
          <cell r="A3007">
            <v>272781</v>
          </cell>
          <cell r="B3007" t="str">
            <v>床ﾌﾛｰﾘﾝｸﾞﾎﾞｰﾄﾞ張</v>
          </cell>
          <cell r="C3007" t="str">
            <v>ﾗｰﾐﾝ 厚15 下地別途</v>
          </cell>
          <cell r="D3007" t="str">
            <v>ｍ2</v>
          </cell>
          <cell r="E3007">
            <v>6110</v>
          </cell>
          <cell r="F3007" t="str">
            <v>P-163</v>
          </cell>
        </row>
        <row r="3008">
          <cell r="A3008">
            <v>272782</v>
          </cell>
          <cell r="B3008" t="str">
            <v>床ﾌﾛｰﾘﾝｸﾞﾎﾞｰﾄﾞ張</v>
          </cell>
          <cell r="C3008" t="str">
            <v>ﾗﾜﾝ 厚15 下地別途</v>
          </cell>
          <cell r="D3008" t="str">
            <v>ｍ2</v>
          </cell>
          <cell r="E3008">
            <v>6110</v>
          </cell>
          <cell r="F3008" t="str">
            <v>P-163</v>
          </cell>
        </row>
        <row r="3009">
          <cell r="A3009">
            <v>272783</v>
          </cell>
          <cell r="B3009" t="str">
            <v>床ﾌﾛｰﾘﾝｸﾞﾎﾞｰﾄﾞ張</v>
          </cell>
          <cell r="C3009" t="str">
            <v>ｱﾋﾟﾄﾝ 厚15 下地別途</v>
          </cell>
          <cell r="D3009" t="str">
            <v>ｍ2</v>
          </cell>
          <cell r="E3009">
            <v>5900</v>
          </cell>
          <cell r="F3009" t="str">
            <v>P-163</v>
          </cell>
        </row>
        <row r="3010">
          <cell r="A3010">
            <v>272784</v>
          </cell>
          <cell r="B3010" t="str">
            <v>床ﾌﾛｰﾘﾝｸﾞﾎﾞｰﾄﾞ張</v>
          </cell>
          <cell r="C3010" t="str">
            <v>ｲｽ 厚15 下地別途</v>
          </cell>
          <cell r="D3010" t="str">
            <v>ｍ2</v>
          </cell>
          <cell r="E3010">
            <v>11000</v>
          </cell>
          <cell r="F3010" t="str">
            <v>P-163</v>
          </cell>
        </row>
        <row r="3011">
          <cell r="A3011">
            <v>272785</v>
          </cell>
          <cell r="B3011" t="str">
            <v>床ﾌﾛｰﾘﾝｸﾞﾎﾞｰﾄﾞ張</v>
          </cell>
          <cell r="C3011" t="str">
            <v>ｻｸﾗ 厚15 下地別途</v>
          </cell>
          <cell r="D3011" t="str">
            <v>ｍ2</v>
          </cell>
          <cell r="E3011">
            <v>7190</v>
          </cell>
          <cell r="F3011" t="str">
            <v>P-163</v>
          </cell>
        </row>
        <row r="3012">
          <cell r="A3012">
            <v>272786</v>
          </cell>
          <cell r="B3012" t="str">
            <v>床ﾌﾛｰﾘﾝｸﾞﾎﾞｰﾄﾞ張</v>
          </cell>
          <cell r="C3012" t="str">
            <v>日檜 厚15 下地別途</v>
          </cell>
          <cell r="D3012" t="str">
            <v>ｍ2</v>
          </cell>
          <cell r="E3012">
            <v>8140</v>
          </cell>
          <cell r="F3012" t="str">
            <v>P-163</v>
          </cell>
        </row>
        <row r="3013">
          <cell r="A3013">
            <v>272787</v>
          </cell>
          <cell r="B3013" t="str">
            <v>床ﾌﾛｰﾘﾝｸﾞﾎﾞｰﾄﾞ張</v>
          </cell>
          <cell r="C3013" t="str">
            <v>ﾁｰｸ 厚15 下地別途</v>
          </cell>
          <cell r="D3013" t="str">
            <v>ｍ2</v>
          </cell>
          <cell r="E3013">
            <v>7670</v>
          </cell>
          <cell r="F3013" t="str">
            <v>P-163</v>
          </cell>
        </row>
        <row r="3014">
          <cell r="A3014">
            <v>272788</v>
          </cell>
          <cell r="B3014" t="str">
            <v>床ﾌﾛｰﾘﾝｸﾞﾎﾞｰﾄﾞ張</v>
          </cell>
          <cell r="C3014" t="str">
            <v>ｶﾘﾝ 厚15 下地別途</v>
          </cell>
          <cell r="D3014" t="str">
            <v>ｍ2</v>
          </cell>
          <cell r="E3014">
            <v>7190</v>
          </cell>
          <cell r="F3014" t="str">
            <v>P-163</v>
          </cell>
        </row>
        <row r="3015">
          <cell r="A3015">
            <v>272801</v>
          </cell>
          <cell r="B3015" t="str">
            <v>床ﾌﾛｰﾘﾝｸﾞﾎﾞｰﾄﾞ張</v>
          </cell>
          <cell r="C3015" t="str">
            <v>ぶな 厚15 下地別途</v>
          </cell>
          <cell r="D3015" t="str">
            <v>ｍ2</v>
          </cell>
          <cell r="E3015">
            <v>6790</v>
          </cell>
          <cell r="F3015" t="str">
            <v>P-163</v>
          </cell>
        </row>
        <row r="3016">
          <cell r="A3016">
            <v>272802</v>
          </cell>
          <cell r="B3016" t="str">
            <v>床ﾌﾛｰﾘﾝｸﾞﾎﾞｰﾄﾞ張</v>
          </cell>
          <cell r="C3016" t="str">
            <v>なら 厚15 下地別途</v>
          </cell>
          <cell r="D3016" t="str">
            <v>ｍ2</v>
          </cell>
          <cell r="E3016">
            <v>7630</v>
          </cell>
          <cell r="F3016" t="str">
            <v>P-163</v>
          </cell>
        </row>
        <row r="3017">
          <cell r="A3017">
            <v>272811</v>
          </cell>
          <cell r="B3017" t="str">
            <v>床ﾌﾛｰﾘﾝｸﾞﾎﾞｰﾄﾞ張</v>
          </cell>
          <cell r="C3017" t="str">
            <v>ぶな 厚15 ころばし 杉@300共</v>
          </cell>
          <cell r="D3017" t="str">
            <v>ｍ2</v>
          </cell>
          <cell r="E3017">
            <v>10800</v>
          </cell>
          <cell r="F3017" t="str">
            <v>P-163</v>
          </cell>
        </row>
        <row r="3018">
          <cell r="A3018">
            <v>272812</v>
          </cell>
          <cell r="B3018" t="str">
            <v>床ﾌﾛｰﾘﾝｸﾞﾎﾞｰﾄﾞ張</v>
          </cell>
          <cell r="C3018" t="str">
            <v>なら 厚15 ころばし 杉@300共</v>
          </cell>
          <cell r="D3018" t="str">
            <v>ｍ2</v>
          </cell>
          <cell r="E3018">
            <v>11600</v>
          </cell>
          <cell r="F3018" t="str">
            <v>P-163</v>
          </cell>
        </row>
        <row r="3019">
          <cell r="A3019">
            <v>272821</v>
          </cell>
          <cell r="B3019" t="str">
            <v>床ﾌﾛｰﾘﾝｸﾞﾌﾞﾛｯｸ張</v>
          </cell>
          <cell r="C3019" t="str">
            <v>ぶな 厚15 湿式 下地別途</v>
          </cell>
          <cell r="D3019" t="str">
            <v>ｍ2</v>
          </cell>
          <cell r="E3019">
            <v>8810</v>
          </cell>
          <cell r="F3019" t="str">
            <v>P-163</v>
          </cell>
        </row>
        <row r="3020">
          <cell r="A3020">
            <v>272822</v>
          </cell>
          <cell r="B3020" t="str">
            <v>床ﾌﾛｰﾘﾝｸﾞﾌﾞﾛｯｸ張</v>
          </cell>
          <cell r="C3020" t="str">
            <v>なら 厚15 湿式 下地別途</v>
          </cell>
          <cell r="D3020" t="str">
            <v>ｍ2</v>
          </cell>
          <cell r="E3020">
            <v>9500</v>
          </cell>
          <cell r="F3020" t="str">
            <v>P-163</v>
          </cell>
        </row>
        <row r="3021">
          <cell r="A3021">
            <v>272823</v>
          </cell>
          <cell r="B3021" t="str">
            <v>床ﾌﾛｰﾘﾝｸﾞﾌﾞﾛｯｸ張</v>
          </cell>
          <cell r="C3021" t="str">
            <v>ぶな 厚15 乾式 下地別途</v>
          </cell>
          <cell r="D3021" t="str">
            <v>ｍ2</v>
          </cell>
          <cell r="E3021">
            <v>7700</v>
          </cell>
          <cell r="F3021" t="str">
            <v>P-163</v>
          </cell>
        </row>
        <row r="3022">
          <cell r="A3022">
            <v>272824</v>
          </cell>
          <cell r="B3022" t="str">
            <v>床ﾌﾛｰﾘﾝｸﾞﾌﾞﾛｯｸ張</v>
          </cell>
          <cell r="C3022" t="str">
            <v>なら 厚15 乾式 下地別途</v>
          </cell>
          <cell r="D3022" t="str">
            <v>ｍ2</v>
          </cell>
          <cell r="E3022">
            <v>8380</v>
          </cell>
          <cell r="F3022" t="str">
            <v>P-164</v>
          </cell>
        </row>
        <row r="3023">
          <cell r="A3023">
            <v>272831</v>
          </cell>
          <cell r="B3023" t="str">
            <v>床ﾌﾛｰﾘﾝｸﾞﾌﾞﾛｯｸ張</v>
          </cell>
          <cell r="C3023" t="str">
            <v>ぶな 厚15 湿式 ﾓﾙﾀﾙ金ごて共</v>
          </cell>
          <cell r="D3023" t="str">
            <v>ｍ2</v>
          </cell>
          <cell r="E3023">
            <v>10800</v>
          </cell>
          <cell r="F3023" t="str">
            <v>P-164</v>
          </cell>
        </row>
        <row r="3024">
          <cell r="A3024">
            <v>272832</v>
          </cell>
          <cell r="B3024" t="str">
            <v>床ﾌﾛｰﾘﾝｸﾞﾌﾞﾛｯｸ張</v>
          </cell>
          <cell r="C3024" t="str">
            <v>なら 厚15 湿式 ﾓﾙﾀﾙ金ごて共</v>
          </cell>
          <cell r="D3024" t="str">
            <v>ｍ2</v>
          </cell>
          <cell r="E3024">
            <v>11500</v>
          </cell>
          <cell r="F3024" t="str">
            <v>P-164</v>
          </cell>
        </row>
        <row r="3025">
          <cell r="A3025">
            <v>272833</v>
          </cell>
          <cell r="B3025" t="str">
            <v>床ﾌﾛｰﾘﾝｸﾞﾌﾞﾛｯｸ張</v>
          </cell>
          <cell r="C3025" t="str">
            <v>ぶな 厚15 乾式 ﾓﾙﾀﾙ金ごて共</v>
          </cell>
          <cell r="D3025" t="str">
            <v>ｍ2</v>
          </cell>
          <cell r="E3025">
            <v>8480</v>
          </cell>
          <cell r="F3025" t="str">
            <v>P-164</v>
          </cell>
        </row>
        <row r="3026">
          <cell r="A3026">
            <v>272834</v>
          </cell>
          <cell r="B3026" t="str">
            <v>床ﾌﾛｰﾘﾝｸﾞﾌﾞﾛｯｸ張</v>
          </cell>
          <cell r="C3026" t="str">
            <v>なら 厚15 乾式 ﾓﾙﾀﾙ金ごて共</v>
          </cell>
          <cell r="D3026" t="str">
            <v>ｍ2</v>
          </cell>
          <cell r="E3026">
            <v>9160</v>
          </cell>
          <cell r="F3026" t="str">
            <v>P-164</v>
          </cell>
        </row>
        <row r="3027">
          <cell r="A3027">
            <v>272841</v>
          </cell>
          <cell r="B3027" t="str">
            <v>床ﾓｻﾞｲｸﾊﾟｰｯｹﾄ張</v>
          </cell>
          <cell r="C3027" t="str">
            <v>ぶな 厚8 乾式 下地別途</v>
          </cell>
          <cell r="D3027" t="str">
            <v>ｍ2</v>
          </cell>
          <cell r="E3027">
            <v>7330</v>
          </cell>
          <cell r="F3027" t="str">
            <v>P-164</v>
          </cell>
        </row>
        <row r="3028">
          <cell r="A3028">
            <v>272842</v>
          </cell>
          <cell r="B3028" t="str">
            <v>床ﾓｻﾞｲｸﾊﾟｰｯｹﾄ張</v>
          </cell>
          <cell r="C3028" t="str">
            <v>なら 厚8 乾式 下地別途</v>
          </cell>
          <cell r="D3028" t="str">
            <v>ｍ2</v>
          </cell>
          <cell r="E3028">
            <v>8300</v>
          </cell>
          <cell r="F3028" t="str">
            <v>P-164</v>
          </cell>
        </row>
        <row r="3029">
          <cell r="A3029">
            <v>272845</v>
          </cell>
          <cell r="B3029" t="str">
            <v>床ﾓｻﾞｲｸﾊﾟｰｯｹﾄ張</v>
          </cell>
          <cell r="C3029" t="str">
            <v>ぶな 厚8 乾式 床ｺﾝｸﾘｰﾄ金ごて共</v>
          </cell>
          <cell r="D3029" t="str">
            <v>ｍ2</v>
          </cell>
          <cell r="E3029">
            <v>8110</v>
          </cell>
          <cell r="F3029" t="str">
            <v>P-164</v>
          </cell>
        </row>
        <row r="3030">
          <cell r="A3030">
            <v>272846</v>
          </cell>
          <cell r="B3030" t="str">
            <v>床ﾓｻﾞｲｸﾊﾟｰｯｹﾄ張</v>
          </cell>
          <cell r="C3030" t="str">
            <v>なら 厚8 乾式 床ｺﾝｸﾘｰﾄ金ごて共</v>
          </cell>
          <cell r="D3030" t="str">
            <v>ｍ2</v>
          </cell>
          <cell r="E3030">
            <v>9080</v>
          </cell>
          <cell r="F3030" t="str">
            <v>P-164</v>
          </cell>
        </row>
        <row r="3031">
          <cell r="A3031">
            <v>272851</v>
          </cell>
          <cell r="B3031" t="str">
            <v>床複合ﾌﾛｰﾘﾝｸﾞ張</v>
          </cell>
          <cell r="C3031" t="str">
            <v>ぶな 厚15 塗装品 下地別途</v>
          </cell>
          <cell r="D3031" t="str">
            <v>ｍ2</v>
          </cell>
          <cell r="E3031">
            <v>9530</v>
          </cell>
          <cell r="F3031" t="str">
            <v>P-164</v>
          </cell>
        </row>
        <row r="3032">
          <cell r="A3032">
            <v>272852</v>
          </cell>
          <cell r="B3032" t="str">
            <v>床複合ﾌﾛｰﾘﾝｸﾞ張</v>
          </cell>
          <cell r="C3032" t="str">
            <v>なら 厚12 塗装品 下地別途</v>
          </cell>
          <cell r="D3032" t="str">
            <v>ｍ2</v>
          </cell>
          <cell r="E3032">
            <v>9530</v>
          </cell>
          <cell r="F3032" t="str">
            <v>P-164</v>
          </cell>
        </row>
        <row r="3033">
          <cell r="A3033">
            <v>272853</v>
          </cell>
          <cell r="B3033" t="str">
            <v>床複合ﾌﾛｰﾘﾝｸﾞ張</v>
          </cell>
          <cell r="C3033" t="str">
            <v>ぶな 厚15 塗装品 下地別途</v>
          </cell>
          <cell r="D3033" t="str">
            <v>ｍ2</v>
          </cell>
          <cell r="E3033">
            <v>9530</v>
          </cell>
          <cell r="F3033" t="str">
            <v>P-164</v>
          </cell>
        </row>
        <row r="3034">
          <cell r="A3034">
            <v>272854</v>
          </cell>
          <cell r="B3034" t="str">
            <v>床複合ﾌﾛｰﾘﾝｸﾞ張</v>
          </cell>
          <cell r="C3034" t="str">
            <v>なら 厚12 塗装品 下地別途</v>
          </cell>
          <cell r="D3034" t="str">
            <v>ｍ2</v>
          </cell>
          <cell r="E3034">
            <v>9530</v>
          </cell>
          <cell r="F3034" t="str">
            <v>P-164</v>
          </cell>
        </row>
        <row r="3035">
          <cell r="A3035">
            <v>272861</v>
          </cell>
          <cell r="B3035" t="str">
            <v>床複合ﾌﾛｰﾘﾝｸﾞ張</v>
          </cell>
          <cell r="C3035" t="str">
            <v>ぶな 厚15 塗装品 ころばし 杉@300共</v>
          </cell>
          <cell r="D3035" t="str">
            <v>ｍ2</v>
          </cell>
          <cell r="E3035">
            <v>13500</v>
          </cell>
          <cell r="F3035" t="str">
            <v>P-164</v>
          </cell>
        </row>
        <row r="3036">
          <cell r="A3036">
            <v>272862</v>
          </cell>
          <cell r="B3036" t="str">
            <v>床複合ﾌﾛｰﾘﾝｸﾞ張</v>
          </cell>
          <cell r="C3036" t="str">
            <v>ぶな 厚15 塗装品 ころばし 杉@300共</v>
          </cell>
          <cell r="D3036" t="str">
            <v>ｍ2</v>
          </cell>
          <cell r="E3036">
            <v>13500</v>
          </cell>
          <cell r="F3036" t="str">
            <v>P-164</v>
          </cell>
        </row>
        <row r="3037">
          <cell r="A3037">
            <v>272863</v>
          </cell>
          <cell r="B3037" t="str">
            <v>床複合ﾌﾛｰﾘﾝｸﾞ張</v>
          </cell>
          <cell r="C3037" t="str">
            <v>なら 厚15 塗装品 ころばし 杉@300共</v>
          </cell>
          <cell r="D3037" t="str">
            <v>ｍ2</v>
          </cell>
          <cell r="E3037">
            <v>13500</v>
          </cell>
          <cell r="F3037" t="str">
            <v>P-164</v>
          </cell>
        </row>
        <row r="3038">
          <cell r="A3038">
            <v>272864</v>
          </cell>
          <cell r="B3038" t="str">
            <v>床複合ﾌﾛｰﾘﾝｸﾞ張</v>
          </cell>
          <cell r="C3038" t="str">
            <v>なら 厚15 塗装品 ころばし 杉@300共</v>
          </cell>
          <cell r="D3038" t="str">
            <v>ｍ2</v>
          </cell>
          <cell r="E3038">
            <v>13500</v>
          </cell>
          <cell r="F3038" t="str">
            <v>P-164</v>
          </cell>
        </row>
        <row r="3039">
          <cell r="A3039">
            <v>272871</v>
          </cell>
          <cell r="B3039" t="str">
            <v>床ﾋﾞﾆﾙﾀｲﾙ張</v>
          </cell>
          <cell r="C3039" t="str">
            <v>半硬質厚２ 下地別途</v>
          </cell>
          <cell r="D3039" t="str">
            <v>ｍ2</v>
          </cell>
          <cell r="E3039">
            <v>2010</v>
          </cell>
          <cell r="F3039" t="str">
            <v>P-164</v>
          </cell>
        </row>
        <row r="3040">
          <cell r="A3040">
            <v>272872</v>
          </cell>
          <cell r="B3040" t="str">
            <v>床ﾋﾞﾆﾙﾀｲﾙ張</v>
          </cell>
          <cell r="C3040" t="str">
            <v>軟質厚２ 下地別途</v>
          </cell>
          <cell r="D3040" t="str">
            <v>ｍ2</v>
          </cell>
          <cell r="E3040">
            <v>2190</v>
          </cell>
          <cell r="F3040" t="str">
            <v>P-164</v>
          </cell>
        </row>
        <row r="3041">
          <cell r="A3041">
            <v>272873</v>
          </cell>
          <cell r="B3041" t="str">
            <v>床ﾋﾞﾆﾙﾀｲﾙ張</v>
          </cell>
          <cell r="C3041" t="str">
            <v>ｴﾝﾎﾞｽ(ｿﾌﾟﾗ）厚２ 下地別途</v>
          </cell>
          <cell r="D3041" t="str">
            <v>ｍ2</v>
          </cell>
          <cell r="E3041">
            <v>3000</v>
          </cell>
          <cell r="F3041" t="str">
            <v>P-164</v>
          </cell>
        </row>
        <row r="3042">
          <cell r="A3042">
            <v>272875</v>
          </cell>
          <cell r="B3042" t="str">
            <v>床ﾋﾞﾆﾙﾀｲﾙ張</v>
          </cell>
          <cell r="C3042" t="str">
            <v>半硬質厚２ ﾓﾙﾀﾙ金ごて共</v>
          </cell>
          <cell r="D3042" t="str">
            <v>ｍ2</v>
          </cell>
          <cell r="E3042">
            <v>4570</v>
          </cell>
          <cell r="F3042" t="str">
            <v>P-164</v>
          </cell>
        </row>
        <row r="3043">
          <cell r="A3043">
            <v>272876</v>
          </cell>
          <cell r="B3043" t="str">
            <v>床ﾋﾞﾆﾙﾀｲﾙ張</v>
          </cell>
          <cell r="C3043" t="str">
            <v>軟質厚２ ﾓﾙﾀﾙ金ごて共</v>
          </cell>
          <cell r="D3043" t="str">
            <v>ｍ2</v>
          </cell>
          <cell r="E3043">
            <v>4750</v>
          </cell>
          <cell r="F3043" t="str">
            <v>P-164</v>
          </cell>
        </row>
        <row r="3044">
          <cell r="A3044">
            <v>272877</v>
          </cell>
          <cell r="B3044" t="str">
            <v>床ﾋﾞﾆﾙﾀｲﾙ張</v>
          </cell>
          <cell r="C3044" t="str">
            <v>ｴﾝﾎﾞｽ(ｿﾌﾟﾗ）厚２ ﾓﾙﾀﾙ金ごて共</v>
          </cell>
          <cell r="D3044" t="str">
            <v>ｍ2</v>
          </cell>
          <cell r="E3044">
            <v>5560</v>
          </cell>
          <cell r="F3044" t="str">
            <v>P-164</v>
          </cell>
        </row>
        <row r="3045">
          <cell r="A3045">
            <v>272881</v>
          </cell>
          <cell r="B3045" t="str">
            <v>床ｺﾞﾑﾀｲﾙ張</v>
          </cell>
          <cell r="C3045" t="str">
            <v>厚３ 下地別途</v>
          </cell>
          <cell r="D3045" t="str">
            <v>ｍ2</v>
          </cell>
          <cell r="E3045">
            <v>7410</v>
          </cell>
          <cell r="F3045" t="str">
            <v>P-164</v>
          </cell>
        </row>
        <row r="3046">
          <cell r="A3046">
            <v>272882</v>
          </cell>
          <cell r="B3046" t="str">
            <v>床ｺﾞﾑﾀｲﾙ張</v>
          </cell>
          <cell r="C3046" t="str">
            <v>厚４ 下地別途</v>
          </cell>
          <cell r="D3046" t="str">
            <v>ｍ2</v>
          </cell>
          <cell r="E3046">
            <v>8280</v>
          </cell>
          <cell r="F3046" t="str">
            <v>P-164</v>
          </cell>
        </row>
        <row r="3047">
          <cell r="A3047">
            <v>272883</v>
          </cell>
          <cell r="B3047" t="str">
            <v>床ｺﾞﾑﾀｲﾙ張</v>
          </cell>
          <cell r="C3047" t="str">
            <v>厚５ 下地別途</v>
          </cell>
          <cell r="D3047" t="str">
            <v>ｍ2</v>
          </cell>
          <cell r="E3047">
            <v>8970</v>
          </cell>
          <cell r="F3047" t="str">
            <v>P-164</v>
          </cell>
        </row>
        <row r="3048">
          <cell r="A3048">
            <v>272884</v>
          </cell>
          <cell r="B3048" t="str">
            <v>床ｺﾞﾑﾀｲﾙ張</v>
          </cell>
          <cell r="C3048" t="str">
            <v>厚６ 下地別途</v>
          </cell>
          <cell r="D3048" t="str">
            <v>ｍ2</v>
          </cell>
          <cell r="E3048">
            <v>10900</v>
          </cell>
          <cell r="F3048" t="str">
            <v>P-165</v>
          </cell>
        </row>
        <row r="3049">
          <cell r="A3049">
            <v>272885</v>
          </cell>
          <cell r="B3049" t="str">
            <v>床ｺﾞﾑﾀｲﾙ張</v>
          </cell>
          <cell r="C3049" t="str">
            <v>厚９ 下地別途</v>
          </cell>
          <cell r="D3049" t="str">
            <v>ｍ2</v>
          </cell>
          <cell r="E3049">
            <v>14300</v>
          </cell>
          <cell r="F3049" t="str">
            <v>P-165</v>
          </cell>
        </row>
        <row r="3050">
          <cell r="A3050">
            <v>272891</v>
          </cell>
          <cell r="B3050" t="str">
            <v>床ｺﾞﾑﾀｲﾙ張</v>
          </cell>
          <cell r="C3050" t="str">
            <v>厚３ ﾓﾙﾀﾙ金ごて共</v>
          </cell>
          <cell r="D3050" t="str">
            <v>ｍ2</v>
          </cell>
          <cell r="E3050">
            <v>9970</v>
          </cell>
          <cell r="F3050" t="str">
            <v>P-165</v>
          </cell>
        </row>
        <row r="3051">
          <cell r="A3051">
            <v>272892</v>
          </cell>
          <cell r="B3051" t="str">
            <v>床ｺﾞﾑﾀｲﾙ張</v>
          </cell>
          <cell r="C3051" t="str">
            <v>厚４ ﾓﾙﾀﾙ金ごて共</v>
          </cell>
          <cell r="D3051" t="str">
            <v>ｍ2</v>
          </cell>
          <cell r="E3051">
            <v>10800</v>
          </cell>
          <cell r="F3051" t="str">
            <v>P-165</v>
          </cell>
        </row>
        <row r="3052">
          <cell r="A3052">
            <v>272893</v>
          </cell>
          <cell r="B3052" t="str">
            <v>床ｺﾞﾑﾀｲﾙ張</v>
          </cell>
          <cell r="C3052" t="str">
            <v>厚５ ﾓﾙﾀﾙ金ごて共</v>
          </cell>
          <cell r="D3052" t="str">
            <v>ｍ2</v>
          </cell>
          <cell r="E3052">
            <v>11500</v>
          </cell>
          <cell r="F3052" t="str">
            <v>P-165</v>
          </cell>
        </row>
        <row r="3053">
          <cell r="A3053">
            <v>272894</v>
          </cell>
          <cell r="B3053" t="str">
            <v>床ｺﾞﾑﾀｲﾙ張</v>
          </cell>
          <cell r="C3053" t="str">
            <v>厚６ ﾓﾙﾀﾙ金ごて共</v>
          </cell>
          <cell r="D3053" t="str">
            <v>ｍ2</v>
          </cell>
          <cell r="E3053">
            <v>13400</v>
          </cell>
          <cell r="F3053" t="str">
            <v>P-165</v>
          </cell>
        </row>
        <row r="3054">
          <cell r="A3054">
            <v>272895</v>
          </cell>
          <cell r="B3054" t="str">
            <v>床ｺﾞﾑﾀｲﾙ張</v>
          </cell>
          <cell r="C3054" t="str">
            <v>厚９ ﾓﾙﾀﾙ金ごて共</v>
          </cell>
          <cell r="D3054" t="str">
            <v>ｍ2</v>
          </cell>
          <cell r="E3054">
            <v>16800</v>
          </cell>
          <cell r="F3054" t="str">
            <v>P-165</v>
          </cell>
        </row>
        <row r="3055">
          <cell r="A3055">
            <v>272901</v>
          </cell>
          <cell r="B3055" t="str">
            <v>床耐酸ﾀｲﾙ張</v>
          </cell>
          <cell r="C3055" t="str">
            <v>厚２</v>
          </cell>
          <cell r="D3055" t="str">
            <v>ｍ2</v>
          </cell>
          <cell r="E3055">
            <v>2700</v>
          </cell>
          <cell r="F3055" t="str">
            <v>P-165</v>
          </cell>
        </row>
        <row r="3056">
          <cell r="A3056">
            <v>272902</v>
          </cell>
          <cell r="B3056" t="str">
            <v>床耐油ﾀｲﾙ張</v>
          </cell>
          <cell r="C3056" t="str">
            <v>厚２</v>
          </cell>
          <cell r="D3056" t="str">
            <v>ｍ2</v>
          </cell>
          <cell r="E3056">
            <v>2540</v>
          </cell>
          <cell r="F3056" t="str">
            <v>P-165</v>
          </cell>
        </row>
        <row r="3057">
          <cell r="A3057">
            <v>272903</v>
          </cell>
          <cell r="B3057" t="str">
            <v>床帯電防止ﾀｲﾙ張</v>
          </cell>
          <cell r="C3057" t="str">
            <v>厚２</v>
          </cell>
          <cell r="D3057" t="str">
            <v>ｍ2</v>
          </cell>
          <cell r="E3057">
            <v>3290</v>
          </cell>
          <cell r="F3057" t="str">
            <v>P-165</v>
          </cell>
        </row>
        <row r="3058">
          <cell r="A3058">
            <v>272911</v>
          </cell>
          <cell r="B3058" t="str">
            <v>床ﾋﾞﾆﾙｼｰﾄ張</v>
          </cell>
          <cell r="C3058" t="str">
            <v>厚２ ﾌﾟﾚｰﾝ 下地別途</v>
          </cell>
          <cell r="D3058" t="str">
            <v>ｍ2</v>
          </cell>
          <cell r="E3058">
            <v>2930</v>
          </cell>
          <cell r="F3058" t="str">
            <v>P-165</v>
          </cell>
        </row>
        <row r="3059">
          <cell r="A3059">
            <v>272912</v>
          </cell>
          <cell r="B3059" t="str">
            <v>床ﾋﾞﾆﾙｼｰﾄ張</v>
          </cell>
          <cell r="C3059" t="str">
            <v>厚２ ﾏｰﾌﾞﾙ 下地別途</v>
          </cell>
          <cell r="D3059" t="str">
            <v>ｍ2</v>
          </cell>
          <cell r="E3059">
            <v>3280</v>
          </cell>
          <cell r="F3059" t="str">
            <v>P-165</v>
          </cell>
        </row>
        <row r="3060">
          <cell r="A3060">
            <v>272913</v>
          </cell>
          <cell r="B3060" t="str">
            <v>床ﾋﾞﾆﾙｼｰﾄ張</v>
          </cell>
          <cell r="C3060" t="str">
            <v>厚2.5 ﾌﾟﾚｰﾝ 下地別途</v>
          </cell>
          <cell r="D3060" t="str">
            <v>ｍ2</v>
          </cell>
          <cell r="E3060">
            <v>3220</v>
          </cell>
          <cell r="F3060" t="str">
            <v>P-165</v>
          </cell>
        </row>
        <row r="3061">
          <cell r="A3061">
            <v>272914</v>
          </cell>
          <cell r="B3061" t="str">
            <v>床ﾋﾞﾆﾙｼｰﾄ張</v>
          </cell>
          <cell r="C3061" t="str">
            <v>厚2.5 ﾏｰﾌﾞﾙ 下地別途</v>
          </cell>
          <cell r="D3061" t="str">
            <v>ｍ2</v>
          </cell>
          <cell r="E3061">
            <v>3390</v>
          </cell>
          <cell r="F3061" t="str">
            <v>P-165</v>
          </cell>
        </row>
        <row r="3062">
          <cell r="A3062">
            <v>272915</v>
          </cell>
          <cell r="B3062" t="str">
            <v>床ﾋﾞﾆﾙｼｰﾄ張</v>
          </cell>
          <cell r="C3062" t="str">
            <v>厚2.5 ﾉﾝｽﾘｯﾌﾟ 下地別途</v>
          </cell>
          <cell r="D3062" t="str">
            <v>ｍ2</v>
          </cell>
          <cell r="E3062">
            <v>5010</v>
          </cell>
          <cell r="F3062" t="str">
            <v>P-165</v>
          </cell>
        </row>
        <row r="3063">
          <cell r="A3063">
            <v>272916</v>
          </cell>
          <cell r="B3063" t="str">
            <v>床ﾋﾞﾆﾙｼｰﾄ張</v>
          </cell>
          <cell r="C3063" t="str">
            <v>厚2.3 ｸｯｼｮﾝﾌﾛｱ 下地別途</v>
          </cell>
          <cell r="D3063" t="str">
            <v>ｍ2</v>
          </cell>
          <cell r="E3063">
            <v>4090</v>
          </cell>
          <cell r="F3063" t="str">
            <v>P-165</v>
          </cell>
        </row>
        <row r="3064">
          <cell r="A3064">
            <v>272921</v>
          </cell>
          <cell r="B3064" t="str">
            <v>床ﾋﾞﾆﾙｼｰﾄ張</v>
          </cell>
          <cell r="C3064" t="str">
            <v>厚２ ﾌﾟﾚｰﾝ ﾓﾙﾀﾙ金ごて共</v>
          </cell>
          <cell r="D3064" t="str">
            <v>ｍ2</v>
          </cell>
          <cell r="E3064">
            <v>5490</v>
          </cell>
          <cell r="F3064" t="str">
            <v>P-165</v>
          </cell>
        </row>
        <row r="3065">
          <cell r="A3065">
            <v>272922</v>
          </cell>
          <cell r="B3065" t="str">
            <v>床ﾋﾞﾆﾙｼｰﾄ張</v>
          </cell>
          <cell r="C3065" t="str">
            <v>厚２ ﾏｰﾌﾞﾙ ﾓﾙﾀﾙ金ごて共</v>
          </cell>
          <cell r="D3065" t="str">
            <v>ｍ2</v>
          </cell>
          <cell r="E3065">
            <v>5840</v>
          </cell>
          <cell r="F3065" t="str">
            <v>P-165</v>
          </cell>
        </row>
        <row r="3066">
          <cell r="A3066">
            <v>272923</v>
          </cell>
          <cell r="B3066" t="str">
            <v>床ﾋﾞﾆﾙｼｰﾄ張</v>
          </cell>
          <cell r="C3066" t="str">
            <v>厚2.5 ﾌﾟﾚｰﾝ ﾓﾙﾀﾙ金ごて共</v>
          </cell>
          <cell r="D3066" t="str">
            <v>ｍ2</v>
          </cell>
          <cell r="E3066">
            <v>5780</v>
          </cell>
          <cell r="F3066" t="str">
            <v>P-165</v>
          </cell>
        </row>
        <row r="3067">
          <cell r="A3067">
            <v>272924</v>
          </cell>
          <cell r="B3067" t="str">
            <v>床ﾋﾞﾆﾙｼｰﾄ張</v>
          </cell>
          <cell r="C3067" t="str">
            <v>厚2.5 ﾏｰﾌﾞﾙ ﾓﾙﾀﾙ金ごて共</v>
          </cell>
          <cell r="D3067" t="str">
            <v>ｍ2</v>
          </cell>
          <cell r="E3067">
            <v>5950</v>
          </cell>
          <cell r="F3067" t="str">
            <v>P-165</v>
          </cell>
        </row>
        <row r="3068">
          <cell r="A3068">
            <v>272925</v>
          </cell>
          <cell r="B3068" t="str">
            <v>床ﾋﾞﾆﾙｼｰﾄ張</v>
          </cell>
          <cell r="C3068" t="str">
            <v>厚2.5 ﾉﾝｽﾘｯﾌﾟ ﾓﾙﾀﾙ金ごて共</v>
          </cell>
          <cell r="D3068" t="str">
            <v>ｍ2</v>
          </cell>
          <cell r="E3068">
            <v>7570</v>
          </cell>
          <cell r="F3068" t="str">
            <v>P-165</v>
          </cell>
        </row>
        <row r="3069">
          <cell r="A3069">
            <v>272926</v>
          </cell>
          <cell r="B3069" t="str">
            <v>床ﾋﾞﾆﾙｼｰﾄ張</v>
          </cell>
          <cell r="C3069" t="str">
            <v>厚2.3 ｸｯｼｮﾝﾌﾛｱ ﾓﾙﾀﾙ金ごて共</v>
          </cell>
          <cell r="D3069" t="str">
            <v>ｍ2</v>
          </cell>
          <cell r="E3069">
            <v>6650</v>
          </cell>
          <cell r="F3069" t="str">
            <v>P-165</v>
          </cell>
        </row>
        <row r="3070">
          <cell r="A3070">
            <v>272931</v>
          </cell>
          <cell r="B3070" t="str">
            <v>床ﾀｲﾙｶｰﾍﾟｯﾄ張</v>
          </cell>
          <cell r="C3070" t="str">
            <v>厚５、６、7.5、下地別途</v>
          </cell>
          <cell r="D3070" t="str">
            <v>ｍ2</v>
          </cell>
          <cell r="E3070">
            <v>6570</v>
          </cell>
          <cell r="F3070" t="str">
            <v>P-165</v>
          </cell>
        </row>
        <row r="3071">
          <cell r="A3071">
            <v>272935</v>
          </cell>
          <cell r="B3071" t="str">
            <v>床ﾀｲﾙｶｰﾍﾟｯﾄ張</v>
          </cell>
          <cell r="C3071" t="str">
            <v>厚５、６、7.5、ﾓﾙﾀﾙ金ごて共</v>
          </cell>
          <cell r="D3071" t="str">
            <v>ｍ2</v>
          </cell>
          <cell r="E3071">
            <v>9130</v>
          </cell>
          <cell r="F3071" t="str">
            <v>P-165</v>
          </cell>
        </row>
        <row r="3072">
          <cell r="A3072">
            <v>272941</v>
          </cell>
          <cell r="B3072" t="str">
            <v>畳敷き</v>
          </cell>
          <cell r="C3072" t="str">
            <v>１級品 麻引 下地別途</v>
          </cell>
          <cell r="D3072" t="str">
            <v>枚</v>
          </cell>
          <cell r="E3072">
            <v>21600</v>
          </cell>
          <cell r="F3072" t="str">
            <v>P-165</v>
          </cell>
        </row>
        <row r="3073">
          <cell r="A3073">
            <v>272942</v>
          </cell>
          <cell r="B3073" t="str">
            <v>畳敷き</v>
          </cell>
          <cell r="C3073" t="str">
            <v>１級品 綿引 下地別途</v>
          </cell>
          <cell r="D3073" t="str">
            <v>枚</v>
          </cell>
          <cell r="E3073">
            <v>18600</v>
          </cell>
          <cell r="F3073" t="str">
            <v>P-165</v>
          </cell>
        </row>
        <row r="3074">
          <cell r="A3074">
            <v>272943</v>
          </cell>
          <cell r="B3074" t="str">
            <v>畳敷き</v>
          </cell>
          <cell r="C3074" t="str">
            <v>２級品 麻引 下地別途</v>
          </cell>
          <cell r="D3074" t="str">
            <v>枚</v>
          </cell>
          <cell r="E3074">
            <v>14600</v>
          </cell>
          <cell r="F3074" t="str">
            <v>P-166</v>
          </cell>
        </row>
        <row r="3075">
          <cell r="A3075">
            <v>272944</v>
          </cell>
          <cell r="B3075" t="str">
            <v>畳敷き</v>
          </cell>
          <cell r="C3075" t="str">
            <v>３級品 綿引 下地別途</v>
          </cell>
          <cell r="D3075" t="str">
            <v>枚</v>
          </cell>
          <cell r="E3075">
            <v>13000</v>
          </cell>
          <cell r="F3075" t="str">
            <v>P-166</v>
          </cell>
        </row>
        <row r="3076">
          <cell r="A3076">
            <v>272945</v>
          </cell>
          <cell r="B3076" t="str">
            <v>畳敷き</v>
          </cell>
          <cell r="C3076" t="str">
            <v>３級品 下地別途</v>
          </cell>
          <cell r="D3076" t="str">
            <v>枚</v>
          </cell>
          <cell r="E3076">
            <v>11600</v>
          </cell>
          <cell r="F3076" t="str">
            <v>P-166</v>
          </cell>
        </row>
        <row r="3077">
          <cell r="A3077">
            <v>272946</v>
          </cell>
          <cell r="B3077" t="str">
            <v>科学畳敷き</v>
          </cell>
          <cell r="C3077" t="str">
            <v>厚5.5 下地別途</v>
          </cell>
          <cell r="D3077" t="str">
            <v>枚</v>
          </cell>
          <cell r="E3077">
            <v>9350</v>
          </cell>
          <cell r="F3077" t="str">
            <v>P-166</v>
          </cell>
        </row>
        <row r="3078">
          <cell r="A3078">
            <v>272951</v>
          </cell>
          <cell r="B3078" t="str">
            <v>畳敷き</v>
          </cell>
          <cell r="C3078" t="str">
            <v>１級品 麻引 ころばし 杉@360合板厚12共</v>
          </cell>
          <cell r="D3078" t="str">
            <v>枚</v>
          </cell>
          <cell r="E3078">
            <v>32600</v>
          </cell>
          <cell r="F3078" t="str">
            <v>P-166</v>
          </cell>
        </row>
        <row r="3079">
          <cell r="A3079">
            <v>272952</v>
          </cell>
          <cell r="B3079" t="str">
            <v>畳敷き</v>
          </cell>
          <cell r="C3079" t="str">
            <v>１級品 綿引 ころばし 杉@360合板厚12共</v>
          </cell>
          <cell r="D3079" t="str">
            <v>枚</v>
          </cell>
          <cell r="E3079">
            <v>29600</v>
          </cell>
          <cell r="F3079" t="str">
            <v>P-166</v>
          </cell>
        </row>
        <row r="3080">
          <cell r="A3080">
            <v>272953</v>
          </cell>
          <cell r="B3080" t="str">
            <v>畳敷き</v>
          </cell>
          <cell r="C3080" t="str">
            <v>２級品 麻引 ころばし 杉@360合板厚12共</v>
          </cell>
          <cell r="D3080" t="str">
            <v>枚</v>
          </cell>
          <cell r="E3080">
            <v>25600</v>
          </cell>
          <cell r="F3080" t="str">
            <v>P-166</v>
          </cell>
        </row>
        <row r="3081">
          <cell r="A3081">
            <v>272954</v>
          </cell>
          <cell r="B3081" t="str">
            <v>畳敷き</v>
          </cell>
          <cell r="C3081" t="str">
            <v>２級品 綿引 ころばし 杉@360合板厚12共</v>
          </cell>
          <cell r="D3081" t="str">
            <v>枚</v>
          </cell>
          <cell r="E3081">
            <v>24000</v>
          </cell>
          <cell r="F3081" t="str">
            <v>P-166</v>
          </cell>
        </row>
        <row r="3082">
          <cell r="A3082">
            <v>272955</v>
          </cell>
          <cell r="B3082" t="str">
            <v>畳敷き</v>
          </cell>
          <cell r="C3082" t="str">
            <v>３級品 ころばし 杉@360合板厚12共</v>
          </cell>
          <cell r="D3082" t="str">
            <v>枚</v>
          </cell>
          <cell r="E3082">
            <v>22600</v>
          </cell>
          <cell r="F3082" t="str">
            <v>P-166</v>
          </cell>
        </row>
        <row r="3083">
          <cell r="A3083">
            <v>272956</v>
          </cell>
          <cell r="B3083" t="str">
            <v>科学畳敷き</v>
          </cell>
          <cell r="C3083" t="str">
            <v>厚5.5 ころばし 杉@360合板厚12共</v>
          </cell>
          <cell r="D3083" t="str">
            <v>枚</v>
          </cell>
          <cell r="E3083">
            <v>20300</v>
          </cell>
          <cell r="F3083" t="str">
            <v>P-166</v>
          </cell>
        </row>
        <row r="3084">
          <cell r="A3084">
            <v>272961</v>
          </cell>
          <cell r="B3084" t="str">
            <v>床ﾈﾀﾞﾌｫｰﾑ敷き</v>
          </cell>
          <cell r="C3084" t="str">
            <v>厚33、44、55</v>
          </cell>
          <cell r="D3084" t="str">
            <v>ｍ2</v>
          </cell>
          <cell r="E3084">
            <v>2430</v>
          </cell>
          <cell r="F3084" t="str">
            <v>P-166</v>
          </cell>
        </row>
        <row r="3085">
          <cell r="A3085">
            <v>272965</v>
          </cell>
          <cell r="B3085" t="str">
            <v>床ﾈﾀﾞﾌｫｰﾑ敷き</v>
          </cell>
          <cell r="C3085" t="str">
            <v>厚65、80</v>
          </cell>
          <cell r="D3085" t="str">
            <v>ｍ2</v>
          </cell>
          <cell r="E3085">
            <v>2430</v>
          </cell>
          <cell r="F3085" t="str">
            <v>P-166</v>
          </cell>
        </row>
        <row r="3086">
          <cell r="A3086">
            <v>272971</v>
          </cell>
          <cell r="B3086" t="str">
            <v>床ｶｰﾍﾟｯﾄ敷き</v>
          </cell>
          <cell r="C3086" t="str">
            <v>ﾀﾌﾃｯﾄﾞ ｸﾞﾘｯﾊﾟｰ 下敷ﾌｪﾙﾄ共</v>
          </cell>
          <cell r="D3086" t="str">
            <v>ｍ2</v>
          </cell>
          <cell r="E3086">
            <v>6320</v>
          </cell>
          <cell r="F3086" t="str">
            <v>P-166</v>
          </cell>
        </row>
        <row r="3087">
          <cell r="A3087">
            <v>272972</v>
          </cell>
          <cell r="B3087" t="str">
            <v>床ｶｰﾍﾟｯﾄ敷き</v>
          </cell>
          <cell r="C3087" t="str">
            <v>ｳｨﾙﾄﾝ ｸﾞﾘｯﾊﾟｰ 下敷ﾌｪﾙﾄ共</v>
          </cell>
          <cell r="D3087" t="str">
            <v>ｍ2</v>
          </cell>
          <cell r="E3087">
            <v>12800</v>
          </cell>
          <cell r="F3087" t="str">
            <v>P-166</v>
          </cell>
        </row>
        <row r="3088">
          <cell r="A3088">
            <v>272973</v>
          </cell>
          <cell r="B3088" t="str">
            <v>床ｶｰﾍﾟｯﾄ敷き</v>
          </cell>
          <cell r="C3088" t="str">
            <v>ﾀﾌﾃｯﾄﾞ 接着工法 下敷ﾌｪﾙﾄ共</v>
          </cell>
          <cell r="D3088" t="str">
            <v>ｍ2</v>
          </cell>
          <cell r="E3088">
            <v>4840</v>
          </cell>
          <cell r="F3088" t="str">
            <v>P-166</v>
          </cell>
        </row>
        <row r="3089">
          <cell r="A3089">
            <v>272974</v>
          </cell>
          <cell r="B3089" t="str">
            <v>床ｶｰﾍﾟｯﾄ敷き</v>
          </cell>
          <cell r="C3089" t="str">
            <v>ｳｨﾙﾄﾝ 接着工法 下敷ﾌｪﾙﾄ共</v>
          </cell>
          <cell r="D3089" t="str">
            <v>ｍ2</v>
          </cell>
          <cell r="E3089">
            <v>11300</v>
          </cell>
          <cell r="F3089" t="str">
            <v>P-166</v>
          </cell>
        </row>
        <row r="3090">
          <cell r="A3090">
            <v>272975</v>
          </cell>
          <cell r="B3090" t="str">
            <v>床ｶｰﾍﾟｯﾄ敷き</v>
          </cell>
          <cell r="C3090" t="str">
            <v>ﾆｰﾄﾞﾙﾊﾟﾝﾁ厚７ 接着工法</v>
          </cell>
          <cell r="D3090" t="str">
            <v>ｍ2</v>
          </cell>
          <cell r="E3090">
            <v>2940</v>
          </cell>
          <cell r="F3090" t="str">
            <v>P-166</v>
          </cell>
        </row>
        <row r="3091">
          <cell r="A3091">
            <v>272981</v>
          </cell>
          <cell r="B3091" t="str">
            <v>床ｶｰﾍﾟｯﾄ敷き</v>
          </cell>
          <cell r="C3091" t="str">
            <v>ﾀﾌﾃｯﾄﾞ ｸﾞﾘｯﾊﾟｰ ﾌｪﾙﾄ</v>
          </cell>
          <cell r="D3091" t="str">
            <v>ｍ2</v>
          </cell>
          <cell r="E3091">
            <v>8880</v>
          </cell>
          <cell r="F3091" t="str">
            <v>P-166</v>
          </cell>
        </row>
        <row r="3092">
          <cell r="A3092">
            <v>272982</v>
          </cell>
          <cell r="B3092" t="str">
            <v>床ｶｰﾍﾟｯﾄ敷き</v>
          </cell>
          <cell r="C3092" t="str">
            <v>ｳｨﾙﾄﾝ ｸﾞﾘｯﾊﾟｰ ﾌｪﾙﾄ</v>
          </cell>
          <cell r="D3092" t="str">
            <v>ｍ2</v>
          </cell>
          <cell r="E3092">
            <v>15300</v>
          </cell>
          <cell r="F3092" t="str">
            <v>P-166</v>
          </cell>
        </row>
        <row r="3093">
          <cell r="A3093">
            <v>272983</v>
          </cell>
          <cell r="B3093" t="str">
            <v>床ｶｰﾍﾟｯﾄ敷き</v>
          </cell>
          <cell r="C3093" t="str">
            <v>ﾀﾌﾃｯﾄﾞ 接着工法 ﾌｪﾙﾄ</v>
          </cell>
          <cell r="D3093" t="str">
            <v>ｍ2</v>
          </cell>
          <cell r="E3093">
            <v>7400</v>
          </cell>
          <cell r="F3093" t="str">
            <v>P-166</v>
          </cell>
        </row>
        <row r="3094">
          <cell r="A3094">
            <v>272984</v>
          </cell>
          <cell r="B3094" t="str">
            <v>床ｶｰﾍﾟｯﾄ敷き</v>
          </cell>
          <cell r="C3094" t="str">
            <v>ｳｨﾙﾄﾝ 接着工法 ﾌｪﾙﾄ</v>
          </cell>
          <cell r="D3094" t="str">
            <v>ｍ2</v>
          </cell>
          <cell r="E3094">
            <v>13800</v>
          </cell>
          <cell r="F3094" t="str">
            <v>P-166</v>
          </cell>
        </row>
        <row r="3095">
          <cell r="A3095">
            <v>272985</v>
          </cell>
          <cell r="B3095" t="str">
            <v>床ｶｰﾍﾟｯﾄ敷き</v>
          </cell>
          <cell r="C3095" t="str">
            <v>ﾆｰﾄﾞﾙﾊﾟﾝﾁ厚７ 接着工法</v>
          </cell>
          <cell r="D3095" t="str">
            <v>ｍ2</v>
          </cell>
          <cell r="E3095">
            <v>5500</v>
          </cell>
          <cell r="F3095" t="str">
            <v>P-166</v>
          </cell>
        </row>
        <row r="3096">
          <cell r="A3096">
            <v>272987</v>
          </cell>
          <cell r="B3096" t="str">
            <v>廻り縁</v>
          </cell>
          <cell r="C3096" t="str">
            <v>塩ﾋﾞ 突付け</v>
          </cell>
          <cell r="D3096" t="str">
            <v>ｍ</v>
          </cell>
          <cell r="E3096">
            <v>520</v>
          </cell>
          <cell r="F3096" t="str">
            <v>P-166</v>
          </cell>
        </row>
        <row r="3097">
          <cell r="A3097">
            <v>272988</v>
          </cell>
          <cell r="B3097" t="str">
            <v>廻り縁</v>
          </cell>
          <cell r="C3097" t="str">
            <v>塩ﾋﾞ 目透かし</v>
          </cell>
          <cell r="D3097" t="str">
            <v>ｍ</v>
          </cell>
          <cell r="E3097">
            <v>660</v>
          </cell>
          <cell r="F3097" t="str">
            <v>P-166</v>
          </cell>
        </row>
        <row r="3098">
          <cell r="A3098">
            <v>272989</v>
          </cell>
          <cell r="B3098" t="str">
            <v>天井ｽﾀｲﾛﾌｫｰﾑ張</v>
          </cell>
          <cell r="C3098" t="str">
            <v>厚50</v>
          </cell>
          <cell r="D3098" t="str">
            <v>ｍ2</v>
          </cell>
          <cell r="E3098">
            <v>2160</v>
          </cell>
          <cell r="F3098" t="str">
            <v>P-166</v>
          </cell>
        </row>
        <row r="3099">
          <cell r="A3099">
            <v>272990</v>
          </cell>
          <cell r="B3099" t="str">
            <v>軟質繊維板張</v>
          </cell>
          <cell r="C3099" t="str">
            <v>厚9</v>
          </cell>
          <cell r="D3099" t="str">
            <v>ｍ2</v>
          </cell>
          <cell r="E3099">
            <v>3310</v>
          </cell>
          <cell r="F3099" t="str">
            <v>P-166</v>
          </cell>
        </row>
        <row r="3100">
          <cell r="A3100">
            <v>272991</v>
          </cell>
          <cell r="B3100" t="str">
            <v>軟質繊維板張</v>
          </cell>
          <cell r="C3100" t="str">
            <v>厚12</v>
          </cell>
          <cell r="D3100" t="str">
            <v>ｍ2</v>
          </cell>
          <cell r="E3100">
            <v>3480</v>
          </cell>
          <cell r="F3100" t="str">
            <v>P-167</v>
          </cell>
        </row>
        <row r="3101">
          <cell r="A3101">
            <v>272992</v>
          </cell>
          <cell r="B3101" t="str">
            <v>畳敷き</v>
          </cell>
          <cell r="C3101" t="str">
            <v>沖縄備後表１級、下地別途</v>
          </cell>
          <cell r="D3101" t="str">
            <v>枚</v>
          </cell>
          <cell r="E3101">
            <v>9890</v>
          </cell>
          <cell r="F3101" t="str">
            <v>P-167</v>
          </cell>
        </row>
        <row r="3102">
          <cell r="A3102">
            <v>272993</v>
          </cell>
          <cell r="B3102" t="str">
            <v>畳敷き</v>
          </cell>
          <cell r="C3102" t="str">
            <v>沖縄備後表２級、下地別途</v>
          </cell>
          <cell r="D3102" t="str">
            <v>枚</v>
          </cell>
          <cell r="E3102">
            <v>9670</v>
          </cell>
          <cell r="F3102" t="str">
            <v>P-167</v>
          </cell>
        </row>
        <row r="3103">
          <cell r="A3103">
            <v>272994</v>
          </cell>
          <cell r="B3103" t="str">
            <v>畳敷き</v>
          </cell>
          <cell r="C3103" t="str">
            <v>沖縄備後表１級、ころばし 杉@360合板厚12</v>
          </cell>
          <cell r="D3103" t="str">
            <v>枚</v>
          </cell>
          <cell r="E3103">
            <v>20900</v>
          </cell>
          <cell r="F3103" t="str">
            <v>P-167</v>
          </cell>
        </row>
        <row r="3104">
          <cell r="A3104">
            <v>272995</v>
          </cell>
          <cell r="B3104" t="str">
            <v>畳敷き</v>
          </cell>
          <cell r="C3104" t="str">
            <v>沖縄備後表２級、ころばし 杉@360合板厚12</v>
          </cell>
          <cell r="D3104" t="str">
            <v>枚</v>
          </cell>
          <cell r="E3104">
            <v>20600</v>
          </cell>
          <cell r="F3104" t="str">
            <v>P-167</v>
          </cell>
        </row>
        <row r="3105">
          <cell r="A3105">
            <v>272996</v>
          </cell>
          <cell r="B3105" t="str">
            <v>敷目板張り</v>
          </cell>
          <cell r="C3105" t="str">
            <v>杉柾合板 既製品 厚2.7 下地別途</v>
          </cell>
          <cell r="D3105" t="str">
            <v>ｍ2</v>
          </cell>
          <cell r="E3105">
            <v>5200</v>
          </cell>
          <cell r="F3105" t="str">
            <v>P-167</v>
          </cell>
        </row>
        <row r="3106">
          <cell r="A3106">
            <v>272997</v>
          </cell>
          <cell r="B3106" t="str">
            <v>敷目板張り</v>
          </cell>
          <cell r="C3106" t="str">
            <v>杉杢合板 既製品 厚2.7 下地別途</v>
          </cell>
          <cell r="D3106" t="str">
            <v>ｍ2</v>
          </cell>
          <cell r="E3106">
            <v>5290</v>
          </cell>
          <cell r="F3106" t="str">
            <v>P-167</v>
          </cell>
        </row>
        <row r="3108">
          <cell r="A3108" t="str">
            <v>仕上げﾕﾆｯﾄ工事</v>
          </cell>
        </row>
        <row r="3110">
          <cell r="A3110">
            <v>273001</v>
          </cell>
          <cell r="B3110" t="str">
            <v>造付ﾀﾝｽ</v>
          </cell>
          <cell r="C3110" t="str">
            <v>幅450 取付共</v>
          </cell>
          <cell r="D3110" t="str">
            <v>ヶ所</v>
          </cell>
          <cell r="E3110">
            <v>69500</v>
          </cell>
          <cell r="F3110" t="str">
            <v>P-168</v>
          </cell>
        </row>
        <row r="3111">
          <cell r="A3111">
            <v>273002</v>
          </cell>
          <cell r="B3111" t="str">
            <v>造付ﾀﾝｽ</v>
          </cell>
          <cell r="C3111" t="str">
            <v>幅600 取付共</v>
          </cell>
          <cell r="D3111" t="str">
            <v>ヶ所</v>
          </cell>
          <cell r="E3111">
            <v>99100</v>
          </cell>
          <cell r="F3111" t="str">
            <v>P-168</v>
          </cell>
        </row>
        <row r="3112">
          <cell r="A3112">
            <v>273003</v>
          </cell>
          <cell r="B3112" t="str">
            <v>造付ﾀﾝｽ</v>
          </cell>
          <cell r="C3112" t="str">
            <v>幅900 取付共</v>
          </cell>
          <cell r="D3112" t="str">
            <v>ヶ所</v>
          </cell>
          <cell r="E3112">
            <v>116400</v>
          </cell>
          <cell r="F3112" t="str">
            <v>P-168</v>
          </cell>
        </row>
        <row r="3113">
          <cell r="A3113">
            <v>273004</v>
          </cell>
          <cell r="B3113" t="str">
            <v>造付ﾀﾝｽ</v>
          </cell>
          <cell r="C3113" t="str">
            <v>幅1200 取付共</v>
          </cell>
          <cell r="D3113" t="str">
            <v>ヶ所</v>
          </cell>
          <cell r="E3113">
            <v>143400</v>
          </cell>
          <cell r="F3113" t="str">
            <v>P-168</v>
          </cell>
        </row>
        <row r="3114">
          <cell r="A3114">
            <v>273101</v>
          </cell>
          <cell r="B3114" t="str">
            <v>仏壇</v>
          </cell>
          <cell r="C3114" t="str">
            <v>幅900 取付共</v>
          </cell>
          <cell r="D3114" t="str">
            <v>ヶ所</v>
          </cell>
          <cell r="E3114">
            <v>99800</v>
          </cell>
          <cell r="F3114" t="str">
            <v>P-168</v>
          </cell>
        </row>
        <row r="3115">
          <cell r="A3115">
            <v>273102</v>
          </cell>
          <cell r="B3115" t="str">
            <v>仏壇</v>
          </cell>
          <cell r="C3115" t="str">
            <v>幅1200 取付共</v>
          </cell>
          <cell r="D3115" t="str">
            <v>ヶ所</v>
          </cell>
          <cell r="E3115">
            <v>128200</v>
          </cell>
          <cell r="F3115" t="str">
            <v>P-168</v>
          </cell>
        </row>
        <row r="3116">
          <cell r="A3116">
            <v>273201</v>
          </cell>
          <cell r="B3116" t="str">
            <v>階段（直）</v>
          </cell>
          <cell r="C3116" t="str">
            <v>幅750 取付共</v>
          </cell>
          <cell r="D3116" t="str">
            <v>ヶ所</v>
          </cell>
          <cell r="E3116">
            <v>94500</v>
          </cell>
          <cell r="F3116" t="str">
            <v>P-168</v>
          </cell>
        </row>
        <row r="3117">
          <cell r="A3117">
            <v>273211</v>
          </cell>
          <cell r="B3117" t="str">
            <v>階段（直）</v>
          </cell>
          <cell r="C3117" t="str">
            <v>幅900 取付共</v>
          </cell>
          <cell r="D3117" t="str">
            <v>ヶ所</v>
          </cell>
          <cell r="E3117">
            <v>123600</v>
          </cell>
          <cell r="F3117" t="str">
            <v>P-168</v>
          </cell>
        </row>
        <row r="3118">
          <cell r="A3118">
            <v>273221</v>
          </cell>
          <cell r="B3118" t="str">
            <v>階段（直）</v>
          </cell>
          <cell r="C3118" t="str">
            <v>幅1200 取付共</v>
          </cell>
          <cell r="D3118" t="str">
            <v>ヶ所</v>
          </cell>
          <cell r="E3118">
            <v>158500</v>
          </cell>
          <cell r="F3118" t="str">
            <v>P-168</v>
          </cell>
        </row>
        <row r="3119">
          <cell r="A3119">
            <v>273231</v>
          </cell>
          <cell r="B3119" t="str">
            <v>階段（折）</v>
          </cell>
          <cell r="C3119" t="str">
            <v>幅750 取付共</v>
          </cell>
          <cell r="D3119" t="str">
            <v>ヶ所</v>
          </cell>
          <cell r="E3119">
            <v>162300</v>
          </cell>
          <cell r="F3119" t="str">
            <v>P-168</v>
          </cell>
        </row>
        <row r="3120">
          <cell r="A3120">
            <v>273241</v>
          </cell>
          <cell r="B3120" t="str">
            <v>階段（折）</v>
          </cell>
          <cell r="C3120" t="str">
            <v>幅900 取付共</v>
          </cell>
          <cell r="D3120" t="str">
            <v>ヶ所</v>
          </cell>
          <cell r="E3120">
            <v>191500</v>
          </cell>
          <cell r="F3120" t="str">
            <v>P-168</v>
          </cell>
        </row>
        <row r="3121">
          <cell r="A3121">
            <v>273251</v>
          </cell>
          <cell r="B3121" t="str">
            <v>階段（折）</v>
          </cell>
          <cell r="C3121" t="str">
            <v>幅1200 取付共</v>
          </cell>
          <cell r="D3121" t="str">
            <v>ヶ所</v>
          </cell>
          <cell r="E3121">
            <v>220700</v>
          </cell>
          <cell r="F3121" t="str">
            <v>P-168</v>
          </cell>
        </row>
        <row r="3122">
          <cell r="B3122" t="str">
            <v>＊規格外のものは、単価を直線補間した単価を採用</v>
          </cell>
        </row>
        <row r="3124">
          <cell r="A3124" t="str">
            <v>雑工事</v>
          </cell>
        </row>
        <row r="3126">
          <cell r="A3126">
            <v>274001</v>
          </cell>
          <cell r="B3126" t="str">
            <v>ｶｰﾃﾝﾎﾞｯｸｽ</v>
          </cell>
          <cell r="C3126" t="str">
            <v>手間のみ</v>
          </cell>
          <cell r="D3126" t="str">
            <v>ｍ</v>
          </cell>
          <cell r="E3126">
            <v>3030</v>
          </cell>
          <cell r="F3126" t="str">
            <v>P-169</v>
          </cell>
        </row>
        <row r="3127">
          <cell r="A3127">
            <v>274002</v>
          </cell>
          <cell r="B3127" t="str">
            <v>ｶｰﾃﾝﾎﾞｯｸｽ</v>
          </cell>
          <cell r="C3127" t="str">
            <v>ﾗﾜﾝ 150*100*21</v>
          </cell>
          <cell r="D3127" t="str">
            <v>ｍ</v>
          </cell>
          <cell r="E3127">
            <v>4740</v>
          </cell>
          <cell r="F3127" t="str">
            <v>P-169</v>
          </cell>
        </row>
        <row r="3128">
          <cell r="A3128">
            <v>274003</v>
          </cell>
          <cell r="B3128" t="str">
            <v>ｶｰﾃﾝﾎﾞｯｸｽ</v>
          </cell>
          <cell r="C3128" t="str">
            <v>杉 150*100*21</v>
          </cell>
          <cell r="D3128" t="str">
            <v>ｍ</v>
          </cell>
          <cell r="E3128">
            <v>3560</v>
          </cell>
          <cell r="F3128" t="str">
            <v>P-169</v>
          </cell>
        </row>
        <row r="3129">
          <cell r="A3129">
            <v>274004</v>
          </cell>
          <cell r="B3129" t="str">
            <v>ｶｰﾃﾝﾎﾞｯｸｽ</v>
          </cell>
          <cell r="C3129" t="str">
            <v>米ひば 150*100*21</v>
          </cell>
          <cell r="D3129" t="str">
            <v>ｍ</v>
          </cell>
          <cell r="E3129">
            <v>3600</v>
          </cell>
          <cell r="F3129" t="str">
            <v>P-169</v>
          </cell>
        </row>
        <row r="3130">
          <cell r="A3130">
            <v>274005</v>
          </cell>
          <cell r="B3130" t="str">
            <v>ｶｰﾃﾝﾎﾞｯｸｽ</v>
          </cell>
          <cell r="C3130" t="str">
            <v>ｽﾌﾟﾙｰｽ 150*100*21</v>
          </cell>
          <cell r="D3130" t="str">
            <v>ｍ</v>
          </cell>
          <cell r="E3130">
            <v>6860</v>
          </cell>
          <cell r="F3130" t="str">
            <v>P-169</v>
          </cell>
        </row>
        <row r="3131">
          <cell r="A3131">
            <v>274006</v>
          </cell>
          <cell r="B3131" t="str">
            <v>ｶｰﾃﾝﾎﾞｯｸｽ</v>
          </cell>
          <cell r="C3131" t="str">
            <v>しおじ 150*100*21</v>
          </cell>
          <cell r="D3131" t="str">
            <v>ｍ</v>
          </cell>
          <cell r="E3131">
            <v>10200</v>
          </cell>
          <cell r="F3131" t="str">
            <v>P-169</v>
          </cell>
        </row>
        <row r="3132">
          <cell r="A3132">
            <v>274007</v>
          </cell>
          <cell r="B3132" t="str">
            <v>ｶｰﾃﾝﾎﾞｯｸｽ</v>
          </cell>
          <cell r="C3132" t="str">
            <v>ﾗﾜﾝ 180*100*21</v>
          </cell>
          <cell r="D3132" t="str">
            <v>ｍ</v>
          </cell>
          <cell r="E3132">
            <v>4880</v>
          </cell>
          <cell r="F3132" t="str">
            <v>P-169</v>
          </cell>
        </row>
        <row r="3133">
          <cell r="A3133">
            <v>274008</v>
          </cell>
          <cell r="B3133" t="str">
            <v>ｶｰﾃﾝﾎﾞｯｸｽ</v>
          </cell>
          <cell r="C3133" t="str">
            <v>杉 180*100*21</v>
          </cell>
          <cell r="D3133" t="str">
            <v>ｍ</v>
          </cell>
          <cell r="E3133">
            <v>3600</v>
          </cell>
          <cell r="F3133" t="str">
            <v>P-169</v>
          </cell>
        </row>
        <row r="3134">
          <cell r="A3134">
            <v>274009</v>
          </cell>
          <cell r="B3134" t="str">
            <v>ｶｰﾃﾝﾎﾞｯｸｽ</v>
          </cell>
          <cell r="C3134" t="str">
            <v>米ひば 180*100*21</v>
          </cell>
          <cell r="D3134" t="str">
            <v>ｍ</v>
          </cell>
          <cell r="E3134">
            <v>3650</v>
          </cell>
          <cell r="F3134" t="str">
            <v>P-169</v>
          </cell>
        </row>
        <row r="3135">
          <cell r="A3135">
            <v>274010</v>
          </cell>
          <cell r="B3135" t="str">
            <v>ｶｰﾃﾝﾎﾞｯｸｽ</v>
          </cell>
          <cell r="C3135" t="str">
            <v>ｽﾌﾟﾙｰｽ 180*100*21</v>
          </cell>
          <cell r="D3135" t="str">
            <v>ｍ</v>
          </cell>
          <cell r="E3135">
            <v>7180</v>
          </cell>
          <cell r="F3135" t="str">
            <v>P-169</v>
          </cell>
        </row>
        <row r="3136">
          <cell r="A3136">
            <v>274011</v>
          </cell>
          <cell r="B3136" t="str">
            <v>ｶｰﾃﾝﾎﾞｯｸｽ</v>
          </cell>
          <cell r="C3136" t="str">
            <v>しおじ 180*100*21</v>
          </cell>
          <cell r="D3136" t="str">
            <v>ｍ</v>
          </cell>
          <cell r="E3136">
            <v>10800</v>
          </cell>
          <cell r="F3136" t="str">
            <v>P-169</v>
          </cell>
        </row>
        <row r="3137">
          <cell r="A3137">
            <v>274012</v>
          </cell>
          <cell r="B3137" t="str">
            <v>押入（天袋付）</v>
          </cell>
          <cell r="C3137" t="str">
            <v>幅900*高2300*奥行900</v>
          </cell>
          <cell r="D3137" t="str">
            <v>ヶ所</v>
          </cell>
          <cell r="E3137">
            <v>47500</v>
          </cell>
          <cell r="F3137" t="str">
            <v>P-169</v>
          </cell>
        </row>
        <row r="3138">
          <cell r="A3138">
            <v>274013</v>
          </cell>
          <cell r="B3138" t="str">
            <v>押入（天袋無）</v>
          </cell>
          <cell r="C3138" t="str">
            <v>幅900*高1800*奥行900</v>
          </cell>
          <cell r="D3138" t="str">
            <v>ヶ所</v>
          </cell>
          <cell r="E3138">
            <v>39400</v>
          </cell>
          <cell r="F3138" t="str">
            <v>P-169</v>
          </cell>
        </row>
        <row r="3139">
          <cell r="A3139">
            <v>274014</v>
          </cell>
          <cell r="B3139" t="str">
            <v>押入（天袋付）</v>
          </cell>
          <cell r="C3139" t="str">
            <v>幅1800*高2300*奥行900</v>
          </cell>
          <cell r="D3139" t="str">
            <v>ヶ所</v>
          </cell>
          <cell r="E3139">
            <v>78100</v>
          </cell>
          <cell r="F3139" t="str">
            <v>P-169</v>
          </cell>
        </row>
        <row r="3140">
          <cell r="A3140">
            <v>274015</v>
          </cell>
          <cell r="B3140" t="str">
            <v>押入（天袋無）</v>
          </cell>
          <cell r="C3140" t="str">
            <v>幅1800*高1800*奥行900</v>
          </cell>
          <cell r="D3140" t="str">
            <v>ヶ所</v>
          </cell>
          <cell r="E3140">
            <v>57900</v>
          </cell>
          <cell r="F3140" t="str">
            <v>P-169</v>
          </cell>
        </row>
        <row r="3141">
          <cell r="A3141">
            <v>274021</v>
          </cell>
          <cell r="B3141" t="str">
            <v>天袋</v>
          </cell>
          <cell r="C3141" t="str">
            <v>幅900</v>
          </cell>
          <cell r="D3141" t="str">
            <v>ヶ所</v>
          </cell>
          <cell r="E3141">
            <v>20400</v>
          </cell>
          <cell r="F3141" t="str">
            <v>P-169</v>
          </cell>
        </row>
        <row r="3142">
          <cell r="A3142">
            <v>274022</v>
          </cell>
          <cell r="B3142" t="str">
            <v>天袋</v>
          </cell>
          <cell r="C3142" t="str">
            <v>幅1800</v>
          </cell>
          <cell r="D3142" t="str">
            <v>ヶ所</v>
          </cell>
          <cell r="E3142">
            <v>29400</v>
          </cell>
          <cell r="F3142" t="str">
            <v>P-169</v>
          </cell>
        </row>
        <row r="3143">
          <cell r="A3143">
            <v>274031</v>
          </cell>
          <cell r="B3143" t="str">
            <v>床の間</v>
          </cell>
          <cell r="C3143" t="str">
            <v>幅1200</v>
          </cell>
          <cell r="D3143" t="str">
            <v>ヶ所</v>
          </cell>
          <cell r="E3143">
            <v>95600</v>
          </cell>
          <cell r="F3143" t="str">
            <v>P-169</v>
          </cell>
        </row>
        <row r="3144">
          <cell r="A3144">
            <v>274032</v>
          </cell>
          <cell r="B3144" t="str">
            <v>床の間</v>
          </cell>
          <cell r="C3144" t="str">
            <v>幅1800</v>
          </cell>
          <cell r="D3144" t="str">
            <v>ヶ所</v>
          </cell>
          <cell r="E3144">
            <v>124700</v>
          </cell>
          <cell r="F3144" t="str">
            <v>P-169</v>
          </cell>
        </row>
        <row r="3145">
          <cell r="A3145">
            <v>274033</v>
          </cell>
          <cell r="B3145" t="str">
            <v>床の間</v>
          </cell>
          <cell r="C3145" t="str">
            <v>幅2700</v>
          </cell>
          <cell r="D3145" t="str">
            <v>ヶ所</v>
          </cell>
          <cell r="E3145">
            <v>169100</v>
          </cell>
          <cell r="F3145" t="str">
            <v>P-169</v>
          </cell>
        </row>
        <row r="3146">
          <cell r="A3146">
            <v>274041</v>
          </cell>
          <cell r="B3146" t="str">
            <v>彫刻欄間</v>
          </cell>
          <cell r="C3146" t="str">
            <v>9*300*1800</v>
          </cell>
          <cell r="D3146" t="str">
            <v>ヶ所</v>
          </cell>
          <cell r="E3146">
            <v>26800</v>
          </cell>
          <cell r="F3146" t="str">
            <v>P-169</v>
          </cell>
        </row>
        <row r="3147">
          <cell r="A3147">
            <v>274051</v>
          </cell>
          <cell r="B3147" t="str">
            <v>彫刻欄間</v>
          </cell>
          <cell r="C3147" t="str">
            <v>12*300*1800</v>
          </cell>
          <cell r="D3147" t="str">
            <v>ヶ所</v>
          </cell>
          <cell r="E3147">
            <v>29500</v>
          </cell>
          <cell r="F3147" t="str">
            <v>P-169</v>
          </cell>
        </row>
        <row r="3148">
          <cell r="A3148">
            <v>274061</v>
          </cell>
          <cell r="B3148" t="str">
            <v>組子欄間</v>
          </cell>
          <cell r="C3148" t="str">
            <v>9*300*1800</v>
          </cell>
          <cell r="D3148" t="str">
            <v>ヶ所</v>
          </cell>
          <cell r="E3148">
            <v>29200</v>
          </cell>
          <cell r="F3148" t="str">
            <v>P-169</v>
          </cell>
        </row>
        <row r="3149">
          <cell r="A3149">
            <v>274071</v>
          </cell>
          <cell r="B3149" t="str">
            <v>組子欄間</v>
          </cell>
          <cell r="C3149" t="str">
            <v>12*300*1800</v>
          </cell>
          <cell r="D3149" t="str">
            <v>ヶ所</v>
          </cell>
          <cell r="E3149">
            <v>32200</v>
          </cell>
          <cell r="F3149" t="str">
            <v>P-169</v>
          </cell>
        </row>
        <row r="3150">
          <cell r="A3150">
            <v>274081</v>
          </cell>
          <cell r="B3150" t="str">
            <v>板欄間</v>
          </cell>
          <cell r="C3150" t="str">
            <v>12*300*1800</v>
          </cell>
          <cell r="D3150" t="str">
            <v>ヶ所</v>
          </cell>
          <cell r="E3150">
            <v>10500</v>
          </cell>
          <cell r="F3150" t="str">
            <v>P-169</v>
          </cell>
        </row>
        <row r="3151">
          <cell r="A3151">
            <v>274091</v>
          </cell>
          <cell r="B3151" t="str">
            <v>防蟻処理</v>
          </cell>
          <cell r="C3151" t="str">
            <v>土壌処理</v>
          </cell>
          <cell r="D3151" t="str">
            <v>ｍ2</v>
          </cell>
          <cell r="E3151">
            <v>738</v>
          </cell>
          <cell r="F3151" t="str">
            <v>P-169</v>
          </cell>
        </row>
        <row r="3152">
          <cell r="A3152">
            <v>274092</v>
          </cell>
          <cell r="B3152" t="str">
            <v>防蟻処理</v>
          </cell>
          <cell r="C3152" t="str">
            <v>木材処理</v>
          </cell>
          <cell r="D3152" t="str">
            <v>ｍ3</v>
          </cell>
          <cell r="E3152">
            <v>12300</v>
          </cell>
          <cell r="F3152" t="str">
            <v>P-170</v>
          </cell>
        </row>
        <row r="3154">
          <cell r="A3154" t="str">
            <v>電気工事</v>
          </cell>
        </row>
        <row r="3156">
          <cell r="A3156">
            <v>281001</v>
          </cell>
          <cell r="B3156" t="str">
            <v>電灯設備</v>
          </cell>
          <cell r="C3156" t="str">
            <v>専用住宅</v>
          </cell>
          <cell r="D3156" t="str">
            <v>ｍ2</v>
          </cell>
          <cell r="E3156">
            <v>5520</v>
          </cell>
          <cell r="F3156" t="str">
            <v>P-171</v>
          </cell>
        </row>
        <row r="3157">
          <cell r="A3157">
            <v>281002</v>
          </cell>
          <cell r="B3157" t="str">
            <v>電灯設備</v>
          </cell>
          <cell r="C3157" t="str">
            <v>共同住宅</v>
          </cell>
          <cell r="D3157" t="str">
            <v>ｍ2</v>
          </cell>
          <cell r="E3157">
            <v>5630</v>
          </cell>
          <cell r="F3157" t="str">
            <v>P-171</v>
          </cell>
        </row>
        <row r="3158">
          <cell r="A3158">
            <v>281003</v>
          </cell>
          <cell r="B3158" t="str">
            <v>電灯設備</v>
          </cell>
          <cell r="C3158" t="str">
            <v>事務所、店舗</v>
          </cell>
          <cell r="D3158" t="str">
            <v>ｍ2</v>
          </cell>
          <cell r="E3158">
            <v>6160</v>
          </cell>
          <cell r="F3158" t="str">
            <v>P-171</v>
          </cell>
        </row>
        <row r="3159">
          <cell r="A3159">
            <v>281004</v>
          </cell>
          <cell r="B3159" t="str">
            <v>電灯設備</v>
          </cell>
          <cell r="C3159" t="str">
            <v>工場、倉庫</v>
          </cell>
          <cell r="D3159" t="str">
            <v>ｍ2</v>
          </cell>
          <cell r="E3159">
            <v>4160</v>
          </cell>
          <cell r="F3159" t="str">
            <v>P-171</v>
          </cell>
        </row>
        <row r="3160">
          <cell r="A3160">
            <v>281011</v>
          </cell>
          <cell r="B3160" t="str">
            <v>動力設備</v>
          </cell>
          <cell r="C3160" t="str">
            <v>共同住宅</v>
          </cell>
          <cell r="D3160" t="str">
            <v>ｍ2</v>
          </cell>
          <cell r="E3160">
            <v>240</v>
          </cell>
          <cell r="F3160" t="str">
            <v>P-171</v>
          </cell>
        </row>
        <row r="3161">
          <cell r="A3161">
            <v>281012</v>
          </cell>
          <cell r="B3161" t="str">
            <v>動力設備</v>
          </cell>
          <cell r="C3161" t="str">
            <v>事務所、店舗</v>
          </cell>
          <cell r="D3161" t="str">
            <v>ｍ2</v>
          </cell>
          <cell r="E3161">
            <v>2620</v>
          </cell>
          <cell r="F3161" t="str">
            <v>P-171</v>
          </cell>
        </row>
        <row r="3162">
          <cell r="A3162">
            <v>281013</v>
          </cell>
          <cell r="B3162" t="str">
            <v>動力設備</v>
          </cell>
          <cell r="C3162" t="str">
            <v>工場、倉庫</v>
          </cell>
          <cell r="D3162" t="str">
            <v>ｍ2</v>
          </cell>
          <cell r="E3162">
            <v>3390</v>
          </cell>
          <cell r="F3162" t="str">
            <v>P-171</v>
          </cell>
        </row>
        <row r="3163">
          <cell r="A3163">
            <v>281021</v>
          </cell>
          <cell r="B3163" t="str">
            <v>避雷設備</v>
          </cell>
          <cell r="C3163" t="str">
            <v>配管.配線.突針.支持ﾊﾟｲﾌﾟ.導線.接地</v>
          </cell>
          <cell r="D3163" t="str">
            <v>ｍ2</v>
          </cell>
          <cell r="E3163">
            <v>409500</v>
          </cell>
          <cell r="F3163" t="str">
            <v>P-171</v>
          </cell>
        </row>
        <row r="3164">
          <cell r="A3164">
            <v>281031</v>
          </cell>
          <cell r="B3164" t="str">
            <v>構内配電線路</v>
          </cell>
          <cell r="C3164" t="str">
            <v>配管.配線.ﾌﾟﾙﾊﾞｯｸｽ.接地</v>
          </cell>
          <cell r="D3164" t="str">
            <v>ｍ2</v>
          </cell>
          <cell r="E3164">
            <v>530</v>
          </cell>
          <cell r="F3164" t="str">
            <v>P-171</v>
          </cell>
        </row>
        <row r="3165">
          <cell r="A3165">
            <v>281041</v>
          </cell>
          <cell r="B3165" t="str">
            <v>受変電設備</v>
          </cell>
          <cell r="C3165" t="str">
            <v>事務所、店舗</v>
          </cell>
          <cell r="D3165" t="str">
            <v>ｍ2</v>
          </cell>
          <cell r="E3165">
            <v>773400</v>
          </cell>
          <cell r="F3165" t="str">
            <v>P-171</v>
          </cell>
        </row>
        <row r="3166">
          <cell r="A3166">
            <v>281051</v>
          </cell>
          <cell r="B3166" t="str">
            <v>変圧器</v>
          </cell>
          <cell r="C3166" t="str">
            <v>単相 6KV/10KVA</v>
          </cell>
          <cell r="D3166" t="str">
            <v>台</v>
          </cell>
          <cell r="E3166">
            <v>15200</v>
          </cell>
          <cell r="F3166" t="str">
            <v>P-171</v>
          </cell>
        </row>
        <row r="3167">
          <cell r="A3167">
            <v>281052</v>
          </cell>
          <cell r="B3167" t="str">
            <v>変圧器</v>
          </cell>
          <cell r="C3167" t="str">
            <v>単相 6KV/20KVA</v>
          </cell>
          <cell r="D3167" t="str">
            <v>台</v>
          </cell>
          <cell r="E3167">
            <v>25900</v>
          </cell>
          <cell r="F3167" t="str">
            <v>P-171</v>
          </cell>
        </row>
        <row r="3168">
          <cell r="A3168">
            <v>281053</v>
          </cell>
          <cell r="B3168" t="str">
            <v>変圧器</v>
          </cell>
          <cell r="C3168" t="str">
            <v>単相 6KV/75KVA</v>
          </cell>
          <cell r="D3168" t="str">
            <v>台</v>
          </cell>
          <cell r="E3168">
            <v>52900</v>
          </cell>
          <cell r="F3168" t="str">
            <v>P-171</v>
          </cell>
        </row>
        <row r="3169">
          <cell r="A3169">
            <v>281054</v>
          </cell>
          <cell r="B3169" t="str">
            <v>変圧器</v>
          </cell>
          <cell r="C3169" t="str">
            <v>単相 6KV/100KVA</v>
          </cell>
          <cell r="D3169" t="str">
            <v>台</v>
          </cell>
          <cell r="E3169">
            <v>56700</v>
          </cell>
          <cell r="F3169" t="str">
            <v>P-171</v>
          </cell>
        </row>
        <row r="3170">
          <cell r="A3170">
            <v>281061</v>
          </cell>
          <cell r="B3170" t="str">
            <v>変圧器</v>
          </cell>
          <cell r="C3170" t="str">
            <v>三相 6KV/20KVA</v>
          </cell>
          <cell r="D3170" t="str">
            <v>台</v>
          </cell>
          <cell r="E3170">
            <v>31600</v>
          </cell>
          <cell r="F3170" t="str">
            <v>P-171</v>
          </cell>
        </row>
        <row r="3171">
          <cell r="A3171">
            <v>281062</v>
          </cell>
          <cell r="B3171" t="str">
            <v>変圧器</v>
          </cell>
          <cell r="C3171" t="str">
            <v>三相 6KV/75KVA</v>
          </cell>
          <cell r="D3171" t="str">
            <v>台</v>
          </cell>
          <cell r="E3171">
            <v>60100</v>
          </cell>
          <cell r="F3171" t="str">
            <v>P-171</v>
          </cell>
        </row>
        <row r="3172">
          <cell r="A3172">
            <v>281063</v>
          </cell>
          <cell r="B3172" t="str">
            <v>変圧器</v>
          </cell>
          <cell r="C3172" t="str">
            <v>三相 6KV/100KVA</v>
          </cell>
          <cell r="D3172" t="str">
            <v>台</v>
          </cell>
          <cell r="E3172">
            <v>66600</v>
          </cell>
          <cell r="F3172" t="str">
            <v>P-171</v>
          </cell>
        </row>
        <row r="3173">
          <cell r="A3173">
            <v>281064</v>
          </cell>
          <cell r="B3173" t="str">
            <v>変圧器</v>
          </cell>
          <cell r="C3173" t="str">
            <v>三相 6KV/150KVA</v>
          </cell>
          <cell r="D3173" t="str">
            <v>台</v>
          </cell>
          <cell r="E3173">
            <v>88200</v>
          </cell>
          <cell r="F3173" t="str">
            <v>P-171</v>
          </cell>
        </row>
        <row r="3174">
          <cell r="A3174">
            <v>281065</v>
          </cell>
          <cell r="B3174" t="str">
            <v>変圧器</v>
          </cell>
          <cell r="C3174" t="str">
            <v>三相 6KV/200KVA</v>
          </cell>
          <cell r="D3174" t="str">
            <v>台</v>
          </cell>
          <cell r="E3174">
            <v>97900</v>
          </cell>
          <cell r="F3174" t="str">
            <v>P-171</v>
          </cell>
        </row>
        <row r="3175">
          <cell r="A3175">
            <v>281066</v>
          </cell>
          <cell r="B3175" t="str">
            <v>変圧器</v>
          </cell>
          <cell r="C3175" t="str">
            <v>三相 6KV/300KVA</v>
          </cell>
          <cell r="D3175" t="str">
            <v>台</v>
          </cell>
          <cell r="E3175">
            <v>124600</v>
          </cell>
          <cell r="F3175" t="str">
            <v>P-171</v>
          </cell>
        </row>
        <row r="3176">
          <cell r="A3176">
            <v>281071</v>
          </cell>
          <cell r="B3176" t="str">
            <v>高圧ｺﾝﾃﾞﾝｻ</v>
          </cell>
          <cell r="C3176" t="str">
            <v>三相 15KVA以下</v>
          </cell>
          <cell r="D3176" t="str">
            <v>台</v>
          </cell>
          <cell r="E3176">
            <v>9900</v>
          </cell>
          <cell r="F3176" t="str">
            <v>P-171</v>
          </cell>
        </row>
        <row r="3177">
          <cell r="A3177">
            <v>281072</v>
          </cell>
          <cell r="B3177" t="str">
            <v>高圧ｺﾝﾃﾞﾝｻ</v>
          </cell>
          <cell r="C3177" t="str">
            <v>三相 20KVA以下</v>
          </cell>
          <cell r="D3177" t="str">
            <v>台</v>
          </cell>
          <cell r="E3177">
            <v>14400</v>
          </cell>
          <cell r="F3177" t="str">
            <v>P-171</v>
          </cell>
        </row>
        <row r="3178">
          <cell r="A3178">
            <v>281073</v>
          </cell>
          <cell r="B3178" t="str">
            <v>高圧ｺﾝﾃﾞﾝｻ</v>
          </cell>
          <cell r="C3178" t="str">
            <v>三相 25KVA以下</v>
          </cell>
          <cell r="D3178" t="str">
            <v>台</v>
          </cell>
          <cell r="E3178">
            <v>18600</v>
          </cell>
          <cell r="F3178" t="str">
            <v>P-171</v>
          </cell>
        </row>
        <row r="3179">
          <cell r="A3179">
            <v>281074</v>
          </cell>
          <cell r="B3179" t="str">
            <v>高圧ｺﾝﾃﾞﾝｻ</v>
          </cell>
          <cell r="C3179" t="str">
            <v>三相 30KVA以下</v>
          </cell>
          <cell r="D3179" t="str">
            <v>台</v>
          </cell>
          <cell r="E3179">
            <v>19000</v>
          </cell>
          <cell r="F3179" t="str">
            <v>P-171</v>
          </cell>
        </row>
        <row r="3180">
          <cell r="A3180">
            <v>281075</v>
          </cell>
          <cell r="B3180" t="str">
            <v>高圧ｺﾝﾃﾞﾝｻ</v>
          </cell>
          <cell r="C3180" t="str">
            <v>三相 50KVA以下</v>
          </cell>
          <cell r="D3180" t="str">
            <v>台</v>
          </cell>
          <cell r="E3180">
            <v>21700</v>
          </cell>
          <cell r="F3180" t="str">
            <v>P-171</v>
          </cell>
        </row>
        <row r="3181">
          <cell r="A3181">
            <v>281076</v>
          </cell>
          <cell r="B3181" t="str">
            <v>高圧ｺﾝﾃﾞﾝｻ</v>
          </cell>
          <cell r="C3181" t="str">
            <v>三相 75KVA以下</v>
          </cell>
          <cell r="D3181" t="str">
            <v>台</v>
          </cell>
          <cell r="E3181">
            <v>37300</v>
          </cell>
          <cell r="F3181" t="str">
            <v>P-171</v>
          </cell>
        </row>
        <row r="3182">
          <cell r="A3182">
            <v>281101</v>
          </cell>
          <cell r="B3182" t="str">
            <v>電話配線</v>
          </cell>
          <cell r="C3182" t="str">
            <v>専用住宅</v>
          </cell>
          <cell r="D3182" t="str">
            <v>ｍ2</v>
          </cell>
          <cell r="E3182">
            <v>421700</v>
          </cell>
          <cell r="F3182" t="str">
            <v>P-172</v>
          </cell>
        </row>
        <row r="3183">
          <cell r="A3183">
            <v>281151</v>
          </cell>
          <cell r="B3183" t="str">
            <v>ｲﾝﾀｰﾎﾝ</v>
          </cell>
          <cell r="C3183" t="str">
            <v>専用住宅</v>
          </cell>
          <cell r="D3183" t="str">
            <v>ｍ2</v>
          </cell>
          <cell r="E3183">
            <v>47600</v>
          </cell>
          <cell r="F3183" t="str">
            <v>P-172</v>
          </cell>
        </row>
        <row r="3184">
          <cell r="A3184">
            <v>281201</v>
          </cell>
          <cell r="B3184" t="str">
            <v>ﾃﾚﾋﾞ共聴設備</v>
          </cell>
          <cell r="C3184" t="str">
            <v>専用住宅</v>
          </cell>
          <cell r="D3184" t="str">
            <v>ｍ2</v>
          </cell>
          <cell r="E3184">
            <v>47400</v>
          </cell>
          <cell r="F3184" t="str">
            <v>P-172</v>
          </cell>
        </row>
        <row r="3185">
          <cell r="A3185">
            <v>281301</v>
          </cell>
          <cell r="B3185" t="str">
            <v>火災報知器</v>
          </cell>
          <cell r="C3185" t="str">
            <v>事務所、店舗</v>
          </cell>
          <cell r="D3185" t="str">
            <v>ｍ2</v>
          </cell>
          <cell r="E3185">
            <v>45500</v>
          </cell>
          <cell r="F3185" t="str">
            <v>P-172</v>
          </cell>
        </row>
        <row r="3186">
          <cell r="A3186">
            <v>281302</v>
          </cell>
          <cell r="B3186" t="str">
            <v>火災報知器</v>
          </cell>
          <cell r="C3186" t="str">
            <v>工場、倉庫</v>
          </cell>
          <cell r="D3186" t="str">
            <v>ｍ2</v>
          </cell>
          <cell r="E3186">
            <v>609600</v>
          </cell>
          <cell r="F3186" t="str">
            <v>P-172</v>
          </cell>
        </row>
        <row r="3187">
          <cell r="A3187">
            <v>281311</v>
          </cell>
          <cell r="B3187" t="str">
            <v>警報ベル</v>
          </cell>
          <cell r="C3187" t="str">
            <v>共同住宅</v>
          </cell>
          <cell r="D3187" t="str">
            <v>ｍ2</v>
          </cell>
          <cell r="E3187">
            <v>58100</v>
          </cell>
          <cell r="F3187" t="str">
            <v>P-172</v>
          </cell>
        </row>
        <row r="3188">
          <cell r="A3188">
            <v>281401</v>
          </cell>
          <cell r="B3188" t="str">
            <v>電気時計設備（親）</v>
          </cell>
          <cell r="C3188" t="str">
            <v>壁掛型</v>
          </cell>
          <cell r="D3188" t="str">
            <v>台</v>
          </cell>
          <cell r="E3188">
            <v>31000</v>
          </cell>
          <cell r="F3188" t="str">
            <v>P-172</v>
          </cell>
        </row>
        <row r="3189">
          <cell r="A3189">
            <v>281402</v>
          </cell>
          <cell r="B3189" t="str">
            <v>電気時計設備（親）</v>
          </cell>
          <cell r="C3189" t="str">
            <v>設置型</v>
          </cell>
          <cell r="D3189" t="str">
            <v>台</v>
          </cell>
          <cell r="E3189">
            <v>61800</v>
          </cell>
          <cell r="F3189" t="str">
            <v>P-172</v>
          </cell>
        </row>
        <row r="3190">
          <cell r="A3190">
            <v>281411</v>
          </cell>
          <cell r="B3190" t="str">
            <v>電気時計設備（子）</v>
          </cell>
          <cell r="C3190" t="str">
            <v>壁掛型</v>
          </cell>
          <cell r="D3190" t="str">
            <v>個</v>
          </cell>
          <cell r="E3190">
            <v>2020</v>
          </cell>
          <cell r="F3190" t="str">
            <v>P-172</v>
          </cell>
        </row>
        <row r="3191">
          <cell r="A3191">
            <v>281412</v>
          </cell>
          <cell r="B3191" t="str">
            <v>電気時計設備（子）</v>
          </cell>
          <cell r="C3191" t="str">
            <v>設置型</v>
          </cell>
          <cell r="D3191" t="str">
            <v>個</v>
          </cell>
          <cell r="E3191">
            <v>5330</v>
          </cell>
          <cell r="F3191" t="str">
            <v>P-172</v>
          </cell>
        </row>
        <row r="3192">
          <cell r="A3192">
            <v>281421</v>
          </cell>
          <cell r="B3192" t="str">
            <v>制御監視盤</v>
          </cell>
          <cell r="C3192" t="str">
            <v>埋込型</v>
          </cell>
          <cell r="D3192" t="str">
            <v>面</v>
          </cell>
          <cell r="E3192">
            <v>50600</v>
          </cell>
          <cell r="F3192" t="str">
            <v>P-172</v>
          </cell>
        </row>
        <row r="3193">
          <cell r="A3193">
            <v>281501</v>
          </cell>
          <cell r="B3193" t="str">
            <v>拡声装置</v>
          </cell>
          <cell r="C3193" t="str">
            <v>１５Ｗ 卓上型</v>
          </cell>
          <cell r="D3193" t="str">
            <v>台</v>
          </cell>
          <cell r="E3193">
            <v>18400</v>
          </cell>
          <cell r="F3193" t="str">
            <v>P-172</v>
          </cell>
        </row>
        <row r="3194">
          <cell r="A3194">
            <v>281502</v>
          </cell>
          <cell r="B3194" t="str">
            <v>拡声装置</v>
          </cell>
          <cell r="C3194" t="str">
            <v>６０Ｗ 設置型</v>
          </cell>
          <cell r="D3194" t="str">
            <v>台</v>
          </cell>
          <cell r="E3194">
            <v>32000</v>
          </cell>
          <cell r="F3194" t="str">
            <v>P-172</v>
          </cell>
        </row>
        <row r="3195">
          <cell r="A3195">
            <v>281503</v>
          </cell>
          <cell r="B3195" t="str">
            <v>拡声装置</v>
          </cell>
          <cell r="C3195" t="str">
            <v>１２０Ｗ 設置型</v>
          </cell>
          <cell r="D3195" t="str">
            <v>台</v>
          </cell>
          <cell r="E3195">
            <v>60700</v>
          </cell>
          <cell r="F3195" t="str">
            <v>P-172</v>
          </cell>
        </row>
        <row r="3196">
          <cell r="A3196">
            <v>281551</v>
          </cell>
          <cell r="B3196" t="str">
            <v>ｽﾋﾟｰｶｰ</v>
          </cell>
          <cell r="C3196" t="str">
            <v>壁掛型</v>
          </cell>
          <cell r="D3196" t="str">
            <v>個</v>
          </cell>
          <cell r="E3196">
            <v>2020</v>
          </cell>
          <cell r="F3196" t="str">
            <v>P-172</v>
          </cell>
        </row>
        <row r="3197">
          <cell r="A3197">
            <v>281552</v>
          </cell>
          <cell r="B3197" t="str">
            <v>ｽﾋﾟｰｶｰ</v>
          </cell>
          <cell r="C3197" t="str">
            <v>天井埋込型</v>
          </cell>
          <cell r="D3197" t="str">
            <v>個</v>
          </cell>
          <cell r="E3197">
            <v>4040</v>
          </cell>
          <cell r="F3197" t="str">
            <v>P-172</v>
          </cell>
        </row>
        <row r="3198">
          <cell r="A3198">
            <v>281561</v>
          </cell>
          <cell r="B3198" t="str">
            <v>音量調整器</v>
          </cell>
          <cell r="C3198" t="str">
            <v>天井埋込型</v>
          </cell>
          <cell r="D3198" t="str">
            <v>個</v>
          </cell>
          <cell r="E3198">
            <v>1100</v>
          </cell>
          <cell r="F3198" t="str">
            <v>P-172</v>
          </cell>
        </row>
        <row r="3199">
          <cell r="A3199">
            <v>281571</v>
          </cell>
          <cell r="B3199" t="str">
            <v>電灯設備</v>
          </cell>
          <cell r="C3199" t="str">
            <v>車庫</v>
          </cell>
          <cell r="D3199" t="str">
            <v xml:space="preserve"> ｍ２</v>
          </cell>
          <cell r="E3199">
            <v>610</v>
          </cell>
          <cell r="F3199" t="str">
            <v>P-172</v>
          </cell>
        </row>
        <row r="3200">
          <cell r="A3200">
            <v>281581</v>
          </cell>
          <cell r="B3200" t="str">
            <v>照明設備</v>
          </cell>
          <cell r="C3200" t="str">
            <v>戸建住宅用</v>
          </cell>
          <cell r="D3200" t="str">
            <v xml:space="preserve"> ｍ２</v>
          </cell>
          <cell r="E3200">
            <v>1560</v>
          </cell>
          <cell r="F3200" t="str">
            <v>P-172</v>
          </cell>
        </row>
        <row r="3201">
          <cell r="A3201">
            <v>281582</v>
          </cell>
          <cell r="B3201" t="str">
            <v>照明設備</v>
          </cell>
          <cell r="C3201" t="str">
            <v>共同住宅用</v>
          </cell>
          <cell r="D3201" t="str">
            <v xml:space="preserve"> ｍ２</v>
          </cell>
          <cell r="E3201">
            <v>950</v>
          </cell>
          <cell r="F3201" t="str">
            <v>P-172</v>
          </cell>
        </row>
        <row r="3202">
          <cell r="A3202">
            <v>281583</v>
          </cell>
          <cell r="B3202" t="str">
            <v>照明設備</v>
          </cell>
          <cell r="C3202" t="str">
            <v>店舗用</v>
          </cell>
          <cell r="D3202" t="str">
            <v xml:space="preserve"> ｍ２</v>
          </cell>
          <cell r="E3202">
            <v>1350</v>
          </cell>
          <cell r="F3202" t="str">
            <v>P-172</v>
          </cell>
        </row>
        <row r="3203">
          <cell r="A3203">
            <v>281584</v>
          </cell>
          <cell r="B3203" t="str">
            <v>照明設備</v>
          </cell>
          <cell r="C3203" t="str">
            <v>事務所ビル用</v>
          </cell>
          <cell r="D3203" t="str">
            <v xml:space="preserve"> ｍ２</v>
          </cell>
          <cell r="E3203">
            <v>1580</v>
          </cell>
          <cell r="F3203" t="str">
            <v>P-172</v>
          </cell>
        </row>
        <row r="3204">
          <cell r="A3204">
            <v>281585</v>
          </cell>
          <cell r="B3204" t="str">
            <v>照明設備</v>
          </cell>
          <cell r="C3204" t="str">
            <v>工場用</v>
          </cell>
          <cell r="D3204" t="str">
            <v xml:space="preserve"> ｍ２</v>
          </cell>
          <cell r="E3204">
            <v>470</v>
          </cell>
          <cell r="F3204" t="str">
            <v>P-172</v>
          </cell>
        </row>
        <row r="3205">
          <cell r="A3205">
            <v>281586</v>
          </cell>
          <cell r="B3205" t="str">
            <v>照明設備</v>
          </cell>
          <cell r="C3205" t="str">
            <v>車庫用</v>
          </cell>
          <cell r="D3205" t="str">
            <v xml:space="preserve"> ｍ２</v>
          </cell>
          <cell r="E3205">
            <v>200</v>
          </cell>
          <cell r="F3205" t="str">
            <v>P-172</v>
          </cell>
        </row>
        <row r="3206">
          <cell r="A3206">
            <v>281591</v>
          </cell>
          <cell r="B3206" t="str">
            <v>動力設備</v>
          </cell>
          <cell r="C3206" t="str">
            <v>事務所</v>
          </cell>
          <cell r="D3206" t="str">
            <v>ｍ2</v>
          </cell>
          <cell r="E3206">
            <v>910</v>
          </cell>
          <cell r="F3206" t="str">
            <v>P-172</v>
          </cell>
        </row>
        <row r="3208">
          <cell r="A3208" t="str">
            <v>給水給湯工事</v>
          </cell>
        </row>
        <row r="3210">
          <cell r="A3210">
            <v>282001</v>
          </cell>
          <cell r="B3210" t="str">
            <v>給水設備</v>
          </cell>
          <cell r="C3210" t="str">
            <v>専用住宅</v>
          </cell>
          <cell r="D3210" t="str">
            <v>ｍ2</v>
          </cell>
          <cell r="E3210">
            <v>1790</v>
          </cell>
          <cell r="F3210" t="str">
            <v>P-173</v>
          </cell>
        </row>
        <row r="3211">
          <cell r="A3211">
            <v>282002</v>
          </cell>
          <cell r="B3211" t="str">
            <v>給水設備</v>
          </cell>
          <cell r="C3211" t="str">
            <v>共同住宅</v>
          </cell>
          <cell r="D3211" t="str">
            <v>ｍ2</v>
          </cell>
          <cell r="E3211">
            <v>850</v>
          </cell>
          <cell r="F3211" t="str">
            <v>P-173</v>
          </cell>
        </row>
        <row r="3212">
          <cell r="A3212">
            <v>282003</v>
          </cell>
          <cell r="B3212" t="str">
            <v>給水設備</v>
          </cell>
          <cell r="C3212" t="str">
            <v>事務所、店舗</v>
          </cell>
          <cell r="D3212" t="str">
            <v>ｍ2</v>
          </cell>
          <cell r="E3212">
            <v>1490</v>
          </cell>
          <cell r="F3212" t="str">
            <v>P-173</v>
          </cell>
        </row>
        <row r="3213">
          <cell r="A3213">
            <v>282004</v>
          </cell>
          <cell r="B3213" t="str">
            <v>給水設備</v>
          </cell>
          <cell r="C3213" t="str">
            <v>工場、倉庫</v>
          </cell>
          <cell r="D3213" t="str">
            <v>ｍ2</v>
          </cell>
          <cell r="E3213">
            <v>400</v>
          </cell>
          <cell r="F3213" t="str">
            <v>P-173</v>
          </cell>
        </row>
        <row r="3214">
          <cell r="A3214">
            <v>282051</v>
          </cell>
          <cell r="B3214" t="str">
            <v>給湯設備</v>
          </cell>
          <cell r="C3214" t="str">
            <v>専用住宅</v>
          </cell>
          <cell r="D3214" t="str">
            <v>ｍ2</v>
          </cell>
          <cell r="E3214">
            <v>650</v>
          </cell>
          <cell r="F3214" t="str">
            <v>P-173</v>
          </cell>
        </row>
        <row r="3215">
          <cell r="A3215">
            <v>282052</v>
          </cell>
          <cell r="B3215" t="str">
            <v>給湯設備</v>
          </cell>
          <cell r="C3215" t="str">
            <v>共同住宅</v>
          </cell>
          <cell r="D3215" t="str">
            <v>ｍ2</v>
          </cell>
          <cell r="E3215">
            <v>300</v>
          </cell>
          <cell r="F3215" t="str">
            <v>P-173</v>
          </cell>
        </row>
        <row r="3216">
          <cell r="A3216">
            <v>282053</v>
          </cell>
          <cell r="B3216" t="str">
            <v>給湯設備</v>
          </cell>
          <cell r="C3216" t="str">
            <v>事務所、店舗</v>
          </cell>
          <cell r="D3216" t="str">
            <v>ｍ2</v>
          </cell>
          <cell r="E3216">
            <v>24</v>
          </cell>
          <cell r="F3216" t="str">
            <v>P-173</v>
          </cell>
        </row>
        <row r="3217">
          <cell r="A3217">
            <v>282101</v>
          </cell>
          <cell r="B3217" t="str">
            <v>受水槽据付</v>
          </cell>
          <cell r="C3217" t="str">
            <v>容量 1.0m3</v>
          </cell>
          <cell r="D3217" t="str">
            <v>基</v>
          </cell>
          <cell r="E3217">
            <v>20900</v>
          </cell>
          <cell r="F3217" t="str">
            <v>P-173</v>
          </cell>
        </row>
        <row r="3218">
          <cell r="A3218">
            <v>282102</v>
          </cell>
          <cell r="B3218" t="str">
            <v>受水槽据付</v>
          </cell>
          <cell r="C3218" t="str">
            <v>容量 2.0m3</v>
          </cell>
          <cell r="D3218" t="str">
            <v>基</v>
          </cell>
          <cell r="E3218">
            <v>36100</v>
          </cell>
          <cell r="F3218" t="str">
            <v>P-173</v>
          </cell>
        </row>
        <row r="3219">
          <cell r="A3219">
            <v>282103</v>
          </cell>
          <cell r="B3219" t="str">
            <v>受水槽据付</v>
          </cell>
          <cell r="C3219" t="str">
            <v>容量 3.0m3</v>
          </cell>
          <cell r="D3219" t="str">
            <v>基</v>
          </cell>
          <cell r="E3219">
            <v>41800</v>
          </cell>
          <cell r="F3219" t="str">
            <v>P-173</v>
          </cell>
        </row>
        <row r="3220">
          <cell r="A3220">
            <v>282104</v>
          </cell>
          <cell r="B3220" t="str">
            <v>受水槽据付</v>
          </cell>
          <cell r="C3220" t="str">
            <v>容量 5.0m3</v>
          </cell>
          <cell r="D3220" t="str">
            <v>基</v>
          </cell>
          <cell r="E3220">
            <v>53200</v>
          </cell>
          <cell r="F3220" t="str">
            <v>P-173</v>
          </cell>
        </row>
        <row r="3221">
          <cell r="A3221">
            <v>282201</v>
          </cell>
          <cell r="B3221" t="str">
            <v>ポンプ据付</v>
          </cell>
          <cell r="C3221" t="str">
            <v>渦巻ﾎﾟﾝﾌﾟ出力0.57Kw</v>
          </cell>
          <cell r="D3221" t="str">
            <v>台</v>
          </cell>
          <cell r="E3221">
            <v>25000</v>
          </cell>
          <cell r="F3221" t="str">
            <v>P-173</v>
          </cell>
        </row>
        <row r="3222">
          <cell r="A3222">
            <v>282202</v>
          </cell>
          <cell r="B3222" t="str">
            <v>ポンプ据付</v>
          </cell>
          <cell r="C3222" t="str">
            <v>渦巻ﾎﾟﾝﾌﾟ出力1.5Kw</v>
          </cell>
          <cell r="D3222" t="str">
            <v>台</v>
          </cell>
          <cell r="E3222">
            <v>28600</v>
          </cell>
          <cell r="F3222" t="str">
            <v>P-173</v>
          </cell>
        </row>
        <row r="3223">
          <cell r="A3223">
            <v>282203</v>
          </cell>
          <cell r="B3223" t="str">
            <v>ポンプ据付</v>
          </cell>
          <cell r="C3223" t="str">
            <v>渦巻ﾎﾟﾝﾌﾟ出力2.5Kw</v>
          </cell>
          <cell r="D3223" t="str">
            <v>台</v>
          </cell>
          <cell r="E3223">
            <v>34000</v>
          </cell>
          <cell r="F3223" t="str">
            <v>P-173</v>
          </cell>
        </row>
        <row r="3224">
          <cell r="A3224">
            <v>282204</v>
          </cell>
          <cell r="B3224" t="str">
            <v>ポンプ据付</v>
          </cell>
          <cell r="C3224" t="str">
            <v>渦巻ﾎﾟﾝﾌﾟ出力3.7Kw</v>
          </cell>
          <cell r="D3224" t="str">
            <v>台</v>
          </cell>
          <cell r="E3224">
            <v>37500</v>
          </cell>
          <cell r="F3224" t="str">
            <v>P-173</v>
          </cell>
        </row>
        <row r="3225">
          <cell r="A3225">
            <v>282205</v>
          </cell>
          <cell r="B3225" t="str">
            <v>ポンプ据付</v>
          </cell>
          <cell r="C3225" t="str">
            <v>渦巻ﾎﾟﾝﾌﾟ出力5.5Kw</v>
          </cell>
          <cell r="D3225" t="str">
            <v>台</v>
          </cell>
          <cell r="E3225">
            <v>46500</v>
          </cell>
          <cell r="F3225" t="str">
            <v>P-173</v>
          </cell>
        </row>
        <row r="3226">
          <cell r="A3226">
            <v>282521</v>
          </cell>
          <cell r="B3226" t="str">
            <v>ポンプ据付</v>
          </cell>
          <cell r="C3226" t="str">
            <v>多段ﾎﾟﾝﾌﾟ出力1.5Kw</v>
          </cell>
          <cell r="D3226" t="str">
            <v>台</v>
          </cell>
          <cell r="E3226">
            <v>37500</v>
          </cell>
          <cell r="F3226" t="str">
            <v>P-173</v>
          </cell>
        </row>
        <row r="3227">
          <cell r="A3227">
            <v>282522</v>
          </cell>
          <cell r="B3227" t="str">
            <v>ポンプ据付</v>
          </cell>
          <cell r="C3227" t="str">
            <v>多段ﾎﾟﾝﾌﾟ出力2.5Kw</v>
          </cell>
          <cell r="D3227" t="str">
            <v>台</v>
          </cell>
          <cell r="E3227">
            <v>41100</v>
          </cell>
          <cell r="F3227" t="str">
            <v>P-173</v>
          </cell>
        </row>
        <row r="3228">
          <cell r="A3228">
            <v>282523</v>
          </cell>
          <cell r="B3228" t="str">
            <v>ポンプ据付</v>
          </cell>
          <cell r="C3228" t="str">
            <v>多段ﾎﾟﾝﾌﾟ出力3.7Kw</v>
          </cell>
          <cell r="D3228" t="str">
            <v>台</v>
          </cell>
          <cell r="E3228">
            <v>48300</v>
          </cell>
          <cell r="F3228" t="str">
            <v>P-173</v>
          </cell>
        </row>
        <row r="3229">
          <cell r="A3229">
            <v>282524</v>
          </cell>
          <cell r="B3229" t="str">
            <v>ポンプ据付</v>
          </cell>
          <cell r="C3229" t="str">
            <v>多段ﾎﾟﾝﾌﾟ出力5.5Kw</v>
          </cell>
          <cell r="D3229" t="str">
            <v>台</v>
          </cell>
          <cell r="E3229">
            <v>55400</v>
          </cell>
          <cell r="F3229" t="str">
            <v>P-173</v>
          </cell>
        </row>
        <row r="3230">
          <cell r="A3230">
            <v>282301</v>
          </cell>
          <cell r="B3230" t="str">
            <v>風呂釜据付</v>
          </cell>
          <cell r="C3230" t="str">
            <v>循環式（ｶﾞｽ焚き）電熱面積2.0m2以下</v>
          </cell>
          <cell r="D3230" t="str">
            <v>ヶ所</v>
          </cell>
          <cell r="E3230">
            <v>8930</v>
          </cell>
          <cell r="F3230" t="str">
            <v>P-173</v>
          </cell>
        </row>
        <row r="3231">
          <cell r="A3231">
            <v>282302</v>
          </cell>
          <cell r="B3231" t="str">
            <v>風呂釜据付</v>
          </cell>
          <cell r="C3231" t="str">
            <v>循環式（ｶﾞｽ焚き）電熱面積3.0m2以下</v>
          </cell>
          <cell r="D3231" t="str">
            <v>ヶ所</v>
          </cell>
          <cell r="E3231">
            <v>8930</v>
          </cell>
          <cell r="F3231" t="str">
            <v>P-173</v>
          </cell>
        </row>
        <row r="3232">
          <cell r="A3232">
            <v>282303</v>
          </cell>
          <cell r="B3232" t="str">
            <v>風呂釜据付</v>
          </cell>
          <cell r="C3232" t="str">
            <v>循環式（ｶﾞｽ焚き）電熱面積4.0m2以下</v>
          </cell>
          <cell r="D3232" t="str">
            <v>ヶ所</v>
          </cell>
          <cell r="E3232">
            <v>8930</v>
          </cell>
          <cell r="F3232" t="str">
            <v>P-173</v>
          </cell>
        </row>
        <row r="3233">
          <cell r="A3233">
            <v>282351</v>
          </cell>
          <cell r="B3233" t="str">
            <v>浴槽据付</v>
          </cell>
          <cell r="C3233" t="str">
            <v>設置型</v>
          </cell>
          <cell r="D3233" t="str">
            <v>個</v>
          </cell>
          <cell r="E3233">
            <v>9820</v>
          </cell>
          <cell r="F3233" t="str">
            <v>P-173</v>
          </cell>
        </row>
        <row r="3234">
          <cell r="A3234">
            <v>282401</v>
          </cell>
          <cell r="B3234" t="str">
            <v>湯沸器</v>
          </cell>
          <cell r="C3234" t="str">
            <v>置台型（貯湯式）貯湯量20㍑以下</v>
          </cell>
          <cell r="D3234" t="str">
            <v>台</v>
          </cell>
          <cell r="E3234">
            <v>9880</v>
          </cell>
          <cell r="F3234" t="str">
            <v>P-173</v>
          </cell>
        </row>
        <row r="3235">
          <cell r="A3235">
            <v>282402</v>
          </cell>
          <cell r="B3235" t="str">
            <v>湯沸器</v>
          </cell>
          <cell r="C3235" t="str">
            <v>置台型（貯湯式）貯湯量20㍑以下</v>
          </cell>
          <cell r="D3235" t="str">
            <v>台</v>
          </cell>
          <cell r="E3235">
            <v>11000</v>
          </cell>
          <cell r="F3235" t="str">
            <v>P-173</v>
          </cell>
        </row>
        <row r="3236">
          <cell r="A3236">
            <v>282411</v>
          </cell>
          <cell r="B3236" t="str">
            <v>湯沸器</v>
          </cell>
          <cell r="C3236" t="str">
            <v>壁掛型 貯湯量20㍑以下</v>
          </cell>
          <cell r="D3236" t="str">
            <v>台</v>
          </cell>
          <cell r="E3236">
            <v>18200</v>
          </cell>
          <cell r="F3236" t="str">
            <v>P-174</v>
          </cell>
        </row>
        <row r="3237">
          <cell r="A3237">
            <v>282412</v>
          </cell>
          <cell r="B3237" t="str">
            <v>湯沸器</v>
          </cell>
          <cell r="C3237" t="str">
            <v>壁掛型（貯湯式）貯湯量20㍑以下</v>
          </cell>
          <cell r="D3237" t="str">
            <v>台</v>
          </cell>
          <cell r="E3237">
            <v>19300</v>
          </cell>
          <cell r="F3237" t="str">
            <v>P-174</v>
          </cell>
        </row>
        <row r="3238">
          <cell r="A3238">
            <v>282421</v>
          </cell>
          <cell r="B3238" t="str">
            <v>湯沸器</v>
          </cell>
          <cell r="C3238" t="str">
            <v>瞬間湯沸器 能力５号</v>
          </cell>
          <cell r="D3238" t="str">
            <v>台</v>
          </cell>
          <cell r="E3238">
            <v>18200</v>
          </cell>
          <cell r="F3238" t="str">
            <v>P-174</v>
          </cell>
        </row>
        <row r="3239">
          <cell r="A3239">
            <v>282422</v>
          </cell>
          <cell r="B3239" t="str">
            <v>湯沸器</v>
          </cell>
          <cell r="C3239" t="str">
            <v>瞬間湯沸器 能力６号</v>
          </cell>
          <cell r="D3239" t="str">
            <v>台</v>
          </cell>
          <cell r="E3239">
            <v>19300</v>
          </cell>
          <cell r="F3239" t="str">
            <v>P-174</v>
          </cell>
        </row>
        <row r="3240">
          <cell r="A3240">
            <v>282431</v>
          </cell>
          <cell r="B3240" t="str">
            <v>給水設備</v>
          </cell>
          <cell r="C3240" t="str">
            <v>車庫</v>
          </cell>
          <cell r="D3240" t="str">
            <v>ｍ2</v>
          </cell>
          <cell r="E3240">
            <v>440</v>
          </cell>
          <cell r="F3240" t="str">
            <v>P-174</v>
          </cell>
        </row>
        <row r="3241">
          <cell r="A3241">
            <v>282441</v>
          </cell>
          <cell r="B3241" t="str">
            <v>給湯設備</v>
          </cell>
          <cell r="C3241" t="str">
            <v>工場</v>
          </cell>
          <cell r="D3241" t="str">
            <v>ｍ2</v>
          </cell>
          <cell r="E3241">
            <v>60</v>
          </cell>
          <cell r="F3241" t="str">
            <v>P-174</v>
          </cell>
        </row>
        <row r="3243">
          <cell r="A3243" t="str">
            <v>排水衛生設備</v>
          </cell>
        </row>
        <row r="3245">
          <cell r="A3245">
            <v>283001</v>
          </cell>
          <cell r="B3245" t="str">
            <v>排水・通気設備</v>
          </cell>
          <cell r="C3245" t="str">
            <v>専用住宅</v>
          </cell>
          <cell r="D3245" t="str">
            <v>ｍ2</v>
          </cell>
          <cell r="E3245">
            <v>3200</v>
          </cell>
          <cell r="F3245" t="str">
            <v>P-175</v>
          </cell>
        </row>
        <row r="3246">
          <cell r="A3246">
            <v>283002</v>
          </cell>
          <cell r="B3246" t="str">
            <v>排水・通気設備</v>
          </cell>
          <cell r="C3246" t="str">
            <v>共同住宅</v>
          </cell>
          <cell r="D3246" t="str">
            <v>ｍ2</v>
          </cell>
          <cell r="E3246">
            <v>2660</v>
          </cell>
          <cell r="F3246" t="str">
            <v>P-175</v>
          </cell>
        </row>
        <row r="3247">
          <cell r="A3247">
            <v>283003</v>
          </cell>
          <cell r="B3247" t="str">
            <v>排水・通気設備</v>
          </cell>
          <cell r="C3247" t="str">
            <v>事務所、店舗</v>
          </cell>
          <cell r="D3247" t="str">
            <v>ｍ2</v>
          </cell>
          <cell r="E3247">
            <v>2310</v>
          </cell>
          <cell r="F3247" t="str">
            <v>P-175</v>
          </cell>
        </row>
        <row r="3248">
          <cell r="A3248">
            <v>283004</v>
          </cell>
          <cell r="B3248" t="str">
            <v>排水・通気設備</v>
          </cell>
          <cell r="C3248" t="str">
            <v>工場、倉庫</v>
          </cell>
          <cell r="D3248" t="str">
            <v>ｍ2</v>
          </cell>
          <cell r="E3248">
            <v>1370</v>
          </cell>
          <cell r="F3248" t="str">
            <v>P-175</v>
          </cell>
        </row>
        <row r="3249">
          <cell r="A3249">
            <v>283101</v>
          </cell>
          <cell r="B3249" t="str">
            <v>衛生器具設備</v>
          </cell>
          <cell r="C3249" t="str">
            <v>専用住宅</v>
          </cell>
          <cell r="D3249" t="str">
            <v>ｍ2</v>
          </cell>
          <cell r="E3249">
            <v>1400</v>
          </cell>
          <cell r="F3249" t="str">
            <v>P-175</v>
          </cell>
        </row>
        <row r="3250">
          <cell r="A3250">
            <v>283102</v>
          </cell>
          <cell r="B3250" t="str">
            <v>衛生器具設備</v>
          </cell>
          <cell r="C3250" t="str">
            <v>共同住宅</v>
          </cell>
          <cell r="D3250" t="str">
            <v>ｍ2</v>
          </cell>
          <cell r="E3250">
            <v>1890</v>
          </cell>
          <cell r="F3250" t="str">
            <v>P-175</v>
          </cell>
        </row>
        <row r="3251">
          <cell r="A3251">
            <v>283103</v>
          </cell>
          <cell r="B3251" t="str">
            <v>衛生器具設備</v>
          </cell>
          <cell r="C3251" t="str">
            <v>事務所、店舗</v>
          </cell>
          <cell r="D3251" t="str">
            <v>ｍ2</v>
          </cell>
          <cell r="E3251">
            <v>1120</v>
          </cell>
          <cell r="F3251" t="str">
            <v>P-175</v>
          </cell>
        </row>
        <row r="3252">
          <cell r="A3252">
            <v>283104</v>
          </cell>
          <cell r="B3252" t="str">
            <v>衛生器具設備</v>
          </cell>
          <cell r="C3252" t="str">
            <v>工場、倉庫</v>
          </cell>
          <cell r="D3252" t="str">
            <v>ｍ2</v>
          </cell>
          <cell r="E3252">
            <v>510</v>
          </cell>
          <cell r="F3252" t="str">
            <v>P-175</v>
          </cell>
        </row>
        <row r="3253">
          <cell r="A3253">
            <v>283201</v>
          </cell>
          <cell r="B3253" t="str">
            <v>ため桝</v>
          </cell>
          <cell r="C3253" t="str">
            <v>400φ*深400</v>
          </cell>
          <cell r="D3253" t="str">
            <v>ヶ所</v>
          </cell>
          <cell r="E3253">
            <v>72900</v>
          </cell>
          <cell r="F3253" t="str">
            <v>P-175</v>
          </cell>
        </row>
        <row r="3254">
          <cell r="A3254">
            <v>283202</v>
          </cell>
          <cell r="B3254" t="str">
            <v>ため桝</v>
          </cell>
          <cell r="C3254" t="str">
            <v>400φ*深500</v>
          </cell>
          <cell r="D3254" t="str">
            <v>ヶ所</v>
          </cell>
          <cell r="E3254">
            <v>75800</v>
          </cell>
          <cell r="F3254" t="str">
            <v>P-175</v>
          </cell>
        </row>
        <row r="3255">
          <cell r="A3255">
            <v>283203</v>
          </cell>
          <cell r="B3255" t="str">
            <v>ため桝</v>
          </cell>
          <cell r="C3255" t="str">
            <v>500φ*深650</v>
          </cell>
          <cell r="D3255" t="str">
            <v>ヶ所</v>
          </cell>
          <cell r="E3255">
            <v>98900</v>
          </cell>
          <cell r="F3255" t="str">
            <v>P-175</v>
          </cell>
        </row>
        <row r="3256">
          <cell r="A3256">
            <v>283204</v>
          </cell>
          <cell r="B3256" t="str">
            <v>ため桝</v>
          </cell>
          <cell r="C3256" t="str">
            <v>500φ*深950</v>
          </cell>
          <cell r="D3256" t="str">
            <v>ヶ所</v>
          </cell>
          <cell r="E3256">
            <v>135000</v>
          </cell>
          <cell r="F3256" t="str">
            <v>P-175</v>
          </cell>
        </row>
        <row r="3257">
          <cell r="A3257">
            <v>283251</v>
          </cell>
          <cell r="B3257" t="str">
            <v>ため桝</v>
          </cell>
          <cell r="C3257" t="str">
            <v>350*350*深300</v>
          </cell>
          <cell r="D3257" t="str">
            <v>ヶ所</v>
          </cell>
          <cell r="E3257">
            <v>59700</v>
          </cell>
          <cell r="F3257" t="str">
            <v>P-175</v>
          </cell>
        </row>
        <row r="3258">
          <cell r="A3258">
            <v>283252</v>
          </cell>
          <cell r="B3258" t="str">
            <v>ため桝</v>
          </cell>
          <cell r="C3258" t="str">
            <v>450*450*深500</v>
          </cell>
          <cell r="D3258" t="str">
            <v>ヶ所</v>
          </cell>
          <cell r="E3258">
            <v>83600</v>
          </cell>
          <cell r="F3258" t="str">
            <v>P-175</v>
          </cell>
        </row>
        <row r="3259">
          <cell r="A3259">
            <v>283253</v>
          </cell>
          <cell r="B3259" t="str">
            <v>ため桝</v>
          </cell>
          <cell r="C3259" t="str">
            <v>600*600*深700</v>
          </cell>
          <cell r="D3259" t="str">
            <v>ヶ所</v>
          </cell>
          <cell r="E3259">
            <v>140800</v>
          </cell>
          <cell r="F3259" t="str">
            <v>P-175</v>
          </cell>
        </row>
        <row r="3260">
          <cell r="A3260">
            <v>283254</v>
          </cell>
          <cell r="B3260" t="str">
            <v>ため桝</v>
          </cell>
          <cell r="C3260" t="str">
            <v>600*600*深1000</v>
          </cell>
          <cell r="D3260" t="str">
            <v>ヶ所</v>
          </cell>
          <cell r="E3260">
            <v>165900</v>
          </cell>
          <cell r="F3260" t="str">
            <v>P-175</v>
          </cell>
        </row>
        <row r="3262">
          <cell r="A3262" t="str">
            <v>空調工事</v>
          </cell>
        </row>
        <row r="3264">
          <cell r="A3264">
            <v>284001</v>
          </cell>
          <cell r="B3264" t="str">
            <v>鋳鉄ﾎﾞｲﾗｰ据付</v>
          </cell>
          <cell r="C3264" t="str">
            <v>温水 蒸気ﾎﾞｲﾗ共 90,000Kcal/h</v>
          </cell>
          <cell r="D3264" t="str">
            <v>基</v>
          </cell>
          <cell r="E3264">
            <v>39200</v>
          </cell>
          <cell r="F3264" t="str">
            <v>P-176</v>
          </cell>
        </row>
        <row r="3265">
          <cell r="A3265">
            <v>284002</v>
          </cell>
          <cell r="B3265" t="str">
            <v>鋳鉄ﾎﾞｲﾗｰ据付</v>
          </cell>
          <cell r="C3265" t="str">
            <v>温水 蒸気ﾎﾞｲﾗ共 120,000Kcal/h</v>
          </cell>
          <cell r="D3265" t="str">
            <v>基</v>
          </cell>
          <cell r="E3265">
            <v>45200</v>
          </cell>
          <cell r="F3265" t="str">
            <v>P-176</v>
          </cell>
        </row>
        <row r="3266">
          <cell r="A3266">
            <v>284010</v>
          </cell>
          <cell r="B3266" t="str">
            <v>鋼板製無圧ﾎﾞｲﾗｰ据付</v>
          </cell>
          <cell r="C3266" t="str">
            <v>35,000Kcal/h</v>
          </cell>
          <cell r="D3266" t="str">
            <v>基</v>
          </cell>
          <cell r="E3266">
            <v>14400</v>
          </cell>
          <cell r="F3266" t="str">
            <v>P-176</v>
          </cell>
        </row>
        <row r="3267">
          <cell r="A3267">
            <v>284011</v>
          </cell>
          <cell r="B3267" t="str">
            <v>鋼板製無圧ﾎﾞｲﾗｰ据付</v>
          </cell>
          <cell r="C3267" t="str">
            <v>60,000Kcal/h</v>
          </cell>
          <cell r="D3267" t="str">
            <v>基</v>
          </cell>
          <cell r="E3267">
            <v>18900</v>
          </cell>
          <cell r="F3267" t="str">
            <v>P-176</v>
          </cell>
        </row>
        <row r="3268">
          <cell r="A3268">
            <v>284012</v>
          </cell>
          <cell r="B3268" t="str">
            <v>鋼板製無圧ﾎﾞｲﾗｰ据付</v>
          </cell>
          <cell r="C3268" t="str">
            <v>90,000Kcal/h</v>
          </cell>
          <cell r="D3268" t="str">
            <v>基</v>
          </cell>
          <cell r="E3268">
            <v>25700</v>
          </cell>
          <cell r="F3268" t="str">
            <v>P-176</v>
          </cell>
        </row>
        <row r="3269">
          <cell r="A3269">
            <v>284020</v>
          </cell>
          <cell r="B3269" t="str">
            <v>鋼板製温水ﾎﾞｲﾗｰ据付</v>
          </cell>
          <cell r="C3269" t="str">
            <v>90,000Kcal/h</v>
          </cell>
          <cell r="D3269" t="str">
            <v>基</v>
          </cell>
          <cell r="E3269">
            <v>33400</v>
          </cell>
          <cell r="F3269" t="str">
            <v>P-176</v>
          </cell>
        </row>
        <row r="3270">
          <cell r="A3270">
            <v>284021</v>
          </cell>
          <cell r="B3270" t="str">
            <v>鋼板製温水ﾎﾞｲﾗｰ据付</v>
          </cell>
          <cell r="C3270" t="str">
            <v>120,000Kcal/h</v>
          </cell>
          <cell r="D3270" t="str">
            <v>基</v>
          </cell>
          <cell r="E3270">
            <v>40800</v>
          </cell>
          <cell r="F3270" t="str">
            <v>P-176</v>
          </cell>
        </row>
        <row r="3271">
          <cell r="A3271">
            <v>284030</v>
          </cell>
          <cell r="B3271" t="str">
            <v>温風暖房機据付</v>
          </cell>
          <cell r="C3271" t="str">
            <v>送風機内蔵 50,000Kcal/h</v>
          </cell>
          <cell r="D3271" t="str">
            <v>基</v>
          </cell>
          <cell r="E3271">
            <v>29300</v>
          </cell>
          <cell r="F3271" t="str">
            <v>P-176</v>
          </cell>
        </row>
        <row r="3272">
          <cell r="A3272">
            <v>284031</v>
          </cell>
          <cell r="B3272" t="str">
            <v>温風暖房機据付</v>
          </cell>
          <cell r="C3272" t="str">
            <v>送風機内蔵 100,000Kcal/h</v>
          </cell>
          <cell r="D3272" t="str">
            <v>基</v>
          </cell>
          <cell r="E3272">
            <v>41500</v>
          </cell>
          <cell r="F3272" t="str">
            <v>P-176</v>
          </cell>
        </row>
        <row r="3273">
          <cell r="A3273">
            <v>284040</v>
          </cell>
          <cell r="B3273" t="str">
            <v>貯油槽据付</v>
          </cell>
          <cell r="C3273" t="str">
            <v>埋設槽 1000㍑</v>
          </cell>
          <cell r="D3273" t="str">
            <v>基</v>
          </cell>
          <cell r="E3273">
            <v>34000</v>
          </cell>
          <cell r="F3273" t="str">
            <v>P-176</v>
          </cell>
        </row>
        <row r="3274">
          <cell r="A3274">
            <v>284041</v>
          </cell>
          <cell r="B3274" t="str">
            <v>貯油槽据付</v>
          </cell>
          <cell r="C3274" t="str">
            <v>埋設槽 2000㍑</v>
          </cell>
          <cell r="D3274" t="str">
            <v>基</v>
          </cell>
          <cell r="E3274">
            <v>45600</v>
          </cell>
          <cell r="F3274" t="str">
            <v>P-176</v>
          </cell>
        </row>
        <row r="3275">
          <cell r="A3275">
            <v>284050</v>
          </cell>
          <cell r="B3275" t="str">
            <v>冷凍機据付</v>
          </cell>
          <cell r="C3275" t="str">
            <v>ﾁﾘﾝｸﾞﾕﾆｯﾄ床置型圧縮機出力 3.75kw以下</v>
          </cell>
          <cell r="D3275" t="str">
            <v>基</v>
          </cell>
          <cell r="E3275">
            <v>25400</v>
          </cell>
          <cell r="F3275" t="str">
            <v>P-176</v>
          </cell>
        </row>
        <row r="3276">
          <cell r="A3276">
            <v>284051</v>
          </cell>
          <cell r="B3276" t="str">
            <v>冷凍機据付</v>
          </cell>
          <cell r="C3276" t="str">
            <v>ﾁﾘﾝｸﾞﾕﾆｯﾄ床置型圧縮機出力 5.5kw以下</v>
          </cell>
          <cell r="D3276" t="str">
            <v>基</v>
          </cell>
          <cell r="E3276">
            <v>30400</v>
          </cell>
          <cell r="F3276" t="str">
            <v>P-176</v>
          </cell>
        </row>
        <row r="3277">
          <cell r="A3277">
            <v>284052</v>
          </cell>
          <cell r="B3277" t="str">
            <v>冷凍機据付</v>
          </cell>
          <cell r="C3277" t="str">
            <v>ﾁﾘﾝｸﾞﾕﾆｯﾄ床置型圧縮機出力 11kw以下</v>
          </cell>
          <cell r="D3277" t="str">
            <v>基</v>
          </cell>
          <cell r="E3277">
            <v>50600</v>
          </cell>
          <cell r="F3277" t="str">
            <v>P-176</v>
          </cell>
        </row>
        <row r="3278">
          <cell r="A3278">
            <v>284060</v>
          </cell>
          <cell r="B3278" t="str">
            <v>ﾋｰﾄﾎﾟﾝﾌﾟﾌﾆｯﾄ据付</v>
          </cell>
          <cell r="C3278" t="str">
            <v>空気熱源床置型 6.3kw 圧縮機出力 2.2kw以下</v>
          </cell>
          <cell r="D3278" t="str">
            <v>基</v>
          </cell>
          <cell r="E3278">
            <v>30000</v>
          </cell>
          <cell r="F3278" t="str">
            <v>P-176</v>
          </cell>
        </row>
        <row r="3279">
          <cell r="A3279">
            <v>284061</v>
          </cell>
          <cell r="B3279" t="str">
            <v>ﾋｰﾄﾎﾟﾝﾌﾟﾌﾆｯﾄ据付</v>
          </cell>
          <cell r="C3279" t="str">
            <v>空気熱源床置型 10kw 圧縮機出力 3.7kw以下</v>
          </cell>
          <cell r="D3279" t="str">
            <v>基</v>
          </cell>
          <cell r="E3279">
            <v>37000</v>
          </cell>
          <cell r="F3279" t="str">
            <v>P-176</v>
          </cell>
        </row>
        <row r="3280">
          <cell r="A3280">
            <v>284062</v>
          </cell>
          <cell r="B3280" t="str">
            <v>ﾋｰﾄﾎﾟﾝﾌﾟﾌﾆｯﾄ据付</v>
          </cell>
          <cell r="C3280" t="str">
            <v>空気熱源床置型 25kw 圧縮機出力 5.5kw以下</v>
          </cell>
          <cell r="D3280" t="str">
            <v>基</v>
          </cell>
          <cell r="E3280">
            <v>49700</v>
          </cell>
          <cell r="F3280" t="str">
            <v>P-176</v>
          </cell>
        </row>
        <row r="3281">
          <cell r="A3281">
            <v>284063</v>
          </cell>
          <cell r="B3281" t="str">
            <v>ﾋｰﾄﾎﾟﾝﾌﾟﾌﾆｯﾄ据付</v>
          </cell>
          <cell r="C3281" t="str">
            <v>空気熱源床置型 36kw 圧縮機出力 11kw以下</v>
          </cell>
          <cell r="D3281" t="str">
            <v>基</v>
          </cell>
          <cell r="E3281">
            <v>82100</v>
          </cell>
          <cell r="F3281" t="str">
            <v>P-176</v>
          </cell>
        </row>
        <row r="3282">
          <cell r="A3282">
            <v>284070</v>
          </cell>
          <cell r="B3282" t="str">
            <v>ﾋｰﾄﾎﾟﾝﾌﾟﾊﾟｯｹｰｼﾞ</v>
          </cell>
          <cell r="C3282" t="str">
            <v>室内外機据付 12.5kw 圧縮機出力 3.7kw以下</v>
          </cell>
          <cell r="D3282" t="str">
            <v>基</v>
          </cell>
          <cell r="E3282">
            <v>32300</v>
          </cell>
          <cell r="F3282" t="str">
            <v>P-176</v>
          </cell>
        </row>
        <row r="3283">
          <cell r="A3283">
            <v>284071</v>
          </cell>
          <cell r="B3283" t="str">
            <v>ﾋｰﾄﾎﾟﾝﾌﾟﾊﾟｯｹｰｼﾞ</v>
          </cell>
          <cell r="C3283" t="str">
            <v>室内外機据付 18.0kw 圧縮機出力 5.5kw以下</v>
          </cell>
          <cell r="D3283" t="str">
            <v>基</v>
          </cell>
          <cell r="E3283">
            <v>40600</v>
          </cell>
          <cell r="F3283" t="str">
            <v>P-176</v>
          </cell>
        </row>
        <row r="3284">
          <cell r="A3284">
            <v>284072</v>
          </cell>
          <cell r="B3284" t="str">
            <v>ﾋｰﾄﾎﾟﾝﾌﾟﾊﾟｯｹｰｼﾞ</v>
          </cell>
          <cell r="C3284" t="str">
            <v>室内外機据付 36.0kw 圧縮機出力 7.5kw以下</v>
          </cell>
          <cell r="D3284" t="str">
            <v>基</v>
          </cell>
          <cell r="E3284">
            <v>46000</v>
          </cell>
          <cell r="F3284" t="str">
            <v>P-176</v>
          </cell>
        </row>
        <row r="3285">
          <cell r="A3285">
            <v>284073</v>
          </cell>
          <cell r="B3285" t="str">
            <v>ﾋｰﾄﾎﾟﾝﾌﾟﾊﾟｯｹｰｼﾞ</v>
          </cell>
          <cell r="C3285" t="str">
            <v>室内外機据付 36.0kw 圧縮機出力 11kw以下</v>
          </cell>
          <cell r="D3285" t="str">
            <v>基</v>
          </cell>
          <cell r="E3285">
            <v>71400</v>
          </cell>
          <cell r="F3285" t="str">
            <v>P-176</v>
          </cell>
        </row>
        <row r="3286">
          <cell r="A3286">
            <v>284074</v>
          </cell>
          <cell r="B3286" t="str">
            <v>ﾋｰﾄﾎﾟﾝﾌﾟﾊﾟｯｹｰｼﾞ</v>
          </cell>
          <cell r="C3286" t="str">
            <v>室内外機据付 50.0kw 圧縮機出力 15kw以下</v>
          </cell>
          <cell r="D3286" t="str">
            <v>基</v>
          </cell>
          <cell r="E3286">
            <v>72600</v>
          </cell>
          <cell r="F3286" t="str">
            <v>P-176</v>
          </cell>
        </row>
        <row r="3287">
          <cell r="A3287">
            <v>284080</v>
          </cell>
          <cell r="B3287" t="str">
            <v>ﾊﾟｯｹｰｼﾞ形空調機据付</v>
          </cell>
          <cell r="C3287" t="str">
            <v>水冷式天吊形 2.5kw 圧縮機出力 0.75kw以下</v>
          </cell>
          <cell r="D3287" t="str">
            <v>台</v>
          </cell>
          <cell r="E3287">
            <v>36800</v>
          </cell>
          <cell r="F3287" t="str">
            <v>P-176</v>
          </cell>
        </row>
        <row r="3288">
          <cell r="A3288">
            <v>284081</v>
          </cell>
          <cell r="B3288" t="str">
            <v>ﾊﾟｯｹｰｼﾞ形空調機据付</v>
          </cell>
          <cell r="C3288" t="str">
            <v>水冷式天吊形 5.0kw 圧縮機出力 1.5kw以下</v>
          </cell>
          <cell r="D3288" t="str">
            <v>台</v>
          </cell>
          <cell r="E3288">
            <v>48500</v>
          </cell>
          <cell r="F3288" t="str">
            <v>P-176</v>
          </cell>
        </row>
        <row r="3289">
          <cell r="A3289">
            <v>284082</v>
          </cell>
          <cell r="B3289" t="str">
            <v>ﾊﾟｯｹｰｼﾞ形空調機据付</v>
          </cell>
          <cell r="C3289" t="str">
            <v>水冷式天吊形 9.0kw 圧縮機出力 2.2kw以下</v>
          </cell>
          <cell r="D3289" t="str">
            <v>台</v>
          </cell>
          <cell r="E3289">
            <v>49700</v>
          </cell>
          <cell r="F3289" t="str">
            <v>P-176</v>
          </cell>
        </row>
        <row r="3290">
          <cell r="A3290">
            <v>284083</v>
          </cell>
          <cell r="B3290" t="str">
            <v>ﾊﾟｯｹｰｼﾞ形空調機据付</v>
          </cell>
          <cell r="C3290" t="str">
            <v>水冷式天吊形 14.0kw 圧縮機出力 3.7kw以下</v>
          </cell>
          <cell r="D3290" t="str">
            <v>台</v>
          </cell>
          <cell r="E3290">
            <v>60600</v>
          </cell>
          <cell r="F3290" t="str">
            <v>P-177</v>
          </cell>
        </row>
        <row r="3291">
          <cell r="A3291">
            <v>284090</v>
          </cell>
          <cell r="B3291" t="str">
            <v>ﾊﾟｯｹｰｼﾞ形空調機据付</v>
          </cell>
          <cell r="C3291" t="str">
            <v>水冷式床置型 14.0kw 圧縮機出力 3.7kw以下</v>
          </cell>
          <cell r="D3291" t="str">
            <v>台</v>
          </cell>
          <cell r="E3291">
            <v>30400</v>
          </cell>
          <cell r="F3291" t="str">
            <v>P-177</v>
          </cell>
        </row>
        <row r="3292">
          <cell r="A3292">
            <v>284091</v>
          </cell>
          <cell r="B3292" t="str">
            <v>ﾊﾟｯｹｰｼﾞ形空調機据付</v>
          </cell>
          <cell r="C3292" t="str">
            <v>水冷式床置型 22.4kw 圧縮機出力 5.5kw以下</v>
          </cell>
          <cell r="D3292" t="str">
            <v>台</v>
          </cell>
          <cell r="E3292">
            <v>35200</v>
          </cell>
          <cell r="F3292" t="str">
            <v>P-177</v>
          </cell>
        </row>
        <row r="3293">
          <cell r="A3293">
            <v>284092</v>
          </cell>
          <cell r="B3293" t="str">
            <v>ﾊﾟｯｹｰｼﾞ形空調機据付</v>
          </cell>
          <cell r="C3293" t="str">
            <v>水冷式床置型 28.0kw 圧縮機出力 7.5kw以下</v>
          </cell>
          <cell r="D3293" t="str">
            <v>台</v>
          </cell>
          <cell r="E3293">
            <v>39200</v>
          </cell>
          <cell r="F3293" t="str">
            <v>P-177</v>
          </cell>
        </row>
        <row r="3294">
          <cell r="A3294">
            <v>284093</v>
          </cell>
          <cell r="B3294" t="str">
            <v>ﾊﾟｯｹｰｼﾞ形空調機据付</v>
          </cell>
          <cell r="C3294" t="str">
            <v>水冷式床置型 45.0kw 圧縮機出力 11kw以下</v>
          </cell>
          <cell r="D3294" t="str">
            <v>台</v>
          </cell>
          <cell r="E3294">
            <v>51000</v>
          </cell>
          <cell r="F3294" t="str">
            <v>P-177</v>
          </cell>
        </row>
        <row r="3295">
          <cell r="A3295">
            <v>284094</v>
          </cell>
          <cell r="B3295" t="str">
            <v>ﾊﾟｯｹｰｼﾞ形空調機据付</v>
          </cell>
          <cell r="C3295" t="str">
            <v>水冷式床置型 56.0kw 圧縮機出力 15kw以下</v>
          </cell>
          <cell r="D3295" t="str">
            <v>台</v>
          </cell>
          <cell r="E3295">
            <v>58100</v>
          </cell>
          <cell r="F3295" t="str">
            <v>P-177</v>
          </cell>
        </row>
        <row r="3296">
          <cell r="A3296">
            <v>284095</v>
          </cell>
          <cell r="B3296" t="str">
            <v>ﾊﾟｯｹｰｼﾞ形空調機据付</v>
          </cell>
          <cell r="C3296" t="str">
            <v>水冷式床置型 71kw 圧縮機出力 18.5kw以下</v>
          </cell>
          <cell r="D3296" t="str">
            <v>台</v>
          </cell>
          <cell r="E3296">
            <v>86000</v>
          </cell>
          <cell r="F3296" t="str">
            <v>P-177</v>
          </cell>
        </row>
        <row r="3297">
          <cell r="A3297">
            <v>284100</v>
          </cell>
          <cell r="B3297" t="str">
            <v>冷却塔据付</v>
          </cell>
          <cell r="C3297" t="str">
            <v>ＦＲＰ製 5ＲＴ以下</v>
          </cell>
          <cell r="D3297" t="str">
            <v>台</v>
          </cell>
          <cell r="E3297">
            <v>19300</v>
          </cell>
          <cell r="F3297" t="str">
            <v>P-177</v>
          </cell>
        </row>
        <row r="3298">
          <cell r="A3298">
            <v>284101</v>
          </cell>
          <cell r="B3298" t="str">
            <v>冷却塔据付</v>
          </cell>
          <cell r="C3298" t="str">
            <v>ＦＲＰ製 7.5ＲＴ以下</v>
          </cell>
          <cell r="D3298" t="str">
            <v>台</v>
          </cell>
          <cell r="E3298">
            <v>20900</v>
          </cell>
          <cell r="F3298" t="str">
            <v>P-177</v>
          </cell>
        </row>
        <row r="3299">
          <cell r="A3299">
            <v>284102</v>
          </cell>
          <cell r="B3299" t="str">
            <v>冷却塔据付</v>
          </cell>
          <cell r="C3299" t="str">
            <v>ＦＲＰ製 10ＲＴ以下</v>
          </cell>
          <cell r="D3299" t="str">
            <v>台</v>
          </cell>
          <cell r="E3299">
            <v>21400</v>
          </cell>
          <cell r="F3299" t="str">
            <v>P-177</v>
          </cell>
        </row>
        <row r="3300">
          <cell r="A3300">
            <v>284103</v>
          </cell>
          <cell r="B3300" t="str">
            <v>冷却塔据付</v>
          </cell>
          <cell r="C3300" t="str">
            <v>ＦＲＰ製 15ＲＴ以下</v>
          </cell>
          <cell r="D3300" t="str">
            <v>台</v>
          </cell>
          <cell r="E3300">
            <v>24800</v>
          </cell>
          <cell r="F3300" t="str">
            <v>P-177</v>
          </cell>
        </row>
        <row r="3301">
          <cell r="A3301">
            <v>284110</v>
          </cell>
          <cell r="B3301" t="str">
            <v>換気扇取付</v>
          </cell>
          <cell r="C3301" t="str">
            <v>圧力扇 200φ</v>
          </cell>
          <cell r="D3301" t="str">
            <v>台</v>
          </cell>
          <cell r="E3301">
            <v>6440</v>
          </cell>
          <cell r="F3301" t="str">
            <v>P-177</v>
          </cell>
        </row>
        <row r="3302">
          <cell r="A3302">
            <v>284111</v>
          </cell>
          <cell r="B3302" t="str">
            <v>換気扇取付</v>
          </cell>
          <cell r="C3302" t="str">
            <v>圧力扇 250φ</v>
          </cell>
          <cell r="D3302" t="str">
            <v>台</v>
          </cell>
          <cell r="E3302">
            <v>7510</v>
          </cell>
          <cell r="F3302" t="str">
            <v>P-177</v>
          </cell>
        </row>
        <row r="3303">
          <cell r="A3303">
            <v>284112</v>
          </cell>
          <cell r="B3303" t="str">
            <v>換気扇取付</v>
          </cell>
          <cell r="C3303" t="str">
            <v>圧力扇 300φ</v>
          </cell>
          <cell r="D3303" t="str">
            <v>台</v>
          </cell>
          <cell r="E3303">
            <v>8950</v>
          </cell>
          <cell r="F3303" t="str">
            <v>P-177</v>
          </cell>
        </row>
        <row r="3304">
          <cell r="A3304">
            <v>284113</v>
          </cell>
          <cell r="B3304" t="str">
            <v>換気扇取付</v>
          </cell>
          <cell r="C3304" t="str">
            <v>圧力扇 400φ</v>
          </cell>
          <cell r="D3304" t="str">
            <v>台</v>
          </cell>
          <cell r="E3304">
            <v>9660</v>
          </cell>
          <cell r="F3304" t="str">
            <v>P-177</v>
          </cell>
        </row>
        <row r="3305">
          <cell r="A3305">
            <v>284114</v>
          </cell>
          <cell r="B3305" t="str">
            <v>換気扇取付</v>
          </cell>
          <cell r="C3305" t="str">
            <v>圧力扇 500φ</v>
          </cell>
          <cell r="D3305" t="str">
            <v>台</v>
          </cell>
          <cell r="E3305">
            <v>10200</v>
          </cell>
          <cell r="F3305" t="str">
            <v>P-177</v>
          </cell>
        </row>
        <row r="3306">
          <cell r="A3306">
            <v>284120</v>
          </cell>
          <cell r="B3306" t="str">
            <v>送風機取付</v>
          </cell>
          <cell r="C3306" t="str">
            <v>ﾐﾆｼﾛﾌｧﾝ</v>
          </cell>
          <cell r="D3306" t="str">
            <v>台</v>
          </cell>
          <cell r="E3306">
            <v>13900</v>
          </cell>
          <cell r="F3306" t="str">
            <v>P-177</v>
          </cell>
        </row>
        <row r="3307">
          <cell r="A3307">
            <v>284121</v>
          </cell>
          <cell r="B3307" t="str">
            <v>送風機取付</v>
          </cell>
          <cell r="C3307" t="str">
            <v>ﾊﾟｲﾌﾟ用ﾌｧﾝ</v>
          </cell>
          <cell r="D3307" t="str">
            <v>台</v>
          </cell>
          <cell r="E3307">
            <v>4110</v>
          </cell>
          <cell r="F3307" t="str">
            <v>P-177</v>
          </cell>
        </row>
        <row r="3308">
          <cell r="A3308">
            <v>284130</v>
          </cell>
          <cell r="B3308" t="str">
            <v>電気集塵器取付</v>
          </cell>
          <cell r="C3308" t="str">
            <v>ろ材併用形 167m3/min以下</v>
          </cell>
          <cell r="D3308" t="str">
            <v>台</v>
          </cell>
          <cell r="E3308">
            <v>28400</v>
          </cell>
          <cell r="F3308" t="str">
            <v>P-177</v>
          </cell>
        </row>
        <row r="3309">
          <cell r="A3309">
            <v>284131</v>
          </cell>
          <cell r="B3309" t="str">
            <v>電気集塵器取付</v>
          </cell>
          <cell r="C3309" t="str">
            <v>ろ材併用形 250m3/min以下</v>
          </cell>
          <cell r="D3309" t="str">
            <v>台</v>
          </cell>
          <cell r="E3309">
            <v>36300</v>
          </cell>
          <cell r="F3309" t="str">
            <v>P-177</v>
          </cell>
        </row>
        <row r="3310">
          <cell r="A3310">
            <v>284132</v>
          </cell>
          <cell r="B3310" t="str">
            <v>電気集塵器取付</v>
          </cell>
          <cell r="C3310" t="str">
            <v>ろ材併用形 500m3/min以下</v>
          </cell>
          <cell r="D3310" t="str">
            <v>台</v>
          </cell>
          <cell r="E3310">
            <v>50200</v>
          </cell>
          <cell r="F3310" t="str">
            <v>P-177</v>
          </cell>
        </row>
        <row r="3311">
          <cell r="A3311">
            <v>284200</v>
          </cell>
          <cell r="B3311" t="str">
            <v>ﾀﾞｸﾄ取付</v>
          </cell>
          <cell r="C3311" t="str">
            <v>ｱﾝｸﾞﾙ工法ﾀﾞｸﾄ 亜鉛鉄板 厚 0.5</v>
          </cell>
          <cell r="D3311" t="str">
            <v>ｍ2</v>
          </cell>
          <cell r="E3311">
            <v>6500</v>
          </cell>
          <cell r="F3311" t="str">
            <v>P-177</v>
          </cell>
        </row>
        <row r="3312">
          <cell r="A3312">
            <v>284201</v>
          </cell>
          <cell r="B3312" t="str">
            <v>ﾀﾞｸﾄ取付</v>
          </cell>
          <cell r="C3312" t="str">
            <v>ｱﾝｸﾞﾙ工法ﾀﾞｸﾄ 亜鉛鉄板 厚 0.6</v>
          </cell>
          <cell r="D3312" t="str">
            <v>ｍ2</v>
          </cell>
          <cell r="E3312">
            <v>7000</v>
          </cell>
          <cell r="F3312" t="str">
            <v>P-177</v>
          </cell>
        </row>
        <row r="3313">
          <cell r="A3313">
            <v>284202</v>
          </cell>
          <cell r="B3313" t="str">
            <v>ﾀﾞｸﾄ取付</v>
          </cell>
          <cell r="C3313" t="str">
            <v>ｱﾝｸﾞﾙ工法ﾀﾞｸﾄ 亜鉛鉄板 厚 0.8</v>
          </cell>
          <cell r="D3313" t="str">
            <v>ｍ2</v>
          </cell>
          <cell r="E3313">
            <v>7880</v>
          </cell>
          <cell r="F3313" t="str">
            <v>P-177</v>
          </cell>
        </row>
        <row r="3314">
          <cell r="A3314">
            <v>284203</v>
          </cell>
          <cell r="B3314" t="str">
            <v>ﾀﾞｸﾄ取付</v>
          </cell>
          <cell r="C3314" t="str">
            <v>ｱﾝｸﾞﾙ工法ﾀﾞｸﾄ 亜鉛鉄板 厚 1.0</v>
          </cell>
          <cell r="D3314" t="str">
            <v>ｍ2</v>
          </cell>
          <cell r="E3314">
            <v>9060</v>
          </cell>
          <cell r="F3314" t="str">
            <v>P-177</v>
          </cell>
        </row>
        <row r="3315">
          <cell r="A3315">
            <v>284204</v>
          </cell>
          <cell r="B3315" t="str">
            <v>ﾀﾞｸﾄ取付</v>
          </cell>
          <cell r="C3315" t="str">
            <v>ｱﾝｸﾞﾙ工法ﾀﾞｸﾄ 亜鉛鉄板 厚 1.2</v>
          </cell>
          <cell r="D3315" t="str">
            <v>ｍ2</v>
          </cell>
          <cell r="E3315">
            <v>11500</v>
          </cell>
          <cell r="F3315" t="str">
            <v>P-177</v>
          </cell>
        </row>
        <row r="3316">
          <cell r="A3316">
            <v>284210</v>
          </cell>
          <cell r="B3316" t="str">
            <v>ﾀﾞｸﾄ取付</v>
          </cell>
          <cell r="C3316" t="str">
            <v>ｽﾊﾟｲﾀﾞﾙﾀﾞｸﾄ 亜鉛鉄板 厚 0.5 口径100mm</v>
          </cell>
          <cell r="D3316" t="str">
            <v>ｍ</v>
          </cell>
          <cell r="E3316">
            <v>3080</v>
          </cell>
          <cell r="F3316" t="str">
            <v>P-178</v>
          </cell>
        </row>
        <row r="3317">
          <cell r="A3317">
            <v>284211</v>
          </cell>
          <cell r="B3317" t="str">
            <v>ﾀﾞｸﾄ取付</v>
          </cell>
          <cell r="C3317" t="str">
            <v>ｽﾊﾟｲﾀﾞﾙﾀﾞｸﾄ 亜鉛鉄板 厚 0.5 口径150mm</v>
          </cell>
          <cell r="D3317" t="str">
            <v>ｍ</v>
          </cell>
          <cell r="E3317">
            <v>3780</v>
          </cell>
          <cell r="F3317" t="str">
            <v>P-178</v>
          </cell>
        </row>
        <row r="3318">
          <cell r="A3318">
            <v>284212</v>
          </cell>
          <cell r="B3318" t="str">
            <v>ﾀﾞｸﾄ取付</v>
          </cell>
          <cell r="C3318" t="str">
            <v>ｽﾊﾟｲﾀﾞﾙﾀﾞｸﾄ 亜鉛鉄板 厚 0.5 口径200mm</v>
          </cell>
          <cell r="D3318" t="str">
            <v>ｍ</v>
          </cell>
          <cell r="E3318">
            <v>4940</v>
          </cell>
          <cell r="F3318" t="str">
            <v>P-178</v>
          </cell>
        </row>
        <row r="3319">
          <cell r="A3319">
            <v>284213</v>
          </cell>
          <cell r="B3319" t="str">
            <v>ﾀﾞｸﾄ取付</v>
          </cell>
          <cell r="C3319" t="str">
            <v>ｽﾊﾟｲﾀﾞﾙﾀﾞｸﾄ 亜鉛鉄板 厚 0.5 口径250mm</v>
          </cell>
          <cell r="D3319" t="str">
            <v>ｍ</v>
          </cell>
          <cell r="E3319">
            <v>6080</v>
          </cell>
          <cell r="F3319" t="str">
            <v>P-178</v>
          </cell>
        </row>
        <row r="3320">
          <cell r="A3320">
            <v>284214</v>
          </cell>
          <cell r="B3320" t="str">
            <v>ﾀﾞｸﾄ取付</v>
          </cell>
          <cell r="C3320" t="str">
            <v>ｽﾊﾟｲﾀﾞﾙﾀﾞｸﾄ 亜鉛鉄板 厚 0.5 口径300mm</v>
          </cell>
          <cell r="D3320" t="str">
            <v>ｍ</v>
          </cell>
          <cell r="E3320">
            <v>7360</v>
          </cell>
          <cell r="F3320" t="str">
            <v>P-178</v>
          </cell>
        </row>
        <row r="3321">
          <cell r="A3321">
            <v>284215</v>
          </cell>
          <cell r="B3321" t="str">
            <v>ﾀﾞｸﾄ取付</v>
          </cell>
          <cell r="C3321" t="str">
            <v>ｽﾊﾟｲﾀﾞﾙﾀﾞｸﾄ 亜鉛鉄板 厚 0.6 口径350mm</v>
          </cell>
          <cell r="D3321" t="str">
            <v>ｍ</v>
          </cell>
          <cell r="E3321">
            <v>8840</v>
          </cell>
          <cell r="F3321" t="str">
            <v>P-178</v>
          </cell>
        </row>
        <row r="3322">
          <cell r="A3322">
            <v>284216</v>
          </cell>
          <cell r="B3322" t="str">
            <v>ﾀﾞｸﾄ取付</v>
          </cell>
          <cell r="C3322" t="str">
            <v>ｽﾊﾟｲﾀﾞﾙﾀﾞｸﾄ 亜鉛鉄板 厚 0.6 口径400mm</v>
          </cell>
          <cell r="D3322" t="str">
            <v>ｍ</v>
          </cell>
          <cell r="E3322">
            <v>10200</v>
          </cell>
          <cell r="F3322" t="str">
            <v>P-178</v>
          </cell>
        </row>
        <row r="3323">
          <cell r="A3323">
            <v>284217</v>
          </cell>
          <cell r="B3323" t="str">
            <v>ﾀﾞｸﾄ取付</v>
          </cell>
          <cell r="C3323" t="str">
            <v>ｽﾊﾟｲﾀﾞﾙﾀﾞｸﾄ 亜鉛鉄板 厚 0.6 口径450mm</v>
          </cell>
          <cell r="D3323" t="str">
            <v>ｍ</v>
          </cell>
          <cell r="E3323">
            <v>11800</v>
          </cell>
          <cell r="F3323" t="str">
            <v>P-178</v>
          </cell>
        </row>
        <row r="3324">
          <cell r="A3324">
            <v>284218</v>
          </cell>
          <cell r="B3324" t="str">
            <v>ﾀﾞｸﾄ取付</v>
          </cell>
          <cell r="C3324" t="str">
            <v>ｽﾊﾟｲﾀﾞﾙﾀﾞｸﾄ 亜鉛鉄板 厚 0.6 口径500mm</v>
          </cell>
          <cell r="D3324" t="str">
            <v>ｍ</v>
          </cell>
          <cell r="E3324">
            <v>13200</v>
          </cell>
          <cell r="F3324" t="str">
            <v>P-178</v>
          </cell>
        </row>
        <row r="3325">
          <cell r="A3325">
            <v>284219</v>
          </cell>
          <cell r="B3325" t="str">
            <v>ﾀﾞｸﾄ取付</v>
          </cell>
          <cell r="C3325" t="str">
            <v>ｽﾊﾟｲﾀﾞﾙﾀﾞｸﾄ 亜鉛鉄板 厚 0.6 口径550mm</v>
          </cell>
          <cell r="D3325" t="str">
            <v>ｍ</v>
          </cell>
          <cell r="E3325">
            <v>14900</v>
          </cell>
          <cell r="F3325" t="str">
            <v>P-178</v>
          </cell>
        </row>
        <row r="3326">
          <cell r="A3326">
            <v>284220</v>
          </cell>
          <cell r="B3326" t="str">
            <v>ﾀﾞｸﾄ取付</v>
          </cell>
          <cell r="C3326" t="str">
            <v>ｽﾊﾟｲﾀﾞﾙﾀﾞｸﾄ 亜鉛鉄板 厚 0.8 口径800mm</v>
          </cell>
          <cell r="D3326" t="str">
            <v>ｍ</v>
          </cell>
          <cell r="E3326">
            <v>22900</v>
          </cell>
          <cell r="F3326" t="str">
            <v>P-178</v>
          </cell>
        </row>
        <row r="3327">
          <cell r="A3327">
            <v>284230</v>
          </cell>
          <cell r="B3327" t="str">
            <v>ﾀﾞｸﾄ取付</v>
          </cell>
          <cell r="C3327" t="str">
            <v>排煙円形ﾀﾞｸﾄ 亜鉛鉄板 厚 0.8 口径300mm</v>
          </cell>
          <cell r="D3327" t="str">
            <v>ｍ</v>
          </cell>
          <cell r="E3327">
            <v>8370</v>
          </cell>
          <cell r="F3327" t="str">
            <v>P-178</v>
          </cell>
        </row>
        <row r="3328">
          <cell r="A3328">
            <v>284231</v>
          </cell>
          <cell r="B3328" t="str">
            <v>ﾀﾞｸﾄ取付</v>
          </cell>
          <cell r="C3328" t="str">
            <v>排煙円形ﾀﾞｸﾄ 亜鉛鉄板 厚 0.8 口径400mm</v>
          </cell>
          <cell r="D3328" t="str">
            <v>ｍ</v>
          </cell>
          <cell r="E3328">
            <v>10200</v>
          </cell>
          <cell r="F3328" t="str">
            <v>P-178</v>
          </cell>
        </row>
        <row r="3329">
          <cell r="A3329">
            <v>284240</v>
          </cell>
          <cell r="B3329" t="str">
            <v>ﾀﾞｸﾄ取付</v>
          </cell>
          <cell r="C3329" t="str">
            <v>ｴｱﾁｬﾝﾊﾞｰ 亜鉛鉄板 厚 0.5</v>
          </cell>
          <cell r="D3329" t="str">
            <v>ｍ2</v>
          </cell>
          <cell r="E3329">
            <v>7860</v>
          </cell>
          <cell r="F3329" t="str">
            <v>P-178</v>
          </cell>
        </row>
        <row r="3330">
          <cell r="A3330">
            <v>284241</v>
          </cell>
          <cell r="B3330" t="str">
            <v>ﾀﾞｸﾄ取付</v>
          </cell>
          <cell r="C3330" t="str">
            <v>ｴｱﾁｬﾝﾊﾞｰ 亜鉛鉄板 厚 0.6</v>
          </cell>
          <cell r="D3330" t="str">
            <v>ｍ2</v>
          </cell>
          <cell r="E3330">
            <v>8600</v>
          </cell>
          <cell r="F3330" t="str">
            <v>P-178</v>
          </cell>
        </row>
        <row r="3331">
          <cell r="A3331">
            <v>284242</v>
          </cell>
          <cell r="B3331" t="str">
            <v>ﾀﾞｸﾄ取付</v>
          </cell>
          <cell r="C3331" t="str">
            <v>ｴｱﾁｬﾝﾊﾞｰ 亜鉛鉄板 厚 0.8</v>
          </cell>
          <cell r="D3331" t="str">
            <v>ｍ2</v>
          </cell>
          <cell r="E3331">
            <v>9920</v>
          </cell>
          <cell r="F3331" t="str">
            <v>P-178</v>
          </cell>
        </row>
        <row r="3332">
          <cell r="A3332">
            <v>284243</v>
          </cell>
          <cell r="B3332" t="str">
            <v>ﾀﾞｸﾄ取付</v>
          </cell>
          <cell r="C3332" t="str">
            <v>ｴｱﾁｬﾝﾊﾞｰ 亜鉛鉄板 厚 1.0</v>
          </cell>
          <cell r="D3332" t="str">
            <v>ｍ2</v>
          </cell>
          <cell r="E3332">
            <v>11600</v>
          </cell>
          <cell r="F3332" t="str">
            <v>P-178</v>
          </cell>
        </row>
        <row r="3333">
          <cell r="A3333">
            <v>284244</v>
          </cell>
          <cell r="B3333" t="str">
            <v>ﾀﾞｸﾄ取付</v>
          </cell>
          <cell r="C3333" t="str">
            <v>ｴｱﾁｬﾝﾊﾞｰ 亜鉛鉄板 厚 1.2</v>
          </cell>
          <cell r="D3333" t="str">
            <v>ｍ2</v>
          </cell>
          <cell r="E3333">
            <v>14200</v>
          </cell>
          <cell r="F3333" t="str">
            <v>P-178</v>
          </cell>
        </row>
        <row r="3334">
          <cell r="A3334">
            <v>284250</v>
          </cell>
          <cell r="B3334" t="str">
            <v>ﾀﾞｸﾄ取付</v>
          </cell>
          <cell r="C3334" t="str">
            <v>ﾌﾚｷｼﾌﾞﾙﾀﾞｸﾄ 保温無 口径100mm</v>
          </cell>
          <cell r="D3334" t="str">
            <v>本</v>
          </cell>
          <cell r="E3334">
            <v>3500</v>
          </cell>
          <cell r="F3334" t="str">
            <v>P-178</v>
          </cell>
        </row>
        <row r="3335">
          <cell r="A3335">
            <v>284251</v>
          </cell>
          <cell r="B3335" t="str">
            <v>ﾀﾞｸﾄ取付</v>
          </cell>
          <cell r="C3335" t="str">
            <v>ﾌﾚｷｼﾌﾞﾙﾀﾞｸﾄ 保温無 口径150mm</v>
          </cell>
          <cell r="D3335" t="str">
            <v>本</v>
          </cell>
          <cell r="E3335">
            <v>4120</v>
          </cell>
          <cell r="F3335" t="str">
            <v>P-178</v>
          </cell>
        </row>
        <row r="3336">
          <cell r="A3336">
            <v>284252</v>
          </cell>
          <cell r="B3336" t="str">
            <v>ﾀﾞｸﾄ取付</v>
          </cell>
          <cell r="C3336" t="str">
            <v>ﾌﾚｷｼﾌﾞﾙﾀﾞｸﾄ 保温無 口径200mm</v>
          </cell>
          <cell r="D3336" t="str">
            <v>本</v>
          </cell>
          <cell r="E3336">
            <v>4740</v>
          </cell>
          <cell r="F3336" t="str">
            <v>P-178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基本"/>
      <sheetName val="仕訳"/>
      <sheetName val="内訳"/>
      <sheetName val="合成単価"/>
      <sheetName val="代価表"/>
      <sheetName val="統計値"/>
      <sheetName val="集計"/>
      <sheetName val="足場"/>
      <sheetName val="土間"/>
      <sheetName val="ｺﾝｸﾘｰﾄ"/>
      <sheetName val="屋根"/>
      <sheetName val="ＣＢ"/>
      <sheetName val="外壁"/>
      <sheetName val="木製建具"/>
      <sheetName val="金属製建具"/>
      <sheetName val="外部計算"/>
      <sheetName val="外部天井"/>
      <sheetName val="外部雑"/>
      <sheetName val="内部床"/>
      <sheetName val="間仕切"/>
      <sheetName val="内壁"/>
      <sheetName val="造作"/>
      <sheetName val="内部天井"/>
      <sheetName val="内部計算"/>
      <sheetName val="内部雑"/>
      <sheetName val="解体"/>
      <sheetName val="発生材"/>
      <sheetName val="Page管理Sheet"/>
      <sheetName val="単価表"/>
      <sheetName val="建具データ"/>
      <sheetName val="別表"/>
      <sheetName val="工作物"/>
      <sheetName val="工作物代価表 "/>
      <sheetName val="工作数量"/>
      <sheetName val="標準工期 "/>
      <sheetName val="H15資材労務単価"/>
      <sheetName val="H15工作物単価"/>
      <sheetName val="比較表"/>
      <sheetName val="内訳A4W"/>
      <sheetName val="機械複合単価"/>
      <sheetName val="Sheet3"/>
      <sheetName val="入力シー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">
          <cell r="A5" t="str">
            <v>検索ｺｰﾄﾞ</v>
          </cell>
          <cell r="B5" t="str">
            <v>単     価     名     称</v>
          </cell>
          <cell r="C5" t="str">
            <v>形     状     寸     法     等</v>
          </cell>
          <cell r="D5" t="str">
            <v>単位</v>
          </cell>
          <cell r="E5" t="str">
            <v>単   価</v>
          </cell>
          <cell r="F5" t="str">
            <v>PAGE</v>
          </cell>
          <cell r="G5" t="str">
            <v>ｺｰﾄﾞ</v>
          </cell>
        </row>
        <row r="6">
          <cell r="A6">
            <v>201001</v>
          </cell>
          <cell r="B6" t="str">
            <v>やりかた</v>
          </cell>
          <cell r="C6" t="str">
            <v>一般</v>
          </cell>
          <cell r="D6" t="str">
            <v>建㎡</v>
          </cell>
          <cell r="E6">
            <v>300</v>
          </cell>
          <cell r="F6" t="str">
            <v>P-47</v>
          </cell>
          <cell r="G6">
            <v>201001</v>
          </cell>
        </row>
        <row r="7">
          <cell r="A7">
            <v>201002</v>
          </cell>
          <cell r="B7" t="str">
            <v>やりかた</v>
          </cell>
          <cell r="C7" t="str">
            <v>小規模・複雑</v>
          </cell>
          <cell r="D7" t="str">
            <v>建㎡</v>
          </cell>
          <cell r="E7">
            <v>400</v>
          </cell>
          <cell r="F7" t="str">
            <v>P-47</v>
          </cell>
          <cell r="G7">
            <v>201002</v>
          </cell>
        </row>
        <row r="8">
          <cell r="A8">
            <v>201011</v>
          </cell>
          <cell r="B8" t="str">
            <v>平やりかた</v>
          </cell>
          <cell r="C8" t="str">
            <v/>
          </cell>
          <cell r="D8" t="str">
            <v>ケ所</v>
          </cell>
          <cell r="E8">
            <v>3990</v>
          </cell>
          <cell r="F8" t="str">
            <v>P-47</v>
          </cell>
          <cell r="G8">
            <v>201011</v>
          </cell>
        </row>
        <row r="9">
          <cell r="A9">
            <v>201012</v>
          </cell>
          <cell r="B9" t="str">
            <v>隅やりかた</v>
          </cell>
          <cell r="C9" t="str">
            <v/>
          </cell>
          <cell r="D9" t="str">
            <v>ケ所</v>
          </cell>
          <cell r="E9">
            <v>6090</v>
          </cell>
          <cell r="F9" t="str">
            <v>P-47</v>
          </cell>
          <cell r="G9">
            <v>201012</v>
          </cell>
        </row>
        <row r="10">
          <cell r="A10">
            <v>201013</v>
          </cell>
          <cell r="B10" t="str">
            <v>立やりかた</v>
          </cell>
          <cell r="C10" t="str">
            <v/>
          </cell>
          <cell r="D10" t="str">
            <v>ケ所</v>
          </cell>
          <cell r="E10">
            <v>1720</v>
          </cell>
          <cell r="F10" t="str">
            <v>P-47</v>
          </cell>
          <cell r="G10">
            <v>201013</v>
          </cell>
        </row>
        <row r="11">
          <cell r="A11">
            <v>201021</v>
          </cell>
          <cell r="B11" t="str">
            <v>墨出し</v>
          </cell>
          <cell r="C11" t="str">
            <v>一般</v>
          </cell>
          <cell r="D11" t="str">
            <v>延㎡</v>
          </cell>
          <cell r="E11">
            <v>950</v>
          </cell>
          <cell r="F11" t="str">
            <v>P-47</v>
          </cell>
          <cell r="G11">
            <v>201021</v>
          </cell>
        </row>
        <row r="12">
          <cell r="A12">
            <v>201022</v>
          </cell>
          <cell r="B12" t="str">
            <v>墨出し</v>
          </cell>
          <cell r="C12" t="str">
            <v>小規模・複雑（木造）</v>
          </cell>
          <cell r="D12" t="str">
            <v>延㎡</v>
          </cell>
          <cell r="E12">
            <v>1430</v>
          </cell>
          <cell r="F12" t="str">
            <v>P-47</v>
          </cell>
          <cell r="G12">
            <v>201022</v>
          </cell>
        </row>
        <row r="13">
          <cell r="A13">
            <v>201031</v>
          </cell>
          <cell r="B13" t="str">
            <v>現寸型板</v>
          </cell>
          <cell r="C13" t="str">
            <v>延㎡</v>
          </cell>
          <cell r="D13" t="str">
            <v>延㎡</v>
          </cell>
          <cell r="E13">
            <v>110</v>
          </cell>
          <cell r="F13" t="str">
            <v>P-47</v>
          </cell>
          <cell r="G13">
            <v>201031</v>
          </cell>
        </row>
        <row r="14">
          <cell r="A14">
            <v>201101</v>
          </cell>
          <cell r="B14" t="str">
            <v>外部枠組本足場</v>
          </cell>
          <cell r="C14" t="str">
            <v>高さ12m未満･期間3ヶ月</v>
          </cell>
          <cell r="D14" t="str">
            <v>架㎡</v>
          </cell>
          <cell r="E14">
            <v>1070</v>
          </cell>
          <cell r="F14" t="str">
            <v>P-47</v>
          </cell>
          <cell r="G14">
            <v>201101</v>
          </cell>
        </row>
        <row r="15">
          <cell r="A15">
            <v>201102</v>
          </cell>
          <cell r="B15" t="str">
            <v>外部枠組本足場</v>
          </cell>
          <cell r="C15" t="str">
            <v>高さ12m未満･期間6ヶ月</v>
          </cell>
          <cell r="D15" t="str">
            <v>架㎡</v>
          </cell>
          <cell r="E15">
            <v>1580</v>
          </cell>
          <cell r="F15" t="str">
            <v>P-47</v>
          </cell>
          <cell r="G15">
            <v>201102</v>
          </cell>
        </row>
        <row r="16">
          <cell r="A16">
            <v>201103</v>
          </cell>
          <cell r="B16" t="str">
            <v>外部枠組本足場</v>
          </cell>
          <cell r="C16" t="str">
            <v>高さ12m未満･期間9ヶ月</v>
          </cell>
          <cell r="D16" t="str">
            <v>架㎡</v>
          </cell>
          <cell r="E16">
            <v>2090</v>
          </cell>
          <cell r="F16" t="str">
            <v>P-47</v>
          </cell>
          <cell r="G16">
            <v>201103</v>
          </cell>
        </row>
        <row r="17">
          <cell r="A17">
            <v>201105</v>
          </cell>
          <cell r="B17" t="str">
            <v>外部枠組本足場</v>
          </cell>
          <cell r="C17" t="str">
            <v>高さ22m未満･期間3ヶ月</v>
          </cell>
          <cell r="D17" t="str">
            <v>架㎡</v>
          </cell>
          <cell r="E17">
            <v>1130</v>
          </cell>
          <cell r="F17" t="str">
            <v>P-47</v>
          </cell>
          <cell r="G17">
            <v>201105</v>
          </cell>
        </row>
        <row r="18">
          <cell r="A18">
            <v>201106</v>
          </cell>
          <cell r="B18" t="str">
            <v>外部枠組本足場</v>
          </cell>
          <cell r="C18" t="str">
            <v>高さ22m未満･期間6ヶ月</v>
          </cell>
          <cell r="D18" t="str">
            <v>架㎡</v>
          </cell>
          <cell r="E18">
            <v>1630</v>
          </cell>
          <cell r="F18" t="str">
            <v>P-47</v>
          </cell>
          <cell r="G18">
            <v>201106</v>
          </cell>
        </row>
        <row r="19">
          <cell r="A19">
            <v>201107</v>
          </cell>
          <cell r="B19" t="str">
            <v>外部枠組本足場</v>
          </cell>
          <cell r="C19" t="str">
            <v>高さ22m未満･期間9ヶ月</v>
          </cell>
          <cell r="D19" t="str">
            <v>架㎡</v>
          </cell>
          <cell r="E19">
            <v>2130</v>
          </cell>
          <cell r="F19" t="str">
            <v>P-47</v>
          </cell>
          <cell r="G19">
            <v>201107</v>
          </cell>
        </row>
        <row r="20">
          <cell r="A20">
            <v>201111</v>
          </cell>
          <cell r="B20" t="str">
            <v>外部単管本足場</v>
          </cell>
          <cell r="C20" t="str">
            <v>高さ10m未満･期間3ヶ月</v>
          </cell>
          <cell r="D20" t="str">
            <v>架㎡</v>
          </cell>
          <cell r="E20">
            <v>1820</v>
          </cell>
          <cell r="F20" t="str">
            <v>P-47</v>
          </cell>
          <cell r="G20">
            <v>201111</v>
          </cell>
        </row>
        <row r="21">
          <cell r="A21">
            <v>201112</v>
          </cell>
          <cell r="B21" t="str">
            <v>外部単管本足場</v>
          </cell>
          <cell r="C21" t="str">
            <v>高さ10m未満･期間6ヶ月</v>
          </cell>
          <cell r="D21" t="str">
            <v>架㎡</v>
          </cell>
          <cell r="E21">
            <v>2160</v>
          </cell>
          <cell r="F21" t="str">
            <v>P-47</v>
          </cell>
          <cell r="G21">
            <v>201112</v>
          </cell>
        </row>
        <row r="22">
          <cell r="A22">
            <v>201113</v>
          </cell>
          <cell r="B22" t="str">
            <v>外部単管本足場</v>
          </cell>
          <cell r="C22" t="str">
            <v>高さ10m未満･期間9ヶ月</v>
          </cell>
          <cell r="D22" t="str">
            <v>架㎡</v>
          </cell>
          <cell r="E22">
            <v>2500</v>
          </cell>
          <cell r="F22" t="str">
            <v>P-47</v>
          </cell>
          <cell r="G22">
            <v>201113</v>
          </cell>
        </row>
        <row r="23">
          <cell r="A23">
            <v>201115</v>
          </cell>
          <cell r="B23" t="str">
            <v>外部単管本足場</v>
          </cell>
          <cell r="C23" t="str">
            <v>高さ20m未満･期間3ヶ月</v>
          </cell>
          <cell r="D23" t="str">
            <v>架㎡</v>
          </cell>
          <cell r="E23">
            <v>2050</v>
          </cell>
          <cell r="F23" t="str">
            <v>P-47</v>
          </cell>
          <cell r="G23">
            <v>201115</v>
          </cell>
        </row>
        <row r="24">
          <cell r="A24">
            <v>201116</v>
          </cell>
          <cell r="B24" t="str">
            <v>外部単管本足場</v>
          </cell>
          <cell r="C24" t="str">
            <v>高さ20m未満･期間6ヶ月</v>
          </cell>
          <cell r="D24" t="str">
            <v>架㎡</v>
          </cell>
          <cell r="E24">
            <v>2370</v>
          </cell>
          <cell r="F24" t="str">
            <v>P-47</v>
          </cell>
          <cell r="G24">
            <v>201116</v>
          </cell>
        </row>
        <row r="25">
          <cell r="A25">
            <v>201117</v>
          </cell>
          <cell r="B25" t="str">
            <v>外部単管本足場</v>
          </cell>
          <cell r="C25" t="str">
            <v>高さ20m未満･期間9ヶ月</v>
          </cell>
          <cell r="D25" t="str">
            <v>架㎡</v>
          </cell>
          <cell r="E25">
            <v>2690</v>
          </cell>
          <cell r="F25" t="str">
            <v>P-47</v>
          </cell>
          <cell r="G25">
            <v>201117</v>
          </cell>
        </row>
        <row r="26">
          <cell r="A26">
            <v>201121</v>
          </cell>
          <cell r="B26" t="str">
            <v>外部単管抱足場</v>
          </cell>
          <cell r="C26" t="str">
            <v>高さ10m未満･期間3ヶ月</v>
          </cell>
          <cell r="D26" t="str">
            <v>架㎡</v>
          </cell>
          <cell r="E26">
            <v>1350</v>
          </cell>
          <cell r="F26" t="str">
            <v>P-47</v>
          </cell>
          <cell r="G26">
            <v>201121</v>
          </cell>
        </row>
        <row r="27">
          <cell r="A27">
            <v>201122</v>
          </cell>
          <cell r="B27" t="str">
            <v>外部単管抱足場</v>
          </cell>
          <cell r="C27" t="str">
            <v>高さ10m未満･期間6ヶ月</v>
          </cell>
          <cell r="D27" t="str">
            <v>架㎡</v>
          </cell>
          <cell r="E27">
            <v>1470</v>
          </cell>
          <cell r="F27" t="str">
            <v>P-47</v>
          </cell>
          <cell r="G27">
            <v>201122</v>
          </cell>
        </row>
        <row r="28">
          <cell r="A28">
            <v>201123</v>
          </cell>
          <cell r="B28" t="str">
            <v>外部単管抱足場</v>
          </cell>
          <cell r="C28" t="str">
            <v>高さ10m未満･期間9ヶ月</v>
          </cell>
          <cell r="D28" t="str">
            <v>架㎡</v>
          </cell>
          <cell r="E28">
            <v>1590</v>
          </cell>
          <cell r="F28" t="str">
            <v>P-47</v>
          </cell>
          <cell r="G28">
            <v>201123</v>
          </cell>
        </row>
        <row r="29">
          <cell r="A29">
            <v>201125</v>
          </cell>
          <cell r="B29" t="str">
            <v>外部単管抱足場</v>
          </cell>
          <cell r="C29" t="str">
            <v>高さ20m未満･期間3ヶ月</v>
          </cell>
          <cell r="D29" t="str">
            <v>架㎡</v>
          </cell>
          <cell r="E29">
            <v>1480</v>
          </cell>
          <cell r="F29" t="str">
            <v>P-47</v>
          </cell>
          <cell r="G29">
            <v>201125</v>
          </cell>
        </row>
        <row r="30">
          <cell r="A30">
            <v>201126</v>
          </cell>
          <cell r="B30" t="str">
            <v>外部単管抱足場</v>
          </cell>
          <cell r="C30" t="str">
            <v>高さ20m未満･期間6ヶ月</v>
          </cell>
          <cell r="D30" t="str">
            <v>架㎡</v>
          </cell>
          <cell r="E30">
            <v>1610</v>
          </cell>
          <cell r="F30" t="str">
            <v>P-47</v>
          </cell>
          <cell r="G30">
            <v>201126</v>
          </cell>
        </row>
        <row r="31">
          <cell r="A31">
            <v>201127</v>
          </cell>
          <cell r="B31" t="str">
            <v>外部単管抱足場</v>
          </cell>
          <cell r="C31" t="str">
            <v>高さ20m未満･期間9ヶ月</v>
          </cell>
          <cell r="D31" t="str">
            <v>架㎡</v>
          </cell>
          <cell r="E31">
            <v>1730</v>
          </cell>
          <cell r="F31" t="str">
            <v>P-47</v>
          </cell>
          <cell r="G31">
            <v>201127</v>
          </cell>
        </row>
        <row r="32">
          <cell r="A32">
            <v>201130</v>
          </cell>
          <cell r="B32" t="str">
            <v>外部単管一本足場</v>
          </cell>
          <cell r="C32" t="str">
            <v>高さ10m未満･期間1ヶ月</v>
          </cell>
          <cell r="D32" t="str">
            <v>架㎡</v>
          </cell>
          <cell r="E32">
            <v>960</v>
          </cell>
          <cell r="F32" t="str">
            <v>P-47</v>
          </cell>
          <cell r="G32">
            <v>201130</v>
          </cell>
        </row>
        <row r="33">
          <cell r="A33">
            <v>201131</v>
          </cell>
          <cell r="B33" t="str">
            <v>外部単管一本足場</v>
          </cell>
          <cell r="C33" t="str">
            <v>高さ10m未満･期間3ヶ月</v>
          </cell>
          <cell r="D33" t="str">
            <v>架㎡</v>
          </cell>
          <cell r="E33">
            <v>1020</v>
          </cell>
          <cell r="F33" t="str">
            <v>P-47</v>
          </cell>
          <cell r="G33">
            <v>201131</v>
          </cell>
        </row>
        <row r="34">
          <cell r="A34">
            <v>201132</v>
          </cell>
          <cell r="B34" t="str">
            <v>外部単管一本足場</v>
          </cell>
          <cell r="C34" t="str">
            <v>高さ10m未満･期間6ヶ月</v>
          </cell>
          <cell r="D34" t="str">
            <v>架㎡</v>
          </cell>
          <cell r="E34">
            <v>1110</v>
          </cell>
          <cell r="F34" t="str">
            <v>P-47</v>
          </cell>
          <cell r="G34">
            <v>201132</v>
          </cell>
        </row>
        <row r="35">
          <cell r="A35">
            <v>201133</v>
          </cell>
          <cell r="B35" t="str">
            <v>外部単管一本足場</v>
          </cell>
          <cell r="C35" t="str">
            <v>高さ10m未満･期間9ヶ月</v>
          </cell>
          <cell r="D35" t="str">
            <v>架㎡</v>
          </cell>
          <cell r="E35">
            <v>1200</v>
          </cell>
          <cell r="F35" t="str">
            <v>P-47</v>
          </cell>
          <cell r="G35">
            <v>201133</v>
          </cell>
        </row>
        <row r="36">
          <cell r="A36">
            <v>201134</v>
          </cell>
          <cell r="B36" t="str">
            <v>外部単管一本足場</v>
          </cell>
          <cell r="C36" t="str">
            <v>高さ15m未満･期間1ヶ月</v>
          </cell>
          <cell r="D36" t="str">
            <v>架㎡</v>
          </cell>
          <cell r="E36">
            <v>1030</v>
          </cell>
          <cell r="F36" t="str">
            <v>P-47</v>
          </cell>
          <cell r="G36">
            <v>201134</v>
          </cell>
        </row>
        <row r="37">
          <cell r="A37">
            <v>201135</v>
          </cell>
          <cell r="B37" t="str">
            <v>外部単管一本足場</v>
          </cell>
          <cell r="C37" t="str">
            <v>高さ15m未満･期間3ヶ月</v>
          </cell>
          <cell r="D37" t="str">
            <v>架㎡</v>
          </cell>
          <cell r="E37">
            <v>1090</v>
          </cell>
          <cell r="F37" t="str">
            <v>P-47</v>
          </cell>
          <cell r="G37">
            <v>201135</v>
          </cell>
        </row>
        <row r="38">
          <cell r="A38">
            <v>201136</v>
          </cell>
          <cell r="B38" t="str">
            <v>外部単管一本足場</v>
          </cell>
          <cell r="C38" t="str">
            <v>高さ15m未満･期間6ヶ月</v>
          </cell>
          <cell r="D38" t="str">
            <v>架㎡</v>
          </cell>
          <cell r="E38">
            <v>1180</v>
          </cell>
          <cell r="F38" t="str">
            <v>P-47</v>
          </cell>
          <cell r="G38">
            <v>201136</v>
          </cell>
        </row>
        <row r="39">
          <cell r="A39">
            <v>201137</v>
          </cell>
          <cell r="B39" t="str">
            <v>外部単管一本足場</v>
          </cell>
          <cell r="C39" t="str">
            <v>高さ15m未満･期間9ヶ月</v>
          </cell>
          <cell r="D39" t="str">
            <v>架㎡</v>
          </cell>
          <cell r="E39">
            <v>1260</v>
          </cell>
          <cell r="F39" t="str">
            <v>P-47</v>
          </cell>
          <cell r="G39">
            <v>201137</v>
          </cell>
        </row>
        <row r="40">
          <cell r="A40">
            <v>201141</v>
          </cell>
          <cell r="B40" t="str">
            <v>単管ブラケット足場</v>
          </cell>
          <cell r="C40" t="str">
            <v>高さ10m未満･期間2ヶ月</v>
          </cell>
          <cell r="D40" t="str">
            <v>架㎡</v>
          </cell>
          <cell r="E40">
            <v>2060</v>
          </cell>
          <cell r="F40" t="str">
            <v>P-47</v>
          </cell>
          <cell r="G40">
            <v>201141</v>
          </cell>
        </row>
        <row r="41">
          <cell r="A41">
            <v>201142</v>
          </cell>
          <cell r="B41" t="str">
            <v>単管ブラケット足場</v>
          </cell>
          <cell r="C41" t="str">
            <v>高さ10m未満･期間4ヶ月</v>
          </cell>
          <cell r="D41" t="str">
            <v>架㎡</v>
          </cell>
          <cell r="E41">
            <v>2400</v>
          </cell>
          <cell r="F41" t="str">
            <v>P-47</v>
          </cell>
          <cell r="G41">
            <v>201142</v>
          </cell>
        </row>
        <row r="42">
          <cell r="A42">
            <v>201143</v>
          </cell>
          <cell r="B42" t="str">
            <v>単管ブラケット足場</v>
          </cell>
          <cell r="C42" t="str">
            <v>高さ10m未満･期間6ヶ月</v>
          </cell>
          <cell r="D42" t="str">
            <v>架㎡</v>
          </cell>
          <cell r="E42">
            <v>2740</v>
          </cell>
          <cell r="F42" t="str">
            <v>P-47</v>
          </cell>
          <cell r="G42">
            <v>201143</v>
          </cell>
        </row>
        <row r="43">
          <cell r="A43">
            <v>201151</v>
          </cell>
          <cell r="B43" t="str">
            <v>登り桟橋(枠組)</v>
          </cell>
          <cell r="C43" t="str">
            <v>枠組本足場用･期間3ヶ月</v>
          </cell>
          <cell r="D43" t="str">
            <v>ｍ</v>
          </cell>
          <cell r="E43">
            <v>4640</v>
          </cell>
          <cell r="F43" t="str">
            <v>P-47</v>
          </cell>
          <cell r="G43">
            <v>201151</v>
          </cell>
        </row>
        <row r="44">
          <cell r="A44">
            <v>201152</v>
          </cell>
          <cell r="B44" t="str">
            <v>登り桟橋(枠組)</v>
          </cell>
          <cell r="C44" t="str">
            <v>枠組本足場用･期間6ヶ月</v>
          </cell>
          <cell r="D44" t="str">
            <v>ｍ</v>
          </cell>
          <cell r="E44">
            <v>6330</v>
          </cell>
          <cell r="F44" t="str">
            <v>P-47</v>
          </cell>
          <cell r="G44">
            <v>201152</v>
          </cell>
        </row>
        <row r="45">
          <cell r="A45">
            <v>201153</v>
          </cell>
          <cell r="B45" t="str">
            <v>登り桟橋(枠組)</v>
          </cell>
          <cell r="C45" t="str">
            <v>枠組本足場用･期間9ヶ月</v>
          </cell>
          <cell r="D45" t="str">
            <v>ｍ</v>
          </cell>
          <cell r="E45">
            <v>8020</v>
          </cell>
          <cell r="F45" t="str">
            <v>P-47</v>
          </cell>
          <cell r="G45">
            <v>201153</v>
          </cell>
        </row>
        <row r="46">
          <cell r="A46">
            <v>201155</v>
          </cell>
          <cell r="B46" t="str">
            <v>登り桟橋(単管)</v>
          </cell>
          <cell r="C46" t="str">
            <v>単管本足場用･期間3ヶ月</v>
          </cell>
          <cell r="D46" t="str">
            <v>ｍ</v>
          </cell>
          <cell r="E46">
            <v>4580</v>
          </cell>
          <cell r="F46" t="str">
            <v>P-47</v>
          </cell>
          <cell r="G46">
            <v>201155</v>
          </cell>
        </row>
        <row r="47">
          <cell r="A47">
            <v>201156</v>
          </cell>
          <cell r="B47" t="str">
            <v>登り桟橋(単管)</v>
          </cell>
          <cell r="C47" t="str">
            <v>単管本足場用･期間6ヶ月</v>
          </cell>
          <cell r="D47" t="str">
            <v>ｍ</v>
          </cell>
          <cell r="E47">
            <v>5730</v>
          </cell>
          <cell r="F47" t="str">
            <v>P-47</v>
          </cell>
          <cell r="G47">
            <v>201156</v>
          </cell>
        </row>
        <row r="48">
          <cell r="A48">
            <v>201157</v>
          </cell>
          <cell r="B48" t="str">
            <v>登り桟橋(単管)</v>
          </cell>
          <cell r="C48" t="str">
            <v>単管本足場用･期間9ヶ月</v>
          </cell>
          <cell r="D48" t="str">
            <v>ｍ</v>
          </cell>
          <cell r="E48">
            <v>6880</v>
          </cell>
          <cell r="F48" t="str">
            <v>P-47</v>
          </cell>
          <cell r="G48">
            <v>201157</v>
          </cell>
        </row>
        <row r="49">
          <cell r="A49">
            <v>201201</v>
          </cell>
          <cell r="B49" t="str">
            <v>仕上げ用足場(枠組2段)</v>
          </cell>
          <cell r="C49" t="str">
            <v>H=5m以上～5.7m未満・期間1ヶ月</v>
          </cell>
          <cell r="D49" t="str">
            <v>伏㎡</v>
          </cell>
          <cell r="E49">
            <v>2050</v>
          </cell>
          <cell r="F49" t="str">
            <v>P-47</v>
          </cell>
          <cell r="G49">
            <v>201201</v>
          </cell>
        </row>
        <row r="50">
          <cell r="A50">
            <v>201202</v>
          </cell>
          <cell r="B50" t="str">
            <v>仕上げ用足場(枠組2段)</v>
          </cell>
          <cell r="C50" t="str">
            <v>H=5m以上～5.7m未満・期間2ヶ月</v>
          </cell>
          <cell r="D50" t="str">
            <v>伏㎡</v>
          </cell>
          <cell r="E50">
            <v>2390</v>
          </cell>
          <cell r="F50" t="str">
            <v>P-47</v>
          </cell>
          <cell r="G50">
            <v>201202</v>
          </cell>
        </row>
        <row r="51">
          <cell r="A51">
            <v>201211</v>
          </cell>
          <cell r="B51" t="str">
            <v>仕上げ用足場(枠組3段)</v>
          </cell>
          <cell r="C51" t="str">
            <v>H=5.7m以上～7.4m未満・期間1ヶ月</v>
          </cell>
          <cell r="D51" t="str">
            <v>伏㎡</v>
          </cell>
          <cell r="E51">
            <v>2370</v>
          </cell>
          <cell r="F51" t="str">
            <v>P-47</v>
          </cell>
          <cell r="G51">
            <v>201211</v>
          </cell>
        </row>
        <row r="52">
          <cell r="A52">
            <v>201212</v>
          </cell>
          <cell r="B52" t="str">
            <v>仕上げ用足場(枠組3段)</v>
          </cell>
          <cell r="C52" t="str">
            <v>H=5.7m以上～7.4m未満・期間2ヶ月</v>
          </cell>
          <cell r="D52" t="str">
            <v>伏㎡</v>
          </cell>
          <cell r="E52">
            <v>2770</v>
          </cell>
          <cell r="F52" t="str">
            <v>P-47</v>
          </cell>
          <cell r="G52">
            <v>201212</v>
          </cell>
        </row>
        <row r="53">
          <cell r="A53">
            <v>201221</v>
          </cell>
          <cell r="B53" t="str">
            <v>階段室棚足場</v>
          </cell>
          <cell r="C53" t="str">
            <v>単管使用･期間1ヶ月</v>
          </cell>
          <cell r="D53" t="str">
            <v>床㎡</v>
          </cell>
          <cell r="E53">
            <v>680</v>
          </cell>
          <cell r="F53" t="str">
            <v>P-47</v>
          </cell>
          <cell r="G53">
            <v>201221</v>
          </cell>
        </row>
        <row r="54">
          <cell r="A54">
            <v>201222</v>
          </cell>
          <cell r="B54" t="str">
            <v>階段室棚足場</v>
          </cell>
          <cell r="C54" t="str">
            <v>単管使用･期間2ヶ月</v>
          </cell>
          <cell r="D54" t="str">
            <v>床㎡</v>
          </cell>
          <cell r="E54">
            <v>870</v>
          </cell>
          <cell r="F54" t="str">
            <v>P-48</v>
          </cell>
          <cell r="G54">
            <v>201222</v>
          </cell>
        </row>
        <row r="55">
          <cell r="A55">
            <v>201231</v>
          </cell>
          <cell r="B55" t="str">
            <v>脚立足場</v>
          </cell>
          <cell r="C55" t="str">
            <v>平面･H=1.8m･期間1ヶ月</v>
          </cell>
          <cell r="D55" t="str">
            <v>床㎡</v>
          </cell>
          <cell r="E55">
            <v>600</v>
          </cell>
          <cell r="F55" t="str">
            <v>P-48</v>
          </cell>
          <cell r="G55">
            <v>201231</v>
          </cell>
        </row>
        <row r="56">
          <cell r="A56">
            <v>201232</v>
          </cell>
          <cell r="B56" t="str">
            <v>脚立足場</v>
          </cell>
          <cell r="C56" t="str">
            <v>平面･H=1.8m･期間2ヶ月</v>
          </cell>
          <cell r="D56" t="str">
            <v>床㎡</v>
          </cell>
          <cell r="E56">
            <v>720</v>
          </cell>
          <cell r="F56" t="str">
            <v>P-48</v>
          </cell>
          <cell r="G56">
            <v>201232</v>
          </cell>
        </row>
        <row r="57">
          <cell r="A57">
            <v>201241</v>
          </cell>
          <cell r="B57" t="str">
            <v>脚立足場</v>
          </cell>
          <cell r="C57" t="str">
            <v>直列･H=1.8m･期間1ヶ月</v>
          </cell>
          <cell r="D57" t="str">
            <v>床m</v>
          </cell>
          <cell r="E57">
            <v>330</v>
          </cell>
          <cell r="F57" t="str">
            <v>P-48</v>
          </cell>
          <cell r="G57">
            <v>201241</v>
          </cell>
        </row>
        <row r="58">
          <cell r="A58">
            <v>201242</v>
          </cell>
          <cell r="B58" t="str">
            <v>脚立足場</v>
          </cell>
          <cell r="C58" t="str">
            <v>直列･H=1.8m･期間2ヶ月</v>
          </cell>
          <cell r="D58" t="str">
            <v>床m</v>
          </cell>
          <cell r="E58">
            <v>410</v>
          </cell>
          <cell r="F58" t="str">
            <v>P-48</v>
          </cell>
          <cell r="G58">
            <v>201242</v>
          </cell>
        </row>
        <row r="59">
          <cell r="A59">
            <v>201251</v>
          </cell>
          <cell r="B59" t="str">
            <v>吊り足場</v>
          </cell>
          <cell r="C59" t="str">
            <v>ﾁｪｰﾝ･期間2ヶ月</v>
          </cell>
          <cell r="D59" t="str">
            <v>㎡</v>
          </cell>
          <cell r="E59">
            <v>1990</v>
          </cell>
          <cell r="F59" t="str">
            <v>P-48</v>
          </cell>
          <cell r="G59">
            <v>201251</v>
          </cell>
        </row>
        <row r="60">
          <cell r="A60">
            <v>201252</v>
          </cell>
          <cell r="B60" t="str">
            <v>吊り足場</v>
          </cell>
          <cell r="C60" t="str">
            <v>ﾁｪｰﾝ･期間4ヶ月</v>
          </cell>
          <cell r="D60" t="str">
            <v>㎡</v>
          </cell>
          <cell r="E60">
            <v>2140</v>
          </cell>
          <cell r="F60" t="str">
            <v>P-48</v>
          </cell>
          <cell r="G60">
            <v>201252</v>
          </cell>
        </row>
        <row r="61">
          <cell r="A61">
            <v>201261</v>
          </cell>
          <cell r="B61" t="str">
            <v>鉄骨足場</v>
          </cell>
          <cell r="C61" t="str">
            <v>ﾎﾞﾙﾄ締･鉄骨塗装用･期間1ヶ月</v>
          </cell>
          <cell r="D61" t="str">
            <v>㎡</v>
          </cell>
          <cell r="E61">
            <v>920</v>
          </cell>
          <cell r="F61" t="str">
            <v>P-48</v>
          </cell>
          <cell r="G61">
            <v>201261</v>
          </cell>
        </row>
        <row r="62">
          <cell r="A62">
            <v>201262</v>
          </cell>
          <cell r="B62" t="str">
            <v>鉄骨足場</v>
          </cell>
          <cell r="C62" t="str">
            <v>ﾎﾞﾙﾄ締･鉄骨塗装用･期間2ヶ月</v>
          </cell>
          <cell r="D62" t="str">
            <v>㎡</v>
          </cell>
          <cell r="E62">
            <v>960</v>
          </cell>
          <cell r="F62" t="str">
            <v>P-48</v>
          </cell>
          <cell r="G62">
            <v>201262</v>
          </cell>
        </row>
        <row r="63">
          <cell r="A63">
            <v>201263</v>
          </cell>
          <cell r="B63" t="str">
            <v>鉄筋足場</v>
          </cell>
          <cell r="C63" t="str">
            <v>型枠足場と兼用</v>
          </cell>
          <cell r="D63" t="str">
            <v>㎡</v>
          </cell>
          <cell r="E63">
            <v>300</v>
          </cell>
          <cell r="F63" t="str">
            <v>P-48</v>
          </cell>
          <cell r="G63">
            <v>201263</v>
          </cell>
        </row>
        <row r="64">
          <cell r="A64">
            <v>201264</v>
          </cell>
          <cell r="B64" t="str">
            <v>コンクリート足場</v>
          </cell>
          <cell r="C64" t="str">
            <v>ｶｰﾄ道板</v>
          </cell>
          <cell r="D64" t="str">
            <v>㎡</v>
          </cell>
          <cell r="E64">
            <v>250</v>
          </cell>
          <cell r="F64" t="str">
            <v>P-48</v>
          </cell>
          <cell r="G64">
            <v>201264</v>
          </cell>
        </row>
        <row r="65">
          <cell r="A65">
            <v>201265</v>
          </cell>
          <cell r="B65" t="str">
            <v>コンクリート足場</v>
          </cell>
          <cell r="C65" t="str">
            <v>ﾎﾟﾝﾌﾟ車(配管型)</v>
          </cell>
          <cell r="D65" t="str">
            <v>㎡</v>
          </cell>
          <cell r="E65">
            <v>120</v>
          </cell>
          <cell r="F65" t="str">
            <v>P-48</v>
          </cell>
          <cell r="G65">
            <v>201265</v>
          </cell>
        </row>
        <row r="66">
          <cell r="A66">
            <v>201271</v>
          </cell>
          <cell r="B66" t="str">
            <v>移動足場･ﾛｰﾘﾝｸﾞﾀﾜ</v>
          </cell>
          <cell r="C66" t="str">
            <v>W=1.5･H=2.0m･1段型･期間1ヶ月</v>
          </cell>
          <cell r="D66" t="str">
            <v>台</v>
          </cell>
          <cell r="E66">
            <v>9500</v>
          </cell>
          <cell r="F66" t="str">
            <v>P-48</v>
          </cell>
          <cell r="G66">
            <v>201271</v>
          </cell>
        </row>
        <row r="67">
          <cell r="A67">
            <v>201272</v>
          </cell>
          <cell r="B67" t="str">
            <v>移動足場･ﾛｰﾘﾝｸﾞﾀﾜ</v>
          </cell>
          <cell r="C67" t="str">
            <v>W=1.5･H=3.7m･2段型･期間1ヶ月</v>
          </cell>
          <cell r="D67" t="str">
            <v>台</v>
          </cell>
          <cell r="E67">
            <v>12000</v>
          </cell>
          <cell r="F67" t="str">
            <v>P-48</v>
          </cell>
          <cell r="G67">
            <v>201272</v>
          </cell>
        </row>
        <row r="68">
          <cell r="A68">
            <v>201273</v>
          </cell>
          <cell r="B68" t="str">
            <v>移動足場･ﾛｰﾘﾝｸﾞﾀﾜ</v>
          </cell>
          <cell r="C68" t="str">
            <v>W=1.5･H=5.4m･3段型･期間1ヶ月</v>
          </cell>
          <cell r="D68" t="str">
            <v>台</v>
          </cell>
          <cell r="E68">
            <v>15800</v>
          </cell>
          <cell r="F68" t="str">
            <v>P-48</v>
          </cell>
          <cell r="G68">
            <v>201273</v>
          </cell>
        </row>
        <row r="69">
          <cell r="A69">
            <v>201301</v>
          </cell>
          <cell r="B69" t="str">
            <v>外部枠付き金網張</v>
          </cell>
          <cell r="C69" t="str">
            <v>期間3ヶ月</v>
          </cell>
          <cell r="D69" t="str">
            <v>架㎡</v>
          </cell>
          <cell r="E69">
            <v>550</v>
          </cell>
          <cell r="F69" t="str">
            <v>P-48</v>
          </cell>
          <cell r="G69">
            <v>201301</v>
          </cell>
        </row>
        <row r="70">
          <cell r="A70">
            <v>201302</v>
          </cell>
          <cell r="B70" t="str">
            <v>外部枠付き金網張</v>
          </cell>
          <cell r="C70" t="str">
            <v>期間6ヶ月</v>
          </cell>
          <cell r="D70" t="str">
            <v>架㎡</v>
          </cell>
          <cell r="E70">
            <v>850</v>
          </cell>
          <cell r="F70" t="str">
            <v>P-48</v>
          </cell>
          <cell r="G70">
            <v>201302</v>
          </cell>
        </row>
        <row r="71">
          <cell r="A71">
            <v>201303</v>
          </cell>
          <cell r="B71" t="str">
            <v>外部枠付き金網張</v>
          </cell>
          <cell r="C71" t="str">
            <v>期間9ヶ月</v>
          </cell>
          <cell r="D71" t="str">
            <v>架㎡</v>
          </cell>
          <cell r="E71">
            <v>1150</v>
          </cell>
          <cell r="F71" t="str">
            <v>P-48</v>
          </cell>
          <cell r="G71">
            <v>201303</v>
          </cell>
        </row>
        <row r="72">
          <cell r="A72">
            <v>201311</v>
          </cell>
          <cell r="B72" t="str">
            <v>外部グリーンネット張</v>
          </cell>
          <cell r="C72" t="str">
            <v>網目25mm･期間3ヶ月</v>
          </cell>
          <cell r="D72" t="str">
            <v>架㎡</v>
          </cell>
          <cell r="E72">
            <v>590</v>
          </cell>
          <cell r="F72" t="str">
            <v>P-48</v>
          </cell>
          <cell r="G72">
            <v>201311</v>
          </cell>
        </row>
        <row r="73">
          <cell r="A73">
            <v>201312</v>
          </cell>
          <cell r="B73" t="str">
            <v>外部グリーンネット張</v>
          </cell>
          <cell r="C73" t="str">
            <v>網目25mm･期間6ヶ月</v>
          </cell>
          <cell r="D73" t="str">
            <v>架㎡</v>
          </cell>
          <cell r="E73">
            <v>640</v>
          </cell>
          <cell r="F73" t="str">
            <v>P-48</v>
          </cell>
          <cell r="G73">
            <v>201312</v>
          </cell>
        </row>
        <row r="74">
          <cell r="A74">
            <v>201313</v>
          </cell>
          <cell r="B74" t="str">
            <v>外部グリーンネット張</v>
          </cell>
          <cell r="C74" t="str">
            <v>網目25mm･期間9ヶ月</v>
          </cell>
          <cell r="D74" t="str">
            <v>架㎡</v>
          </cell>
          <cell r="E74">
            <v>690</v>
          </cell>
          <cell r="F74" t="str">
            <v>P-48</v>
          </cell>
          <cell r="G74">
            <v>201313</v>
          </cell>
        </row>
        <row r="75">
          <cell r="A75">
            <v>201321</v>
          </cell>
          <cell r="B75" t="str">
            <v>外部メッシュシート張</v>
          </cell>
          <cell r="C75" t="str">
            <v>網目1mm･塗装吹付飛散防止用･期間3ｹ月</v>
          </cell>
          <cell r="D75" t="str">
            <v>架㎡</v>
          </cell>
          <cell r="E75">
            <v>670</v>
          </cell>
          <cell r="F75" t="str">
            <v>P-48</v>
          </cell>
          <cell r="G75">
            <v>201321</v>
          </cell>
        </row>
        <row r="76">
          <cell r="A76">
            <v>201322</v>
          </cell>
          <cell r="B76" t="str">
            <v>外部メッシュシート張</v>
          </cell>
          <cell r="C76" t="str">
            <v>網目1mm･塗装吹付飛散防止用･期間6ｹ月</v>
          </cell>
          <cell r="D76" t="str">
            <v>架㎡</v>
          </cell>
          <cell r="E76">
            <v>810</v>
          </cell>
          <cell r="F76" t="str">
            <v>P-48</v>
          </cell>
          <cell r="G76">
            <v>201322</v>
          </cell>
        </row>
        <row r="77">
          <cell r="A77">
            <v>201323</v>
          </cell>
          <cell r="B77" t="str">
            <v>外部メッシュシート張</v>
          </cell>
          <cell r="C77" t="str">
            <v>網目1mm･塗装吹付飛散防止用･期間9ｹ月</v>
          </cell>
          <cell r="D77" t="str">
            <v>架㎡</v>
          </cell>
          <cell r="E77">
            <v>940</v>
          </cell>
          <cell r="F77" t="str">
            <v>P-48</v>
          </cell>
          <cell r="G77">
            <v>201323</v>
          </cell>
        </row>
        <row r="78">
          <cell r="A78">
            <v>201331</v>
          </cell>
          <cell r="B78" t="str">
            <v>外部防災シート張</v>
          </cell>
          <cell r="C78" t="str">
            <v>期間1ヶ月</v>
          </cell>
          <cell r="D78" t="str">
            <v>架㎡</v>
          </cell>
          <cell r="E78">
            <v>560</v>
          </cell>
          <cell r="F78" t="str">
            <v>P-48</v>
          </cell>
          <cell r="G78">
            <v>201331</v>
          </cell>
        </row>
        <row r="79">
          <cell r="A79">
            <v>201332</v>
          </cell>
          <cell r="B79" t="str">
            <v>外部防災シート張</v>
          </cell>
          <cell r="C79" t="str">
            <v>期間3ヶ月</v>
          </cell>
          <cell r="D79" t="str">
            <v>架㎡</v>
          </cell>
          <cell r="E79">
            <v>620</v>
          </cell>
          <cell r="F79" t="str">
            <v>P-48</v>
          </cell>
          <cell r="G79">
            <v>201332</v>
          </cell>
        </row>
        <row r="80">
          <cell r="A80">
            <v>201333</v>
          </cell>
          <cell r="B80" t="str">
            <v>外部防災シート張</v>
          </cell>
          <cell r="C80" t="str">
            <v>期間6ヶ月</v>
          </cell>
          <cell r="D80" t="str">
            <v>架㎡</v>
          </cell>
          <cell r="E80">
            <v>700</v>
          </cell>
          <cell r="F80" t="str">
            <v>P-48</v>
          </cell>
          <cell r="G80">
            <v>201333</v>
          </cell>
        </row>
        <row r="81">
          <cell r="A81">
            <v>201334</v>
          </cell>
          <cell r="B81" t="str">
            <v>外部防災シート張</v>
          </cell>
          <cell r="C81" t="str">
            <v>期間9ヶ月</v>
          </cell>
          <cell r="D81" t="str">
            <v>架㎡</v>
          </cell>
          <cell r="E81">
            <v>790</v>
          </cell>
          <cell r="F81" t="str">
            <v>P-48</v>
          </cell>
          <cell r="G81">
            <v>201334</v>
          </cell>
        </row>
        <row r="82">
          <cell r="A82">
            <v>201341</v>
          </cell>
          <cell r="B82" t="str">
            <v>外部成型鋼板張</v>
          </cell>
          <cell r="C82" t="str">
            <v>単管足場使用･一現場</v>
          </cell>
          <cell r="D82" t="str">
            <v>架㎡</v>
          </cell>
          <cell r="E82">
            <v>7480</v>
          </cell>
          <cell r="F82" t="str">
            <v>P-48</v>
          </cell>
          <cell r="G82">
            <v>201341</v>
          </cell>
        </row>
        <row r="83">
          <cell r="A83">
            <v>201351</v>
          </cell>
          <cell r="B83" t="str">
            <v>水平安全ネット張</v>
          </cell>
          <cell r="C83" t="str">
            <v>網目100mm･期間1ヶ月</v>
          </cell>
          <cell r="D83" t="str">
            <v>架㎡</v>
          </cell>
          <cell r="E83">
            <v>600</v>
          </cell>
          <cell r="F83" t="str">
            <v>P-48</v>
          </cell>
          <cell r="G83">
            <v>201351</v>
          </cell>
        </row>
        <row r="84">
          <cell r="A84">
            <v>201352</v>
          </cell>
          <cell r="B84" t="str">
            <v>水平安全ネット張</v>
          </cell>
          <cell r="C84" t="str">
            <v>網目100mm･期間2ヶ月</v>
          </cell>
          <cell r="D84" t="str">
            <v>架㎡</v>
          </cell>
          <cell r="E84">
            <v>640</v>
          </cell>
          <cell r="F84" t="str">
            <v>P-48</v>
          </cell>
          <cell r="G84">
            <v>201352</v>
          </cell>
        </row>
        <row r="85">
          <cell r="A85">
            <v>201353</v>
          </cell>
          <cell r="B85" t="str">
            <v>水平安全ネット張</v>
          </cell>
          <cell r="C85" t="str">
            <v>網目100mm･期間3ヶ月</v>
          </cell>
          <cell r="D85" t="str">
            <v>架㎡</v>
          </cell>
          <cell r="E85">
            <v>670</v>
          </cell>
          <cell r="F85" t="str">
            <v>P-48</v>
          </cell>
          <cell r="G85">
            <v>201353</v>
          </cell>
        </row>
        <row r="86">
          <cell r="A86">
            <v>201361</v>
          </cell>
          <cell r="B86" t="str">
            <v>水平ダブルネット張</v>
          </cell>
          <cell r="C86" t="str">
            <v>網目100mm+15mm･期間1ヶ月</v>
          </cell>
          <cell r="D86" t="str">
            <v>架㎡</v>
          </cell>
          <cell r="E86">
            <v>1230</v>
          </cell>
          <cell r="F86" t="str">
            <v>P-48</v>
          </cell>
          <cell r="G86">
            <v>201361</v>
          </cell>
        </row>
        <row r="87">
          <cell r="A87">
            <v>201362</v>
          </cell>
          <cell r="B87" t="str">
            <v>水平ダブルネット張</v>
          </cell>
          <cell r="C87" t="str">
            <v>網目100mm+15mm･期間2ヶ月</v>
          </cell>
          <cell r="D87" t="str">
            <v>架㎡</v>
          </cell>
          <cell r="E87">
            <v>1340</v>
          </cell>
          <cell r="F87" t="str">
            <v>P-48</v>
          </cell>
          <cell r="G87">
            <v>201362</v>
          </cell>
        </row>
        <row r="88">
          <cell r="A88">
            <v>201363</v>
          </cell>
          <cell r="B88" t="str">
            <v>水平ダブルネット張</v>
          </cell>
          <cell r="C88" t="str">
            <v>網目100mm+15mm･期間3ヶ月</v>
          </cell>
          <cell r="D88" t="str">
            <v>架㎡</v>
          </cell>
          <cell r="E88">
            <v>1440</v>
          </cell>
          <cell r="F88" t="str">
            <v>P-48</v>
          </cell>
          <cell r="G88">
            <v>201363</v>
          </cell>
        </row>
        <row r="89">
          <cell r="A89">
            <v>201371</v>
          </cell>
          <cell r="B89" t="str">
            <v>朝顔養生</v>
          </cell>
          <cell r="C89" t="str">
            <v>枠組足場用･期間3ヶ月</v>
          </cell>
          <cell r="D89" t="str">
            <v>ｍ</v>
          </cell>
          <cell r="E89">
            <v>10800</v>
          </cell>
          <cell r="F89" t="str">
            <v>P-48</v>
          </cell>
          <cell r="G89">
            <v>201371</v>
          </cell>
        </row>
        <row r="90">
          <cell r="A90">
            <v>201372</v>
          </cell>
          <cell r="B90" t="str">
            <v>朝顔養生</v>
          </cell>
          <cell r="C90" t="str">
            <v>枠組足場用･期間6ヶ月</v>
          </cell>
          <cell r="D90" t="str">
            <v>ｍ</v>
          </cell>
          <cell r="E90">
            <v>17500</v>
          </cell>
          <cell r="F90" t="str">
            <v>P-48</v>
          </cell>
          <cell r="G90">
            <v>201372</v>
          </cell>
        </row>
        <row r="91">
          <cell r="A91">
            <v>201373</v>
          </cell>
          <cell r="B91" t="str">
            <v>朝顔養生</v>
          </cell>
          <cell r="C91" t="str">
            <v>枠組足場用･期間9ヶ月</v>
          </cell>
          <cell r="D91" t="str">
            <v>ｍ</v>
          </cell>
          <cell r="E91">
            <v>24100</v>
          </cell>
          <cell r="F91" t="str">
            <v>P-48</v>
          </cell>
          <cell r="G91">
            <v>201373</v>
          </cell>
        </row>
        <row r="92">
          <cell r="A92">
            <v>201374</v>
          </cell>
          <cell r="B92" t="str">
            <v>朝顔養生</v>
          </cell>
          <cell r="C92" t="str">
            <v>単管足場用･期間3ヶ月</v>
          </cell>
          <cell r="D92" t="str">
            <v>ｍ</v>
          </cell>
          <cell r="E92">
            <v>8850</v>
          </cell>
          <cell r="F92" t="str">
            <v>P-48</v>
          </cell>
          <cell r="G92">
            <v>201374</v>
          </cell>
        </row>
        <row r="93">
          <cell r="A93">
            <v>201375</v>
          </cell>
          <cell r="B93" t="str">
            <v>朝顔養生</v>
          </cell>
          <cell r="C93" t="str">
            <v>単管足場用･期間6ヶ月</v>
          </cell>
          <cell r="D93" t="str">
            <v>ｍ</v>
          </cell>
          <cell r="E93">
            <v>10900</v>
          </cell>
          <cell r="F93" t="str">
            <v>P-48</v>
          </cell>
          <cell r="G93">
            <v>201375</v>
          </cell>
        </row>
        <row r="94">
          <cell r="A94">
            <v>201376</v>
          </cell>
          <cell r="B94" t="str">
            <v>朝顔養生</v>
          </cell>
          <cell r="C94" t="str">
            <v>単管足場用･期間9ヶ月</v>
          </cell>
          <cell r="D94" t="str">
            <v>ｍ</v>
          </cell>
          <cell r="E94">
            <v>13000</v>
          </cell>
          <cell r="F94" t="str">
            <v>P-48</v>
          </cell>
          <cell r="G94">
            <v>201376</v>
          </cell>
        </row>
        <row r="95">
          <cell r="A95">
            <v>201381</v>
          </cell>
          <cell r="B95" t="str">
            <v>養 生</v>
          </cell>
          <cell r="C95" t="str">
            <v>延㎡</v>
          </cell>
          <cell r="D95" t="str">
            <v>延㎡</v>
          </cell>
          <cell r="E95">
            <v>670</v>
          </cell>
          <cell r="F95" t="str">
            <v>P-48</v>
          </cell>
          <cell r="G95">
            <v>201381</v>
          </cell>
        </row>
        <row r="96">
          <cell r="A96">
            <v>201391</v>
          </cell>
          <cell r="B96" t="str">
            <v>整理･清掃・片付</v>
          </cell>
          <cell r="C96" t="str">
            <v>木造･S造･CB造</v>
          </cell>
          <cell r="D96" t="str">
            <v>延㎡</v>
          </cell>
          <cell r="E96">
            <v>1170</v>
          </cell>
          <cell r="F96" t="str">
            <v>P-48</v>
          </cell>
          <cell r="G96">
            <v>201391</v>
          </cell>
        </row>
        <row r="97">
          <cell r="A97">
            <v>201392</v>
          </cell>
          <cell r="B97" t="str">
            <v>整理･清掃・片付</v>
          </cell>
          <cell r="C97" t="str">
            <v>RC造･SRC造</v>
          </cell>
          <cell r="D97" t="str">
            <v>延㎡</v>
          </cell>
          <cell r="E97">
            <v>2520</v>
          </cell>
          <cell r="F97" t="str">
            <v>P-48</v>
          </cell>
          <cell r="G97">
            <v>201392</v>
          </cell>
        </row>
        <row r="98">
          <cell r="A98">
            <v>201401</v>
          </cell>
          <cell r="B98" t="str">
            <v>ダストシュート</v>
          </cell>
          <cell r="C98" t="str">
            <v>合板製･H=10m程度投入口共</v>
          </cell>
          <cell r="D98" t="str">
            <v>ケ所</v>
          </cell>
          <cell r="E98">
            <v>166600</v>
          </cell>
          <cell r="F98" t="str">
            <v>P-48</v>
          </cell>
          <cell r="G98">
            <v>201401</v>
          </cell>
        </row>
        <row r="99">
          <cell r="A99">
            <v>201402</v>
          </cell>
          <cell r="B99" t="str">
            <v>ダストシュート</v>
          </cell>
          <cell r="C99" t="str">
            <v>合板製･H=15m程度投入口共</v>
          </cell>
          <cell r="D99" t="str">
            <v>ケ所</v>
          </cell>
          <cell r="E99">
            <v>249800</v>
          </cell>
          <cell r="F99" t="str">
            <v>P-48</v>
          </cell>
          <cell r="G99">
            <v>201402</v>
          </cell>
        </row>
        <row r="100">
          <cell r="A100">
            <v>201403</v>
          </cell>
          <cell r="B100" t="str">
            <v>ダストシュート</v>
          </cell>
          <cell r="C100" t="str">
            <v>合板製･H=20m程度投入口共</v>
          </cell>
          <cell r="D100" t="str">
            <v>ケ所</v>
          </cell>
          <cell r="E100">
            <v>333300</v>
          </cell>
          <cell r="F100" t="str">
            <v>P-48</v>
          </cell>
          <cell r="G100">
            <v>201403</v>
          </cell>
        </row>
        <row r="101">
          <cell r="A101">
            <v>202001</v>
          </cell>
          <cell r="B101" t="str">
            <v>仮設工事費（A)</v>
          </cell>
          <cell r="C101" t="str">
            <v>（防災防止ｼｰﾄ）</v>
          </cell>
          <cell r="D101" t="str">
            <v>延㎡</v>
          </cell>
          <cell r="E101">
            <v>6420</v>
          </cell>
          <cell r="F101" t="str">
            <v>P-49</v>
          </cell>
          <cell r="G101">
            <v>202001</v>
          </cell>
        </row>
        <row r="102">
          <cell r="A102">
            <v>202011</v>
          </cell>
          <cell r="B102" t="str">
            <v>仮設工事費（B)</v>
          </cell>
          <cell r="C102" t="str">
            <v>（防災防止ｼｰﾄ・無）</v>
          </cell>
          <cell r="D102" t="str">
            <v>延㎡</v>
          </cell>
          <cell r="E102">
            <v>5330</v>
          </cell>
          <cell r="F102" t="str">
            <v>P-49</v>
          </cell>
          <cell r="G102">
            <v>202011</v>
          </cell>
        </row>
        <row r="103">
          <cell r="A103">
            <v>211001</v>
          </cell>
          <cell r="B103" t="str">
            <v>根切り（人力）</v>
          </cell>
          <cell r="C103" t="str">
            <v>小規模</v>
          </cell>
          <cell r="D103" t="str">
            <v>m3</v>
          </cell>
          <cell r="E103">
            <v>7060</v>
          </cell>
          <cell r="F103" t="str">
            <v>P-50</v>
          </cell>
          <cell r="G103">
            <v>211001</v>
          </cell>
        </row>
        <row r="104">
          <cell r="A104">
            <v>211002</v>
          </cell>
          <cell r="B104" t="str">
            <v>根切り（機械）</v>
          </cell>
          <cell r="C104" t="str">
            <v>小規模･深さ=3.0m以内</v>
          </cell>
          <cell r="D104" t="str">
            <v>m3</v>
          </cell>
          <cell r="E104">
            <v>1770</v>
          </cell>
          <cell r="F104" t="str">
            <v>P-50</v>
          </cell>
          <cell r="G104">
            <v>211002</v>
          </cell>
        </row>
        <row r="105">
          <cell r="A105">
            <v>211003</v>
          </cell>
          <cell r="B105" t="str">
            <v>根切り（機械）</v>
          </cell>
          <cell r="C105" t="str">
            <v>つぼ･布堀･深さ=4.0m以内</v>
          </cell>
          <cell r="D105" t="str">
            <v>m3</v>
          </cell>
          <cell r="E105">
            <v>1110</v>
          </cell>
          <cell r="F105" t="str">
            <v>P-50</v>
          </cell>
          <cell r="G105">
            <v>211003</v>
          </cell>
        </row>
        <row r="106">
          <cell r="A106">
            <v>211004</v>
          </cell>
          <cell r="B106" t="str">
            <v>根切り（機械）</v>
          </cell>
          <cell r="C106" t="str">
            <v>つぼ･布堀･深さ=5.0m以内</v>
          </cell>
          <cell r="D106" t="str">
            <v>m3</v>
          </cell>
          <cell r="E106">
            <v>820</v>
          </cell>
          <cell r="F106" t="str">
            <v>P-50</v>
          </cell>
          <cell r="G106">
            <v>211004</v>
          </cell>
        </row>
        <row r="107">
          <cell r="A107">
            <v>211005</v>
          </cell>
          <cell r="B107" t="str">
            <v>根切り（機械）</v>
          </cell>
          <cell r="C107" t="str">
            <v>山留め付き総堀･深さ=5.0m以内</v>
          </cell>
          <cell r="D107" t="str">
            <v>m3</v>
          </cell>
          <cell r="E107">
            <v>430</v>
          </cell>
          <cell r="F107" t="str">
            <v>P-50</v>
          </cell>
          <cell r="G107">
            <v>211005</v>
          </cell>
        </row>
        <row r="108">
          <cell r="A108">
            <v>211008</v>
          </cell>
          <cell r="B108" t="str">
            <v>床付け</v>
          </cell>
          <cell r="C108" t="str">
            <v>小規模以外の根切(機械)適用</v>
          </cell>
          <cell r="D108" t="str">
            <v>㎡</v>
          </cell>
          <cell r="E108">
            <v>330</v>
          </cell>
          <cell r="F108" t="str">
            <v>P-50</v>
          </cell>
          <cell r="G108">
            <v>211008</v>
          </cell>
        </row>
        <row r="109">
          <cell r="A109">
            <v>211011</v>
          </cell>
          <cell r="B109" t="str">
            <v>埋戻し（人力）</v>
          </cell>
          <cell r="C109" t="str">
            <v>現場内仮置場土使用･運搬20m～30m･突固め共</v>
          </cell>
          <cell r="D109" t="str">
            <v>m3</v>
          </cell>
          <cell r="E109">
            <v>3190</v>
          </cell>
          <cell r="F109" t="str">
            <v>P-50</v>
          </cell>
          <cell r="G109">
            <v>211011</v>
          </cell>
        </row>
        <row r="110">
          <cell r="A110">
            <v>211012</v>
          </cell>
          <cell r="B110" t="str">
            <v>埋戻し（機械）</v>
          </cell>
          <cell r="C110" t="str">
            <v>現場内仮置場土使用･運搬20m～30m･突固め共</v>
          </cell>
          <cell r="D110" t="str">
            <v>m3</v>
          </cell>
          <cell r="E110">
            <v>2370</v>
          </cell>
          <cell r="F110" t="str">
            <v>P-50</v>
          </cell>
          <cell r="G110">
            <v>211012</v>
          </cell>
        </row>
        <row r="111">
          <cell r="A111">
            <v>211013</v>
          </cell>
          <cell r="B111" t="str">
            <v>埋戻し（機械）</v>
          </cell>
          <cell r="C111" t="str">
            <v>現場外仮置場土使用･運搬5Km以内･突固め共</v>
          </cell>
          <cell r="D111" t="str">
            <v>m3</v>
          </cell>
          <cell r="E111">
            <v>3090</v>
          </cell>
          <cell r="F111" t="str">
            <v>P-50</v>
          </cell>
          <cell r="G111">
            <v>211013</v>
          </cell>
        </row>
        <row r="112">
          <cell r="A112">
            <v>211014</v>
          </cell>
          <cell r="B112" t="str">
            <v>埋戻し（機械）</v>
          </cell>
          <cell r="C112" t="str">
            <v>購入土使用</v>
          </cell>
          <cell r="D112" t="str">
            <v>m3</v>
          </cell>
          <cell r="E112">
            <v>5470</v>
          </cell>
          <cell r="F112" t="str">
            <v>P-50</v>
          </cell>
          <cell r="G112">
            <v>211014</v>
          </cell>
        </row>
        <row r="113">
          <cell r="A113">
            <v>211015</v>
          </cell>
          <cell r="B113" t="str">
            <v>埋戻し（人力）</v>
          </cell>
          <cell r="C113" t="str">
            <v>購入土使用</v>
          </cell>
          <cell r="D113" t="str">
            <v>m3</v>
          </cell>
          <cell r="E113">
            <v>6290</v>
          </cell>
          <cell r="F113" t="str">
            <v>P-50</v>
          </cell>
          <cell r="G113">
            <v>211015</v>
          </cell>
        </row>
        <row r="114">
          <cell r="A114">
            <v>211021</v>
          </cell>
          <cell r="B114" t="str">
            <v>盛土（人力）</v>
          </cell>
          <cell r="C114" t="str">
            <v>現場内仮置場土使用･運搬20m～30m･突固め共</v>
          </cell>
          <cell r="D114" t="str">
            <v>m3</v>
          </cell>
          <cell r="E114">
            <v>3190</v>
          </cell>
          <cell r="F114" t="str">
            <v>P-50</v>
          </cell>
          <cell r="G114">
            <v>211021</v>
          </cell>
        </row>
        <row r="115">
          <cell r="A115">
            <v>211022</v>
          </cell>
          <cell r="B115" t="str">
            <v>盛土（機械）</v>
          </cell>
          <cell r="C115" t="str">
            <v>現場内仮置場土使用･運搬20m～30m･突固め共</v>
          </cell>
          <cell r="D115" t="str">
            <v>m3</v>
          </cell>
          <cell r="E115">
            <v>1260</v>
          </cell>
          <cell r="F115" t="str">
            <v>P-50</v>
          </cell>
          <cell r="G115">
            <v>211022</v>
          </cell>
        </row>
        <row r="116">
          <cell r="A116">
            <v>211023</v>
          </cell>
          <cell r="B116" t="str">
            <v>盛土（機械）</v>
          </cell>
          <cell r="C116" t="str">
            <v>現場外仮置場土使用･運搬5Km以内･突固め共</v>
          </cell>
          <cell r="D116" t="str">
            <v>m3</v>
          </cell>
          <cell r="E116">
            <v>1980</v>
          </cell>
          <cell r="F116" t="str">
            <v>P-50</v>
          </cell>
          <cell r="G116">
            <v>211023</v>
          </cell>
        </row>
        <row r="117">
          <cell r="A117">
            <v>211024</v>
          </cell>
          <cell r="B117" t="str">
            <v>盛土（機械）</v>
          </cell>
          <cell r="C117" t="str">
            <v>購入土使用</v>
          </cell>
          <cell r="D117" t="str">
            <v>m3</v>
          </cell>
          <cell r="E117">
            <v>4360</v>
          </cell>
          <cell r="F117" t="str">
            <v>P-50</v>
          </cell>
          <cell r="G117">
            <v>211024</v>
          </cell>
        </row>
        <row r="118">
          <cell r="A118">
            <v>211025</v>
          </cell>
          <cell r="B118" t="str">
            <v>盛土（人力）</v>
          </cell>
          <cell r="C118" t="str">
            <v>購入土使用</v>
          </cell>
          <cell r="D118" t="str">
            <v>m3</v>
          </cell>
          <cell r="E118">
            <v>6290</v>
          </cell>
          <cell r="F118" t="str">
            <v>P-50</v>
          </cell>
          <cell r="G118">
            <v>211025</v>
          </cell>
        </row>
        <row r="119">
          <cell r="A119">
            <v>211031</v>
          </cell>
          <cell r="B119" t="str">
            <v>すき取り（人力）</v>
          </cell>
          <cell r="C119" t="str">
            <v>高低差300mm以内･残土処分費除く</v>
          </cell>
          <cell r="D119" t="str">
            <v>㎡</v>
          </cell>
          <cell r="E119">
            <v>2010</v>
          </cell>
          <cell r="F119" t="str">
            <v>P-50</v>
          </cell>
          <cell r="G119">
            <v>211031</v>
          </cell>
        </row>
        <row r="120">
          <cell r="A120">
            <v>211032</v>
          </cell>
          <cell r="B120" t="str">
            <v>すき取り（機械）</v>
          </cell>
          <cell r="C120" t="str">
            <v>高低差300mm以内･残土処分費除く</v>
          </cell>
          <cell r="D120" t="str">
            <v>㎡</v>
          </cell>
          <cell r="E120">
            <v>780</v>
          </cell>
          <cell r="F120" t="str">
            <v>P-50</v>
          </cell>
          <cell r="G120">
            <v>211032</v>
          </cell>
        </row>
        <row r="121">
          <cell r="A121">
            <v>211035</v>
          </cell>
          <cell r="B121" t="str">
            <v>整地費･(人力)</v>
          </cell>
          <cell r="C121" t="str">
            <v>㎡</v>
          </cell>
          <cell r="D121" t="str">
            <v>㎡</v>
          </cell>
          <cell r="E121">
            <v>670</v>
          </cell>
          <cell r="F121" t="str">
            <v>P-50</v>
          </cell>
          <cell r="G121">
            <v>211035</v>
          </cell>
        </row>
        <row r="122">
          <cell r="A122">
            <v>200136</v>
          </cell>
          <cell r="B122" t="str">
            <v>整地費･(機械)</v>
          </cell>
          <cell r="C122" t="str">
            <v>㎡</v>
          </cell>
          <cell r="D122" t="str">
            <v>㎡</v>
          </cell>
          <cell r="E122">
            <v>230</v>
          </cell>
          <cell r="F122" t="str">
            <v>P-50</v>
          </cell>
          <cell r="G122">
            <v>200136</v>
          </cell>
        </row>
        <row r="123">
          <cell r="A123">
            <v>211041</v>
          </cell>
          <cell r="B123" t="str">
            <v>不用土処分</v>
          </cell>
          <cell r="C123" t="str">
            <v>構内敷きならし</v>
          </cell>
          <cell r="D123" t="str">
            <v>m3</v>
          </cell>
          <cell r="E123">
            <v>410</v>
          </cell>
          <cell r="F123" t="str">
            <v>P-50</v>
          </cell>
          <cell r="G123">
            <v>211041</v>
          </cell>
        </row>
        <row r="124">
          <cell r="A124">
            <v>211042</v>
          </cell>
          <cell r="B124" t="str">
            <v>不用土処分</v>
          </cell>
          <cell r="C124" t="str">
            <v>構内仮置･運搬20m～30m</v>
          </cell>
          <cell r="D124" t="str">
            <v>m3</v>
          </cell>
          <cell r="E124">
            <v>910</v>
          </cell>
          <cell r="F124" t="str">
            <v>P-50</v>
          </cell>
          <cell r="G124">
            <v>211042</v>
          </cell>
        </row>
        <row r="125">
          <cell r="A125">
            <v>211101</v>
          </cell>
          <cell r="B125" t="str">
            <v>不用土積込･(人力)</v>
          </cell>
          <cell r="C125" t="str">
            <v>m3</v>
          </cell>
          <cell r="D125" t="str">
            <v>m3</v>
          </cell>
          <cell r="E125">
            <v>1880</v>
          </cell>
          <cell r="F125" t="str">
            <v>P-50</v>
          </cell>
          <cell r="G125">
            <v>211101</v>
          </cell>
        </row>
        <row r="126">
          <cell r="A126">
            <v>211102</v>
          </cell>
          <cell r="B126" t="str">
            <v>不用土積込･(機械)</v>
          </cell>
          <cell r="C126" t="str">
            <v>バックホウ･バケット容量0.20m3</v>
          </cell>
          <cell r="D126" t="str">
            <v>m3</v>
          </cell>
          <cell r="E126">
            <v>650</v>
          </cell>
          <cell r="F126" t="str">
            <v>P-50</v>
          </cell>
          <cell r="G126">
            <v>211102</v>
          </cell>
        </row>
        <row r="127">
          <cell r="A127">
            <v>211103</v>
          </cell>
          <cell r="B127" t="str">
            <v>不用土積込･(機械)</v>
          </cell>
          <cell r="C127" t="str">
            <v>バックホウ･バケット容量0.60m3</v>
          </cell>
          <cell r="D127" t="str">
            <v>m3</v>
          </cell>
          <cell r="E127">
            <v>320</v>
          </cell>
          <cell r="F127" t="str">
            <v>P-50</v>
          </cell>
          <cell r="G127">
            <v>211103</v>
          </cell>
        </row>
        <row r="128">
          <cell r="A128">
            <v>211111</v>
          </cell>
          <cell r="B128" t="str">
            <v>不用土処分･(人力積込)</v>
          </cell>
          <cell r="C128" t="str">
            <v>自由処分･2t車使用･運搬距離2km</v>
          </cell>
          <cell r="D128" t="str">
            <v>m3</v>
          </cell>
          <cell r="E128">
            <v>3850</v>
          </cell>
          <cell r="F128" t="str">
            <v>P-50</v>
          </cell>
          <cell r="G128">
            <v>211111</v>
          </cell>
        </row>
        <row r="129">
          <cell r="A129">
            <v>211112</v>
          </cell>
          <cell r="B129" t="str">
            <v>不用土処分･(人力積込)</v>
          </cell>
          <cell r="C129" t="str">
            <v>自由処分･2t車使用･運搬距離5km</v>
          </cell>
          <cell r="D129" t="str">
            <v>m3</v>
          </cell>
          <cell r="E129">
            <v>4590</v>
          </cell>
          <cell r="F129" t="str">
            <v>P-50</v>
          </cell>
          <cell r="G129">
            <v>211112</v>
          </cell>
        </row>
        <row r="130">
          <cell r="A130">
            <v>211113</v>
          </cell>
          <cell r="B130" t="str">
            <v>不用土処分･(人力積込)</v>
          </cell>
          <cell r="C130" t="str">
            <v>自由処分･2t車使用･運搬距離10km</v>
          </cell>
          <cell r="D130" t="str">
            <v>m3</v>
          </cell>
          <cell r="E130">
            <v>6070</v>
          </cell>
          <cell r="F130" t="str">
            <v>P-50</v>
          </cell>
          <cell r="G130">
            <v>211113</v>
          </cell>
        </row>
        <row r="131">
          <cell r="A131">
            <v>211121</v>
          </cell>
          <cell r="B131" t="str">
            <v>不用土処分･(機械積込)</v>
          </cell>
          <cell r="C131" t="str">
            <v>自由処分･2t車使用･運搬距離2km</v>
          </cell>
          <cell r="D131" t="str">
            <v>m3</v>
          </cell>
          <cell r="E131">
            <v>2130</v>
          </cell>
          <cell r="F131" t="str">
            <v>P-50</v>
          </cell>
          <cell r="G131">
            <v>211121</v>
          </cell>
        </row>
        <row r="132">
          <cell r="A132">
            <v>211122</v>
          </cell>
          <cell r="B132" t="str">
            <v>不用土処分･(機械積込)</v>
          </cell>
          <cell r="C132" t="str">
            <v>自由処分･2t車使用･運搬距離5km</v>
          </cell>
          <cell r="D132" t="str">
            <v>m3</v>
          </cell>
          <cell r="E132">
            <v>3360</v>
          </cell>
          <cell r="F132" t="str">
            <v>P-50</v>
          </cell>
          <cell r="G132">
            <v>211122</v>
          </cell>
        </row>
        <row r="133">
          <cell r="A133">
            <v>211123</v>
          </cell>
          <cell r="B133" t="str">
            <v>不用土処分･(機械積込)</v>
          </cell>
          <cell r="C133" t="str">
            <v>自由処分･2t車使用･運搬距離10km</v>
          </cell>
          <cell r="D133" t="str">
            <v>m3</v>
          </cell>
          <cell r="E133">
            <v>4840</v>
          </cell>
          <cell r="F133" t="str">
            <v>P-50</v>
          </cell>
          <cell r="G133">
            <v>211123</v>
          </cell>
        </row>
        <row r="134">
          <cell r="A134">
            <v>211131</v>
          </cell>
          <cell r="B134" t="str">
            <v>不用土処分･(機械積込)</v>
          </cell>
          <cell r="C134" t="str">
            <v>自由処分･4t車使用･運搬距離5km</v>
          </cell>
          <cell r="D134" t="str">
            <v>m3</v>
          </cell>
          <cell r="E134">
            <v>2010</v>
          </cell>
          <cell r="F134" t="str">
            <v>P-50</v>
          </cell>
          <cell r="G134">
            <v>211131</v>
          </cell>
        </row>
        <row r="135">
          <cell r="A135">
            <v>211132</v>
          </cell>
          <cell r="B135" t="str">
            <v>不用土処分･(機械積込)</v>
          </cell>
          <cell r="C135" t="str">
            <v>自由処分･4t車使用･運搬距離10km</v>
          </cell>
          <cell r="D135" t="str">
            <v>m3</v>
          </cell>
          <cell r="E135">
            <v>2820</v>
          </cell>
          <cell r="F135" t="str">
            <v>P-50</v>
          </cell>
          <cell r="G135">
            <v>211132</v>
          </cell>
        </row>
        <row r="136">
          <cell r="A136">
            <v>211133</v>
          </cell>
          <cell r="B136" t="str">
            <v>不用土処分･(機械積込)</v>
          </cell>
          <cell r="C136" t="str">
            <v>自由処分･4t車使用･運搬距離20km</v>
          </cell>
          <cell r="D136" t="str">
            <v>m3</v>
          </cell>
          <cell r="E136">
            <v>3910</v>
          </cell>
          <cell r="F136" t="str">
            <v>P-50</v>
          </cell>
          <cell r="G136">
            <v>211133</v>
          </cell>
        </row>
        <row r="137">
          <cell r="A137">
            <v>211134</v>
          </cell>
          <cell r="B137" t="str">
            <v>不用土処分･(機械積込)</v>
          </cell>
          <cell r="C137" t="str">
            <v>自由処分･4t車使用･運搬距離30km</v>
          </cell>
          <cell r="D137" t="str">
            <v>m3</v>
          </cell>
          <cell r="E137">
            <v>4730</v>
          </cell>
          <cell r="F137" t="str">
            <v>P-50</v>
          </cell>
          <cell r="G137">
            <v>211134</v>
          </cell>
        </row>
        <row r="138">
          <cell r="A138">
            <v>211141</v>
          </cell>
          <cell r="B138" t="str">
            <v>不用土処分･(機械積込)</v>
          </cell>
          <cell r="C138" t="str">
            <v>自由処分･10t車使用･運搬距離5km</v>
          </cell>
          <cell r="D138" t="str">
            <v>m3</v>
          </cell>
          <cell r="E138">
            <v>1020</v>
          </cell>
          <cell r="F138" t="str">
            <v>P-50</v>
          </cell>
          <cell r="G138">
            <v>211141</v>
          </cell>
        </row>
        <row r="139">
          <cell r="A139">
            <v>211142</v>
          </cell>
          <cell r="B139" t="str">
            <v>不用土処分･(機械積込)</v>
          </cell>
          <cell r="C139" t="str">
            <v>自由処分･10t車使用･運搬距離10km</v>
          </cell>
          <cell r="D139" t="str">
            <v>m3</v>
          </cell>
          <cell r="E139">
            <v>1470</v>
          </cell>
          <cell r="F139" t="str">
            <v>P-50</v>
          </cell>
          <cell r="G139">
            <v>211142</v>
          </cell>
        </row>
        <row r="140">
          <cell r="A140">
            <v>211143</v>
          </cell>
          <cell r="B140" t="str">
            <v>不用土処分･(機械積込)</v>
          </cell>
          <cell r="C140" t="str">
            <v>自由処分･10t車使用･運搬距離20km</v>
          </cell>
          <cell r="D140" t="str">
            <v>m3</v>
          </cell>
          <cell r="E140">
            <v>2170</v>
          </cell>
          <cell r="F140" t="str">
            <v>P-50</v>
          </cell>
          <cell r="G140">
            <v>211143</v>
          </cell>
        </row>
        <row r="141">
          <cell r="A141">
            <v>211144</v>
          </cell>
          <cell r="B141" t="str">
            <v>不用土処分･(機械積込)</v>
          </cell>
          <cell r="C141" t="str">
            <v>自由処分･10t車使用･運搬距離30km</v>
          </cell>
          <cell r="D141" t="str">
            <v>m3</v>
          </cell>
          <cell r="E141">
            <v>2710</v>
          </cell>
          <cell r="F141" t="str">
            <v>P-50</v>
          </cell>
          <cell r="G141">
            <v>211144</v>
          </cell>
        </row>
        <row r="142">
          <cell r="A142">
            <v>211201</v>
          </cell>
          <cell r="B142" t="str">
            <v>砂地業</v>
          </cell>
          <cell r="C142" t="str">
            <v>砂･厚10ｃｍ･水締めを含む</v>
          </cell>
          <cell r="D142" t="str">
            <v>m3</v>
          </cell>
          <cell r="E142">
            <v>10200</v>
          </cell>
          <cell r="F142" t="str">
            <v>P-50</v>
          </cell>
          <cell r="G142">
            <v>211201</v>
          </cell>
        </row>
        <row r="143">
          <cell r="A143">
            <v>211211</v>
          </cell>
          <cell r="B143" t="str">
            <v>敷砂利</v>
          </cell>
          <cell r="C143" t="str">
            <v>砂利･厚6ｃｍ</v>
          </cell>
          <cell r="D143" t="str">
            <v>m3</v>
          </cell>
          <cell r="E143">
            <v>7480</v>
          </cell>
          <cell r="F143" t="str">
            <v>P-50</v>
          </cell>
          <cell r="G143">
            <v>211211</v>
          </cell>
        </row>
        <row r="144">
          <cell r="A144">
            <v>211212</v>
          </cell>
          <cell r="B144" t="str">
            <v>敷砂利</v>
          </cell>
          <cell r="C144" t="str">
            <v>基礎下･厚6～10ｃｍ</v>
          </cell>
          <cell r="D144" t="str">
            <v>m3</v>
          </cell>
          <cell r="E144">
            <v>7530</v>
          </cell>
          <cell r="F144" t="str">
            <v>P-50</v>
          </cell>
          <cell r="G144">
            <v>211212</v>
          </cell>
        </row>
        <row r="145">
          <cell r="A145">
            <v>211213</v>
          </cell>
          <cell r="B145" t="str">
            <v>敷砂利</v>
          </cell>
          <cell r="C145" t="str">
            <v>工場等の広い床下･厚10～15ｃｍ</v>
          </cell>
          <cell r="D145" t="str">
            <v>m3</v>
          </cell>
          <cell r="E145">
            <v>5910</v>
          </cell>
          <cell r="F145" t="str">
            <v>P-50</v>
          </cell>
          <cell r="G145">
            <v>211213</v>
          </cell>
        </row>
        <row r="146">
          <cell r="A146">
            <v>211221</v>
          </cell>
          <cell r="B146" t="str">
            <v>割石地業</v>
          </cell>
          <cell r="C146" t="str">
            <v>割石･厚10ｃｍ以下</v>
          </cell>
          <cell r="D146" t="str">
            <v>m3</v>
          </cell>
          <cell r="E146">
            <v>9140</v>
          </cell>
          <cell r="F146" t="str">
            <v>P-50</v>
          </cell>
          <cell r="G146">
            <v>211221</v>
          </cell>
        </row>
        <row r="147">
          <cell r="A147">
            <v>211222</v>
          </cell>
          <cell r="B147" t="str">
            <v>割石地業</v>
          </cell>
          <cell r="C147" t="str">
            <v>割石･厚15ｃｍ以上</v>
          </cell>
          <cell r="D147" t="str">
            <v>m3</v>
          </cell>
          <cell r="E147">
            <v>7940</v>
          </cell>
          <cell r="F147" t="str">
            <v>P-50</v>
          </cell>
          <cell r="G147">
            <v>211222</v>
          </cell>
        </row>
        <row r="148">
          <cell r="A148">
            <v>211401</v>
          </cell>
          <cell r="B148" t="str">
            <v>自立山止壁(鋼矢板)</v>
          </cell>
          <cell r="C148" t="str">
            <v>SPⅢ型･バイブロハンマ･期間2ヶ月</v>
          </cell>
          <cell r="D148" t="str">
            <v>壁㎡</v>
          </cell>
          <cell r="E148">
            <v>18800</v>
          </cell>
          <cell r="F148" t="str">
            <v>P-50</v>
          </cell>
          <cell r="G148">
            <v>211401</v>
          </cell>
        </row>
        <row r="149">
          <cell r="A149">
            <v>211411</v>
          </cell>
          <cell r="B149" t="str">
            <v>自立山止壁(鋼矢板)</v>
          </cell>
          <cell r="C149" t="str">
            <v>SPⅢ型･バイブロハンマ･埋殺し</v>
          </cell>
          <cell r="D149" t="str">
            <v>壁㎡</v>
          </cell>
          <cell r="E149">
            <v>33600</v>
          </cell>
          <cell r="F149" t="str">
            <v>P-50</v>
          </cell>
          <cell r="G149">
            <v>211411</v>
          </cell>
        </row>
        <row r="150">
          <cell r="A150">
            <v>211421</v>
          </cell>
          <cell r="B150" t="str">
            <v>自立山止壁(親杭横矢板)</v>
          </cell>
          <cell r="C150" t="str">
            <v>H-300･横矢板40オーガ併用･期間2ヶ月</v>
          </cell>
          <cell r="D150" t="str">
            <v>壁㎡</v>
          </cell>
          <cell r="E150">
            <v>15700</v>
          </cell>
          <cell r="F150" t="str">
            <v>P-50</v>
          </cell>
          <cell r="G150">
            <v>211421</v>
          </cell>
        </row>
        <row r="151">
          <cell r="A151">
            <v>211431</v>
          </cell>
          <cell r="B151" t="str">
            <v>自立山止壁(親杭横矢板)</v>
          </cell>
          <cell r="C151" t="str">
            <v>H-300･横矢板40オーガ併用･埋殺し</v>
          </cell>
          <cell r="D151" t="str">
            <v>壁㎡</v>
          </cell>
          <cell r="E151">
            <v>18000</v>
          </cell>
          <cell r="F151" t="str">
            <v>P-51</v>
          </cell>
          <cell r="G151">
            <v>211431</v>
          </cell>
        </row>
        <row r="152">
          <cell r="A152">
            <v>211501</v>
          </cell>
          <cell r="B152" t="str">
            <v>釜場排水</v>
          </cell>
          <cell r="C152" t="str">
            <v>釜場こしらえ</v>
          </cell>
          <cell r="D152" t="str">
            <v>ヶ所</v>
          </cell>
          <cell r="E152">
            <v>31200</v>
          </cell>
          <cell r="F152" t="str">
            <v>P-51</v>
          </cell>
          <cell r="G152">
            <v>211501</v>
          </cell>
        </row>
        <row r="153">
          <cell r="A153">
            <v>211511</v>
          </cell>
          <cell r="B153" t="str">
            <v>釜場排水</v>
          </cell>
          <cell r="C153" t="str">
            <v>排水管理(排水管･ﾎﾟﾝﾌﾟ損料共)</v>
          </cell>
          <cell r="D153" t="str">
            <v>ヶ所</v>
          </cell>
          <cell r="E153">
            <v>96500</v>
          </cell>
          <cell r="F153" t="str">
            <v>P-51</v>
          </cell>
          <cell r="G153">
            <v>211511</v>
          </cell>
        </row>
        <row r="154">
          <cell r="A154">
            <v>211601</v>
          </cell>
          <cell r="B154" t="str">
            <v>防湿シート敷</v>
          </cell>
          <cell r="C154" t="str">
            <v>ビニールフィルム･厚0.1mm</v>
          </cell>
          <cell r="D154" t="str">
            <v>㎡</v>
          </cell>
          <cell r="E154">
            <v>920</v>
          </cell>
          <cell r="F154" t="str">
            <v>P-51</v>
          </cell>
          <cell r="G154">
            <v>211601</v>
          </cell>
        </row>
        <row r="155">
          <cell r="A155">
            <v>211611</v>
          </cell>
          <cell r="B155" t="str">
            <v>防湿シート敷</v>
          </cell>
          <cell r="C155" t="str">
            <v>ビニールフィルム･厚0.15mm</v>
          </cell>
          <cell r="D155" t="str">
            <v>㎡</v>
          </cell>
          <cell r="E155">
            <v>960</v>
          </cell>
          <cell r="F155" t="str">
            <v>P-51</v>
          </cell>
          <cell r="G155">
            <v>211611</v>
          </cell>
        </row>
        <row r="156">
          <cell r="A156">
            <v>212001</v>
          </cell>
          <cell r="B156" t="str">
            <v>既製杭打手間（１本打）</v>
          </cell>
          <cell r="C156" t="str">
            <v>φ300mm×10m･オーガ併用打撃工法</v>
          </cell>
          <cell r="D156" t="str">
            <v>本</v>
          </cell>
          <cell r="E156">
            <v>19800</v>
          </cell>
          <cell r="F156" t="str">
            <v>P-52</v>
          </cell>
          <cell r="G156">
            <v>212001</v>
          </cell>
        </row>
        <row r="157">
          <cell r="A157">
            <v>212003</v>
          </cell>
          <cell r="B157" t="str">
            <v>既製杭打手間（１本打）</v>
          </cell>
          <cell r="C157" t="str">
            <v>φ350mm×10m･オーガ併用打撃工法</v>
          </cell>
          <cell r="D157" t="str">
            <v>本</v>
          </cell>
          <cell r="E157">
            <v>20300</v>
          </cell>
          <cell r="F157" t="str">
            <v>P-52</v>
          </cell>
          <cell r="G157">
            <v>212003</v>
          </cell>
        </row>
        <row r="158">
          <cell r="A158">
            <v>212005</v>
          </cell>
          <cell r="B158" t="str">
            <v>既製杭打手間（１本打）</v>
          </cell>
          <cell r="C158" t="str">
            <v>φ400mm×10m･オーガ併用打撃工法</v>
          </cell>
          <cell r="D158" t="str">
            <v>本</v>
          </cell>
          <cell r="E158">
            <v>22000</v>
          </cell>
          <cell r="F158" t="str">
            <v>P-52</v>
          </cell>
          <cell r="G158">
            <v>212005</v>
          </cell>
        </row>
        <row r="159">
          <cell r="A159">
            <v>212011</v>
          </cell>
          <cell r="B159" t="str">
            <v>既製杭打手間（２本継打）</v>
          </cell>
          <cell r="C159" t="str">
            <v>φ300mm×20m･オーガ併用打撃工法</v>
          </cell>
          <cell r="D159" t="str">
            <v>組</v>
          </cell>
          <cell r="E159">
            <v>37700</v>
          </cell>
          <cell r="F159" t="str">
            <v>P-52</v>
          </cell>
          <cell r="G159">
            <v>212011</v>
          </cell>
        </row>
        <row r="160">
          <cell r="A160">
            <v>212013</v>
          </cell>
          <cell r="B160" t="str">
            <v>既製杭打手間（２本継打）</v>
          </cell>
          <cell r="C160" t="str">
            <v>φ350mm×20m･オーガ併用打撃工法</v>
          </cell>
          <cell r="D160" t="str">
            <v>組</v>
          </cell>
          <cell r="E160">
            <v>38200</v>
          </cell>
          <cell r="F160" t="str">
            <v>P-52</v>
          </cell>
          <cell r="G160">
            <v>212013</v>
          </cell>
        </row>
        <row r="161">
          <cell r="A161">
            <v>212015</v>
          </cell>
          <cell r="B161" t="str">
            <v>既製杭打手間（２本継打）</v>
          </cell>
          <cell r="C161" t="str">
            <v>φ400mm×20m･オーガ併用打撃工法</v>
          </cell>
          <cell r="D161" t="str">
            <v>組</v>
          </cell>
          <cell r="E161">
            <v>39600</v>
          </cell>
          <cell r="F161" t="str">
            <v>P-52</v>
          </cell>
          <cell r="G161">
            <v>212015</v>
          </cell>
        </row>
        <row r="162">
          <cell r="A162">
            <v>212021</v>
          </cell>
          <cell r="B162" t="str">
            <v>既製杭打手間（3本継打）</v>
          </cell>
          <cell r="C162" t="str">
            <v>φ350mm×30m･オーガ併用打撃工法</v>
          </cell>
          <cell r="D162" t="str">
            <v>組</v>
          </cell>
          <cell r="E162">
            <v>56700</v>
          </cell>
          <cell r="F162" t="str">
            <v>P-52</v>
          </cell>
          <cell r="G162">
            <v>212021</v>
          </cell>
        </row>
        <row r="163">
          <cell r="A163">
            <v>212023</v>
          </cell>
          <cell r="B163" t="str">
            <v>既製杭打手間（3本継打）</v>
          </cell>
          <cell r="C163" t="str">
            <v>φ400mm×30m･オーガ併用打撃工法</v>
          </cell>
          <cell r="D163" t="str">
            <v>組</v>
          </cell>
          <cell r="E163">
            <v>61200</v>
          </cell>
          <cell r="F163" t="str">
            <v>P-52</v>
          </cell>
          <cell r="G163">
            <v>212023</v>
          </cell>
        </row>
        <row r="164">
          <cell r="A164">
            <v>212025</v>
          </cell>
          <cell r="B164" t="str">
            <v>既製杭打手間（3本継打）</v>
          </cell>
          <cell r="C164" t="str">
            <v>φ450mm×30m･オーガ併用打撃工法</v>
          </cell>
          <cell r="D164" t="str">
            <v>組</v>
          </cell>
          <cell r="E164">
            <v>64400</v>
          </cell>
          <cell r="F164" t="str">
            <v>P-52</v>
          </cell>
          <cell r="G164">
            <v>212025</v>
          </cell>
        </row>
        <row r="165">
          <cell r="A165">
            <v>212051</v>
          </cell>
          <cell r="B165" t="str">
            <v>既製杭打手間（1本打）</v>
          </cell>
          <cell r="C165" t="str">
            <v>φ300mm×10m･油圧ﾊﾝﾏ打撃工法</v>
          </cell>
          <cell r="D165" t="str">
            <v>本</v>
          </cell>
          <cell r="E165">
            <v>21900</v>
          </cell>
          <cell r="F165" t="str">
            <v>P-52</v>
          </cell>
          <cell r="G165">
            <v>212051</v>
          </cell>
        </row>
        <row r="166">
          <cell r="A166">
            <v>212053</v>
          </cell>
          <cell r="B166" t="str">
            <v>既製杭打手間（1本打）</v>
          </cell>
          <cell r="C166" t="str">
            <v>φ350mm×10m･油圧ﾊﾝﾏ打撃工法</v>
          </cell>
          <cell r="D166" t="str">
            <v>本</v>
          </cell>
          <cell r="E166">
            <v>22700</v>
          </cell>
          <cell r="F166" t="str">
            <v>P-52</v>
          </cell>
          <cell r="G166">
            <v>212053</v>
          </cell>
        </row>
        <row r="167">
          <cell r="A167">
            <v>212055</v>
          </cell>
          <cell r="B167" t="str">
            <v>既製杭打手間（1本打）</v>
          </cell>
          <cell r="C167" t="str">
            <v>φ400mm×10m･油圧ﾊﾝﾏ打撃工法</v>
          </cell>
          <cell r="D167" t="str">
            <v>本</v>
          </cell>
          <cell r="E167">
            <v>23900</v>
          </cell>
          <cell r="F167" t="str">
            <v>P-52</v>
          </cell>
          <cell r="G167">
            <v>212055</v>
          </cell>
        </row>
        <row r="168">
          <cell r="A168">
            <v>212061</v>
          </cell>
          <cell r="B168" t="str">
            <v>既製杭打手間（2本継打）</v>
          </cell>
          <cell r="C168" t="str">
            <v>φ300mm×20m･油圧ﾊﾝﾏ打撃工法</v>
          </cell>
          <cell r="D168" t="str">
            <v>組</v>
          </cell>
          <cell r="E168">
            <v>39400</v>
          </cell>
          <cell r="F168" t="str">
            <v>P-52</v>
          </cell>
          <cell r="G168">
            <v>212061</v>
          </cell>
        </row>
        <row r="169">
          <cell r="A169">
            <v>212063</v>
          </cell>
          <cell r="B169" t="str">
            <v>既製杭打手間（2本継打）</v>
          </cell>
          <cell r="C169" t="str">
            <v>φ350mm×20m･油圧ﾊﾝﾏ打撃工法</v>
          </cell>
          <cell r="D169" t="str">
            <v>組</v>
          </cell>
          <cell r="E169">
            <v>42600</v>
          </cell>
          <cell r="F169" t="str">
            <v>P-52</v>
          </cell>
          <cell r="G169">
            <v>212063</v>
          </cell>
        </row>
        <row r="170">
          <cell r="A170">
            <v>212065</v>
          </cell>
          <cell r="B170" t="str">
            <v>既製杭打手間（2本継打）</v>
          </cell>
          <cell r="C170" t="str">
            <v>φ400mm×20m･油圧ﾊﾝﾏ打撃工法</v>
          </cell>
          <cell r="D170" t="str">
            <v>組</v>
          </cell>
          <cell r="E170">
            <v>46700</v>
          </cell>
          <cell r="F170" t="str">
            <v>P-52</v>
          </cell>
          <cell r="G170">
            <v>212065</v>
          </cell>
        </row>
        <row r="171">
          <cell r="A171">
            <v>212071</v>
          </cell>
          <cell r="B171" t="str">
            <v>既製杭打手間（3本継打）</v>
          </cell>
          <cell r="C171" t="str">
            <v>φ300mm×30m･油圧ﾊﾝﾏ打撃工法</v>
          </cell>
          <cell r="D171" t="str">
            <v>組</v>
          </cell>
          <cell r="E171">
            <v>58900</v>
          </cell>
          <cell r="F171" t="str">
            <v>P-52</v>
          </cell>
          <cell r="G171">
            <v>212071</v>
          </cell>
        </row>
        <row r="172">
          <cell r="A172">
            <v>212073</v>
          </cell>
          <cell r="B172" t="str">
            <v>既製杭打手間（3本継打）</v>
          </cell>
          <cell r="C172" t="str">
            <v>φ350mm×30m･油圧ﾊﾝﾏ打撃工法</v>
          </cell>
          <cell r="D172" t="str">
            <v>組</v>
          </cell>
          <cell r="E172">
            <v>64900</v>
          </cell>
          <cell r="F172" t="str">
            <v>P-52</v>
          </cell>
          <cell r="G172">
            <v>212073</v>
          </cell>
        </row>
        <row r="173">
          <cell r="A173">
            <v>212075</v>
          </cell>
          <cell r="B173" t="str">
            <v>既製杭打手間（3本継打）</v>
          </cell>
          <cell r="C173" t="str">
            <v>φ400mm×30m･油圧ﾊﾝﾏ打撃工法</v>
          </cell>
          <cell r="D173" t="str">
            <v>組</v>
          </cell>
          <cell r="E173">
            <v>70700</v>
          </cell>
          <cell r="F173" t="str">
            <v>P-52</v>
          </cell>
          <cell r="G173">
            <v>212075</v>
          </cell>
        </row>
        <row r="174">
          <cell r="A174">
            <v>212101</v>
          </cell>
          <cell r="B174" t="str">
            <v>杭頭処理</v>
          </cell>
          <cell r="C174" t="str">
            <v>杭径300mm･処分費別途</v>
          </cell>
          <cell r="D174" t="str">
            <v>本</v>
          </cell>
          <cell r="E174">
            <v>3390</v>
          </cell>
          <cell r="F174" t="str">
            <v>P-52</v>
          </cell>
          <cell r="G174">
            <v>212101</v>
          </cell>
        </row>
        <row r="175">
          <cell r="A175">
            <v>212111</v>
          </cell>
          <cell r="B175" t="str">
            <v>杭頭処理</v>
          </cell>
          <cell r="C175" t="str">
            <v>杭径350mm･処分費別途</v>
          </cell>
          <cell r="D175" t="str">
            <v>本</v>
          </cell>
          <cell r="E175">
            <v>4570</v>
          </cell>
          <cell r="F175" t="str">
            <v>P-52</v>
          </cell>
          <cell r="G175">
            <v>212111</v>
          </cell>
        </row>
        <row r="176">
          <cell r="A176">
            <v>212121</v>
          </cell>
          <cell r="B176" t="str">
            <v>杭頭処理</v>
          </cell>
          <cell r="C176" t="str">
            <v>杭径400mm･処分費別途</v>
          </cell>
          <cell r="D176" t="str">
            <v>本</v>
          </cell>
          <cell r="E176">
            <v>5810</v>
          </cell>
          <cell r="F176" t="str">
            <v>P-52</v>
          </cell>
          <cell r="G176">
            <v>212121</v>
          </cell>
        </row>
        <row r="177">
          <cell r="A177">
            <v>212131</v>
          </cell>
          <cell r="B177" t="str">
            <v>杭頭処理</v>
          </cell>
          <cell r="C177" t="str">
            <v>杭径450mm･処分費別途</v>
          </cell>
          <cell r="D177" t="str">
            <v>本</v>
          </cell>
          <cell r="E177">
            <v>7400</v>
          </cell>
          <cell r="F177" t="str">
            <v>P-52</v>
          </cell>
          <cell r="G177">
            <v>212131</v>
          </cell>
        </row>
        <row r="178">
          <cell r="A178">
            <v>212201</v>
          </cell>
          <cell r="B178" t="str">
            <v>杭頭補強</v>
          </cell>
          <cell r="C178" t="str">
            <v>杭径300mm</v>
          </cell>
          <cell r="D178" t="str">
            <v>ケ所</v>
          </cell>
          <cell r="E178">
            <v>2550</v>
          </cell>
          <cell r="F178" t="str">
            <v>P-52</v>
          </cell>
          <cell r="G178">
            <v>212201</v>
          </cell>
        </row>
        <row r="179">
          <cell r="A179">
            <v>212211</v>
          </cell>
          <cell r="B179" t="str">
            <v>杭頭補強</v>
          </cell>
          <cell r="C179" t="str">
            <v>杭径350mm</v>
          </cell>
          <cell r="D179" t="str">
            <v>ケ所</v>
          </cell>
          <cell r="E179">
            <v>3120</v>
          </cell>
          <cell r="F179" t="str">
            <v>P-52</v>
          </cell>
          <cell r="G179">
            <v>212211</v>
          </cell>
        </row>
        <row r="180">
          <cell r="A180">
            <v>212221</v>
          </cell>
          <cell r="B180" t="str">
            <v>杭頭補強</v>
          </cell>
          <cell r="C180" t="str">
            <v>杭径400mm</v>
          </cell>
          <cell r="D180" t="str">
            <v>ケ所</v>
          </cell>
          <cell r="E180">
            <v>4110</v>
          </cell>
          <cell r="F180" t="str">
            <v>P-52</v>
          </cell>
          <cell r="G180">
            <v>212221</v>
          </cell>
        </row>
        <row r="181">
          <cell r="A181">
            <v>212231</v>
          </cell>
          <cell r="B181" t="str">
            <v>杭頭補強</v>
          </cell>
          <cell r="C181" t="str">
            <v>杭径450mm</v>
          </cell>
          <cell r="D181" t="str">
            <v>ケ所</v>
          </cell>
          <cell r="E181">
            <v>5980</v>
          </cell>
          <cell r="F181" t="str">
            <v>P-52</v>
          </cell>
          <cell r="G181">
            <v>212231</v>
          </cell>
        </row>
        <row r="182">
          <cell r="A182">
            <v>215001</v>
          </cell>
          <cell r="B182" t="str">
            <v>布コンクリート（有筋）</v>
          </cell>
          <cell r="C182" t="str">
            <v>A1=45cｍ・B1=１５cm・（CF01) ・ 機械堀</v>
          </cell>
          <cell r="D182" t="str">
            <v>ｍ</v>
          </cell>
          <cell r="E182">
            <v>13200</v>
          </cell>
          <cell r="F182" t="str">
            <v>P-53</v>
          </cell>
          <cell r="G182">
            <v>215001</v>
          </cell>
        </row>
        <row r="183">
          <cell r="A183">
            <v>215003</v>
          </cell>
          <cell r="B183" t="str">
            <v>布コンクリート（有筋）</v>
          </cell>
          <cell r="C183" t="str">
            <v>A1=30cm・B1=１５cm・（CF02) ・ 機械堀</v>
          </cell>
          <cell r="D183" t="str">
            <v>ｍ</v>
          </cell>
          <cell r="E183">
            <v>10600</v>
          </cell>
          <cell r="F183" t="str">
            <v>P-53</v>
          </cell>
          <cell r="G183">
            <v>215003</v>
          </cell>
        </row>
        <row r="184">
          <cell r="A184">
            <v>215005</v>
          </cell>
          <cell r="B184" t="str">
            <v>布コンクリート（有筋）</v>
          </cell>
          <cell r="C184" t="str">
            <v>A1=30cm・B1=１2cm・（CF03) ・ 機械堀</v>
          </cell>
          <cell r="D184" t="str">
            <v>ｍ</v>
          </cell>
          <cell r="E184">
            <v>9020</v>
          </cell>
          <cell r="F184" t="str">
            <v>P-53</v>
          </cell>
          <cell r="G184">
            <v>215005</v>
          </cell>
        </row>
        <row r="185">
          <cell r="A185">
            <v>215007</v>
          </cell>
          <cell r="B185" t="str">
            <v>布コンクリート（有筋）</v>
          </cell>
          <cell r="C185" t="str">
            <v>A1=24cm・B1=12cm・（CF04) ・ 機械堀</v>
          </cell>
          <cell r="D185" t="str">
            <v>ｍ</v>
          </cell>
          <cell r="E185">
            <v>7270</v>
          </cell>
          <cell r="F185" t="str">
            <v>P-53</v>
          </cell>
          <cell r="G185">
            <v>215007</v>
          </cell>
        </row>
        <row r="186">
          <cell r="A186">
            <v>215011</v>
          </cell>
          <cell r="B186" t="str">
            <v>布コンクリート（有筋）</v>
          </cell>
          <cell r="C186" t="str">
            <v>A1=45cm・B1=１５cm・（CF01) ・ 人力堀</v>
          </cell>
          <cell r="D186" t="str">
            <v>ｍ</v>
          </cell>
          <cell r="E186">
            <v>18200</v>
          </cell>
          <cell r="F186" t="str">
            <v>P-53</v>
          </cell>
          <cell r="G186">
            <v>215011</v>
          </cell>
        </row>
        <row r="187">
          <cell r="A187">
            <v>215013</v>
          </cell>
          <cell r="B187" t="str">
            <v>布コンクリート（有筋）</v>
          </cell>
          <cell r="C187" t="str">
            <v>A1=30cm・B1=１５cm・（CF02) ・ 人力堀</v>
          </cell>
          <cell r="D187" t="str">
            <v>ｍ</v>
          </cell>
          <cell r="E187">
            <v>14700</v>
          </cell>
          <cell r="F187" t="str">
            <v>P-53</v>
          </cell>
          <cell r="G187">
            <v>215013</v>
          </cell>
        </row>
        <row r="188">
          <cell r="A188">
            <v>215015</v>
          </cell>
          <cell r="B188" t="str">
            <v>布コンクリート（有筋）</v>
          </cell>
          <cell r="C188" t="str">
            <v>A1=30cm・B1=１2cm・（CF03) ・ 人力堀</v>
          </cell>
          <cell r="D188" t="str">
            <v>ｍ</v>
          </cell>
          <cell r="E188">
            <v>12500</v>
          </cell>
          <cell r="F188" t="str">
            <v>P-53</v>
          </cell>
          <cell r="G188">
            <v>215015</v>
          </cell>
        </row>
        <row r="189">
          <cell r="A189">
            <v>215017</v>
          </cell>
          <cell r="B189" t="str">
            <v>布コンクリート（有筋）</v>
          </cell>
          <cell r="C189" t="str">
            <v>A1=24cm・B1=１2cm・（CF04) ・ 人力堀</v>
          </cell>
          <cell r="D189" t="str">
            <v>ｍ</v>
          </cell>
          <cell r="E189">
            <v>10100</v>
          </cell>
          <cell r="F189" t="str">
            <v>P-53</v>
          </cell>
          <cell r="G189">
            <v>215017</v>
          </cell>
        </row>
        <row r="190">
          <cell r="A190">
            <v>215021</v>
          </cell>
          <cell r="B190" t="str">
            <v>布コンクリート（無筋）</v>
          </cell>
          <cell r="C190" t="str">
            <v>A1=30cm・B1=12cm・（CF05) ・ 機械堀</v>
          </cell>
          <cell r="D190" t="str">
            <v>ｍ</v>
          </cell>
          <cell r="E190">
            <v>8700</v>
          </cell>
          <cell r="F190" t="str">
            <v>P-53</v>
          </cell>
          <cell r="G190">
            <v>215021</v>
          </cell>
        </row>
        <row r="191">
          <cell r="A191">
            <v>215025</v>
          </cell>
          <cell r="B191" t="str">
            <v>布コンクリート（無筋）</v>
          </cell>
          <cell r="C191" t="str">
            <v>A1=24cm・B1=12cm・（CF06) ・ 機械堀</v>
          </cell>
          <cell r="D191" t="str">
            <v>ｍ</v>
          </cell>
          <cell r="E191">
            <v>4560</v>
          </cell>
          <cell r="F191" t="str">
            <v>P-53</v>
          </cell>
          <cell r="G191">
            <v>215025</v>
          </cell>
        </row>
        <row r="192">
          <cell r="A192">
            <v>215031</v>
          </cell>
          <cell r="B192" t="str">
            <v>布コンクリート（無筋）</v>
          </cell>
          <cell r="C192" t="str">
            <v>A1=30cm・B1=12cm・（CF05) ・ 人力堀</v>
          </cell>
          <cell r="D192" t="str">
            <v>ｍ</v>
          </cell>
          <cell r="E192">
            <v>12100</v>
          </cell>
          <cell r="F192" t="str">
            <v>P-53</v>
          </cell>
          <cell r="G192">
            <v>215031</v>
          </cell>
        </row>
        <row r="193">
          <cell r="A193">
            <v>215035</v>
          </cell>
          <cell r="B193" t="str">
            <v>布コンクリート（無筋）</v>
          </cell>
          <cell r="C193" t="str">
            <v>A1=24cm・B1=12cm・（CF06) ・ 人力堀</v>
          </cell>
          <cell r="D193" t="str">
            <v>ｍ</v>
          </cell>
          <cell r="E193">
            <v>6060</v>
          </cell>
          <cell r="F193" t="str">
            <v>P-53</v>
          </cell>
          <cell r="G193">
            <v>215035</v>
          </cell>
        </row>
        <row r="194">
          <cell r="A194">
            <v>215041</v>
          </cell>
          <cell r="B194" t="str">
            <v>布コンクリート（有筋）</v>
          </cell>
          <cell r="C194" t="str">
            <v>A1=40cm・B1=12cm・（CF11) ・ 機械堀</v>
          </cell>
          <cell r="D194" t="str">
            <v>ｍ</v>
          </cell>
          <cell r="E194">
            <v>15300</v>
          </cell>
          <cell r="F194" t="str">
            <v>P-53</v>
          </cell>
          <cell r="G194">
            <v>215041</v>
          </cell>
        </row>
        <row r="195">
          <cell r="A195">
            <v>215043</v>
          </cell>
          <cell r="B195" t="str">
            <v>布コンクリート（有筋）</v>
          </cell>
          <cell r="C195" t="str">
            <v>A1=40cm・B1=12cm・（CF12) ・ 機械堀</v>
          </cell>
          <cell r="D195" t="str">
            <v>ｍ</v>
          </cell>
          <cell r="E195">
            <v>19400</v>
          </cell>
          <cell r="F195" t="str">
            <v>P-53</v>
          </cell>
          <cell r="G195">
            <v>215043</v>
          </cell>
        </row>
        <row r="196">
          <cell r="A196">
            <v>215045</v>
          </cell>
          <cell r="B196" t="str">
            <v>布コンクリート（有筋）</v>
          </cell>
          <cell r="C196" t="str">
            <v>A1=40cm・B1=12cm・（CF13) ・ 機械堀</v>
          </cell>
          <cell r="D196" t="str">
            <v>ｍ</v>
          </cell>
          <cell r="E196">
            <v>22600</v>
          </cell>
          <cell r="F196" t="str">
            <v>P-53</v>
          </cell>
          <cell r="G196">
            <v>215045</v>
          </cell>
        </row>
        <row r="197">
          <cell r="A197">
            <v>215047</v>
          </cell>
          <cell r="B197" t="str">
            <v>布コンクリート（有筋）</v>
          </cell>
          <cell r="C197" t="str">
            <v>A1=40cm・B1=12cm・（CF14) ・ 機械堀</v>
          </cell>
          <cell r="D197" t="str">
            <v>ｍ</v>
          </cell>
          <cell r="E197">
            <v>26000</v>
          </cell>
          <cell r="F197" t="str">
            <v>P-53</v>
          </cell>
          <cell r="G197">
            <v>215047</v>
          </cell>
        </row>
        <row r="198">
          <cell r="A198">
            <v>215049</v>
          </cell>
          <cell r="B198" t="str">
            <v>布コンクリート（有筋）</v>
          </cell>
          <cell r="C198" t="str">
            <v>A1=40cm・B1=12cm・（CF15) ・ 機械堀</v>
          </cell>
          <cell r="D198" t="str">
            <v>ｍ</v>
          </cell>
          <cell r="E198">
            <v>29300</v>
          </cell>
          <cell r="F198" t="str">
            <v>P-53</v>
          </cell>
          <cell r="G198">
            <v>215049</v>
          </cell>
        </row>
        <row r="199">
          <cell r="A199">
            <v>215051</v>
          </cell>
          <cell r="B199" t="str">
            <v>布コンクリート（有筋）</v>
          </cell>
          <cell r="C199" t="str">
            <v>A1=40cm・B1=12cm・（CF16) ・ 機械堀</v>
          </cell>
          <cell r="D199" t="str">
            <v>ｍ</v>
          </cell>
          <cell r="E199">
            <v>32800</v>
          </cell>
          <cell r="F199" t="str">
            <v>P-53</v>
          </cell>
          <cell r="G199">
            <v>215051</v>
          </cell>
        </row>
        <row r="200">
          <cell r="A200">
            <v>215053</v>
          </cell>
          <cell r="B200" t="str">
            <v>布コンクリート（有筋）</v>
          </cell>
          <cell r="C200" t="str">
            <v>A1=40cm・B1=15cm・（CF21) ・ 機械堀</v>
          </cell>
          <cell r="D200" t="str">
            <v>ｍ</v>
          </cell>
          <cell r="E200">
            <v>16300</v>
          </cell>
          <cell r="F200" t="str">
            <v>P-53</v>
          </cell>
          <cell r="G200">
            <v>215053</v>
          </cell>
        </row>
        <row r="201">
          <cell r="A201">
            <v>215055</v>
          </cell>
          <cell r="B201" t="str">
            <v>布コンクリート（有筋）</v>
          </cell>
          <cell r="C201" t="str">
            <v>A1=40cm・B1=15cm・（CF22) ・ 機械堀</v>
          </cell>
          <cell r="D201" t="str">
            <v>ｍ</v>
          </cell>
          <cell r="E201">
            <v>20400</v>
          </cell>
          <cell r="F201" t="str">
            <v>P-53</v>
          </cell>
          <cell r="G201">
            <v>215055</v>
          </cell>
        </row>
        <row r="202">
          <cell r="A202">
            <v>215057</v>
          </cell>
          <cell r="B202" t="str">
            <v>布コンクリート（有筋）</v>
          </cell>
          <cell r="C202" t="str">
            <v>A1=40cm・B1=15cm・（CF23) ・ 機械堀</v>
          </cell>
          <cell r="D202" t="str">
            <v>ｍ</v>
          </cell>
          <cell r="E202">
            <v>23800</v>
          </cell>
          <cell r="F202" t="str">
            <v>P-53</v>
          </cell>
          <cell r="G202">
            <v>215057</v>
          </cell>
        </row>
        <row r="203">
          <cell r="A203">
            <v>215059</v>
          </cell>
          <cell r="B203" t="str">
            <v>布コンクリート（有筋）</v>
          </cell>
          <cell r="C203" t="str">
            <v>A1=40cm・B1=15cm・（CF24) ・ 機械堀</v>
          </cell>
          <cell r="D203" t="str">
            <v>ｍ</v>
          </cell>
          <cell r="E203">
            <v>28400</v>
          </cell>
          <cell r="F203" t="str">
            <v>P-53</v>
          </cell>
          <cell r="G203">
            <v>215059</v>
          </cell>
        </row>
        <row r="204">
          <cell r="A204">
            <v>215061</v>
          </cell>
          <cell r="B204" t="str">
            <v>布コンクリート（有筋）</v>
          </cell>
          <cell r="C204" t="str">
            <v>A1=40cm・B1=15cm・（CF25) ・ 機械堀</v>
          </cell>
          <cell r="D204" t="str">
            <v>ｍ</v>
          </cell>
          <cell r="E204">
            <v>32000</v>
          </cell>
          <cell r="F204" t="str">
            <v>P-53</v>
          </cell>
          <cell r="G204">
            <v>215061</v>
          </cell>
        </row>
        <row r="205">
          <cell r="A205">
            <v>215063</v>
          </cell>
          <cell r="B205" t="str">
            <v>布コンクリート（有筋）</v>
          </cell>
          <cell r="C205" t="str">
            <v>A1=40cm・B1=15cm・（CF26) ・ 機械堀</v>
          </cell>
          <cell r="D205" t="str">
            <v>ｍ</v>
          </cell>
          <cell r="E205">
            <v>35700</v>
          </cell>
          <cell r="F205" t="str">
            <v>P-53</v>
          </cell>
          <cell r="G205">
            <v>215063</v>
          </cell>
        </row>
        <row r="206">
          <cell r="A206">
            <v>215071</v>
          </cell>
          <cell r="B206" t="str">
            <v>布コンクリート（有筋）</v>
          </cell>
          <cell r="C206" t="str">
            <v>A1=40cm・B1=12cm・（CF11) ・ 人力堀</v>
          </cell>
          <cell r="D206" t="str">
            <v>ｍ</v>
          </cell>
          <cell r="E206">
            <v>22100</v>
          </cell>
          <cell r="F206" t="str">
            <v>P-53</v>
          </cell>
          <cell r="G206">
            <v>215071</v>
          </cell>
        </row>
        <row r="207">
          <cell r="A207">
            <v>215073</v>
          </cell>
          <cell r="B207" t="str">
            <v>布コンクリート（有筋）</v>
          </cell>
          <cell r="C207" t="str">
            <v>A1=40cm・B1=12cm・（CF12) ・ 人力堀</v>
          </cell>
          <cell r="D207" t="str">
            <v>ｍ</v>
          </cell>
          <cell r="E207">
            <v>29700</v>
          </cell>
          <cell r="F207" t="str">
            <v>P-53</v>
          </cell>
          <cell r="G207">
            <v>215073</v>
          </cell>
        </row>
        <row r="208">
          <cell r="A208">
            <v>215075</v>
          </cell>
          <cell r="B208" t="str">
            <v>布コンクリート（有筋）</v>
          </cell>
          <cell r="C208" t="str">
            <v>A1=40cm・B1=12cm・（CF13) ・ 人力堀</v>
          </cell>
          <cell r="D208" t="str">
            <v>ｍ</v>
          </cell>
          <cell r="E208">
            <v>35300</v>
          </cell>
          <cell r="F208" t="str">
            <v>P-53</v>
          </cell>
          <cell r="G208">
            <v>215075</v>
          </cell>
        </row>
        <row r="209">
          <cell r="A209">
            <v>215077</v>
          </cell>
          <cell r="B209" t="str">
            <v>布コンクリート（有筋）</v>
          </cell>
          <cell r="C209" t="str">
            <v>A1=40cm・B1=12cm・（CF14) ・ 人力堀</v>
          </cell>
          <cell r="D209" t="str">
            <v>ｍ</v>
          </cell>
          <cell r="E209">
            <v>41200</v>
          </cell>
          <cell r="F209" t="str">
            <v>P-53</v>
          </cell>
          <cell r="G209">
            <v>215077</v>
          </cell>
        </row>
        <row r="210">
          <cell r="A210">
            <v>215079</v>
          </cell>
          <cell r="B210" t="str">
            <v>布コンクリート（有筋）</v>
          </cell>
          <cell r="C210" t="str">
            <v>A1=40cm・B1=12cm・（CF15) ・ 人力堀</v>
          </cell>
          <cell r="D210" t="str">
            <v>ｍ</v>
          </cell>
          <cell r="E210">
            <v>47200</v>
          </cell>
          <cell r="F210" t="str">
            <v>P-53</v>
          </cell>
          <cell r="G210">
            <v>215079</v>
          </cell>
        </row>
        <row r="211">
          <cell r="A211">
            <v>215081</v>
          </cell>
          <cell r="B211" t="str">
            <v>布コンクリート（有筋）</v>
          </cell>
          <cell r="C211" t="str">
            <v>A1=40cm・B1=12cm・（CF16) ・ 人力堀</v>
          </cell>
          <cell r="D211" t="str">
            <v>ｍ</v>
          </cell>
          <cell r="E211">
            <v>53500</v>
          </cell>
          <cell r="F211" t="str">
            <v>P-53</v>
          </cell>
          <cell r="G211">
            <v>215081</v>
          </cell>
        </row>
        <row r="212">
          <cell r="A212">
            <v>215083</v>
          </cell>
          <cell r="B212" t="str">
            <v>布コンクリート（有筋）</v>
          </cell>
          <cell r="C212" t="str">
            <v>A1=40cm・B1=15cm・（CF21) ・ 人力堀</v>
          </cell>
          <cell r="D212" t="str">
            <v>ｍ</v>
          </cell>
          <cell r="E212">
            <v>23300</v>
          </cell>
          <cell r="F212" t="str">
            <v>P-53</v>
          </cell>
          <cell r="G212">
            <v>215083</v>
          </cell>
        </row>
        <row r="213">
          <cell r="A213">
            <v>215085</v>
          </cell>
          <cell r="B213" t="str">
            <v>布コンクリート（有筋）</v>
          </cell>
          <cell r="C213" t="str">
            <v>A1=40cm・B1=15cm・（CF22) ・ 人力堀</v>
          </cell>
          <cell r="D213" t="str">
            <v>ｍ</v>
          </cell>
          <cell r="E213">
            <v>31000</v>
          </cell>
          <cell r="F213" t="str">
            <v>P-53</v>
          </cell>
          <cell r="G213">
            <v>215085</v>
          </cell>
        </row>
        <row r="214">
          <cell r="A214">
            <v>215087</v>
          </cell>
          <cell r="B214" t="str">
            <v>布コンクリート（有筋）</v>
          </cell>
          <cell r="C214" t="str">
            <v>A1=40cm・B1=15cm・（CF23) ・ 人力堀</v>
          </cell>
          <cell r="D214" t="str">
            <v>ｍ</v>
          </cell>
          <cell r="E214">
            <v>36900</v>
          </cell>
          <cell r="F214" t="str">
            <v>P-53</v>
          </cell>
          <cell r="G214">
            <v>215087</v>
          </cell>
        </row>
        <row r="215">
          <cell r="A215">
            <v>215089</v>
          </cell>
          <cell r="B215" t="str">
            <v>布コンクリート（有筋）</v>
          </cell>
          <cell r="C215" t="str">
            <v>A1=40cm・B1=15cm・（CF24) ・ 人力堀</v>
          </cell>
          <cell r="D215" t="str">
            <v>ｍ</v>
          </cell>
          <cell r="E215">
            <v>45000</v>
          </cell>
          <cell r="F215" t="str">
            <v>P-53</v>
          </cell>
          <cell r="G215">
            <v>215089</v>
          </cell>
        </row>
        <row r="216">
          <cell r="A216">
            <v>215091</v>
          </cell>
          <cell r="B216" t="str">
            <v>布コンクリート（有筋）</v>
          </cell>
          <cell r="C216" t="str">
            <v>A1=40cm・B1=15cm・（CF25) ・ 人力堀</v>
          </cell>
          <cell r="D216" t="str">
            <v>ｍ</v>
          </cell>
          <cell r="E216">
            <v>51500</v>
          </cell>
          <cell r="F216" t="str">
            <v>P-53</v>
          </cell>
          <cell r="G216">
            <v>215091</v>
          </cell>
        </row>
        <row r="217">
          <cell r="A217">
            <v>215093</v>
          </cell>
          <cell r="B217" t="str">
            <v>布コンクリート（有筋）</v>
          </cell>
          <cell r="C217" t="str">
            <v>A1=40cm・B1=15cm・（CF26) ・ 人力堀</v>
          </cell>
          <cell r="D217" t="str">
            <v>ｍ</v>
          </cell>
          <cell r="E217">
            <v>58200</v>
          </cell>
          <cell r="F217" t="str">
            <v>P-53</v>
          </cell>
          <cell r="G217">
            <v>215093</v>
          </cell>
        </row>
        <row r="218">
          <cell r="A218">
            <v>215101</v>
          </cell>
          <cell r="B218" t="str">
            <v>布基礎立上り加算</v>
          </cell>
          <cell r="C218" t="str">
            <v>B1=12cm</v>
          </cell>
          <cell r="D218" t="str">
            <v>ｍ</v>
          </cell>
          <cell r="E218">
            <v>8030</v>
          </cell>
          <cell r="F218" t="str">
            <v>P-53</v>
          </cell>
          <cell r="G218">
            <v>215101</v>
          </cell>
        </row>
        <row r="219">
          <cell r="A219">
            <v>215105</v>
          </cell>
          <cell r="B219" t="str">
            <v>布基礎立上り加算</v>
          </cell>
          <cell r="C219" t="str">
            <v>B1=15cm</v>
          </cell>
          <cell r="D219" t="str">
            <v>ｍ</v>
          </cell>
          <cell r="E219">
            <v>8500</v>
          </cell>
          <cell r="F219" t="str">
            <v>P-53</v>
          </cell>
          <cell r="G219">
            <v>215105</v>
          </cell>
        </row>
        <row r="220">
          <cell r="A220">
            <v>215111</v>
          </cell>
          <cell r="B220" t="str">
            <v>べた基礎［底盤部分］</v>
          </cell>
          <cell r="C220" t="str">
            <v>厚21cm・有筋 ・（CW01）・機械堀</v>
          </cell>
          <cell r="D220" t="str">
            <v>㎡</v>
          </cell>
          <cell r="E220">
            <v>8620</v>
          </cell>
          <cell r="F220" t="str">
            <v>P-53</v>
          </cell>
          <cell r="G220">
            <v>215111</v>
          </cell>
        </row>
        <row r="221">
          <cell r="A221">
            <v>215115</v>
          </cell>
          <cell r="B221" t="str">
            <v>べた基礎［底盤部分］</v>
          </cell>
          <cell r="C221" t="str">
            <v>厚18cm・有筋 ・（CW02）・機械堀</v>
          </cell>
          <cell r="D221" t="str">
            <v>㎡</v>
          </cell>
          <cell r="E221">
            <v>8000</v>
          </cell>
          <cell r="F221" t="str">
            <v>P-53</v>
          </cell>
          <cell r="G221">
            <v>215115</v>
          </cell>
        </row>
        <row r="222">
          <cell r="A222">
            <v>215117</v>
          </cell>
          <cell r="B222" t="str">
            <v>べた基礎［底盤部分］</v>
          </cell>
          <cell r="C222" t="str">
            <v>厚15cm・有筋 ・（CW03）・機械堀</v>
          </cell>
          <cell r="D222" t="str">
            <v>㎡</v>
          </cell>
          <cell r="E222">
            <v>7350</v>
          </cell>
          <cell r="F222" t="str">
            <v>P-53</v>
          </cell>
          <cell r="G222">
            <v>215117</v>
          </cell>
        </row>
        <row r="223">
          <cell r="A223">
            <v>215121</v>
          </cell>
          <cell r="B223" t="str">
            <v>べた基礎［底盤部分］</v>
          </cell>
          <cell r="C223" t="str">
            <v>厚21cm・有筋 ・（CW01）・人力堀</v>
          </cell>
          <cell r="D223" t="str">
            <v>㎡</v>
          </cell>
          <cell r="E223">
            <v>11300</v>
          </cell>
          <cell r="F223" t="str">
            <v>P-53</v>
          </cell>
          <cell r="G223">
            <v>215121</v>
          </cell>
        </row>
        <row r="224">
          <cell r="A224">
            <v>215125</v>
          </cell>
          <cell r="B224" t="str">
            <v>べた基礎［底盤部分］</v>
          </cell>
          <cell r="C224" t="str">
            <v>厚18cm・有筋 ・（CW02）・人力堀</v>
          </cell>
          <cell r="D224" t="str">
            <v>㎡</v>
          </cell>
          <cell r="E224">
            <v>10500</v>
          </cell>
          <cell r="F224" t="str">
            <v>P-53</v>
          </cell>
          <cell r="G224">
            <v>215125</v>
          </cell>
        </row>
        <row r="225">
          <cell r="A225">
            <v>215127</v>
          </cell>
          <cell r="B225" t="str">
            <v>べた基礎［底盤部分］</v>
          </cell>
          <cell r="C225" t="str">
            <v>厚15cm・有筋 ・（CW03）・人力堀</v>
          </cell>
          <cell r="D225" t="str">
            <v>㎡</v>
          </cell>
          <cell r="E225">
            <v>9660</v>
          </cell>
          <cell r="F225" t="str">
            <v>P-53</v>
          </cell>
          <cell r="G225">
            <v>215127</v>
          </cell>
        </row>
        <row r="226">
          <cell r="A226">
            <v>215141</v>
          </cell>
          <cell r="B226" t="str">
            <v>べた基礎［立上部分］</v>
          </cell>
          <cell r="C226" t="str">
            <v xml:space="preserve">A1=45cm・B1=15cm・（CW04) </v>
          </cell>
          <cell r="D226" t="str">
            <v>ｍ</v>
          </cell>
          <cell r="E226">
            <v>4430</v>
          </cell>
          <cell r="F226" t="str">
            <v>P-53</v>
          </cell>
          <cell r="G226">
            <v>215141</v>
          </cell>
        </row>
        <row r="227">
          <cell r="A227">
            <v>215145</v>
          </cell>
          <cell r="B227" t="str">
            <v>べた基礎［立上部分］</v>
          </cell>
          <cell r="C227" t="str">
            <v>A1=30cm・B1=15cm・（CW05)</v>
          </cell>
          <cell r="D227" t="str">
            <v>ｍ</v>
          </cell>
          <cell r="E227">
            <v>3190</v>
          </cell>
          <cell r="F227" t="str">
            <v>P-53</v>
          </cell>
          <cell r="G227">
            <v>215145</v>
          </cell>
        </row>
        <row r="228">
          <cell r="A228">
            <v>215147</v>
          </cell>
          <cell r="B228" t="str">
            <v>べた基礎［立上部分］</v>
          </cell>
          <cell r="C228" t="str">
            <v>A1=30cm・B1=12cm・（CW06)</v>
          </cell>
          <cell r="D228" t="str">
            <v>ｍ</v>
          </cell>
          <cell r="E228">
            <v>2970</v>
          </cell>
          <cell r="F228" t="str">
            <v>P-53</v>
          </cell>
          <cell r="G228">
            <v>215147</v>
          </cell>
        </row>
        <row r="229">
          <cell r="A229">
            <v>215201</v>
          </cell>
          <cell r="B229" t="str">
            <v>独立基礎［ｺﾝｸﾘｰﾄ］</v>
          </cell>
          <cell r="C229" t="str">
            <v>A1=30cm・B1=15cm角・（１Ｆ01) 機械堀</v>
          </cell>
          <cell r="D229" t="str">
            <v>ヶ所</v>
          </cell>
          <cell r="E229">
            <v>4300</v>
          </cell>
          <cell r="F229" t="str">
            <v>P-53</v>
          </cell>
          <cell r="G229">
            <v>215201</v>
          </cell>
        </row>
        <row r="230">
          <cell r="A230">
            <v>215205</v>
          </cell>
          <cell r="B230" t="str">
            <v>独立基礎［ｺﾝｸﾘｰﾄ］</v>
          </cell>
          <cell r="C230" t="str">
            <v>A1=24cm・B1=15cm角・（１Ｆ02) 機械堀</v>
          </cell>
          <cell r="D230" t="str">
            <v>ヶ所</v>
          </cell>
          <cell r="E230">
            <v>3820</v>
          </cell>
          <cell r="F230" t="str">
            <v>P-5４</v>
          </cell>
          <cell r="G230">
            <v>215205</v>
          </cell>
        </row>
        <row r="231">
          <cell r="A231">
            <v>215207</v>
          </cell>
          <cell r="B231" t="str">
            <v>独立基礎［ｺﾝｸﾘｰﾄ］</v>
          </cell>
          <cell r="C231" t="str">
            <v>A1=30cm・B1=15cm角四角錐１Ｆ03 機械堀</v>
          </cell>
          <cell r="D231" t="str">
            <v>ヶ所</v>
          </cell>
          <cell r="E231">
            <v>6720</v>
          </cell>
          <cell r="F231" t="str">
            <v>P-5４</v>
          </cell>
          <cell r="G231">
            <v>215207</v>
          </cell>
        </row>
        <row r="232">
          <cell r="A232">
            <v>215211</v>
          </cell>
          <cell r="B232" t="str">
            <v>独立基礎［ｺﾝｸﾘｰﾄ］</v>
          </cell>
          <cell r="C232" t="str">
            <v>A1=30cm・B1=15cm角・（１Ｆ01) 人力堀</v>
          </cell>
          <cell r="D232" t="str">
            <v>ヶ所</v>
          </cell>
          <cell r="E232">
            <v>7460</v>
          </cell>
          <cell r="F232" t="str">
            <v>P-5４</v>
          </cell>
          <cell r="G232">
            <v>215211</v>
          </cell>
        </row>
        <row r="233">
          <cell r="A233">
            <v>215215</v>
          </cell>
          <cell r="B233" t="str">
            <v>独立基礎［ｺﾝｸﾘｰﾄ］</v>
          </cell>
          <cell r="C233" t="str">
            <v>A1=24cm・B1=15cm角・（１Ｆ02) 人力堀</v>
          </cell>
          <cell r="D233" t="str">
            <v>ヶ所</v>
          </cell>
          <cell r="E233">
            <v>6900</v>
          </cell>
          <cell r="F233" t="str">
            <v>P-5４</v>
          </cell>
          <cell r="G233">
            <v>215215</v>
          </cell>
        </row>
        <row r="234">
          <cell r="A234">
            <v>215217</v>
          </cell>
          <cell r="B234" t="str">
            <v>独立基礎［ｺﾝｸﾘｰﾄ］</v>
          </cell>
          <cell r="C234" t="str">
            <v>A1=30cm・B1=15cm角四角錐１Ｆ03 人力堀</v>
          </cell>
          <cell r="D234" t="str">
            <v>ヶ所</v>
          </cell>
          <cell r="E234">
            <v>11600</v>
          </cell>
          <cell r="F234" t="str">
            <v>P-5４</v>
          </cell>
          <cell r="G234">
            <v>215217</v>
          </cell>
        </row>
        <row r="235">
          <cell r="A235">
            <v>215221</v>
          </cell>
          <cell r="B235" t="str">
            <v>玉石基礎</v>
          </cell>
          <cell r="C235" t="str">
            <v>φ27cm程度 ・（SS) ・ 機械堀</v>
          </cell>
          <cell r="D235" t="str">
            <v>ヶ所</v>
          </cell>
          <cell r="E235">
            <v>2080</v>
          </cell>
          <cell r="F235" t="str">
            <v>P-5４</v>
          </cell>
          <cell r="G235">
            <v>215221</v>
          </cell>
        </row>
        <row r="236">
          <cell r="A236">
            <v>215225</v>
          </cell>
          <cell r="B236" t="str">
            <v>玉石基礎</v>
          </cell>
          <cell r="C236" t="str">
            <v>φ27cm程度 ・（SS) ・ 人力堀</v>
          </cell>
          <cell r="D236" t="str">
            <v>ヶ所</v>
          </cell>
          <cell r="E236">
            <v>2280</v>
          </cell>
          <cell r="F236" t="str">
            <v>P-5４</v>
          </cell>
          <cell r="G236">
            <v>215225</v>
          </cell>
        </row>
        <row r="237">
          <cell r="A237">
            <v>215231</v>
          </cell>
          <cell r="B237" t="str">
            <v>束石（現場打ち）</v>
          </cell>
          <cell r="C237" t="str">
            <v>φ30cm程度 ・（TS01) ・ 機械堀</v>
          </cell>
          <cell r="D237" t="str">
            <v>ヶ所</v>
          </cell>
          <cell r="E237">
            <v>610</v>
          </cell>
          <cell r="F237" t="str">
            <v>P-5４</v>
          </cell>
          <cell r="G237">
            <v>215231</v>
          </cell>
        </row>
        <row r="238">
          <cell r="A238">
            <v>215235</v>
          </cell>
          <cell r="B238" t="str">
            <v>束石（現場打ち）</v>
          </cell>
          <cell r="C238" t="str">
            <v>φ30cm程度 ・（TS01) ・ 人力堀</v>
          </cell>
          <cell r="D238" t="str">
            <v>ヶ所</v>
          </cell>
          <cell r="E238">
            <v>960</v>
          </cell>
          <cell r="F238" t="str">
            <v>P-5４</v>
          </cell>
          <cell r="G238">
            <v>215235</v>
          </cell>
        </row>
        <row r="239">
          <cell r="A239">
            <v>215241</v>
          </cell>
          <cell r="B239" t="str">
            <v>束石（ﾌﾞﾛｯｸ）</v>
          </cell>
          <cell r="C239" t="str">
            <v>18×20×20cm ・（TS02) ・ 機械堀</v>
          </cell>
          <cell r="D239" t="str">
            <v>ヶ所</v>
          </cell>
          <cell r="E239">
            <v>1040</v>
          </cell>
          <cell r="F239" t="str">
            <v>P-5４</v>
          </cell>
          <cell r="G239">
            <v>215241</v>
          </cell>
        </row>
        <row r="240">
          <cell r="A240">
            <v>215245</v>
          </cell>
          <cell r="B240" t="str">
            <v>束石（ﾌﾞﾛｯｸ）</v>
          </cell>
          <cell r="C240" t="str">
            <v>18×20×20cm ・（TS02) ・ 人力堀</v>
          </cell>
          <cell r="D240" t="str">
            <v>ヶ所</v>
          </cell>
          <cell r="E240">
            <v>1330</v>
          </cell>
          <cell r="F240" t="str">
            <v>P-5４</v>
          </cell>
          <cell r="G240">
            <v>215245</v>
          </cell>
        </row>
        <row r="241">
          <cell r="A241">
            <v>215251</v>
          </cell>
          <cell r="B241" t="str">
            <v>束石（ｺﾝｸﾘｰﾄ）</v>
          </cell>
          <cell r="C241" t="str">
            <v>15cm角 ・ 深60cm ・（TS03) ・ 機械堀</v>
          </cell>
          <cell r="D241" t="str">
            <v>ヶ所</v>
          </cell>
          <cell r="E241">
            <v>10000</v>
          </cell>
          <cell r="F241" t="str">
            <v>P-5４</v>
          </cell>
          <cell r="G241">
            <v>215251</v>
          </cell>
        </row>
        <row r="242">
          <cell r="A242">
            <v>215252</v>
          </cell>
          <cell r="B242" t="str">
            <v>束石（ｺﾝｸﾘｰﾄ）</v>
          </cell>
          <cell r="C242" t="str">
            <v>15cm角 ・ 深80cm ・（TS04) ・ 機械堀</v>
          </cell>
          <cell r="D242" t="str">
            <v>ヶ所</v>
          </cell>
          <cell r="E242">
            <v>15700</v>
          </cell>
          <cell r="F242" t="str">
            <v>P-5４</v>
          </cell>
          <cell r="G242">
            <v>215252</v>
          </cell>
        </row>
        <row r="243">
          <cell r="A243">
            <v>215253</v>
          </cell>
          <cell r="B243" t="str">
            <v>束石（ｺﾝｸﾘｰﾄ）</v>
          </cell>
          <cell r="C243" t="str">
            <v>15cm角 ・ 深100cm ・（TS05) ・ 機械堀</v>
          </cell>
          <cell r="D243" t="str">
            <v>ヶ所</v>
          </cell>
          <cell r="E243">
            <v>19400</v>
          </cell>
          <cell r="F243" t="str">
            <v>P-5４</v>
          </cell>
          <cell r="G243">
            <v>215253</v>
          </cell>
        </row>
        <row r="244">
          <cell r="A244">
            <v>215254</v>
          </cell>
          <cell r="B244" t="str">
            <v>束石（ｺﾝｸﾘｰﾄ）</v>
          </cell>
          <cell r="C244" t="str">
            <v>15cm角 ・ 深120cm ・（TS06) ・ 機械堀</v>
          </cell>
          <cell r="D244" t="str">
            <v>ヶ所</v>
          </cell>
          <cell r="E244">
            <v>23400</v>
          </cell>
          <cell r="F244" t="str">
            <v>P-5４</v>
          </cell>
          <cell r="G244">
            <v>215254</v>
          </cell>
        </row>
        <row r="245">
          <cell r="A245">
            <v>215255</v>
          </cell>
          <cell r="B245" t="str">
            <v>束石（ｺﾝｸﾘｰﾄ）</v>
          </cell>
          <cell r="C245" t="str">
            <v>15cm角 ・ 深140cm ・（TS07) ・ 機械堀</v>
          </cell>
          <cell r="D245" t="str">
            <v>ヶ所</v>
          </cell>
          <cell r="E245">
            <v>27900</v>
          </cell>
          <cell r="F245" t="str">
            <v>P-5４</v>
          </cell>
          <cell r="G245">
            <v>215255</v>
          </cell>
        </row>
        <row r="246">
          <cell r="A246">
            <v>215256</v>
          </cell>
          <cell r="B246" t="str">
            <v>束石（ｺﾝｸﾘｰﾄ）</v>
          </cell>
          <cell r="C246" t="str">
            <v>15cm角 ・ 深160cm ・（TS08) ・ 機械堀</v>
          </cell>
          <cell r="D246" t="str">
            <v>ヶ所</v>
          </cell>
          <cell r="E246">
            <v>32700</v>
          </cell>
          <cell r="F246" t="str">
            <v>P-5４</v>
          </cell>
          <cell r="G246">
            <v>215256</v>
          </cell>
        </row>
        <row r="247">
          <cell r="A247">
            <v>215261</v>
          </cell>
          <cell r="B247" t="str">
            <v>束石（ｺﾝｸﾘｰﾄ）</v>
          </cell>
          <cell r="C247" t="str">
            <v>15cm角 ・ 深60cm ・（TS03) ・ 人力堀</v>
          </cell>
          <cell r="D247" t="str">
            <v>ヶ所</v>
          </cell>
          <cell r="E247">
            <v>18800</v>
          </cell>
          <cell r="F247" t="str">
            <v>P-5４</v>
          </cell>
          <cell r="G247">
            <v>215261</v>
          </cell>
        </row>
        <row r="248">
          <cell r="A248">
            <v>215262</v>
          </cell>
          <cell r="B248" t="str">
            <v>束石（ｺﾝｸﾘｰﾄ）</v>
          </cell>
          <cell r="C248" t="str">
            <v>15cm角 ・ 深80cm ・（TS04) ・ 人力堀</v>
          </cell>
          <cell r="D248" t="str">
            <v>ヶ所</v>
          </cell>
          <cell r="E248">
            <v>32500</v>
          </cell>
          <cell r="F248" t="str">
            <v>P-5４</v>
          </cell>
          <cell r="G248">
            <v>215262</v>
          </cell>
        </row>
        <row r="249">
          <cell r="A249">
            <v>215263</v>
          </cell>
          <cell r="B249" t="str">
            <v>束石（ｺﾝｸﾘｰﾄ）</v>
          </cell>
          <cell r="C249" t="str">
            <v>15cm角 ・ 深100cm ・（TS05) ・ 人力堀</v>
          </cell>
          <cell r="D249" t="str">
            <v>ヶ所</v>
          </cell>
          <cell r="E249">
            <v>40900</v>
          </cell>
          <cell r="F249" t="str">
            <v>P-5４</v>
          </cell>
          <cell r="G249">
            <v>215263</v>
          </cell>
        </row>
        <row r="250">
          <cell r="A250">
            <v>215264</v>
          </cell>
          <cell r="B250" t="str">
            <v>束石（ｺﾝｸﾘｰﾄ）</v>
          </cell>
          <cell r="C250" t="str">
            <v>15cm角 ・ 深120cm ・（TS06) ・ 人力堀</v>
          </cell>
          <cell r="D250" t="str">
            <v>ヶ所</v>
          </cell>
          <cell r="E250">
            <v>50200</v>
          </cell>
          <cell r="F250" t="str">
            <v>P-5４</v>
          </cell>
          <cell r="G250">
            <v>215264</v>
          </cell>
        </row>
        <row r="251">
          <cell r="A251">
            <v>215265</v>
          </cell>
          <cell r="B251" t="str">
            <v>束石（ｺﾝｸﾘｰﾄ）</v>
          </cell>
          <cell r="C251" t="str">
            <v>15cm角 ・ 深140cm ・（TS07) ・ 人力堀</v>
          </cell>
          <cell r="D251" t="str">
            <v>ヶ所</v>
          </cell>
          <cell r="E251">
            <v>60500</v>
          </cell>
          <cell r="F251" t="str">
            <v>P-5４</v>
          </cell>
          <cell r="G251">
            <v>215265</v>
          </cell>
        </row>
        <row r="252">
          <cell r="A252">
            <v>215266</v>
          </cell>
          <cell r="B252" t="str">
            <v>束石（ｺﾝｸﾘｰﾄ）</v>
          </cell>
          <cell r="C252" t="str">
            <v>15cm角 ・ 深160cm ・（TS08) ・ 人力堀</v>
          </cell>
          <cell r="D252" t="str">
            <v>ヶ所</v>
          </cell>
          <cell r="E252">
            <v>71700</v>
          </cell>
          <cell r="F252" t="str">
            <v>P-5４</v>
          </cell>
          <cell r="G252">
            <v>215266</v>
          </cell>
        </row>
        <row r="253">
          <cell r="A253">
            <v>215301</v>
          </cell>
          <cell r="B253" t="str">
            <v>布大谷石積［2段］</v>
          </cell>
          <cell r="C253" t="str">
            <v>21×30×90cm ・（SF01) ・ 機械堀</v>
          </cell>
          <cell r="D253" t="str">
            <v>ｍ</v>
          </cell>
          <cell r="E253">
            <v>23100</v>
          </cell>
          <cell r="F253" t="str">
            <v>P-5４</v>
          </cell>
          <cell r="G253">
            <v>215301</v>
          </cell>
        </row>
        <row r="254">
          <cell r="A254">
            <v>215305</v>
          </cell>
          <cell r="B254" t="str">
            <v>布大谷石積［2段］</v>
          </cell>
          <cell r="C254" t="str">
            <v>21×30×90cm ・（SF01) ・ 人力堀</v>
          </cell>
          <cell r="D254" t="str">
            <v>ｍ</v>
          </cell>
          <cell r="E254">
            <v>24500</v>
          </cell>
          <cell r="F254" t="str">
            <v>P-5４</v>
          </cell>
          <cell r="G254">
            <v>215305</v>
          </cell>
        </row>
        <row r="255">
          <cell r="A255">
            <v>215307</v>
          </cell>
          <cell r="B255" t="str">
            <v>布大谷石積</v>
          </cell>
          <cell r="C255" t="str">
            <v>21×30×90cm ・1段加算</v>
          </cell>
          <cell r="D255" t="str">
            <v>ｍ</v>
          </cell>
          <cell r="E255">
            <v>10500</v>
          </cell>
          <cell r="F255" t="str">
            <v>P-5４</v>
          </cell>
          <cell r="G255">
            <v>215307</v>
          </cell>
        </row>
        <row r="256">
          <cell r="A256">
            <v>215311</v>
          </cell>
          <cell r="B256" t="str">
            <v>布大谷石積［1段］</v>
          </cell>
          <cell r="C256" t="str">
            <v>18×30×90cm ・（SF02) ・ 機械堀</v>
          </cell>
          <cell r="D256" t="str">
            <v>ｍ</v>
          </cell>
          <cell r="E256">
            <v>10900</v>
          </cell>
          <cell r="F256" t="str">
            <v>P-5４</v>
          </cell>
          <cell r="G256">
            <v>215311</v>
          </cell>
        </row>
        <row r="257">
          <cell r="A257">
            <v>215315</v>
          </cell>
          <cell r="B257" t="str">
            <v>布大谷石積［1段］</v>
          </cell>
          <cell r="C257" t="str">
            <v>18×30×90cm ・（SF02) ・ 人力堀</v>
          </cell>
          <cell r="D257" t="str">
            <v>ｍ</v>
          </cell>
          <cell r="E257">
            <v>11900</v>
          </cell>
          <cell r="F257" t="str">
            <v>P-5４</v>
          </cell>
          <cell r="G257">
            <v>215315</v>
          </cell>
        </row>
        <row r="258">
          <cell r="A258">
            <v>215317</v>
          </cell>
          <cell r="B258" t="str">
            <v>布大谷石積</v>
          </cell>
          <cell r="C258" t="str">
            <v>18×30×90cm ・1段加算</v>
          </cell>
          <cell r="D258" t="str">
            <v>ｍ</v>
          </cell>
          <cell r="E258">
            <v>9180</v>
          </cell>
          <cell r="F258" t="str">
            <v>P-5４</v>
          </cell>
          <cell r="G258">
            <v>215317</v>
          </cell>
        </row>
        <row r="259">
          <cell r="A259">
            <v>215321</v>
          </cell>
          <cell r="B259" t="str">
            <v>布大谷石積［1段］</v>
          </cell>
          <cell r="C259" t="str">
            <v>15×30×90cm ・（SF03) ・ 機械堀</v>
          </cell>
          <cell r="D259" t="str">
            <v>ｍ</v>
          </cell>
          <cell r="E259">
            <v>9730</v>
          </cell>
          <cell r="F259" t="str">
            <v>P-5４</v>
          </cell>
          <cell r="G259">
            <v>215321</v>
          </cell>
        </row>
        <row r="260">
          <cell r="A260">
            <v>215325</v>
          </cell>
          <cell r="B260" t="str">
            <v>布大谷石積［1段］</v>
          </cell>
          <cell r="C260" t="str">
            <v>15×30×90cm ・（SF03) ・ 人力堀</v>
          </cell>
          <cell r="D260" t="str">
            <v>ｍ</v>
          </cell>
          <cell r="E260">
            <v>10600</v>
          </cell>
          <cell r="F260" t="str">
            <v>P-5４</v>
          </cell>
          <cell r="G260">
            <v>215325</v>
          </cell>
        </row>
        <row r="261">
          <cell r="A261">
            <v>215327</v>
          </cell>
          <cell r="B261" t="str">
            <v>布大谷石積</v>
          </cell>
          <cell r="C261" t="str">
            <v>15×30×90cm ・1段加算</v>
          </cell>
          <cell r="D261" t="str">
            <v>ｍ</v>
          </cell>
          <cell r="E261">
            <v>8030</v>
          </cell>
          <cell r="F261" t="str">
            <v>P-5４</v>
          </cell>
          <cell r="G261">
            <v>215327</v>
          </cell>
        </row>
        <row r="262">
          <cell r="A262">
            <v>215331</v>
          </cell>
          <cell r="B262" t="str">
            <v>ｺﾝｸﾘｰﾄﾌﾞﾛｯｸ据</v>
          </cell>
          <cell r="C262" t="str">
            <v>15×30×90cm ・（SF04) ・ 機械堀</v>
          </cell>
          <cell r="D262" t="str">
            <v>ｍ</v>
          </cell>
          <cell r="E262">
            <v>5890</v>
          </cell>
          <cell r="F262" t="str">
            <v>P-5４</v>
          </cell>
          <cell r="G262">
            <v>215331</v>
          </cell>
        </row>
        <row r="263">
          <cell r="A263">
            <v>215335</v>
          </cell>
          <cell r="B263" t="str">
            <v>ｺﾝｸﾘｰﾄﾌﾞﾛｯｸ据</v>
          </cell>
          <cell r="C263" t="str">
            <v>15×30×90cm ・（SF04) ・ 人力堀</v>
          </cell>
          <cell r="D263" t="str">
            <v>ｍ</v>
          </cell>
          <cell r="E263">
            <v>6850</v>
          </cell>
          <cell r="F263" t="str">
            <v>P-5４</v>
          </cell>
          <cell r="G263">
            <v>215335</v>
          </cell>
        </row>
        <row r="264">
          <cell r="A264">
            <v>215337</v>
          </cell>
          <cell r="B264" t="str">
            <v>ｺﾝｸﾘｰﾄﾌﾞﾛｯｸ据</v>
          </cell>
          <cell r="C264" t="str">
            <v>15×30×90cm ・1段加算</v>
          </cell>
          <cell r="D264" t="str">
            <v>ｍ</v>
          </cell>
          <cell r="E264">
            <v>4560</v>
          </cell>
          <cell r="F264" t="str">
            <v>P-5４</v>
          </cell>
          <cell r="G264">
            <v>215337</v>
          </cell>
        </row>
        <row r="265">
          <cell r="A265">
            <v>215341</v>
          </cell>
          <cell r="B265" t="str">
            <v>空洞ﾌﾞﾛｯｸ積［2段］</v>
          </cell>
          <cell r="C265" t="str">
            <v>B種・19×19×39cm ・（SF05) ・ 機械堀</v>
          </cell>
          <cell r="D265" t="str">
            <v>ｍ</v>
          </cell>
          <cell r="E265">
            <v>3190</v>
          </cell>
          <cell r="F265" t="str">
            <v>P-5４</v>
          </cell>
          <cell r="G265">
            <v>215341</v>
          </cell>
        </row>
        <row r="266">
          <cell r="A266">
            <v>215345</v>
          </cell>
          <cell r="B266" t="str">
            <v>空洞ﾌﾞﾛｯｸ積［2段］</v>
          </cell>
          <cell r="C266" t="str">
            <v>B種・19×19×39cm ・（SF05) ・ 人力堀</v>
          </cell>
          <cell r="D266" t="str">
            <v>ｍ</v>
          </cell>
          <cell r="E266">
            <v>4050</v>
          </cell>
          <cell r="F266" t="str">
            <v>P-5４</v>
          </cell>
          <cell r="G266">
            <v>215345</v>
          </cell>
        </row>
        <row r="267">
          <cell r="A267">
            <v>215347</v>
          </cell>
          <cell r="B267" t="str">
            <v>空洞ﾌﾞﾛｯｸ積</v>
          </cell>
          <cell r="C267" t="str">
            <v>B種・19×19×39cm ・1段加算</v>
          </cell>
          <cell r="D267" t="str">
            <v>ｍ</v>
          </cell>
          <cell r="E267">
            <v>910</v>
          </cell>
          <cell r="F267" t="str">
            <v>P-5４</v>
          </cell>
          <cell r="G267">
            <v>215347</v>
          </cell>
        </row>
        <row r="268">
          <cell r="A268">
            <v>215401</v>
          </cell>
          <cell r="B268" t="str">
            <v>防湿ｺﾝｸﾘｰﾄ叩き</v>
          </cell>
          <cell r="C268" t="str">
            <v>ｼｰﾄ敷・厚12cm・有筋・DC06</v>
          </cell>
          <cell r="D268" t="str">
            <v>㎡</v>
          </cell>
          <cell r="E268">
            <v>2740</v>
          </cell>
          <cell r="F268" t="str">
            <v>P-5４</v>
          </cell>
          <cell r="G268">
            <v>215401</v>
          </cell>
        </row>
        <row r="269">
          <cell r="A269">
            <v>215411</v>
          </cell>
          <cell r="B269" t="str">
            <v>防湿ｺﾝｸﾘｰﾄ叩き</v>
          </cell>
          <cell r="C269" t="str">
            <v>ｼｰﾄ敷・厚9cm・有筋・DC07</v>
          </cell>
          <cell r="D269" t="str">
            <v>㎡</v>
          </cell>
          <cell r="E269">
            <v>2150</v>
          </cell>
          <cell r="F269" t="str">
            <v>P-5４</v>
          </cell>
          <cell r="G269">
            <v>215411</v>
          </cell>
        </row>
        <row r="270">
          <cell r="A270">
            <v>215421</v>
          </cell>
          <cell r="B270" t="str">
            <v>防湿ｺﾝｸﾘｰﾄ叩き</v>
          </cell>
          <cell r="C270" t="str">
            <v>ｼｰﾄ敷・厚6cm・有筋・DC08</v>
          </cell>
          <cell r="D270" t="str">
            <v>㎡</v>
          </cell>
          <cell r="E270">
            <v>1700</v>
          </cell>
          <cell r="F270" t="str">
            <v>P-5４</v>
          </cell>
          <cell r="G270">
            <v>215421</v>
          </cell>
        </row>
        <row r="271">
          <cell r="A271">
            <v>215501</v>
          </cell>
          <cell r="B271" t="str">
            <v>布基礎ﾓﾙﾀﾙ刷毛仕上げ</v>
          </cell>
          <cell r="C271" t="str">
            <v>H=45cm</v>
          </cell>
          <cell r="D271" t="str">
            <v>ｍ</v>
          </cell>
          <cell r="E271">
            <v>1840</v>
          </cell>
          <cell r="F271" t="str">
            <v>P-5４</v>
          </cell>
          <cell r="G271">
            <v>215501</v>
          </cell>
        </row>
        <row r="272">
          <cell r="A272">
            <v>215511</v>
          </cell>
          <cell r="B272" t="str">
            <v>布基礎ﾓﾙﾀﾙ刷毛仕上げ</v>
          </cell>
          <cell r="C272" t="str">
            <v>H=30cm</v>
          </cell>
          <cell r="D272" t="str">
            <v>ｍ</v>
          </cell>
          <cell r="E272">
            <v>1340</v>
          </cell>
          <cell r="F272" t="str">
            <v>P-5４</v>
          </cell>
          <cell r="G272">
            <v>215511</v>
          </cell>
        </row>
        <row r="273">
          <cell r="A273">
            <v>215521</v>
          </cell>
          <cell r="B273" t="str">
            <v>布基礎ﾓﾙﾀﾙ刷毛仕上げ</v>
          </cell>
          <cell r="C273" t="str">
            <v>H=24cm</v>
          </cell>
          <cell r="D273" t="str">
            <v>ｍ</v>
          </cell>
          <cell r="E273">
            <v>1140</v>
          </cell>
          <cell r="F273" t="str">
            <v>P-5４</v>
          </cell>
          <cell r="G273">
            <v>215521</v>
          </cell>
        </row>
        <row r="274">
          <cell r="A274">
            <v>215525</v>
          </cell>
          <cell r="B274" t="str">
            <v>布基礎ﾓﾙﾀﾙ刷毛仕上げ</v>
          </cell>
          <cell r="C274" t="str">
            <v>H10cm・加算</v>
          </cell>
          <cell r="D274" t="str">
            <v>ｍ</v>
          </cell>
          <cell r="E274">
            <v>330</v>
          </cell>
          <cell r="F274" t="str">
            <v>P-5４</v>
          </cell>
          <cell r="G274">
            <v>215525</v>
          </cell>
        </row>
        <row r="275">
          <cell r="A275">
            <v>217001</v>
          </cell>
          <cell r="B275" t="str">
            <v>土間コンクリート叩き</v>
          </cell>
          <cell r="C275" t="str">
            <v>厚6cm・無筋・DC01・すき取り・不用土処分共</v>
          </cell>
          <cell r="D275" t="str">
            <v>㎡</v>
          </cell>
          <cell r="E275">
            <v>2360</v>
          </cell>
          <cell r="F275" t="str">
            <v>P-55</v>
          </cell>
          <cell r="G275">
            <v>217001</v>
          </cell>
        </row>
        <row r="276">
          <cell r="A276">
            <v>217011</v>
          </cell>
          <cell r="B276" t="str">
            <v>土間コンクリート叩き</v>
          </cell>
          <cell r="C276" t="str">
            <v>厚9cm・無筋・DC02・すき取り・不用土処分共</v>
          </cell>
          <cell r="D276" t="str">
            <v>㎡</v>
          </cell>
          <cell r="E276">
            <v>3150</v>
          </cell>
          <cell r="F276" t="str">
            <v>P-55</v>
          </cell>
          <cell r="G276">
            <v>217011</v>
          </cell>
        </row>
        <row r="277">
          <cell r="A277">
            <v>217021</v>
          </cell>
          <cell r="B277" t="str">
            <v>土間コンクリート叩き</v>
          </cell>
          <cell r="C277" t="str">
            <v>厚12cm・無筋・DC03・すき取り・不用土処分共</v>
          </cell>
          <cell r="D277" t="str">
            <v>㎡</v>
          </cell>
          <cell r="E277">
            <v>3790</v>
          </cell>
          <cell r="F277" t="str">
            <v>P-55</v>
          </cell>
          <cell r="G277">
            <v>217021</v>
          </cell>
        </row>
        <row r="278">
          <cell r="A278">
            <v>217031</v>
          </cell>
          <cell r="B278" t="str">
            <v>土間コンクリート叩き</v>
          </cell>
          <cell r="C278" t="str">
            <v>厚15cm・無筋・DC04・すき取り・不用土処分共</v>
          </cell>
          <cell r="D278" t="str">
            <v>㎡</v>
          </cell>
          <cell r="E278">
            <v>4550</v>
          </cell>
          <cell r="F278" t="str">
            <v>P-55</v>
          </cell>
          <cell r="G278">
            <v>217031</v>
          </cell>
        </row>
        <row r="279">
          <cell r="A279">
            <v>217101</v>
          </cell>
          <cell r="B279" t="str">
            <v>土間コンクリート叩き</v>
          </cell>
          <cell r="C279" t="str">
            <v>厚9cm・有筋・DC12・すき取り・不用土処分共</v>
          </cell>
          <cell r="D279" t="str">
            <v>㎡</v>
          </cell>
          <cell r="E279">
            <v>3760</v>
          </cell>
          <cell r="F279" t="str">
            <v>P-55</v>
          </cell>
          <cell r="G279">
            <v>217101</v>
          </cell>
        </row>
        <row r="280">
          <cell r="A280">
            <v>217111</v>
          </cell>
          <cell r="B280" t="str">
            <v>土間コンクリート叩き</v>
          </cell>
          <cell r="C280" t="str">
            <v>厚12cm・有筋・DC13・すき取り・不用土処分共</v>
          </cell>
          <cell r="D280" t="str">
            <v>㎡</v>
          </cell>
          <cell r="E280">
            <v>4720</v>
          </cell>
          <cell r="F280" t="str">
            <v>P-55</v>
          </cell>
          <cell r="G280">
            <v>217111</v>
          </cell>
        </row>
        <row r="281">
          <cell r="A281">
            <v>217121</v>
          </cell>
          <cell r="B281" t="str">
            <v>土間コンクリート叩き</v>
          </cell>
          <cell r="C281" t="str">
            <v>厚15cm・有筋・DC14・すき取り・不用土処分共</v>
          </cell>
          <cell r="D281" t="str">
            <v>㎡</v>
          </cell>
          <cell r="E281">
            <v>5420</v>
          </cell>
          <cell r="F281" t="str">
            <v>P-55</v>
          </cell>
          <cell r="G281">
            <v>217121</v>
          </cell>
        </row>
        <row r="282">
          <cell r="A282">
            <v>217131</v>
          </cell>
          <cell r="B282" t="str">
            <v>土間コンクリート叩き</v>
          </cell>
          <cell r="C282" t="str">
            <v>厚18cm・有筋・DC15・すき取り・不用土処分共</v>
          </cell>
          <cell r="D282" t="str">
            <v>㎡</v>
          </cell>
          <cell r="E282">
            <v>6180</v>
          </cell>
          <cell r="F282" t="str">
            <v>P-55</v>
          </cell>
          <cell r="G282">
            <v>217131</v>
          </cell>
        </row>
        <row r="283">
          <cell r="A283">
            <v>217141</v>
          </cell>
          <cell r="B283" t="str">
            <v>土間コンクリート叩き</v>
          </cell>
          <cell r="C283" t="str">
            <v>厚21cm・有筋・DC16・すき取り・不用土処分共</v>
          </cell>
          <cell r="D283" t="str">
            <v>㎡</v>
          </cell>
          <cell r="E283">
            <v>6830</v>
          </cell>
          <cell r="F283" t="str">
            <v>P-55</v>
          </cell>
          <cell r="G283">
            <v>217141</v>
          </cell>
        </row>
        <row r="284">
          <cell r="A284">
            <v>217151</v>
          </cell>
          <cell r="B284" t="str">
            <v>土間コンクリート叩き</v>
          </cell>
          <cell r="C284" t="str">
            <v>厚24cm・有筋・DC17・すき取り・不用土処分共</v>
          </cell>
          <cell r="D284" t="str">
            <v>㎡</v>
          </cell>
          <cell r="E284">
            <v>7280</v>
          </cell>
          <cell r="F284" t="str">
            <v>P-55</v>
          </cell>
          <cell r="G284">
            <v>217151</v>
          </cell>
        </row>
        <row r="285">
          <cell r="A285">
            <v>217201</v>
          </cell>
          <cell r="B285" t="str">
            <v>土間コンクリート叩き</v>
          </cell>
          <cell r="C285" t="str">
            <v>厚6cm・無筋・DC21・モルタル塗共</v>
          </cell>
          <cell r="D285" t="str">
            <v>㎡</v>
          </cell>
          <cell r="E285">
            <v>4420</v>
          </cell>
          <cell r="F285" t="str">
            <v>P-55</v>
          </cell>
          <cell r="G285">
            <v>217201</v>
          </cell>
        </row>
        <row r="286">
          <cell r="A286">
            <v>217211</v>
          </cell>
          <cell r="B286" t="str">
            <v>土間コンクリート叩き</v>
          </cell>
          <cell r="C286" t="str">
            <v>厚9cm・無筋・DC22・モルタル塗共</v>
          </cell>
          <cell r="D286" t="str">
            <v>㎡</v>
          </cell>
          <cell r="E286">
            <v>5210</v>
          </cell>
          <cell r="F286" t="str">
            <v>P-55</v>
          </cell>
          <cell r="G286">
            <v>217211</v>
          </cell>
        </row>
        <row r="287">
          <cell r="A287">
            <v>217221</v>
          </cell>
          <cell r="B287" t="str">
            <v>土間コンクリート叩き</v>
          </cell>
          <cell r="C287" t="str">
            <v>厚12cm・無筋・DC23・モルタル塗共</v>
          </cell>
          <cell r="D287" t="str">
            <v>㎡</v>
          </cell>
          <cell r="E287">
            <v>5850</v>
          </cell>
          <cell r="F287" t="str">
            <v>P-55</v>
          </cell>
          <cell r="G287">
            <v>217221</v>
          </cell>
        </row>
        <row r="288">
          <cell r="A288">
            <v>217231</v>
          </cell>
          <cell r="B288" t="str">
            <v>土間コンクリート叩き</v>
          </cell>
          <cell r="C288" t="str">
            <v>厚15cm・無筋・DC24・モルタル塗共</v>
          </cell>
          <cell r="D288" t="str">
            <v>㎡</v>
          </cell>
          <cell r="E288">
            <v>6610</v>
          </cell>
          <cell r="F288" t="str">
            <v>P-55</v>
          </cell>
          <cell r="G288">
            <v>217231</v>
          </cell>
        </row>
        <row r="289">
          <cell r="A289">
            <v>217301</v>
          </cell>
          <cell r="B289" t="str">
            <v>土間コンクリート叩き</v>
          </cell>
          <cell r="C289" t="str">
            <v>厚9cm・有筋・DC32・モルタル塗共</v>
          </cell>
          <cell r="D289" t="str">
            <v>㎡</v>
          </cell>
          <cell r="E289">
            <v>5820</v>
          </cell>
          <cell r="F289" t="str">
            <v>P-55</v>
          </cell>
          <cell r="G289">
            <v>217301</v>
          </cell>
        </row>
        <row r="290">
          <cell r="A290">
            <v>217311</v>
          </cell>
          <cell r="B290" t="str">
            <v>土間コンクリート叩き</v>
          </cell>
          <cell r="C290" t="str">
            <v>厚12cm・有筋・DC33・モルタル塗共</v>
          </cell>
          <cell r="D290" t="str">
            <v>㎡</v>
          </cell>
          <cell r="E290">
            <v>6780</v>
          </cell>
          <cell r="F290" t="str">
            <v>P-55</v>
          </cell>
          <cell r="G290">
            <v>217311</v>
          </cell>
        </row>
        <row r="291">
          <cell r="A291">
            <v>217321</v>
          </cell>
          <cell r="B291" t="str">
            <v>土間コンクリート叩き</v>
          </cell>
          <cell r="C291" t="str">
            <v>厚15cm・有筋・DC34・モルタル塗共</v>
          </cell>
          <cell r="D291" t="str">
            <v>㎡</v>
          </cell>
          <cell r="E291">
            <v>7480</v>
          </cell>
          <cell r="F291" t="str">
            <v>P-55</v>
          </cell>
          <cell r="G291">
            <v>217321</v>
          </cell>
        </row>
        <row r="292">
          <cell r="A292">
            <v>217331</v>
          </cell>
          <cell r="B292" t="str">
            <v>土間コンクリート叩き</v>
          </cell>
          <cell r="C292" t="str">
            <v>厚18cm・有筋・DC35・モルタル塗共</v>
          </cell>
          <cell r="D292" t="str">
            <v>㎡</v>
          </cell>
          <cell r="E292">
            <v>8240</v>
          </cell>
          <cell r="F292" t="str">
            <v>P-55</v>
          </cell>
          <cell r="G292">
            <v>217331</v>
          </cell>
        </row>
        <row r="293">
          <cell r="A293">
            <v>217341</v>
          </cell>
          <cell r="B293" t="str">
            <v>土間コンクリート叩き</v>
          </cell>
          <cell r="C293" t="str">
            <v>厚21cm・有筋・DC36・モルタル塗共</v>
          </cell>
          <cell r="D293" t="str">
            <v>㎡</v>
          </cell>
          <cell r="E293">
            <v>8890</v>
          </cell>
          <cell r="F293" t="str">
            <v>P-55</v>
          </cell>
          <cell r="G293">
            <v>217341</v>
          </cell>
        </row>
        <row r="294">
          <cell r="A294">
            <v>217351</v>
          </cell>
          <cell r="B294" t="str">
            <v>土間コンクリート叩き</v>
          </cell>
          <cell r="C294" t="str">
            <v>厚24cm・有筋・DC37・モルタル塗共</v>
          </cell>
          <cell r="D294" t="str">
            <v>㎡</v>
          </cell>
          <cell r="E294">
            <v>9340</v>
          </cell>
          <cell r="F294" t="str">
            <v>P-55</v>
          </cell>
          <cell r="G294">
            <v>217351</v>
          </cell>
        </row>
        <row r="295">
          <cell r="A295">
            <v>217401</v>
          </cell>
          <cell r="B295" t="str">
            <v>粘土叩き</v>
          </cell>
          <cell r="C295" t="str">
            <v>厚15cm</v>
          </cell>
          <cell r="D295" t="str">
            <v>㎡</v>
          </cell>
          <cell r="E295">
            <v>11900</v>
          </cell>
          <cell r="F295" t="str">
            <v>P-55</v>
          </cell>
          <cell r="G295">
            <v>217401</v>
          </cell>
        </row>
        <row r="296">
          <cell r="A296">
            <v>217411</v>
          </cell>
          <cell r="B296" t="str">
            <v>粘土叩き</v>
          </cell>
          <cell r="C296" t="str">
            <v>厚18cm</v>
          </cell>
          <cell r="D296" t="str">
            <v>㎡</v>
          </cell>
          <cell r="E296">
            <v>12900</v>
          </cell>
          <cell r="F296" t="str">
            <v>P-55</v>
          </cell>
          <cell r="G296">
            <v>217411</v>
          </cell>
        </row>
        <row r="297">
          <cell r="A297">
            <v>217421</v>
          </cell>
          <cell r="B297" t="str">
            <v>粘土叩き</v>
          </cell>
          <cell r="C297" t="str">
            <v>厚24cm</v>
          </cell>
          <cell r="D297" t="str">
            <v>㎡</v>
          </cell>
          <cell r="E297">
            <v>14500</v>
          </cell>
          <cell r="F297" t="str">
            <v>P-55</v>
          </cell>
          <cell r="G297">
            <v>217421</v>
          </cell>
        </row>
        <row r="298">
          <cell r="A298">
            <v>217451</v>
          </cell>
          <cell r="B298" t="str">
            <v>花こう岩(御影石)敷</v>
          </cell>
          <cell r="C298" t="str">
            <v>45×30×5cm</v>
          </cell>
          <cell r="D298" t="str">
            <v>㎡</v>
          </cell>
          <cell r="E298">
            <v>9470</v>
          </cell>
          <cell r="F298" t="str">
            <v>P-55</v>
          </cell>
          <cell r="G298">
            <v>217451</v>
          </cell>
        </row>
        <row r="299">
          <cell r="A299">
            <v>217461</v>
          </cell>
          <cell r="B299" t="str">
            <v>花こう岩(御影石)敷</v>
          </cell>
          <cell r="C299" t="str">
            <v>60×30×5cm</v>
          </cell>
          <cell r="D299" t="str">
            <v>㎡</v>
          </cell>
          <cell r="E299">
            <v>9390</v>
          </cell>
          <cell r="F299" t="str">
            <v>P-55</v>
          </cell>
          <cell r="G299">
            <v>217461</v>
          </cell>
        </row>
        <row r="300">
          <cell r="A300">
            <v>217501</v>
          </cell>
          <cell r="B300" t="str">
            <v>コンクリート平板敷</v>
          </cell>
          <cell r="C300" t="str">
            <v>30×30×6cm</v>
          </cell>
          <cell r="D300" t="str">
            <v>㎡</v>
          </cell>
          <cell r="E300">
            <v>8370</v>
          </cell>
          <cell r="F300" t="str">
            <v>P-55</v>
          </cell>
          <cell r="G300">
            <v>217501</v>
          </cell>
        </row>
        <row r="301">
          <cell r="A301">
            <v>217511</v>
          </cell>
          <cell r="B301" t="str">
            <v>コンクリート平板敷</v>
          </cell>
          <cell r="C301" t="str">
            <v>40×40×6cm</v>
          </cell>
          <cell r="D301" t="str">
            <v>㎡</v>
          </cell>
          <cell r="E301">
            <v>8460</v>
          </cell>
          <cell r="F301" t="str">
            <v>P-55</v>
          </cell>
          <cell r="G301">
            <v>217511</v>
          </cell>
        </row>
        <row r="302">
          <cell r="A302">
            <v>217521</v>
          </cell>
          <cell r="B302" t="str">
            <v>コンクリート平板敷</v>
          </cell>
          <cell r="C302" t="str">
            <v>カラー平板・30×30×6cm</v>
          </cell>
          <cell r="D302" t="str">
            <v>㎡</v>
          </cell>
          <cell r="E302">
            <v>8030</v>
          </cell>
          <cell r="F302" t="str">
            <v>P-55</v>
          </cell>
          <cell r="G302">
            <v>217521</v>
          </cell>
        </row>
        <row r="303">
          <cell r="A303">
            <v>217531</v>
          </cell>
          <cell r="B303" t="str">
            <v>コンクリート平板敷</v>
          </cell>
          <cell r="C303" t="str">
            <v>鉄平石貼・50×50×6cm</v>
          </cell>
          <cell r="D303" t="str">
            <v>㎡</v>
          </cell>
          <cell r="E303">
            <v>15300</v>
          </cell>
          <cell r="F303" t="str">
            <v>P-55</v>
          </cell>
          <cell r="G303">
            <v>217531</v>
          </cell>
        </row>
        <row r="304">
          <cell r="A304">
            <v>217551</v>
          </cell>
          <cell r="B304" t="str">
            <v>れんが敷き</v>
          </cell>
          <cell r="C304" t="str">
            <v>平敷(21×10cm)</v>
          </cell>
          <cell r="D304" t="str">
            <v>㎡</v>
          </cell>
          <cell r="E304">
            <v>13200</v>
          </cell>
          <cell r="F304" t="str">
            <v>P-55</v>
          </cell>
          <cell r="G304">
            <v>217551</v>
          </cell>
        </row>
        <row r="305">
          <cell r="A305">
            <v>217561</v>
          </cell>
          <cell r="B305" t="str">
            <v>れんが敷き</v>
          </cell>
          <cell r="C305" t="str">
            <v>小端立て敷(21×6cm)</v>
          </cell>
          <cell r="D305" t="str">
            <v>㎡</v>
          </cell>
          <cell r="E305">
            <v>19900</v>
          </cell>
          <cell r="F305" t="str">
            <v>P-55</v>
          </cell>
          <cell r="G305">
            <v>217561</v>
          </cell>
        </row>
        <row r="306">
          <cell r="A306">
            <v>217601</v>
          </cell>
          <cell r="B306" t="str">
            <v>砂利敷</v>
          </cell>
          <cell r="C306" t="str">
            <v>厚6cm</v>
          </cell>
          <cell r="D306" t="str">
            <v>㎡</v>
          </cell>
          <cell r="E306">
            <v>410</v>
          </cell>
          <cell r="F306" t="str">
            <v>P-55</v>
          </cell>
          <cell r="G306">
            <v>217601</v>
          </cell>
        </row>
        <row r="307">
          <cell r="A307">
            <v>217611</v>
          </cell>
          <cell r="B307" t="str">
            <v>砂利敷</v>
          </cell>
          <cell r="C307" t="str">
            <v>厚9cm</v>
          </cell>
          <cell r="D307" t="str">
            <v>㎡</v>
          </cell>
          <cell r="E307">
            <v>610</v>
          </cell>
          <cell r="F307" t="str">
            <v>P-55</v>
          </cell>
          <cell r="G307">
            <v>217611</v>
          </cell>
        </row>
        <row r="308">
          <cell r="A308">
            <v>217621</v>
          </cell>
          <cell r="B308" t="str">
            <v>砂利敷</v>
          </cell>
          <cell r="C308" t="str">
            <v>厚12cm</v>
          </cell>
          <cell r="D308" t="str">
            <v>㎡</v>
          </cell>
          <cell r="E308">
            <v>830</v>
          </cell>
          <cell r="F308" t="str">
            <v>P-55</v>
          </cell>
          <cell r="G308">
            <v>217621</v>
          </cell>
        </row>
        <row r="309">
          <cell r="A309">
            <v>217631</v>
          </cell>
          <cell r="B309" t="str">
            <v>砂利敷</v>
          </cell>
          <cell r="C309" t="str">
            <v>厚15cm</v>
          </cell>
          <cell r="D309" t="str">
            <v>㎡</v>
          </cell>
          <cell r="E309">
            <v>1030</v>
          </cell>
          <cell r="F309" t="str">
            <v>P-55</v>
          </cell>
          <cell r="G309">
            <v>217631</v>
          </cell>
        </row>
        <row r="310">
          <cell r="A310">
            <v>217641</v>
          </cell>
          <cell r="B310" t="str">
            <v>アスファルト舗装</v>
          </cell>
          <cell r="C310" t="str">
            <v>路盤15cm･表層3cm</v>
          </cell>
          <cell r="D310" t="str">
            <v>㎡</v>
          </cell>
          <cell r="E310">
            <v>3440</v>
          </cell>
          <cell r="F310" t="str">
            <v>P-55</v>
          </cell>
          <cell r="G310">
            <v>217641</v>
          </cell>
        </row>
        <row r="311">
          <cell r="A311">
            <v>217645</v>
          </cell>
          <cell r="B311" t="str">
            <v>アスファルト舗装</v>
          </cell>
          <cell r="C311" t="str">
            <v>路盤30cm･表層3cm</v>
          </cell>
          <cell r="D311" t="str">
            <v>㎡</v>
          </cell>
          <cell r="E311">
            <v>4800</v>
          </cell>
          <cell r="F311" t="str">
            <v>P-55</v>
          </cell>
          <cell r="G311">
            <v>217645</v>
          </cell>
        </row>
        <row r="312">
          <cell r="A312">
            <v>221001</v>
          </cell>
          <cell r="B312" t="str">
            <v>捨てコンクリート</v>
          </cell>
          <cell r="C312" t="str">
            <v>18N/m㎡･人力打設</v>
          </cell>
          <cell r="D312" t="str">
            <v>m3</v>
          </cell>
          <cell r="E312">
            <v>17200</v>
          </cell>
          <cell r="F312" t="str">
            <v>P-56</v>
          </cell>
          <cell r="G312">
            <v>221001</v>
          </cell>
        </row>
        <row r="313">
          <cell r="A313">
            <v>221002</v>
          </cell>
          <cell r="B313" t="str">
            <v>捨てコンクリート</v>
          </cell>
          <cell r="C313" t="str">
            <v>18N/m㎡･シュート打設</v>
          </cell>
          <cell r="D313" t="str">
            <v>m3</v>
          </cell>
          <cell r="E313">
            <v>15300</v>
          </cell>
          <cell r="F313" t="str">
            <v>P-56</v>
          </cell>
          <cell r="G313">
            <v>221002</v>
          </cell>
        </row>
        <row r="314">
          <cell r="A314">
            <v>221005</v>
          </cell>
          <cell r="B314" t="str">
            <v>捨てコンクリート</v>
          </cell>
          <cell r="C314" t="str">
            <v>18N/m㎡･ポンプ打設</v>
          </cell>
          <cell r="D314" t="str">
            <v>m3</v>
          </cell>
          <cell r="E314">
            <v>13900</v>
          </cell>
          <cell r="F314" t="str">
            <v>P-56</v>
          </cell>
          <cell r="G314">
            <v>221005</v>
          </cell>
        </row>
        <row r="315">
          <cell r="A315">
            <v>221011</v>
          </cell>
          <cell r="B315" t="str">
            <v>土間コンクリート</v>
          </cell>
          <cell r="C315" t="str">
            <v>18N/m㎡･人力打設</v>
          </cell>
          <cell r="D315" t="str">
            <v>m3</v>
          </cell>
          <cell r="E315">
            <v>16900</v>
          </cell>
          <cell r="F315" t="str">
            <v>P-56</v>
          </cell>
          <cell r="G315">
            <v>221011</v>
          </cell>
        </row>
        <row r="316">
          <cell r="A316">
            <v>221012</v>
          </cell>
          <cell r="B316" t="str">
            <v>土間コンクリート</v>
          </cell>
          <cell r="C316" t="str">
            <v>18N/m㎡･シュート打設</v>
          </cell>
          <cell r="D316" t="str">
            <v>m3</v>
          </cell>
          <cell r="E316">
            <v>15100</v>
          </cell>
          <cell r="F316" t="str">
            <v>P-56</v>
          </cell>
          <cell r="G316">
            <v>221012</v>
          </cell>
        </row>
        <row r="317">
          <cell r="A317">
            <v>221015</v>
          </cell>
          <cell r="B317" t="str">
            <v>土間コンクリート</v>
          </cell>
          <cell r="C317" t="str">
            <v>18N/m㎡･ポンプ打設</v>
          </cell>
          <cell r="D317" t="str">
            <v>m3</v>
          </cell>
          <cell r="E317">
            <v>13400</v>
          </cell>
          <cell r="F317" t="str">
            <v>P-56</v>
          </cell>
          <cell r="G317">
            <v>221015</v>
          </cell>
        </row>
        <row r="318">
          <cell r="A318">
            <v>221021</v>
          </cell>
          <cell r="B318" t="str">
            <v>く体コンクリート</v>
          </cell>
          <cell r="C318" t="str">
            <v>18N/m㎡･ポンプ打設･小型構造物</v>
          </cell>
          <cell r="D318" t="str">
            <v>m3</v>
          </cell>
          <cell r="E318">
            <v>15500</v>
          </cell>
          <cell r="F318" t="str">
            <v>P-56</v>
          </cell>
          <cell r="G318">
            <v>221021</v>
          </cell>
        </row>
        <row r="319">
          <cell r="A319">
            <v>221023</v>
          </cell>
          <cell r="B319" t="str">
            <v>く体コンクリート</v>
          </cell>
          <cell r="C319" t="str">
            <v>18N/m㎡･シュート打設･小型構造物</v>
          </cell>
          <cell r="D319" t="str">
            <v>m3</v>
          </cell>
          <cell r="E319">
            <v>18100</v>
          </cell>
          <cell r="F319" t="str">
            <v>P-56</v>
          </cell>
          <cell r="G319">
            <v>221023</v>
          </cell>
        </row>
        <row r="320">
          <cell r="A320">
            <v>221025</v>
          </cell>
          <cell r="B320" t="str">
            <v>く体コンクリート</v>
          </cell>
          <cell r="C320" t="str">
            <v>18N/m㎡･人力打設･小型構造物</v>
          </cell>
          <cell r="D320" t="str">
            <v>m3</v>
          </cell>
          <cell r="E320">
            <v>21100</v>
          </cell>
          <cell r="F320" t="str">
            <v>P-56</v>
          </cell>
          <cell r="G320">
            <v>221025</v>
          </cell>
        </row>
        <row r="321">
          <cell r="A321">
            <v>221031</v>
          </cell>
          <cell r="B321" t="str">
            <v>く体コンクリート</v>
          </cell>
          <cell r="C321" t="str">
            <v>21N/m㎡･　ポンプ打設･小型構造物</v>
          </cell>
          <cell r="D321" t="str">
            <v>m3</v>
          </cell>
          <cell r="E321">
            <v>15900</v>
          </cell>
          <cell r="F321" t="str">
            <v>P-56</v>
          </cell>
          <cell r="G321">
            <v>221031</v>
          </cell>
        </row>
        <row r="322">
          <cell r="A322">
            <v>221033</v>
          </cell>
          <cell r="B322" t="str">
            <v>く体コンクリート</v>
          </cell>
          <cell r="C322" t="str">
            <v>21N/m㎡･　シュート打設･小型構造物</v>
          </cell>
          <cell r="D322" t="str">
            <v>m3</v>
          </cell>
          <cell r="E322">
            <v>18500</v>
          </cell>
          <cell r="F322" t="str">
            <v>P-56</v>
          </cell>
          <cell r="G322">
            <v>221033</v>
          </cell>
        </row>
        <row r="323">
          <cell r="A323">
            <v>221035</v>
          </cell>
          <cell r="B323" t="str">
            <v>く体コンクリート</v>
          </cell>
          <cell r="C323" t="str">
            <v>21N/m㎡･人力打設･小型構造物</v>
          </cell>
          <cell r="D323" t="str">
            <v>m3</v>
          </cell>
          <cell r="E323">
            <v>21500</v>
          </cell>
          <cell r="F323" t="str">
            <v>P-56</v>
          </cell>
          <cell r="G323">
            <v>221035</v>
          </cell>
        </row>
        <row r="324">
          <cell r="A324">
            <v>221041</v>
          </cell>
          <cell r="B324" t="str">
            <v>く体コンクリート</v>
          </cell>
          <cell r="C324" t="str">
            <v>ポンプ打設･1日50ｍ3未満・(手間のみ)</v>
          </cell>
          <cell r="D324" t="str">
            <v>m3</v>
          </cell>
          <cell r="E324">
            <v>4320</v>
          </cell>
          <cell r="F324" t="str">
            <v>P-56</v>
          </cell>
          <cell r="G324">
            <v>221041</v>
          </cell>
        </row>
        <row r="325">
          <cell r="A325">
            <v>221042</v>
          </cell>
          <cell r="B325" t="str">
            <v>く体コンクリート</v>
          </cell>
          <cell r="C325" t="str">
            <v>ポンプ打設･1日50～100ｍ3未満・(手間のみ)</v>
          </cell>
          <cell r="D325" t="str">
            <v>m3</v>
          </cell>
          <cell r="E325">
            <v>3630</v>
          </cell>
          <cell r="F325" t="str">
            <v>P-56</v>
          </cell>
          <cell r="G325">
            <v>221042</v>
          </cell>
        </row>
        <row r="326">
          <cell r="A326">
            <v>221043</v>
          </cell>
          <cell r="B326" t="str">
            <v>く体コンクリート</v>
          </cell>
          <cell r="C326" t="str">
            <v>ポンプ打設･1日100～170ｍ3未満・(手間のみ)</v>
          </cell>
          <cell r="D326" t="str">
            <v>m3</v>
          </cell>
          <cell r="E326">
            <v>2700</v>
          </cell>
          <cell r="F326" t="str">
            <v>P-56</v>
          </cell>
          <cell r="G326">
            <v>221043</v>
          </cell>
        </row>
        <row r="327">
          <cell r="A327">
            <v>221044</v>
          </cell>
          <cell r="B327" t="str">
            <v>く体コンクリート</v>
          </cell>
          <cell r="C327" t="str">
            <v>ポンプ打設･1日170ｍ3以上(手間のみ)</v>
          </cell>
          <cell r="D327" t="str">
            <v>m3</v>
          </cell>
          <cell r="E327">
            <v>2470</v>
          </cell>
          <cell r="F327" t="str">
            <v>P-56</v>
          </cell>
          <cell r="G327">
            <v>221044</v>
          </cell>
        </row>
        <row r="328">
          <cell r="A328">
            <v>221061</v>
          </cell>
          <cell r="B328" t="str">
            <v>く体コンクリート</v>
          </cell>
          <cell r="C328" t="str">
            <v>18N/m㎡･ポンプ打設・1日50ｍ3未満</v>
          </cell>
          <cell r="D328" t="str">
            <v>m3</v>
          </cell>
          <cell r="E328">
            <v>15500</v>
          </cell>
          <cell r="F328" t="str">
            <v>P-56</v>
          </cell>
          <cell r="G328">
            <v>221061</v>
          </cell>
        </row>
        <row r="329">
          <cell r="A329">
            <v>221062</v>
          </cell>
          <cell r="B329" t="str">
            <v>く体コンクリート</v>
          </cell>
          <cell r="C329" t="str">
            <v>18N/m㎡･ポンプ打設・1日50～100ｍ3</v>
          </cell>
          <cell r="D329" t="str">
            <v>m3</v>
          </cell>
          <cell r="E329">
            <v>14800</v>
          </cell>
          <cell r="F329" t="str">
            <v>P-56</v>
          </cell>
          <cell r="G329">
            <v>221062</v>
          </cell>
        </row>
        <row r="330">
          <cell r="A330">
            <v>221063</v>
          </cell>
          <cell r="B330" t="str">
            <v>く体コンクリート</v>
          </cell>
          <cell r="C330" t="str">
            <v>18N/m㎡･ポンプ打設・1日100～170ｍ3</v>
          </cell>
          <cell r="D330" t="str">
            <v>m3</v>
          </cell>
          <cell r="E330">
            <v>13900</v>
          </cell>
          <cell r="F330" t="str">
            <v>P-56</v>
          </cell>
          <cell r="G330">
            <v>221063</v>
          </cell>
        </row>
        <row r="331">
          <cell r="A331">
            <v>221064</v>
          </cell>
          <cell r="B331" t="str">
            <v>く体コンクリート</v>
          </cell>
          <cell r="C331" t="str">
            <v>18N/m㎡･ポンプ打設・1日170ｍ3以上</v>
          </cell>
          <cell r="D331" t="str">
            <v>m3</v>
          </cell>
          <cell r="E331">
            <v>13600</v>
          </cell>
          <cell r="F331" t="str">
            <v>P-56</v>
          </cell>
          <cell r="G331">
            <v>221064</v>
          </cell>
        </row>
        <row r="332">
          <cell r="A332">
            <v>221071</v>
          </cell>
          <cell r="B332" t="str">
            <v>く体コンクリート</v>
          </cell>
          <cell r="C332" t="str">
            <v>21N/m㎡･ポンプ打設・1日50ｍ3未満</v>
          </cell>
          <cell r="D332" t="str">
            <v>m3</v>
          </cell>
          <cell r="E332">
            <v>15900</v>
          </cell>
          <cell r="F332" t="str">
            <v>P-56</v>
          </cell>
          <cell r="G332">
            <v>221071</v>
          </cell>
        </row>
        <row r="333">
          <cell r="A333">
            <v>221072</v>
          </cell>
          <cell r="B333" t="str">
            <v>く体コンクリート</v>
          </cell>
          <cell r="C333" t="str">
            <v>21N/m㎡･ポンプ打設・1日50～100ｍ3</v>
          </cell>
          <cell r="D333" t="str">
            <v>m3</v>
          </cell>
          <cell r="E333">
            <v>15200</v>
          </cell>
          <cell r="F333" t="str">
            <v>P-56</v>
          </cell>
          <cell r="G333">
            <v>221072</v>
          </cell>
        </row>
        <row r="334">
          <cell r="A334">
            <v>221073</v>
          </cell>
          <cell r="B334" t="str">
            <v>く体コンクリート</v>
          </cell>
          <cell r="C334" t="str">
            <v>21N/m㎡･ポンプ打設・1日100～170ｍ3</v>
          </cell>
          <cell r="D334" t="str">
            <v>m3</v>
          </cell>
          <cell r="E334">
            <v>14300</v>
          </cell>
          <cell r="F334" t="str">
            <v>P-56</v>
          </cell>
          <cell r="G334">
            <v>221073</v>
          </cell>
        </row>
        <row r="335">
          <cell r="A335">
            <v>221074</v>
          </cell>
          <cell r="B335" t="str">
            <v>く体コンクリート</v>
          </cell>
          <cell r="C335" t="str">
            <v>21N/m㎡･ポンプ打設・1日170ｍ3以上</v>
          </cell>
          <cell r="D335" t="str">
            <v>m3</v>
          </cell>
          <cell r="E335">
            <v>14000</v>
          </cell>
          <cell r="F335" t="str">
            <v>P-56</v>
          </cell>
          <cell r="G335">
            <v>221074</v>
          </cell>
        </row>
        <row r="336">
          <cell r="A336">
            <v>221101</v>
          </cell>
          <cell r="B336" t="str">
            <v>く体軽量コンクリート</v>
          </cell>
          <cell r="C336" t="str">
            <v>ポンプ打設･材工共</v>
          </cell>
          <cell r="D336" t="str">
            <v>m3</v>
          </cell>
          <cell r="E336">
            <v>25600</v>
          </cell>
          <cell r="F336" t="str">
            <v>P-56</v>
          </cell>
          <cell r="G336">
            <v>221101</v>
          </cell>
        </row>
        <row r="337">
          <cell r="A337">
            <v>221105</v>
          </cell>
          <cell r="B337" t="str">
            <v>く体軽量コンクリート</v>
          </cell>
          <cell r="C337" t="str">
            <v>人力打設･材工共</v>
          </cell>
          <cell r="D337" t="str">
            <v>m3</v>
          </cell>
          <cell r="E337">
            <v>31200</v>
          </cell>
          <cell r="F337" t="str">
            <v>P-56</v>
          </cell>
          <cell r="G337">
            <v>221105</v>
          </cell>
        </row>
        <row r="338">
          <cell r="A338">
            <v>221111</v>
          </cell>
          <cell r="B338" t="str">
            <v>軽量コンクリート</v>
          </cell>
          <cell r="C338" t="str">
            <v>厚さ4cm･人力打設･[防水層押さえにも適用]</v>
          </cell>
          <cell r="D338" t="str">
            <v>㎡</v>
          </cell>
          <cell r="E338">
            <v>1120</v>
          </cell>
          <cell r="F338" t="str">
            <v>P-56</v>
          </cell>
          <cell r="G338">
            <v>221111</v>
          </cell>
        </row>
        <row r="339">
          <cell r="A339">
            <v>221113</v>
          </cell>
          <cell r="B339" t="str">
            <v>軽量コンクリート</v>
          </cell>
          <cell r="C339" t="str">
            <v>厚さ5cm･人力打設･[防水層押さえにも適用]</v>
          </cell>
          <cell r="D339" t="str">
            <v>㎡</v>
          </cell>
          <cell r="E339">
            <v>1410</v>
          </cell>
          <cell r="F339" t="str">
            <v>P-56</v>
          </cell>
          <cell r="G339">
            <v>221113</v>
          </cell>
        </row>
        <row r="340">
          <cell r="A340">
            <v>221115</v>
          </cell>
          <cell r="B340" t="str">
            <v>軽量コンクリート</v>
          </cell>
          <cell r="C340" t="str">
            <v>厚さ6cm･人力打設･[防水層押さえにも適用]</v>
          </cell>
          <cell r="D340" t="str">
            <v>㎡</v>
          </cell>
          <cell r="E340">
            <v>1690</v>
          </cell>
          <cell r="F340" t="str">
            <v>P-56</v>
          </cell>
          <cell r="G340">
            <v>221115</v>
          </cell>
        </row>
        <row r="341">
          <cell r="A341">
            <v>221117</v>
          </cell>
          <cell r="B341" t="str">
            <v>軽量コンクリート</v>
          </cell>
          <cell r="C341" t="str">
            <v>厚さ7cm･人力打設･[防水層押さえにも適用]</v>
          </cell>
          <cell r="D341" t="str">
            <v>㎡</v>
          </cell>
          <cell r="E341">
            <v>1970</v>
          </cell>
          <cell r="F341" t="str">
            <v>P-56</v>
          </cell>
          <cell r="G341">
            <v>221117</v>
          </cell>
        </row>
        <row r="342">
          <cell r="A342">
            <v>221201</v>
          </cell>
          <cell r="B342" t="str">
            <v>コンクリート(現場練)</v>
          </cell>
          <cell r="C342" t="str">
            <v>1:2:4</v>
          </cell>
          <cell r="D342" t="str">
            <v>m3</v>
          </cell>
          <cell r="E342">
            <v>23800</v>
          </cell>
          <cell r="F342" t="str">
            <v>P-56</v>
          </cell>
          <cell r="G342">
            <v>221201</v>
          </cell>
        </row>
        <row r="343">
          <cell r="A343">
            <v>222001</v>
          </cell>
          <cell r="B343" t="str">
            <v>型枠</v>
          </cell>
          <cell r="C343" t="str">
            <v>非木造布基礎・地中梁</v>
          </cell>
          <cell r="D343" t="str">
            <v>㎡</v>
          </cell>
          <cell r="E343">
            <v>3910</v>
          </cell>
          <cell r="F343" t="str">
            <v>P-57</v>
          </cell>
          <cell r="G343">
            <v>222001</v>
          </cell>
        </row>
        <row r="344">
          <cell r="A344">
            <v>222011</v>
          </cell>
          <cell r="B344" t="str">
            <v>型枠</v>
          </cell>
          <cell r="C344" t="str">
            <v>非木造独立基礎</v>
          </cell>
          <cell r="D344" t="str">
            <v>㎡</v>
          </cell>
          <cell r="E344">
            <v>4370</v>
          </cell>
          <cell r="F344" t="str">
            <v>P-57</v>
          </cell>
          <cell r="G344">
            <v>222011</v>
          </cell>
        </row>
        <row r="345">
          <cell r="A345">
            <v>222021</v>
          </cell>
          <cell r="B345" t="str">
            <v>型枠</v>
          </cell>
          <cell r="C345" t="str">
            <v>く体・一般ラーメン構造・階高3ｍ～3.8ｍ程度</v>
          </cell>
          <cell r="D345" t="str">
            <v>㎡</v>
          </cell>
          <cell r="E345">
            <v>4610</v>
          </cell>
          <cell r="F345" t="str">
            <v>P-57</v>
          </cell>
          <cell r="G345">
            <v>222021</v>
          </cell>
        </row>
        <row r="346">
          <cell r="A346">
            <v>222025</v>
          </cell>
          <cell r="B346" t="str">
            <v>型枠</v>
          </cell>
          <cell r="C346" t="str">
            <v>く体・一般ラーメン構造打放し・階高3ｍ～3.8ｍ程度</v>
          </cell>
          <cell r="D346" t="str">
            <v>㎡</v>
          </cell>
          <cell r="E346">
            <v>5960</v>
          </cell>
          <cell r="F346" t="str">
            <v>P-57</v>
          </cell>
          <cell r="G346">
            <v>222025</v>
          </cell>
        </row>
        <row r="347">
          <cell r="A347">
            <v>222031</v>
          </cell>
          <cell r="B347" t="str">
            <v>型枠</v>
          </cell>
          <cell r="C347" t="str">
            <v>く体・壁構造・中層程度</v>
          </cell>
          <cell r="D347" t="str">
            <v>㎡</v>
          </cell>
          <cell r="E347">
            <v>4340</v>
          </cell>
          <cell r="F347" t="str">
            <v>P-57</v>
          </cell>
          <cell r="G347">
            <v>222031</v>
          </cell>
        </row>
        <row r="348">
          <cell r="A348">
            <v>222035</v>
          </cell>
          <cell r="B348" t="str">
            <v>型枠</v>
          </cell>
          <cell r="C348" t="str">
            <v>く体・壁構造・打放し・中層程度</v>
          </cell>
          <cell r="D348" t="str">
            <v>㎡</v>
          </cell>
          <cell r="E348">
            <v>5720</v>
          </cell>
          <cell r="F348" t="str">
            <v>P-57</v>
          </cell>
          <cell r="G348">
            <v>222035</v>
          </cell>
        </row>
        <row r="349">
          <cell r="A349">
            <v>222041</v>
          </cell>
          <cell r="B349" t="str">
            <v>型枠</v>
          </cell>
          <cell r="C349" t="str">
            <v>ブロック造がりょう</v>
          </cell>
          <cell r="D349" t="str">
            <v>㎡</v>
          </cell>
          <cell r="E349">
            <v>4850</v>
          </cell>
          <cell r="F349" t="str">
            <v>P-57</v>
          </cell>
          <cell r="G349">
            <v>222041</v>
          </cell>
        </row>
        <row r="350">
          <cell r="A350">
            <v>222051</v>
          </cell>
          <cell r="B350" t="str">
            <v>型枠</v>
          </cell>
          <cell r="C350" t="str">
            <v>木造建物・工作物簡易型枠</v>
          </cell>
          <cell r="D350" t="str">
            <v>㎡</v>
          </cell>
          <cell r="E350">
            <v>2830</v>
          </cell>
          <cell r="F350" t="str">
            <v>P-57</v>
          </cell>
          <cell r="G350">
            <v>222051</v>
          </cell>
        </row>
        <row r="351">
          <cell r="A351">
            <v>223001</v>
          </cell>
          <cell r="B351" t="str">
            <v>鉄筋・加工組立手間</v>
          </cell>
          <cell r="C351" t="str">
            <v>ラーメン構造・継手重ね</v>
          </cell>
          <cell r="D351" t="str">
            <v>t</v>
          </cell>
          <cell r="E351">
            <v>53300</v>
          </cell>
          <cell r="F351" t="str">
            <v>P-58</v>
          </cell>
          <cell r="G351">
            <v>223001</v>
          </cell>
        </row>
        <row r="352">
          <cell r="A352">
            <v>223005</v>
          </cell>
          <cell r="B352" t="str">
            <v>鉄筋・加工組立手間</v>
          </cell>
          <cell r="C352" t="str">
            <v>壁式構造・継手重ね</v>
          </cell>
          <cell r="D352" t="str">
            <v>t</v>
          </cell>
          <cell r="E352">
            <v>62000</v>
          </cell>
          <cell r="F352" t="str">
            <v>P-58</v>
          </cell>
          <cell r="G352">
            <v>223005</v>
          </cell>
        </row>
        <row r="353">
          <cell r="A353">
            <v>223007</v>
          </cell>
          <cell r="B353" t="str">
            <v>鉄筋・加工組立手間</v>
          </cell>
          <cell r="C353" t="str">
            <v>S造・木造基礎・継手重ね</v>
          </cell>
          <cell r="D353" t="str">
            <v>t</v>
          </cell>
          <cell r="E353">
            <v>42900</v>
          </cell>
          <cell r="F353" t="str">
            <v>P-58</v>
          </cell>
          <cell r="G353">
            <v>223007</v>
          </cell>
        </row>
        <row r="354">
          <cell r="A354">
            <v>223101</v>
          </cell>
          <cell r="B354" t="str">
            <v>鉄筋・加工組立</v>
          </cell>
          <cell r="C354" t="str">
            <v>ラーメン構造・5ｔ未満・材工共</v>
          </cell>
          <cell r="D354" t="str">
            <v>t</v>
          </cell>
          <cell r="E354">
            <v>94000</v>
          </cell>
          <cell r="F354" t="str">
            <v>P-58</v>
          </cell>
          <cell r="G354">
            <v>223101</v>
          </cell>
        </row>
        <row r="355">
          <cell r="A355">
            <v>223111</v>
          </cell>
          <cell r="B355" t="str">
            <v>鉄筋・加工組立</v>
          </cell>
          <cell r="C355" t="str">
            <v>ラーメン構造・5ｔ以上～50ｔ未満・材工共</v>
          </cell>
          <cell r="D355" t="str">
            <v>t</v>
          </cell>
          <cell r="E355">
            <v>92000</v>
          </cell>
          <cell r="F355" t="str">
            <v>P-58</v>
          </cell>
          <cell r="G355">
            <v>223111</v>
          </cell>
        </row>
        <row r="356">
          <cell r="A356">
            <v>223121</v>
          </cell>
          <cell r="B356" t="str">
            <v>鉄筋・加工組立</v>
          </cell>
          <cell r="C356" t="str">
            <v>ラーメン構造・50ｔ以上・材工共</v>
          </cell>
          <cell r="D356" t="str">
            <v>t</v>
          </cell>
          <cell r="E356">
            <v>92000</v>
          </cell>
          <cell r="F356" t="str">
            <v>P-58</v>
          </cell>
          <cell r="G356">
            <v>223121</v>
          </cell>
        </row>
        <row r="357">
          <cell r="A357">
            <v>223131</v>
          </cell>
          <cell r="B357" t="str">
            <v>鉄筋・加工組立</v>
          </cell>
          <cell r="C357" t="str">
            <v>壁式構造・5ｔ未満・材工共</v>
          </cell>
          <cell r="D357" t="str">
            <v>t</v>
          </cell>
          <cell r="E357">
            <v>103100</v>
          </cell>
          <cell r="F357" t="str">
            <v>P-58</v>
          </cell>
          <cell r="G357">
            <v>223131</v>
          </cell>
        </row>
        <row r="358">
          <cell r="A358">
            <v>223141</v>
          </cell>
          <cell r="B358" t="str">
            <v>鉄筋・加工組立</v>
          </cell>
          <cell r="C358" t="str">
            <v>壁式構造・5ｔ以上～50ｔ未満・材工共</v>
          </cell>
          <cell r="D358" t="str">
            <v>t</v>
          </cell>
          <cell r="E358">
            <v>101100</v>
          </cell>
          <cell r="F358" t="str">
            <v>P-58</v>
          </cell>
          <cell r="G358">
            <v>223141</v>
          </cell>
        </row>
        <row r="359">
          <cell r="A359">
            <v>223151</v>
          </cell>
          <cell r="B359" t="str">
            <v>鉄筋・加工組立</v>
          </cell>
          <cell r="C359" t="str">
            <v>壁式構造・50ｔ以上・材工共</v>
          </cell>
          <cell r="D359" t="str">
            <v>t</v>
          </cell>
          <cell r="E359">
            <v>101100</v>
          </cell>
          <cell r="F359" t="str">
            <v>P-58</v>
          </cell>
          <cell r="G359">
            <v>223151</v>
          </cell>
        </row>
        <row r="360">
          <cell r="A360">
            <v>223161</v>
          </cell>
          <cell r="B360" t="str">
            <v>鉄筋・加工組立</v>
          </cell>
          <cell r="C360" t="str">
            <v>簡易・5ｔ未満</v>
          </cell>
          <cell r="D360" t="str">
            <v>kg</v>
          </cell>
          <cell r="E360">
            <v>83</v>
          </cell>
          <cell r="F360" t="str">
            <v>P-58</v>
          </cell>
          <cell r="G360">
            <v>223161</v>
          </cell>
        </row>
        <row r="361">
          <cell r="A361">
            <v>223171</v>
          </cell>
          <cell r="B361" t="str">
            <v>鉄筋・加工組立</v>
          </cell>
          <cell r="C361" t="str">
            <v>S造・木造基礎・5t未満・材工共</v>
          </cell>
          <cell r="D361" t="str">
            <v>t</v>
          </cell>
          <cell r="E361">
            <v>84400</v>
          </cell>
          <cell r="F361" t="str">
            <v>P-58</v>
          </cell>
          <cell r="G361">
            <v>223171</v>
          </cell>
        </row>
        <row r="362">
          <cell r="A362">
            <v>223175</v>
          </cell>
          <cell r="B362" t="str">
            <v>鉄筋・加工組立</v>
          </cell>
          <cell r="C362" t="str">
            <v>S造基礎・5t以上～50ｔ未満・材工共</v>
          </cell>
          <cell r="D362" t="str">
            <v>t</v>
          </cell>
          <cell r="E362">
            <v>82000</v>
          </cell>
          <cell r="F362" t="str">
            <v>P-58</v>
          </cell>
          <cell r="G362">
            <v>223175</v>
          </cell>
        </row>
        <row r="363">
          <cell r="A363">
            <v>223201</v>
          </cell>
          <cell r="B363" t="str">
            <v>溶接金網敷き</v>
          </cell>
          <cell r="C363" t="str">
            <v>3.2×100×100 スペーサー共</v>
          </cell>
          <cell r="D363" t="str">
            <v>㎡</v>
          </cell>
          <cell r="E363">
            <v>610</v>
          </cell>
          <cell r="F363" t="str">
            <v>P-58</v>
          </cell>
          <cell r="G363">
            <v>223201</v>
          </cell>
        </row>
        <row r="364">
          <cell r="A364">
            <v>223202</v>
          </cell>
          <cell r="B364" t="str">
            <v>溶接金網敷き</v>
          </cell>
          <cell r="C364" t="str">
            <v>5.0×100×100 スペーサー共</v>
          </cell>
          <cell r="D364" t="str">
            <v>㎡</v>
          </cell>
          <cell r="E364">
            <v>780</v>
          </cell>
          <cell r="F364" t="str">
            <v>P-58</v>
          </cell>
          <cell r="G364">
            <v>223202</v>
          </cell>
        </row>
        <row r="365">
          <cell r="A365">
            <v>223203</v>
          </cell>
          <cell r="B365" t="str">
            <v>溶接金網敷き</v>
          </cell>
          <cell r="C365" t="str">
            <v>6.0×100×100 スペーサー共</v>
          </cell>
          <cell r="D365" t="str">
            <v>㎡</v>
          </cell>
          <cell r="E365">
            <v>870</v>
          </cell>
          <cell r="F365" t="str">
            <v>P-58</v>
          </cell>
          <cell r="G365">
            <v>223203</v>
          </cell>
        </row>
        <row r="366">
          <cell r="A366">
            <v>225001</v>
          </cell>
          <cell r="B366" t="str">
            <v>鋼材費・[材料費のみ]</v>
          </cell>
          <cell r="C366" t="str">
            <v>肉厚9mm以上・(ビルドH主体)・10ｔ未満</v>
          </cell>
          <cell r="D366" t="str">
            <v>t</v>
          </cell>
          <cell r="E366">
            <v>63100</v>
          </cell>
          <cell r="F366" t="str">
            <v>P-59</v>
          </cell>
          <cell r="G366">
            <v>225001</v>
          </cell>
        </row>
        <row r="367">
          <cell r="A367">
            <v>225005</v>
          </cell>
          <cell r="B367" t="str">
            <v>鋼材費・[材料費のみ]</v>
          </cell>
          <cell r="C367" t="str">
            <v>肉厚9mm以上・(ビルドH主体)・10ｔ以上50ｔ未満</v>
          </cell>
          <cell r="D367" t="str">
            <v>t</v>
          </cell>
          <cell r="E367">
            <v>61400</v>
          </cell>
          <cell r="F367" t="str">
            <v>P-59</v>
          </cell>
          <cell r="G367">
            <v>225005</v>
          </cell>
        </row>
        <row r="368">
          <cell r="A368">
            <v>225007</v>
          </cell>
          <cell r="B368" t="str">
            <v>鋼材費・[材料費のみ]</v>
          </cell>
          <cell r="C368" t="str">
            <v>肉厚9mm以上・(ビルドH主体)・50ｔ以上</v>
          </cell>
          <cell r="D368" t="str">
            <v>t</v>
          </cell>
          <cell r="E368">
            <v>61000</v>
          </cell>
          <cell r="F368" t="str">
            <v>P-59</v>
          </cell>
          <cell r="G368">
            <v>225007</v>
          </cell>
        </row>
        <row r="369">
          <cell r="A369">
            <v>225051</v>
          </cell>
          <cell r="B369" t="str">
            <v>鋼材費・[材料費のみ]</v>
          </cell>
          <cell r="C369" t="str">
            <v>肉厚9mm以上・(H形鋼主体)・10ｔ未満</v>
          </cell>
          <cell r="D369" t="str">
            <v>t</v>
          </cell>
          <cell r="E369">
            <v>54700</v>
          </cell>
          <cell r="F369" t="str">
            <v>P-59</v>
          </cell>
          <cell r="G369">
            <v>225051</v>
          </cell>
        </row>
        <row r="370">
          <cell r="A370">
            <v>225055</v>
          </cell>
          <cell r="B370" t="str">
            <v>鋼材費・[材料費のみ]</v>
          </cell>
          <cell r="C370" t="str">
            <v>肉厚9mm以上・(H形鋼主体)・10ｔ以上50ｔ未満</v>
          </cell>
          <cell r="D370" t="str">
            <v>t</v>
          </cell>
          <cell r="E370">
            <v>52300</v>
          </cell>
          <cell r="F370" t="str">
            <v>P-59</v>
          </cell>
          <cell r="G370">
            <v>225055</v>
          </cell>
        </row>
        <row r="371">
          <cell r="A371">
            <v>225057</v>
          </cell>
          <cell r="B371" t="str">
            <v>鋼材費・[材料費のみ]</v>
          </cell>
          <cell r="C371" t="str">
            <v>肉厚9mm以上・(H形鋼主体)・50ｔ以上</v>
          </cell>
          <cell r="D371" t="str">
            <v>t</v>
          </cell>
          <cell r="E371">
            <v>51800</v>
          </cell>
          <cell r="F371" t="str">
            <v>P-59</v>
          </cell>
          <cell r="G371">
            <v>225057</v>
          </cell>
        </row>
        <row r="372">
          <cell r="A372">
            <v>225101</v>
          </cell>
          <cell r="B372" t="str">
            <v>鋼材費・[材料費のみ]</v>
          </cell>
          <cell r="C372" t="str">
            <v>肉厚4mm以上・9mm未満・10ｔ未満</v>
          </cell>
          <cell r="D372" t="str">
            <v>t</v>
          </cell>
          <cell r="E372">
            <v>51600</v>
          </cell>
          <cell r="F372" t="str">
            <v>P-59</v>
          </cell>
          <cell r="G372">
            <v>225101</v>
          </cell>
        </row>
        <row r="373">
          <cell r="A373">
            <v>225105</v>
          </cell>
          <cell r="B373" t="str">
            <v>鋼材費・[材料費のみ]</v>
          </cell>
          <cell r="C373" t="str">
            <v>肉厚4mm以上・9mm未満・10ｔ以上50ｔ未満</v>
          </cell>
          <cell r="D373" t="str">
            <v>t</v>
          </cell>
          <cell r="E373">
            <v>48700</v>
          </cell>
          <cell r="F373" t="str">
            <v>P-59</v>
          </cell>
          <cell r="G373">
            <v>225105</v>
          </cell>
        </row>
        <row r="374">
          <cell r="A374">
            <v>225107</v>
          </cell>
          <cell r="B374" t="str">
            <v>鋼材費・[材料費のみ]</v>
          </cell>
          <cell r="C374" t="str">
            <v>肉厚4mm以上・9mm未満・50ｔ以上</v>
          </cell>
          <cell r="D374" t="str">
            <v>t</v>
          </cell>
          <cell r="E374">
            <v>48400</v>
          </cell>
          <cell r="F374" t="str">
            <v>P-59</v>
          </cell>
          <cell r="G374">
            <v>225107</v>
          </cell>
        </row>
        <row r="375">
          <cell r="A375">
            <v>225151</v>
          </cell>
          <cell r="B375" t="str">
            <v>鋼材費・[材料費のみ]</v>
          </cell>
          <cell r="C375" t="str">
            <v>肉厚4mm未満(軽量鉄骨)・10ｔ未満</v>
          </cell>
          <cell r="D375" t="str">
            <v>t</v>
          </cell>
          <cell r="E375">
            <v>58000</v>
          </cell>
          <cell r="F375" t="str">
            <v>P-59</v>
          </cell>
          <cell r="G375">
            <v>225151</v>
          </cell>
        </row>
        <row r="376">
          <cell r="A376">
            <v>225155</v>
          </cell>
          <cell r="B376" t="str">
            <v>鋼材費・[材料費のみ]</v>
          </cell>
          <cell r="C376" t="str">
            <v>肉厚4mm未満(軽量鉄骨)・10ｔ以上50ｔ未満</v>
          </cell>
          <cell r="D376" t="str">
            <v>t</v>
          </cell>
          <cell r="E376">
            <v>55500</v>
          </cell>
          <cell r="F376" t="str">
            <v>P-59</v>
          </cell>
          <cell r="G376">
            <v>225155</v>
          </cell>
        </row>
        <row r="377">
          <cell r="A377">
            <v>225157</v>
          </cell>
          <cell r="B377" t="str">
            <v>鋼材費・[材料費のみ]</v>
          </cell>
          <cell r="C377" t="str">
            <v>肉厚4mm未満(軽量鉄骨)・50ｔ以上</v>
          </cell>
          <cell r="D377" t="str">
            <v>t</v>
          </cell>
          <cell r="E377">
            <v>54900</v>
          </cell>
          <cell r="F377" t="str">
            <v>P-59</v>
          </cell>
          <cell r="G377">
            <v>225157</v>
          </cell>
        </row>
        <row r="378">
          <cell r="A378">
            <v>225401</v>
          </cell>
          <cell r="B378" t="str">
            <v>工場加工・組立</v>
          </cell>
          <cell r="C378" t="str">
            <v>肉厚9mm以上・(ビルドH主体)・10ｔ未満</v>
          </cell>
          <cell r="D378" t="str">
            <v>t</v>
          </cell>
          <cell r="E378">
            <v>271000</v>
          </cell>
          <cell r="F378" t="str">
            <v>P-59</v>
          </cell>
          <cell r="G378">
            <v>225401</v>
          </cell>
        </row>
        <row r="379">
          <cell r="A379">
            <v>225405</v>
          </cell>
          <cell r="B379" t="str">
            <v>工場加工・組立</v>
          </cell>
          <cell r="C379" t="str">
            <v>肉厚9mm以上・(ビルドH主体)・10ｔ以上50ｔ未満</v>
          </cell>
          <cell r="D379" t="str">
            <v>t</v>
          </cell>
          <cell r="E379">
            <v>262300</v>
          </cell>
          <cell r="F379" t="str">
            <v>P-59</v>
          </cell>
          <cell r="G379">
            <v>225405</v>
          </cell>
        </row>
        <row r="380">
          <cell r="A380">
            <v>225407</v>
          </cell>
          <cell r="B380" t="str">
            <v>工場加工・組立</v>
          </cell>
          <cell r="C380" t="str">
            <v>肉厚9mm以上・(ビルドH主体)・50ｔ以上</v>
          </cell>
          <cell r="D380" t="str">
            <v>t</v>
          </cell>
          <cell r="E380">
            <v>246600</v>
          </cell>
          <cell r="F380" t="str">
            <v>P-59</v>
          </cell>
          <cell r="G380">
            <v>225407</v>
          </cell>
        </row>
        <row r="381">
          <cell r="A381">
            <v>225411</v>
          </cell>
          <cell r="B381" t="str">
            <v>工場加工・組立</v>
          </cell>
          <cell r="C381" t="str">
            <v>肉厚9mm以上・(H形鋼主体)・10ｔ未満</v>
          </cell>
          <cell r="D381" t="str">
            <v>t</v>
          </cell>
          <cell r="E381">
            <v>157000</v>
          </cell>
          <cell r="F381" t="str">
            <v>P-59</v>
          </cell>
          <cell r="G381">
            <v>225411</v>
          </cell>
        </row>
        <row r="382">
          <cell r="A382">
            <v>225415</v>
          </cell>
          <cell r="B382" t="str">
            <v>工場加工・組立</v>
          </cell>
          <cell r="C382" t="str">
            <v>肉厚9mm以上・(H形鋼主体)・10ｔ以上50ｔ未満</v>
          </cell>
          <cell r="D382" t="str">
            <v>t</v>
          </cell>
          <cell r="E382">
            <v>153300</v>
          </cell>
          <cell r="F382" t="str">
            <v>P-59</v>
          </cell>
          <cell r="G382">
            <v>225415</v>
          </cell>
        </row>
        <row r="383">
          <cell r="A383">
            <v>225417</v>
          </cell>
          <cell r="B383" t="str">
            <v>工場加工・組立</v>
          </cell>
          <cell r="C383" t="str">
            <v>肉厚9mm以上・(H形鋼主体)・50ｔ以上</v>
          </cell>
          <cell r="D383" t="str">
            <v>t</v>
          </cell>
          <cell r="E383">
            <v>143300</v>
          </cell>
          <cell r="F383" t="str">
            <v>P-59</v>
          </cell>
          <cell r="G383">
            <v>225417</v>
          </cell>
        </row>
        <row r="384">
          <cell r="A384">
            <v>225421</v>
          </cell>
          <cell r="B384" t="str">
            <v>工場加工・組立</v>
          </cell>
          <cell r="C384" t="str">
            <v>肉厚4mm以上・9mm未満・10ｔ未満</v>
          </cell>
          <cell r="D384" t="str">
            <v>t</v>
          </cell>
          <cell r="E384">
            <v>163400</v>
          </cell>
          <cell r="F384" t="str">
            <v>P-59</v>
          </cell>
          <cell r="G384">
            <v>225421</v>
          </cell>
        </row>
        <row r="385">
          <cell r="A385">
            <v>225425</v>
          </cell>
          <cell r="B385" t="str">
            <v>工場加工・組立</v>
          </cell>
          <cell r="C385" t="str">
            <v>肉厚4mm以上・9mm未満・10ｔ以上50ｔ未満</v>
          </cell>
          <cell r="D385" t="str">
            <v>t</v>
          </cell>
          <cell r="E385">
            <v>159700</v>
          </cell>
          <cell r="F385" t="str">
            <v>P-59</v>
          </cell>
          <cell r="G385">
            <v>225425</v>
          </cell>
        </row>
        <row r="386">
          <cell r="A386">
            <v>225427</v>
          </cell>
          <cell r="B386" t="str">
            <v>工場加工・組立</v>
          </cell>
          <cell r="C386" t="str">
            <v>肉厚4mm以上・9mm未満・50ｔ以上</v>
          </cell>
          <cell r="D386" t="str">
            <v>t</v>
          </cell>
          <cell r="E386">
            <v>148900</v>
          </cell>
          <cell r="F386" t="str">
            <v>P-59</v>
          </cell>
          <cell r="G386">
            <v>225427</v>
          </cell>
        </row>
        <row r="387">
          <cell r="A387">
            <v>225451</v>
          </cell>
          <cell r="B387" t="str">
            <v>工場加工・組立</v>
          </cell>
          <cell r="C387" t="str">
            <v>肉厚4mm未満(軽量鉄骨)・10ｔ未満</v>
          </cell>
          <cell r="D387" t="str">
            <v>t</v>
          </cell>
          <cell r="E387">
            <v>202600</v>
          </cell>
          <cell r="F387" t="str">
            <v>P-59</v>
          </cell>
          <cell r="G387">
            <v>225451</v>
          </cell>
        </row>
        <row r="388">
          <cell r="A388">
            <v>225455</v>
          </cell>
          <cell r="B388" t="str">
            <v>工場加工・組立</v>
          </cell>
          <cell r="C388" t="str">
            <v>肉厚4mm未満(軽量鉄骨)・10ｔ以上50ｔ未満</v>
          </cell>
          <cell r="D388" t="str">
            <v>t</v>
          </cell>
          <cell r="E388">
            <v>197600</v>
          </cell>
          <cell r="F388" t="str">
            <v>P-59</v>
          </cell>
          <cell r="G388">
            <v>225455</v>
          </cell>
        </row>
        <row r="389">
          <cell r="A389">
            <v>225457</v>
          </cell>
          <cell r="B389" t="str">
            <v>工場加工・組立</v>
          </cell>
          <cell r="C389" t="str">
            <v>肉厚4mm未満(軽量鉄骨)・50ｔ以上</v>
          </cell>
          <cell r="D389" t="str">
            <v>t</v>
          </cell>
          <cell r="E389">
            <v>185700</v>
          </cell>
          <cell r="F389" t="str">
            <v>P-59</v>
          </cell>
          <cell r="G389">
            <v>225457</v>
          </cell>
        </row>
        <row r="390">
          <cell r="A390">
            <v>225501</v>
          </cell>
          <cell r="B390" t="str">
            <v>現場建方</v>
          </cell>
          <cell r="C390" t="str">
            <v>肉厚9mm以上・(ビルドH主体)・10ｔ未満</v>
          </cell>
          <cell r="D390" t="str">
            <v>t</v>
          </cell>
          <cell r="E390">
            <v>39800</v>
          </cell>
          <cell r="F390" t="str">
            <v>P-59</v>
          </cell>
          <cell r="G390">
            <v>225501</v>
          </cell>
        </row>
        <row r="391">
          <cell r="A391">
            <v>225505</v>
          </cell>
          <cell r="B391" t="str">
            <v>現場建方</v>
          </cell>
          <cell r="C391" t="str">
            <v>肉厚9mm以上・(ビルドH主体)・10ｔ以上50ｔ未満</v>
          </cell>
          <cell r="D391" t="str">
            <v>t</v>
          </cell>
          <cell r="E391">
            <v>38900</v>
          </cell>
          <cell r="F391" t="str">
            <v>P-59</v>
          </cell>
          <cell r="G391">
            <v>225505</v>
          </cell>
        </row>
        <row r="392">
          <cell r="A392">
            <v>225507</v>
          </cell>
          <cell r="B392" t="str">
            <v>現場建方</v>
          </cell>
          <cell r="C392" t="str">
            <v>肉厚9mm以上・(ビルドH主体)・50ｔ以上</v>
          </cell>
          <cell r="D392" t="str">
            <v>t</v>
          </cell>
          <cell r="E392">
            <v>37300</v>
          </cell>
          <cell r="F392" t="str">
            <v>P-59</v>
          </cell>
          <cell r="G392">
            <v>225507</v>
          </cell>
        </row>
        <row r="393">
          <cell r="A393">
            <v>225511</v>
          </cell>
          <cell r="B393" t="str">
            <v>現場建方</v>
          </cell>
          <cell r="C393" t="str">
            <v>肉厚9mm以上・(H形鋼主体)・10ｔ未満</v>
          </cell>
          <cell r="D393" t="str">
            <v>t</v>
          </cell>
          <cell r="E393">
            <v>39800</v>
          </cell>
          <cell r="F393" t="str">
            <v>P-59</v>
          </cell>
          <cell r="G393">
            <v>225511</v>
          </cell>
        </row>
        <row r="394">
          <cell r="A394">
            <v>225515</v>
          </cell>
          <cell r="B394" t="str">
            <v>現場建方</v>
          </cell>
          <cell r="C394" t="str">
            <v>肉厚9mm以上・(H形鋼主体)・10ｔ以上50ｔ未満</v>
          </cell>
          <cell r="D394" t="str">
            <v>t</v>
          </cell>
          <cell r="E394">
            <v>38900</v>
          </cell>
          <cell r="F394" t="str">
            <v>P-59</v>
          </cell>
          <cell r="G394">
            <v>225515</v>
          </cell>
        </row>
        <row r="395">
          <cell r="A395">
            <v>225517</v>
          </cell>
          <cell r="B395" t="str">
            <v>現場建方</v>
          </cell>
          <cell r="C395" t="str">
            <v>肉厚9mm以上・(H形鋼主体)・50ｔ以上</v>
          </cell>
          <cell r="D395" t="str">
            <v>t</v>
          </cell>
          <cell r="E395">
            <v>37300</v>
          </cell>
          <cell r="F395" t="str">
            <v>P-59</v>
          </cell>
          <cell r="G395">
            <v>225517</v>
          </cell>
        </row>
        <row r="396">
          <cell r="A396">
            <v>225521</v>
          </cell>
          <cell r="B396" t="str">
            <v>現場建方</v>
          </cell>
          <cell r="C396" t="str">
            <v>肉厚4mm以上・9mm未満・10ｔ未満</v>
          </cell>
          <cell r="D396" t="str">
            <v>t</v>
          </cell>
          <cell r="E396">
            <v>41800</v>
          </cell>
          <cell r="F396" t="str">
            <v>P-59</v>
          </cell>
          <cell r="G396">
            <v>225521</v>
          </cell>
        </row>
        <row r="397">
          <cell r="A397">
            <v>225525</v>
          </cell>
          <cell r="B397" t="str">
            <v>現場建方</v>
          </cell>
          <cell r="C397" t="str">
            <v>肉厚4mm以上・9mm未満・10ｔ以上50ｔ未満</v>
          </cell>
          <cell r="D397" t="str">
            <v>t</v>
          </cell>
          <cell r="E397">
            <v>40500</v>
          </cell>
          <cell r="F397" t="str">
            <v>P-59</v>
          </cell>
          <cell r="G397">
            <v>225525</v>
          </cell>
        </row>
        <row r="398">
          <cell r="A398">
            <v>225527</v>
          </cell>
          <cell r="B398" t="str">
            <v>現場建方</v>
          </cell>
          <cell r="C398" t="str">
            <v>肉厚4mm以上・9mm未満・50ｔ以上</v>
          </cell>
          <cell r="D398" t="str">
            <v>t</v>
          </cell>
          <cell r="E398">
            <v>38900</v>
          </cell>
          <cell r="F398" t="str">
            <v>P-59</v>
          </cell>
          <cell r="G398">
            <v>225527</v>
          </cell>
        </row>
        <row r="399">
          <cell r="A399">
            <v>225551</v>
          </cell>
          <cell r="B399" t="str">
            <v>現場建方</v>
          </cell>
          <cell r="C399" t="str">
            <v>肉厚4mm未満(軽量鉄骨)・10ｔ未満</v>
          </cell>
          <cell r="D399" t="str">
            <v>t</v>
          </cell>
          <cell r="E399">
            <v>44900</v>
          </cell>
          <cell r="F399" t="str">
            <v>P-59</v>
          </cell>
          <cell r="G399">
            <v>225551</v>
          </cell>
        </row>
        <row r="400">
          <cell r="A400">
            <v>225555</v>
          </cell>
          <cell r="B400" t="str">
            <v>現場建方</v>
          </cell>
          <cell r="C400" t="str">
            <v>肉厚4mm未満(軽量鉄骨)・10ｔ以上50ｔ未満</v>
          </cell>
          <cell r="D400" t="str">
            <v>t</v>
          </cell>
          <cell r="E400">
            <v>43900</v>
          </cell>
          <cell r="F400" t="str">
            <v>P-59</v>
          </cell>
          <cell r="G400">
            <v>225555</v>
          </cell>
        </row>
        <row r="401">
          <cell r="A401">
            <v>225557</v>
          </cell>
          <cell r="B401" t="str">
            <v>現場建方</v>
          </cell>
          <cell r="C401" t="str">
            <v>肉厚4mm未満(軽量鉄骨)・50ｔ以上</v>
          </cell>
          <cell r="D401" t="str">
            <v>t</v>
          </cell>
          <cell r="E401">
            <v>42000</v>
          </cell>
          <cell r="F401" t="str">
            <v>P-59</v>
          </cell>
          <cell r="G401">
            <v>225557</v>
          </cell>
        </row>
        <row r="402">
          <cell r="A402">
            <v>225581</v>
          </cell>
          <cell r="B402" t="str">
            <v>鉄筋加工・組立・建方</v>
          </cell>
          <cell r="C402" t="str">
            <v>kg</v>
          </cell>
          <cell r="D402" t="str">
            <v>kg</v>
          </cell>
          <cell r="E402">
            <v>240</v>
          </cell>
          <cell r="F402" t="str">
            <v>P-59</v>
          </cell>
          <cell r="G402">
            <v>225581</v>
          </cell>
        </row>
        <row r="403">
          <cell r="A403">
            <v>225601</v>
          </cell>
          <cell r="B403" t="str">
            <v>ベースモルタル</v>
          </cell>
          <cell r="C403" t="str">
            <v>30cm角</v>
          </cell>
          <cell r="D403" t="str">
            <v>ヶ所</v>
          </cell>
          <cell r="E403">
            <v>2050</v>
          </cell>
          <cell r="F403" t="str">
            <v>P-59</v>
          </cell>
          <cell r="G403">
            <v>225601</v>
          </cell>
        </row>
        <row r="404">
          <cell r="A404">
            <v>225605</v>
          </cell>
          <cell r="B404" t="str">
            <v>ベースモルタル</v>
          </cell>
          <cell r="C404" t="str">
            <v>40cm角</v>
          </cell>
          <cell r="D404" t="str">
            <v>ヶ所</v>
          </cell>
          <cell r="E404">
            <v>2310</v>
          </cell>
          <cell r="F404" t="str">
            <v>P-59</v>
          </cell>
          <cell r="G404">
            <v>225605</v>
          </cell>
        </row>
        <row r="405">
          <cell r="A405">
            <v>225611</v>
          </cell>
          <cell r="B405" t="str">
            <v>ベースモルタル</v>
          </cell>
          <cell r="C405" t="str">
            <v>50cm角</v>
          </cell>
          <cell r="D405" t="str">
            <v>ヶ所</v>
          </cell>
          <cell r="E405">
            <v>2590</v>
          </cell>
          <cell r="F405" t="str">
            <v>P-59</v>
          </cell>
          <cell r="G405">
            <v>225611</v>
          </cell>
        </row>
        <row r="406">
          <cell r="A406">
            <v>225615</v>
          </cell>
          <cell r="B406" t="str">
            <v>ベースモルタル</v>
          </cell>
          <cell r="C406" t="str">
            <v>60cm角</v>
          </cell>
          <cell r="D406" t="str">
            <v>ヶ所</v>
          </cell>
          <cell r="E406">
            <v>2890</v>
          </cell>
          <cell r="F406" t="str">
            <v>P-59</v>
          </cell>
          <cell r="G406">
            <v>225615</v>
          </cell>
        </row>
        <row r="407">
          <cell r="A407">
            <v>225621</v>
          </cell>
          <cell r="B407" t="str">
            <v>ベースモルタル</v>
          </cell>
          <cell r="C407" t="str">
            <v>70cm角</v>
          </cell>
          <cell r="D407" t="str">
            <v>ヶ所</v>
          </cell>
          <cell r="E407">
            <v>3200</v>
          </cell>
          <cell r="F407" t="str">
            <v>P-59</v>
          </cell>
          <cell r="G407">
            <v>225621</v>
          </cell>
        </row>
        <row r="408">
          <cell r="A408">
            <v>225650</v>
          </cell>
          <cell r="B408" t="str">
            <v>アンカーボルト埋込</v>
          </cell>
          <cell r="C408" t="str">
            <v>径13mm×長300mm</v>
          </cell>
          <cell r="D408" t="str">
            <v>本</v>
          </cell>
          <cell r="E408">
            <v>1850</v>
          </cell>
          <cell r="F408" t="str">
            <v>P-59</v>
          </cell>
          <cell r="G408">
            <v>225650</v>
          </cell>
        </row>
        <row r="409">
          <cell r="A409">
            <v>225653</v>
          </cell>
          <cell r="B409" t="str">
            <v>アンカーボルト埋込</v>
          </cell>
          <cell r="C409" t="str">
            <v>径16mm×長300mm</v>
          </cell>
          <cell r="D409" t="str">
            <v>本</v>
          </cell>
          <cell r="E409">
            <v>2780</v>
          </cell>
          <cell r="F409" t="str">
            <v>P-59</v>
          </cell>
          <cell r="G409">
            <v>225653</v>
          </cell>
        </row>
        <row r="410">
          <cell r="A410">
            <v>225655</v>
          </cell>
          <cell r="B410" t="str">
            <v>アンカーボルト埋込</v>
          </cell>
          <cell r="C410" t="str">
            <v>径19mm×長400mm</v>
          </cell>
          <cell r="D410" t="str">
            <v>本</v>
          </cell>
          <cell r="E410">
            <v>2830</v>
          </cell>
          <cell r="F410" t="str">
            <v>P-59</v>
          </cell>
          <cell r="G410">
            <v>225655</v>
          </cell>
        </row>
        <row r="411">
          <cell r="A411">
            <v>225657</v>
          </cell>
          <cell r="B411" t="str">
            <v>アンカーボルト埋込</v>
          </cell>
          <cell r="C411" t="str">
            <v>径25mm×長400mm</v>
          </cell>
          <cell r="D411" t="str">
            <v>本</v>
          </cell>
          <cell r="E411">
            <v>5400</v>
          </cell>
          <cell r="F411" t="str">
            <v>P-59</v>
          </cell>
          <cell r="G411">
            <v>225657</v>
          </cell>
        </row>
        <row r="412">
          <cell r="A412">
            <v>225811</v>
          </cell>
          <cell r="B412" t="str">
            <v>耐火被覆</v>
          </cell>
          <cell r="C412" t="str">
            <v>吹付ロックウール(乾式)柱･梁･1時間耐火</v>
          </cell>
          <cell r="D412" t="str">
            <v>㎡</v>
          </cell>
          <cell r="E412">
            <v>1100</v>
          </cell>
          <cell r="F412" t="str">
            <v>P-59</v>
          </cell>
          <cell r="G412">
            <v>225811</v>
          </cell>
        </row>
        <row r="413">
          <cell r="A413">
            <v>225815</v>
          </cell>
          <cell r="B413" t="str">
            <v>耐火被覆</v>
          </cell>
          <cell r="C413" t="str">
            <v>吹付ロックウール(乾式)柱･梁･2時間耐火</v>
          </cell>
          <cell r="D413" t="str">
            <v>㎡</v>
          </cell>
          <cell r="E413">
            <v>1700</v>
          </cell>
          <cell r="F413" t="str">
            <v>P-59</v>
          </cell>
          <cell r="G413">
            <v>225815</v>
          </cell>
        </row>
        <row r="414">
          <cell r="A414">
            <v>225821</v>
          </cell>
          <cell r="B414" t="str">
            <v>耐火被覆</v>
          </cell>
          <cell r="C414" t="str">
            <v>吹付ロックウール(乾式)柱･梁･30分耐火</v>
          </cell>
          <cell r="D414" t="str">
            <v>㎡</v>
          </cell>
          <cell r="E414">
            <v>870</v>
          </cell>
          <cell r="F414" t="str">
            <v>P-60</v>
          </cell>
          <cell r="G414">
            <v>225821</v>
          </cell>
        </row>
        <row r="415">
          <cell r="A415">
            <v>225825</v>
          </cell>
          <cell r="B415" t="str">
            <v>耐火被覆</v>
          </cell>
          <cell r="C415" t="str">
            <v>吹付ロックウール(乾式)非耐力壁･1時間耐火</v>
          </cell>
          <cell r="D415" t="str">
            <v>㎡</v>
          </cell>
          <cell r="E415">
            <v>1000</v>
          </cell>
          <cell r="F415" t="str">
            <v>P-60</v>
          </cell>
          <cell r="G415">
            <v>225825</v>
          </cell>
        </row>
        <row r="416">
          <cell r="A416">
            <v>225831</v>
          </cell>
          <cell r="B416" t="str">
            <v>耐火被覆</v>
          </cell>
          <cell r="C416" t="str">
            <v>吹付ロックウール(乾式)床･天井･1時間耐火</v>
          </cell>
          <cell r="D416" t="str">
            <v>㎡</v>
          </cell>
          <cell r="E416">
            <v>730</v>
          </cell>
          <cell r="F416" t="str">
            <v>P-60</v>
          </cell>
          <cell r="G416">
            <v>225831</v>
          </cell>
        </row>
        <row r="417">
          <cell r="A417">
            <v>225835</v>
          </cell>
          <cell r="B417" t="str">
            <v>耐火被覆</v>
          </cell>
          <cell r="C417" t="str">
            <v>吹付ロックウール(乾式)床･天井･2時間耐火</v>
          </cell>
          <cell r="D417" t="str">
            <v>㎡</v>
          </cell>
          <cell r="E417">
            <v>820</v>
          </cell>
          <cell r="F417" t="str">
            <v>P-60</v>
          </cell>
          <cell r="G417">
            <v>225835</v>
          </cell>
        </row>
        <row r="418">
          <cell r="A418">
            <v>225841</v>
          </cell>
          <cell r="B418" t="str">
            <v>耐火被覆</v>
          </cell>
          <cell r="C418" t="str">
            <v>吹付ロックウール(乾式)屋根･30分耐火</v>
          </cell>
          <cell r="D418" t="str">
            <v>㎡</v>
          </cell>
          <cell r="E418">
            <v>780</v>
          </cell>
          <cell r="F418" t="str">
            <v>P-60</v>
          </cell>
          <cell r="G418">
            <v>225841</v>
          </cell>
        </row>
        <row r="419">
          <cell r="A419">
            <v>225851</v>
          </cell>
          <cell r="B419" t="str">
            <v>耐火被覆</v>
          </cell>
          <cell r="C419" t="str">
            <v>吹付ロックウール(湿式)柱･1時間耐火</v>
          </cell>
          <cell r="D419" t="str">
            <v>㎡</v>
          </cell>
          <cell r="E419">
            <v>2470</v>
          </cell>
          <cell r="F419" t="str">
            <v>P-60</v>
          </cell>
          <cell r="G419">
            <v>225851</v>
          </cell>
        </row>
        <row r="420">
          <cell r="A420">
            <v>225855</v>
          </cell>
          <cell r="B420" t="str">
            <v>耐火被覆</v>
          </cell>
          <cell r="C420" t="str">
            <v>吹付ロックウール(湿式)柱･2時間耐火</v>
          </cell>
          <cell r="D420" t="str">
            <v>㎡</v>
          </cell>
          <cell r="E420">
            <v>2950</v>
          </cell>
          <cell r="F420" t="str">
            <v>P-60</v>
          </cell>
          <cell r="G420">
            <v>225855</v>
          </cell>
        </row>
        <row r="421">
          <cell r="A421">
            <v>225861</v>
          </cell>
          <cell r="B421" t="str">
            <v>耐火被覆</v>
          </cell>
          <cell r="C421" t="str">
            <v>吹付ロックウール(湿式)梁･1時間耐火</v>
          </cell>
          <cell r="D421" t="str">
            <v>㎡</v>
          </cell>
          <cell r="E421">
            <v>2370</v>
          </cell>
          <cell r="F421" t="str">
            <v>P-60</v>
          </cell>
          <cell r="G421">
            <v>225861</v>
          </cell>
        </row>
        <row r="422">
          <cell r="A422">
            <v>225865</v>
          </cell>
          <cell r="B422" t="str">
            <v>耐火被覆</v>
          </cell>
          <cell r="C422" t="str">
            <v>吹付ロックウール(湿式)梁･2時間耐火</v>
          </cell>
          <cell r="D422" t="str">
            <v>㎡</v>
          </cell>
          <cell r="E422">
            <v>2860</v>
          </cell>
          <cell r="F422" t="str">
            <v>P-60</v>
          </cell>
          <cell r="G422">
            <v>225865</v>
          </cell>
        </row>
        <row r="423">
          <cell r="A423">
            <v>225901</v>
          </cell>
          <cell r="B423" t="str">
            <v>耐火被覆</v>
          </cell>
          <cell r="C423" t="str">
            <v>石綿けい酸カルシウム板(仕上用)柱・1時間耐火</v>
          </cell>
          <cell r="D423" t="str">
            <v>㎡</v>
          </cell>
          <cell r="E423">
            <v>5330</v>
          </cell>
          <cell r="F423" t="str">
            <v>P-60</v>
          </cell>
          <cell r="G423">
            <v>225901</v>
          </cell>
        </row>
        <row r="424">
          <cell r="A424">
            <v>225905</v>
          </cell>
          <cell r="B424" t="str">
            <v>耐火被覆</v>
          </cell>
          <cell r="C424" t="str">
            <v>石綿けい酸カルシウム板(仕上用)柱・2時間耐火</v>
          </cell>
          <cell r="D424" t="str">
            <v>㎡</v>
          </cell>
          <cell r="E424">
            <v>7080</v>
          </cell>
          <cell r="F424" t="str">
            <v>P-60</v>
          </cell>
          <cell r="G424">
            <v>225905</v>
          </cell>
        </row>
        <row r="425">
          <cell r="A425">
            <v>225911</v>
          </cell>
          <cell r="B425" t="str">
            <v>耐火被覆</v>
          </cell>
          <cell r="C425" t="str">
            <v>石綿けい酸カルシウム板(仕上用)梁・1時間耐火</v>
          </cell>
          <cell r="D425" t="str">
            <v>㎡</v>
          </cell>
          <cell r="E425">
            <v>5380</v>
          </cell>
          <cell r="F425" t="str">
            <v>P-60</v>
          </cell>
          <cell r="G425">
            <v>225911</v>
          </cell>
        </row>
        <row r="426">
          <cell r="A426">
            <v>225915</v>
          </cell>
          <cell r="B426" t="str">
            <v>耐火被覆</v>
          </cell>
          <cell r="C426" t="str">
            <v>石綿けい酸カルシウム板(仕上用)梁・2時間耐火</v>
          </cell>
          <cell r="D426" t="str">
            <v>㎡</v>
          </cell>
          <cell r="E426">
            <v>6540</v>
          </cell>
          <cell r="F426" t="str">
            <v>P-60</v>
          </cell>
          <cell r="G426">
            <v>225915</v>
          </cell>
        </row>
        <row r="427">
          <cell r="A427">
            <v>225921</v>
          </cell>
          <cell r="B427" t="str">
            <v>耐火被覆</v>
          </cell>
          <cell r="C427" t="str">
            <v>石綿けい酸カルシウム板(一般用)柱・1時間耐火</v>
          </cell>
          <cell r="D427" t="str">
            <v>㎡</v>
          </cell>
          <cell r="E427">
            <v>3970</v>
          </cell>
          <cell r="F427" t="str">
            <v>P-60</v>
          </cell>
          <cell r="G427">
            <v>225921</v>
          </cell>
        </row>
        <row r="428">
          <cell r="A428">
            <v>225925</v>
          </cell>
          <cell r="B428" t="str">
            <v>耐火被覆</v>
          </cell>
          <cell r="C428" t="str">
            <v>石綿けい酸カルシウム板(一般用)柱・2時間耐火</v>
          </cell>
          <cell r="D428" t="str">
            <v>㎡</v>
          </cell>
          <cell r="E428">
            <v>4940</v>
          </cell>
          <cell r="F428" t="str">
            <v>P-60</v>
          </cell>
          <cell r="G428">
            <v>225925</v>
          </cell>
        </row>
        <row r="429">
          <cell r="A429">
            <v>225931</v>
          </cell>
          <cell r="B429" t="str">
            <v>耐火被覆</v>
          </cell>
          <cell r="C429" t="str">
            <v>石綿けい酸カルシウム板(一般用)梁・1時間耐火</v>
          </cell>
          <cell r="D429" t="str">
            <v>㎡</v>
          </cell>
          <cell r="E429">
            <v>4020</v>
          </cell>
          <cell r="F429" t="str">
            <v>P-60</v>
          </cell>
          <cell r="G429">
            <v>225931</v>
          </cell>
        </row>
        <row r="430">
          <cell r="A430">
            <v>225935</v>
          </cell>
          <cell r="B430" t="str">
            <v>耐火被覆</v>
          </cell>
          <cell r="C430" t="str">
            <v>石綿けい酸カルシウム板(一般用)梁・2時間耐火</v>
          </cell>
          <cell r="D430" t="str">
            <v>㎡</v>
          </cell>
          <cell r="E430">
            <v>4650</v>
          </cell>
          <cell r="F430" t="str">
            <v>P-60</v>
          </cell>
          <cell r="G430">
            <v>225935</v>
          </cell>
        </row>
        <row r="431">
          <cell r="A431">
            <v>228001</v>
          </cell>
          <cell r="B431" t="str">
            <v>屋根・ALC板張</v>
          </cell>
          <cell r="C431" t="str">
            <v>厚75mm・材工共</v>
          </cell>
          <cell r="D431" t="str">
            <v>㎡</v>
          </cell>
          <cell r="E431">
            <v>5510</v>
          </cell>
          <cell r="F431" t="str">
            <v>P-61</v>
          </cell>
          <cell r="G431">
            <v>228001</v>
          </cell>
        </row>
        <row r="432">
          <cell r="A432">
            <v>228002</v>
          </cell>
          <cell r="B432" t="str">
            <v>屋根・ALC板張</v>
          </cell>
          <cell r="C432" t="str">
            <v>厚100mm・材工共</v>
          </cell>
          <cell r="D432" t="str">
            <v>㎡</v>
          </cell>
          <cell r="E432">
            <v>6390</v>
          </cell>
          <cell r="F432" t="str">
            <v>P-61</v>
          </cell>
          <cell r="G432">
            <v>228002</v>
          </cell>
        </row>
        <row r="433">
          <cell r="A433">
            <v>228003</v>
          </cell>
          <cell r="B433" t="str">
            <v>屋根・ALC板張</v>
          </cell>
          <cell r="C433" t="str">
            <v>厚120mm・材工共</v>
          </cell>
          <cell r="D433" t="str">
            <v>㎡</v>
          </cell>
          <cell r="E433">
            <v>7790</v>
          </cell>
          <cell r="F433" t="str">
            <v>P-61</v>
          </cell>
          <cell r="G433">
            <v>228003</v>
          </cell>
        </row>
        <row r="434">
          <cell r="A434">
            <v>228004</v>
          </cell>
          <cell r="B434" t="str">
            <v>屋根・ALC板張</v>
          </cell>
          <cell r="C434" t="str">
            <v>厚150mm・材工共</v>
          </cell>
          <cell r="D434" t="str">
            <v>㎡</v>
          </cell>
          <cell r="E434">
            <v>9150</v>
          </cell>
          <cell r="F434" t="str">
            <v>P-61</v>
          </cell>
          <cell r="G434">
            <v>228004</v>
          </cell>
        </row>
        <row r="435">
          <cell r="A435">
            <v>228011</v>
          </cell>
          <cell r="B435" t="str">
            <v>床・ALC板張</v>
          </cell>
          <cell r="C435" t="str">
            <v>厚100mm・材工共</v>
          </cell>
          <cell r="D435" t="str">
            <v>㎡</v>
          </cell>
          <cell r="E435">
            <v>6430</v>
          </cell>
          <cell r="F435" t="str">
            <v>P-61</v>
          </cell>
          <cell r="G435">
            <v>228011</v>
          </cell>
        </row>
        <row r="436">
          <cell r="A436">
            <v>228012</v>
          </cell>
          <cell r="B436" t="str">
            <v>床・ALC板張</v>
          </cell>
          <cell r="C436" t="str">
            <v>厚120mm・材工共</v>
          </cell>
          <cell r="D436" t="str">
            <v>㎡</v>
          </cell>
          <cell r="E436">
            <v>7860</v>
          </cell>
          <cell r="F436" t="str">
            <v>P-61</v>
          </cell>
          <cell r="G436">
            <v>228012</v>
          </cell>
        </row>
        <row r="437">
          <cell r="A437">
            <v>228013</v>
          </cell>
          <cell r="B437" t="str">
            <v>床・ALC板張</v>
          </cell>
          <cell r="C437" t="str">
            <v>厚150mm・材工共</v>
          </cell>
          <cell r="D437" t="str">
            <v>㎡</v>
          </cell>
          <cell r="E437">
            <v>9330</v>
          </cell>
          <cell r="F437" t="str">
            <v>P-61</v>
          </cell>
          <cell r="G437">
            <v>228013</v>
          </cell>
        </row>
        <row r="438">
          <cell r="A438">
            <v>228021</v>
          </cell>
          <cell r="B438" t="str">
            <v>壁・ALC板張</v>
          </cell>
          <cell r="C438" t="str">
            <v>厚75mm(80)・材工共</v>
          </cell>
          <cell r="D438" t="str">
            <v>㎡</v>
          </cell>
          <cell r="E438">
            <v>6870</v>
          </cell>
          <cell r="F438" t="str">
            <v>P-61</v>
          </cell>
          <cell r="G438">
            <v>228021</v>
          </cell>
        </row>
        <row r="439">
          <cell r="A439">
            <v>228022</v>
          </cell>
          <cell r="B439" t="str">
            <v>壁・ALC板張</v>
          </cell>
          <cell r="C439" t="str">
            <v>厚100mm・材工共</v>
          </cell>
          <cell r="D439" t="str">
            <v>㎡</v>
          </cell>
          <cell r="E439">
            <v>8010</v>
          </cell>
          <cell r="F439" t="str">
            <v>P-61</v>
          </cell>
          <cell r="G439">
            <v>228022</v>
          </cell>
        </row>
        <row r="440">
          <cell r="A440">
            <v>228023</v>
          </cell>
          <cell r="B440" t="str">
            <v>壁・ALC板張</v>
          </cell>
          <cell r="C440" t="str">
            <v>厚120mm・材工共</v>
          </cell>
          <cell r="D440" t="str">
            <v>㎡</v>
          </cell>
          <cell r="E440">
            <v>9370</v>
          </cell>
          <cell r="F440" t="str">
            <v>P-61</v>
          </cell>
          <cell r="G440">
            <v>228023</v>
          </cell>
        </row>
        <row r="441">
          <cell r="A441">
            <v>228024</v>
          </cell>
          <cell r="B441" t="str">
            <v>壁・ALC板張</v>
          </cell>
          <cell r="C441" t="str">
            <v>厚150mm・材工共</v>
          </cell>
          <cell r="D441" t="str">
            <v>㎡</v>
          </cell>
          <cell r="E441">
            <v>10900</v>
          </cell>
          <cell r="F441" t="str">
            <v>P-61</v>
          </cell>
          <cell r="G441">
            <v>228024</v>
          </cell>
        </row>
        <row r="442">
          <cell r="A442">
            <v>228031</v>
          </cell>
          <cell r="B442" t="str">
            <v>壁・ALC板張</v>
          </cell>
          <cell r="C442" t="str">
            <v>幅広・厚125mm・幅150cm～180cm・材工共</v>
          </cell>
          <cell r="D442" t="str">
            <v>㎡</v>
          </cell>
          <cell r="E442">
            <v>21900</v>
          </cell>
          <cell r="F442" t="str">
            <v>P-61</v>
          </cell>
          <cell r="G442">
            <v>228031</v>
          </cell>
        </row>
        <row r="443">
          <cell r="A443">
            <v>228041</v>
          </cell>
          <cell r="B443" t="str">
            <v>壁・ALC板張</v>
          </cell>
          <cell r="C443" t="str">
            <v>開口部付・厚125mm・幅120cm～180cm・材工共</v>
          </cell>
          <cell r="D443" t="str">
            <v>㎡</v>
          </cell>
          <cell r="E443">
            <v>43300</v>
          </cell>
          <cell r="F443" t="str">
            <v>P-61</v>
          </cell>
          <cell r="G443">
            <v>228041</v>
          </cell>
        </row>
        <row r="444">
          <cell r="A444">
            <v>228101</v>
          </cell>
          <cell r="B444" t="str">
            <v>床・穴あきPC板張</v>
          </cell>
          <cell r="C444" t="str">
            <v>厚100mm・材工共</v>
          </cell>
          <cell r="D444" t="str">
            <v>㎡</v>
          </cell>
          <cell r="E444">
            <v>10800</v>
          </cell>
          <cell r="F444" t="str">
            <v>P-61</v>
          </cell>
          <cell r="G444">
            <v>228101</v>
          </cell>
        </row>
        <row r="445">
          <cell r="A445">
            <v>228102</v>
          </cell>
          <cell r="B445" t="str">
            <v>床・穴あきPC板張</v>
          </cell>
          <cell r="C445" t="str">
            <v>厚120mm・材工共</v>
          </cell>
          <cell r="D445" t="str">
            <v>㎡</v>
          </cell>
          <cell r="E445">
            <v>11600</v>
          </cell>
          <cell r="F445" t="str">
            <v>P-61</v>
          </cell>
          <cell r="G445">
            <v>228102</v>
          </cell>
        </row>
        <row r="446">
          <cell r="A446">
            <v>228103</v>
          </cell>
          <cell r="B446" t="str">
            <v>床・穴あきPC板張</v>
          </cell>
          <cell r="C446" t="str">
            <v>厚150mm・材工共</v>
          </cell>
          <cell r="D446" t="str">
            <v>㎡</v>
          </cell>
          <cell r="E446">
            <v>12600</v>
          </cell>
          <cell r="F446" t="str">
            <v>P-61</v>
          </cell>
          <cell r="G446">
            <v>228103</v>
          </cell>
        </row>
        <row r="447">
          <cell r="A447">
            <v>228111</v>
          </cell>
          <cell r="B447" t="str">
            <v>壁・穴あきPC板張</v>
          </cell>
          <cell r="C447" t="str">
            <v>厚100mm・材工共</v>
          </cell>
          <cell r="D447" t="str">
            <v>㎡</v>
          </cell>
          <cell r="E447">
            <v>12700</v>
          </cell>
          <cell r="F447" t="str">
            <v>P-61</v>
          </cell>
          <cell r="G447">
            <v>228111</v>
          </cell>
        </row>
        <row r="448">
          <cell r="A448">
            <v>228112</v>
          </cell>
          <cell r="B448" t="str">
            <v>壁・穴あきPC板張</v>
          </cell>
          <cell r="C448" t="str">
            <v>厚120mm・材工共</v>
          </cell>
          <cell r="D448" t="str">
            <v>㎡</v>
          </cell>
          <cell r="E448">
            <v>13700</v>
          </cell>
          <cell r="F448" t="str">
            <v>P-61</v>
          </cell>
          <cell r="G448">
            <v>228112</v>
          </cell>
        </row>
        <row r="449">
          <cell r="A449">
            <v>228113</v>
          </cell>
          <cell r="B449" t="str">
            <v>壁・穴あきPC板張</v>
          </cell>
          <cell r="C449" t="str">
            <v>厚150mm・材工共</v>
          </cell>
          <cell r="D449" t="str">
            <v>㎡</v>
          </cell>
          <cell r="E449">
            <v>15000</v>
          </cell>
          <cell r="F449" t="str">
            <v>P-61</v>
          </cell>
          <cell r="G449">
            <v>228113</v>
          </cell>
        </row>
        <row r="450">
          <cell r="A450">
            <v>228141</v>
          </cell>
          <cell r="B450" t="str">
            <v>壁・押出成型セメント板張</v>
          </cell>
          <cell r="C450" t="str">
            <v>厚35mm・材工共</v>
          </cell>
          <cell r="D450" t="str">
            <v>㎡</v>
          </cell>
          <cell r="E450">
            <v>8000</v>
          </cell>
          <cell r="F450" t="str">
            <v>P-61</v>
          </cell>
          <cell r="G450">
            <v>228141</v>
          </cell>
        </row>
        <row r="451">
          <cell r="A451">
            <v>228142</v>
          </cell>
          <cell r="B451" t="str">
            <v>壁・押出成型セメント板張</v>
          </cell>
          <cell r="C451" t="str">
            <v>厚50mm・材工共</v>
          </cell>
          <cell r="D451" t="str">
            <v>㎡</v>
          </cell>
          <cell r="E451">
            <v>9190</v>
          </cell>
          <cell r="F451" t="str">
            <v>P-61</v>
          </cell>
          <cell r="G451">
            <v>228142</v>
          </cell>
        </row>
        <row r="452">
          <cell r="A452">
            <v>228143</v>
          </cell>
          <cell r="B452" t="str">
            <v>壁・押出成型セメント板張</v>
          </cell>
          <cell r="C452" t="str">
            <v>厚60mm・材工共</v>
          </cell>
          <cell r="D452" t="str">
            <v>㎡</v>
          </cell>
          <cell r="E452">
            <v>9660</v>
          </cell>
          <cell r="F452" t="str">
            <v>P-61</v>
          </cell>
          <cell r="G452">
            <v>228143</v>
          </cell>
        </row>
        <row r="453">
          <cell r="A453">
            <v>228144</v>
          </cell>
          <cell r="B453" t="str">
            <v>壁・押出成型セメント板張</v>
          </cell>
          <cell r="C453" t="str">
            <v>厚70mm・材工共</v>
          </cell>
          <cell r="D453" t="str">
            <v>㎡</v>
          </cell>
          <cell r="E453">
            <v>11300</v>
          </cell>
          <cell r="F453" t="str">
            <v>P-61</v>
          </cell>
          <cell r="G453">
            <v>228144</v>
          </cell>
        </row>
        <row r="454">
          <cell r="A454">
            <v>228201</v>
          </cell>
          <cell r="B454" t="str">
            <v>コンクリートブロック積</v>
          </cell>
          <cell r="C454" t="str">
            <v>A種・厚100mm・化粧目地無</v>
          </cell>
          <cell r="D454" t="str">
            <v>㎡</v>
          </cell>
          <cell r="E454">
            <v>5220</v>
          </cell>
          <cell r="F454" t="str">
            <v>P-61</v>
          </cell>
          <cell r="G454">
            <v>228201</v>
          </cell>
        </row>
        <row r="455">
          <cell r="A455">
            <v>228202</v>
          </cell>
          <cell r="B455" t="str">
            <v>コンクリートブロック積</v>
          </cell>
          <cell r="C455" t="str">
            <v>A種・厚100mm・両面化粧目地</v>
          </cell>
          <cell r="D455" t="str">
            <v>㎡</v>
          </cell>
          <cell r="E455">
            <v>6320</v>
          </cell>
          <cell r="F455" t="str">
            <v>P-61</v>
          </cell>
          <cell r="G455">
            <v>228202</v>
          </cell>
        </row>
        <row r="456">
          <cell r="A456">
            <v>228203</v>
          </cell>
          <cell r="B456" t="str">
            <v>コンクリートブロック積</v>
          </cell>
          <cell r="C456" t="str">
            <v>A種・厚100mm・片面化粧目地</v>
          </cell>
          <cell r="D456" t="str">
            <v>㎡</v>
          </cell>
          <cell r="E456">
            <v>5770</v>
          </cell>
          <cell r="F456" t="str">
            <v>P-61</v>
          </cell>
          <cell r="G456">
            <v>228203</v>
          </cell>
        </row>
        <row r="457">
          <cell r="A457">
            <v>228211</v>
          </cell>
          <cell r="B457" t="str">
            <v>コンクリートブロック積</v>
          </cell>
          <cell r="C457" t="str">
            <v>A種・厚120mm・化粧目地無</v>
          </cell>
          <cell r="D457" t="str">
            <v>㎡</v>
          </cell>
          <cell r="E457">
            <v>5750</v>
          </cell>
          <cell r="F457" t="str">
            <v>P-61</v>
          </cell>
          <cell r="G457">
            <v>228211</v>
          </cell>
        </row>
        <row r="458">
          <cell r="A458">
            <v>228212</v>
          </cell>
          <cell r="B458" t="str">
            <v>コンクリートブロック積</v>
          </cell>
          <cell r="C458" t="str">
            <v>A種・厚120mm・両面化粧目地</v>
          </cell>
          <cell r="D458" t="str">
            <v>㎡</v>
          </cell>
          <cell r="E458">
            <v>6850</v>
          </cell>
          <cell r="F458" t="str">
            <v>P-61</v>
          </cell>
          <cell r="G458">
            <v>228212</v>
          </cell>
        </row>
        <row r="459">
          <cell r="A459">
            <v>228213</v>
          </cell>
          <cell r="B459" t="str">
            <v>コンクリートブロック積</v>
          </cell>
          <cell r="C459" t="str">
            <v>A種・厚120mm・片面化粧目地</v>
          </cell>
          <cell r="D459" t="str">
            <v>㎡</v>
          </cell>
          <cell r="E459">
            <v>6300</v>
          </cell>
          <cell r="F459" t="str">
            <v>P-61</v>
          </cell>
          <cell r="G459">
            <v>228213</v>
          </cell>
        </row>
        <row r="460">
          <cell r="A460">
            <v>228221</v>
          </cell>
          <cell r="B460" t="str">
            <v>コンクリートブロック積</v>
          </cell>
          <cell r="C460" t="str">
            <v>A種・厚150mm・化粧目地無</v>
          </cell>
          <cell r="D460" t="str">
            <v>㎡</v>
          </cell>
          <cell r="E460">
            <v>6390</v>
          </cell>
          <cell r="F460" t="str">
            <v>P-61</v>
          </cell>
          <cell r="G460">
            <v>228221</v>
          </cell>
        </row>
        <row r="461">
          <cell r="A461">
            <v>228222</v>
          </cell>
          <cell r="B461" t="str">
            <v>コンクリートブロック積</v>
          </cell>
          <cell r="C461" t="str">
            <v>A種・厚150mm・両面化粧目地</v>
          </cell>
          <cell r="D461" t="str">
            <v>㎡</v>
          </cell>
          <cell r="E461">
            <v>7490</v>
          </cell>
          <cell r="F461" t="str">
            <v>P-61</v>
          </cell>
          <cell r="G461">
            <v>228222</v>
          </cell>
        </row>
        <row r="462">
          <cell r="A462">
            <v>228223</v>
          </cell>
          <cell r="B462" t="str">
            <v>コンクリートブロック積</v>
          </cell>
          <cell r="C462" t="str">
            <v>A種・厚150mm・片面化粧目地</v>
          </cell>
          <cell r="D462" t="str">
            <v>㎡</v>
          </cell>
          <cell r="E462">
            <v>6940</v>
          </cell>
          <cell r="F462" t="str">
            <v>P-61</v>
          </cell>
          <cell r="G462">
            <v>228223</v>
          </cell>
        </row>
        <row r="463">
          <cell r="A463">
            <v>228231</v>
          </cell>
          <cell r="B463" t="str">
            <v>コンクリートブロック積</v>
          </cell>
          <cell r="C463" t="str">
            <v>A種・厚190mm・化粧目地無</v>
          </cell>
          <cell r="D463" t="str">
            <v>㎡</v>
          </cell>
          <cell r="E463">
            <v>8180</v>
          </cell>
          <cell r="F463" t="str">
            <v>P-61</v>
          </cell>
          <cell r="G463">
            <v>228231</v>
          </cell>
        </row>
        <row r="464">
          <cell r="A464">
            <v>228232</v>
          </cell>
          <cell r="B464" t="str">
            <v>コンクリートブロック積</v>
          </cell>
          <cell r="C464" t="str">
            <v>A種・厚190mm・両面化粧目地</v>
          </cell>
          <cell r="D464" t="str">
            <v>㎡</v>
          </cell>
          <cell r="E464">
            <v>9290</v>
          </cell>
          <cell r="F464" t="str">
            <v>P-61</v>
          </cell>
          <cell r="G464">
            <v>228232</v>
          </cell>
        </row>
        <row r="465">
          <cell r="A465">
            <v>228233</v>
          </cell>
          <cell r="B465" t="str">
            <v>コンクリートブロック積</v>
          </cell>
          <cell r="C465" t="str">
            <v>A種・厚190mm・片面化粧目地</v>
          </cell>
          <cell r="D465" t="str">
            <v>㎡</v>
          </cell>
          <cell r="E465">
            <v>8730</v>
          </cell>
          <cell r="F465" t="str">
            <v>P-61</v>
          </cell>
          <cell r="G465">
            <v>228233</v>
          </cell>
        </row>
        <row r="466">
          <cell r="A466">
            <v>228301</v>
          </cell>
          <cell r="B466" t="str">
            <v>コンクリートブロック積</v>
          </cell>
          <cell r="C466" t="str">
            <v>B種・厚100mm・化粧目地無</v>
          </cell>
          <cell r="D466" t="str">
            <v>㎡</v>
          </cell>
          <cell r="E466">
            <v>5440</v>
          </cell>
          <cell r="F466" t="str">
            <v>P-61</v>
          </cell>
          <cell r="G466">
            <v>228301</v>
          </cell>
        </row>
        <row r="467">
          <cell r="A467">
            <v>228302</v>
          </cell>
          <cell r="B467" t="str">
            <v>コンクリートブロック積</v>
          </cell>
          <cell r="C467" t="str">
            <v>B種・厚100mm・両面化粧目地</v>
          </cell>
          <cell r="D467" t="str">
            <v>㎡</v>
          </cell>
          <cell r="E467">
            <v>6540</v>
          </cell>
          <cell r="F467" t="str">
            <v>P-61</v>
          </cell>
          <cell r="G467">
            <v>228302</v>
          </cell>
        </row>
        <row r="468">
          <cell r="A468">
            <v>228303</v>
          </cell>
          <cell r="B468" t="str">
            <v>コンクリートブロック積</v>
          </cell>
          <cell r="C468" t="str">
            <v>B種・厚100mm・片面化粧目地</v>
          </cell>
          <cell r="D468" t="str">
            <v>㎡</v>
          </cell>
          <cell r="E468">
            <v>5990</v>
          </cell>
          <cell r="F468" t="str">
            <v>P-61</v>
          </cell>
          <cell r="G468">
            <v>228303</v>
          </cell>
        </row>
        <row r="469">
          <cell r="A469">
            <v>228311</v>
          </cell>
          <cell r="B469" t="str">
            <v>コンクリートブロック積</v>
          </cell>
          <cell r="C469" t="str">
            <v>B種・厚120mm・化粧目地無</v>
          </cell>
          <cell r="D469" t="str">
            <v>㎡</v>
          </cell>
          <cell r="E469">
            <v>5970</v>
          </cell>
          <cell r="F469" t="str">
            <v>P-61</v>
          </cell>
          <cell r="G469">
            <v>228311</v>
          </cell>
        </row>
        <row r="470">
          <cell r="A470">
            <v>228312</v>
          </cell>
          <cell r="B470" t="str">
            <v>コンクリートブロック積</v>
          </cell>
          <cell r="C470" t="str">
            <v>B種・厚120mm・両面化粧目地</v>
          </cell>
          <cell r="D470" t="str">
            <v>㎡</v>
          </cell>
          <cell r="E470">
            <v>7070</v>
          </cell>
          <cell r="F470" t="str">
            <v>P-61</v>
          </cell>
          <cell r="G470">
            <v>228312</v>
          </cell>
        </row>
        <row r="471">
          <cell r="A471">
            <v>228313</v>
          </cell>
          <cell r="B471" t="str">
            <v>コンクリートブロック積</v>
          </cell>
          <cell r="C471" t="str">
            <v>B種・厚120mm・片面化粧目地</v>
          </cell>
          <cell r="D471" t="str">
            <v>㎡</v>
          </cell>
          <cell r="E471">
            <v>6520</v>
          </cell>
          <cell r="F471" t="str">
            <v>P-61</v>
          </cell>
          <cell r="G471">
            <v>228313</v>
          </cell>
        </row>
        <row r="472">
          <cell r="A472">
            <v>228321</v>
          </cell>
          <cell r="B472" t="str">
            <v>コンクリートブロック積</v>
          </cell>
          <cell r="C472" t="str">
            <v>B種・厚150mm・化粧目地無</v>
          </cell>
          <cell r="D472" t="str">
            <v>㎡</v>
          </cell>
          <cell r="E472">
            <v>6770</v>
          </cell>
          <cell r="F472" t="str">
            <v>P-61</v>
          </cell>
          <cell r="G472">
            <v>228321</v>
          </cell>
        </row>
        <row r="473">
          <cell r="A473">
            <v>228322</v>
          </cell>
          <cell r="B473" t="str">
            <v>コンクリートブロック積</v>
          </cell>
          <cell r="C473" t="str">
            <v>B種・厚150mm・両面化粧目地</v>
          </cell>
          <cell r="D473" t="str">
            <v>㎡</v>
          </cell>
          <cell r="E473">
            <v>7880</v>
          </cell>
          <cell r="F473" t="str">
            <v>P-61</v>
          </cell>
          <cell r="G473">
            <v>228322</v>
          </cell>
        </row>
        <row r="474">
          <cell r="A474">
            <v>228323</v>
          </cell>
          <cell r="B474" t="str">
            <v>コンクリートブロック積</v>
          </cell>
          <cell r="C474" t="str">
            <v>B種・厚150mm・片面化粧目地</v>
          </cell>
          <cell r="D474" t="str">
            <v>㎡</v>
          </cell>
          <cell r="E474">
            <v>7320</v>
          </cell>
          <cell r="F474" t="str">
            <v>P-61</v>
          </cell>
          <cell r="G474">
            <v>228323</v>
          </cell>
        </row>
        <row r="475">
          <cell r="A475">
            <v>228331</v>
          </cell>
          <cell r="B475" t="str">
            <v>コンクリートブロック積</v>
          </cell>
          <cell r="C475" t="str">
            <v>B種・厚190mm・化粧目地無</v>
          </cell>
          <cell r="D475" t="str">
            <v>㎡</v>
          </cell>
          <cell r="E475">
            <v>8400</v>
          </cell>
          <cell r="F475" t="str">
            <v>P-61</v>
          </cell>
          <cell r="G475">
            <v>228331</v>
          </cell>
        </row>
        <row r="476">
          <cell r="A476">
            <v>228332</v>
          </cell>
          <cell r="B476" t="str">
            <v>コンクリートブロック積</v>
          </cell>
          <cell r="C476" t="str">
            <v>B種・厚190mm・両面化粧目地</v>
          </cell>
          <cell r="D476" t="str">
            <v>㎡</v>
          </cell>
          <cell r="E476">
            <v>9510</v>
          </cell>
          <cell r="F476" t="str">
            <v>P-61</v>
          </cell>
          <cell r="G476">
            <v>228332</v>
          </cell>
        </row>
        <row r="477">
          <cell r="A477">
            <v>228333</v>
          </cell>
          <cell r="B477" t="str">
            <v>コンクリートブロック積</v>
          </cell>
          <cell r="C477" t="str">
            <v>B種・厚190mm・片面化粧目地</v>
          </cell>
          <cell r="D477" t="str">
            <v>㎡</v>
          </cell>
          <cell r="E477">
            <v>8950</v>
          </cell>
          <cell r="F477" t="str">
            <v>P-61</v>
          </cell>
          <cell r="G477">
            <v>228333</v>
          </cell>
        </row>
        <row r="478">
          <cell r="A478">
            <v>228401</v>
          </cell>
          <cell r="B478" t="str">
            <v>コンクリートブロック積</v>
          </cell>
          <cell r="C478" t="str">
            <v>C種・厚100m・化粧目地無</v>
          </cell>
          <cell r="D478" t="str">
            <v>㎡</v>
          </cell>
          <cell r="E478">
            <v>5600</v>
          </cell>
          <cell r="F478" t="str">
            <v>P-61</v>
          </cell>
          <cell r="G478">
            <v>228401</v>
          </cell>
        </row>
        <row r="479">
          <cell r="A479">
            <v>228402</v>
          </cell>
          <cell r="B479" t="str">
            <v>コンクリートブロック積</v>
          </cell>
          <cell r="C479" t="str">
            <v>C種・厚100mm・両面化粧目地</v>
          </cell>
          <cell r="D479" t="str">
            <v>㎡</v>
          </cell>
          <cell r="E479">
            <v>6710</v>
          </cell>
          <cell r="F479" t="str">
            <v>P-62</v>
          </cell>
          <cell r="G479">
            <v>228402</v>
          </cell>
        </row>
        <row r="480">
          <cell r="A480">
            <v>228403</v>
          </cell>
          <cell r="B480" t="str">
            <v>コンクリートブロック積</v>
          </cell>
          <cell r="C480" t="str">
            <v>C種・厚100mm・片面化粧目地</v>
          </cell>
          <cell r="D480" t="str">
            <v>㎡</v>
          </cell>
          <cell r="E480">
            <v>6150</v>
          </cell>
          <cell r="F480" t="str">
            <v>P-62</v>
          </cell>
          <cell r="G480">
            <v>228403</v>
          </cell>
        </row>
        <row r="481">
          <cell r="A481">
            <v>228411</v>
          </cell>
          <cell r="B481" t="str">
            <v>コンクリートブロック積</v>
          </cell>
          <cell r="C481" t="str">
            <v>C種・厚120mm・化粧目地無</v>
          </cell>
          <cell r="D481" t="str">
            <v>㎡</v>
          </cell>
          <cell r="E481">
            <v>6130</v>
          </cell>
          <cell r="F481" t="str">
            <v>P-62</v>
          </cell>
          <cell r="G481">
            <v>228411</v>
          </cell>
        </row>
        <row r="482">
          <cell r="A482">
            <v>228412</v>
          </cell>
          <cell r="B482" t="str">
            <v>コンクリートブロック積</v>
          </cell>
          <cell r="C482" t="str">
            <v>C種・厚120mm・両面化粧目地</v>
          </cell>
          <cell r="D482" t="str">
            <v>㎡</v>
          </cell>
          <cell r="E482">
            <v>7230</v>
          </cell>
          <cell r="F482" t="str">
            <v>P-62</v>
          </cell>
          <cell r="G482">
            <v>228412</v>
          </cell>
        </row>
        <row r="483">
          <cell r="A483">
            <v>228413</v>
          </cell>
          <cell r="B483" t="str">
            <v>コンクリートブロック積</v>
          </cell>
          <cell r="C483" t="str">
            <v>C種・厚120mm・片面化粧目地</v>
          </cell>
          <cell r="D483" t="str">
            <v>㎡</v>
          </cell>
          <cell r="E483">
            <v>6680</v>
          </cell>
          <cell r="F483" t="str">
            <v>P-62</v>
          </cell>
          <cell r="G483">
            <v>228413</v>
          </cell>
        </row>
        <row r="484">
          <cell r="A484">
            <v>228421</v>
          </cell>
          <cell r="B484" t="str">
            <v>コンクリートブロック積</v>
          </cell>
          <cell r="C484" t="str">
            <v>C種・厚150mm・化粧目地無</v>
          </cell>
          <cell r="D484" t="str">
            <v>㎡</v>
          </cell>
          <cell r="E484">
            <v>6770</v>
          </cell>
          <cell r="F484" t="str">
            <v>P-62</v>
          </cell>
          <cell r="G484">
            <v>228421</v>
          </cell>
        </row>
        <row r="485">
          <cell r="A485">
            <v>228422</v>
          </cell>
          <cell r="B485" t="str">
            <v>コンクリートブロック積</v>
          </cell>
          <cell r="C485" t="str">
            <v>C種・厚150mm・両面化粧目地</v>
          </cell>
          <cell r="D485" t="str">
            <v>㎡</v>
          </cell>
          <cell r="E485">
            <v>7880</v>
          </cell>
          <cell r="F485" t="str">
            <v>P-62</v>
          </cell>
          <cell r="G485">
            <v>228422</v>
          </cell>
        </row>
        <row r="486">
          <cell r="A486">
            <v>228423</v>
          </cell>
          <cell r="B486" t="str">
            <v>コンクリートブロック積</v>
          </cell>
          <cell r="C486" t="str">
            <v>C種・厚150mm・片面化粧目地</v>
          </cell>
          <cell r="D486" t="str">
            <v>㎡</v>
          </cell>
          <cell r="E486">
            <v>7320</v>
          </cell>
          <cell r="F486" t="str">
            <v>P-62</v>
          </cell>
          <cell r="G486">
            <v>228423</v>
          </cell>
        </row>
        <row r="487">
          <cell r="A487">
            <v>228431</v>
          </cell>
          <cell r="B487" t="str">
            <v>コンクリートブロック積</v>
          </cell>
          <cell r="C487" t="str">
            <v>C種・厚190mm・化粧目地無</v>
          </cell>
          <cell r="D487" t="str">
            <v>㎡</v>
          </cell>
          <cell r="E487">
            <v>8570</v>
          </cell>
          <cell r="F487" t="str">
            <v>P-62</v>
          </cell>
          <cell r="G487">
            <v>228431</v>
          </cell>
        </row>
        <row r="488">
          <cell r="A488">
            <v>228432</v>
          </cell>
          <cell r="B488" t="str">
            <v>コンクリートブロック積</v>
          </cell>
          <cell r="C488" t="str">
            <v>C種・厚190mm・両面化粧目地</v>
          </cell>
          <cell r="D488" t="str">
            <v>㎡</v>
          </cell>
          <cell r="E488">
            <v>9670</v>
          </cell>
          <cell r="F488" t="str">
            <v>P-62</v>
          </cell>
          <cell r="G488">
            <v>228432</v>
          </cell>
        </row>
        <row r="489">
          <cell r="A489">
            <v>228433</v>
          </cell>
          <cell r="B489" t="str">
            <v>コンクリートブロック積</v>
          </cell>
          <cell r="C489" t="str">
            <v>C種・厚190mm・片面化粧目地</v>
          </cell>
          <cell r="D489" t="str">
            <v>㎡</v>
          </cell>
          <cell r="E489">
            <v>9120</v>
          </cell>
          <cell r="F489" t="str">
            <v>P-62</v>
          </cell>
          <cell r="G489">
            <v>228433</v>
          </cell>
        </row>
        <row r="490">
          <cell r="A490">
            <v>228501</v>
          </cell>
          <cell r="B490" t="str">
            <v>コンクリートブロック積</v>
          </cell>
          <cell r="C490" t="str">
            <v>防水・厚100mm・化粧目地無</v>
          </cell>
          <cell r="D490" t="str">
            <v>㎡</v>
          </cell>
          <cell r="E490">
            <v>6910</v>
          </cell>
          <cell r="F490" t="str">
            <v>P-62</v>
          </cell>
          <cell r="G490">
            <v>228501</v>
          </cell>
        </row>
        <row r="491">
          <cell r="A491">
            <v>228502</v>
          </cell>
          <cell r="B491" t="str">
            <v>コンクリートブロック積</v>
          </cell>
          <cell r="C491" t="str">
            <v>防水・厚100mm・両面化粧目地</v>
          </cell>
          <cell r="D491" t="str">
            <v>㎡</v>
          </cell>
          <cell r="E491">
            <v>8020</v>
          </cell>
          <cell r="F491" t="str">
            <v>P-62</v>
          </cell>
          <cell r="G491">
            <v>228502</v>
          </cell>
        </row>
        <row r="492">
          <cell r="A492">
            <v>228503</v>
          </cell>
          <cell r="B492" t="str">
            <v>コンクリートブロック積</v>
          </cell>
          <cell r="C492" t="str">
            <v>防水・厚100mm・片面化粧目地</v>
          </cell>
          <cell r="D492" t="str">
            <v>㎡</v>
          </cell>
          <cell r="E492">
            <v>7460</v>
          </cell>
          <cell r="F492" t="str">
            <v>P-62</v>
          </cell>
          <cell r="G492">
            <v>228503</v>
          </cell>
        </row>
        <row r="493">
          <cell r="A493">
            <v>228511</v>
          </cell>
          <cell r="B493" t="str">
            <v>コンクリートブロック積</v>
          </cell>
          <cell r="C493" t="str">
            <v>防水・厚120mm・化粧目地無</v>
          </cell>
          <cell r="D493" t="str">
            <v>㎡</v>
          </cell>
          <cell r="E493">
            <v>7590</v>
          </cell>
          <cell r="F493" t="str">
            <v>P-62</v>
          </cell>
          <cell r="G493">
            <v>228511</v>
          </cell>
        </row>
        <row r="494">
          <cell r="A494">
            <v>228512</v>
          </cell>
          <cell r="B494" t="str">
            <v>コンクリートブロック積</v>
          </cell>
          <cell r="C494" t="str">
            <v>防水・厚120mm・両面化粧目地</v>
          </cell>
          <cell r="D494" t="str">
            <v>㎡</v>
          </cell>
          <cell r="E494">
            <v>8690</v>
          </cell>
          <cell r="F494" t="str">
            <v>P-62</v>
          </cell>
          <cell r="G494">
            <v>228512</v>
          </cell>
        </row>
        <row r="495">
          <cell r="A495">
            <v>228513</v>
          </cell>
          <cell r="B495" t="str">
            <v>コンクリートブロック積</v>
          </cell>
          <cell r="C495" t="str">
            <v>防水・厚120mm・片面化粧目地</v>
          </cell>
          <cell r="D495" t="str">
            <v>㎡</v>
          </cell>
          <cell r="E495">
            <v>8140</v>
          </cell>
          <cell r="F495" t="str">
            <v>P-62</v>
          </cell>
          <cell r="G495">
            <v>228513</v>
          </cell>
        </row>
        <row r="496">
          <cell r="A496">
            <v>228521</v>
          </cell>
          <cell r="B496" t="str">
            <v>コンクリートブロック積</v>
          </cell>
          <cell r="C496" t="str">
            <v>防水・厚150mm・化粧目地無</v>
          </cell>
          <cell r="D496" t="str">
            <v>㎡</v>
          </cell>
          <cell r="E496">
            <v>7940</v>
          </cell>
          <cell r="F496" t="str">
            <v>P-62</v>
          </cell>
          <cell r="G496">
            <v>228521</v>
          </cell>
        </row>
        <row r="497">
          <cell r="A497">
            <v>228522</v>
          </cell>
          <cell r="B497" t="str">
            <v>コンクリートブロック積</v>
          </cell>
          <cell r="C497" t="str">
            <v>防水・厚150mm・両面化粧目地</v>
          </cell>
          <cell r="D497" t="str">
            <v>㎡</v>
          </cell>
          <cell r="E497">
            <v>9040</v>
          </cell>
          <cell r="F497" t="str">
            <v>P-62</v>
          </cell>
          <cell r="G497">
            <v>228522</v>
          </cell>
        </row>
        <row r="498">
          <cell r="A498">
            <v>228523</v>
          </cell>
          <cell r="B498" t="str">
            <v>コンクリートブロック積</v>
          </cell>
          <cell r="C498" t="str">
            <v>防水・厚150mm・片面化粧目地</v>
          </cell>
          <cell r="D498" t="str">
            <v>㎡</v>
          </cell>
          <cell r="E498">
            <v>8490</v>
          </cell>
          <cell r="F498" t="str">
            <v>P-62</v>
          </cell>
          <cell r="G498">
            <v>228523</v>
          </cell>
        </row>
        <row r="499">
          <cell r="A499">
            <v>228531</v>
          </cell>
          <cell r="B499" t="str">
            <v>コンクリートブロック積</v>
          </cell>
          <cell r="C499" t="str">
            <v>防水・厚190mm・化粧目地無</v>
          </cell>
          <cell r="D499" t="str">
            <v>㎡</v>
          </cell>
          <cell r="E499">
            <v>9730</v>
          </cell>
          <cell r="F499" t="str">
            <v>P-62</v>
          </cell>
          <cell r="G499">
            <v>228531</v>
          </cell>
        </row>
        <row r="500">
          <cell r="A500">
            <v>228532</v>
          </cell>
          <cell r="B500" t="str">
            <v>コンクリートブロック積</v>
          </cell>
          <cell r="C500" t="str">
            <v>防水・厚190mm・両面化粧目地</v>
          </cell>
          <cell r="D500" t="str">
            <v>㎡</v>
          </cell>
          <cell r="E500">
            <v>10800</v>
          </cell>
          <cell r="F500" t="str">
            <v>P-62</v>
          </cell>
          <cell r="G500">
            <v>228532</v>
          </cell>
        </row>
        <row r="501">
          <cell r="A501">
            <v>228533</v>
          </cell>
          <cell r="B501" t="str">
            <v>コンクリートブロック積</v>
          </cell>
          <cell r="C501" t="str">
            <v>防水・厚190mm・片面化粧目地</v>
          </cell>
          <cell r="D501" t="str">
            <v>㎡</v>
          </cell>
          <cell r="E501">
            <v>10200</v>
          </cell>
          <cell r="F501" t="str">
            <v>P-62</v>
          </cell>
          <cell r="G501">
            <v>228533</v>
          </cell>
        </row>
        <row r="502">
          <cell r="A502">
            <v>228601</v>
          </cell>
          <cell r="B502" t="str">
            <v>れんが積[自立壁]</v>
          </cell>
          <cell r="C502" t="str">
            <v>普通れんが・半枚積み・化粧目地無</v>
          </cell>
          <cell r="D502" t="str">
            <v>㎡</v>
          </cell>
          <cell r="E502">
            <v>13000</v>
          </cell>
          <cell r="F502" t="str">
            <v>P-62</v>
          </cell>
          <cell r="G502">
            <v>228601</v>
          </cell>
        </row>
        <row r="503">
          <cell r="A503">
            <v>228602</v>
          </cell>
          <cell r="B503" t="str">
            <v>れんが積[自立壁]</v>
          </cell>
          <cell r="C503" t="str">
            <v>普通れんが・半枚積み・両面化粧目地</v>
          </cell>
          <cell r="D503" t="str">
            <v>㎡</v>
          </cell>
          <cell r="E503">
            <v>19200</v>
          </cell>
          <cell r="F503" t="str">
            <v>P-62</v>
          </cell>
          <cell r="G503">
            <v>228602</v>
          </cell>
        </row>
        <row r="504">
          <cell r="A504">
            <v>228603</v>
          </cell>
          <cell r="B504" t="str">
            <v>れんが積[自立壁]</v>
          </cell>
          <cell r="C504" t="str">
            <v>普通れんが・半枚積み・片面化粧目地</v>
          </cell>
          <cell r="D504" t="str">
            <v>㎡</v>
          </cell>
          <cell r="E504">
            <v>16100</v>
          </cell>
          <cell r="F504" t="str">
            <v>P-62</v>
          </cell>
          <cell r="G504">
            <v>228603</v>
          </cell>
        </row>
        <row r="505">
          <cell r="A505">
            <v>228611</v>
          </cell>
          <cell r="B505" t="str">
            <v>れんが積[自立壁]</v>
          </cell>
          <cell r="C505" t="str">
            <v>普通れんが・1枚積み・化粧目地無</v>
          </cell>
          <cell r="D505" t="str">
            <v>㎡</v>
          </cell>
          <cell r="E505">
            <v>24900</v>
          </cell>
          <cell r="F505" t="str">
            <v>P-62</v>
          </cell>
          <cell r="G505">
            <v>228611</v>
          </cell>
        </row>
        <row r="506">
          <cell r="A506">
            <v>228612</v>
          </cell>
          <cell r="B506" t="str">
            <v>れんが積[自立壁]</v>
          </cell>
          <cell r="C506" t="str">
            <v>普通れんが・1枚積み・両面化粧目地</v>
          </cell>
          <cell r="D506" t="str">
            <v>㎡</v>
          </cell>
          <cell r="E506">
            <v>31100</v>
          </cell>
          <cell r="F506" t="str">
            <v>P-62</v>
          </cell>
          <cell r="G506">
            <v>228612</v>
          </cell>
        </row>
        <row r="507">
          <cell r="A507">
            <v>228613</v>
          </cell>
          <cell r="B507" t="str">
            <v>れんが積[自立壁]</v>
          </cell>
          <cell r="C507" t="str">
            <v>普通れんが・1枚積み・片面化粧目地</v>
          </cell>
          <cell r="D507" t="str">
            <v>㎡</v>
          </cell>
          <cell r="E507">
            <v>28000</v>
          </cell>
          <cell r="F507" t="str">
            <v>P-62</v>
          </cell>
          <cell r="G507">
            <v>228613</v>
          </cell>
        </row>
        <row r="508">
          <cell r="A508">
            <v>228621</v>
          </cell>
          <cell r="B508" t="str">
            <v>れんが積[自立壁]</v>
          </cell>
          <cell r="C508" t="str">
            <v>普通れんが・1枚半積み・化粧目地無</v>
          </cell>
          <cell r="D508" t="str">
            <v>㎡</v>
          </cell>
          <cell r="E508">
            <v>38400</v>
          </cell>
          <cell r="F508" t="str">
            <v>P-62</v>
          </cell>
          <cell r="G508">
            <v>228621</v>
          </cell>
        </row>
        <row r="509">
          <cell r="A509">
            <v>228622</v>
          </cell>
          <cell r="B509" t="str">
            <v>れんが積[自立壁]</v>
          </cell>
          <cell r="C509" t="str">
            <v>普通れんが・1枚半積み・両面化粧目地</v>
          </cell>
          <cell r="D509" t="str">
            <v>㎡</v>
          </cell>
          <cell r="E509">
            <v>44500</v>
          </cell>
          <cell r="F509" t="str">
            <v>P-62</v>
          </cell>
          <cell r="G509">
            <v>228622</v>
          </cell>
        </row>
        <row r="510">
          <cell r="A510">
            <v>228623</v>
          </cell>
          <cell r="B510" t="str">
            <v>れんが積[自立壁]</v>
          </cell>
          <cell r="C510" t="str">
            <v>普通れんが・1枚半積み・片面化粧目地</v>
          </cell>
          <cell r="D510" t="str">
            <v>㎡</v>
          </cell>
          <cell r="E510">
            <v>41500</v>
          </cell>
          <cell r="F510" t="str">
            <v>P-62</v>
          </cell>
          <cell r="G510">
            <v>228623</v>
          </cell>
        </row>
        <row r="511">
          <cell r="A511">
            <v>228701</v>
          </cell>
          <cell r="B511" t="str">
            <v>れんが積[自立壁]</v>
          </cell>
          <cell r="C511" t="str">
            <v>焼過れんが・半枚積み・化粧目地無</v>
          </cell>
          <cell r="D511" t="str">
            <v>㎡</v>
          </cell>
          <cell r="E511">
            <v>13700</v>
          </cell>
          <cell r="F511" t="str">
            <v>P-62</v>
          </cell>
          <cell r="G511">
            <v>228701</v>
          </cell>
        </row>
        <row r="512">
          <cell r="A512">
            <v>228702</v>
          </cell>
          <cell r="B512" t="str">
            <v>れんが積[自立壁]</v>
          </cell>
          <cell r="C512" t="str">
            <v>焼過れんが・半枚積み・両面化粧目地</v>
          </cell>
          <cell r="D512" t="str">
            <v>㎡</v>
          </cell>
          <cell r="E512">
            <v>19900</v>
          </cell>
          <cell r="F512" t="str">
            <v>P-62</v>
          </cell>
          <cell r="G512">
            <v>228702</v>
          </cell>
        </row>
        <row r="513">
          <cell r="A513">
            <v>228703</v>
          </cell>
          <cell r="B513" t="str">
            <v>れんが積[自立壁]</v>
          </cell>
          <cell r="C513" t="str">
            <v>焼過れんが・半枚積み・片面化粧目地</v>
          </cell>
          <cell r="D513" t="str">
            <v>㎡</v>
          </cell>
          <cell r="E513">
            <v>16800</v>
          </cell>
          <cell r="F513" t="str">
            <v>P-62</v>
          </cell>
          <cell r="G513">
            <v>228703</v>
          </cell>
        </row>
        <row r="514">
          <cell r="A514">
            <v>228711</v>
          </cell>
          <cell r="B514" t="str">
            <v>れんが積[自立壁]</v>
          </cell>
          <cell r="C514" t="str">
            <v>焼過れんが・1枚積み・化粧目地無</v>
          </cell>
          <cell r="D514" t="str">
            <v>㎡</v>
          </cell>
          <cell r="E514">
            <v>26500</v>
          </cell>
          <cell r="F514" t="str">
            <v>P-62</v>
          </cell>
          <cell r="G514">
            <v>228711</v>
          </cell>
        </row>
        <row r="515">
          <cell r="A515">
            <v>228712</v>
          </cell>
          <cell r="B515" t="str">
            <v>れんが積[自立壁]</v>
          </cell>
          <cell r="C515" t="str">
            <v>焼過れんが・1枚積み・両面化粧目地</v>
          </cell>
          <cell r="D515" t="str">
            <v>㎡</v>
          </cell>
          <cell r="E515">
            <v>32600</v>
          </cell>
          <cell r="F515" t="str">
            <v>P-62</v>
          </cell>
          <cell r="G515">
            <v>228712</v>
          </cell>
        </row>
        <row r="516">
          <cell r="A516">
            <v>228713</v>
          </cell>
          <cell r="B516" t="str">
            <v>れんが積[自立壁]</v>
          </cell>
          <cell r="C516" t="str">
            <v>焼過れんが・1枚積み・片面化粧目地</v>
          </cell>
          <cell r="D516" t="str">
            <v>㎡</v>
          </cell>
          <cell r="E516">
            <v>29600</v>
          </cell>
          <cell r="F516" t="str">
            <v>P-62</v>
          </cell>
          <cell r="G516">
            <v>228713</v>
          </cell>
        </row>
        <row r="517">
          <cell r="A517">
            <v>228721</v>
          </cell>
          <cell r="B517" t="str">
            <v>れんが積[自立壁]</v>
          </cell>
          <cell r="C517" t="str">
            <v>焼過れんが・1枚半積み・化粧目地無</v>
          </cell>
          <cell r="D517" t="str">
            <v>㎡</v>
          </cell>
          <cell r="E517">
            <v>40700</v>
          </cell>
          <cell r="F517" t="str">
            <v>P-62</v>
          </cell>
          <cell r="G517">
            <v>228721</v>
          </cell>
        </row>
        <row r="518">
          <cell r="A518">
            <v>228722</v>
          </cell>
          <cell r="B518" t="str">
            <v>れんが積[自立壁]</v>
          </cell>
          <cell r="C518" t="str">
            <v>焼過れんが・1枚半積み・両面化粧目地</v>
          </cell>
          <cell r="D518" t="str">
            <v>㎡</v>
          </cell>
          <cell r="E518">
            <v>46800</v>
          </cell>
          <cell r="F518" t="str">
            <v>P-62</v>
          </cell>
          <cell r="G518">
            <v>228722</v>
          </cell>
        </row>
        <row r="519">
          <cell r="A519">
            <v>228723</v>
          </cell>
          <cell r="B519" t="str">
            <v>れんが積[自立壁]</v>
          </cell>
          <cell r="C519" t="str">
            <v>焼過れんが・1枚半積み・片面化粧目地</v>
          </cell>
          <cell r="D519" t="str">
            <v>㎡</v>
          </cell>
          <cell r="E519">
            <v>43800</v>
          </cell>
          <cell r="F519" t="str">
            <v>P-62</v>
          </cell>
          <cell r="G519">
            <v>228723</v>
          </cell>
        </row>
        <row r="520">
          <cell r="A520">
            <v>228731</v>
          </cell>
          <cell r="B520" t="str">
            <v>れんが積[く体張付]</v>
          </cell>
          <cell r="C520" t="str">
            <v>普通れんが・半枚積み・化粧目地無</v>
          </cell>
          <cell r="D520" t="str">
            <v>㎡</v>
          </cell>
          <cell r="E520">
            <v>13000</v>
          </cell>
          <cell r="F520" t="str">
            <v>P-62</v>
          </cell>
          <cell r="G520">
            <v>228731</v>
          </cell>
        </row>
        <row r="521">
          <cell r="A521">
            <v>228732</v>
          </cell>
          <cell r="B521" t="str">
            <v>れんが積[く体張付]</v>
          </cell>
          <cell r="C521" t="str">
            <v>普通れんが・半枚積み・片面化粧目地</v>
          </cell>
          <cell r="D521" t="str">
            <v>㎡</v>
          </cell>
          <cell r="E521">
            <v>16100</v>
          </cell>
          <cell r="F521" t="str">
            <v>P-62</v>
          </cell>
          <cell r="G521">
            <v>228732</v>
          </cell>
        </row>
        <row r="522">
          <cell r="A522">
            <v>228741</v>
          </cell>
          <cell r="B522" t="str">
            <v>れんが積[く体張付]</v>
          </cell>
          <cell r="C522" t="str">
            <v>普通れんが・1枚積み・化粧目地無</v>
          </cell>
          <cell r="D522" t="str">
            <v>㎡</v>
          </cell>
          <cell r="E522">
            <v>24900</v>
          </cell>
          <cell r="F522" t="str">
            <v>P-62</v>
          </cell>
          <cell r="G522">
            <v>228741</v>
          </cell>
        </row>
        <row r="523">
          <cell r="A523">
            <v>228742</v>
          </cell>
          <cell r="B523" t="str">
            <v>れんが積[く体張付]</v>
          </cell>
          <cell r="C523" t="str">
            <v>普通れんが・1枚積み・片面化粧目地</v>
          </cell>
          <cell r="D523" t="str">
            <v>㎡</v>
          </cell>
          <cell r="E523">
            <v>28000</v>
          </cell>
          <cell r="F523" t="str">
            <v>P-62</v>
          </cell>
          <cell r="G523">
            <v>228742</v>
          </cell>
        </row>
        <row r="524">
          <cell r="A524">
            <v>228751</v>
          </cell>
          <cell r="B524" t="str">
            <v>れんが積[く体張付]</v>
          </cell>
          <cell r="C524" t="str">
            <v>焼過れんが・半枚積み・化粧目地無</v>
          </cell>
          <cell r="D524" t="str">
            <v>㎡</v>
          </cell>
          <cell r="E524">
            <v>13700</v>
          </cell>
          <cell r="F524" t="str">
            <v>P-62</v>
          </cell>
          <cell r="G524">
            <v>228751</v>
          </cell>
        </row>
        <row r="525">
          <cell r="A525">
            <v>228752</v>
          </cell>
          <cell r="B525" t="str">
            <v>れんが積[く体張付]</v>
          </cell>
          <cell r="C525" t="str">
            <v>焼過れんが・半枚積み・片面化粧目地</v>
          </cell>
          <cell r="D525" t="str">
            <v>㎡</v>
          </cell>
          <cell r="E525">
            <v>16800</v>
          </cell>
          <cell r="F525" t="str">
            <v>P-62</v>
          </cell>
          <cell r="G525">
            <v>228752</v>
          </cell>
        </row>
        <row r="526">
          <cell r="A526">
            <v>228761</v>
          </cell>
          <cell r="B526" t="str">
            <v>れんが積[く体張付]</v>
          </cell>
          <cell r="C526" t="str">
            <v>焼過れんが・1枚積み・化粧目地無</v>
          </cell>
          <cell r="D526" t="str">
            <v>㎡</v>
          </cell>
          <cell r="E526">
            <v>26500</v>
          </cell>
          <cell r="F526" t="str">
            <v>P-62</v>
          </cell>
          <cell r="G526">
            <v>228761</v>
          </cell>
        </row>
        <row r="527">
          <cell r="A527">
            <v>228762</v>
          </cell>
          <cell r="B527" t="str">
            <v>れんが積[く体張付]</v>
          </cell>
          <cell r="C527" t="str">
            <v>焼過れんが・1枚積み・片面化粧目地</v>
          </cell>
          <cell r="D527" t="str">
            <v>㎡</v>
          </cell>
          <cell r="E527">
            <v>29600</v>
          </cell>
          <cell r="F527" t="str">
            <v>P-63</v>
          </cell>
          <cell r="G527">
            <v>228762</v>
          </cell>
        </row>
        <row r="528">
          <cell r="A528">
            <v>228801</v>
          </cell>
          <cell r="B528" t="str">
            <v>床下換気孔ブロック</v>
          </cell>
          <cell r="C528" t="str">
            <v>普及タイプ</v>
          </cell>
          <cell r="D528" t="str">
            <v>ヶ所</v>
          </cell>
          <cell r="E528">
            <v>540</v>
          </cell>
          <cell r="F528" t="str">
            <v>P-63</v>
          </cell>
          <cell r="G528">
            <v>228801</v>
          </cell>
        </row>
        <row r="529">
          <cell r="A529">
            <v>228811</v>
          </cell>
          <cell r="B529" t="str">
            <v>花形ブロック積</v>
          </cell>
          <cell r="C529" t="str">
            <v>100×190×190・角型1/2直角型</v>
          </cell>
          <cell r="D529" t="str">
            <v>㎡</v>
          </cell>
          <cell r="E529">
            <v>12300</v>
          </cell>
          <cell r="F529" t="str">
            <v>P-63</v>
          </cell>
          <cell r="G529">
            <v>228811</v>
          </cell>
        </row>
        <row r="530">
          <cell r="A530">
            <v>228815</v>
          </cell>
          <cell r="B530" t="str">
            <v>花形ブロック積</v>
          </cell>
          <cell r="C530" t="str">
            <v>100×190×390・角型(Aタイプ)</v>
          </cell>
          <cell r="D530" t="str">
            <v>㎡</v>
          </cell>
          <cell r="E530">
            <v>9230</v>
          </cell>
          <cell r="F530" t="str">
            <v>P-63</v>
          </cell>
          <cell r="G530">
            <v>228815</v>
          </cell>
        </row>
        <row r="531">
          <cell r="A531">
            <v>228821</v>
          </cell>
          <cell r="B531" t="str">
            <v>ブロック敷(断熱用)</v>
          </cell>
          <cell r="C531" t="str">
            <v>断熱ブロック</v>
          </cell>
          <cell r="D531" t="str">
            <v>㎡</v>
          </cell>
          <cell r="E531">
            <v>5370</v>
          </cell>
          <cell r="F531" t="str">
            <v>P-63</v>
          </cell>
          <cell r="G531">
            <v>228821</v>
          </cell>
        </row>
        <row r="532">
          <cell r="A532">
            <v>231001</v>
          </cell>
          <cell r="B532" t="str">
            <v>木材費</v>
          </cell>
          <cell r="C532" t="str">
            <v>特１等級</v>
          </cell>
          <cell r="D532" t="str">
            <v>m3</v>
          </cell>
          <cell r="E532">
            <v>171200</v>
          </cell>
          <cell r="F532" t="str">
            <v>P-64</v>
          </cell>
          <cell r="G532">
            <v>231001</v>
          </cell>
        </row>
        <row r="533">
          <cell r="A533">
            <v>231011</v>
          </cell>
          <cell r="B533" t="str">
            <v>木材費</v>
          </cell>
          <cell r="C533" t="str">
            <v>１等級・［A］</v>
          </cell>
          <cell r="D533" t="str">
            <v>m3</v>
          </cell>
          <cell r="E533">
            <v>145800</v>
          </cell>
          <cell r="F533" t="str">
            <v>P-64</v>
          </cell>
          <cell r="G533">
            <v>231011</v>
          </cell>
        </row>
        <row r="534">
          <cell r="A534">
            <v>231014</v>
          </cell>
          <cell r="B534" t="str">
            <v>木材費</v>
          </cell>
          <cell r="C534" t="str">
            <v>１等級・［B］</v>
          </cell>
          <cell r="D534" t="str">
            <v>m3</v>
          </cell>
          <cell r="E534">
            <v>138000</v>
          </cell>
          <cell r="F534" t="str">
            <v>P-64</v>
          </cell>
          <cell r="G534">
            <v>231014</v>
          </cell>
        </row>
        <row r="535">
          <cell r="A535">
            <v>231017</v>
          </cell>
          <cell r="B535" t="str">
            <v>木材費</v>
          </cell>
          <cell r="C535" t="str">
            <v>１等級・［C］</v>
          </cell>
          <cell r="D535" t="str">
            <v>m3</v>
          </cell>
          <cell r="E535">
            <v>132800</v>
          </cell>
          <cell r="F535" t="str">
            <v>P-64</v>
          </cell>
          <cell r="G535">
            <v>231017</v>
          </cell>
        </row>
        <row r="536">
          <cell r="A536">
            <v>231021</v>
          </cell>
          <cell r="B536" t="str">
            <v>木材費</v>
          </cell>
          <cell r="C536" t="str">
            <v>２等級・［A］</v>
          </cell>
          <cell r="D536" t="str">
            <v>m3</v>
          </cell>
          <cell r="E536">
            <v>84600</v>
          </cell>
          <cell r="F536" t="str">
            <v>P-64</v>
          </cell>
          <cell r="G536">
            <v>231021</v>
          </cell>
        </row>
        <row r="537">
          <cell r="A537">
            <v>231024</v>
          </cell>
          <cell r="B537" t="str">
            <v>木材費</v>
          </cell>
          <cell r="C537" t="str">
            <v>２等級・［B］</v>
          </cell>
          <cell r="D537" t="str">
            <v>m3</v>
          </cell>
          <cell r="E537">
            <v>78700</v>
          </cell>
          <cell r="F537" t="str">
            <v>P-64</v>
          </cell>
          <cell r="G537">
            <v>231024</v>
          </cell>
        </row>
        <row r="538">
          <cell r="A538">
            <v>231027</v>
          </cell>
          <cell r="B538" t="str">
            <v>木材費</v>
          </cell>
          <cell r="C538" t="str">
            <v>２等級・［C］</v>
          </cell>
          <cell r="D538" t="str">
            <v>m3</v>
          </cell>
          <cell r="E538">
            <v>74900</v>
          </cell>
          <cell r="F538" t="str">
            <v>P-64</v>
          </cell>
          <cell r="G538">
            <v>231027</v>
          </cell>
        </row>
        <row r="539">
          <cell r="A539">
            <v>231031</v>
          </cell>
          <cell r="B539" t="str">
            <v>木材費</v>
          </cell>
          <cell r="C539" t="str">
            <v>３等級・［A］</v>
          </cell>
          <cell r="D539" t="str">
            <v>m3</v>
          </cell>
          <cell r="E539">
            <v>63300</v>
          </cell>
          <cell r="F539" t="str">
            <v>P-64</v>
          </cell>
          <cell r="G539">
            <v>231031</v>
          </cell>
        </row>
        <row r="540">
          <cell r="A540">
            <v>231034</v>
          </cell>
          <cell r="B540" t="str">
            <v>木材費</v>
          </cell>
          <cell r="C540" t="str">
            <v>３等級・［B］</v>
          </cell>
          <cell r="D540" t="str">
            <v>m3</v>
          </cell>
          <cell r="E540">
            <v>61500</v>
          </cell>
          <cell r="F540" t="str">
            <v>P-64</v>
          </cell>
          <cell r="G540">
            <v>231034</v>
          </cell>
        </row>
        <row r="541">
          <cell r="A541">
            <v>231037</v>
          </cell>
          <cell r="B541" t="str">
            <v>木材費</v>
          </cell>
          <cell r="C541" t="str">
            <v>３等級・［C］</v>
          </cell>
          <cell r="D541" t="str">
            <v>m3</v>
          </cell>
          <cell r="E541">
            <v>60300</v>
          </cell>
          <cell r="F541" t="str">
            <v>P-64</v>
          </cell>
          <cell r="G541">
            <v>231037</v>
          </cell>
        </row>
        <row r="542">
          <cell r="A542">
            <v>231041</v>
          </cell>
          <cell r="B542" t="str">
            <v>木材費</v>
          </cell>
          <cell r="C542" t="str">
            <v>４等級・［A］</v>
          </cell>
          <cell r="D542" t="str">
            <v>m3</v>
          </cell>
          <cell r="E542">
            <v>57900</v>
          </cell>
          <cell r="F542" t="str">
            <v>P-64</v>
          </cell>
          <cell r="G542">
            <v>231041</v>
          </cell>
        </row>
        <row r="543">
          <cell r="A543">
            <v>231044</v>
          </cell>
          <cell r="B543" t="str">
            <v>木材費</v>
          </cell>
          <cell r="C543" t="str">
            <v>４等級・［B］</v>
          </cell>
          <cell r="D543" t="str">
            <v>m3</v>
          </cell>
          <cell r="E543">
            <v>57000</v>
          </cell>
          <cell r="F543" t="str">
            <v>P-64</v>
          </cell>
          <cell r="G543">
            <v>231044</v>
          </cell>
        </row>
        <row r="544">
          <cell r="A544">
            <v>231047</v>
          </cell>
          <cell r="B544" t="str">
            <v>木材費</v>
          </cell>
          <cell r="C544" t="str">
            <v>４等級・［C］</v>
          </cell>
          <cell r="D544" t="str">
            <v>m3</v>
          </cell>
          <cell r="E544">
            <v>56400</v>
          </cell>
          <cell r="F544" t="str">
            <v>P-64</v>
          </cell>
          <cell r="G544">
            <v>231047</v>
          </cell>
        </row>
        <row r="545">
          <cell r="A545">
            <v>231051</v>
          </cell>
          <cell r="B545" t="str">
            <v>木材費</v>
          </cell>
          <cell r="C545" t="str">
            <v>５等級</v>
          </cell>
          <cell r="D545" t="str">
            <v>m3</v>
          </cell>
          <cell r="E545">
            <v>51100</v>
          </cell>
          <cell r="F545" t="str">
            <v>P-64</v>
          </cell>
          <cell r="G545">
            <v>231051</v>
          </cell>
        </row>
        <row r="546">
          <cell r="A546">
            <v>235001</v>
          </cell>
          <cell r="B546" t="str">
            <v>労務費</v>
          </cell>
          <cell r="C546" t="str">
            <v>専用・共同住宅［Ⅰ］</v>
          </cell>
          <cell r="D546" t="str">
            <v>延㎡</v>
          </cell>
          <cell r="E546">
            <v>49000</v>
          </cell>
          <cell r="F546" t="str">
            <v>P-65</v>
          </cell>
          <cell r="G546">
            <v>235001</v>
          </cell>
        </row>
        <row r="547">
          <cell r="A547">
            <v>235002</v>
          </cell>
          <cell r="B547" t="str">
            <v>労務費</v>
          </cell>
          <cell r="C547" t="str">
            <v>専用・共同住宅［Ⅱ］</v>
          </cell>
          <cell r="D547" t="str">
            <v>延㎡</v>
          </cell>
          <cell r="E547">
            <v>44100</v>
          </cell>
          <cell r="F547" t="str">
            <v>P-65</v>
          </cell>
          <cell r="G547">
            <v>235002</v>
          </cell>
        </row>
        <row r="548">
          <cell r="A548">
            <v>235003</v>
          </cell>
          <cell r="B548" t="str">
            <v>労務費</v>
          </cell>
          <cell r="C548" t="str">
            <v>専用・共同住宅［Ⅲ］</v>
          </cell>
          <cell r="D548" t="str">
            <v>延㎡</v>
          </cell>
          <cell r="E548">
            <v>36600</v>
          </cell>
          <cell r="F548" t="str">
            <v>P-65</v>
          </cell>
          <cell r="G548">
            <v>235003</v>
          </cell>
        </row>
        <row r="549">
          <cell r="A549">
            <v>235004</v>
          </cell>
          <cell r="B549" t="str">
            <v>労務費</v>
          </cell>
          <cell r="C549" t="str">
            <v>専用・共同住宅［Ⅳ］</v>
          </cell>
          <cell r="D549" t="str">
            <v>延㎡</v>
          </cell>
          <cell r="E549">
            <v>31700</v>
          </cell>
          <cell r="F549" t="str">
            <v>P-65</v>
          </cell>
          <cell r="G549">
            <v>235004</v>
          </cell>
        </row>
        <row r="550">
          <cell r="A550">
            <v>235005</v>
          </cell>
          <cell r="B550" t="str">
            <v>労務費</v>
          </cell>
          <cell r="C550" t="str">
            <v>専用・共同住宅［Ⅴ］</v>
          </cell>
          <cell r="D550" t="str">
            <v>延㎡</v>
          </cell>
          <cell r="E550">
            <v>26800</v>
          </cell>
          <cell r="F550" t="str">
            <v>P-65</v>
          </cell>
          <cell r="G550">
            <v>235005</v>
          </cell>
        </row>
        <row r="551">
          <cell r="A551">
            <v>235011</v>
          </cell>
          <cell r="B551" t="str">
            <v>労務費</v>
          </cell>
          <cell r="C551" t="str">
            <v>店舗・事務所［Ⅰ］</v>
          </cell>
          <cell r="D551" t="str">
            <v>延㎡</v>
          </cell>
          <cell r="E551">
            <v>41600</v>
          </cell>
          <cell r="F551" t="str">
            <v>P-65</v>
          </cell>
          <cell r="G551">
            <v>235011</v>
          </cell>
        </row>
        <row r="552">
          <cell r="A552">
            <v>235012</v>
          </cell>
          <cell r="B552" t="str">
            <v>労務費</v>
          </cell>
          <cell r="C552" t="str">
            <v>店舗・事務所［Ⅱ］</v>
          </cell>
          <cell r="D552" t="str">
            <v>延㎡</v>
          </cell>
          <cell r="E552">
            <v>36600</v>
          </cell>
          <cell r="F552" t="str">
            <v>P-65</v>
          </cell>
          <cell r="G552">
            <v>235012</v>
          </cell>
        </row>
        <row r="553">
          <cell r="A553">
            <v>235013</v>
          </cell>
          <cell r="B553" t="str">
            <v>労務費</v>
          </cell>
          <cell r="C553" t="str">
            <v>店舗・事務所［Ⅲ］</v>
          </cell>
          <cell r="D553" t="str">
            <v>延㎡</v>
          </cell>
          <cell r="E553">
            <v>29400</v>
          </cell>
          <cell r="F553" t="str">
            <v>P-65</v>
          </cell>
          <cell r="G553">
            <v>235013</v>
          </cell>
        </row>
        <row r="554">
          <cell r="A554">
            <v>235014</v>
          </cell>
          <cell r="B554" t="str">
            <v>労務費</v>
          </cell>
          <cell r="C554" t="str">
            <v>店舗・事務所［Ⅳ］</v>
          </cell>
          <cell r="D554" t="str">
            <v>延㎡</v>
          </cell>
          <cell r="E554">
            <v>24500</v>
          </cell>
          <cell r="F554" t="str">
            <v>P-65</v>
          </cell>
          <cell r="G554">
            <v>235014</v>
          </cell>
        </row>
        <row r="555">
          <cell r="A555">
            <v>235015</v>
          </cell>
          <cell r="B555" t="str">
            <v>労務費</v>
          </cell>
          <cell r="C555" t="str">
            <v>店舗・事務所［Ⅴ］</v>
          </cell>
          <cell r="D555" t="str">
            <v>延㎡</v>
          </cell>
          <cell r="E555">
            <v>19600</v>
          </cell>
          <cell r="F555" t="str">
            <v>P-65</v>
          </cell>
          <cell r="G555">
            <v>235015</v>
          </cell>
        </row>
        <row r="556">
          <cell r="A556">
            <v>235021</v>
          </cell>
          <cell r="B556" t="str">
            <v>労務費</v>
          </cell>
          <cell r="C556" t="str">
            <v>工場・倉庫［Ⅰ］</v>
          </cell>
          <cell r="D556" t="str">
            <v>延㎡</v>
          </cell>
          <cell r="E556">
            <v>29400</v>
          </cell>
          <cell r="F556" t="str">
            <v>P-65</v>
          </cell>
          <cell r="G556">
            <v>235021</v>
          </cell>
        </row>
        <row r="557">
          <cell r="A557">
            <v>235022</v>
          </cell>
          <cell r="B557" t="str">
            <v>労務費</v>
          </cell>
          <cell r="C557" t="str">
            <v>工場・倉庫［Ⅱ］</v>
          </cell>
          <cell r="D557" t="str">
            <v>延㎡</v>
          </cell>
          <cell r="E557">
            <v>24500</v>
          </cell>
          <cell r="F557" t="str">
            <v>P-65</v>
          </cell>
          <cell r="G557">
            <v>235022</v>
          </cell>
        </row>
        <row r="558">
          <cell r="A558">
            <v>235023</v>
          </cell>
          <cell r="B558" t="str">
            <v>労務費</v>
          </cell>
          <cell r="C558" t="str">
            <v>工場・倉庫［Ⅲ］</v>
          </cell>
          <cell r="D558" t="str">
            <v>延㎡</v>
          </cell>
          <cell r="E558">
            <v>19600</v>
          </cell>
          <cell r="F558" t="str">
            <v>P-65</v>
          </cell>
          <cell r="G558">
            <v>235023</v>
          </cell>
        </row>
        <row r="559">
          <cell r="A559">
            <v>235024</v>
          </cell>
          <cell r="B559" t="str">
            <v>労務費</v>
          </cell>
          <cell r="C559" t="str">
            <v>工場・倉庫［Ⅳ］</v>
          </cell>
          <cell r="D559" t="str">
            <v>延㎡</v>
          </cell>
          <cell r="E559">
            <v>14700</v>
          </cell>
          <cell r="F559" t="str">
            <v>P-65</v>
          </cell>
          <cell r="G559">
            <v>235024</v>
          </cell>
        </row>
        <row r="560">
          <cell r="A560">
            <v>235025</v>
          </cell>
          <cell r="B560" t="str">
            <v>労務費</v>
          </cell>
          <cell r="C560" t="str">
            <v>工場・倉庫［Ⅴ］</v>
          </cell>
          <cell r="D560" t="str">
            <v>延㎡</v>
          </cell>
          <cell r="E560">
            <v>9810</v>
          </cell>
          <cell r="F560" t="str">
            <v>P-65</v>
          </cell>
          <cell r="G560">
            <v>235025</v>
          </cell>
        </row>
        <row r="561">
          <cell r="A561">
            <v>241004</v>
          </cell>
          <cell r="B561" t="str">
            <v>日本瓦葺</v>
          </cell>
          <cell r="C561" t="str">
            <v>いぶし瓦・野地板を除く下地共</v>
          </cell>
          <cell r="D561" t="str">
            <v>㎡</v>
          </cell>
          <cell r="E561">
            <v>7400</v>
          </cell>
          <cell r="F561" t="str">
            <v>P-66</v>
          </cell>
          <cell r="G561">
            <v>241004</v>
          </cell>
        </row>
        <row r="562">
          <cell r="A562">
            <v>241005</v>
          </cell>
          <cell r="B562" t="str">
            <v>日本瓦葺</v>
          </cell>
          <cell r="C562" t="str">
            <v>いぶし瓦・野地板ラワン共</v>
          </cell>
          <cell r="D562" t="str">
            <v>㎡</v>
          </cell>
          <cell r="E562">
            <v>9110</v>
          </cell>
          <cell r="F562" t="str">
            <v>P-66</v>
          </cell>
          <cell r="G562">
            <v>241005</v>
          </cell>
        </row>
        <row r="563">
          <cell r="A563">
            <v>241006</v>
          </cell>
          <cell r="B563" t="str">
            <v>日本瓦葺</v>
          </cell>
          <cell r="C563" t="str">
            <v>いぶし瓦・小屋組野地ラワン共</v>
          </cell>
          <cell r="D563" t="str">
            <v>㎡</v>
          </cell>
          <cell r="E563">
            <v>15700</v>
          </cell>
          <cell r="F563" t="str">
            <v>P-66</v>
          </cell>
          <cell r="G563">
            <v>241006</v>
          </cell>
        </row>
        <row r="564">
          <cell r="A564">
            <v>241014</v>
          </cell>
          <cell r="B564" t="str">
            <v>日本瓦葺</v>
          </cell>
          <cell r="C564" t="str">
            <v>ゆう薬瓦・特注色・野地板を除く下地共</v>
          </cell>
          <cell r="D564" t="str">
            <v>㎡</v>
          </cell>
          <cell r="E564">
            <v>6960</v>
          </cell>
          <cell r="F564" t="str">
            <v>P-66</v>
          </cell>
          <cell r="G564">
            <v>241014</v>
          </cell>
        </row>
        <row r="565">
          <cell r="A565">
            <v>241015</v>
          </cell>
          <cell r="B565" t="str">
            <v>日本瓦葺</v>
          </cell>
          <cell r="C565" t="str">
            <v>ゆう薬瓦・特注色・野地板ラワン共</v>
          </cell>
          <cell r="D565" t="str">
            <v>㎡</v>
          </cell>
          <cell r="E565">
            <v>8670</v>
          </cell>
          <cell r="F565" t="str">
            <v>P-66</v>
          </cell>
          <cell r="G565">
            <v>241015</v>
          </cell>
        </row>
        <row r="566">
          <cell r="A566">
            <v>241016</v>
          </cell>
          <cell r="B566" t="str">
            <v>日本瓦葺</v>
          </cell>
          <cell r="C566" t="str">
            <v>ゆう薬瓦・特注色・小屋組野地ラワン共</v>
          </cell>
          <cell r="D566" t="str">
            <v>㎡</v>
          </cell>
          <cell r="E566">
            <v>15300</v>
          </cell>
          <cell r="F566" t="str">
            <v>P-66</v>
          </cell>
          <cell r="G566">
            <v>241016</v>
          </cell>
        </row>
        <row r="567">
          <cell r="A567">
            <v>241024</v>
          </cell>
          <cell r="B567" t="str">
            <v>日本瓦葺</v>
          </cell>
          <cell r="C567" t="str">
            <v>ゆう薬瓦・標準色・野地板を除く下地共</v>
          </cell>
          <cell r="D567" t="str">
            <v>㎡</v>
          </cell>
          <cell r="E567">
            <v>6710</v>
          </cell>
          <cell r="F567" t="str">
            <v>P-66</v>
          </cell>
          <cell r="G567">
            <v>241024</v>
          </cell>
        </row>
        <row r="568">
          <cell r="A568">
            <v>241025</v>
          </cell>
          <cell r="B568" t="str">
            <v>日本瓦葺</v>
          </cell>
          <cell r="C568" t="str">
            <v>ゆう薬瓦・標準色・野地板ラワン共</v>
          </cell>
          <cell r="D568" t="str">
            <v>㎡</v>
          </cell>
          <cell r="E568">
            <v>8420</v>
          </cell>
          <cell r="F568" t="str">
            <v>P-66</v>
          </cell>
          <cell r="G568">
            <v>241025</v>
          </cell>
        </row>
        <row r="569">
          <cell r="A569">
            <v>241026</v>
          </cell>
          <cell r="B569" t="str">
            <v>日本瓦葺</v>
          </cell>
          <cell r="C569" t="str">
            <v>ゆう薬瓦・標準色・小屋組野地ラワン共</v>
          </cell>
          <cell r="D569" t="str">
            <v>㎡</v>
          </cell>
          <cell r="E569">
            <v>15000</v>
          </cell>
          <cell r="F569" t="str">
            <v>P-66</v>
          </cell>
          <cell r="G569">
            <v>241026</v>
          </cell>
        </row>
        <row r="570">
          <cell r="A570">
            <v>241034</v>
          </cell>
          <cell r="B570" t="str">
            <v>日本瓦葺</v>
          </cell>
          <cell r="C570" t="str">
            <v>ゆう薬瓦・標準色・野地板を除く下地共</v>
          </cell>
          <cell r="D570" t="str">
            <v>㎡</v>
          </cell>
          <cell r="E570">
            <v>6710</v>
          </cell>
          <cell r="F570" t="str">
            <v>P-66</v>
          </cell>
          <cell r="G570">
            <v>241034</v>
          </cell>
        </row>
        <row r="571">
          <cell r="A571">
            <v>241035</v>
          </cell>
          <cell r="B571" t="str">
            <v>日本瓦葺</v>
          </cell>
          <cell r="C571" t="str">
            <v>ゆう薬瓦・標準色・野地板ラワン共</v>
          </cell>
          <cell r="D571" t="str">
            <v>㎡</v>
          </cell>
          <cell r="E571">
            <v>8420</v>
          </cell>
          <cell r="F571" t="str">
            <v>P-66</v>
          </cell>
          <cell r="G571">
            <v>241035</v>
          </cell>
        </row>
        <row r="572">
          <cell r="A572">
            <v>241036</v>
          </cell>
          <cell r="B572" t="str">
            <v>日本瓦葺</v>
          </cell>
          <cell r="C572" t="str">
            <v>ゆう薬瓦・標準色・小屋組野地ラワン共</v>
          </cell>
          <cell r="D572" t="str">
            <v>㎡</v>
          </cell>
          <cell r="E572">
            <v>15000</v>
          </cell>
          <cell r="F572" t="str">
            <v>P-66</v>
          </cell>
          <cell r="G572">
            <v>241036</v>
          </cell>
        </row>
        <row r="573">
          <cell r="A573">
            <v>241044</v>
          </cell>
          <cell r="B573" t="str">
            <v>洋瓦葺</v>
          </cell>
          <cell r="C573" t="str">
            <v>S形瓦・標準色・野地板を除く下地共</v>
          </cell>
          <cell r="D573" t="str">
            <v>㎡</v>
          </cell>
          <cell r="E573">
            <v>6960</v>
          </cell>
          <cell r="F573" t="str">
            <v>P-66</v>
          </cell>
          <cell r="G573">
            <v>241044</v>
          </cell>
        </row>
        <row r="574">
          <cell r="A574">
            <v>241045</v>
          </cell>
          <cell r="B574" t="str">
            <v>洋瓦葺</v>
          </cell>
          <cell r="C574" t="str">
            <v>S形瓦・標準色・野地板ラワン共</v>
          </cell>
          <cell r="D574" t="str">
            <v>㎡</v>
          </cell>
          <cell r="E574">
            <v>8670</v>
          </cell>
          <cell r="F574" t="str">
            <v>P-66</v>
          </cell>
          <cell r="G574">
            <v>241045</v>
          </cell>
        </row>
        <row r="575">
          <cell r="A575">
            <v>241046</v>
          </cell>
          <cell r="B575" t="str">
            <v>洋瓦葺</v>
          </cell>
          <cell r="C575" t="str">
            <v>S形瓦・標準色・小屋組野地ラワン共</v>
          </cell>
          <cell r="D575" t="str">
            <v>㎡</v>
          </cell>
          <cell r="E575">
            <v>15300</v>
          </cell>
          <cell r="F575" t="str">
            <v>P-66</v>
          </cell>
          <cell r="G575">
            <v>241046</v>
          </cell>
        </row>
        <row r="576">
          <cell r="A576">
            <v>241051</v>
          </cell>
          <cell r="B576" t="str">
            <v>厚形スレート瓦葺</v>
          </cell>
          <cell r="C576" t="str">
            <v>和形・野地板を除く下地共</v>
          </cell>
          <cell r="D576" t="str">
            <v>㎡</v>
          </cell>
          <cell r="E576">
            <v>3840</v>
          </cell>
          <cell r="F576" t="str">
            <v>P-66</v>
          </cell>
          <cell r="G576">
            <v>241051</v>
          </cell>
        </row>
        <row r="577">
          <cell r="A577">
            <v>241052</v>
          </cell>
          <cell r="B577" t="str">
            <v>厚形スレート瓦葺</v>
          </cell>
          <cell r="C577" t="str">
            <v>和形・野地板ラワン共</v>
          </cell>
          <cell r="D577" t="str">
            <v>㎡</v>
          </cell>
          <cell r="E577">
            <v>5550</v>
          </cell>
          <cell r="F577" t="str">
            <v>P-66</v>
          </cell>
          <cell r="G577">
            <v>241052</v>
          </cell>
        </row>
        <row r="578">
          <cell r="A578">
            <v>241053</v>
          </cell>
          <cell r="B578" t="str">
            <v>厚形スレート瓦葺</v>
          </cell>
          <cell r="C578" t="str">
            <v>和形・小屋組野地ラワン共</v>
          </cell>
          <cell r="D578" t="str">
            <v>㎡</v>
          </cell>
          <cell r="E578">
            <v>12200</v>
          </cell>
          <cell r="F578" t="str">
            <v>P-66</v>
          </cell>
          <cell r="G578">
            <v>241053</v>
          </cell>
        </row>
        <row r="579">
          <cell r="A579">
            <v>241054</v>
          </cell>
          <cell r="B579" t="str">
            <v>厚形スレート瓦葺</v>
          </cell>
          <cell r="C579" t="str">
            <v>平形・野地板を除く下地共</v>
          </cell>
          <cell r="D579" t="str">
            <v>㎡</v>
          </cell>
          <cell r="E579">
            <v>4000</v>
          </cell>
          <cell r="F579" t="str">
            <v>P-66</v>
          </cell>
          <cell r="G579">
            <v>241054</v>
          </cell>
        </row>
        <row r="580">
          <cell r="A580">
            <v>251055</v>
          </cell>
          <cell r="B580" t="str">
            <v>厚形スレート瓦葺</v>
          </cell>
          <cell r="C580" t="str">
            <v>平形・野地板ラワン共</v>
          </cell>
          <cell r="D580" t="str">
            <v>㎡</v>
          </cell>
          <cell r="E580">
            <v>5710</v>
          </cell>
          <cell r="F580" t="str">
            <v>P-66</v>
          </cell>
          <cell r="G580">
            <v>251055</v>
          </cell>
        </row>
        <row r="581">
          <cell r="A581">
            <v>241056</v>
          </cell>
          <cell r="B581" t="str">
            <v>厚形スレート瓦葺</v>
          </cell>
          <cell r="C581" t="str">
            <v>平形・小屋組野地ラワン共</v>
          </cell>
          <cell r="D581" t="str">
            <v>㎡</v>
          </cell>
          <cell r="E581">
            <v>12300</v>
          </cell>
          <cell r="F581" t="str">
            <v>P-66</v>
          </cell>
          <cell r="G581">
            <v>241056</v>
          </cell>
        </row>
        <row r="582">
          <cell r="A582">
            <v>241057</v>
          </cell>
          <cell r="B582" t="str">
            <v>厚形スレート瓦葺</v>
          </cell>
          <cell r="C582" t="str">
            <v>S形・野地板を除く下地共</v>
          </cell>
          <cell r="D582" t="str">
            <v>㎡</v>
          </cell>
          <cell r="E582">
            <v>4150</v>
          </cell>
          <cell r="F582" t="str">
            <v>P-66</v>
          </cell>
          <cell r="G582">
            <v>241057</v>
          </cell>
        </row>
        <row r="583">
          <cell r="A583">
            <v>241058</v>
          </cell>
          <cell r="B583" t="str">
            <v>厚形スレート瓦葺</v>
          </cell>
          <cell r="C583" t="str">
            <v>S形・野地板ラワン共</v>
          </cell>
          <cell r="D583" t="str">
            <v>㎡</v>
          </cell>
          <cell r="E583">
            <v>5860</v>
          </cell>
          <cell r="F583" t="str">
            <v>P-66</v>
          </cell>
          <cell r="G583">
            <v>241058</v>
          </cell>
        </row>
        <row r="584">
          <cell r="A584">
            <v>281059</v>
          </cell>
          <cell r="B584" t="str">
            <v>厚形スレート瓦葺</v>
          </cell>
          <cell r="C584" t="str">
            <v>S形・小屋組野地ラワン共</v>
          </cell>
          <cell r="D584" t="str">
            <v>㎡</v>
          </cell>
          <cell r="E584">
            <v>12500</v>
          </cell>
          <cell r="F584" t="str">
            <v>P-66</v>
          </cell>
          <cell r="G584">
            <v>281059</v>
          </cell>
        </row>
        <row r="585">
          <cell r="A585">
            <v>241061</v>
          </cell>
          <cell r="B585" t="str">
            <v>コロニアル葺</v>
          </cell>
          <cell r="C585" t="str">
            <v>910mm×182mm・野地板を除く下地共</v>
          </cell>
          <cell r="D585" t="str">
            <v>㎡</v>
          </cell>
          <cell r="E585">
            <v>4280</v>
          </cell>
          <cell r="F585" t="str">
            <v>P-66</v>
          </cell>
          <cell r="G585">
            <v>241061</v>
          </cell>
        </row>
        <row r="586">
          <cell r="A586">
            <v>241062</v>
          </cell>
          <cell r="B586" t="str">
            <v>コロニアル葺</v>
          </cell>
          <cell r="C586" t="str">
            <v>910mm×182mm・野地板ラワン共</v>
          </cell>
          <cell r="D586" t="str">
            <v>㎡</v>
          </cell>
          <cell r="E586">
            <v>5990</v>
          </cell>
          <cell r="F586" t="str">
            <v>P-66</v>
          </cell>
          <cell r="G586">
            <v>241062</v>
          </cell>
        </row>
        <row r="587">
          <cell r="A587">
            <v>241063</v>
          </cell>
          <cell r="B587" t="str">
            <v>コロニアル葺</v>
          </cell>
          <cell r="C587" t="str">
            <v>910mm×182mm・小屋組野地ラワン共</v>
          </cell>
          <cell r="D587" t="str">
            <v>㎡</v>
          </cell>
          <cell r="E587">
            <v>12600</v>
          </cell>
          <cell r="F587" t="str">
            <v>P-66</v>
          </cell>
          <cell r="G587">
            <v>241063</v>
          </cell>
        </row>
        <row r="588">
          <cell r="A588">
            <v>241065</v>
          </cell>
          <cell r="B588" t="str">
            <v>コロニアル葺</v>
          </cell>
          <cell r="C588" t="str">
            <v>600mm×182mm・野地板を除く下地共</v>
          </cell>
          <cell r="D588" t="str">
            <v>㎡</v>
          </cell>
          <cell r="E588">
            <v>6080</v>
          </cell>
          <cell r="F588" t="str">
            <v>P-66</v>
          </cell>
          <cell r="G588">
            <v>241065</v>
          </cell>
        </row>
        <row r="589">
          <cell r="A589">
            <v>241066</v>
          </cell>
          <cell r="B589" t="str">
            <v>コロニアル葺</v>
          </cell>
          <cell r="C589" t="str">
            <v>600mm×182mm・野地板ラワン共</v>
          </cell>
          <cell r="D589" t="str">
            <v>㎡</v>
          </cell>
          <cell r="E589">
            <v>7790</v>
          </cell>
          <cell r="F589" t="str">
            <v>P-66</v>
          </cell>
          <cell r="G589">
            <v>241066</v>
          </cell>
        </row>
        <row r="590">
          <cell r="A590">
            <v>241067</v>
          </cell>
          <cell r="B590" t="str">
            <v>コロニアル葺</v>
          </cell>
          <cell r="C590" t="str">
            <v>600mm×182mm・小屋組野地ラワン共</v>
          </cell>
          <cell r="D590" t="str">
            <v>㎡</v>
          </cell>
          <cell r="E590">
            <v>14400</v>
          </cell>
          <cell r="F590" t="str">
            <v>P-66</v>
          </cell>
          <cell r="G590">
            <v>241067</v>
          </cell>
        </row>
        <row r="591">
          <cell r="A591">
            <v>241071</v>
          </cell>
          <cell r="B591" t="str">
            <v>カラー鉄板瓦棒葺</v>
          </cell>
          <cell r="C591" t="str">
            <v>厚0.35mm・野地板を除く下地共</v>
          </cell>
          <cell r="D591" t="str">
            <v>㎡</v>
          </cell>
          <cell r="E591">
            <v>3500</v>
          </cell>
          <cell r="F591" t="str">
            <v>P-66</v>
          </cell>
          <cell r="G591">
            <v>241071</v>
          </cell>
        </row>
        <row r="592">
          <cell r="A592">
            <v>241072</v>
          </cell>
          <cell r="B592" t="str">
            <v>カラー鉄板瓦棒葺</v>
          </cell>
          <cell r="C592" t="str">
            <v>厚0.35mm・野地板ラワン共</v>
          </cell>
          <cell r="D592" t="str">
            <v>㎡</v>
          </cell>
          <cell r="E592">
            <v>5210</v>
          </cell>
          <cell r="F592" t="str">
            <v>P-66</v>
          </cell>
          <cell r="G592">
            <v>241072</v>
          </cell>
        </row>
        <row r="593">
          <cell r="A593">
            <v>241073</v>
          </cell>
          <cell r="B593" t="str">
            <v>カラー鉄板瓦棒葺</v>
          </cell>
          <cell r="C593" t="str">
            <v>厚0.35mm・小屋組野地ラワン共</v>
          </cell>
          <cell r="D593" t="str">
            <v>㎡</v>
          </cell>
          <cell r="E593">
            <v>11800</v>
          </cell>
          <cell r="F593" t="str">
            <v>P-66</v>
          </cell>
          <cell r="G593">
            <v>241073</v>
          </cell>
        </row>
        <row r="594">
          <cell r="A594">
            <v>241075</v>
          </cell>
          <cell r="B594" t="str">
            <v>カラー鉄板瓦棒葺</v>
          </cell>
          <cell r="C594" t="str">
            <v>厚0.4mm・野地板を除く下地共</v>
          </cell>
          <cell r="D594" t="str">
            <v>㎡</v>
          </cell>
          <cell r="E594">
            <v>3500</v>
          </cell>
          <cell r="F594" t="str">
            <v>P-66</v>
          </cell>
          <cell r="G594">
            <v>241075</v>
          </cell>
        </row>
        <row r="595">
          <cell r="A595">
            <v>241076</v>
          </cell>
          <cell r="B595" t="str">
            <v>カラー鉄板瓦棒葺</v>
          </cell>
          <cell r="C595" t="str">
            <v>厚0.4mm・野地板ラワン共</v>
          </cell>
          <cell r="D595" t="str">
            <v>㎡</v>
          </cell>
          <cell r="E595">
            <v>5210</v>
          </cell>
          <cell r="F595" t="str">
            <v>P-66</v>
          </cell>
          <cell r="G595">
            <v>241076</v>
          </cell>
        </row>
        <row r="596">
          <cell r="A596">
            <v>241077</v>
          </cell>
          <cell r="B596" t="str">
            <v>カラー鉄板瓦棒葺</v>
          </cell>
          <cell r="C596" t="str">
            <v>厚0.4mm・小屋組野地ラワン共</v>
          </cell>
          <cell r="D596" t="str">
            <v>㎡</v>
          </cell>
          <cell r="E596">
            <v>11800</v>
          </cell>
          <cell r="F596" t="str">
            <v>P-66</v>
          </cell>
          <cell r="G596">
            <v>241077</v>
          </cell>
        </row>
        <row r="597">
          <cell r="A597">
            <v>241081</v>
          </cell>
          <cell r="B597" t="str">
            <v>カラー鉄板平板葺</v>
          </cell>
          <cell r="C597" t="str">
            <v>厚0.4mm・四つ切り･野地板を除く下地共</v>
          </cell>
          <cell r="D597" t="str">
            <v>㎡</v>
          </cell>
          <cell r="E597">
            <v>3250</v>
          </cell>
          <cell r="F597" t="str">
            <v>P-66</v>
          </cell>
          <cell r="G597">
            <v>241081</v>
          </cell>
        </row>
        <row r="598">
          <cell r="A598">
            <v>241082</v>
          </cell>
          <cell r="B598" t="str">
            <v>カラー鉄板平板葺</v>
          </cell>
          <cell r="C598" t="str">
            <v>厚0.4mm・四つ切り･野地板ラワン共</v>
          </cell>
          <cell r="D598" t="str">
            <v>㎡</v>
          </cell>
          <cell r="E598">
            <v>4960</v>
          </cell>
          <cell r="F598" t="str">
            <v>P-66</v>
          </cell>
          <cell r="G598">
            <v>241082</v>
          </cell>
        </row>
        <row r="599">
          <cell r="A599">
            <v>241083</v>
          </cell>
          <cell r="B599" t="str">
            <v>カラー鉄板平板葺</v>
          </cell>
          <cell r="C599" t="str">
            <v>厚0.4mm・四つ切り･小屋組野地ラワン共</v>
          </cell>
          <cell r="D599" t="str">
            <v>㎡</v>
          </cell>
          <cell r="E599">
            <v>11600</v>
          </cell>
          <cell r="F599" t="str">
            <v>P-66</v>
          </cell>
          <cell r="G599">
            <v>241083</v>
          </cell>
        </row>
        <row r="600">
          <cell r="A600">
            <v>241085</v>
          </cell>
          <cell r="B600" t="str">
            <v>カラー鉄板平板葺</v>
          </cell>
          <cell r="C600" t="str">
            <v>厚0.5mm・四つ切り･野地板を除く下地共</v>
          </cell>
          <cell r="D600" t="str">
            <v>㎡</v>
          </cell>
          <cell r="E600">
            <v>3500</v>
          </cell>
          <cell r="F600" t="str">
            <v>P-66</v>
          </cell>
          <cell r="G600">
            <v>241085</v>
          </cell>
        </row>
        <row r="601">
          <cell r="A601">
            <v>241086</v>
          </cell>
          <cell r="B601" t="str">
            <v>カラー鉄板平板葺</v>
          </cell>
          <cell r="C601" t="str">
            <v>厚0.5mm・四つ切り･野地板ラワン共</v>
          </cell>
          <cell r="D601" t="str">
            <v>㎡</v>
          </cell>
          <cell r="E601">
            <v>5210</v>
          </cell>
          <cell r="F601" t="str">
            <v>P-66</v>
          </cell>
          <cell r="G601">
            <v>241086</v>
          </cell>
        </row>
        <row r="602">
          <cell r="A602">
            <v>241087</v>
          </cell>
          <cell r="B602" t="str">
            <v>カラー鉄板平板葺</v>
          </cell>
          <cell r="C602" t="str">
            <v>厚0.5mm・四つ切り･小屋組野地ラワン共</v>
          </cell>
          <cell r="D602" t="str">
            <v>㎡</v>
          </cell>
          <cell r="E602">
            <v>11800</v>
          </cell>
          <cell r="F602" t="str">
            <v>P-66</v>
          </cell>
          <cell r="G602">
            <v>241087</v>
          </cell>
        </row>
        <row r="603">
          <cell r="A603">
            <v>241091</v>
          </cell>
          <cell r="B603" t="str">
            <v>長尺カラー鉄板葺</v>
          </cell>
          <cell r="C603" t="str">
            <v>厚0.35mm・野地板を除く下地共</v>
          </cell>
          <cell r="D603" t="str">
            <v>㎡</v>
          </cell>
          <cell r="E603">
            <v>2960</v>
          </cell>
          <cell r="F603" t="str">
            <v>P-66</v>
          </cell>
          <cell r="G603">
            <v>241091</v>
          </cell>
        </row>
        <row r="604">
          <cell r="A604">
            <v>241092</v>
          </cell>
          <cell r="B604" t="str">
            <v>長尺カラー鉄板葺</v>
          </cell>
          <cell r="C604" t="str">
            <v>厚0.35mm・野地板ラワン共</v>
          </cell>
          <cell r="D604" t="str">
            <v>㎡</v>
          </cell>
          <cell r="E604">
            <v>4670</v>
          </cell>
          <cell r="F604" t="str">
            <v>P-66</v>
          </cell>
          <cell r="G604">
            <v>241092</v>
          </cell>
        </row>
        <row r="605">
          <cell r="A605">
            <v>241093</v>
          </cell>
          <cell r="B605" t="str">
            <v>長尺カラー鉄板葺</v>
          </cell>
          <cell r="C605" t="str">
            <v>厚0.35mm・小屋組野地ラワン共</v>
          </cell>
          <cell r="D605" t="str">
            <v>㎡</v>
          </cell>
          <cell r="E605">
            <v>11300</v>
          </cell>
          <cell r="F605" t="str">
            <v>P-66</v>
          </cell>
          <cell r="G605">
            <v>241093</v>
          </cell>
        </row>
        <row r="606">
          <cell r="A606">
            <v>241094</v>
          </cell>
          <cell r="B606" t="str">
            <v>長尺カラー鉄板葺</v>
          </cell>
          <cell r="C606" t="str">
            <v>厚0.4mm・野地板を除く下地共</v>
          </cell>
          <cell r="D606" t="str">
            <v>㎡</v>
          </cell>
          <cell r="E606">
            <v>3020</v>
          </cell>
          <cell r="F606" t="str">
            <v>P-66</v>
          </cell>
          <cell r="G606">
            <v>241094</v>
          </cell>
        </row>
        <row r="607">
          <cell r="A607">
            <v>241095</v>
          </cell>
          <cell r="B607" t="str">
            <v>長尺カラー鉄板葺</v>
          </cell>
          <cell r="C607" t="str">
            <v>厚0.4mm・野地板ラワン共</v>
          </cell>
          <cell r="D607" t="str">
            <v>㎡</v>
          </cell>
          <cell r="E607">
            <v>4730</v>
          </cell>
          <cell r="F607" t="str">
            <v>P-66</v>
          </cell>
          <cell r="G607">
            <v>241095</v>
          </cell>
        </row>
        <row r="608">
          <cell r="A608">
            <v>241096</v>
          </cell>
          <cell r="B608" t="str">
            <v>長尺カラー鉄板葺</v>
          </cell>
          <cell r="C608" t="str">
            <v>厚0.4mm・小屋組野地ラワン共</v>
          </cell>
          <cell r="D608" t="str">
            <v>㎡</v>
          </cell>
          <cell r="E608">
            <v>11300</v>
          </cell>
          <cell r="F608" t="str">
            <v>P-66</v>
          </cell>
          <cell r="G608">
            <v>241096</v>
          </cell>
        </row>
        <row r="609">
          <cell r="A609">
            <v>241097</v>
          </cell>
          <cell r="B609" t="str">
            <v>長尺カラー鉄板葺</v>
          </cell>
          <cell r="C609" t="str">
            <v>厚0.5mm・野地板を除く下地共</v>
          </cell>
          <cell r="D609" t="str">
            <v>㎡</v>
          </cell>
          <cell r="E609">
            <v>3150</v>
          </cell>
          <cell r="F609" t="str">
            <v>P-67</v>
          </cell>
          <cell r="G609">
            <v>241097</v>
          </cell>
        </row>
        <row r="610">
          <cell r="A610">
            <v>241098</v>
          </cell>
          <cell r="B610" t="str">
            <v>長尺カラー鉄板葺</v>
          </cell>
          <cell r="C610" t="str">
            <v>厚0.5mm・野地板ラワン共</v>
          </cell>
          <cell r="D610" t="str">
            <v>㎡</v>
          </cell>
          <cell r="E610">
            <v>4860</v>
          </cell>
          <cell r="F610" t="str">
            <v>P-67</v>
          </cell>
          <cell r="G610">
            <v>241098</v>
          </cell>
        </row>
        <row r="611">
          <cell r="A611">
            <v>241099</v>
          </cell>
          <cell r="B611" t="str">
            <v>長尺カラー鉄板葺</v>
          </cell>
          <cell r="C611" t="str">
            <v>厚0.5mm・小屋組野地ラワン共</v>
          </cell>
          <cell r="D611" t="str">
            <v>㎡</v>
          </cell>
          <cell r="E611">
            <v>11500</v>
          </cell>
          <cell r="F611" t="str">
            <v>P-67</v>
          </cell>
          <cell r="G611">
            <v>241099</v>
          </cell>
        </row>
        <row r="612">
          <cell r="A612">
            <v>241101</v>
          </cell>
          <cell r="B612" t="str">
            <v>カラー鉄板波板葺</v>
          </cell>
          <cell r="C612" t="str">
            <v>厚0.19mm･直張り</v>
          </cell>
          <cell r="D612" t="str">
            <v>㎡</v>
          </cell>
          <cell r="E612">
            <v>1320</v>
          </cell>
          <cell r="F612" t="str">
            <v>P-67</v>
          </cell>
          <cell r="G612">
            <v>241101</v>
          </cell>
        </row>
        <row r="613">
          <cell r="A613">
            <v>241105</v>
          </cell>
          <cell r="B613" t="str">
            <v>カラー鉄板波板葺</v>
          </cell>
          <cell r="C613" t="str">
            <v>厚0.25mm･直張り</v>
          </cell>
          <cell r="D613" t="str">
            <v>㎡</v>
          </cell>
          <cell r="E613">
            <v>1410</v>
          </cell>
          <cell r="F613" t="str">
            <v>P-67</v>
          </cell>
          <cell r="G613">
            <v>241105</v>
          </cell>
        </row>
        <row r="614">
          <cell r="A614">
            <v>241111</v>
          </cell>
          <cell r="B614" t="str">
            <v>亜鉛鉄板瓦棒葺</v>
          </cell>
          <cell r="C614" t="str">
            <v>厚0.5mm・野地板を除く下地共</v>
          </cell>
          <cell r="D614" t="str">
            <v>㎡</v>
          </cell>
          <cell r="E614">
            <v>3540</v>
          </cell>
          <cell r="F614" t="str">
            <v>P-67</v>
          </cell>
          <cell r="G614">
            <v>241111</v>
          </cell>
        </row>
        <row r="615">
          <cell r="A615">
            <v>241112</v>
          </cell>
          <cell r="B615" t="str">
            <v>亜鉛鉄板瓦棒葺</v>
          </cell>
          <cell r="C615" t="str">
            <v>厚0.5mm・野地板ラワン共</v>
          </cell>
          <cell r="D615" t="str">
            <v>㎡</v>
          </cell>
          <cell r="E615">
            <v>5250</v>
          </cell>
          <cell r="F615" t="str">
            <v>P-67</v>
          </cell>
          <cell r="G615">
            <v>241112</v>
          </cell>
        </row>
        <row r="616">
          <cell r="A616">
            <v>241113</v>
          </cell>
          <cell r="B616" t="str">
            <v>亜鉛鉄板瓦棒葺</v>
          </cell>
          <cell r="C616" t="str">
            <v>厚0.5mm・小屋組野地ラワン共</v>
          </cell>
          <cell r="D616" t="str">
            <v>㎡</v>
          </cell>
          <cell r="E616">
            <v>11900</v>
          </cell>
          <cell r="F616" t="str">
            <v>P-67</v>
          </cell>
          <cell r="G616">
            <v>241113</v>
          </cell>
        </row>
        <row r="617">
          <cell r="A617">
            <v>241115</v>
          </cell>
          <cell r="B617" t="str">
            <v>亜鉛鉄板瓦棒葺</v>
          </cell>
          <cell r="C617" t="str">
            <v>厚0.6mm・野地板を除く下地共</v>
          </cell>
          <cell r="D617" t="str">
            <v>㎡</v>
          </cell>
          <cell r="E617">
            <v>3780</v>
          </cell>
          <cell r="F617" t="str">
            <v>P-67</v>
          </cell>
          <cell r="G617">
            <v>241115</v>
          </cell>
        </row>
        <row r="618">
          <cell r="A618">
            <v>241116</v>
          </cell>
          <cell r="B618" t="str">
            <v>亜鉛鉄板瓦棒葺</v>
          </cell>
          <cell r="C618" t="str">
            <v>厚0.6mm・野地板ラワン共</v>
          </cell>
          <cell r="D618" t="str">
            <v>㎡</v>
          </cell>
          <cell r="E618">
            <v>5490</v>
          </cell>
          <cell r="F618" t="str">
            <v>P-67</v>
          </cell>
          <cell r="G618">
            <v>241116</v>
          </cell>
        </row>
        <row r="619">
          <cell r="A619">
            <v>241117</v>
          </cell>
          <cell r="B619" t="str">
            <v>亜鉛鉄板瓦棒葺</v>
          </cell>
          <cell r="C619" t="str">
            <v>厚0.6mm・小屋組野地ラワン共</v>
          </cell>
          <cell r="D619" t="str">
            <v>㎡</v>
          </cell>
          <cell r="E619">
            <v>12100</v>
          </cell>
          <cell r="F619" t="str">
            <v>P-67</v>
          </cell>
          <cell r="G619">
            <v>241117</v>
          </cell>
        </row>
        <row r="620">
          <cell r="A620">
            <v>241121</v>
          </cell>
          <cell r="B620" t="str">
            <v>亜鉛鉄板平板葺</v>
          </cell>
          <cell r="C620" t="str">
            <v>厚0.5mm・四つ切り･野地板を除く下地共</v>
          </cell>
          <cell r="D620" t="str">
            <v>㎡</v>
          </cell>
          <cell r="E620">
            <v>3280</v>
          </cell>
          <cell r="F620" t="str">
            <v>P-67</v>
          </cell>
          <cell r="G620">
            <v>241121</v>
          </cell>
        </row>
        <row r="621">
          <cell r="A621">
            <v>241122</v>
          </cell>
          <cell r="B621" t="str">
            <v>亜鉛鉄板平板葺</v>
          </cell>
          <cell r="C621" t="str">
            <v>厚0.5mm・四つ切り･野地板ラワン共</v>
          </cell>
          <cell r="D621" t="str">
            <v>㎡</v>
          </cell>
          <cell r="E621">
            <v>4990</v>
          </cell>
          <cell r="F621" t="str">
            <v>P-67</v>
          </cell>
          <cell r="G621">
            <v>241122</v>
          </cell>
        </row>
        <row r="622">
          <cell r="A622">
            <v>241123</v>
          </cell>
          <cell r="B622" t="str">
            <v>亜鉛鉄板平板葺</v>
          </cell>
          <cell r="C622" t="str">
            <v>厚0.5mm・四つ切り･小屋組野地ラワン共</v>
          </cell>
          <cell r="D622" t="str">
            <v>㎡</v>
          </cell>
          <cell r="E622">
            <v>11600</v>
          </cell>
          <cell r="F622" t="str">
            <v>P-67</v>
          </cell>
          <cell r="G622">
            <v>241123</v>
          </cell>
        </row>
        <row r="623">
          <cell r="A623">
            <v>241125</v>
          </cell>
          <cell r="B623" t="str">
            <v>亜鉛鉄板平板葺</v>
          </cell>
          <cell r="C623" t="str">
            <v>厚0.6mm・四つ切り･野地板を除く下地共</v>
          </cell>
          <cell r="D623" t="str">
            <v>㎡</v>
          </cell>
          <cell r="E623">
            <v>3460</v>
          </cell>
          <cell r="F623" t="str">
            <v>P-67</v>
          </cell>
          <cell r="G623">
            <v>241125</v>
          </cell>
        </row>
        <row r="624">
          <cell r="A624">
            <v>241126</v>
          </cell>
          <cell r="B624" t="str">
            <v>亜鉛鉄板平板葺</v>
          </cell>
          <cell r="C624" t="str">
            <v>厚0.6mm・四つ切り･野地板ラワン共</v>
          </cell>
          <cell r="D624" t="str">
            <v>㎡</v>
          </cell>
          <cell r="E624">
            <v>5170</v>
          </cell>
          <cell r="F624" t="str">
            <v>P-67</v>
          </cell>
          <cell r="G624">
            <v>241126</v>
          </cell>
        </row>
        <row r="625">
          <cell r="A625">
            <v>241127</v>
          </cell>
          <cell r="B625" t="str">
            <v>亜鉛鉄板平板葺</v>
          </cell>
          <cell r="C625" t="str">
            <v>厚0.6mm・四つ切り･小屋組野地ラワン共</v>
          </cell>
          <cell r="D625" t="str">
            <v>㎡</v>
          </cell>
          <cell r="E625">
            <v>11800</v>
          </cell>
          <cell r="F625" t="str">
            <v>P-67</v>
          </cell>
          <cell r="G625">
            <v>241127</v>
          </cell>
        </row>
        <row r="626">
          <cell r="A626">
            <v>241131</v>
          </cell>
          <cell r="B626" t="str">
            <v>亜鉛鉄板波板葺</v>
          </cell>
          <cell r="C626" t="str">
            <v>厚0.19mm･直張り</v>
          </cell>
          <cell r="D626" t="str">
            <v>㎡</v>
          </cell>
          <cell r="E626">
            <v>1210</v>
          </cell>
          <cell r="F626" t="str">
            <v>P-67</v>
          </cell>
          <cell r="G626">
            <v>241131</v>
          </cell>
        </row>
        <row r="627">
          <cell r="A627">
            <v>241135</v>
          </cell>
          <cell r="B627" t="str">
            <v>亜鉛鉄板波板葺</v>
          </cell>
          <cell r="C627" t="str">
            <v>厚0.25mm･直張り</v>
          </cell>
          <cell r="D627" t="str">
            <v>㎡</v>
          </cell>
          <cell r="E627">
            <v>1290</v>
          </cell>
          <cell r="F627" t="str">
            <v>P-67</v>
          </cell>
          <cell r="G627">
            <v>241135</v>
          </cell>
        </row>
        <row r="628">
          <cell r="A628">
            <v>241151</v>
          </cell>
          <cell r="B628" t="str">
            <v>銅板瓦棒葺</v>
          </cell>
          <cell r="C628" t="str">
            <v>厚0.3mm・野地板を除く下地共</v>
          </cell>
          <cell r="D628" t="str">
            <v>㎡</v>
          </cell>
          <cell r="E628">
            <v>10600</v>
          </cell>
          <cell r="F628" t="str">
            <v>P-67</v>
          </cell>
          <cell r="G628">
            <v>241151</v>
          </cell>
        </row>
        <row r="629">
          <cell r="A629">
            <v>241155</v>
          </cell>
          <cell r="B629" t="str">
            <v>銅板瓦棒葺</v>
          </cell>
          <cell r="C629" t="str">
            <v>厚0.4mm・野地板を除く下地共</v>
          </cell>
          <cell r="D629" t="str">
            <v>㎡</v>
          </cell>
          <cell r="E629">
            <v>11500</v>
          </cell>
          <cell r="F629" t="str">
            <v>P-67</v>
          </cell>
          <cell r="G629">
            <v>241155</v>
          </cell>
        </row>
        <row r="630">
          <cell r="A630">
            <v>241161</v>
          </cell>
          <cell r="B630" t="str">
            <v>銅板平板葺</v>
          </cell>
          <cell r="C630" t="str">
            <v>厚0.3mm・四つ切り･野地板を除く下地共</v>
          </cell>
          <cell r="D630" t="str">
            <v>㎡</v>
          </cell>
          <cell r="E630">
            <v>8560</v>
          </cell>
          <cell r="F630" t="str">
            <v>P-67</v>
          </cell>
          <cell r="G630">
            <v>241161</v>
          </cell>
        </row>
        <row r="631">
          <cell r="A631">
            <v>241165</v>
          </cell>
          <cell r="B631" t="str">
            <v>銅板平板葺</v>
          </cell>
          <cell r="C631" t="str">
            <v>厚0.4mm・四つ切り･野地板を除く下地共</v>
          </cell>
          <cell r="D631" t="str">
            <v>㎡</v>
          </cell>
          <cell r="E631">
            <v>9200</v>
          </cell>
          <cell r="F631" t="str">
            <v>P-67</v>
          </cell>
          <cell r="G631">
            <v>241165</v>
          </cell>
        </row>
        <row r="632">
          <cell r="A632">
            <v>241201</v>
          </cell>
          <cell r="B632" t="str">
            <v>カラー鉄板折板葺</v>
          </cell>
          <cell r="C632" t="str">
            <v>厚0.6mm･山高85mm･下地を除く</v>
          </cell>
          <cell r="D632" t="str">
            <v>㎡</v>
          </cell>
          <cell r="E632">
            <v>2650</v>
          </cell>
          <cell r="F632" t="str">
            <v>P-67</v>
          </cell>
          <cell r="G632">
            <v>241201</v>
          </cell>
        </row>
        <row r="633">
          <cell r="A633">
            <v>241202</v>
          </cell>
          <cell r="B633" t="str">
            <v>カラー鉄板折板葺</v>
          </cell>
          <cell r="C633" t="str">
            <v>厚0.6mm･山高150mm･下地を除く</v>
          </cell>
          <cell r="D633" t="str">
            <v>㎡</v>
          </cell>
          <cell r="E633">
            <v>2960</v>
          </cell>
          <cell r="F633" t="str">
            <v>P-67</v>
          </cell>
          <cell r="G633">
            <v>241202</v>
          </cell>
        </row>
        <row r="634">
          <cell r="A634">
            <v>241211</v>
          </cell>
          <cell r="B634" t="str">
            <v>カラー鉄板折板葺</v>
          </cell>
          <cell r="C634" t="str">
            <v>厚0.8mm･山高85mm･下地を除く</v>
          </cell>
          <cell r="D634" t="str">
            <v>㎡</v>
          </cell>
          <cell r="E634">
            <v>3040</v>
          </cell>
          <cell r="F634" t="str">
            <v>P-67</v>
          </cell>
          <cell r="G634">
            <v>241211</v>
          </cell>
        </row>
        <row r="635">
          <cell r="A635">
            <v>241212</v>
          </cell>
          <cell r="B635" t="str">
            <v>カラー鉄板折板葺</v>
          </cell>
          <cell r="C635" t="str">
            <v>厚0.8mm･山高150mm･下地を除く</v>
          </cell>
          <cell r="D635" t="str">
            <v>㎡</v>
          </cell>
          <cell r="E635">
            <v>3420</v>
          </cell>
          <cell r="F635" t="str">
            <v>P-67</v>
          </cell>
          <cell r="G635">
            <v>241212</v>
          </cell>
        </row>
        <row r="636">
          <cell r="A636">
            <v>241213</v>
          </cell>
          <cell r="B636" t="str">
            <v>カラー鉄板折板葺</v>
          </cell>
          <cell r="C636" t="str">
            <v>厚0.8mm･山高175mm･下地を除く</v>
          </cell>
          <cell r="D636" t="str">
            <v>㎡</v>
          </cell>
          <cell r="E636">
            <v>3620</v>
          </cell>
          <cell r="F636" t="str">
            <v>P-67</v>
          </cell>
          <cell r="G636">
            <v>241213</v>
          </cell>
        </row>
        <row r="637">
          <cell r="A637">
            <v>241221</v>
          </cell>
          <cell r="B637" t="str">
            <v>カラー鉄板折板葺</v>
          </cell>
          <cell r="C637" t="str">
            <v>厚1.0mm･山高175mm･下地を除く</v>
          </cell>
          <cell r="D637" t="str">
            <v>㎡</v>
          </cell>
          <cell r="E637">
            <v>4370</v>
          </cell>
          <cell r="F637" t="str">
            <v>P-67</v>
          </cell>
          <cell r="G637">
            <v>241221</v>
          </cell>
        </row>
        <row r="638">
          <cell r="A638">
            <v>241231</v>
          </cell>
          <cell r="B638" t="str">
            <v>塩ビ鋼板折板葺</v>
          </cell>
          <cell r="C638" t="str">
            <v>厚0.6mm･山高85mm･下地を除く</v>
          </cell>
          <cell r="D638" t="str">
            <v>㎡</v>
          </cell>
          <cell r="E638">
            <v>3700</v>
          </cell>
          <cell r="F638" t="str">
            <v>P-67</v>
          </cell>
          <cell r="G638">
            <v>241231</v>
          </cell>
        </row>
        <row r="639">
          <cell r="A639">
            <v>241232</v>
          </cell>
          <cell r="B639" t="str">
            <v>塩ビ鋼板折板葺</v>
          </cell>
          <cell r="C639" t="str">
            <v>厚0.6mm･山高150mm･下地を除く</v>
          </cell>
          <cell r="D639" t="str">
            <v>㎡</v>
          </cell>
          <cell r="E639">
            <v>4020</v>
          </cell>
          <cell r="F639" t="str">
            <v>P-67</v>
          </cell>
          <cell r="G639">
            <v>241232</v>
          </cell>
        </row>
        <row r="640">
          <cell r="A640">
            <v>241241</v>
          </cell>
          <cell r="B640" t="str">
            <v>塩ビ鋼板折板葺</v>
          </cell>
          <cell r="C640" t="str">
            <v>厚0.8mm･山高85mm･下地を除く</v>
          </cell>
          <cell r="D640" t="str">
            <v>㎡</v>
          </cell>
          <cell r="E640">
            <v>4020</v>
          </cell>
          <cell r="F640" t="str">
            <v>P-67</v>
          </cell>
          <cell r="G640">
            <v>241241</v>
          </cell>
        </row>
        <row r="641">
          <cell r="A641">
            <v>241242</v>
          </cell>
          <cell r="B641" t="str">
            <v>塩ビ鋼板折板葺</v>
          </cell>
          <cell r="C641" t="str">
            <v>厚0.8mm･山高150mm･下地を除く</v>
          </cell>
          <cell r="D641" t="str">
            <v>㎡</v>
          </cell>
          <cell r="E641">
            <v>4360</v>
          </cell>
          <cell r="F641" t="str">
            <v>P-67</v>
          </cell>
          <cell r="G641">
            <v>241242</v>
          </cell>
        </row>
        <row r="642">
          <cell r="A642">
            <v>241243</v>
          </cell>
          <cell r="B642" t="str">
            <v>塩ビ鋼板折板葺</v>
          </cell>
          <cell r="C642" t="str">
            <v>厚0.8mm･山高175mm･下地を除く</v>
          </cell>
          <cell r="D642" t="str">
            <v>㎡</v>
          </cell>
          <cell r="E642">
            <v>5000</v>
          </cell>
          <cell r="F642" t="str">
            <v>P-67</v>
          </cell>
          <cell r="G642">
            <v>241243</v>
          </cell>
        </row>
        <row r="643">
          <cell r="A643">
            <v>241251</v>
          </cell>
          <cell r="B643" t="str">
            <v>塩ビ鋼板折板葺</v>
          </cell>
          <cell r="C643" t="str">
            <v>厚1.0mm･山高175mm･下地を除く</v>
          </cell>
          <cell r="D643" t="str">
            <v>㎡</v>
          </cell>
          <cell r="E643">
            <v>5400</v>
          </cell>
          <cell r="F643" t="str">
            <v>P-67</v>
          </cell>
          <cell r="G643">
            <v>241251</v>
          </cell>
        </row>
        <row r="644">
          <cell r="A644">
            <v>241301</v>
          </cell>
          <cell r="B644" t="str">
            <v>タイトフレーム</v>
          </cell>
          <cell r="C644" t="str">
            <v>折板用・山高85mm～170mm・下地を除く</v>
          </cell>
          <cell r="D644" t="str">
            <v>ｍ</v>
          </cell>
          <cell r="E644">
            <v>1130</v>
          </cell>
          <cell r="F644" t="str">
            <v>P-67</v>
          </cell>
          <cell r="G644">
            <v>241301</v>
          </cell>
        </row>
        <row r="645">
          <cell r="A645">
            <v>241305</v>
          </cell>
          <cell r="B645" t="str">
            <v>止面戸</v>
          </cell>
          <cell r="C645" t="str">
            <v>折板用・山高85mm～170mm・下地を除く</v>
          </cell>
          <cell r="D645" t="str">
            <v>ｍ</v>
          </cell>
          <cell r="E645">
            <v>1490</v>
          </cell>
          <cell r="F645" t="str">
            <v>P-67</v>
          </cell>
          <cell r="G645">
            <v>241305</v>
          </cell>
        </row>
        <row r="646">
          <cell r="A646">
            <v>241307</v>
          </cell>
          <cell r="B646" t="str">
            <v>軒先面戸</v>
          </cell>
          <cell r="C646" t="str">
            <v>折板用・山高85mm～170mm・下地を除く</v>
          </cell>
          <cell r="D646" t="str">
            <v>ｍ</v>
          </cell>
          <cell r="E646">
            <v>1060</v>
          </cell>
          <cell r="F646" t="str">
            <v>P-67</v>
          </cell>
          <cell r="G646">
            <v>241307</v>
          </cell>
        </row>
        <row r="647">
          <cell r="A647">
            <v>241311</v>
          </cell>
          <cell r="B647" t="str">
            <v>軒先フレーム</v>
          </cell>
          <cell r="C647" t="str">
            <v>折板用・山高85mm～170mm・下地を除く</v>
          </cell>
          <cell r="D647" t="str">
            <v>ｍ</v>
          </cell>
          <cell r="E647">
            <v>1070</v>
          </cell>
          <cell r="F647" t="str">
            <v>P-67</v>
          </cell>
          <cell r="G647">
            <v>241311</v>
          </cell>
        </row>
        <row r="648">
          <cell r="A648">
            <v>241315</v>
          </cell>
          <cell r="B648" t="str">
            <v>棟包[エプロン無し]</v>
          </cell>
          <cell r="C648" t="str">
            <v>折板用・山高85mm～170mm・下地を除く</v>
          </cell>
          <cell r="D648" t="str">
            <v>ｍ</v>
          </cell>
          <cell r="E648">
            <v>2450</v>
          </cell>
          <cell r="F648" t="str">
            <v>P-67</v>
          </cell>
          <cell r="G648">
            <v>241315</v>
          </cell>
        </row>
        <row r="649">
          <cell r="A649">
            <v>241341</v>
          </cell>
          <cell r="B649" t="str">
            <v>カラー鉄板平板葺</v>
          </cell>
          <cell r="C649" t="str">
            <v>(庇)・厚0.4mm・四つ切り・幅45cm</v>
          </cell>
          <cell r="D649" t="str">
            <v>ｍ</v>
          </cell>
          <cell r="E649">
            <v>1460</v>
          </cell>
          <cell r="F649" t="str">
            <v>P-67</v>
          </cell>
          <cell r="G649">
            <v>241341</v>
          </cell>
        </row>
        <row r="650">
          <cell r="A650">
            <v>241343</v>
          </cell>
          <cell r="B650" t="str">
            <v>カラー鉄板平板葺</v>
          </cell>
          <cell r="C650" t="str">
            <v>(庇)・厚0.4mm・四つ切り・幅60cm</v>
          </cell>
          <cell r="D650" t="str">
            <v>ｍ</v>
          </cell>
          <cell r="E650">
            <v>1950</v>
          </cell>
          <cell r="F650" t="str">
            <v>P-67</v>
          </cell>
          <cell r="G650">
            <v>241343</v>
          </cell>
        </row>
        <row r="651">
          <cell r="A651">
            <v>241345</v>
          </cell>
          <cell r="B651" t="str">
            <v>亜鉛鉄板平板葺</v>
          </cell>
          <cell r="C651" t="str">
            <v>(庇)・厚0.4mm・四つ切り・幅45cm</v>
          </cell>
          <cell r="D651" t="str">
            <v>ｍ</v>
          </cell>
          <cell r="E651">
            <v>1470</v>
          </cell>
          <cell r="F651" t="str">
            <v>P-67</v>
          </cell>
          <cell r="G651">
            <v>241345</v>
          </cell>
        </row>
        <row r="652">
          <cell r="A652">
            <v>241347</v>
          </cell>
          <cell r="B652" t="str">
            <v>亜鉛鉄板平板葺</v>
          </cell>
          <cell r="C652" t="str">
            <v>(庇)・厚0.4mm・四つ切り・幅60cm</v>
          </cell>
          <cell r="D652" t="str">
            <v>ｍ</v>
          </cell>
          <cell r="E652">
            <v>1960</v>
          </cell>
          <cell r="F652" t="str">
            <v>P-67</v>
          </cell>
          <cell r="G652">
            <v>241347</v>
          </cell>
        </row>
        <row r="653">
          <cell r="A653">
            <v>241401</v>
          </cell>
          <cell r="B653" t="str">
            <v>波形ワイヤガラス</v>
          </cell>
          <cell r="C653" t="str">
            <v>厚6mm・小波重葺</v>
          </cell>
          <cell r="D653" t="str">
            <v>㎡</v>
          </cell>
          <cell r="E653">
            <v>18000</v>
          </cell>
          <cell r="F653" t="str">
            <v>P-67</v>
          </cell>
          <cell r="G653">
            <v>241401</v>
          </cell>
        </row>
        <row r="654">
          <cell r="A654">
            <v>241402</v>
          </cell>
          <cell r="B654" t="str">
            <v>波形ワイヤガラス</v>
          </cell>
          <cell r="C654" t="str">
            <v>厚6mm・小波平葺</v>
          </cell>
          <cell r="D654" t="str">
            <v>㎡</v>
          </cell>
          <cell r="E654">
            <v>18000</v>
          </cell>
          <cell r="F654" t="str">
            <v>P-67</v>
          </cell>
          <cell r="G654">
            <v>241402</v>
          </cell>
        </row>
        <row r="655">
          <cell r="A655">
            <v>241403</v>
          </cell>
          <cell r="B655" t="str">
            <v>波形ワイヤガラス</v>
          </cell>
          <cell r="C655" t="str">
            <v>厚7mm・大波平葺</v>
          </cell>
          <cell r="D655" t="str">
            <v>㎡</v>
          </cell>
          <cell r="E655">
            <v>18400</v>
          </cell>
          <cell r="F655" t="str">
            <v>P-67</v>
          </cell>
          <cell r="G655">
            <v>241403</v>
          </cell>
        </row>
        <row r="656">
          <cell r="A656">
            <v>241404</v>
          </cell>
          <cell r="B656" t="str">
            <v>波形ワイヤガラス</v>
          </cell>
          <cell r="C656" t="str">
            <v>厚7mm・特大波</v>
          </cell>
          <cell r="D656" t="str">
            <v>㎡</v>
          </cell>
          <cell r="E656">
            <v>18400</v>
          </cell>
          <cell r="F656" t="str">
            <v>P-67</v>
          </cell>
          <cell r="G656">
            <v>241404</v>
          </cell>
        </row>
        <row r="657">
          <cell r="A657">
            <v>241411</v>
          </cell>
          <cell r="B657" t="str">
            <v>硬質塩ビ波板葺</v>
          </cell>
          <cell r="C657" t="str">
            <v>厚0.8mm・小波・木造下地</v>
          </cell>
          <cell r="D657" t="str">
            <v>㎡</v>
          </cell>
          <cell r="E657">
            <v>1310</v>
          </cell>
          <cell r="F657" t="str">
            <v>P-68</v>
          </cell>
          <cell r="G657">
            <v>241411</v>
          </cell>
        </row>
        <row r="658">
          <cell r="A658">
            <v>241412</v>
          </cell>
          <cell r="B658" t="str">
            <v>硬質塩ビ波板葺</v>
          </cell>
          <cell r="C658" t="str">
            <v>厚1.0mm・大波・木造下地</v>
          </cell>
          <cell r="D658" t="str">
            <v>㎡</v>
          </cell>
          <cell r="E658">
            <v>1720</v>
          </cell>
          <cell r="F658" t="str">
            <v>P-68</v>
          </cell>
          <cell r="G658">
            <v>241412</v>
          </cell>
        </row>
        <row r="659">
          <cell r="A659">
            <v>241421</v>
          </cell>
          <cell r="B659" t="str">
            <v>硬質塩ビ波板葺</v>
          </cell>
          <cell r="C659" t="str">
            <v>厚0.8mm・小波・鉄骨下地</v>
          </cell>
          <cell r="D659" t="str">
            <v>㎡</v>
          </cell>
          <cell r="E659">
            <v>1330</v>
          </cell>
          <cell r="F659" t="str">
            <v>P-68</v>
          </cell>
          <cell r="G659">
            <v>241421</v>
          </cell>
        </row>
        <row r="660">
          <cell r="A660">
            <v>241422</v>
          </cell>
          <cell r="B660" t="str">
            <v>硬質塩ビ波板葺</v>
          </cell>
          <cell r="C660" t="str">
            <v>厚1.0mm・大波・鉄骨下地</v>
          </cell>
          <cell r="D660" t="str">
            <v>㎡</v>
          </cell>
          <cell r="E660">
            <v>1760</v>
          </cell>
          <cell r="F660" t="str">
            <v>P-68</v>
          </cell>
          <cell r="G660">
            <v>241422</v>
          </cell>
        </row>
        <row r="661">
          <cell r="A661">
            <v>241431</v>
          </cell>
          <cell r="B661" t="str">
            <v>ガラス繊維強化ポリ板葺</v>
          </cell>
          <cell r="C661" t="str">
            <v>厚0.8mm・小波・木造下地</v>
          </cell>
          <cell r="D661" t="str">
            <v>㎡</v>
          </cell>
          <cell r="E661">
            <v>1970</v>
          </cell>
          <cell r="F661" t="str">
            <v>P-68</v>
          </cell>
          <cell r="G661">
            <v>241431</v>
          </cell>
        </row>
        <row r="662">
          <cell r="A662">
            <v>241432</v>
          </cell>
          <cell r="B662" t="str">
            <v>ガラス繊維強化ポリ板葺</v>
          </cell>
          <cell r="C662" t="str">
            <v>厚1.2mm・大波・木造下地</v>
          </cell>
          <cell r="D662" t="str">
            <v>㎡</v>
          </cell>
          <cell r="E662">
            <v>2740</v>
          </cell>
          <cell r="F662" t="str">
            <v>P-68</v>
          </cell>
          <cell r="G662">
            <v>241432</v>
          </cell>
        </row>
        <row r="663">
          <cell r="A663">
            <v>241441</v>
          </cell>
          <cell r="B663" t="str">
            <v>ガラス繊維強化ポリ板葺</v>
          </cell>
          <cell r="C663" t="str">
            <v>厚0.8mm・小波・鉄骨下地</v>
          </cell>
          <cell r="D663" t="str">
            <v>㎡</v>
          </cell>
          <cell r="E663">
            <v>1970</v>
          </cell>
          <cell r="F663" t="str">
            <v>P-68</v>
          </cell>
          <cell r="G663">
            <v>241441</v>
          </cell>
        </row>
        <row r="664">
          <cell r="A664">
            <v>241442</v>
          </cell>
          <cell r="B664" t="str">
            <v>ガラス繊維強化ポリ板葺</v>
          </cell>
          <cell r="C664" t="str">
            <v>厚1.2mm・大波・鉄骨下地</v>
          </cell>
          <cell r="D664" t="str">
            <v>㎡</v>
          </cell>
          <cell r="E664">
            <v>2770</v>
          </cell>
          <cell r="F664" t="str">
            <v>P-68</v>
          </cell>
          <cell r="G664">
            <v>241442</v>
          </cell>
        </row>
        <row r="665">
          <cell r="A665">
            <v>241501</v>
          </cell>
          <cell r="B665" t="str">
            <v>石綿スレート波板葺</v>
          </cell>
          <cell r="C665" t="str">
            <v>小波･6番･木造下地</v>
          </cell>
          <cell r="D665" t="str">
            <v>㎡</v>
          </cell>
          <cell r="E665">
            <v>3030</v>
          </cell>
          <cell r="F665" t="str">
            <v>P-68</v>
          </cell>
          <cell r="G665">
            <v>241501</v>
          </cell>
        </row>
        <row r="666">
          <cell r="A666">
            <v>241502</v>
          </cell>
          <cell r="B666" t="str">
            <v>石綿スレート波板葺</v>
          </cell>
          <cell r="C666" t="str">
            <v>大波･6番･木造下地</v>
          </cell>
          <cell r="D666" t="str">
            <v>㎡</v>
          </cell>
          <cell r="E666">
            <v>3000</v>
          </cell>
          <cell r="F666" t="str">
            <v>P-68</v>
          </cell>
          <cell r="G666">
            <v>241502</v>
          </cell>
        </row>
        <row r="667">
          <cell r="A667">
            <v>241511</v>
          </cell>
          <cell r="B667" t="str">
            <v>石綿スレート波板葺</v>
          </cell>
          <cell r="C667" t="str">
            <v>小波･6番･鉄骨下地</v>
          </cell>
          <cell r="D667" t="str">
            <v>㎡</v>
          </cell>
          <cell r="E667">
            <v>3490</v>
          </cell>
          <cell r="F667" t="str">
            <v>P-68</v>
          </cell>
          <cell r="G667">
            <v>241511</v>
          </cell>
        </row>
        <row r="668">
          <cell r="A668">
            <v>241512</v>
          </cell>
          <cell r="B668" t="str">
            <v>石綿スレート波板葺</v>
          </cell>
          <cell r="C668" t="str">
            <v>大波･6番･鉄骨下地</v>
          </cell>
          <cell r="D668" t="str">
            <v>㎡</v>
          </cell>
          <cell r="E668">
            <v>3490</v>
          </cell>
          <cell r="F668" t="str">
            <v>P-68</v>
          </cell>
          <cell r="G668">
            <v>241512</v>
          </cell>
        </row>
        <row r="669">
          <cell r="A669">
            <v>241521</v>
          </cell>
          <cell r="B669" t="str">
            <v>石綿スレート役物</v>
          </cell>
          <cell r="C669" t="str">
            <v>曲棟</v>
          </cell>
          <cell r="D669" t="str">
            <v>ｍ</v>
          </cell>
          <cell r="E669">
            <v>3110</v>
          </cell>
          <cell r="F669" t="str">
            <v>P-68</v>
          </cell>
          <cell r="G669">
            <v>241521</v>
          </cell>
        </row>
        <row r="670">
          <cell r="A670">
            <v>241525</v>
          </cell>
          <cell r="B670" t="str">
            <v>石綿スレート役物</v>
          </cell>
          <cell r="C670" t="str">
            <v>巴</v>
          </cell>
          <cell r="D670" t="str">
            <v>ヶ所</v>
          </cell>
          <cell r="E670">
            <v>2050</v>
          </cell>
          <cell r="F670" t="str">
            <v>P-68</v>
          </cell>
          <cell r="G670">
            <v>241525</v>
          </cell>
        </row>
        <row r="671">
          <cell r="A671">
            <v>241531</v>
          </cell>
          <cell r="B671" t="str">
            <v>石綿スレート役物</v>
          </cell>
          <cell r="C671" t="str">
            <v>けらば</v>
          </cell>
          <cell r="D671" t="str">
            <v>ｍ</v>
          </cell>
          <cell r="E671">
            <v>1160</v>
          </cell>
          <cell r="F671" t="str">
            <v>P-68</v>
          </cell>
          <cell r="G671">
            <v>241531</v>
          </cell>
        </row>
        <row r="672">
          <cell r="A672">
            <v>241535</v>
          </cell>
          <cell r="B672" t="str">
            <v>石綿スレート役物</v>
          </cell>
          <cell r="C672" t="str">
            <v>角当</v>
          </cell>
          <cell r="D672" t="str">
            <v>ｍ</v>
          </cell>
          <cell r="E672">
            <v>1160</v>
          </cell>
          <cell r="F672" t="str">
            <v>P-68</v>
          </cell>
          <cell r="G672">
            <v>241535</v>
          </cell>
        </row>
        <row r="673">
          <cell r="A673">
            <v>241541</v>
          </cell>
          <cell r="B673" t="str">
            <v>石綿スレート役物</v>
          </cell>
          <cell r="C673" t="str">
            <v>面戸</v>
          </cell>
          <cell r="D673" t="str">
            <v>ｍ</v>
          </cell>
          <cell r="E673">
            <v>3090</v>
          </cell>
          <cell r="F673" t="str">
            <v>P-68</v>
          </cell>
          <cell r="G673">
            <v>241541</v>
          </cell>
        </row>
        <row r="674">
          <cell r="A674">
            <v>241545</v>
          </cell>
          <cell r="B674" t="str">
            <v>石綿スレート役物</v>
          </cell>
          <cell r="C674" t="str">
            <v>軒先加工</v>
          </cell>
          <cell r="D674" t="str">
            <v>ｍ</v>
          </cell>
          <cell r="E674">
            <v>2300</v>
          </cell>
          <cell r="F674" t="str">
            <v>P-68</v>
          </cell>
          <cell r="G674">
            <v>241545</v>
          </cell>
        </row>
        <row r="675">
          <cell r="A675">
            <v>241601</v>
          </cell>
          <cell r="B675" t="str">
            <v>木毛セメント板張</v>
          </cell>
          <cell r="C675" t="str">
            <v>㎡</v>
          </cell>
          <cell r="D675" t="str">
            <v>㎡</v>
          </cell>
          <cell r="E675">
            <v>2160</v>
          </cell>
          <cell r="F675" t="str">
            <v>P-68</v>
          </cell>
          <cell r="G675">
            <v>241601</v>
          </cell>
        </row>
        <row r="676">
          <cell r="A676">
            <v>241621</v>
          </cell>
          <cell r="B676" t="str">
            <v>アスファルトルーフィング</v>
          </cell>
          <cell r="C676" t="str">
            <v>㎡</v>
          </cell>
          <cell r="D676" t="str">
            <v>㎡</v>
          </cell>
          <cell r="E676">
            <v>440</v>
          </cell>
          <cell r="F676" t="str">
            <v>P-68</v>
          </cell>
          <cell r="G676">
            <v>241621</v>
          </cell>
        </row>
        <row r="677">
          <cell r="A677">
            <v>241701</v>
          </cell>
          <cell r="B677" t="str">
            <v>沖縄在来瓦葺</v>
          </cell>
          <cell r="C677" t="str">
            <v>しっくい・標準役物共・下地別途</v>
          </cell>
          <cell r="D677" t="str">
            <v>㎡</v>
          </cell>
          <cell r="E677">
            <v>10100</v>
          </cell>
          <cell r="F677" t="str">
            <v>P-68</v>
          </cell>
          <cell r="G677">
            <v>241701</v>
          </cell>
        </row>
        <row r="678">
          <cell r="A678">
            <v>241703</v>
          </cell>
          <cell r="B678" t="str">
            <v>沖縄在来瓦葺</v>
          </cell>
          <cell r="C678" t="str">
            <v>和式小屋組・杉野地板共</v>
          </cell>
          <cell r="D678" t="str">
            <v>㎡</v>
          </cell>
          <cell r="E678">
            <v>20300</v>
          </cell>
          <cell r="F678" t="str">
            <v>P-68</v>
          </cell>
          <cell r="G678">
            <v>241703</v>
          </cell>
        </row>
        <row r="679">
          <cell r="A679">
            <v>241711</v>
          </cell>
          <cell r="B679" t="str">
            <v>沖縄S型瓦葺</v>
          </cell>
          <cell r="C679" t="str">
            <v>しっくい・標準役物共・下地別途</v>
          </cell>
          <cell r="D679" t="str">
            <v>㎡</v>
          </cell>
          <cell r="E679">
            <v>16400</v>
          </cell>
          <cell r="F679" t="str">
            <v>P-68</v>
          </cell>
          <cell r="G679">
            <v>241711</v>
          </cell>
        </row>
        <row r="680">
          <cell r="A680">
            <v>241713</v>
          </cell>
          <cell r="B680" t="str">
            <v>沖縄S型瓦葺</v>
          </cell>
          <cell r="C680" t="str">
            <v>和式小屋組・杉野地板共</v>
          </cell>
          <cell r="D680" t="str">
            <v>㎡</v>
          </cell>
          <cell r="E680">
            <v>26600</v>
          </cell>
          <cell r="F680" t="str">
            <v>P-68</v>
          </cell>
          <cell r="G680">
            <v>241713</v>
          </cell>
        </row>
        <row r="681">
          <cell r="A681">
            <v>241721</v>
          </cell>
          <cell r="B681" t="str">
            <v>沖縄重瓦葺</v>
          </cell>
          <cell r="C681" t="str">
            <v>標準役物共・下地別途</v>
          </cell>
          <cell r="D681" t="str">
            <v>㎡</v>
          </cell>
          <cell r="E681">
            <v>7670</v>
          </cell>
          <cell r="F681" t="str">
            <v>P-68</v>
          </cell>
          <cell r="G681">
            <v>241721</v>
          </cell>
        </row>
        <row r="682">
          <cell r="A682">
            <v>241723</v>
          </cell>
          <cell r="B682" t="str">
            <v>沖縄重瓦葺</v>
          </cell>
          <cell r="C682" t="str">
            <v>和式小屋組・杉野地板共</v>
          </cell>
          <cell r="D682" t="str">
            <v>㎡</v>
          </cell>
          <cell r="E682">
            <v>17900</v>
          </cell>
          <cell r="F682" t="str">
            <v>P-68</v>
          </cell>
          <cell r="G682">
            <v>241723</v>
          </cell>
        </row>
        <row r="683">
          <cell r="A683">
            <v>271731</v>
          </cell>
          <cell r="B683" t="str">
            <v>沖縄断熱瓦葺</v>
          </cell>
          <cell r="C683" t="str">
            <v>標準役物共・下地別途</v>
          </cell>
          <cell r="D683" t="str">
            <v>㎡</v>
          </cell>
          <cell r="E683">
            <v>7670</v>
          </cell>
          <cell r="F683" t="str">
            <v>P-68</v>
          </cell>
          <cell r="G683">
            <v>271731</v>
          </cell>
        </row>
        <row r="684">
          <cell r="A684">
            <v>241733</v>
          </cell>
          <cell r="B684" t="str">
            <v>沖縄断熱瓦葺</v>
          </cell>
          <cell r="C684" t="str">
            <v>和式小屋組・杉野地板共</v>
          </cell>
          <cell r="D684" t="str">
            <v>㎡</v>
          </cell>
          <cell r="E684">
            <v>17900</v>
          </cell>
          <cell r="F684" t="str">
            <v>P-68</v>
          </cell>
          <cell r="G684">
            <v>241733</v>
          </cell>
        </row>
        <row r="685">
          <cell r="A685">
            <v>241741</v>
          </cell>
          <cell r="B685" t="str">
            <v>沖縄セメント瓦葺</v>
          </cell>
          <cell r="C685" t="str">
            <v>しっくい・標準役物共・下地別途</v>
          </cell>
          <cell r="D685" t="str">
            <v>㎡</v>
          </cell>
          <cell r="E685">
            <v>9500</v>
          </cell>
          <cell r="F685" t="str">
            <v>P-68</v>
          </cell>
          <cell r="G685">
            <v>241741</v>
          </cell>
        </row>
        <row r="686">
          <cell r="A686">
            <v>241743</v>
          </cell>
          <cell r="B686" t="str">
            <v>沖縄セメント瓦葺</v>
          </cell>
          <cell r="C686" t="str">
            <v>和式小屋組・杉野地板共</v>
          </cell>
          <cell r="D686" t="str">
            <v>㎡</v>
          </cell>
          <cell r="E686">
            <v>19700</v>
          </cell>
          <cell r="F686" t="str">
            <v>P-68</v>
          </cell>
          <cell r="G686">
            <v>241743</v>
          </cell>
        </row>
        <row r="687">
          <cell r="A687">
            <v>242001</v>
          </cell>
          <cell r="B687" t="str">
            <v>アスファルト防水</v>
          </cell>
          <cell r="C687" t="str">
            <v>保護防水層・密着工法・A-2・平面</v>
          </cell>
          <cell r="D687" t="str">
            <v>㎡</v>
          </cell>
          <cell r="E687">
            <v>2870</v>
          </cell>
          <cell r="F687" t="str">
            <v>P-69</v>
          </cell>
          <cell r="G687">
            <v>242001</v>
          </cell>
        </row>
        <row r="688">
          <cell r="A688">
            <v>242005</v>
          </cell>
          <cell r="B688" t="str">
            <v>アスファルト防水</v>
          </cell>
          <cell r="C688" t="str">
            <v>保護防水層・密着工法・A-2・立上がり</v>
          </cell>
          <cell r="D688" t="str">
            <v>㎡</v>
          </cell>
          <cell r="E688">
            <v>4740</v>
          </cell>
          <cell r="F688" t="str">
            <v>P-69</v>
          </cell>
          <cell r="G688">
            <v>242005</v>
          </cell>
        </row>
        <row r="689">
          <cell r="A689">
            <v>242011</v>
          </cell>
          <cell r="B689" t="str">
            <v>アスファルト防水</v>
          </cell>
          <cell r="C689" t="str">
            <v>保護防水層・密着工法・A-2・平面・ならしモルタル共</v>
          </cell>
          <cell r="D689" t="str">
            <v>㎡</v>
          </cell>
          <cell r="E689">
            <v>3790</v>
          </cell>
          <cell r="F689" t="str">
            <v>P-69</v>
          </cell>
          <cell r="G689">
            <v>242011</v>
          </cell>
        </row>
        <row r="690">
          <cell r="A690">
            <v>242015</v>
          </cell>
          <cell r="B690" t="str">
            <v>アスファルト防水</v>
          </cell>
          <cell r="C690" t="str">
            <v>保護防水層・密着工法・A-2・立上・ならしモルタル共</v>
          </cell>
          <cell r="D690" t="str">
            <v>㎡</v>
          </cell>
          <cell r="E690">
            <v>5660</v>
          </cell>
          <cell r="F690" t="str">
            <v>P-69</v>
          </cell>
          <cell r="G690">
            <v>242015</v>
          </cell>
        </row>
        <row r="691">
          <cell r="A691">
            <v>242021</v>
          </cell>
          <cell r="B691" t="str">
            <v>アスファルト防水</v>
          </cell>
          <cell r="C691" t="str">
            <v>保護防水層・絶縁工法・B-2・平面</v>
          </cell>
          <cell r="D691" t="str">
            <v>㎡</v>
          </cell>
          <cell r="E691">
            <v>3600</v>
          </cell>
          <cell r="F691" t="str">
            <v>P-69</v>
          </cell>
          <cell r="G691">
            <v>242021</v>
          </cell>
        </row>
        <row r="692">
          <cell r="A692">
            <v>242025</v>
          </cell>
          <cell r="B692" t="str">
            <v>アスファルト防水</v>
          </cell>
          <cell r="C692" t="str">
            <v>保護防水層・絶縁工法・B-2・立上がり</v>
          </cell>
          <cell r="D692" t="str">
            <v>㎡</v>
          </cell>
          <cell r="E692">
            <v>5350</v>
          </cell>
          <cell r="F692" t="str">
            <v>P-69</v>
          </cell>
          <cell r="G692">
            <v>242025</v>
          </cell>
        </row>
        <row r="693">
          <cell r="A693">
            <v>242031</v>
          </cell>
          <cell r="B693" t="str">
            <v>アスファルト防水</v>
          </cell>
          <cell r="C693" t="str">
            <v>保護防水層・絶縁工法・B-2・平面・ならしモルタル共</v>
          </cell>
          <cell r="D693" t="str">
            <v>㎡</v>
          </cell>
          <cell r="E693">
            <v>4520</v>
          </cell>
          <cell r="F693" t="str">
            <v>P-69</v>
          </cell>
          <cell r="G693">
            <v>242031</v>
          </cell>
        </row>
        <row r="694">
          <cell r="A694">
            <v>242035</v>
          </cell>
          <cell r="B694" t="str">
            <v>アスファルト防水</v>
          </cell>
          <cell r="C694" t="str">
            <v>保護防水層・絶縁工法・B-2・立上・ならしモルタル共</v>
          </cell>
          <cell r="D694" t="str">
            <v>㎡</v>
          </cell>
          <cell r="E694">
            <v>6270</v>
          </cell>
          <cell r="F694" t="str">
            <v>P-69</v>
          </cell>
          <cell r="G694">
            <v>242035</v>
          </cell>
        </row>
        <row r="695">
          <cell r="A695">
            <v>242101</v>
          </cell>
          <cell r="B695" t="str">
            <v>アスファルト防水</v>
          </cell>
          <cell r="C695" t="str">
            <v>露出防水層・密着工法・C-2・平面</v>
          </cell>
          <cell r="D695" t="str">
            <v>㎡</v>
          </cell>
          <cell r="E695">
            <v>3210</v>
          </cell>
          <cell r="F695" t="str">
            <v>P-69</v>
          </cell>
          <cell r="G695">
            <v>242101</v>
          </cell>
        </row>
        <row r="696">
          <cell r="A696">
            <v>242105</v>
          </cell>
          <cell r="B696" t="str">
            <v>アスファルト防水</v>
          </cell>
          <cell r="C696" t="str">
            <v>露出防水層・密着工法・C-2・立上がり</v>
          </cell>
          <cell r="D696" t="str">
            <v>㎡</v>
          </cell>
          <cell r="E696">
            <v>4990</v>
          </cell>
          <cell r="F696" t="str">
            <v>P-69</v>
          </cell>
          <cell r="G696">
            <v>242105</v>
          </cell>
        </row>
        <row r="697">
          <cell r="A697">
            <v>242111</v>
          </cell>
          <cell r="B697" t="str">
            <v>アスファルト防水</v>
          </cell>
          <cell r="C697" t="str">
            <v>露出防水層・密着工法・C-2・平面・ならしモルタル共</v>
          </cell>
          <cell r="D697" t="str">
            <v>㎡</v>
          </cell>
          <cell r="E697">
            <v>4130</v>
          </cell>
          <cell r="F697" t="str">
            <v>P-69</v>
          </cell>
          <cell r="G697">
            <v>242111</v>
          </cell>
        </row>
        <row r="698">
          <cell r="A698">
            <v>242115</v>
          </cell>
          <cell r="B698" t="str">
            <v>アスファルト防水</v>
          </cell>
          <cell r="C698" t="str">
            <v>露出防水層・密着工法・C-2・立上・ならしモルタル共</v>
          </cell>
          <cell r="D698" t="str">
            <v>㎡</v>
          </cell>
          <cell r="E698">
            <v>5910</v>
          </cell>
          <cell r="F698" t="str">
            <v>P-69</v>
          </cell>
          <cell r="G698">
            <v>242115</v>
          </cell>
        </row>
        <row r="699">
          <cell r="A699">
            <v>242121</v>
          </cell>
          <cell r="B699" t="str">
            <v>アスファルト防水</v>
          </cell>
          <cell r="C699" t="str">
            <v>露出防水層・絶縁工法・D-2・平面</v>
          </cell>
          <cell r="D699" t="str">
            <v>㎡</v>
          </cell>
          <cell r="E699">
            <v>3810</v>
          </cell>
          <cell r="F699" t="str">
            <v>P-69</v>
          </cell>
          <cell r="G699">
            <v>242121</v>
          </cell>
        </row>
        <row r="700">
          <cell r="A700">
            <v>242125</v>
          </cell>
          <cell r="B700" t="str">
            <v>アスファルト防水</v>
          </cell>
          <cell r="C700" t="str">
            <v>露出防水層・絶縁工法・D-2・立上がり</v>
          </cell>
          <cell r="D700" t="str">
            <v>㎡</v>
          </cell>
          <cell r="E700">
            <v>5670</v>
          </cell>
          <cell r="F700" t="str">
            <v>P-69</v>
          </cell>
          <cell r="G700">
            <v>242125</v>
          </cell>
        </row>
        <row r="701">
          <cell r="A701">
            <v>242131</v>
          </cell>
          <cell r="B701" t="str">
            <v>アスファルト防水</v>
          </cell>
          <cell r="C701" t="str">
            <v>露出防水層・絶縁工法・D-2・平面・ならしモルタル共</v>
          </cell>
          <cell r="D701" t="str">
            <v>㎡</v>
          </cell>
          <cell r="E701">
            <v>4730</v>
          </cell>
          <cell r="F701" t="str">
            <v>P-69</v>
          </cell>
          <cell r="G701">
            <v>242131</v>
          </cell>
        </row>
        <row r="702">
          <cell r="A702">
            <v>242135</v>
          </cell>
          <cell r="B702" t="str">
            <v>アスファルト防水</v>
          </cell>
          <cell r="C702" t="str">
            <v>露出防水層・絶縁工法・D-2・立上・ならしモルタル共</v>
          </cell>
          <cell r="D702" t="str">
            <v>㎡</v>
          </cell>
          <cell r="E702">
            <v>6590</v>
          </cell>
          <cell r="F702" t="str">
            <v>P-69</v>
          </cell>
          <cell r="G702">
            <v>242135</v>
          </cell>
        </row>
        <row r="703">
          <cell r="A703">
            <v>242151</v>
          </cell>
          <cell r="B703" t="str">
            <v>アスファルト防水</v>
          </cell>
          <cell r="C703" t="str">
            <v>屋内防水密着工法・E-１・平面</v>
          </cell>
          <cell r="D703" t="str">
            <v>㎡</v>
          </cell>
          <cell r="E703">
            <v>2750</v>
          </cell>
          <cell r="F703" t="str">
            <v>P-69</v>
          </cell>
          <cell r="G703">
            <v>242151</v>
          </cell>
        </row>
        <row r="704">
          <cell r="A704">
            <v>242155</v>
          </cell>
          <cell r="B704" t="str">
            <v>アスファルト防水</v>
          </cell>
          <cell r="C704" t="str">
            <v>屋内防水密着工法・E-2・立上がり</v>
          </cell>
          <cell r="D704" t="str">
            <v>㎡</v>
          </cell>
          <cell r="E704">
            <v>5780</v>
          </cell>
          <cell r="F704" t="str">
            <v>P-69</v>
          </cell>
          <cell r="G704">
            <v>242155</v>
          </cell>
        </row>
        <row r="705">
          <cell r="A705">
            <v>242201</v>
          </cell>
          <cell r="B705" t="str">
            <v>シート防水</v>
          </cell>
          <cell r="C705" t="str">
            <v>厚1mm・非歩行屋根・塗装仕上げ</v>
          </cell>
          <cell r="D705" t="str">
            <v>㎡</v>
          </cell>
          <cell r="E705">
            <v>2510</v>
          </cell>
          <cell r="F705" t="str">
            <v>P-69</v>
          </cell>
          <cell r="G705">
            <v>242201</v>
          </cell>
        </row>
        <row r="706">
          <cell r="A706">
            <v>242205</v>
          </cell>
          <cell r="B706" t="str">
            <v>シート防水</v>
          </cell>
          <cell r="C706" t="str">
            <v>厚1.5mm・非歩行屋根・塗装仕上げ</v>
          </cell>
          <cell r="D706" t="str">
            <v>㎡</v>
          </cell>
          <cell r="E706">
            <v>3240</v>
          </cell>
          <cell r="F706" t="str">
            <v>P-69</v>
          </cell>
          <cell r="G706">
            <v>242205</v>
          </cell>
        </row>
        <row r="707">
          <cell r="A707">
            <v>242211</v>
          </cell>
          <cell r="B707" t="str">
            <v>シート防水</v>
          </cell>
          <cell r="C707" t="str">
            <v>厚2mm・非歩行屋根・塗装仕上げ</v>
          </cell>
          <cell r="D707" t="str">
            <v>㎡</v>
          </cell>
          <cell r="E707">
            <v>3300</v>
          </cell>
          <cell r="F707" t="str">
            <v>P-69</v>
          </cell>
          <cell r="G707">
            <v>242211</v>
          </cell>
        </row>
        <row r="708">
          <cell r="A708">
            <v>242221</v>
          </cell>
          <cell r="B708" t="str">
            <v>シート防水</v>
          </cell>
          <cell r="C708" t="str">
            <v>厚1mm・歩行屋根・保護モルタル共</v>
          </cell>
          <cell r="D708" t="str">
            <v>㎡</v>
          </cell>
          <cell r="E708">
            <v>3010</v>
          </cell>
          <cell r="F708" t="str">
            <v>P-69</v>
          </cell>
          <cell r="G708">
            <v>242221</v>
          </cell>
        </row>
        <row r="709">
          <cell r="A709">
            <v>242225</v>
          </cell>
          <cell r="B709" t="str">
            <v>シート防水</v>
          </cell>
          <cell r="C709" t="str">
            <v>厚1.5mm・歩行屋根・保護モルタル共</v>
          </cell>
          <cell r="D709" t="str">
            <v>㎡</v>
          </cell>
          <cell r="E709">
            <v>3810</v>
          </cell>
          <cell r="F709" t="str">
            <v>P-69</v>
          </cell>
          <cell r="G709">
            <v>242225</v>
          </cell>
        </row>
        <row r="710">
          <cell r="A710">
            <v>242231</v>
          </cell>
          <cell r="B710" t="str">
            <v>シート防水</v>
          </cell>
          <cell r="C710" t="str">
            <v>厚2mm・歩行屋根・保護モルタル共</v>
          </cell>
          <cell r="D710" t="str">
            <v>㎡</v>
          </cell>
          <cell r="E710">
            <v>3890</v>
          </cell>
          <cell r="F710" t="str">
            <v>P-69</v>
          </cell>
          <cell r="G710">
            <v>242231</v>
          </cell>
        </row>
        <row r="711">
          <cell r="A711">
            <v>242251</v>
          </cell>
          <cell r="B711" t="str">
            <v>防水保護モルタル塗</v>
          </cell>
          <cell r="C711" t="str">
            <v>㎡</v>
          </cell>
          <cell r="D711" t="str">
            <v>㎡</v>
          </cell>
          <cell r="E711">
            <v>920</v>
          </cell>
          <cell r="F711" t="str">
            <v>P-69</v>
          </cell>
          <cell r="G711">
            <v>242251</v>
          </cell>
        </row>
        <row r="712">
          <cell r="A712">
            <v>242261</v>
          </cell>
          <cell r="B712" t="str">
            <v>モルタル防水</v>
          </cell>
          <cell r="C712" t="str">
            <v>厚35mm・屋根・バルコニー床</v>
          </cell>
          <cell r="D712" t="str">
            <v>㎡</v>
          </cell>
          <cell r="E712">
            <v>3260</v>
          </cell>
          <cell r="F712" t="str">
            <v>P-69</v>
          </cell>
          <cell r="G712">
            <v>242261</v>
          </cell>
        </row>
        <row r="713">
          <cell r="A713">
            <v>242263</v>
          </cell>
          <cell r="B713" t="str">
            <v>モルタル防水</v>
          </cell>
          <cell r="C713" t="str">
            <v>厚25mm・壁面</v>
          </cell>
          <cell r="D713" t="str">
            <v>㎡</v>
          </cell>
          <cell r="E713">
            <v>3060</v>
          </cell>
          <cell r="F713" t="str">
            <v>P-69</v>
          </cell>
          <cell r="G713">
            <v>242263</v>
          </cell>
        </row>
        <row r="714">
          <cell r="A714">
            <v>242271</v>
          </cell>
          <cell r="B714" t="str">
            <v>塗膜防水</v>
          </cell>
          <cell r="C714" t="str">
            <v>非歩行屋根</v>
          </cell>
          <cell r="D714" t="str">
            <v>㎡</v>
          </cell>
          <cell r="E714">
            <v>2960</v>
          </cell>
          <cell r="F714" t="str">
            <v>P-69</v>
          </cell>
          <cell r="G714">
            <v>242271</v>
          </cell>
        </row>
        <row r="715">
          <cell r="A715">
            <v>242275</v>
          </cell>
          <cell r="B715" t="str">
            <v>塗膜防水</v>
          </cell>
          <cell r="C715" t="str">
            <v>歩行屋根・保護モルタル共</v>
          </cell>
          <cell r="D715" t="str">
            <v>㎡</v>
          </cell>
          <cell r="E715">
            <v>3670</v>
          </cell>
          <cell r="F715" t="str">
            <v>P-69</v>
          </cell>
          <cell r="G715">
            <v>242275</v>
          </cell>
        </row>
        <row r="716">
          <cell r="A716">
            <v>242281</v>
          </cell>
          <cell r="B716" t="str">
            <v>塗膜防水</v>
          </cell>
          <cell r="C716" t="str">
            <v>A工法・エマルション型・厚1.5mm</v>
          </cell>
          <cell r="D716" t="str">
            <v>㎡</v>
          </cell>
          <cell r="E716">
            <v>3200</v>
          </cell>
          <cell r="F716" t="str">
            <v>P-69</v>
          </cell>
          <cell r="G716">
            <v>242281</v>
          </cell>
        </row>
        <row r="717">
          <cell r="A717">
            <v>242283</v>
          </cell>
          <cell r="B717" t="str">
            <v>塗膜防水</v>
          </cell>
          <cell r="C717" t="str">
            <v>B工法・エマルション型・厚1.7mm</v>
          </cell>
          <cell r="D717" t="str">
            <v>㎡</v>
          </cell>
          <cell r="E717">
            <v>4480</v>
          </cell>
          <cell r="F717" t="str">
            <v>P-69</v>
          </cell>
          <cell r="G717">
            <v>242283</v>
          </cell>
        </row>
        <row r="718">
          <cell r="A718">
            <v>242285</v>
          </cell>
          <cell r="B718" t="str">
            <v>塗膜防水</v>
          </cell>
          <cell r="C718" t="str">
            <v>C工法・エマルション型・厚2.0mm</v>
          </cell>
          <cell r="D718" t="str">
            <v>㎡</v>
          </cell>
          <cell r="E718">
            <v>4800</v>
          </cell>
          <cell r="F718" t="str">
            <v>P-69</v>
          </cell>
          <cell r="G718">
            <v>242285</v>
          </cell>
        </row>
        <row r="719">
          <cell r="A719">
            <v>242301</v>
          </cell>
          <cell r="B719" t="str">
            <v>シーリング</v>
          </cell>
          <cell r="C719" t="str">
            <v>シリコーン系・[断面30×20]</v>
          </cell>
          <cell r="D719" t="str">
            <v>ｍ</v>
          </cell>
          <cell r="E719">
            <v>2160</v>
          </cell>
          <cell r="F719" t="str">
            <v>P-69</v>
          </cell>
          <cell r="G719">
            <v>242301</v>
          </cell>
        </row>
        <row r="720">
          <cell r="A720">
            <v>242311</v>
          </cell>
          <cell r="B720" t="str">
            <v>シーリング</v>
          </cell>
          <cell r="C720" t="str">
            <v>アクリル系・[断面15×10]</v>
          </cell>
          <cell r="D720" t="str">
            <v>ｍ</v>
          </cell>
          <cell r="E720">
            <v>430</v>
          </cell>
          <cell r="F720" t="str">
            <v>P-69</v>
          </cell>
          <cell r="G720">
            <v>242311</v>
          </cell>
        </row>
        <row r="721">
          <cell r="A721">
            <v>242321</v>
          </cell>
          <cell r="B721" t="str">
            <v>シーリング</v>
          </cell>
          <cell r="C721" t="str">
            <v>ポリウレタン系・[断面15×10]</v>
          </cell>
          <cell r="D721" t="str">
            <v>ｍ</v>
          </cell>
          <cell r="E721">
            <v>770</v>
          </cell>
          <cell r="F721" t="str">
            <v>P-69</v>
          </cell>
          <cell r="G721">
            <v>242321</v>
          </cell>
        </row>
        <row r="722">
          <cell r="A722">
            <v>242331</v>
          </cell>
          <cell r="B722" t="str">
            <v>シーリング</v>
          </cell>
          <cell r="C722" t="str">
            <v>油性コーキング・[断面15×10]</v>
          </cell>
          <cell r="D722" t="str">
            <v>ｍ</v>
          </cell>
          <cell r="E722">
            <v>370</v>
          </cell>
          <cell r="F722" t="str">
            <v>P-69</v>
          </cell>
          <cell r="G722">
            <v>242331</v>
          </cell>
        </row>
        <row r="723">
          <cell r="A723">
            <v>243001</v>
          </cell>
          <cell r="B723" t="str">
            <v>床・花崗岩張</v>
          </cell>
          <cell r="C723" t="str">
            <v>厚25mm・本磨き</v>
          </cell>
          <cell r="D723" t="str">
            <v>㎡</v>
          </cell>
          <cell r="E723">
            <v>24500</v>
          </cell>
          <cell r="F723" t="str">
            <v>P-70</v>
          </cell>
          <cell r="G723">
            <v>243001</v>
          </cell>
        </row>
        <row r="724">
          <cell r="A724">
            <v>243005</v>
          </cell>
          <cell r="B724" t="str">
            <v>床・花崗岩張</v>
          </cell>
          <cell r="C724" t="str">
            <v>厚25mm・本磨き・コンクリート下地モルタル塗共</v>
          </cell>
          <cell r="D724" t="str">
            <v>㎡</v>
          </cell>
          <cell r="E724">
            <v>26500</v>
          </cell>
          <cell r="F724" t="str">
            <v>P-70</v>
          </cell>
          <cell r="G724">
            <v>243005</v>
          </cell>
        </row>
        <row r="725">
          <cell r="A725">
            <v>243011</v>
          </cell>
          <cell r="B725" t="str">
            <v>壁・花崗岩張</v>
          </cell>
          <cell r="C725" t="str">
            <v>厚25mm・本磨き</v>
          </cell>
          <cell r="D725" t="str">
            <v>㎡</v>
          </cell>
          <cell r="E725">
            <v>30300</v>
          </cell>
          <cell r="F725" t="str">
            <v>P-70</v>
          </cell>
          <cell r="G725">
            <v>243011</v>
          </cell>
        </row>
        <row r="726">
          <cell r="A726">
            <v>243015</v>
          </cell>
          <cell r="B726" t="str">
            <v>壁・花崗岩張</v>
          </cell>
          <cell r="C726" t="str">
            <v>厚25mm・本磨き・コンクリート下地モルタル塗共</v>
          </cell>
          <cell r="D726" t="str">
            <v>㎡</v>
          </cell>
          <cell r="E726">
            <v>33500</v>
          </cell>
          <cell r="F726" t="str">
            <v>P-70</v>
          </cell>
          <cell r="G726">
            <v>243015</v>
          </cell>
        </row>
        <row r="727">
          <cell r="A727">
            <v>243021</v>
          </cell>
          <cell r="B727" t="str">
            <v>柱・花崗岩張</v>
          </cell>
          <cell r="C727" t="str">
            <v>厚25mm・本磨き</v>
          </cell>
          <cell r="D727" t="str">
            <v>㎡</v>
          </cell>
          <cell r="E727">
            <v>31100</v>
          </cell>
          <cell r="F727" t="str">
            <v>P-70</v>
          </cell>
          <cell r="G727">
            <v>243021</v>
          </cell>
        </row>
        <row r="728">
          <cell r="A728">
            <v>243025</v>
          </cell>
          <cell r="B728" t="str">
            <v>柱・花崗岩張</v>
          </cell>
          <cell r="C728" t="str">
            <v>厚25mm・本磨き・コンクリート下地モルタル塗共</v>
          </cell>
          <cell r="D728" t="str">
            <v>㎡</v>
          </cell>
          <cell r="E728">
            <v>34300</v>
          </cell>
          <cell r="F728" t="str">
            <v>P-70</v>
          </cell>
          <cell r="G728">
            <v>243025</v>
          </cell>
        </row>
        <row r="729">
          <cell r="A729">
            <v>243031</v>
          </cell>
          <cell r="B729" t="str">
            <v>床・花崗岩張</v>
          </cell>
          <cell r="C729" t="str">
            <v>厚30mm・機械たたき</v>
          </cell>
          <cell r="D729" t="str">
            <v>㎡</v>
          </cell>
          <cell r="E729">
            <v>24400</v>
          </cell>
          <cell r="F729" t="str">
            <v>P-70</v>
          </cell>
          <cell r="G729">
            <v>243031</v>
          </cell>
        </row>
        <row r="730">
          <cell r="A730">
            <v>243035</v>
          </cell>
          <cell r="B730" t="str">
            <v>床・花崗岩張</v>
          </cell>
          <cell r="C730" t="str">
            <v>厚30mm・機械・コンクリート下地モルタル塗共</v>
          </cell>
          <cell r="D730" t="str">
            <v>㎡</v>
          </cell>
          <cell r="E730">
            <v>26400</v>
          </cell>
          <cell r="F730" t="str">
            <v>P-70</v>
          </cell>
          <cell r="G730">
            <v>243035</v>
          </cell>
        </row>
        <row r="731">
          <cell r="A731">
            <v>243041</v>
          </cell>
          <cell r="B731" t="str">
            <v>壁・花崗岩張</v>
          </cell>
          <cell r="C731" t="str">
            <v>厚30mm・機械たたき</v>
          </cell>
          <cell r="D731" t="str">
            <v>㎡</v>
          </cell>
          <cell r="E731">
            <v>30400</v>
          </cell>
          <cell r="F731" t="str">
            <v>P-70</v>
          </cell>
          <cell r="G731">
            <v>243041</v>
          </cell>
        </row>
        <row r="732">
          <cell r="A732">
            <v>243045</v>
          </cell>
          <cell r="B732" t="str">
            <v>壁・花崗岩張</v>
          </cell>
          <cell r="C732" t="str">
            <v>厚30mm・機械・コンクリート下地モルタル塗共</v>
          </cell>
          <cell r="D732" t="str">
            <v>㎡</v>
          </cell>
          <cell r="E732">
            <v>33600</v>
          </cell>
          <cell r="F732" t="str">
            <v>P-70</v>
          </cell>
          <cell r="G732">
            <v>243045</v>
          </cell>
        </row>
        <row r="733">
          <cell r="A733">
            <v>243051</v>
          </cell>
          <cell r="B733" t="str">
            <v>柱・花崗岩張</v>
          </cell>
          <cell r="C733" t="str">
            <v>厚30mm・機械たたき</v>
          </cell>
          <cell r="D733" t="str">
            <v>㎡</v>
          </cell>
          <cell r="E733">
            <v>30800</v>
          </cell>
          <cell r="F733" t="str">
            <v>P-70</v>
          </cell>
          <cell r="G733">
            <v>243051</v>
          </cell>
        </row>
        <row r="734">
          <cell r="A734">
            <v>243055</v>
          </cell>
          <cell r="B734" t="str">
            <v>柱・花崗岩張</v>
          </cell>
          <cell r="C734" t="str">
            <v>厚30mm・機械・コンクリート下地モルタル塗共</v>
          </cell>
          <cell r="D734" t="str">
            <v>㎡</v>
          </cell>
          <cell r="E734">
            <v>34000</v>
          </cell>
          <cell r="F734" t="str">
            <v>P-70</v>
          </cell>
          <cell r="G734">
            <v>243055</v>
          </cell>
        </row>
        <row r="735">
          <cell r="A735">
            <v>243061</v>
          </cell>
          <cell r="B735" t="str">
            <v>床・花崗岩張</v>
          </cell>
          <cell r="C735" t="str">
            <v>厚25mm・ジェットバーナー</v>
          </cell>
          <cell r="D735" t="str">
            <v>㎡</v>
          </cell>
          <cell r="E735">
            <v>24300</v>
          </cell>
          <cell r="F735" t="str">
            <v>P-70</v>
          </cell>
          <cell r="G735">
            <v>243061</v>
          </cell>
        </row>
        <row r="736">
          <cell r="A736">
            <v>243065</v>
          </cell>
          <cell r="B736" t="str">
            <v>床・花崗岩張</v>
          </cell>
          <cell r="C736" t="str">
            <v>厚25mm・ジェット・コンクリート下地モルタル</v>
          </cell>
          <cell r="D736" t="str">
            <v>㎡</v>
          </cell>
          <cell r="E736">
            <v>26300</v>
          </cell>
          <cell r="F736" t="str">
            <v>P-70</v>
          </cell>
          <cell r="G736">
            <v>243065</v>
          </cell>
        </row>
        <row r="737">
          <cell r="A737">
            <v>243071</v>
          </cell>
          <cell r="B737" t="str">
            <v>壁・花崗岩張</v>
          </cell>
          <cell r="C737" t="str">
            <v>厚25mm・ジェットバーナー</v>
          </cell>
          <cell r="D737" t="str">
            <v>㎡</v>
          </cell>
          <cell r="E737">
            <v>30000</v>
          </cell>
          <cell r="F737" t="str">
            <v>P-70</v>
          </cell>
          <cell r="G737">
            <v>243071</v>
          </cell>
        </row>
        <row r="738">
          <cell r="A738">
            <v>243075</v>
          </cell>
          <cell r="B738" t="str">
            <v>壁・花崗岩張</v>
          </cell>
          <cell r="C738" t="str">
            <v>厚25mm・ジェット・コンクリート下地モルタル</v>
          </cell>
          <cell r="D738" t="str">
            <v>㎡</v>
          </cell>
          <cell r="E738">
            <v>33200</v>
          </cell>
          <cell r="F738" t="str">
            <v>P-70</v>
          </cell>
          <cell r="G738">
            <v>243075</v>
          </cell>
        </row>
        <row r="739">
          <cell r="A739">
            <v>273081</v>
          </cell>
          <cell r="B739" t="str">
            <v>柱・花崗岩張</v>
          </cell>
          <cell r="C739" t="str">
            <v>厚25mm・ジェットバーナー</v>
          </cell>
          <cell r="D739" t="str">
            <v>㎡</v>
          </cell>
          <cell r="E739">
            <v>30300</v>
          </cell>
          <cell r="F739" t="str">
            <v>P-70</v>
          </cell>
          <cell r="G739">
            <v>273081</v>
          </cell>
        </row>
        <row r="740">
          <cell r="A740">
            <v>243085</v>
          </cell>
          <cell r="B740" t="str">
            <v>柱・花崗岩張</v>
          </cell>
          <cell r="C740" t="str">
            <v>厚25mm・ジェット・コンクリート下地モルタル</v>
          </cell>
          <cell r="D740" t="str">
            <v>㎡</v>
          </cell>
          <cell r="E740">
            <v>33500</v>
          </cell>
          <cell r="F740" t="str">
            <v>P-70</v>
          </cell>
          <cell r="G740">
            <v>243085</v>
          </cell>
        </row>
        <row r="741">
          <cell r="A741">
            <v>243091</v>
          </cell>
          <cell r="B741" t="str">
            <v>幅木・花崗岩張</v>
          </cell>
          <cell r="C741" t="str">
            <v>厚20×120mm・本磨き</v>
          </cell>
          <cell r="D741" t="str">
            <v>ｍ</v>
          </cell>
          <cell r="E741">
            <v>5800</v>
          </cell>
          <cell r="F741" t="str">
            <v>P-70</v>
          </cell>
          <cell r="G741">
            <v>243091</v>
          </cell>
        </row>
        <row r="742">
          <cell r="A742">
            <v>243093</v>
          </cell>
          <cell r="B742" t="str">
            <v>幅木・花崗岩張</v>
          </cell>
          <cell r="C742" t="str">
            <v>厚20×120mm・本磨・コンクリート下地モルタル</v>
          </cell>
          <cell r="D742" t="str">
            <v>ｍ</v>
          </cell>
          <cell r="E742">
            <v>7290</v>
          </cell>
          <cell r="F742" t="str">
            <v>P-70</v>
          </cell>
          <cell r="G742">
            <v>243093</v>
          </cell>
        </row>
        <row r="743">
          <cell r="A743">
            <v>243095</v>
          </cell>
          <cell r="B743" t="str">
            <v>笠石・花崗岩張</v>
          </cell>
          <cell r="C743" t="str">
            <v>厚20×180mm</v>
          </cell>
          <cell r="D743" t="str">
            <v>ｍ</v>
          </cell>
          <cell r="E743">
            <v>9050</v>
          </cell>
          <cell r="F743" t="str">
            <v>P-70</v>
          </cell>
          <cell r="G743">
            <v>243095</v>
          </cell>
        </row>
        <row r="744">
          <cell r="A744">
            <v>243097</v>
          </cell>
          <cell r="B744" t="str">
            <v>笠石・花崗岩張</v>
          </cell>
          <cell r="C744" t="str">
            <v>厚20×180mm・コンクリート下地モルタル塗共</v>
          </cell>
          <cell r="D744" t="str">
            <v>ｍ</v>
          </cell>
          <cell r="E744">
            <v>10900</v>
          </cell>
          <cell r="F744" t="str">
            <v>P-70</v>
          </cell>
          <cell r="G744">
            <v>243097</v>
          </cell>
        </row>
        <row r="745">
          <cell r="A745">
            <v>243101</v>
          </cell>
          <cell r="B745" t="str">
            <v>床・大理石張</v>
          </cell>
          <cell r="C745" t="str">
            <v>厚25mm・本磨き</v>
          </cell>
          <cell r="D745" t="str">
            <v>㎡</v>
          </cell>
          <cell r="E745">
            <v>25300</v>
          </cell>
          <cell r="F745" t="str">
            <v>P-70</v>
          </cell>
          <cell r="G745">
            <v>243101</v>
          </cell>
        </row>
        <row r="746">
          <cell r="A746">
            <v>243105</v>
          </cell>
          <cell r="B746" t="str">
            <v>床・大理石張</v>
          </cell>
          <cell r="C746" t="str">
            <v>厚25mm・本磨き・コンクリート下地モルタル塗共</v>
          </cell>
          <cell r="D746" t="str">
            <v>㎡</v>
          </cell>
          <cell r="E746">
            <v>27300</v>
          </cell>
          <cell r="F746" t="str">
            <v>P-70</v>
          </cell>
          <cell r="G746">
            <v>243105</v>
          </cell>
        </row>
        <row r="747">
          <cell r="A747">
            <v>243111</v>
          </cell>
          <cell r="B747" t="str">
            <v>壁・大理石張</v>
          </cell>
          <cell r="C747" t="str">
            <v>厚25mm・本磨き</v>
          </cell>
          <cell r="D747" t="str">
            <v>㎡</v>
          </cell>
          <cell r="E747">
            <v>29800</v>
          </cell>
          <cell r="F747" t="str">
            <v>P-70</v>
          </cell>
          <cell r="G747">
            <v>243111</v>
          </cell>
        </row>
        <row r="748">
          <cell r="A748">
            <v>243115</v>
          </cell>
          <cell r="B748" t="str">
            <v>壁・大理石張</v>
          </cell>
          <cell r="C748" t="str">
            <v>厚25mm・本磨き・コンクリート下地モルタル塗共</v>
          </cell>
          <cell r="D748" t="str">
            <v>㎡</v>
          </cell>
          <cell r="E748">
            <v>33000</v>
          </cell>
          <cell r="F748" t="str">
            <v>P-70</v>
          </cell>
          <cell r="G748">
            <v>243115</v>
          </cell>
        </row>
        <row r="749">
          <cell r="A749">
            <v>243121</v>
          </cell>
          <cell r="B749" t="str">
            <v>柱・大理石張</v>
          </cell>
          <cell r="C749" t="str">
            <v>厚25mm・本磨き</v>
          </cell>
          <cell r="D749" t="str">
            <v>㎡</v>
          </cell>
          <cell r="E749">
            <v>30800</v>
          </cell>
          <cell r="F749" t="str">
            <v>P-70</v>
          </cell>
          <cell r="G749">
            <v>243121</v>
          </cell>
        </row>
        <row r="750">
          <cell r="A750">
            <v>243125</v>
          </cell>
          <cell r="B750" t="str">
            <v>柱・大理石張</v>
          </cell>
          <cell r="C750" t="str">
            <v>厚25mm・本磨き・コンクリート下地モルタル塗共</v>
          </cell>
          <cell r="D750" t="str">
            <v>㎡</v>
          </cell>
          <cell r="E750">
            <v>34000</v>
          </cell>
          <cell r="F750" t="str">
            <v>P-70</v>
          </cell>
          <cell r="G750">
            <v>243125</v>
          </cell>
        </row>
        <row r="751">
          <cell r="A751">
            <v>243161</v>
          </cell>
          <cell r="B751" t="str">
            <v>幅木・大理石張</v>
          </cell>
          <cell r="C751" t="str">
            <v>厚25×120mm・本磨き</v>
          </cell>
          <cell r="D751" t="str">
            <v>ｍ</v>
          </cell>
          <cell r="E751">
            <v>6540</v>
          </cell>
          <cell r="F751" t="str">
            <v>P-70</v>
          </cell>
          <cell r="G751">
            <v>243161</v>
          </cell>
        </row>
        <row r="752">
          <cell r="A752">
            <v>243165</v>
          </cell>
          <cell r="B752" t="str">
            <v>幅木・大理石張</v>
          </cell>
          <cell r="C752" t="str">
            <v>厚25×120mm・本磨・コンクリート下地モルタル</v>
          </cell>
          <cell r="D752" t="str">
            <v>ｍ</v>
          </cell>
          <cell r="E752">
            <v>6930</v>
          </cell>
          <cell r="F752" t="str">
            <v>P-70</v>
          </cell>
          <cell r="G752">
            <v>243165</v>
          </cell>
        </row>
        <row r="753">
          <cell r="A753">
            <v>243171</v>
          </cell>
          <cell r="B753" t="str">
            <v>昇り幅木・大理石張</v>
          </cell>
          <cell r="C753" t="str">
            <v>厚25×250mm・本磨き</v>
          </cell>
          <cell r="D753" t="str">
            <v>ｍ</v>
          </cell>
          <cell r="E753">
            <v>9370</v>
          </cell>
          <cell r="F753" t="str">
            <v>P-70</v>
          </cell>
          <cell r="G753">
            <v>243171</v>
          </cell>
        </row>
        <row r="754">
          <cell r="A754">
            <v>243175</v>
          </cell>
          <cell r="B754" t="str">
            <v>昇り幅木・大理石張</v>
          </cell>
          <cell r="C754" t="str">
            <v>厚25×250mm・本磨・コンクリート下地モルタル</v>
          </cell>
          <cell r="D754" t="str">
            <v>ｍ</v>
          </cell>
          <cell r="E754">
            <v>10100</v>
          </cell>
          <cell r="F754" t="str">
            <v>P-70</v>
          </cell>
          <cell r="G754">
            <v>243175</v>
          </cell>
        </row>
        <row r="755">
          <cell r="A755">
            <v>243181</v>
          </cell>
          <cell r="B755" t="str">
            <v>段型幅木・大理石張</v>
          </cell>
          <cell r="C755" t="str">
            <v>厚25×250mm・本磨き</v>
          </cell>
          <cell r="D755" t="str">
            <v>ｍ</v>
          </cell>
          <cell r="E755">
            <v>21400</v>
          </cell>
          <cell r="F755" t="str">
            <v>P-70</v>
          </cell>
          <cell r="G755">
            <v>243181</v>
          </cell>
        </row>
        <row r="756">
          <cell r="A756">
            <v>243185</v>
          </cell>
          <cell r="B756" t="str">
            <v>段型幅木・大理石張</v>
          </cell>
          <cell r="C756" t="str">
            <v>厚25×250mm・本磨・コンクリート下地モルタル</v>
          </cell>
          <cell r="D756" t="str">
            <v>ｍ</v>
          </cell>
          <cell r="E756">
            <v>22200</v>
          </cell>
          <cell r="F756" t="str">
            <v>P-70</v>
          </cell>
          <cell r="G756">
            <v>243185</v>
          </cell>
        </row>
        <row r="757">
          <cell r="A757">
            <v>243191</v>
          </cell>
          <cell r="B757" t="str">
            <v>ささら桁・大理石張</v>
          </cell>
          <cell r="C757" t="str">
            <v>厚25×350mm・本磨き</v>
          </cell>
          <cell r="D757" t="str">
            <v>ｍ</v>
          </cell>
          <cell r="E757">
            <v>23400</v>
          </cell>
          <cell r="F757" t="str">
            <v>P-70</v>
          </cell>
          <cell r="G757">
            <v>243191</v>
          </cell>
        </row>
        <row r="758">
          <cell r="A758">
            <v>243195</v>
          </cell>
          <cell r="B758" t="str">
            <v>ささら桁・大理石張</v>
          </cell>
          <cell r="C758" t="str">
            <v>厚25×350mm・本磨・コンクリート下地モルタル</v>
          </cell>
          <cell r="D758" t="str">
            <v>ｍ</v>
          </cell>
          <cell r="E758">
            <v>24500</v>
          </cell>
          <cell r="F758" t="str">
            <v>P-70</v>
          </cell>
          <cell r="G758">
            <v>243195</v>
          </cell>
        </row>
        <row r="759">
          <cell r="A759">
            <v>243201</v>
          </cell>
          <cell r="B759" t="str">
            <v>床・テラゾー張</v>
          </cell>
          <cell r="C759" t="str">
            <v>厚25mm・本磨き</v>
          </cell>
          <cell r="D759" t="str">
            <v>㎡</v>
          </cell>
          <cell r="E759">
            <v>22000</v>
          </cell>
          <cell r="F759" t="str">
            <v>P-70</v>
          </cell>
          <cell r="G759">
            <v>243201</v>
          </cell>
        </row>
        <row r="760">
          <cell r="A760">
            <v>243211</v>
          </cell>
          <cell r="B760" t="str">
            <v>床・テラゾー張</v>
          </cell>
          <cell r="C760" t="str">
            <v>厚25mm・本磨き・コンクリート下地モルタル塗共</v>
          </cell>
          <cell r="D760" t="str">
            <v>㎡</v>
          </cell>
          <cell r="E760">
            <v>24000</v>
          </cell>
          <cell r="F760" t="str">
            <v>P-70</v>
          </cell>
          <cell r="G760">
            <v>243211</v>
          </cell>
        </row>
        <row r="761">
          <cell r="A761">
            <v>243221</v>
          </cell>
          <cell r="B761" t="str">
            <v>壁・テラゾー張</v>
          </cell>
          <cell r="C761" t="str">
            <v>厚25mm・本磨き</v>
          </cell>
          <cell r="D761" t="str">
            <v>㎡</v>
          </cell>
          <cell r="E761">
            <v>24500</v>
          </cell>
          <cell r="F761" t="str">
            <v>P-70</v>
          </cell>
          <cell r="G761">
            <v>243221</v>
          </cell>
        </row>
        <row r="762">
          <cell r="A762">
            <v>243231</v>
          </cell>
          <cell r="B762" t="str">
            <v>壁・テラゾー張</v>
          </cell>
          <cell r="C762" t="str">
            <v>厚25mm・本磨き・コンクリート下地モルタル塗共</v>
          </cell>
          <cell r="D762" t="str">
            <v>㎡</v>
          </cell>
          <cell r="E762">
            <v>27700</v>
          </cell>
          <cell r="F762" t="str">
            <v>P-70</v>
          </cell>
          <cell r="G762">
            <v>243231</v>
          </cell>
        </row>
        <row r="763">
          <cell r="A763">
            <v>243241</v>
          </cell>
          <cell r="B763" t="str">
            <v>幅木・テラゾー張</v>
          </cell>
          <cell r="C763" t="str">
            <v>厚25×120mm以下</v>
          </cell>
          <cell r="D763" t="str">
            <v>ｍ</v>
          </cell>
          <cell r="E763">
            <v>6390</v>
          </cell>
          <cell r="F763" t="str">
            <v>P-70</v>
          </cell>
          <cell r="G763">
            <v>243241</v>
          </cell>
        </row>
        <row r="764">
          <cell r="A764">
            <v>243245</v>
          </cell>
          <cell r="B764" t="str">
            <v>幅木・テラゾー張</v>
          </cell>
          <cell r="C764" t="str">
            <v>厚25×120mm以下・コンクリート下地モルタル塗</v>
          </cell>
          <cell r="D764" t="str">
            <v>ｍ</v>
          </cell>
          <cell r="E764">
            <v>6780</v>
          </cell>
          <cell r="F764" t="str">
            <v>P-70</v>
          </cell>
          <cell r="G764">
            <v>243245</v>
          </cell>
        </row>
        <row r="765">
          <cell r="A765">
            <v>243251</v>
          </cell>
          <cell r="B765" t="str">
            <v>昇り幅木・テラゾー張</v>
          </cell>
          <cell r="C765" t="str">
            <v>厚25×120mm</v>
          </cell>
          <cell r="D765" t="str">
            <v>ｍ</v>
          </cell>
          <cell r="E765">
            <v>8490</v>
          </cell>
          <cell r="F765" t="str">
            <v>P-70</v>
          </cell>
          <cell r="G765">
            <v>243251</v>
          </cell>
        </row>
        <row r="766">
          <cell r="A766">
            <v>243255</v>
          </cell>
          <cell r="B766" t="str">
            <v>昇り幅木・テラゾー張</v>
          </cell>
          <cell r="C766" t="str">
            <v>厚25×120mm・コンクリート下地モルタル塗共</v>
          </cell>
          <cell r="D766" t="str">
            <v>ｍ</v>
          </cell>
          <cell r="E766">
            <v>8880</v>
          </cell>
          <cell r="F766" t="str">
            <v>P-70</v>
          </cell>
          <cell r="G766">
            <v>243255</v>
          </cell>
        </row>
        <row r="767">
          <cell r="A767">
            <v>243261</v>
          </cell>
          <cell r="B767" t="str">
            <v>ささら桁・テラゾー張</v>
          </cell>
          <cell r="C767" t="str">
            <v>厚25×400mm</v>
          </cell>
          <cell r="D767" t="str">
            <v>ｍ</v>
          </cell>
          <cell r="E767">
            <v>18100</v>
          </cell>
          <cell r="F767" t="str">
            <v>P-70</v>
          </cell>
          <cell r="G767">
            <v>243261</v>
          </cell>
        </row>
        <row r="768">
          <cell r="A768">
            <v>243265</v>
          </cell>
          <cell r="B768" t="str">
            <v>ささら桁・テラゾー張</v>
          </cell>
          <cell r="C768" t="str">
            <v>厚25×400mm・コンクリート下地モルタル塗共</v>
          </cell>
          <cell r="D768" t="str">
            <v>ｍ</v>
          </cell>
          <cell r="E768">
            <v>19400</v>
          </cell>
          <cell r="F768" t="str">
            <v>P-70</v>
          </cell>
          <cell r="G768">
            <v>243265</v>
          </cell>
        </row>
        <row r="769">
          <cell r="A769">
            <v>243271</v>
          </cell>
          <cell r="B769" t="str">
            <v>笠石・テラゾー張</v>
          </cell>
          <cell r="C769" t="str">
            <v>厚25×150mm</v>
          </cell>
          <cell r="D769" t="str">
            <v>ｍ</v>
          </cell>
          <cell r="E769">
            <v>12000</v>
          </cell>
          <cell r="F769" t="str">
            <v>P-70</v>
          </cell>
          <cell r="G769">
            <v>243271</v>
          </cell>
        </row>
        <row r="770">
          <cell r="A770">
            <v>243275</v>
          </cell>
          <cell r="B770" t="str">
            <v>笠石・テラゾー張</v>
          </cell>
          <cell r="C770" t="str">
            <v>厚25×150mm・コンクリート下地モルタル塗共</v>
          </cell>
          <cell r="D770" t="str">
            <v>ｍ</v>
          </cell>
          <cell r="E770">
            <v>13900</v>
          </cell>
          <cell r="F770" t="str">
            <v>P-70</v>
          </cell>
          <cell r="G770">
            <v>243275</v>
          </cell>
        </row>
        <row r="771">
          <cell r="A771">
            <v>243301</v>
          </cell>
          <cell r="B771" t="str">
            <v>床・鉄平石張</v>
          </cell>
          <cell r="C771" t="str">
            <v>方形</v>
          </cell>
          <cell r="D771" t="str">
            <v>㎡</v>
          </cell>
          <cell r="E771">
            <v>23800</v>
          </cell>
          <cell r="F771" t="str">
            <v>P-71</v>
          </cell>
          <cell r="G771">
            <v>243301</v>
          </cell>
        </row>
        <row r="772">
          <cell r="A772">
            <v>243305</v>
          </cell>
          <cell r="B772" t="str">
            <v>床・鉄平石張</v>
          </cell>
          <cell r="C772" t="str">
            <v>方形・コンクリート下地モルタル塗共</v>
          </cell>
          <cell r="D772" t="str">
            <v>㎡</v>
          </cell>
          <cell r="E772">
            <v>25800</v>
          </cell>
          <cell r="F772" t="str">
            <v>P-71</v>
          </cell>
          <cell r="G772">
            <v>243305</v>
          </cell>
        </row>
        <row r="773">
          <cell r="A773">
            <v>243311</v>
          </cell>
          <cell r="B773" t="str">
            <v>床・鉄平石張</v>
          </cell>
          <cell r="C773" t="str">
            <v>乱形</v>
          </cell>
          <cell r="D773" t="str">
            <v>㎡</v>
          </cell>
          <cell r="E773">
            <v>18600</v>
          </cell>
          <cell r="F773" t="str">
            <v>P-71</v>
          </cell>
          <cell r="G773">
            <v>243311</v>
          </cell>
        </row>
        <row r="774">
          <cell r="A774">
            <v>243315</v>
          </cell>
          <cell r="B774" t="str">
            <v>床・鉄平石張</v>
          </cell>
          <cell r="C774" t="str">
            <v>乱形・コンクリート下地モルタル塗共</v>
          </cell>
          <cell r="D774" t="str">
            <v>㎡</v>
          </cell>
          <cell r="E774">
            <v>20600</v>
          </cell>
          <cell r="F774" t="str">
            <v>P-71</v>
          </cell>
          <cell r="G774">
            <v>243315</v>
          </cell>
        </row>
        <row r="775">
          <cell r="A775">
            <v>243321</v>
          </cell>
          <cell r="B775" t="str">
            <v>壁・鉄平石張</v>
          </cell>
          <cell r="C775" t="str">
            <v>方形</v>
          </cell>
          <cell r="D775" t="str">
            <v>㎡</v>
          </cell>
          <cell r="E775">
            <v>26800</v>
          </cell>
          <cell r="F775" t="str">
            <v>P-71</v>
          </cell>
          <cell r="G775">
            <v>243321</v>
          </cell>
        </row>
        <row r="776">
          <cell r="A776">
            <v>243325</v>
          </cell>
          <cell r="B776" t="str">
            <v>壁・鉄平石張</v>
          </cell>
          <cell r="C776" t="str">
            <v>方形・コンクリート下地モルタル塗共</v>
          </cell>
          <cell r="D776" t="str">
            <v>㎡</v>
          </cell>
          <cell r="E776">
            <v>30000</v>
          </cell>
          <cell r="F776" t="str">
            <v>P-71</v>
          </cell>
          <cell r="G776">
            <v>243325</v>
          </cell>
        </row>
        <row r="777">
          <cell r="A777">
            <v>243331</v>
          </cell>
          <cell r="B777" t="str">
            <v>壁・鉄平石張</v>
          </cell>
          <cell r="C777" t="str">
            <v>乱形</v>
          </cell>
          <cell r="D777" t="str">
            <v>㎡</v>
          </cell>
          <cell r="E777">
            <v>21500</v>
          </cell>
          <cell r="F777" t="str">
            <v>P-71</v>
          </cell>
          <cell r="G777">
            <v>243331</v>
          </cell>
        </row>
        <row r="778">
          <cell r="A778">
            <v>243335</v>
          </cell>
          <cell r="B778" t="str">
            <v>壁・鉄平石張</v>
          </cell>
          <cell r="C778" t="str">
            <v>乱形・コンクリート下地モルタル塗共</v>
          </cell>
          <cell r="D778" t="str">
            <v>㎡</v>
          </cell>
          <cell r="E778">
            <v>24700</v>
          </cell>
          <cell r="F778" t="str">
            <v>P-71</v>
          </cell>
          <cell r="G778">
            <v>243335</v>
          </cell>
        </row>
        <row r="779">
          <cell r="A779">
            <v>243341</v>
          </cell>
          <cell r="B779" t="str">
            <v>壁・鉄平石張</v>
          </cell>
          <cell r="C779" t="str">
            <v>小口張り</v>
          </cell>
          <cell r="D779" t="str">
            <v>㎡</v>
          </cell>
          <cell r="E779">
            <v>36000</v>
          </cell>
          <cell r="F779" t="str">
            <v>P-71</v>
          </cell>
          <cell r="G779">
            <v>243341</v>
          </cell>
        </row>
        <row r="780">
          <cell r="A780">
            <v>243345</v>
          </cell>
          <cell r="B780" t="str">
            <v>壁・鉄平石張</v>
          </cell>
          <cell r="C780" t="str">
            <v>小口張り・コンクリート下地モルタル塗共</v>
          </cell>
          <cell r="D780" t="str">
            <v>㎡</v>
          </cell>
          <cell r="E780">
            <v>39200</v>
          </cell>
          <cell r="F780" t="str">
            <v>P-71</v>
          </cell>
          <cell r="G780">
            <v>243345</v>
          </cell>
        </row>
        <row r="781">
          <cell r="A781">
            <v>243401</v>
          </cell>
          <cell r="B781" t="str">
            <v>ネオパリエ</v>
          </cell>
          <cell r="C781" t="str">
            <v>厚15・標準色</v>
          </cell>
          <cell r="D781" t="str">
            <v>㎡</v>
          </cell>
          <cell r="E781">
            <v>42800</v>
          </cell>
          <cell r="F781" t="str">
            <v>P-71</v>
          </cell>
          <cell r="G781">
            <v>243401</v>
          </cell>
        </row>
        <row r="782">
          <cell r="A782">
            <v>243411</v>
          </cell>
          <cell r="B782" t="str">
            <v>ネオパリエ</v>
          </cell>
          <cell r="C782" t="str">
            <v>厚15・標準色・下地ならしモルタル共</v>
          </cell>
          <cell r="D782" t="str">
            <v>㎡</v>
          </cell>
          <cell r="E782">
            <v>46000</v>
          </cell>
          <cell r="F782" t="str">
            <v>P-71</v>
          </cell>
          <cell r="G782">
            <v>243411</v>
          </cell>
        </row>
        <row r="783">
          <cell r="A783">
            <v>243421</v>
          </cell>
          <cell r="B783" t="str">
            <v>洗面所甲板</v>
          </cell>
          <cell r="C783" t="str">
            <v>大理石・600×20×1500・本磨き・上</v>
          </cell>
          <cell r="D783" t="str">
            <v>ヶ所</v>
          </cell>
          <cell r="E783">
            <v>94800</v>
          </cell>
          <cell r="F783" t="str">
            <v>P-71</v>
          </cell>
          <cell r="G783">
            <v>243421</v>
          </cell>
        </row>
        <row r="784">
          <cell r="A784">
            <v>243431</v>
          </cell>
          <cell r="B784" t="str">
            <v>洗面所甲板</v>
          </cell>
          <cell r="C784" t="str">
            <v>大理石・600×20×1500・本磨き・中</v>
          </cell>
          <cell r="D784" t="str">
            <v>ヶ所</v>
          </cell>
          <cell r="E784">
            <v>81800</v>
          </cell>
          <cell r="F784" t="str">
            <v>P-71</v>
          </cell>
          <cell r="G784">
            <v>243431</v>
          </cell>
        </row>
        <row r="785">
          <cell r="A785">
            <v>243441</v>
          </cell>
          <cell r="B785" t="str">
            <v>洗面所甲板</v>
          </cell>
          <cell r="C785" t="str">
            <v>大理石・600×20×1500・本磨き・並</v>
          </cell>
          <cell r="D785" t="str">
            <v>ヶ所</v>
          </cell>
          <cell r="E785">
            <v>68800</v>
          </cell>
          <cell r="F785" t="str">
            <v>P-71</v>
          </cell>
          <cell r="G785">
            <v>243441</v>
          </cell>
        </row>
        <row r="786">
          <cell r="A786">
            <v>243451</v>
          </cell>
          <cell r="B786" t="str">
            <v>便所スクリーン</v>
          </cell>
          <cell r="C786" t="str">
            <v>テラゾブロック・厚40</v>
          </cell>
          <cell r="D786" t="str">
            <v>㎡</v>
          </cell>
          <cell r="E786">
            <v>33400</v>
          </cell>
          <cell r="F786" t="str">
            <v>P-71</v>
          </cell>
          <cell r="G786">
            <v>243451</v>
          </cell>
        </row>
        <row r="787">
          <cell r="A787">
            <v>243461</v>
          </cell>
          <cell r="B787" t="str">
            <v>棚板</v>
          </cell>
          <cell r="C787" t="str">
            <v>テラゾブロック・厚25・幅150以下</v>
          </cell>
          <cell r="D787" t="str">
            <v>ｍ</v>
          </cell>
          <cell r="E787">
            <v>10000</v>
          </cell>
          <cell r="F787" t="str">
            <v>P-71</v>
          </cell>
          <cell r="G787">
            <v>243461</v>
          </cell>
        </row>
        <row r="788">
          <cell r="A788">
            <v>243701</v>
          </cell>
          <cell r="B788" t="str">
            <v>石敷き</v>
          </cell>
          <cell r="C788" t="str">
            <v>琉球石灰岩・乱形・厚30</v>
          </cell>
          <cell r="D788" t="str">
            <v>㎡</v>
          </cell>
          <cell r="E788">
            <v>13200</v>
          </cell>
          <cell r="F788" t="str">
            <v>P-71</v>
          </cell>
          <cell r="G788">
            <v>243701</v>
          </cell>
        </row>
        <row r="789">
          <cell r="A789">
            <v>243705</v>
          </cell>
          <cell r="B789" t="str">
            <v>石敷き</v>
          </cell>
          <cell r="C789" t="str">
            <v>栗石・乱形</v>
          </cell>
          <cell r="D789" t="str">
            <v>㎡</v>
          </cell>
          <cell r="E789">
            <v>13200</v>
          </cell>
          <cell r="F789" t="str">
            <v>P-71</v>
          </cell>
          <cell r="G789">
            <v>243705</v>
          </cell>
        </row>
        <row r="790">
          <cell r="A790">
            <v>243711</v>
          </cell>
          <cell r="B790" t="str">
            <v>石積み</v>
          </cell>
          <cell r="C790" t="str">
            <v>琉球石灰岩・雑積・200角</v>
          </cell>
          <cell r="D790" t="str">
            <v>㎡</v>
          </cell>
          <cell r="E790">
            <v>37000</v>
          </cell>
          <cell r="F790" t="str">
            <v>P-71</v>
          </cell>
          <cell r="G790">
            <v>243711</v>
          </cell>
        </row>
        <row r="791">
          <cell r="A791">
            <v>243715</v>
          </cell>
          <cell r="B791" t="str">
            <v>石積み</v>
          </cell>
          <cell r="C791" t="str">
            <v>栗石・雑積・200角</v>
          </cell>
          <cell r="D791" t="str">
            <v>㎡</v>
          </cell>
          <cell r="E791">
            <v>37000</v>
          </cell>
          <cell r="F791" t="str">
            <v>P-71</v>
          </cell>
          <cell r="G791">
            <v>243715</v>
          </cell>
        </row>
        <row r="792">
          <cell r="A792">
            <v>243721</v>
          </cell>
          <cell r="B792" t="str">
            <v>石積み</v>
          </cell>
          <cell r="C792" t="str">
            <v>琉球石灰岩・相方積・200角</v>
          </cell>
          <cell r="D792" t="str">
            <v>㎡</v>
          </cell>
          <cell r="E792">
            <v>46300</v>
          </cell>
          <cell r="F792" t="str">
            <v>P-71</v>
          </cell>
          <cell r="G792">
            <v>243721</v>
          </cell>
        </row>
        <row r="793">
          <cell r="A793">
            <v>243725</v>
          </cell>
          <cell r="B793" t="str">
            <v>石積み</v>
          </cell>
          <cell r="C793" t="str">
            <v>栗石・相方積・200角</v>
          </cell>
          <cell r="D793" t="str">
            <v>㎡</v>
          </cell>
          <cell r="E793">
            <v>46300</v>
          </cell>
          <cell r="F793" t="str">
            <v>P-71</v>
          </cell>
          <cell r="G793">
            <v>243725</v>
          </cell>
        </row>
        <row r="794">
          <cell r="A794">
            <v>244001</v>
          </cell>
          <cell r="B794" t="str">
            <v>床・磁器質タイル</v>
          </cell>
          <cell r="C794" t="str">
            <v>無釉・100角</v>
          </cell>
          <cell r="D794" t="str">
            <v>㎡</v>
          </cell>
          <cell r="E794">
            <v>7880</v>
          </cell>
          <cell r="F794" t="str">
            <v>P-72</v>
          </cell>
          <cell r="G794">
            <v>244001</v>
          </cell>
        </row>
        <row r="795">
          <cell r="A795">
            <v>244005</v>
          </cell>
          <cell r="B795" t="str">
            <v>床・磁器質タイル</v>
          </cell>
          <cell r="C795" t="str">
            <v>無釉・100角・ラワン合板・ラス共・(木造用)</v>
          </cell>
          <cell r="D795" t="str">
            <v>㎡</v>
          </cell>
          <cell r="E795">
            <v>16500</v>
          </cell>
          <cell r="F795" t="str">
            <v>P-72</v>
          </cell>
          <cell r="G795">
            <v>244005</v>
          </cell>
        </row>
        <row r="796">
          <cell r="A796">
            <v>244011</v>
          </cell>
          <cell r="B796" t="str">
            <v>床・磁器質タイル</v>
          </cell>
          <cell r="C796" t="str">
            <v>無釉・100角・コンクリート下地・モルタル塗共</v>
          </cell>
          <cell r="D796" t="str">
            <v>㎡</v>
          </cell>
          <cell r="E796">
            <v>10200</v>
          </cell>
          <cell r="F796" t="str">
            <v>P-72</v>
          </cell>
          <cell r="G796">
            <v>244011</v>
          </cell>
        </row>
        <row r="797">
          <cell r="A797">
            <v>244013</v>
          </cell>
          <cell r="B797" t="str">
            <v>床・磁器質タイル</v>
          </cell>
          <cell r="C797" t="str">
            <v>無釉・100角・束立て床組・ラワン合板・ラス共</v>
          </cell>
          <cell r="D797" t="str">
            <v>㎡</v>
          </cell>
          <cell r="E797">
            <v>24300</v>
          </cell>
          <cell r="F797" t="str">
            <v>P-72</v>
          </cell>
          <cell r="G797">
            <v>244013</v>
          </cell>
        </row>
        <row r="798">
          <cell r="A798">
            <v>244016</v>
          </cell>
          <cell r="B798" t="str">
            <v>床・磁器質タイル</v>
          </cell>
          <cell r="C798" t="str">
            <v>無釉・100角・ころばし床組・ラワン合板・ラス共</v>
          </cell>
          <cell r="D798" t="str">
            <v>㎡</v>
          </cell>
          <cell r="E798">
            <v>19700</v>
          </cell>
          <cell r="F798" t="str">
            <v>P-72</v>
          </cell>
          <cell r="G798">
            <v>244016</v>
          </cell>
        </row>
        <row r="799">
          <cell r="A799">
            <v>244021</v>
          </cell>
          <cell r="B799" t="str">
            <v>床・磁器質タイル</v>
          </cell>
          <cell r="C799" t="str">
            <v>無釉・108角</v>
          </cell>
          <cell r="D799" t="str">
            <v>㎡</v>
          </cell>
          <cell r="E799">
            <v>8500</v>
          </cell>
          <cell r="F799" t="str">
            <v>P-72</v>
          </cell>
          <cell r="G799">
            <v>244021</v>
          </cell>
        </row>
        <row r="800">
          <cell r="A800">
            <v>244025</v>
          </cell>
          <cell r="B800" t="str">
            <v>床・磁器質タイル</v>
          </cell>
          <cell r="C800" t="str">
            <v>無釉・108角・ラワン合板・ラス共・(木造用)</v>
          </cell>
          <cell r="D800" t="str">
            <v>㎡</v>
          </cell>
          <cell r="E800">
            <v>17100</v>
          </cell>
          <cell r="F800" t="str">
            <v>P-72</v>
          </cell>
          <cell r="G800">
            <v>244025</v>
          </cell>
        </row>
        <row r="801">
          <cell r="A801">
            <v>244031</v>
          </cell>
          <cell r="B801" t="str">
            <v>床・磁器質タイル</v>
          </cell>
          <cell r="C801" t="str">
            <v>無釉・108角・コンクリート下地・モルタル塗共</v>
          </cell>
          <cell r="D801" t="str">
            <v>㎡</v>
          </cell>
          <cell r="E801">
            <v>10800</v>
          </cell>
          <cell r="F801" t="str">
            <v>P-72</v>
          </cell>
          <cell r="G801">
            <v>244031</v>
          </cell>
        </row>
        <row r="802">
          <cell r="A802">
            <v>244033</v>
          </cell>
          <cell r="B802" t="str">
            <v>床・磁器質タイル</v>
          </cell>
          <cell r="C802" t="str">
            <v>無釉・108角・束立て床組・ラワン合板・ラス共</v>
          </cell>
          <cell r="D802" t="str">
            <v>㎡</v>
          </cell>
          <cell r="E802">
            <v>24900</v>
          </cell>
          <cell r="F802" t="str">
            <v>P-72</v>
          </cell>
          <cell r="G802">
            <v>244033</v>
          </cell>
        </row>
        <row r="803">
          <cell r="A803">
            <v>244036</v>
          </cell>
          <cell r="B803" t="str">
            <v>床・磁器質タイル</v>
          </cell>
          <cell r="C803" t="str">
            <v>無釉・108角・ころばし床組・ラワン合板・ラス共</v>
          </cell>
          <cell r="D803" t="str">
            <v>㎡</v>
          </cell>
          <cell r="E803">
            <v>20400</v>
          </cell>
          <cell r="F803" t="str">
            <v>P-72</v>
          </cell>
          <cell r="G803">
            <v>244036</v>
          </cell>
        </row>
        <row r="804">
          <cell r="A804">
            <v>244041</v>
          </cell>
          <cell r="B804" t="str">
            <v>床・磁器質タイル</v>
          </cell>
          <cell r="C804" t="str">
            <v>無釉・150角</v>
          </cell>
          <cell r="D804" t="str">
            <v>㎡</v>
          </cell>
          <cell r="E804">
            <v>9430</v>
          </cell>
          <cell r="F804" t="str">
            <v>P-72</v>
          </cell>
          <cell r="G804">
            <v>244041</v>
          </cell>
        </row>
        <row r="805">
          <cell r="A805">
            <v>244045</v>
          </cell>
          <cell r="B805" t="str">
            <v>床・磁器質タイル</v>
          </cell>
          <cell r="C805" t="str">
            <v>無釉・150角・ラワン合板・ラス共・(木造用)</v>
          </cell>
          <cell r="D805" t="str">
            <v>㎡</v>
          </cell>
          <cell r="E805">
            <v>18100</v>
          </cell>
          <cell r="F805" t="str">
            <v>P-72</v>
          </cell>
          <cell r="G805">
            <v>244045</v>
          </cell>
        </row>
        <row r="806">
          <cell r="A806">
            <v>244051</v>
          </cell>
          <cell r="B806" t="str">
            <v>床・磁器質タイル</v>
          </cell>
          <cell r="C806" t="str">
            <v>無釉・150角・コンクリート下地・モルタル塗共</v>
          </cell>
          <cell r="D806" t="str">
            <v>㎡</v>
          </cell>
          <cell r="E806">
            <v>11800</v>
          </cell>
          <cell r="F806" t="str">
            <v>P-72</v>
          </cell>
          <cell r="G806">
            <v>244051</v>
          </cell>
        </row>
        <row r="807">
          <cell r="A807">
            <v>244053</v>
          </cell>
          <cell r="B807" t="str">
            <v>床・磁器質タイル</v>
          </cell>
          <cell r="C807" t="str">
            <v>無釉・150角・束立て床組・ラワン合板・ラス共</v>
          </cell>
          <cell r="D807" t="str">
            <v>㎡</v>
          </cell>
          <cell r="E807">
            <v>25900</v>
          </cell>
          <cell r="F807" t="str">
            <v>P-72</v>
          </cell>
          <cell r="G807">
            <v>244053</v>
          </cell>
        </row>
        <row r="808">
          <cell r="A808">
            <v>244056</v>
          </cell>
          <cell r="B808" t="str">
            <v>床・磁器質タイル</v>
          </cell>
          <cell r="C808" t="str">
            <v>無釉・150角・ころばし床組・ラワン合板・ラス共</v>
          </cell>
          <cell r="D808" t="str">
            <v>㎡</v>
          </cell>
          <cell r="E808">
            <v>21300</v>
          </cell>
          <cell r="F808" t="str">
            <v>P-72</v>
          </cell>
          <cell r="G808">
            <v>244056</v>
          </cell>
        </row>
        <row r="809">
          <cell r="A809">
            <v>244061</v>
          </cell>
          <cell r="B809" t="str">
            <v>床・磁器質タイル</v>
          </cell>
          <cell r="C809" t="str">
            <v>無釉・200×100・二丁掛</v>
          </cell>
          <cell r="D809" t="str">
            <v>㎡</v>
          </cell>
          <cell r="E809">
            <v>10200</v>
          </cell>
          <cell r="F809" t="str">
            <v>P-72</v>
          </cell>
          <cell r="G809">
            <v>244061</v>
          </cell>
        </row>
        <row r="810">
          <cell r="A810">
            <v>244065</v>
          </cell>
          <cell r="B810" t="str">
            <v>床・磁器質タイル</v>
          </cell>
          <cell r="C810" t="str">
            <v>無釉・200×100・ラワン合板ラス共・(木造用)</v>
          </cell>
          <cell r="D810" t="str">
            <v>㎡</v>
          </cell>
          <cell r="E810">
            <v>18800</v>
          </cell>
          <cell r="F810" t="str">
            <v>P-72</v>
          </cell>
          <cell r="G810">
            <v>244065</v>
          </cell>
        </row>
        <row r="811">
          <cell r="A811">
            <v>244071</v>
          </cell>
          <cell r="B811" t="str">
            <v>床・磁器質タイル</v>
          </cell>
          <cell r="C811" t="str">
            <v>無釉・200×100・コンクリート下地モルタル塗</v>
          </cell>
          <cell r="D811" t="str">
            <v>㎡</v>
          </cell>
          <cell r="E811">
            <v>12500</v>
          </cell>
          <cell r="F811" t="str">
            <v>P-72</v>
          </cell>
          <cell r="G811">
            <v>244071</v>
          </cell>
        </row>
        <row r="812">
          <cell r="A812">
            <v>244073</v>
          </cell>
          <cell r="B812" t="str">
            <v>床・磁器質タイル</v>
          </cell>
          <cell r="C812" t="str">
            <v>無釉・200×100・束立て床組・ラワン合板ラス共</v>
          </cell>
          <cell r="D812" t="str">
            <v>㎡</v>
          </cell>
          <cell r="E812">
            <v>26600</v>
          </cell>
          <cell r="F812" t="str">
            <v>P-72</v>
          </cell>
          <cell r="G812">
            <v>244073</v>
          </cell>
        </row>
        <row r="813">
          <cell r="A813">
            <v>244076</v>
          </cell>
          <cell r="B813" t="str">
            <v>床・磁器質タイル</v>
          </cell>
          <cell r="C813" t="str">
            <v>無釉・200×100・ころばし床組・ラワン合板ラス共</v>
          </cell>
          <cell r="D813" t="str">
            <v>㎡</v>
          </cell>
          <cell r="E813">
            <v>22100</v>
          </cell>
          <cell r="F813" t="str">
            <v>P-72</v>
          </cell>
          <cell r="G813">
            <v>244076</v>
          </cell>
        </row>
        <row r="814">
          <cell r="A814">
            <v>244081</v>
          </cell>
          <cell r="B814" t="str">
            <v>床・磁器質タイル</v>
          </cell>
          <cell r="C814" t="str">
            <v>無釉・200角</v>
          </cell>
          <cell r="D814" t="str">
            <v>㎡</v>
          </cell>
          <cell r="E814">
            <v>10400</v>
          </cell>
          <cell r="F814" t="str">
            <v>P-72</v>
          </cell>
          <cell r="G814">
            <v>244081</v>
          </cell>
        </row>
        <row r="815">
          <cell r="A815">
            <v>244085</v>
          </cell>
          <cell r="B815" t="str">
            <v>床・磁器質タイル</v>
          </cell>
          <cell r="C815" t="str">
            <v>無釉・200角・ラワン合板・ラス共・(木造用)</v>
          </cell>
          <cell r="D815" t="str">
            <v>㎡</v>
          </cell>
          <cell r="E815">
            <v>19000</v>
          </cell>
          <cell r="F815" t="str">
            <v>P-72</v>
          </cell>
          <cell r="G815">
            <v>244085</v>
          </cell>
        </row>
        <row r="816">
          <cell r="A816">
            <v>244091</v>
          </cell>
          <cell r="B816" t="str">
            <v>床・磁器質タイル</v>
          </cell>
          <cell r="C816" t="str">
            <v>無釉・200角・コンクリート下地・モルタル塗共</v>
          </cell>
          <cell r="D816" t="str">
            <v>㎡</v>
          </cell>
          <cell r="E816">
            <v>12700</v>
          </cell>
          <cell r="F816" t="str">
            <v>P-72</v>
          </cell>
          <cell r="G816">
            <v>244091</v>
          </cell>
        </row>
        <row r="817">
          <cell r="A817">
            <v>244093</v>
          </cell>
          <cell r="B817" t="str">
            <v>床・磁器質タイル</v>
          </cell>
          <cell r="C817" t="str">
            <v>無釉・200角・束立て床組・ラワン合板・ラス共</v>
          </cell>
          <cell r="D817" t="str">
            <v>㎡</v>
          </cell>
          <cell r="E817">
            <v>26800</v>
          </cell>
          <cell r="F817" t="str">
            <v>P-72</v>
          </cell>
          <cell r="G817">
            <v>244093</v>
          </cell>
        </row>
        <row r="818">
          <cell r="A818">
            <v>244096</v>
          </cell>
          <cell r="B818" t="str">
            <v>床・磁器質タイル</v>
          </cell>
          <cell r="C818" t="str">
            <v>無釉・200角・ころばし床組・ラワン合板・ラス共</v>
          </cell>
          <cell r="D818" t="str">
            <v>㎡</v>
          </cell>
          <cell r="E818">
            <v>22300</v>
          </cell>
          <cell r="F818" t="str">
            <v>P-72</v>
          </cell>
          <cell r="G818">
            <v>244096</v>
          </cell>
        </row>
        <row r="819">
          <cell r="A819">
            <v>244101</v>
          </cell>
          <cell r="B819" t="str">
            <v>床・磁器質タイル</v>
          </cell>
          <cell r="C819" t="str">
            <v>施釉・100角</v>
          </cell>
          <cell r="D819" t="str">
            <v>㎡</v>
          </cell>
          <cell r="E819">
            <v>9350</v>
          </cell>
          <cell r="F819" t="str">
            <v>P-72</v>
          </cell>
          <cell r="G819">
            <v>244101</v>
          </cell>
        </row>
        <row r="820">
          <cell r="A820">
            <v>244105</v>
          </cell>
          <cell r="B820" t="str">
            <v>床・磁器質タイル</v>
          </cell>
          <cell r="C820" t="str">
            <v>施釉・100角・ラワン合板・ラス共・(木造用)</v>
          </cell>
          <cell r="D820" t="str">
            <v>㎡</v>
          </cell>
          <cell r="E820">
            <v>18000</v>
          </cell>
          <cell r="F820" t="str">
            <v>P-72</v>
          </cell>
          <cell r="G820">
            <v>244105</v>
          </cell>
        </row>
        <row r="821">
          <cell r="A821">
            <v>244111</v>
          </cell>
          <cell r="B821" t="str">
            <v>床・磁器質タイル</v>
          </cell>
          <cell r="C821" t="str">
            <v>施釉・100角・コンクリート下地・モルタル塗共</v>
          </cell>
          <cell r="D821" t="str">
            <v>㎡</v>
          </cell>
          <cell r="E821">
            <v>11700</v>
          </cell>
          <cell r="F821" t="str">
            <v>P-72</v>
          </cell>
          <cell r="G821">
            <v>244111</v>
          </cell>
        </row>
        <row r="822">
          <cell r="A822">
            <v>244113</v>
          </cell>
          <cell r="B822" t="str">
            <v>床・磁器質タイル</v>
          </cell>
          <cell r="C822" t="str">
            <v>施釉・100角・束立て床組・ラワン合板・ラス共</v>
          </cell>
          <cell r="D822" t="str">
            <v>㎡</v>
          </cell>
          <cell r="E822">
            <v>25800</v>
          </cell>
          <cell r="F822" t="str">
            <v>P-72</v>
          </cell>
          <cell r="G822">
            <v>244113</v>
          </cell>
        </row>
        <row r="823">
          <cell r="A823">
            <v>244116</v>
          </cell>
          <cell r="B823" t="str">
            <v>床・磁器質タイル</v>
          </cell>
          <cell r="C823" t="str">
            <v>施釉・100角・ころばし床組・ラワン合板・ラス共</v>
          </cell>
          <cell r="D823" t="str">
            <v>㎡</v>
          </cell>
          <cell r="E823">
            <v>21200</v>
          </cell>
          <cell r="F823" t="str">
            <v>P-72</v>
          </cell>
          <cell r="G823">
            <v>244116</v>
          </cell>
        </row>
        <row r="824">
          <cell r="A824">
            <v>244121</v>
          </cell>
          <cell r="B824" t="str">
            <v>床・磁器質タイル</v>
          </cell>
          <cell r="C824" t="str">
            <v>施釉・150角</v>
          </cell>
          <cell r="D824" t="str">
            <v>㎡</v>
          </cell>
          <cell r="E824">
            <v>10400</v>
          </cell>
          <cell r="F824" t="str">
            <v>P-72</v>
          </cell>
          <cell r="G824">
            <v>244121</v>
          </cell>
        </row>
        <row r="825">
          <cell r="A825">
            <v>244125</v>
          </cell>
          <cell r="B825" t="str">
            <v>床・磁器質タイル</v>
          </cell>
          <cell r="C825" t="str">
            <v>施釉・150角・ラワン合板・ラス共・(木造用)</v>
          </cell>
          <cell r="D825" t="str">
            <v>㎡</v>
          </cell>
          <cell r="E825">
            <v>19000</v>
          </cell>
          <cell r="F825" t="str">
            <v>P-72</v>
          </cell>
          <cell r="G825">
            <v>244125</v>
          </cell>
        </row>
        <row r="826">
          <cell r="A826">
            <v>244131</v>
          </cell>
          <cell r="B826" t="str">
            <v>床・磁器質タイル</v>
          </cell>
          <cell r="C826" t="str">
            <v>施釉・150角・コンクリート下地・モルタル塗共</v>
          </cell>
          <cell r="D826" t="str">
            <v>㎡</v>
          </cell>
          <cell r="E826">
            <v>12700</v>
          </cell>
          <cell r="F826" t="str">
            <v>P-72</v>
          </cell>
          <cell r="G826">
            <v>244131</v>
          </cell>
        </row>
        <row r="827">
          <cell r="A827">
            <v>244133</v>
          </cell>
          <cell r="B827" t="str">
            <v>床・磁器質タイル</v>
          </cell>
          <cell r="C827" t="str">
            <v>施釉・150角・束立て床組・ラワン合板・ラス共</v>
          </cell>
          <cell r="D827" t="str">
            <v>㎡</v>
          </cell>
          <cell r="E827">
            <v>26800</v>
          </cell>
          <cell r="F827" t="str">
            <v>P-72</v>
          </cell>
          <cell r="G827">
            <v>244133</v>
          </cell>
        </row>
        <row r="828">
          <cell r="A828">
            <v>244136</v>
          </cell>
          <cell r="B828" t="str">
            <v>床・磁器質タイル</v>
          </cell>
          <cell r="C828" t="str">
            <v>施釉・150角・ころばし床組・ラワン合板・ラス共</v>
          </cell>
          <cell r="D828" t="str">
            <v>㎡</v>
          </cell>
          <cell r="E828">
            <v>22300</v>
          </cell>
          <cell r="F828" t="str">
            <v>P-72</v>
          </cell>
          <cell r="G828">
            <v>244136</v>
          </cell>
        </row>
        <row r="829">
          <cell r="A829">
            <v>244141</v>
          </cell>
          <cell r="B829" t="str">
            <v>床・磁器質タイル</v>
          </cell>
          <cell r="C829" t="str">
            <v>施釉・200×100・二丁掛</v>
          </cell>
          <cell r="D829" t="str">
            <v>㎡</v>
          </cell>
          <cell r="E829">
            <v>10000</v>
          </cell>
          <cell r="F829" t="str">
            <v>P-72</v>
          </cell>
          <cell r="G829">
            <v>244141</v>
          </cell>
        </row>
        <row r="830">
          <cell r="A830">
            <v>244145</v>
          </cell>
          <cell r="B830" t="str">
            <v>床・磁器質タイル</v>
          </cell>
          <cell r="C830" t="str">
            <v>施釉・200×100・ラワン合板ラス共・(木造用)</v>
          </cell>
          <cell r="D830" t="str">
            <v>㎡</v>
          </cell>
          <cell r="E830">
            <v>18600</v>
          </cell>
          <cell r="F830" t="str">
            <v>P-72</v>
          </cell>
          <cell r="G830">
            <v>244145</v>
          </cell>
        </row>
        <row r="831">
          <cell r="A831">
            <v>244151</v>
          </cell>
          <cell r="B831" t="str">
            <v>床・磁器質タイル</v>
          </cell>
          <cell r="C831" t="str">
            <v>施釉・200×100・コンクリート下地モルタル塗共</v>
          </cell>
          <cell r="D831" t="str">
            <v>㎡</v>
          </cell>
          <cell r="E831">
            <v>12300</v>
          </cell>
          <cell r="F831" t="str">
            <v>P-72</v>
          </cell>
          <cell r="G831">
            <v>244151</v>
          </cell>
        </row>
        <row r="832">
          <cell r="A832">
            <v>244153</v>
          </cell>
          <cell r="B832" t="str">
            <v>床・磁器質タイル</v>
          </cell>
          <cell r="C832" t="str">
            <v>施釉・200×100・束立て床組・ラワン合板ラス共</v>
          </cell>
          <cell r="D832" t="str">
            <v>㎡</v>
          </cell>
          <cell r="E832">
            <v>26400</v>
          </cell>
          <cell r="F832" t="str">
            <v>P-72</v>
          </cell>
          <cell r="G832">
            <v>244153</v>
          </cell>
        </row>
        <row r="833">
          <cell r="A833">
            <v>244156</v>
          </cell>
          <cell r="B833" t="str">
            <v>床・磁器質タイル</v>
          </cell>
          <cell r="C833" t="str">
            <v>施釉・200×100・ころばし床組・ラワン合板ラス共</v>
          </cell>
          <cell r="D833" t="str">
            <v>㎡</v>
          </cell>
          <cell r="E833">
            <v>21900</v>
          </cell>
          <cell r="F833" t="str">
            <v>P-72</v>
          </cell>
          <cell r="G833">
            <v>244156</v>
          </cell>
        </row>
        <row r="834">
          <cell r="A834">
            <v>244161</v>
          </cell>
          <cell r="B834" t="str">
            <v>床・磁器質タイル</v>
          </cell>
          <cell r="C834" t="str">
            <v>施釉・200角</v>
          </cell>
          <cell r="D834" t="str">
            <v>㎡</v>
          </cell>
          <cell r="E834">
            <v>10600</v>
          </cell>
          <cell r="F834" t="str">
            <v>P-72</v>
          </cell>
          <cell r="G834">
            <v>244161</v>
          </cell>
        </row>
        <row r="835">
          <cell r="A835">
            <v>244165</v>
          </cell>
          <cell r="B835" t="str">
            <v>床・磁器質タイル</v>
          </cell>
          <cell r="C835" t="str">
            <v>施釉・200角・ラワン合板・ラス共・(木造用)</v>
          </cell>
          <cell r="D835" t="str">
            <v>㎡</v>
          </cell>
          <cell r="E835">
            <v>19200</v>
          </cell>
          <cell r="F835" t="str">
            <v>P-72</v>
          </cell>
          <cell r="G835">
            <v>244165</v>
          </cell>
        </row>
        <row r="836">
          <cell r="A836">
            <v>244171</v>
          </cell>
          <cell r="B836" t="str">
            <v>床・磁器質タイル</v>
          </cell>
          <cell r="C836" t="str">
            <v>施釉・200角・コンクリート下地・モルタル塗共</v>
          </cell>
          <cell r="D836" t="str">
            <v>㎡</v>
          </cell>
          <cell r="E836">
            <v>12900</v>
          </cell>
          <cell r="F836" t="str">
            <v>P-72</v>
          </cell>
          <cell r="G836">
            <v>244171</v>
          </cell>
        </row>
        <row r="837">
          <cell r="A837">
            <v>244173</v>
          </cell>
          <cell r="B837" t="str">
            <v>床・磁器質タイル</v>
          </cell>
          <cell r="C837" t="str">
            <v>施釉・200角・束立て床組・ラワン合板・ラス共</v>
          </cell>
          <cell r="D837" t="str">
            <v>㎡</v>
          </cell>
          <cell r="E837">
            <v>27000</v>
          </cell>
          <cell r="F837" t="str">
            <v>P-72</v>
          </cell>
          <cell r="G837">
            <v>244173</v>
          </cell>
        </row>
        <row r="838">
          <cell r="A838">
            <v>244176</v>
          </cell>
          <cell r="B838" t="str">
            <v>床・磁器質タイル</v>
          </cell>
          <cell r="C838" t="str">
            <v>施釉・200角・ころばし床組・ラワン合板・ラス共</v>
          </cell>
          <cell r="D838" t="str">
            <v>㎡</v>
          </cell>
          <cell r="E838">
            <v>22500</v>
          </cell>
          <cell r="F838" t="str">
            <v>P-72</v>
          </cell>
          <cell r="G838">
            <v>244176</v>
          </cell>
        </row>
        <row r="839">
          <cell r="A839">
            <v>244201</v>
          </cell>
          <cell r="B839" t="str">
            <v>床・せっ器質タイル</v>
          </cell>
          <cell r="C839" t="str">
            <v>施釉・100角</v>
          </cell>
          <cell r="D839" t="str">
            <v>㎡</v>
          </cell>
          <cell r="E839">
            <v>9820</v>
          </cell>
          <cell r="F839" t="str">
            <v>P-72</v>
          </cell>
          <cell r="G839">
            <v>244201</v>
          </cell>
        </row>
        <row r="840">
          <cell r="A840">
            <v>244205</v>
          </cell>
          <cell r="B840" t="str">
            <v>床・せっ器質タイル</v>
          </cell>
          <cell r="C840" t="str">
            <v>施釉・100角・ラワン合板・ラス共・(木造用)</v>
          </cell>
          <cell r="D840" t="str">
            <v>㎡</v>
          </cell>
          <cell r="E840">
            <v>18500</v>
          </cell>
          <cell r="F840" t="str">
            <v>P-72</v>
          </cell>
          <cell r="G840">
            <v>244205</v>
          </cell>
        </row>
        <row r="841">
          <cell r="A841">
            <v>244211</v>
          </cell>
          <cell r="B841" t="str">
            <v>床・せっ器質タイル</v>
          </cell>
          <cell r="C841" t="str">
            <v>施釉・100角・コンクリート下地・モルタル塗共</v>
          </cell>
          <cell r="D841" t="str">
            <v>㎡</v>
          </cell>
          <cell r="E841">
            <v>12100</v>
          </cell>
          <cell r="F841" t="str">
            <v>P-72</v>
          </cell>
          <cell r="G841">
            <v>244211</v>
          </cell>
        </row>
        <row r="842">
          <cell r="A842">
            <v>244213</v>
          </cell>
          <cell r="B842" t="str">
            <v>床・せっ器質タイル</v>
          </cell>
          <cell r="C842" t="str">
            <v>施釉・100角・束立て床組・ラワン合板・ラス共</v>
          </cell>
          <cell r="D842" t="str">
            <v>㎡</v>
          </cell>
          <cell r="E842">
            <v>26200</v>
          </cell>
          <cell r="F842" t="str">
            <v>P-73</v>
          </cell>
          <cell r="G842">
            <v>244213</v>
          </cell>
        </row>
        <row r="843">
          <cell r="A843">
            <v>244216</v>
          </cell>
          <cell r="B843" t="str">
            <v>床・せっ器質タイル</v>
          </cell>
          <cell r="C843" t="str">
            <v>施釉・100角・ころばし床組・ラワン合板・ラス共</v>
          </cell>
          <cell r="D843" t="str">
            <v>㎡</v>
          </cell>
          <cell r="E843">
            <v>21700</v>
          </cell>
          <cell r="F843" t="str">
            <v>P-73</v>
          </cell>
          <cell r="G843">
            <v>244216</v>
          </cell>
        </row>
        <row r="844">
          <cell r="A844">
            <v>244221</v>
          </cell>
          <cell r="B844" t="str">
            <v>床・せっ器質タイル</v>
          </cell>
          <cell r="C844" t="str">
            <v>施釉・150角</v>
          </cell>
          <cell r="D844" t="str">
            <v>㎡</v>
          </cell>
          <cell r="E844">
            <v>10900</v>
          </cell>
          <cell r="F844" t="str">
            <v>P-73</v>
          </cell>
          <cell r="G844">
            <v>244221</v>
          </cell>
        </row>
        <row r="845">
          <cell r="A845">
            <v>244225</v>
          </cell>
          <cell r="B845" t="str">
            <v>床・せっ器質タイル</v>
          </cell>
          <cell r="C845" t="str">
            <v>施釉・150角・ラワン合板・ラス共・(木造用)</v>
          </cell>
          <cell r="D845" t="str">
            <v>㎡</v>
          </cell>
          <cell r="E845">
            <v>19500</v>
          </cell>
          <cell r="F845" t="str">
            <v>P-73</v>
          </cell>
          <cell r="G845">
            <v>244225</v>
          </cell>
        </row>
        <row r="846">
          <cell r="A846">
            <v>244231</v>
          </cell>
          <cell r="B846" t="str">
            <v>床・せっ器質タイル</v>
          </cell>
          <cell r="C846" t="str">
            <v>施釉・150角・コンクリート下地・モルタル塗共</v>
          </cell>
          <cell r="D846" t="str">
            <v>㎡</v>
          </cell>
          <cell r="E846">
            <v>13200</v>
          </cell>
          <cell r="F846" t="str">
            <v>P-73</v>
          </cell>
          <cell r="G846">
            <v>244231</v>
          </cell>
        </row>
        <row r="847">
          <cell r="A847">
            <v>244233</v>
          </cell>
          <cell r="B847" t="str">
            <v>床・せっ器質タイル</v>
          </cell>
          <cell r="C847" t="str">
            <v>施釉・150角・束立て床組・ラワン合板・ラス共</v>
          </cell>
          <cell r="D847" t="str">
            <v>㎡</v>
          </cell>
          <cell r="E847">
            <v>27300</v>
          </cell>
          <cell r="F847" t="str">
            <v>P-73</v>
          </cell>
          <cell r="G847">
            <v>244233</v>
          </cell>
        </row>
        <row r="848">
          <cell r="A848">
            <v>244236</v>
          </cell>
          <cell r="B848" t="str">
            <v>床・せっ器質タイル</v>
          </cell>
          <cell r="C848" t="str">
            <v>施釉・150角・ころばし床組・ラワン合板・ラス共</v>
          </cell>
          <cell r="D848" t="str">
            <v>㎡</v>
          </cell>
          <cell r="E848">
            <v>22800</v>
          </cell>
          <cell r="F848" t="str">
            <v>P-73</v>
          </cell>
          <cell r="G848">
            <v>244236</v>
          </cell>
        </row>
        <row r="849">
          <cell r="A849">
            <v>244241</v>
          </cell>
          <cell r="B849" t="str">
            <v>床・せっ器質タイル</v>
          </cell>
          <cell r="C849" t="str">
            <v>施釉・200角</v>
          </cell>
          <cell r="D849" t="str">
            <v>㎡</v>
          </cell>
          <cell r="E849">
            <v>12300</v>
          </cell>
          <cell r="F849" t="str">
            <v>P-73</v>
          </cell>
          <cell r="G849">
            <v>244241</v>
          </cell>
        </row>
        <row r="850">
          <cell r="A850">
            <v>244245</v>
          </cell>
          <cell r="B850" t="str">
            <v>床・せっ器質タイル</v>
          </cell>
          <cell r="C850" t="str">
            <v>施釉・200角・ラワン合板・ラス共・(木造用)</v>
          </cell>
          <cell r="D850" t="str">
            <v>㎡</v>
          </cell>
          <cell r="E850">
            <v>20900</v>
          </cell>
          <cell r="F850" t="str">
            <v>P-73</v>
          </cell>
          <cell r="G850">
            <v>244245</v>
          </cell>
        </row>
        <row r="851">
          <cell r="A851">
            <v>244251</v>
          </cell>
          <cell r="B851" t="str">
            <v>床・せっ器質タイル</v>
          </cell>
          <cell r="C851" t="str">
            <v>施釉・200角・コンクリート下地・モルタル塗共</v>
          </cell>
          <cell r="D851" t="str">
            <v>㎡</v>
          </cell>
          <cell r="E851">
            <v>14600</v>
          </cell>
          <cell r="F851" t="str">
            <v>P-73</v>
          </cell>
          <cell r="G851">
            <v>244251</v>
          </cell>
        </row>
        <row r="852">
          <cell r="A852">
            <v>244253</v>
          </cell>
          <cell r="B852" t="str">
            <v>床・せっ器質タイル</v>
          </cell>
          <cell r="C852" t="str">
            <v>施釉・200角・束立て床組・ラワン合板・ラス共</v>
          </cell>
          <cell r="D852" t="str">
            <v>㎡</v>
          </cell>
          <cell r="E852">
            <v>28700</v>
          </cell>
          <cell r="F852" t="str">
            <v>P-73</v>
          </cell>
          <cell r="G852">
            <v>244253</v>
          </cell>
        </row>
        <row r="853">
          <cell r="A853">
            <v>244256</v>
          </cell>
          <cell r="B853" t="str">
            <v>床・せっ器質タイル</v>
          </cell>
          <cell r="C853" t="str">
            <v>施釉・200角・ころばし床組・ラワン合板・ラス共</v>
          </cell>
          <cell r="D853" t="str">
            <v>㎡</v>
          </cell>
          <cell r="E853">
            <v>24200</v>
          </cell>
          <cell r="F853" t="str">
            <v>P-73</v>
          </cell>
          <cell r="G853">
            <v>244256</v>
          </cell>
        </row>
        <row r="854">
          <cell r="A854">
            <v>244261</v>
          </cell>
          <cell r="B854" t="str">
            <v>床・せっ器質タイル</v>
          </cell>
          <cell r="C854" t="str">
            <v>[れんが調]・150角</v>
          </cell>
          <cell r="D854" t="str">
            <v>㎡</v>
          </cell>
          <cell r="E854">
            <v>9740</v>
          </cell>
          <cell r="F854" t="str">
            <v>P-73</v>
          </cell>
          <cell r="G854">
            <v>244261</v>
          </cell>
        </row>
        <row r="855">
          <cell r="A855">
            <v>244265</v>
          </cell>
          <cell r="B855" t="str">
            <v>床・せっ器質タイル</v>
          </cell>
          <cell r="C855" t="str">
            <v>[れんが調]・150角・ラワン合板・ラス共・(木造用)</v>
          </cell>
          <cell r="D855" t="str">
            <v>㎡</v>
          </cell>
          <cell r="E855">
            <v>18400</v>
          </cell>
          <cell r="F855" t="str">
            <v>P-73</v>
          </cell>
          <cell r="G855">
            <v>244265</v>
          </cell>
        </row>
        <row r="856">
          <cell r="A856">
            <v>244271</v>
          </cell>
          <cell r="B856" t="str">
            <v>床・せっ器質タイル</v>
          </cell>
          <cell r="C856" t="str">
            <v>[れんが調]・150角・コンクリート・モルタル塗</v>
          </cell>
          <cell r="D856" t="str">
            <v>㎡</v>
          </cell>
          <cell r="E856">
            <v>12100</v>
          </cell>
          <cell r="F856" t="str">
            <v>P-73</v>
          </cell>
          <cell r="G856">
            <v>244271</v>
          </cell>
        </row>
        <row r="857">
          <cell r="A857">
            <v>244273</v>
          </cell>
          <cell r="B857" t="str">
            <v>床・せっ器質タイル</v>
          </cell>
          <cell r="C857" t="str">
            <v>[れんが調]・150角・束立て床組・ラワン合板ラス共</v>
          </cell>
          <cell r="D857" t="str">
            <v>㎡</v>
          </cell>
          <cell r="E857">
            <v>26200</v>
          </cell>
          <cell r="F857" t="str">
            <v>P-73</v>
          </cell>
          <cell r="G857">
            <v>244273</v>
          </cell>
        </row>
        <row r="858">
          <cell r="A858">
            <v>244276</v>
          </cell>
          <cell r="B858" t="str">
            <v>床・せっ器質タイル</v>
          </cell>
          <cell r="C858" t="str">
            <v>[れんが調]・150角・ころばし床組・ラワン合板ラス共</v>
          </cell>
          <cell r="D858" t="str">
            <v>㎡</v>
          </cell>
          <cell r="E858">
            <v>21600</v>
          </cell>
          <cell r="F858" t="str">
            <v>P-73</v>
          </cell>
          <cell r="G858">
            <v>244276</v>
          </cell>
        </row>
        <row r="859">
          <cell r="A859">
            <v>244281</v>
          </cell>
          <cell r="B859" t="str">
            <v>床・せっ器質タイル</v>
          </cell>
          <cell r="C859" t="str">
            <v>[れんが調]・200×100</v>
          </cell>
          <cell r="D859" t="str">
            <v>㎡</v>
          </cell>
          <cell r="E859">
            <v>9160</v>
          </cell>
          <cell r="F859" t="str">
            <v>P-73</v>
          </cell>
          <cell r="G859">
            <v>244281</v>
          </cell>
        </row>
        <row r="860">
          <cell r="A860">
            <v>244285</v>
          </cell>
          <cell r="B860" t="str">
            <v>床・せっ器質タイル</v>
          </cell>
          <cell r="C860" t="str">
            <v>[れんが調]・200×100・ラワンラス共・(木造用)</v>
          </cell>
          <cell r="D860" t="str">
            <v>㎡</v>
          </cell>
          <cell r="E860">
            <v>17800</v>
          </cell>
          <cell r="F860" t="str">
            <v>P-73</v>
          </cell>
          <cell r="G860">
            <v>244285</v>
          </cell>
        </row>
        <row r="861">
          <cell r="A861">
            <v>244291</v>
          </cell>
          <cell r="B861" t="str">
            <v>床・せっ器質タイル</v>
          </cell>
          <cell r="C861" t="str">
            <v>[れんが調]・200×100・コンクリート・モルタル塗</v>
          </cell>
          <cell r="D861" t="str">
            <v>㎡</v>
          </cell>
          <cell r="E861">
            <v>11500</v>
          </cell>
          <cell r="F861" t="str">
            <v>P-73</v>
          </cell>
          <cell r="G861">
            <v>244291</v>
          </cell>
        </row>
        <row r="862">
          <cell r="A862">
            <v>244293</v>
          </cell>
          <cell r="B862" t="str">
            <v>床・せっ器質タイル</v>
          </cell>
          <cell r="C862" t="str">
            <v>[れんが調]・200×100・束床ラワン合板ラス共</v>
          </cell>
          <cell r="D862" t="str">
            <v>㎡</v>
          </cell>
          <cell r="E862">
            <v>25600</v>
          </cell>
          <cell r="F862" t="str">
            <v>P-73</v>
          </cell>
          <cell r="G862">
            <v>244293</v>
          </cell>
        </row>
        <row r="863">
          <cell r="A863">
            <v>244296</v>
          </cell>
          <cell r="B863" t="str">
            <v>床・せっ器質タイル</v>
          </cell>
          <cell r="C863" t="str">
            <v>[れんが調]・200×100・ころばし床ラワンラス共</v>
          </cell>
          <cell r="D863" t="str">
            <v>㎡</v>
          </cell>
          <cell r="E863">
            <v>21000</v>
          </cell>
          <cell r="F863" t="str">
            <v>P-73</v>
          </cell>
          <cell r="G863">
            <v>244296</v>
          </cell>
        </row>
        <row r="864">
          <cell r="A864">
            <v>244301</v>
          </cell>
          <cell r="B864" t="str">
            <v>床・磁器質モザイクタイル</v>
          </cell>
          <cell r="C864" t="str">
            <v>施釉・25角</v>
          </cell>
          <cell r="D864" t="str">
            <v>㎡</v>
          </cell>
          <cell r="E864">
            <v>6660</v>
          </cell>
          <cell r="F864" t="str">
            <v>P-73</v>
          </cell>
          <cell r="G864">
            <v>244301</v>
          </cell>
        </row>
        <row r="865">
          <cell r="A865">
            <v>244305</v>
          </cell>
          <cell r="B865" t="str">
            <v>床・磁器質モザイクタイル</v>
          </cell>
          <cell r="C865" t="str">
            <v>施釉・25角・ラワン合板・ラス共・(木造用)</v>
          </cell>
          <cell r="D865" t="str">
            <v>㎡</v>
          </cell>
          <cell r="E865">
            <v>15300</v>
          </cell>
          <cell r="F865" t="str">
            <v>P-73</v>
          </cell>
          <cell r="G865">
            <v>244305</v>
          </cell>
        </row>
        <row r="866">
          <cell r="A866">
            <v>244311</v>
          </cell>
          <cell r="B866" t="str">
            <v>床・磁器質モザイクタイル</v>
          </cell>
          <cell r="C866" t="str">
            <v>施釉・25角・コンクリート下地・モルタル塗共</v>
          </cell>
          <cell r="D866" t="str">
            <v>㎡</v>
          </cell>
          <cell r="E866">
            <v>9030</v>
          </cell>
          <cell r="F866" t="str">
            <v>P-73</v>
          </cell>
          <cell r="G866">
            <v>244311</v>
          </cell>
        </row>
        <row r="867">
          <cell r="A867">
            <v>244313</v>
          </cell>
          <cell r="B867" t="str">
            <v>床・磁器質モザイクタイル</v>
          </cell>
          <cell r="C867" t="str">
            <v>施釉・25角・束立て床組・ラワン合板・ラス共</v>
          </cell>
          <cell r="D867" t="str">
            <v>㎡</v>
          </cell>
          <cell r="E867">
            <v>23100</v>
          </cell>
          <cell r="F867" t="str">
            <v>P-73</v>
          </cell>
          <cell r="G867">
            <v>244313</v>
          </cell>
        </row>
        <row r="868">
          <cell r="A868">
            <v>244316</v>
          </cell>
          <cell r="B868" t="str">
            <v>床・磁器質モザイクタイル</v>
          </cell>
          <cell r="C868" t="str">
            <v>施釉・25角・ころばし床組・ラワン合板・ラス共</v>
          </cell>
          <cell r="D868" t="str">
            <v>㎡</v>
          </cell>
          <cell r="E868">
            <v>18500</v>
          </cell>
          <cell r="F868" t="str">
            <v>P-73</v>
          </cell>
          <cell r="G868">
            <v>244316</v>
          </cell>
        </row>
        <row r="869">
          <cell r="A869">
            <v>244321</v>
          </cell>
          <cell r="B869" t="str">
            <v>床・磁器質モザイクタイル</v>
          </cell>
          <cell r="C869" t="str">
            <v>施釉・50角</v>
          </cell>
          <cell r="D869" t="str">
            <v>㎡</v>
          </cell>
          <cell r="E869">
            <v>7030</v>
          </cell>
          <cell r="F869" t="str">
            <v>P-73</v>
          </cell>
          <cell r="G869">
            <v>244321</v>
          </cell>
        </row>
        <row r="870">
          <cell r="A870">
            <v>244325</v>
          </cell>
          <cell r="B870" t="str">
            <v>床・磁器質モザイクタイル</v>
          </cell>
          <cell r="C870" t="str">
            <v>施釉・50角・ラワン合板・ラス共（木造用）</v>
          </cell>
          <cell r="D870" t="str">
            <v>㎡</v>
          </cell>
          <cell r="E870">
            <v>15700</v>
          </cell>
          <cell r="F870" t="str">
            <v>P-73</v>
          </cell>
          <cell r="G870">
            <v>244325</v>
          </cell>
        </row>
        <row r="871">
          <cell r="A871">
            <v>244331</v>
          </cell>
          <cell r="B871" t="str">
            <v>床・磁器質モザイクタイル</v>
          </cell>
          <cell r="C871" t="str">
            <v>施釉・50角・コンクリート下地・モルタル塗共</v>
          </cell>
          <cell r="D871" t="str">
            <v>㎡</v>
          </cell>
          <cell r="E871">
            <v>9400</v>
          </cell>
          <cell r="F871" t="str">
            <v>P-73</v>
          </cell>
          <cell r="G871">
            <v>244331</v>
          </cell>
        </row>
        <row r="872">
          <cell r="A872">
            <v>244333</v>
          </cell>
          <cell r="B872" t="str">
            <v>床・磁器質モザイクタイル</v>
          </cell>
          <cell r="C872" t="str">
            <v>施釉・50角・束立て床組・ラワン合板・ラス共</v>
          </cell>
          <cell r="D872" t="str">
            <v>㎡</v>
          </cell>
          <cell r="E872">
            <v>23500</v>
          </cell>
          <cell r="F872" t="str">
            <v>P-73</v>
          </cell>
          <cell r="G872">
            <v>244333</v>
          </cell>
        </row>
        <row r="873">
          <cell r="A873">
            <v>244336</v>
          </cell>
          <cell r="B873" t="str">
            <v>床・磁器質モザイクタイル</v>
          </cell>
          <cell r="C873" t="str">
            <v>施釉・50角・ころばし床組・ラワン合板・ラス共</v>
          </cell>
          <cell r="D873" t="str">
            <v>㎡</v>
          </cell>
          <cell r="E873">
            <v>18900</v>
          </cell>
          <cell r="F873" t="str">
            <v>P-73</v>
          </cell>
          <cell r="G873">
            <v>244336</v>
          </cell>
        </row>
        <row r="874">
          <cell r="A874">
            <v>244341</v>
          </cell>
          <cell r="B874" t="str">
            <v>床・磁器質モザイクタイル</v>
          </cell>
          <cell r="C874" t="str">
            <v>無釉・50角</v>
          </cell>
          <cell r="D874" t="str">
            <v>㎡</v>
          </cell>
          <cell r="E874">
            <v>6920</v>
          </cell>
          <cell r="F874" t="str">
            <v>P-73</v>
          </cell>
          <cell r="G874">
            <v>244341</v>
          </cell>
        </row>
        <row r="875">
          <cell r="A875">
            <v>244345</v>
          </cell>
          <cell r="B875" t="str">
            <v>床・磁器質モザイクタイル</v>
          </cell>
          <cell r="C875" t="str">
            <v>無釉・50角・ラワン合板・ラス共</v>
          </cell>
          <cell r="D875" t="str">
            <v>㎡</v>
          </cell>
          <cell r="E875">
            <v>15600</v>
          </cell>
          <cell r="F875" t="str">
            <v>P-73</v>
          </cell>
          <cell r="G875">
            <v>244345</v>
          </cell>
        </row>
        <row r="876">
          <cell r="A876">
            <v>244351</v>
          </cell>
          <cell r="B876" t="str">
            <v>床・磁器質モザイクタイル</v>
          </cell>
          <cell r="C876" t="str">
            <v>無釉・50角・コンクリート下地・モルタル塗共</v>
          </cell>
          <cell r="D876" t="str">
            <v>㎡</v>
          </cell>
          <cell r="E876">
            <v>9290</v>
          </cell>
          <cell r="F876" t="str">
            <v>P-73</v>
          </cell>
          <cell r="G876">
            <v>244351</v>
          </cell>
        </row>
        <row r="877">
          <cell r="A877">
            <v>244353</v>
          </cell>
          <cell r="B877" t="str">
            <v>床・磁器質モザイクタイル</v>
          </cell>
          <cell r="C877" t="str">
            <v>無釉・50角・束立て床組・ラワン合板・ラス共</v>
          </cell>
          <cell r="D877" t="str">
            <v>㎡</v>
          </cell>
          <cell r="E877">
            <v>23300</v>
          </cell>
          <cell r="F877" t="str">
            <v>P-73</v>
          </cell>
          <cell r="G877">
            <v>244353</v>
          </cell>
        </row>
        <row r="878">
          <cell r="A878">
            <v>244356</v>
          </cell>
          <cell r="B878" t="str">
            <v>床・磁器質モザイクタイル</v>
          </cell>
          <cell r="C878" t="str">
            <v>無釉・50角・ころばし床組・ラワン合板・ラス共</v>
          </cell>
          <cell r="D878" t="str">
            <v>㎡</v>
          </cell>
          <cell r="E878">
            <v>18800</v>
          </cell>
          <cell r="F878" t="str">
            <v>P-73</v>
          </cell>
          <cell r="G878">
            <v>244356</v>
          </cell>
        </row>
        <row r="879">
          <cell r="A879">
            <v>244401</v>
          </cell>
          <cell r="B879" t="str">
            <v>内装・陶器質タイル</v>
          </cell>
          <cell r="C879" t="str">
            <v>施釉・100角</v>
          </cell>
          <cell r="D879" t="str">
            <v>㎡</v>
          </cell>
          <cell r="E879">
            <v>5240</v>
          </cell>
          <cell r="F879" t="str">
            <v>P-73</v>
          </cell>
          <cell r="G879">
            <v>244401</v>
          </cell>
        </row>
        <row r="880">
          <cell r="A880">
            <v>244405</v>
          </cell>
          <cell r="B880" t="str">
            <v>内装・陶器質タイル</v>
          </cell>
          <cell r="C880" t="str">
            <v>施釉・100角・ラワン合板・ラス共・(木造用)</v>
          </cell>
          <cell r="D880" t="str">
            <v>㎡</v>
          </cell>
          <cell r="E880">
            <v>14100</v>
          </cell>
          <cell r="F880" t="str">
            <v>P-73</v>
          </cell>
          <cell r="G880">
            <v>244405</v>
          </cell>
        </row>
        <row r="881">
          <cell r="A881">
            <v>244411</v>
          </cell>
          <cell r="B881" t="str">
            <v>内装・陶器質タイル</v>
          </cell>
          <cell r="C881" t="str">
            <v>施釉・100角・RC・ブロック・ALC下地</v>
          </cell>
          <cell r="D881" t="str">
            <v>㎡</v>
          </cell>
          <cell r="E881">
            <v>7520</v>
          </cell>
          <cell r="F881" t="str">
            <v>P-73</v>
          </cell>
          <cell r="G881">
            <v>244411</v>
          </cell>
        </row>
        <row r="882">
          <cell r="A882">
            <v>244413</v>
          </cell>
          <cell r="B882" t="str">
            <v>内装・陶器質タイル</v>
          </cell>
          <cell r="C882" t="str">
            <v>施釉・100角・木造胴縁組・ラワン合板・ラス共</v>
          </cell>
          <cell r="D882" t="str">
            <v>㎡</v>
          </cell>
          <cell r="E882">
            <v>15900</v>
          </cell>
          <cell r="F882" t="str">
            <v>P-73</v>
          </cell>
          <cell r="G882">
            <v>244413</v>
          </cell>
        </row>
        <row r="883">
          <cell r="A883">
            <v>244421</v>
          </cell>
          <cell r="B883" t="str">
            <v>内装・陶器質タイル</v>
          </cell>
          <cell r="C883" t="str">
            <v>施釉・108角</v>
          </cell>
          <cell r="D883" t="str">
            <v>㎡</v>
          </cell>
          <cell r="E883">
            <v>4780</v>
          </cell>
          <cell r="F883" t="str">
            <v>P-73</v>
          </cell>
          <cell r="G883">
            <v>244421</v>
          </cell>
        </row>
        <row r="884">
          <cell r="A884">
            <v>244425</v>
          </cell>
          <cell r="B884" t="str">
            <v>内装・陶器質タイル</v>
          </cell>
          <cell r="C884" t="str">
            <v>施釉・108角・ラワン合板・ラス共・(木造用)</v>
          </cell>
          <cell r="D884" t="str">
            <v>㎡</v>
          </cell>
          <cell r="E884">
            <v>13700</v>
          </cell>
          <cell r="F884" t="str">
            <v>P-73</v>
          </cell>
          <cell r="G884">
            <v>244425</v>
          </cell>
        </row>
        <row r="885">
          <cell r="A885">
            <v>244431</v>
          </cell>
          <cell r="B885" t="str">
            <v>内装・陶器質タイル</v>
          </cell>
          <cell r="C885" t="str">
            <v>施釉・108角・RC・ブロック・ALC下地</v>
          </cell>
          <cell r="D885" t="str">
            <v>㎡</v>
          </cell>
          <cell r="E885">
            <v>7060</v>
          </cell>
          <cell r="F885" t="str">
            <v>P-73</v>
          </cell>
          <cell r="G885">
            <v>244431</v>
          </cell>
        </row>
        <row r="886">
          <cell r="A886">
            <v>244433</v>
          </cell>
          <cell r="B886" t="str">
            <v>内装・陶器質タイル</v>
          </cell>
          <cell r="C886" t="str">
            <v>施釉・108角・木造胴縁組・ラワン合板・ラス共</v>
          </cell>
          <cell r="D886" t="str">
            <v>㎡</v>
          </cell>
          <cell r="E886">
            <v>15400</v>
          </cell>
          <cell r="F886" t="str">
            <v>P-73</v>
          </cell>
          <cell r="G886">
            <v>244433</v>
          </cell>
        </row>
        <row r="887">
          <cell r="A887">
            <v>244501</v>
          </cell>
          <cell r="B887" t="str">
            <v>内装・デザインタイル</v>
          </cell>
          <cell r="C887" t="str">
            <v>陶器質・施釉・100角</v>
          </cell>
          <cell r="D887" t="str">
            <v>㎡</v>
          </cell>
          <cell r="E887">
            <v>5760</v>
          </cell>
          <cell r="F887" t="str">
            <v>P-73</v>
          </cell>
          <cell r="G887">
            <v>244501</v>
          </cell>
        </row>
        <row r="888">
          <cell r="A888">
            <v>244505</v>
          </cell>
          <cell r="B888" t="str">
            <v>内装・デザインタイル</v>
          </cell>
          <cell r="C888" t="str">
            <v>陶器質施釉・100角・ラワン合板ラス共(木造用)</v>
          </cell>
          <cell r="D888" t="str">
            <v>㎡</v>
          </cell>
          <cell r="E888">
            <v>14700</v>
          </cell>
          <cell r="F888" t="str">
            <v>P-73</v>
          </cell>
          <cell r="G888">
            <v>244505</v>
          </cell>
        </row>
        <row r="889">
          <cell r="A889">
            <v>244511</v>
          </cell>
          <cell r="B889" t="str">
            <v>内装・デザインタイル</v>
          </cell>
          <cell r="C889" t="str">
            <v>陶器質施釉・100角・RC・ブロック・ALC下地</v>
          </cell>
          <cell r="D889" t="str">
            <v>㎡</v>
          </cell>
          <cell r="E889">
            <v>8040</v>
          </cell>
          <cell r="F889" t="str">
            <v>P-73</v>
          </cell>
          <cell r="G889">
            <v>244511</v>
          </cell>
        </row>
        <row r="890">
          <cell r="A890">
            <v>244513</v>
          </cell>
          <cell r="B890" t="str">
            <v>内装・デザインタイル</v>
          </cell>
          <cell r="C890" t="str">
            <v>陶器質施釉・100角・木造胴縁組・合板・ラス共</v>
          </cell>
          <cell r="D890" t="str">
            <v>㎡</v>
          </cell>
          <cell r="E890">
            <v>16400</v>
          </cell>
          <cell r="F890" t="str">
            <v>P-74</v>
          </cell>
          <cell r="G890">
            <v>244513</v>
          </cell>
        </row>
        <row r="891">
          <cell r="A891">
            <v>244521</v>
          </cell>
          <cell r="B891" t="str">
            <v>内装・デザインタイル</v>
          </cell>
          <cell r="C891" t="str">
            <v>陶器質・施釉・150角</v>
          </cell>
          <cell r="D891" t="str">
            <v>㎡</v>
          </cell>
          <cell r="E891">
            <v>6910</v>
          </cell>
          <cell r="F891" t="str">
            <v>P-74</v>
          </cell>
          <cell r="G891">
            <v>244521</v>
          </cell>
        </row>
        <row r="892">
          <cell r="A892">
            <v>244525</v>
          </cell>
          <cell r="B892" t="str">
            <v>内装・デザインタイル</v>
          </cell>
          <cell r="C892" t="str">
            <v>陶器質・施釉・150角・ラワン合板ラス共(木造用)</v>
          </cell>
          <cell r="D892" t="str">
            <v>㎡</v>
          </cell>
          <cell r="E892">
            <v>15800</v>
          </cell>
          <cell r="F892" t="str">
            <v>P-74</v>
          </cell>
          <cell r="G892">
            <v>244525</v>
          </cell>
        </row>
        <row r="893">
          <cell r="A893">
            <v>244531</v>
          </cell>
          <cell r="B893" t="str">
            <v>内装・デザインタイル</v>
          </cell>
          <cell r="C893" t="str">
            <v>陶器質・施釉・150角・RC・ブロック・ALC下地</v>
          </cell>
          <cell r="D893" t="str">
            <v>㎡</v>
          </cell>
          <cell r="E893">
            <v>9190</v>
          </cell>
          <cell r="F893" t="str">
            <v>P-74</v>
          </cell>
          <cell r="G893">
            <v>244531</v>
          </cell>
        </row>
        <row r="894">
          <cell r="A894">
            <v>244533</v>
          </cell>
          <cell r="B894" t="str">
            <v>内装・デザインタイル</v>
          </cell>
          <cell r="C894" t="str">
            <v>陶器質・施釉・150角・木造胴縁組・合板・ラス共</v>
          </cell>
          <cell r="D894" t="str">
            <v>㎡</v>
          </cell>
          <cell r="E894">
            <v>17600</v>
          </cell>
          <cell r="F894" t="str">
            <v>P-74</v>
          </cell>
          <cell r="G894">
            <v>244533</v>
          </cell>
        </row>
        <row r="895">
          <cell r="A895">
            <v>244541</v>
          </cell>
          <cell r="B895" t="str">
            <v>内装・デザインタイル</v>
          </cell>
          <cell r="C895" t="str">
            <v>陶器質・施釉・200×100</v>
          </cell>
          <cell r="D895" t="str">
            <v>㎡</v>
          </cell>
          <cell r="E895">
            <v>8200</v>
          </cell>
          <cell r="F895" t="str">
            <v>P-74</v>
          </cell>
          <cell r="G895">
            <v>244541</v>
          </cell>
        </row>
        <row r="896">
          <cell r="A896">
            <v>244545</v>
          </cell>
          <cell r="B896" t="str">
            <v>内装・デザインタイル</v>
          </cell>
          <cell r="C896" t="str">
            <v>陶器質・施釉・200×100・ラワン合板ラス共(木造用)</v>
          </cell>
          <cell r="D896" t="str">
            <v>㎡</v>
          </cell>
          <cell r="E896">
            <v>17100</v>
          </cell>
          <cell r="F896" t="str">
            <v>P-74</v>
          </cell>
          <cell r="G896">
            <v>244545</v>
          </cell>
        </row>
        <row r="897">
          <cell r="A897">
            <v>244551</v>
          </cell>
          <cell r="B897" t="str">
            <v>内装・デザインタイル</v>
          </cell>
          <cell r="C897" t="str">
            <v>陶器質・施釉・200×100・RC・ブロック・ALC</v>
          </cell>
          <cell r="D897" t="str">
            <v>㎡</v>
          </cell>
          <cell r="E897">
            <v>10400</v>
          </cell>
          <cell r="F897" t="str">
            <v>P-74</v>
          </cell>
          <cell r="G897">
            <v>244551</v>
          </cell>
        </row>
        <row r="898">
          <cell r="A898">
            <v>244553</v>
          </cell>
          <cell r="B898" t="str">
            <v>内装・デザインタイル</v>
          </cell>
          <cell r="C898" t="str">
            <v>陶器質・施釉・200×100・木造胴縁組・合板・ラス共</v>
          </cell>
          <cell r="D898" t="str">
            <v>㎡</v>
          </cell>
          <cell r="E898">
            <v>18900</v>
          </cell>
          <cell r="F898" t="str">
            <v>P-74</v>
          </cell>
          <cell r="G898">
            <v>244553</v>
          </cell>
        </row>
        <row r="899">
          <cell r="A899">
            <v>244561</v>
          </cell>
          <cell r="B899" t="str">
            <v>内装・デザインタイル</v>
          </cell>
          <cell r="C899" t="str">
            <v>陶器質・施釉・200角</v>
          </cell>
          <cell r="D899" t="str">
            <v>㎡</v>
          </cell>
          <cell r="E899">
            <v>8920</v>
          </cell>
          <cell r="F899" t="str">
            <v>P-74</v>
          </cell>
          <cell r="G899">
            <v>244561</v>
          </cell>
        </row>
        <row r="900">
          <cell r="A900">
            <v>244565</v>
          </cell>
          <cell r="B900" t="str">
            <v>内装・デザインタイル</v>
          </cell>
          <cell r="C900" t="str">
            <v>陶器質・施釉・200角・ラワン合板ラス共(木造用)</v>
          </cell>
          <cell r="D900" t="str">
            <v>㎡</v>
          </cell>
          <cell r="E900">
            <v>17800</v>
          </cell>
          <cell r="F900" t="str">
            <v>P-74</v>
          </cell>
          <cell r="G900">
            <v>244565</v>
          </cell>
        </row>
        <row r="901">
          <cell r="A901">
            <v>244571</v>
          </cell>
          <cell r="B901" t="str">
            <v>内装・デザインタイル</v>
          </cell>
          <cell r="C901" t="str">
            <v>陶器質・施釉・200角・RC・ブロック・ALC</v>
          </cell>
          <cell r="D901" t="str">
            <v>㎡</v>
          </cell>
          <cell r="E901">
            <v>11200</v>
          </cell>
          <cell r="F901" t="str">
            <v>P-74</v>
          </cell>
          <cell r="G901">
            <v>244571</v>
          </cell>
        </row>
        <row r="902">
          <cell r="A902">
            <v>244573</v>
          </cell>
          <cell r="B902" t="str">
            <v>内装・デザインタイル</v>
          </cell>
          <cell r="C902" t="str">
            <v>陶器質・施釉・200角・木造胴縁組・合板・ラス共</v>
          </cell>
          <cell r="D902" t="str">
            <v>㎡</v>
          </cell>
          <cell r="E902">
            <v>19600</v>
          </cell>
          <cell r="F902" t="str">
            <v>P-74</v>
          </cell>
          <cell r="G902">
            <v>244573</v>
          </cell>
        </row>
        <row r="903">
          <cell r="A903">
            <v>244601</v>
          </cell>
          <cell r="B903" t="str">
            <v>外装・磁器質タイル</v>
          </cell>
          <cell r="C903" t="str">
            <v>施釉・小口平・(108×60)</v>
          </cell>
          <cell r="D903" t="str">
            <v>㎡</v>
          </cell>
          <cell r="E903">
            <v>8830</v>
          </cell>
          <cell r="F903" t="str">
            <v>P-74</v>
          </cell>
          <cell r="G903">
            <v>244601</v>
          </cell>
        </row>
        <row r="904">
          <cell r="A904">
            <v>244605</v>
          </cell>
          <cell r="B904" t="str">
            <v>外装・磁器質タイル</v>
          </cell>
          <cell r="C904" t="str">
            <v>施釉・小口平・木摺・ラス共・(木造用)</v>
          </cell>
          <cell r="D904" t="str">
            <v>㎡</v>
          </cell>
          <cell r="E904">
            <v>16900</v>
          </cell>
          <cell r="F904" t="str">
            <v>P-74</v>
          </cell>
          <cell r="G904">
            <v>244605</v>
          </cell>
        </row>
        <row r="905">
          <cell r="A905">
            <v>244611</v>
          </cell>
          <cell r="B905" t="str">
            <v>外装・磁器質タイル</v>
          </cell>
          <cell r="C905" t="str">
            <v>施釉・小口平・コンクリート下地・モルタル塗共</v>
          </cell>
          <cell r="D905" t="str">
            <v>㎡</v>
          </cell>
          <cell r="E905">
            <v>11100</v>
          </cell>
          <cell r="F905" t="str">
            <v>P-74</v>
          </cell>
          <cell r="G905">
            <v>244611</v>
          </cell>
        </row>
        <row r="906">
          <cell r="A906">
            <v>244621</v>
          </cell>
          <cell r="B906" t="str">
            <v>外装・磁器質タイル</v>
          </cell>
          <cell r="C906" t="str">
            <v>施釉・二丁掛平・(227×60)</v>
          </cell>
          <cell r="D906" t="str">
            <v>㎡</v>
          </cell>
          <cell r="E906">
            <v>9680</v>
          </cell>
          <cell r="F906" t="str">
            <v>P-74</v>
          </cell>
          <cell r="G906">
            <v>244621</v>
          </cell>
        </row>
        <row r="907">
          <cell r="A907">
            <v>244625</v>
          </cell>
          <cell r="B907" t="str">
            <v>外装・磁器質タイル</v>
          </cell>
          <cell r="C907" t="str">
            <v>施釉・二丁掛・木摺・ラス共・(木造用)</v>
          </cell>
          <cell r="D907" t="str">
            <v>㎡</v>
          </cell>
          <cell r="E907">
            <v>17800</v>
          </cell>
          <cell r="F907" t="str">
            <v>P-74</v>
          </cell>
          <cell r="G907">
            <v>244625</v>
          </cell>
        </row>
        <row r="908">
          <cell r="A908">
            <v>244631</v>
          </cell>
          <cell r="B908" t="str">
            <v>外装・磁器質タイル</v>
          </cell>
          <cell r="C908" t="str">
            <v>施釉・二丁掛平・コンクリート下地・モルタル塗共</v>
          </cell>
          <cell r="D908" t="str">
            <v>㎡</v>
          </cell>
          <cell r="E908">
            <v>11900</v>
          </cell>
          <cell r="F908" t="str">
            <v>P-74</v>
          </cell>
          <cell r="G908">
            <v>244631</v>
          </cell>
        </row>
        <row r="909">
          <cell r="A909">
            <v>244651</v>
          </cell>
          <cell r="B909" t="str">
            <v>外装・せっ器質タイル</v>
          </cell>
          <cell r="C909" t="str">
            <v>[れんが調]・小口平・(108×60)</v>
          </cell>
          <cell r="D909" t="str">
            <v>㎡</v>
          </cell>
          <cell r="E909">
            <v>9280</v>
          </cell>
          <cell r="F909" t="str">
            <v>P-74</v>
          </cell>
          <cell r="G909">
            <v>244651</v>
          </cell>
        </row>
        <row r="910">
          <cell r="A910">
            <v>244655</v>
          </cell>
          <cell r="B910" t="str">
            <v>外装・せっ器質タイル</v>
          </cell>
          <cell r="C910" t="str">
            <v>[れんが調]・小口平・木摺・ラス共・(木造用)</v>
          </cell>
          <cell r="D910" t="str">
            <v>㎡</v>
          </cell>
          <cell r="E910">
            <v>17400</v>
          </cell>
          <cell r="F910" t="str">
            <v>P-74</v>
          </cell>
          <cell r="G910">
            <v>244655</v>
          </cell>
        </row>
        <row r="911">
          <cell r="A911">
            <v>244661</v>
          </cell>
          <cell r="B911" t="str">
            <v>外装・せっ器質タイル</v>
          </cell>
          <cell r="C911" t="str">
            <v>[れんが調]・小口平・RC・ブロック・ALC板</v>
          </cell>
          <cell r="D911" t="str">
            <v>㎡</v>
          </cell>
          <cell r="E911">
            <v>11500</v>
          </cell>
          <cell r="F911" t="str">
            <v>P-74</v>
          </cell>
          <cell r="G911">
            <v>244661</v>
          </cell>
        </row>
        <row r="912">
          <cell r="A912">
            <v>244671</v>
          </cell>
          <cell r="B912" t="str">
            <v>外装・せっ器質タイル</v>
          </cell>
          <cell r="C912" t="str">
            <v>[れんが調]・二丁掛平・(227×60)</v>
          </cell>
          <cell r="D912" t="str">
            <v>㎡</v>
          </cell>
          <cell r="E912">
            <v>9680</v>
          </cell>
          <cell r="F912" t="str">
            <v>P-74</v>
          </cell>
          <cell r="G912">
            <v>244671</v>
          </cell>
        </row>
        <row r="913">
          <cell r="A913">
            <v>244675</v>
          </cell>
          <cell r="B913" t="str">
            <v>外装・せっ器質タイル</v>
          </cell>
          <cell r="C913" t="str">
            <v>[れんが調]・二丁掛・木摺・ラス共</v>
          </cell>
          <cell r="D913" t="str">
            <v>㎡</v>
          </cell>
          <cell r="E913">
            <v>17800</v>
          </cell>
          <cell r="F913" t="str">
            <v>P-74</v>
          </cell>
          <cell r="G913">
            <v>244675</v>
          </cell>
        </row>
        <row r="914">
          <cell r="A914">
            <v>244681</v>
          </cell>
          <cell r="B914" t="str">
            <v>外装・せっ器質タイル</v>
          </cell>
          <cell r="C914" t="str">
            <v>[れんが調]・二丁掛平・RC・ブロック・ALC</v>
          </cell>
          <cell r="D914" t="str">
            <v>㎡</v>
          </cell>
          <cell r="E914">
            <v>11900</v>
          </cell>
          <cell r="F914" t="str">
            <v>P-74</v>
          </cell>
          <cell r="G914">
            <v>244681</v>
          </cell>
        </row>
        <row r="915">
          <cell r="A915">
            <v>244701</v>
          </cell>
          <cell r="B915" t="str">
            <v>内装磁器質モザイクタイル</v>
          </cell>
          <cell r="C915" t="str">
            <v>施釉・25角</v>
          </cell>
          <cell r="D915" t="str">
            <v>㎡</v>
          </cell>
          <cell r="E915">
            <v>7070</v>
          </cell>
          <cell r="F915" t="str">
            <v>P-74</v>
          </cell>
          <cell r="G915">
            <v>244701</v>
          </cell>
        </row>
        <row r="916">
          <cell r="A916">
            <v>244705</v>
          </cell>
          <cell r="B916" t="str">
            <v>内装磁器質モザイクタイル</v>
          </cell>
          <cell r="C916" t="str">
            <v>施釉・25角・ラワン合板・ラス共(木造用)</v>
          </cell>
          <cell r="D916" t="str">
            <v>㎡</v>
          </cell>
          <cell r="E916">
            <v>16000</v>
          </cell>
          <cell r="F916" t="str">
            <v>P-74</v>
          </cell>
          <cell r="G916">
            <v>244705</v>
          </cell>
        </row>
        <row r="917">
          <cell r="A917">
            <v>244711</v>
          </cell>
          <cell r="B917" t="str">
            <v>内装磁器質モザイクタイル</v>
          </cell>
          <cell r="C917" t="str">
            <v>施釉・25角・RC・ブロック・ALC下地</v>
          </cell>
          <cell r="D917" t="str">
            <v>㎡</v>
          </cell>
          <cell r="E917">
            <v>9350</v>
          </cell>
          <cell r="F917" t="str">
            <v>P-74</v>
          </cell>
          <cell r="G917">
            <v>244711</v>
          </cell>
        </row>
        <row r="918">
          <cell r="A918">
            <v>244713</v>
          </cell>
          <cell r="B918" t="str">
            <v>内装磁器質モザイクタイル</v>
          </cell>
          <cell r="C918" t="str">
            <v>施釉・25角・木造胴縁組・ラワン合板・ラス共</v>
          </cell>
          <cell r="D918" t="str">
            <v>㎡</v>
          </cell>
          <cell r="E918">
            <v>17700</v>
          </cell>
          <cell r="F918" t="str">
            <v>P-74</v>
          </cell>
          <cell r="G918">
            <v>244713</v>
          </cell>
        </row>
        <row r="919">
          <cell r="A919">
            <v>244721</v>
          </cell>
          <cell r="B919" t="str">
            <v>内装磁器質モザイクタイル</v>
          </cell>
          <cell r="C919" t="str">
            <v>施釉・50角</v>
          </cell>
          <cell r="D919" t="str">
            <v>㎡</v>
          </cell>
          <cell r="E919">
            <v>7930</v>
          </cell>
          <cell r="F919" t="str">
            <v>P-74</v>
          </cell>
          <cell r="G919">
            <v>244721</v>
          </cell>
        </row>
        <row r="920">
          <cell r="A920">
            <v>244725</v>
          </cell>
          <cell r="B920" t="str">
            <v>内装磁器質モザイクタイル</v>
          </cell>
          <cell r="C920" t="str">
            <v>施釉・50角・ラワン合板・ラス共(木造用)</v>
          </cell>
          <cell r="D920" t="str">
            <v>㎡</v>
          </cell>
          <cell r="E920">
            <v>16800</v>
          </cell>
          <cell r="F920" t="str">
            <v>P-74</v>
          </cell>
          <cell r="G920">
            <v>244725</v>
          </cell>
        </row>
        <row r="921">
          <cell r="A921">
            <v>244731</v>
          </cell>
          <cell r="B921" t="str">
            <v>内装磁器質モザイクタイル</v>
          </cell>
          <cell r="C921" t="str">
            <v>施釉・50角・RC・ブロック・ALC下地</v>
          </cell>
          <cell r="D921" t="str">
            <v>㎡</v>
          </cell>
          <cell r="E921">
            <v>10200</v>
          </cell>
          <cell r="F921" t="str">
            <v>P-74</v>
          </cell>
          <cell r="G921">
            <v>244731</v>
          </cell>
        </row>
        <row r="922">
          <cell r="A922">
            <v>244733</v>
          </cell>
          <cell r="B922" t="str">
            <v>内装磁器質モザイクタイル</v>
          </cell>
          <cell r="C922" t="str">
            <v>施釉・50角・木造胴縁組・ラワン合板・ラス共</v>
          </cell>
          <cell r="D922" t="str">
            <v>㎡</v>
          </cell>
          <cell r="E922">
            <v>18600</v>
          </cell>
          <cell r="F922" t="str">
            <v>P-74</v>
          </cell>
          <cell r="G922">
            <v>244733</v>
          </cell>
        </row>
        <row r="923">
          <cell r="A923">
            <v>244751</v>
          </cell>
          <cell r="B923" t="str">
            <v>外装磁器質モザイクタイル</v>
          </cell>
          <cell r="C923" t="str">
            <v>施釉・50角</v>
          </cell>
          <cell r="D923" t="str">
            <v>㎡</v>
          </cell>
          <cell r="E923">
            <v>7670</v>
          </cell>
          <cell r="F923" t="str">
            <v>P-74</v>
          </cell>
          <cell r="G923">
            <v>244751</v>
          </cell>
        </row>
        <row r="924">
          <cell r="A924">
            <v>244755</v>
          </cell>
          <cell r="B924" t="str">
            <v>外装磁器質モザイクタイル</v>
          </cell>
          <cell r="C924" t="str">
            <v>施釉・50角・木摺・ラス共・(木造用)</v>
          </cell>
          <cell r="D924" t="str">
            <v>㎡</v>
          </cell>
          <cell r="E924">
            <v>15800</v>
          </cell>
          <cell r="F924" t="str">
            <v>P-74</v>
          </cell>
          <cell r="G924">
            <v>244755</v>
          </cell>
        </row>
        <row r="925">
          <cell r="A925">
            <v>244761</v>
          </cell>
          <cell r="B925" t="str">
            <v>外装磁器質モザイクタイル</v>
          </cell>
          <cell r="C925" t="str">
            <v>施釉・50角・RC・ブロック・ALC下地</v>
          </cell>
          <cell r="D925" t="str">
            <v>㎡</v>
          </cell>
          <cell r="E925">
            <v>9950</v>
          </cell>
          <cell r="F925" t="str">
            <v>P-74</v>
          </cell>
          <cell r="G925">
            <v>244761</v>
          </cell>
        </row>
        <row r="926">
          <cell r="A926">
            <v>244771</v>
          </cell>
          <cell r="B926" t="str">
            <v>外装磁器質モザイクタイル</v>
          </cell>
          <cell r="C926" t="str">
            <v>無釉・50角</v>
          </cell>
          <cell r="D926" t="str">
            <v>㎡</v>
          </cell>
          <cell r="E926">
            <v>7800</v>
          </cell>
          <cell r="F926" t="str">
            <v>P-74</v>
          </cell>
          <cell r="G926">
            <v>244771</v>
          </cell>
        </row>
        <row r="927">
          <cell r="A927">
            <v>244775</v>
          </cell>
          <cell r="B927" t="str">
            <v>外装磁器質モザイクタイル</v>
          </cell>
          <cell r="C927" t="str">
            <v>無釉・50角・木摺・ラス共・(木造用)</v>
          </cell>
          <cell r="D927" t="str">
            <v>㎡</v>
          </cell>
          <cell r="E927">
            <v>15900</v>
          </cell>
          <cell r="F927" t="str">
            <v>P-74</v>
          </cell>
          <cell r="G927">
            <v>244775</v>
          </cell>
        </row>
        <row r="928">
          <cell r="A928">
            <v>244781</v>
          </cell>
          <cell r="B928" t="str">
            <v>外装磁器質モザイクタイル</v>
          </cell>
          <cell r="C928" t="str">
            <v>無釉・50角・RC・ブロック・ALC下地</v>
          </cell>
          <cell r="D928" t="str">
            <v>㎡</v>
          </cell>
          <cell r="E928">
            <v>10000</v>
          </cell>
          <cell r="F928" t="str">
            <v>P-74</v>
          </cell>
          <cell r="G928">
            <v>244781</v>
          </cell>
        </row>
        <row r="929">
          <cell r="A929">
            <v>244801</v>
          </cell>
          <cell r="B929" t="str">
            <v>外装・磁器質タイル</v>
          </cell>
          <cell r="C929" t="str">
            <v>施釉・小口曲・90°コーナー</v>
          </cell>
          <cell r="D929" t="str">
            <v>ｍ</v>
          </cell>
          <cell r="E929">
            <v>2850</v>
          </cell>
          <cell r="F929" t="str">
            <v>P-74</v>
          </cell>
          <cell r="G929">
            <v>244801</v>
          </cell>
        </row>
        <row r="930">
          <cell r="A930">
            <v>244805</v>
          </cell>
          <cell r="B930" t="str">
            <v>外装・磁器質タイル</v>
          </cell>
          <cell r="C930" t="str">
            <v>施釉・二丁掛曲・90°コーナー</v>
          </cell>
          <cell r="D930" t="str">
            <v>ｍ</v>
          </cell>
          <cell r="E930">
            <v>4970</v>
          </cell>
          <cell r="F930" t="str">
            <v>P-74</v>
          </cell>
          <cell r="G930">
            <v>244805</v>
          </cell>
        </row>
        <row r="931">
          <cell r="A931">
            <v>244811</v>
          </cell>
          <cell r="B931" t="str">
            <v>外装・せっ器質タイル</v>
          </cell>
          <cell r="C931" t="str">
            <v>無釉・れんが調・小口曲・90°コーナー</v>
          </cell>
          <cell r="D931" t="str">
            <v>ｍ</v>
          </cell>
          <cell r="E931">
            <v>3020</v>
          </cell>
          <cell r="F931" t="str">
            <v>P-74</v>
          </cell>
          <cell r="G931">
            <v>244811</v>
          </cell>
        </row>
        <row r="932">
          <cell r="A932">
            <v>244815</v>
          </cell>
          <cell r="B932" t="str">
            <v>外装・せっ器質タイル</v>
          </cell>
          <cell r="C932" t="str">
            <v>無釉・二丁掛曲・90°コーナー</v>
          </cell>
          <cell r="D932" t="str">
            <v>ｍ</v>
          </cell>
          <cell r="E932">
            <v>4470</v>
          </cell>
          <cell r="F932" t="str">
            <v>P-74</v>
          </cell>
          <cell r="G932">
            <v>244815</v>
          </cell>
        </row>
        <row r="933">
          <cell r="A933">
            <v>244821</v>
          </cell>
          <cell r="B933" t="str">
            <v>外装・モザイクタイル</v>
          </cell>
          <cell r="C933" t="str">
            <v>磁器質・施釉・二丁掛曲・90°コーナー</v>
          </cell>
          <cell r="D933" t="str">
            <v>ｍ</v>
          </cell>
          <cell r="E933">
            <v>3470</v>
          </cell>
          <cell r="F933" t="str">
            <v>P-74</v>
          </cell>
          <cell r="G933">
            <v>244821</v>
          </cell>
        </row>
        <row r="934">
          <cell r="A934">
            <v>244851</v>
          </cell>
          <cell r="B934" t="str">
            <v>階段・磁器質タイル</v>
          </cell>
          <cell r="C934" t="str">
            <v>無釉・段鼻・100×100</v>
          </cell>
          <cell r="D934" t="str">
            <v>㎡</v>
          </cell>
          <cell r="E934">
            <v>16400</v>
          </cell>
          <cell r="F934" t="str">
            <v>P-74</v>
          </cell>
          <cell r="G934">
            <v>244851</v>
          </cell>
        </row>
        <row r="935">
          <cell r="A935">
            <v>244861</v>
          </cell>
          <cell r="B935" t="str">
            <v>階段・磁器質タイル</v>
          </cell>
          <cell r="C935" t="str">
            <v>施釉・垂れ付段鼻・100×100</v>
          </cell>
          <cell r="D935" t="str">
            <v>㎡</v>
          </cell>
          <cell r="E935">
            <v>18500</v>
          </cell>
          <cell r="F935" t="str">
            <v>P-74</v>
          </cell>
          <cell r="G935">
            <v>244861</v>
          </cell>
        </row>
        <row r="936">
          <cell r="A936">
            <v>244871</v>
          </cell>
          <cell r="B936" t="str">
            <v>階段・せっ器質タイル</v>
          </cell>
          <cell r="C936" t="str">
            <v>無釉・れんが調・垂れ付段鼻・150×150</v>
          </cell>
          <cell r="D936" t="str">
            <v>㎡</v>
          </cell>
          <cell r="E936">
            <v>25200</v>
          </cell>
          <cell r="F936" t="str">
            <v>P-74</v>
          </cell>
          <cell r="G936">
            <v>244871</v>
          </cell>
        </row>
        <row r="937">
          <cell r="A937">
            <v>245001</v>
          </cell>
          <cell r="B937" t="str">
            <v>モルタル</v>
          </cell>
          <cell r="C937" t="str">
            <v>1:3</v>
          </cell>
          <cell r="D937" t="str">
            <v>m3</v>
          </cell>
          <cell r="E937">
            <v>21900</v>
          </cell>
          <cell r="F937" t="str">
            <v>P-75</v>
          </cell>
          <cell r="G937">
            <v>245001</v>
          </cell>
        </row>
        <row r="938">
          <cell r="A938">
            <v>245002</v>
          </cell>
          <cell r="B938" t="str">
            <v>モルタル</v>
          </cell>
          <cell r="C938" t="str">
            <v>1:2</v>
          </cell>
          <cell r="D938" t="str">
            <v>m3</v>
          </cell>
          <cell r="E938">
            <v>24800</v>
          </cell>
          <cell r="F938" t="str">
            <v>P-75</v>
          </cell>
          <cell r="G938">
            <v>245002</v>
          </cell>
        </row>
        <row r="939">
          <cell r="A939">
            <v>245011</v>
          </cell>
          <cell r="B939" t="str">
            <v>メタルラス(平)張</v>
          </cell>
          <cell r="C939" t="str">
            <v>㎡</v>
          </cell>
          <cell r="D939" t="str">
            <v>㎡</v>
          </cell>
          <cell r="E939">
            <v>1280</v>
          </cell>
          <cell r="F939" t="str">
            <v>P-75</v>
          </cell>
          <cell r="G939">
            <v>245011</v>
          </cell>
        </row>
        <row r="940">
          <cell r="A940">
            <v>245015</v>
          </cell>
          <cell r="B940" t="str">
            <v>ワイヤーラス[菱型]張</v>
          </cell>
          <cell r="C940" t="str">
            <v>㎡</v>
          </cell>
          <cell r="D940" t="str">
            <v>㎡</v>
          </cell>
          <cell r="E940">
            <v>2270</v>
          </cell>
          <cell r="F940" t="str">
            <v>P-75</v>
          </cell>
          <cell r="G940">
            <v>245015</v>
          </cell>
        </row>
        <row r="941">
          <cell r="A941">
            <v>245021</v>
          </cell>
          <cell r="B941" t="str">
            <v>リブラス張</v>
          </cell>
          <cell r="C941" t="str">
            <v>下地木造の場合</v>
          </cell>
          <cell r="D941" t="str">
            <v>㎡</v>
          </cell>
          <cell r="E941">
            <v>940</v>
          </cell>
          <cell r="F941" t="str">
            <v>P-75</v>
          </cell>
          <cell r="G941">
            <v>245021</v>
          </cell>
        </row>
        <row r="942">
          <cell r="A942">
            <v>245025</v>
          </cell>
          <cell r="B942" t="str">
            <v>リブラス張</v>
          </cell>
          <cell r="C942" t="str">
            <v>下地鉄骨の場合</v>
          </cell>
          <cell r="D942" t="str">
            <v>㎡</v>
          </cell>
          <cell r="E942">
            <v>1390</v>
          </cell>
          <cell r="F942" t="str">
            <v>P-75</v>
          </cell>
          <cell r="G942">
            <v>245025</v>
          </cell>
        </row>
        <row r="943">
          <cell r="A943">
            <v>245035</v>
          </cell>
          <cell r="B943" t="str">
            <v>ラスコスリ</v>
          </cell>
          <cell r="C943" t="str">
            <v>塗厚10mm</v>
          </cell>
          <cell r="D943" t="str">
            <v>㎡</v>
          </cell>
          <cell r="E943">
            <v>1580</v>
          </cell>
          <cell r="F943" t="str">
            <v>P-75</v>
          </cell>
          <cell r="G943">
            <v>245035</v>
          </cell>
        </row>
        <row r="944">
          <cell r="A944">
            <v>245051</v>
          </cell>
          <cell r="B944" t="str">
            <v>床・コンクリート仕上げ</v>
          </cell>
          <cell r="C944" t="str">
            <v>直均し・薄物仕上げ</v>
          </cell>
          <cell r="D944" t="str">
            <v>㎡</v>
          </cell>
          <cell r="E944">
            <v>740</v>
          </cell>
          <cell r="F944" t="str">
            <v>P-75</v>
          </cell>
          <cell r="G944">
            <v>245051</v>
          </cell>
        </row>
        <row r="945">
          <cell r="A945">
            <v>245055</v>
          </cell>
          <cell r="B945" t="str">
            <v>床・コンクリート仕上げ</v>
          </cell>
          <cell r="C945" t="str">
            <v>直均し・厚物仕上げ</v>
          </cell>
          <cell r="D945" t="str">
            <v>㎡</v>
          </cell>
          <cell r="E945">
            <v>520</v>
          </cell>
          <cell r="F945" t="str">
            <v>P-75</v>
          </cell>
          <cell r="G945">
            <v>245055</v>
          </cell>
        </row>
        <row r="946">
          <cell r="A946">
            <v>245061</v>
          </cell>
          <cell r="B946" t="str">
            <v>セメントノロ引き</v>
          </cell>
          <cell r="C946" t="str">
            <v>打放コンクリート面補修</v>
          </cell>
          <cell r="D946" t="str">
            <v>㎡</v>
          </cell>
          <cell r="E946">
            <v>570</v>
          </cell>
          <cell r="F946" t="str">
            <v>P-75</v>
          </cell>
          <cell r="G946">
            <v>245061</v>
          </cell>
        </row>
        <row r="947">
          <cell r="A947">
            <v>245081</v>
          </cell>
          <cell r="B947" t="str">
            <v>石こうラスボード張</v>
          </cell>
          <cell r="C947" t="str">
            <v>厚9.5mm・直張</v>
          </cell>
          <cell r="D947" t="str">
            <v>㎡</v>
          </cell>
          <cell r="E947">
            <v>1040</v>
          </cell>
          <cell r="F947" t="str">
            <v>P-75</v>
          </cell>
          <cell r="G947">
            <v>245081</v>
          </cell>
        </row>
        <row r="948">
          <cell r="A948">
            <v>245101</v>
          </cell>
          <cell r="B948" t="str">
            <v>床・モルタル塗</v>
          </cell>
          <cell r="C948" t="str">
            <v>厚30mm</v>
          </cell>
          <cell r="D948" t="str">
            <v>㎡</v>
          </cell>
          <cell r="E948">
            <v>2060</v>
          </cell>
          <cell r="F948" t="str">
            <v>P-75</v>
          </cell>
          <cell r="G948">
            <v>245101</v>
          </cell>
        </row>
        <row r="949">
          <cell r="A949">
            <v>245103</v>
          </cell>
          <cell r="B949" t="str">
            <v>床・モルタル塗</v>
          </cell>
          <cell r="C949" t="str">
            <v>厚30mm・ラワン合板・ラス共</v>
          </cell>
          <cell r="D949" t="str">
            <v>㎡</v>
          </cell>
          <cell r="E949">
            <v>8380</v>
          </cell>
          <cell r="F949" t="str">
            <v>P-75</v>
          </cell>
          <cell r="G949">
            <v>245103</v>
          </cell>
        </row>
        <row r="950">
          <cell r="A950">
            <v>245105</v>
          </cell>
          <cell r="B950" t="str">
            <v>床・モルタル塗</v>
          </cell>
          <cell r="C950" t="str">
            <v>厚30mm・束立て床組・ラワン合板・ラス共</v>
          </cell>
          <cell r="D950" t="str">
            <v>㎡</v>
          </cell>
          <cell r="E950">
            <v>16100</v>
          </cell>
          <cell r="F950" t="str">
            <v>P-75</v>
          </cell>
          <cell r="G950">
            <v>245105</v>
          </cell>
        </row>
        <row r="951">
          <cell r="A951">
            <v>245107</v>
          </cell>
          <cell r="B951" t="str">
            <v>床・モルタル塗</v>
          </cell>
          <cell r="C951" t="str">
            <v>厚30mm・ころばし床組・ラワン合板・ラス共</v>
          </cell>
          <cell r="D951" t="str">
            <v>㎡</v>
          </cell>
          <cell r="E951">
            <v>11500</v>
          </cell>
          <cell r="F951" t="str">
            <v>P-75</v>
          </cell>
          <cell r="G951">
            <v>245107</v>
          </cell>
        </row>
        <row r="952">
          <cell r="A952">
            <v>245111</v>
          </cell>
          <cell r="B952" t="str">
            <v>床・モルタル塗</v>
          </cell>
          <cell r="C952" t="str">
            <v>厚37mm・タイル下地</v>
          </cell>
          <cell r="D952" t="str">
            <v>㎡</v>
          </cell>
          <cell r="E952">
            <v>2370</v>
          </cell>
          <cell r="F952" t="str">
            <v>P-75</v>
          </cell>
          <cell r="G952">
            <v>245111</v>
          </cell>
        </row>
        <row r="953">
          <cell r="A953">
            <v>245121</v>
          </cell>
          <cell r="B953" t="str">
            <v>床・モルタル塗</v>
          </cell>
          <cell r="C953" t="str">
            <v>厚28mm・(ビニール系床材下地)</v>
          </cell>
          <cell r="D953" t="str">
            <v>㎡</v>
          </cell>
          <cell r="E953">
            <v>1960</v>
          </cell>
          <cell r="F953" t="str">
            <v>P-75</v>
          </cell>
          <cell r="G953">
            <v>245121</v>
          </cell>
        </row>
        <row r="954">
          <cell r="A954">
            <v>245123</v>
          </cell>
          <cell r="B954" t="str">
            <v>床・モルタル塗</v>
          </cell>
          <cell r="C954" t="str">
            <v>厚28mm・(ビニール系床材下地)合板・ラス共</v>
          </cell>
          <cell r="D954" t="str">
            <v>㎡</v>
          </cell>
          <cell r="E954">
            <v>8280</v>
          </cell>
          <cell r="F954" t="str">
            <v>P-75</v>
          </cell>
          <cell r="G954">
            <v>245123</v>
          </cell>
        </row>
        <row r="955">
          <cell r="A955">
            <v>245125</v>
          </cell>
          <cell r="B955" t="str">
            <v>床・モルタル塗</v>
          </cell>
          <cell r="C955" t="str">
            <v>厚28mm・(ビニール系床材下地)束立・合板・ラス共</v>
          </cell>
          <cell r="D955" t="str">
            <v>㎡</v>
          </cell>
          <cell r="E955">
            <v>16000</v>
          </cell>
          <cell r="F955" t="str">
            <v>P-75</v>
          </cell>
          <cell r="G955">
            <v>245125</v>
          </cell>
        </row>
        <row r="956">
          <cell r="A956">
            <v>245127</v>
          </cell>
          <cell r="B956" t="str">
            <v>床・モルタル塗</v>
          </cell>
          <cell r="C956" t="str">
            <v>厚28mm・(ビニール系床材下地)ころばし合板・ラス共</v>
          </cell>
          <cell r="D956" t="str">
            <v>㎡</v>
          </cell>
          <cell r="E956">
            <v>11400</v>
          </cell>
          <cell r="F956" t="str">
            <v>P-75</v>
          </cell>
          <cell r="G956">
            <v>245127</v>
          </cell>
        </row>
        <row r="957">
          <cell r="A957">
            <v>245131</v>
          </cell>
          <cell r="B957" t="str">
            <v>床・モルタル塗</v>
          </cell>
          <cell r="C957" t="str">
            <v>厚18mm・防水下地</v>
          </cell>
          <cell r="D957" t="str">
            <v>㎡</v>
          </cell>
          <cell r="E957">
            <v>1490</v>
          </cell>
          <cell r="F957" t="str">
            <v>P-75</v>
          </cell>
          <cell r="G957">
            <v>245131</v>
          </cell>
        </row>
        <row r="958">
          <cell r="A958">
            <v>245135</v>
          </cell>
          <cell r="B958" t="str">
            <v>布基礎天端モルタル塗</v>
          </cell>
          <cell r="C958" t="str">
            <v>㎡</v>
          </cell>
          <cell r="D958" t="str">
            <v>㎡</v>
          </cell>
          <cell r="E958">
            <v>2020</v>
          </cell>
          <cell r="F958" t="str">
            <v>P-75</v>
          </cell>
          <cell r="G958">
            <v>245135</v>
          </cell>
        </row>
        <row r="959">
          <cell r="A959">
            <v>245141</v>
          </cell>
          <cell r="B959" t="str">
            <v>床・色モルタル塗</v>
          </cell>
          <cell r="C959" t="str">
            <v>厚30mm・緑色</v>
          </cell>
          <cell r="D959" t="str">
            <v>㎡</v>
          </cell>
          <cell r="E959">
            <v>3240</v>
          </cell>
          <cell r="F959" t="str">
            <v>P-75</v>
          </cell>
          <cell r="G959">
            <v>245141</v>
          </cell>
        </row>
        <row r="960">
          <cell r="A960">
            <v>245143</v>
          </cell>
          <cell r="B960" t="str">
            <v>床・色モルタル塗</v>
          </cell>
          <cell r="C960" t="str">
            <v>厚30mm・緑色・ラワン合板・ラス共</v>
          </cell>
          <cell r="D960" t="str">
            <v>㎡</v>
          </cell>
          <cell r="E960">
            <v>9560</v>
          </cell>
          <cell r="F960" t="str">
            <v>P-75</v>
          </cell>
          <cell r="G960">
            <v>245143</v>
          </cell>
        </row>
        <row r="961">
          <cell r="A961">
            <v>245145</v>
          </cell>
          <cell r="B961" t="str">
            <v>床・色モルタル塗</v>
          </cell>
          <cell r="C961" t="str">
            <v>厚30mm・緑色・束立て床組・ラワン合板・ラス共</v>
          </cell>
          <cell r="D961" t="str">
            <v>㎡</v>
          </cell>
          <cell r="E961">
            <v>17300</v>
          </cell>
          <cell r="F961" t="str">
            <v>P-75</v>
          </cell>
          <cell r="G961">
            <v>245145</v>
          </cell>
        </row>
        <row r="962">
          <cell r="A962">
            <v>245147</v>
          </cell>
          <cell r="B962" t="str">
            <v>床・色モルタル塗</v>
          </cell>
          <cell r="C962" t="str">
            <v>厚30mm・緑色・ころばし床組・ラワン合板・ラス共</v>
          </cell>
          <cell r="D962" t="str">
            <v>㎡</v>
          </cell>
          <cell r="E962">
            <v>12700</v>
          </cell>
          <cell r="F962" t="str">
            <v>P-75</v>
          </cell>
          <cell r="G962">
            <v>245147</v>
          </cell>
        </row>
        <row r="963">
          <cell r="A963">
            <v>245151</v>
          </cell>
          <cell r="B963" t="str">
            <v>床・色モルタル塗</v>
          </cell>
          <cell r="C963" t="str">
            <v>厚30mm・一般色</v>
          </cell>
          <cell r="D963" t="str">
            <v>㎡</v>
          </cell>
          <cell r="E963">
            <v>3220</v>
          </cell>
          <cell r="F963" t="str">
            <v>P-75</v>
          </cell>
          <cell r="G963">
            <v>245151</v>
          </cell>
        </row>
        <row r="964">
          <cell r="A964">
            <v>245153</v>
          </cell>
          <cell r="B964" t="str">
            <v>床・色モルタル塗</v>
          </cell>
          <cell r="C964" t="str">
            <v>厚30mm・一般色・ラワン合板・ラス共</v>
          </cell>
          <cell r="D964" t="str">
            <v>㎡</v>
          </cell>
          <cell r="E964">
            <v>9540</v>
          </cell>
          <cell r="F964" t="str">
            <v>P-75</v>
          </cell>
          <cell r="G964">
            <v>245153</v>
          </cell>
        </row>
        <row r="965">
          <cell r="A965">
            <v>245155</v>
          </cell>
          <cell r="B965" t="str">
            <v>床・色モルタル塗</v>
          </cell>
          <cell r="C965" t="str">
            <v>厚30mm・一般色・束立て床組・ラワン合板・ラス共</v>
          </cell>
          <cell r="D965" t="str">
            <v>㎡</v>
          </cell>
          <cell r="E965">
            <v>17300</v>
          </cell>
          <cell r="F965" t="str">
            <v>P-75</v>
          </cell>
          <cell r="G965">
            <v>245155</v>
          </cell>
        </row>
        <row r="966">
          <cell r="A966">
            <v>245157</v>
          </cell>
          <cell r="B966" t="str">
            <v>床・色モルタル塗</v>
          </cell>
          <cell r="C966" t="str">
            <v>厚30mm・一般色・ころばし床組・合板・ラス共</v>
          </cell>
          <cell r="D966" t="str">
            <v>㎡</v>
          </cell>
          <cell r="E966">
            <v>12700</v>
          </cell>
          <cell r="F966" t="str">
            <v>P-75</v>
          </cell>
          <cell r="G966">
            <v>245157</v>
          </cell>
        </row>
        <row r="967">
          <cell r="A967">
            <v>245161</v>
          </cell>
          <cell r="B967" t="str">
            <v>床・防水モルタル塗</v>
          </cell>
          <cell r="C967" t="str">
            <v>厚30mm</v>
          </cell>
          <cell r="D967" t="str">
            <v>㎡</v>
          </cell>
          <cell r="E967">
            <v>2280</v>
          </cell>
          <cell r="F967" t="str">
            <v>P-75</v>
          </cell>
          <cell r="G967">
            <v>245161</v>
          </cell>
        </row>
        <row r="968">
          <cell r="A968">
            <v>245163</v>
          </cell>
          <cell r="B968" t="str">
            <v>床・防水モルタル塗</v>
          </cell>
          <cell r="C968" t="str">
            <v>厚30mm・ラワン合板・ラス共・</v>
          </cell>
          <cell r="D968" t="str">
            <v>㎡</v>
          </cell>
          <cell r="E968">
            <v>8600</v>
          </cell>
          <cell r="F968" t="str">
            <v>P-75</v>
          </cell>
          <cell r="G968">
            <v>245163</v>
          </cell>
        </row>
        <row r="969">
          <cell r="A969">
            <v>245165</v>
          </cell>
          <cell r="B969" t="str">
            <v>床・防水モルタル塗</v>
          </cell>
          <cell r="C969" t="str">
            <v>厚30mm・束立て床組・ラワン合板・ラス共</v>
          </cell>
          <cell r="D969" t="str">
            <v>㎡</v>
          </cell>
          <cell r="E969">
            <v>16300</v>
          </cell>
          <cell r="F969" t="str">
            <v>P-75</v>
          </cell>
          <cell r="G969">
            <v>245165</v>
          </cell>
        </row>
        <row r="970">
          <cell r="A970">
            <v>245167</v>
          </cell>
          <cell r="B970" t="str">
            <v>床・防水モルタル塗</v>
          </cell>
          <cell r="C970" t="str">
            <v>厚30mm・ころばし床組・ラワン合板・ラス共</v>
          </cell>
          <cell r="D970" t="str">
            <v>㎡</v>
          </cell>
          <cell r="E970">
            <v>11800</v>
          </cell>
          <cell r="F970" t="str">
            <v>P-75</v>
          </cell>
          <cell r="G970">
            <v>245167</v>
          </cell>
        </row>
        <row r="971">
          <cell r="A971">
            <v>245201</v>
          </cell>
          <cell r="B971" t="str">
            <v>床・人造石研出</v>
          </cell>
          <cell r="C971" t="str">
            <v>厚30mm</v>
          </cell>
          <cell r="D971" t="str">
            <v>㎡</v>
          </cell>
          <cell r="E971">
            <v>11000</v>
          </cell>
          <cell r="F971" t="str">
            <v>P-75</v>
          </cell>
          <cell r="G971">
            <v>245201</v>
          </cell>
        </row>
        <row r="972">
          <cell r="A972">
            <v>245203</v>
          </cell>
          <cell r="B972" t="str">
            <v>床・人造石研出</v>
          </cell>
          <cell r="C972" t="str">
            <v>厚30mm・ラワン合板・ラス共</v>
          </cell>
          <cell r="D972" t="str">
            <v>㎡</v>
          </cell>
          <cell r="E972">
            <v>17300</v>
          </cell>
          <cell r="F972" t="str">
            <v>P-75</v>
          </cell>
          <cell r="G972">
            <v>245203</v>
          </cell>
        </row>
        <row r="973">
          <cell r="A973">
            <v>245205</v>
          </cell>
          <cell r="B973" t="str">
            <v>床・人造石研出</v>
          </cell>
          <cell r="C973" t="str">
            <v>厚30mm・束立て床組・ラワン合板・ラス共</v>
          </cell>
          <cell r="D973" t="str">
            <v>㎡</v>
          </cell>
          <cell r="E973">
            <v>25100</v>
          </cell>
          <cell r="F973" t="str">
            <v>P-75</v>
          </cell>
          <cell r="G973">
            <v>245205</v>
          </cell>
        </row>
        <row r="974">
          <cell r="A974">
            <v>245207</v>
          </cell>
          <cell r="B974" t="str">
            <v>床・人造石研出</v>
          </cell>
          <cell r="C974" t="str">
            <v>厚30mm・ころばし床組・ラワン合板・ラス共</v>
          </cell>
          <cell r="D974" t="str">
            <v>㎡</v>
          </cell>
          <cell r="E974">
            <v>20500</v>
          </cell>
          <cell r="F974" t="str">
            <v>P-75</v>
          </cell>
          <cell r="G974">
            <v>245207</v>
          </cell>
        </row>
        <row r="975">
          <cell r="A975">
            <v>245211</v>
          </cell>
          <cell r="B975" t="str">
            <v>床・豆砂利洗出</v>
          </cell>
          <cell r="C975" t="str">
            <v>厚30mm</v>
          </cell>
          <cell r="D975" t="str">
            <v>㎡</v>
          </cell>
          <cell r="E975">
            <v>11200</v>
          </cell>
          <cell r="F975" t="str">
            <v>P-75</v>
          </cell>
          <cell r="G975">
            <v>245211</v>
          </cell>
        </row>
        <row r="976">
          <cell r="A976">
            <v>245213</v>
          </cell>
          <cell r="B976" t="str">
            <v>床・豆砂利洗出</v>
          </cell>
          <cell r="C976" t="str">
            <v>厚30mm・ラワン合板・ラス共</v>
          </cell>
          <cell r="D976" t="str">
            <v>㎡</v>
          </cell>
          <cell r="E976">
            <v>17500</v>
          </cell>
          <cell r="F976" t="str">
            <v>P-75</v>
          </cell>
          <cell r="G976">
            <v>245213</v>
          </cell>
        </row>
        <row r="977">
          <cell r="A977">
            <v>245215</v>
          </cell>
          <cell r="B977" t="str">
            <v>床・豆砂利洗出</v>
          </cell>
          <cell r="C977" t="str">
            <v>厚30mm・束立て床組・ラワン合板・ラス共</v>
          </cell>
          <cell r="D977" t="str">
            <v>㎡</v>
          </cell>
          <cell r="E977">
            <v>25300</v>
          </cell>
          <cell r="F977" t="str">
            <v>P-75</v>
          </cell>
          <cell r="G977">
            <v>245215</v>
          </cell>
        </row>
        <row r="978">
          <cell r="A978">
            <v>245217</v>
          </cell>
          <cell r="B978" t="str">
            <v>床・豆砂利洗出</v>
          </cell>
          <cell r="C978" t="str">
            <v>厚30mm・ころばし床組・ラワン合板・ラス共</v>
          </cell>
          <cell r="D978" t="str">
            <v>㎡</v>
          </cell>
          <cell r="E978">
            <v>20700</v>
          </cell>
          <cell r="F978" t="str">
            <v>P-75</v>
          </cell>
          <cell r="G978">
            <v>245217</v>
          </cell>
        </row>
        <row r="979">
          <cell r="A979">
            <v>245221</v>
          </cell>
          <cell r="B979" t="str">
            <v>床・現場テラゾー</v>
          </cell>
          <cell r="C979" t="str">
            <v>厚30mm</v>
          </cell>
          <cell r="D979" t="str">
            <v>㎡</v>
          </cell>
          <cell r="E979">
            <v>17600</v>
          </cell>
          <cell r="F979" t="str">
            <v>P-75</v>
          </cell>
          <cell r="G979">
            <v>245221</v>
          </cell>
        </row>
        <row r="980">
          <cell r="A980">
            <v>245223</v>
          </cell>
          <cell r="B980" t="str">
            <v>床・現場テラゾー</v>
          </cell>
          <cell r="C980" t="str">
            <v>厚30mm・ラワン合板・ラス共</v>
          </cell>
          <cell r="D980" t="str">
            <v>㎡</v>
          </cell>
          <cell r="E980">
            <v>23900</v>
          </cell>
          <cell r="F980" t="str">
            <v>P-75</v>
          </cell>
          <cell r="G980">
            <v>245223</v>
          </cell>
        </row>
        <row r="981">
          <cell r="A981">
            <v>245225</v>
          </cell>
          <cell r="B981" t="str">
            <v>床・現場テラゾー</v>
          </cell>
          <cell r="C981" t="str">
            <v>厚30mm・束立て床組・ラワン合板・ラス共</v>
          </cell>
          <cell r="D981" t="str">
            <v>㎡</v>
          </cell>
          <cell r="E981">
            <v>31700</v>
          </cell>
          <cell r="F981" t="str">
            <v>P-75</v>
          </cell>
          <cell r="G981">
            <v>245225</v>
          </cell>
        </row>
        <row r="982">
          <cell r="A982">
            <v>245227</v>
          </cell>
          <cell r="B982" t="str">
            <v>床・現場テラゾー</v>
          </cell>
          <cell r="C982" t="str">
            <v>厚30mm・ころばし床組・ラワン合板・ラス共</v>
          </cell>
          <cell r="D982" t="str">
            <v>㎡</v>
          </cell>
          <cell r="E982">
            <v>27100</v>
          </cell>
          <cell r="F982" t="str">
            <v>P-75</v>
          </cell>
          <cell r="G982">
            <v>245227</v>
          </cell>
        </row>
        <row r="983">
          <cell r="A983">
            <v>245231</v>
          </cell>
          <cell r="B983" t="str">
            <v>床・パーライトモルタル塗</v>
          </cell>
          <cell r="C983" t="str">
            <v>(屋上)厚30mm</v>
          </cell>
          <cell r="D983" t="str">
            <v>㎡</v>
          </cell>
          <cell r="E983">
            <v>2530</v>
          </cell>
          <cell r="F983" t="str">
            <v>P-75</v>
          </cell>
          <cell r="G983">
            <v>245231</v>
          </cell>
        </row>
        <row r="984">
          <cell r="A984">
            <v>245241</v>
          </cell>
          <cell r="B984" t="str">
            <v>階段モルタル塗</v>
          </cell>
          <cell r="C984" t="str">
            <v>ビニル系床材下地･踏面･蹴込面</v>
          </cell>
          <cell r="D984" t="str">
            <v>㎡</v>
          </cell>
          <cell r="E984">
            <v>4810</v>
          </cell>
          <cell r="F984" t="str">
            <v>P-75</v>
          </cell>
          <cell r="G984">
            <v>245241</v>
          </cell>
        </row>
        <row r="985">
          <cell r="A985">
            <v>245243</v>
          </cell>
          <cell r="B985" t="str">
            <v>階段モルタル塗</v>
          </cell>
          <cell r="C985" t="str">
            <v>仕上･踏面･蹴込面</v>
          </cell>
          <cell r="D985" t="str">
            <v>㎡</v>
          </cell>
          <cell r="E985">
            <v>4950</v>
          </cell>
          <cell r="F985" t="str">
            <v>P-76</v>
          </cell>
          <cell r="G985">
            <v>245243</v>
          </cell>
        </row>
        <row r="986">
          <cell r="A986">
            <v>245301</v>
          </cell>
          <cell r="B986" t="str">
            <v>外壁・モルタル塗はけ引き</v>
          </cell>
          <cell r="C986" t="str">
            <v>厚25mm</v>
          </cell>
          <cell r="D986" t="str">
            <v>㎡</v>
          </cell>
          <cell r="E986">
            <v>3360</v>
          </cell>
          <cell r="F986" t="str">
            <v>P-76</v>
          </cell>
          <cell r="G986">
            <v>245301</v>
          </cell>
        </row>
        <row r="987">
          <cell r="A987">
            <v>245303</v>
          </cell>
          <cell r="B987" t="str">
            <v>外壁・モルタル塗はけ引き</v>
          </cell>
          <cell r="C987" t="str">
            <v>厚25mm･木摺･ワイヤーラス共</v>
          </cell>
          <cell r="D987" t="str">
            <v>㎡</v>
          </cell>
          <cell r="E987">
            <v>9230</v>
          </cell>
          <cell r="F987" t="str">
            <v>P-76</v>
          </cell>
          <cell r="G987">
            <v>245303</v>
          </cell>
        </row>
        <row r="988">
          <cell r="A988">
            <v>245305</v>
          </cell>
          <cell r="B988" t="str">
            <v>外壁・モルタル塗はけ引き</v>
          </cell>
          <cell r="C988" t="str">
            <v>厚25mm･メタルラス共</v>
          </cell>
          <cell r="D988" t="str">
            <v>㎡</v>
          </cell>
          <cell r="E988">
            <v>6220</v>
          </cell>
          <cell r="F988" t="str">
            <v>P-76</v>
          </cell>
          <cell r="G988">
            <v>245305</v>
          </cell>
        </row>
        <row r="989">
          <cell r="A989">
            <v>245307</v>
          </cell>
          <cell r="B989" t="str">
            <v>外壁・モルタル塗はけ引き</v>
          </cell>
          <cell r="C989" t="str">
            <v>厚25mm・リブラス共</v>
          </cell>
          <cell r="D989" t="str">
            <v>㎡</v>
          </cell>
          <cell r="E989">
            <v>6330</v>
          </cell>
          <cell r="F989" t="str">
            <v>P-76</v>
          </cell>
          <cell r="G989">
            <v>245307</v>
          </cell>
        </row>
        <row r="990">
          <cell r="A990">
            <v>245311</v>
          </cell>
          <cell r="B990" t="str">
            <v>外壁・モルタル塗金ごて</v>
          </cell>
          <cell r="C990" t="str">
            <v>厚25mm</v>
          </cell>
          <cell r="D990" t="str">
            <v>㎡</v>
          </cell>
          <cell r="E990">
            <v>3780</v>
          </cell>
          <cell r="F990" t="str">
            <v>P-76</v>
          </cell>
          <cell r="G990">
            <v>245311</v>
          </cell>
        </row>
        <row r="991">
          <cell r="A991">
            <v>245313</v>
          </cell>
          <cell r="B991" t="str">
            <v>外壁・モルタル塗金ごて</v>
          </cell>
          <cell r="C991" t="str">
            <v>厚25mm・木摺・ワイヤーラス共</v>
          </cell>
          <cell r="D991" t="str">
            <v>㎡</v>
          </cell>
          <cell r="E991">
            <v>9650</v>
          </cell>
          <cell r="F991" t="str">
            <v>P-76</v>
          </cell>
          <cell r="G991">
            <v>245313</v>
          </cell>
        </row>
        <row r="992">
          <cell r="A992">
            <v>245315</v>
          </cell>
          <cell r="B992" t="str">
            <v>外壁・モルタル塗金ごて</v>
          </cell>
          <cell r="C992" t="str">
            <v>厚25mm・メタルラス共</v>
          </cell>
          <cell r="D992" t="str">
            <v>㎡</v>
          </cell>
          <cell r="E992">
            <v>6640</v>
          </cell>
          <cell r="F992" t="str">
            <v>P-76</v>
          </cell>
          <cell r="G992">
            <v>245315</v>
          </cell>
        </row>
        <row r="993">
          <cell r="A993">
            <v>245317</v>
          </cell>
          <cell r="B993" t="str">
            <v>外壁・モルタル塗金ごて</v>
          </cell>
          <cell r="C993" t="str">
            <v>厚25mm・リブラス共</v>
          </cell>
          <cell r="D993" t="str">
            <v>㎡</v>
          </cell>
          <cell r="E993">
            <v>6750</v>
          </cell>
          <cell r="F993" t="str">
            <v>P-76</v>
          </cell>
          <cell r="G993">
            <v>245317</v>
          </cell>
        </row>
        <row r="994">
          <cell r="A994">
            <v>245321</v>
          </cell>
          <cell r="B994" t="str">
            <v>内壁・モルタル塗はけ引き</v>
          </cell>
          <cell r="C994" t="str">
            <v>厚20mm</v>
          </cell>
          <cell r="D994" t="str">
            <v>㎡</v>
          </cell>
          <cell r="E994">
            <v>2840</v>
          </cell>
          <cell r="F994" t="str">
            <v>P-76</v>
          </cell>
          <cell r="G994">
            <v>245321</v>
          </cell>
        </row>
        <row r="995">
          <cell r="A995">
            <v>245323</v>
          </cell>
          <cell r="B995" t="str">
            <v>内壁・モルタル塗はけ引き</v>
          </cell>
          <cell r="C995" t="str">
            <v>厚20mm・木摺・ワイヤーラス共</v>
          </cell>
          <cell r="D995" t="str">
            <v>㎡</v>
          </cell>
          <cell r="E995">
            <v>8710</v>
          </cell>
          <cell r="F995" t="str">
            <v>P-76</v>
          </cell>
          <cell r="G995">
            <v>245323</v>
          </cell>
        </row>
        <row r="996">
          <cell r="A996">
            <v>245325</v>
          </cell>
          <cell r="B996" t="str">
            <v>内壁・モルタル塗はけ引き</v>
          </cell>
          <cell r="C996" t="str">
            <v>厚20mm・メタルラス共</v>
          </cell>
          <cell r="D996" t="str">
            <v>㎡</v>
          </cell>
          <cell r="E996">
            <v>5700</v>
          </cell>
          <cell r="F996" t="str">
            <v>P-76</v>
          </cell>
          <cell r="G996">
            <v>245325</v>
          </cell>
        </row>
        <row r="997">
          <cell r="A997">
            <v>245327</v>
          </cell>
          <cell r="B997" t="str">
            <v>内壁・モルタル塗はけ引き</v>
          </cell>
          <cell r="C997" t="str">
            <v>厚20mm・リブラス共</v>
          </cell>
          <cell r="D997" t="str">
            <v>㎡</v>
          </cell>
          <cell r="E997">
            <v>5810</v>
          </cell>
          <cell r="F997" t="str">
            <v>P-76</v>
          </cell>
          <cell r="G997">
            <v>245327</v>
          </cell>
        </row>
        <row r="998">
          <cell r="A998">
            <v>245331</v>
          </cell>
          <cell r="B998" t="str">
            <v>内壁・モルタル塗金ごて</v>
          </cell>
          <cell r="C998" t="str">
            <v>厚20mm</v>
          </cell>
          <cell r="D998" t="str">
            <v>㎡</v>
          </cell>
          <cell r="E998">
            <v>3260</v>
          </cell>
          <cell r="F998" t="str">
            <v>P-76</v>
          </cell>
          <cell r="G998">
            <v>245331</v>
          </cell>
        </row>
        <row r="999">
          <cell r="A999">
            <v>245333</v>
          </cell>
          <cell r="B999" t="str">
            <v>内壁・モルタル塗金ごて</v>
          </cell>
          <cell r="C999" t="str">
            <v>厚20mm・木摺・ワイヤーラス共</v>
          </cell>
          <cell r="D999" t="str">
            <v>㎡</v>
          </cell>
          <cell r="E999">
            <v>9130</v>
          </cell>
          <cell r="F999" t="str">
            <v>P-76</v>
          </cell>
          <cell r="G999">
            <v>245333</v>
          </cell>
        </row>
        <row r="1000">
          <cell r="A1000">
            <v>245335</v>
          </cell>
          <cell r="B1000" t="str">
            <v>内壁・モルタル塗金ごて</v>
          </cell>
          <cell r="C1000" t="str">
            <v>厚20mm・メタルラス共</v>
          </cell>
          <cell r="D1000" t="str">
            <v>㎡</v>
          </cell>
          <cell r="E1000">
            <v>6120</v>
          </cell>
          <cell r="F1000" t="str">
            <v>P-76</v>
          </cell>
          <cell r="G1000">
            <v>245335</v>
          </cell>
        </row>
        <row r="1001">
          <cell r="A1001">
            <v>245337</v>
          </cell>
          <cell r="B1001" t="str">
            <v>内壁・モルタル塗金ごて</v>
          </cell>
          <cell r="C1001" t="str">
            <v>厚20mm・リブラス共</v>
          </cell>
          <cell r="D1001" t="str">
            <v>㎡</v>
          </cell>
          <cell r="E1001">
            <v>6230</v>
          </cell>
          <cell r="F1001" t="str">
            <v>P-76</v>
          </cell>
          <cell r="G1001">
            <v>245337</v>
          </cell>
        </row>
        <row r="1002">
          <cell r="A1002">
            <v>245341</v>
          </cell>
          <cell r="B1002" t="str">
            <v>壁・モルタル塗</v>
          </cell>
          <cell r="C1002" t="str">
            <v>厚17mm・タイル下地</v>
          </cell>
          <cell r="D1002" t="str">
            <v>㎡</v>
          </cell>
          <cell r="E1002">
            <v>2280</v>
          </cell>
          <cell r="F1002" t="str">
            <v>P-76</v>
          </cell>
          <cell r="G1002">
            <v>245341</v>
          </cell>
        </row>
        <row r="1003">
          <cell r="A1003">
            <v>245351</v>
          </cell>
          <cell r="B1003" t="str">
            <v>壁・防水下地モルタル塗</v>
          </cell>
          <cell r="C1003" t="str">
            <v>厚18mm・コンクリート・ブロック・ALC板下地</v>
          </cell>
          <cell r="D1003" t="str">
            <v>㎡</v>
          </cell>
          <cell r="E1003">
            <v>1490</v>
          </cell>
          <cell r="F1003" t="str">
            <v>P-76</v>
          </cell>
          <cell r="G1003">
            <v>245351</v>
          </cell>
        </row>
        <row r="1004">
          <cell r="A1004">
            <v>245361</v>
          </cell>
          <cell r="B1004" t="str">
            <v>外壁・色モルタル塗</v>
          </cell>
          <cell r="C1004" t="str">
            <v>厚25mm・一般色</v>
          </cell>
          <cell r="D1004" t="str">
            <v>㎡</v>
          </cell>
          <cell r="E1004">
            <v>3810</v>
          </cell>
          <cell r="F1004" t="str">
            <v>P-76</v>
          </cell>
          <cell r="G1004">
            <v>245361</v>
          </cell>
        </row>
        <row r="1005">
          <cell r="A1005">
            <v>245363</v>
          </cell>
          <cell r="B1005" t="str">
            <v>外壁・色モルタル塗</v>
          </cell>
          <cell r="C1005" t="str">
            <v>厚25mm・一般色・木摺・ワイヤーラス共</v>
          </cell>
          <cell r="D1005" t="str">
            <v>㎡</v>
          </cell>
          <cell r="E1005">
            <v>9680</v>
          </cell>
          <cell r="F1005" t="str">
            <v>P-76</v>
          </cell>
          <cell r="G1005">
            <v>245363</v>
          </cell>
        </row>
        <row r="1006">
          <cell r="A1006">
            <v>245365</v>
          </cell>
          <cell r="B1006" t="str">
            <v>外壁・色モルタル塗</v>
          </cell>
          <cell r="C1006" t="str">
            <v>厚25mm・一般色・メタルラス共</v>
          </cell>
          <cell r="D1006" t="str">
            <v>㎡</v>
          </cell>
          <cell r="E1006">
            <v>6670</v>
          </cell>
          <cell r="F1006" t="str">
            <v>P-76</v>
          </cell>
          <cell r="G1006">
            <v>245365</v>
          </cell>
        </row>
        <row r="1007">
          <cell r="A1007">
            <v>245367</v>
          </cell>
          <cell r="B1007" t="str">
            <v>外壁・色モルタル塗</v>
          </cell>
          <cell r="C1007" t="str">
            <v>厚25mm・一般色・リブラス共</v>
          </cell>
          <cell r="D1007" t="str">
            <v>㎡</v>
          </cell>
          <cell r="E1007">
            <v>6780</v>
          </cell>
          <cell r="F1007" t="str">
            <v>P-76</v>
          </cell>
          <cell r="G1007">
            <v>245367</v>
          </cell>
        </row>
        <row r="1008">
          <cell r="A1008">
            <v>245371</v>
          </cell>
          <cell r="B1008" t="str">
            <v>外壁・色モルタル塗</v>
          </cell>
          <cell r="C1008" t="str">
            <v>厚20mm・一般色・ラス下地仕上分</v>
          </cell>
          <cell r="D1008" t="str">
            <v>㎡</v>
          </cell>
          <cell r="E1008">
            <v>3500</v>
          </cell>
          <cell r="F1008" t="str">
            <v>P-76</v>
          </cell>
          <cell r="G1008">
            <v>245371</v>
          </cell>
        </row>
        <row r="1009">
          <cell r="A1009">
            <v>245373</v>
          </cell>
          <cell r="B1009" t="str">
            <v>外壁・色モルタル塗</v>
          </cell>
          <cell r="C1009" t="str">
            <v>厚20mm・一般色・木摺・ワイヤーラス共</v>
          </cell>
          <cell r="D1009" t="str">
            <v>㎡</v>
          </cell>
          <cell r="E1009">
            <v>9370</v>
          </cell>
          <cell r="F1009" t="str">
            <v>P-76</v>
          </cell>
          <cell r="G1009">
            <v>245373</v>
          </cell>
        </row>
        <row r="1010">
          <cell r="A1010">
            <v>245375</v>
          </cell>
          <cell r="B1010" t="str">
            <v>外壁・色モルタル塗</v>
          </cell>
          <cell r="C1010" t="str">
            <v>厚20mm・一般色・メタルラス共</v>
          </cell>
          <cell r="D1010" t="str">
            <v>㎡</v>
          </cell>
          <cell r="E1010">
            <v>6360</v>
          </cell>
          <cell r="F1010" t="str">
            <v>P-76</v>
          </cell>
          <cell r="G1010">
            <v>245375</v>
          </cell>
        </row>
        <row r="1011">
          <cell r="A1011">
            <v>245377</v>
          </cell>
          <cell r="B1011" t="str">
            <v>外壁・色モルタル塗</v>
          </cell>
          <cell r="C1011" t="str">
            <v>厚20mm・一般色・リブラス共</v>
          </cell>
          <cell r="D1011" t="str">
            <v>㎡</v>
          </cell>
          <cell r="E1011">
            <v>6470</v>
          </cell>
          <cell r="F1011" t="str">
            <v>P-76</v>
          </cell>
          <cell r="G1011">
            <v>245377</v>
          </cell>
        </row>
        <row r="1012">
          <cell r="A1012">
            <v>245381</v>
          </cell>
          <cell r="B1012" t="str">
            <v>防水モルタル塗</v>
          </cell>
          <cell r="C1012" t="str">
            <v>厚25mm</v>
          </cell>
          <cell r="D1012" t="str">
            <v>㎡</v>
          </cell>
          <cell r="E1012">
            <v>3470</v>
          </cell>
          <cell r="F1012" t="str">
            <v>P-76</v>
          </cell>
          <cell r="G1012">
            <v>245381</v>
          </cell>
        </row>
        <row r="1013">
          <cell r="A1013">
            <v>245401</v>
          </cell>
          <cell r="B1013" t="str">
            <v>壁・パーライトモルタル塗</v>
          </cell>
          <cell r="C1013" t="str">
            <v>厚25mm</v>
          </cell>
          <cell r="D1013" t="str">
            <v>㎡</v>
          </cell>
          <cell r="E1013">
            <v>3550</v>
          </cell>
          <cell r="F1013" t="str">
            <v>P-76</v>
          </cell>
          <cell r="G1013">
            <v>245401</v>
          </cell>
        </row>
        <row r="1014">
          <cell r="A1014">
            <v>245403</v>
          </cell>
          <cell r="B1014" t="str">
            <v>壁・パーライトモルタル塗</v>
          </cell>
          <cell r="C1014" t="str">
            <v>厚25mm・ラスボード共</v>
          </cell>
          <cell r="D1014" t="str">
            <v>㎡</v>
          </cell>
          <cell r="E1014">
            <v>4590</v>
          </cell>
          <cell r="F1014" t="str">
            <v>P-76</v>
          </cell>
          <cell r="G1014">
            <v>245403</v>
          </cell>
        </row>
        <row r="1015">
          <cell r="A1015">
            <v>245405</v>
          </cell>
          <cell r="B1015" t="str">
            <v>壁・パーライトモルタル塗</v>
          </cell>
          <cell r="C1015" t="str">
            <v>厚25mm・ラワン合板・ラス共</v>
          </cell>
          <cell r="D1015" t="str">
            <v>㎡</v>
          </cell>
          <cell r="E1015">
            <v>10100</v>
          </cell>
          <cell r="F1015" t="str">
            <v>P-76</v>
          </cell>
          <cell r="G1015">
            <v>245405</v>
          </cell>
        </row>
        <row r="1016">
          <cell r="A1016">
            <v>245411</v>
          </cell>
          <cell r="B1016" t="str">
            <v>壁・混合プラスター塗</v>
          </cell>
          <cell r="C1016" t="str">
            <v>厚20mm</v>
          </cell>
          <cell r="D1016" t="str">
            <v>㎡</v>
          </cell>
          <cell r="E1016">
            <v>4050</v>
          </cell>
          <cell r="F1016" t="str">
            <v>P-76</v>
          </cell>
          <cell r="G1016">
            <v>245411</v>
          </cell>
        </row>
        <row r="1017">
          <cell r="A1017">
            <v>245413</v>
          </cell>
          <cell r="B1017" t="str">
            <v>壁・混合プラスター塗</v>
          </cell>
          <cell r="C1017" t="str">
            <v>厚20mm・ラスボード共</v>
          </cell>
          <cell r="D1017" t="str">
            <v>㎡</v>
          </cell>
          <cell r="E1017">
            <v>5090</v>
          </cell>
          <cell r="F1017" t="str">
            <v>P-76</v>
          </cell>
          <cell r="G1017">
            <v>245413</v>
          </cell>
        </row>
        <row r="1018">
          <cell r="A1018">
            <v>245415</v>
          </cell>
          <cell r="B1018" t="str">
            <v>壁・混合プラスター塗</v>
          </cell>
          <cell r="C1018" t="str">
            <v>厚20mm・ラワン合板・ラス共</v>
          </cell>
          <cell r="D1018" t="str">
            <v>㎡</v>
          </cell>
          <cell r="E1018">
            <v>10600</v>
          </cell>
          <cell r="F1018" t="str">
            <v>P-76</v>
          </cell>
          <cell r="G1018">
            <v>245415</v>
          </cell>
        </row>
        <row r="1019">
          <cell r="A1019">
            <v>245421</v>
          </cell>
          <cell r="B1019" t="str">
            <v>壁・石こうプラスター塗</v>
          </cell>
          <cell r="C1019" t="str">
            <v>厚20mm</v>
          </cell>
          <cell r="D1019" t="str">
            <v>㎡</v>
          </cell>
          <cell r="E1019">
            <v>4050</v>
          </cell>
          <cell r="F1019" t="str">
            <v>P-76</v>
          </cell>
          <cell r="G1019">
            <v>245421</v>
          </cell>
        </row>
        <row r="1020">
          <cell r="A1020">
            <v>245423</v>
          </cell>
          <cell r="B1020" t="str">
            <v>壁・石こうプラスター塗</v>
          </cell>
          <cell r="C1020" t="str">
            <v>厚20mm・ラスボード共</v>
          </cell>
          <cell r="D1020" t="str">
            <v>㎡</v>
          </cell>
          <cell r="E1020">
            <v>5090</v>
          </cell>
          <cell r="F1020" t="str">
            <v>P-76</v>
          </cell>
          <cell r="G1020">
            <v>245423</v>
          </cell>
        </row>
        <row r="1021">
          <cell r="A1021">
            <v>245425</v>
          </cell>
          <cell r="B1021" t="str">
            <v>壁・石こうプラスター塗</v>
          </cell>
          <cell r="C1021" t="str">
            <v>厚20mm・ラワン合板・ラス共</v>
          </cell>
          <cell r="D1021" t="str">
            <v>㎡</v>
          </cell>
          <cell r="E1021">
            <v>10600</v>
          </cell>
          <cell r="F1021" t="str">
            <v>P-76</v>
          </cell>
          <cell r="G1021">
            <v>245425</v>
          </cell>
        </row>
        <row r="1022">
          <cell r="A1022">
            <v>245431</v>
          </cell>
          <cell r="B1022" t="str">
            <v>壁・パーライトプラスタ塗</v>
          </cell>
          <cell r="C1022" t="str">
            <v>厚25mm</v>
          </cell>
          <cell r="D1022" t="str">
            <v>㎡</v>
          </cell>
          <cell r="E1022">
            <v>4310</v>
          </cell>
          <cell r="F1022" t="str">
            <v>P-76</v>
          </cell>
          <cell r="G1022">
            <v>245431</v>
          </cell>
        </row>
        <row r="1023">
          <cell r="A1023">
            <v>245433</v>
          </cell>
          <cell r="B1023" t="str">
            <v>壁・パーライトプラスタ塗</v>
          </cell>
          <cell r="C1023" t="str">
            <v>厚25mm・ラスボード共</v>
          </cell>
          <cell r="D1023" t="str">
            <v>㎡</v>
          </cell>
          <cell r="E1023">
            <v>5350</v>
          </cell>
          <cell r="F1023" t="str">
            <v>P-76</v>
          </cell>
          <cell r="G1023">
            <v>245433</v>
          </cell>
        </row>
        <row r="1024">
          <cell r="A1024">
            <v>245435</v>
          </cell>
          <cell r="B1024" t="str">
            <v>壁・パーライトプラスタ塗</v>
          </cell>
          <cell r="C1024" t="str">
            <v>厚25mm・ラワン合板・ラス共</v>
          </cell>
          <cell r="D1024" t="str">
            <v>㎡</v>
          </cell>
          <cell r="E1024">
            <v>10900</v>
          </cell>
          <cell r="F1024" t="str">
            <v>P-76</v>
          </cell>
          <cell r="G1024">
            <v>245435</v>
          </cell>
        </row>
        <row r="1025">
          <cell r="A1025">
            <v>245441</v>
          </cell>
          <cell r="B1025" t="str">
            <v>壁・ドロマイトプラスタ塗</v>
          </cell>
          <cell r="C1025" t="str">
            <v>厚20mm</v>
          </cell>
          <cell r="D1025" t="str">
            <v>㎡</v>
          </cell>
          <cell r="E1025">
            <v>3530</v>
          </cell>
          <cell r="F1025" t="str">
            <v>P-76</v>
          </cell>
          <cell r="G1025">
            <v>245441</v>
          </cell>
        </row>
        <row r="1026">
          <cell r="A1026">
            <v>245443</v>
          </cell>
          <cell r="B1026" t="str">
            <v>壁・ドロマイトプラスタ塗</v>
          </cell>
          <cell r="C1026" t="str">
            <v>厚20mm・ラスボード共</v>
          </cell>
          <cell r="D1026" t="str">
            <v>㎡</v>
          </cell>
          <cell r="E1026">
            <v>4570</v>
          </cell>
          <cell r="F1026" t="str">
            <v>P-76</v>
          </cell>
          <cell r="G1026">
            <v>245443</v>
          </cell>
        </row>
        <row r="1027">
          <cell r="A1027">
            <v>245445</v>
          </cell>
          <cell r="B1027" t="str">
            <v>壁・ドロマイトプラスタ塗</v>
          </cell>
          <cell r="C1027" t="str">
            <v>厚20mm・ラワン合板・ラス共</v>
          </cell>
          <cell r="D1027" t="str">
            <v>㎡</v>
          </cell>
          <cell r="E1027">
            <v>10100</v>
          </cell>
          <cell r="F1027" t="str">
            <v>P-76</v>
          </cell>
          <cell r="G1027">
            <v>245445</v>
          </cell>
        </row>
        <row r="1028">
          <cell r="A1028">
            <v>245451</v>
          </cell>
          <cell r="B1028" t="str">
            <v>壁・ひる石プラスター塗</v>
          </cell>
          <cell r="C1028" t="str">
            <v>厚25mm</v>
          </cell>
          <cell r="D1028" t="str">
            <v>㎡</v>
          </cell>
          <cell r="E1028">
            <v>3080</v>
          </cell>
          <cell r="F1028" t="str">
            <v>P-76</v>
          </cell>
          <cell r="G1028">
            <v>245451</v>
          </cell>
        </row>
        <row r="1029">
          <cell r="A1029">
            <v>245453</v>
          </cell>
          <cell r="B1029" t="str">
            <v>壁・ひる石プラスター塗</v>
          </cell>
          <cell r="C1029" t="str">
            <v>厚25mm・ラスボード共</v>
          </cell>
          <cell r="D1029" t="str">
            <v>㎡</v>
          </cell>
          <cell r="E1029">
            <v>4120</v>
          </cell>
          <cell r="F1029" t="str">
            <v>P-76</v>
          </cell>
          <cell r="G1029">
            <v>245453</v>
          </cell>
        </row>
        <row r="1030">
          <cell r="A1030">
            <v>245455</v>
          </cell>
          <cell r="B1030" t="str">
            <v>壁・ひる石プラスター塗</v>
          </cell>
          <cell r="C1030" t="str">
            <v>厚25mm・ラワン合板・ラス共</v>
          </cell>
          <cell r="D1030" t="str">
            <v>㎡</v>
          </cell>
          <cell r="E1030">
            <v>9680</v>
          </cell>
          <cell r="F1030" t="str">
            <v>P-76</v>
          </cell>
          <cell r="G1030">
            <v>245455</v>
          </cell>
        </row>
        <row r="1031">
          <cell r="A1031">
            <v>245461</v>
          </cell>
          <cell r="B1031" t="str">
            <v>壁・人造石研出</v>
          </cell>
          <cell r="C1031" t="str">
            <v>厚25mm</v>
          </cell>
          <cell r="D1031" t="str">
            <v>㎡</v>
          </cell>
          <cell r="E1031">
            <v>13900</v>
          </cell>
          <cell r="F1031" t="str">
            <v>P-76</v>
          </cell>
          <cell r="G1031">
            <v>245461</v>
          </cell>
        </row>
        <row r="1032">
          <cell r="A1032">
            <v>245463</v>
          </cell>
          <cell r="B1032" t="str">
            <v>壁・人造石研出</v>
          </cell>
          <cell r="C1032" t="str">
            <v>厚25mm・ラワン合板・ラス共</v>
          </cell>
          <cell r="D1032" t="str">
            <v>㎡</v>
          </cell>
          <cell r="E1032">
            <v>20500</v>
          </cell>
          <cell r="F1032" t="str">
            <v>P-76</v>
          </cell>
          <cell r="G1032">
            <v>245463</v>
          </cell>
        </row>
        <row r="1033">
          <cell r="A1033">
            <v>245465</v>
          </cell>
          <cell r="B1033" t="str">
            <v>壁・人造石研出</v>
          </cell>
          <cell r="C1033" t="str">
            <v>厚25mm･リブラス共</v>
          </cell>
          <cell r="D1033" t="str">
            <v>㎡</v>
          </cell>
          <cell r="E1033">
            <v>16800</v>
          </cell>
          <cell r="F1033" t="str">
            <v>P-77</v>
          </cell>
          <cell r="G1033">
            <v>245465</v>
          </cell>
        </row>
        <row r="1034">
          <cell r="A1034">
            <v>245471</v>
          </cell>
          <cell r="B1034" t="str">
            <v>壁・人造石洗出</v>
          </cell>
          <cell r="C1034" t="str">
            <v>厚25mm</v>
          </cell>
          <cell r="D1034" t="str">
            <v>㎡</v>
          </cell>
          <cell r="E1034">
            <v>8080</v>
          </cell>
          <cell r="F1034" t="str">
            <v>P-77</v>
          </cell>
          <cell r="G1034">
            <v>245471</v>
          </cell>
        </row>
        <row r="1035">
          <cell r="A1035">
            <v>245473</v>
          </cell>
          <cell r="B1035" t="str">
            <v>壁・人造石洗出</v>
          </cell>
          <cell r="C1035" t="str">
            <v>厚25mm・ラワン合板・ラス共</v>
          </cell>
          <cell r="D1035" t="str">
            <v>㎡</v>
          </cell>
          <cell r="E1035">
            <v>14600</v>
          </cell>
          <cell r="F1035" t="str">
            <v>P-77</v>
          </cell>
          <cell r="G1035">
            <v>245473</v>
          </cell>
        </row>
        <row r="1036">
          <cell r="A1036">
            <v>245475</v>
          </cell>
          <cell r="B1036" t="str">
            <v>壁・人造石洗出</v>
          </cell>
          <cell r="C1036" t="str">
            <v>厚25mm･リブラス共</v>
          </cell>
          <cell r="D1036" t="str">
            <v>㎡</v>
          </cell>
          <cell r="E1036">
            <v>11000</v>
          </cell>
          <cell r="F1036" t="str">
            <v>P-77</v>
          </cell>
          <cell r="G1036">
            <v>245475</v>
          </cell>
        </row>
        <row r="1037">
          <cell r="A1037">
            <v>245481</v>
          </cell>
          <cell r="B1037" t="str">
            <v>壁・人造石小叩</v>
          </cell>
          <cell r="C1037" t="str">
            <v>厚40mm</v>
          </cell>
          <cell r="D1037" t="str">
            <v>㎡</v>
          </cell>
          <cell r="E1037">
            <v>20000</v>
          </cell>
          <cell r="F1037" t="str">
            <v>P-77</v>
          </cell>
          <cell r="G1037">
            <v>245481</v>
          </cell>
        </row>
        <row r="1038">
          <cell r="A1038">
            <v>245483</v>
          </cell>
          <cell r="B1038" t="str">
            <v>壁・人造石小叩</v>
          </cell>
          <cell r="C1038" t="str">
            <v>厚40mm・ラワン合板・ラス共</v>
          </cell>
          <cell r="D1038" t="str">
            <v>㎡</v>
          </cell>
          <cell r="E1038">
            <v>26600</v>
          </cell>
          <cell r="F1038" t="str">
            <v>P-77</v>
          </cell>
          <cell r="G1038">
            <v>245483</v>
          </cell>
        </row>
        <row r="1039">
          <cell r="A1039">
            <v>245485</v>
          </cell>
          <cell r="B1039" t="str">
            <v>壁・人造石小叩</v>
          </cell>
          <cell r="C1039" t="str">
            <v>厚40mm･リブラス共</v>
          </cell>
          <cell r="D1039" t="str">
            <v>㎡</v>
          </cell>
          <cell r="E1039">
            <v>22900</v>
          </cell>
          <cell r="F1039" t="str">
            <v>P-77</v>
          </cell>
          <cell r="G1039">
            <v>245485</v>
          </cell>
        </row>
        <row r="1040">
          <cell r="A1040">
            <v>245491</v>
          </cell>
          <cell r="B1040" t="str">
            <v>壁・リシンかき落し</v>
          </cell>
          <cell r="C1040" t="str">
            <v>厚25mm</v>
          </cell>
          <cell r="D1040" t="str">
            <v>㎡</v>
          </cell>
          <cell r="E1040">
            <v>6570</v>
          </cell>
          <cell r="F1040" t="str">
            <v>P-77</v>
          </cell>
          <cell r="G1040">
            <v>245491</v>
          </cell>
        </row>
        <row r="1041">
          <cell r="A1041">
            <v>245493</v>
          </cell>
          <cell r="B1041" t="str">
            <v>壁・リシンかき落し</v>
          </cell>
          <cell r="C1041" t="str">
            <v>厚25mm・ラワン合板・ラス共</v>
          </cell>
          <cell r="D1041" t="str">
            <v>㎡</v>
          </cell>
          <cell r="E1041">
            <v>13100</v>
          </cell>
          <cell r="F1041" t="str">
            <v>P-77</v>
          </cell>
          <cell r="G1041">
            <v>245493</v>
          </cell>
        </row>
        <row r="1042">
          <cell r="A1042">
            <v>245495</v>
          </cell>
          <cell r="B1042" t="str">
            <v>壁・リシンかき落し</v>
          </cell>
          <cell r="C1042" t="str">
            <v>厚25mm･リブラス共</v>
          </cell>
          <cell r="D1042" t="str">
            <v>㎡</v>
          </cell>
          <cell r="E1042">
            <v>9540</v>
          </cell>
          <cell r="F1042" t="str">
            <v>P-77</v>
          </cell>
          <cell r="G1042">
            <v>245495</v>
          </cell>
        </row>
        <row r="1043">
          <cell r="A1043">
            <v>245501</v>
          </cell>
          <cell r="B1043" t="str">
            <v>木舞かき</v>
          </cell>
          <cell r="C1043" t="str">
            <v>㎡</v>
          </cell>
          <cell r="D1043" t="str">
            <v>㎡</v>
          </cell>
          <cell r="E1043">
            <v>3650</v>
          </cell>
          <cell r="F1043" t="str">
            <v>P-77</v>
          </cell>
          <cell r="G1043">
            <v>245501</v>
          </cell>
        </row>
        <row r="1044">
          <cell r="A1044">
            <v>245503</v>
          </cell>
          <cell r="B1044" t="str">
            <v>荒壁</v>
          </cell>
          <cell r="C1044" t="str">
            <v>㎡</v>
          </cell>
          <cell r="D1044" t="str">
            <v>㎡</v>
          </cell>
          <cell r="E1044">
            <v>2190</v>
          </cell>
          <cell r="F1044" t="str">
            <v>P-77</v>
          </cell>
          <cell r="G1044">
            <v>245503</v>
          </cell>
        </row>
        <row r="1045">
          <cell r="A1045">
            <v>245505</v>
          </cell>
          <cell r="B1045" t="str">
            <v>荒壁裏返し</v>
          </cell>
          <cell r="C1045" t="str">
            <v>㎡</v>
          </cell>
          <cell r="D1045" t="str">
            <v>㎡</v>
          </cell>
          <cell r="E1045">
            <v>1930</v>
          </cell>
          <cell r="F1045" t="str">
            <v>P-77</v>
          </cell>
          <cell r="G1045">
            <v>245505</v>
          </cell>
        </row>
        <row r="1046">
          <cell r="A1046">
            <v>245507</v>
          </cell>
          <cell r="B1046" t="str">
            <v>むら直し中塗</v>
          </cell>
          <cell r="C1046" t="str">
            <v>㎡</v>
          </cell>
          <cell r="D1046" t="str">
            <v>㎡</v>
          </cell>
          <cell r="E1046">
            <v>2480</v>
          </cell>
          <cell r="F1046" t="str">
            <v>P-77</v>
          </cell>
          <cell r="G1046">
            <v>245507</v>
          </cell>
        </row>
        <row r="1047">
          <cell r="A1047">
            <v>245508</v>
          </cell>
          <cell r="B1047" t="str">
            <v>モルタル塗金ごて仕上</v>
          </cell>
          <cell r="C1047" t="str">
            <v>厚25mm</v>
          </cell>
          <cell r="D1047" t="str">
            <v>㎡</v>
          </cell>
          <cell r="E1047">
            <v>3780</v>
          </cell>
          <cell r="F1047" t="str">
            <v>P-77</v>
          </cell>
          <cell r="G1047">
            <v>245508</v>
          </cell>
        </row>
        <row r="1048">
          <cell r="A1048">
            <v>245511</v>
          </cell>
          <cell r="B1048" t="str">
            <v>新京壁(じゅらく)</v>
          </cell>
          <cell r="C1048" t="str">
            <v>仕上のみ</v>
          </cell>
          <cell r="D1048" t="str">
            <v>㎡</v>
          </cell>
          <cell r="E1048">
            <v>2480</v>
          </cell>
          <cell r="F1048" t="str">
            <v>P-77</v>
          </cell>
          <cell r="G1048">
            <v>245511</v>
          </cell>
        </row>
        <row r="1049">
          <cell r="A1049">
            <v>245513</v>
          </cell>
          <cell r="B1049" t="str">
            <v>新京壁(じゅらく)</v>
          </cell>
          <cell r="C1049" t="str">
            <v>木舞下地・中塗共・(片面)</v>
          </cell>
          <cell r="D1049" t="str">
            <v>㎡</v>
          </cell>
          <cell r="E1049">
            <v>12700</v>
          </cell>
          <cell r="F1049" t="str">
            <v>P-77</v>
          </cell>
          <cell r="G1049">
            <v>245513</v>
          </cell>
        </row>
        <row r="1050">
          <cell r="A1050">
            <v>245514</v>
          </cell>
          <cell r="B1050" t="str">
            <v>新京壁(じゅらく)</v>
          </cell>
          <cell r="C1050" t="str">
            <v>木舞下地・中塗共・(両面)</v>
          </cell>
          <cell r="D1050" t="str">
            <v>㎡</v>
          </cell>
          <cell r="E1050">
            <v>8970</v>
          </cell>
          <cell r="F1050" t="str">
            <v>P-77</v>
          </cell>
          <cell r="G1050">
            <v>245514</v>
          </cell>
        </row>
        <row r="1051">
          <cell r="A1051">
            <v>245515</v>
          </cell>
          <cell r="B1051" t="str">
            <v>新京壁(じゅらく)</v>
          </cell>
          <cell r="C1051" t="str">
            <v>ラスボード共</v>
          </cell>
          <cell r="D1051" t="str">
            <v>㎡</v>
          </cell>
          <cell r="E1051">
            <v>7570</v>
          </cell>
          <cell r="F1051" t="str">
            <v>P-77</v>
          </cell>
          <cell r="G1051">
            <v>245515</v>
          </cell>
        </row>
        <row r="1052">
          <cell r="A1052">
            <v>245521</v>
          </cell>
          <cell r="B1052" t="str">
            <v>砂壁</v>
          </cell>
          <cell r="C1052" t="str">
            <v>仕上のみ</v>
          </cell>
          <cell r="D1052" t="str">
            <v>㎡</v>
          </cell>
          <cell r="E1052">
            <v>2170</v>
          </cell>
          <cell r="F1052" t="str">
            <v>P-77</v>
          </cell>
          <cell r="G1052">
            <v>245521</v>
          </cell>
        </row>
        <row r="1053">
          <cell r="A1053">
            <v>245523</v>
          </cell>
          <cell r="B1053" t="str">
            <v>砂壁</v>
          </cell>
          <cell r="C1053" t="str">
            <v>木舞下地・中塗共・(片面)</v>
          </cell>
          <cell r="D1053" t="str">
            <v>㎡</v>
          </cell>
          <cell r="E1053">
            <v>12400</v>
          </cell>
          <cell r="F1053" t="str">
            <v>P-77</v>
          </cell>
          <cell r="G1053">
            <v>245523</v>
          </cell>
        </row>
        <row r="1054">
          <cell r="A1054">
            <v>245524</v>
          </cell>
          <cell r="B1054" t="str">
            <v>砂壁</v>
          </cell>
          <cell r="C1054" t="str">
            <v>木舞下地・中塗共・(両面)</v>
          </cell>
          <cell r="D1054" t="str">
            <v>㎡</v>
          </cell>
          <cell r="E1054">
            <v>8660</v>
          </cell>
          <cell r="F1054" t="str">
            <v>P-77</v>
          </cell>
          <cell r="G1054">
            <v>245524</v>
          </cell>
        </row>
        <row r="1055">
          <cell r="A1055">
            <v>245525</v>
          </cell>
          <cell r="B1055" t="str">
            <v>砂壁</v>
          </cell>
          <cell r="C1055" t="str">
            <v>ラスボード共</v>
          </cell>
          <cell r="D1055" t="str">
            <v>㎡</v>
          </cell>
          <cell r="E1055">
            <v>7260</v>
          </cell>
          <cell r="F1055" t="str">
            <v>P-77</v>
          </cell>
          <cell r="G1055">
            <v>245525</v>
          </cell>
        </row>
        <row r="1056">
          <cell r="A1056">
            <v>245531</v>
          </cell>
          <cell r="B1056" t="str">
            <v>大津壁</v>
          </cell>
          <cell r="C1056" t="str">
            <v>仕上のみ</v>
          </cell>
          <cell r="D1056" t="str">
            <v>㎡</v>
          </cell>
          <cell r="E1056">
            <v>2160</v>
          </cell>
          <cell r="F1056" t="str">
            <v>P-77</v>
          </cell>
          <cell r="G1056">
            <v>245531</v>
          </cell>
        </row>
        <row r="1057">
          <cell r="A1057">
            <v>245533</v>
          </cell>
          <cell r="B1057" t="str">
            <v>大津壁</v>
          </cell>
          <cell r="C1057" t="str">
            <v>木舞下地・中塗共・(片面)</v>
          </cell>
          <cell r="D1057" t="str">
            <v>㎡</v>
          </cell>
          <cell r="E1057">
            <v>12400</v>
          </cell>
          <cell r="F1057" t="str">
            <v>P-77</v>
          </cell>
          <cell r="G1057">
            <v>245533</v>
          </cell>
        </row>
        <row r="1058">
          <cell r="A1058">
            <v>245534</v>
          </cell>
          <cell r="B1058" t="str">
            <v>大津壁</v>
          </cell>
          <cell r="C1058" t="str">
            <v>木舞下地・中塗共・(両面)</v>
          </cell>
          <cell r="D1058" t="str">
            <v>㎡</v>
          </cell>
          <cell r="E1058">
            <v>8650</v>
          </cell>
          <cell r="F1058" t="str">
            <v>P-77</v>
          </cell>
          <cell r="G1058">
            <v>245534</v>
          </cell>
        </row>
        <row r="1059">
          <cell r="A1059">
            <v>245535</v>
          </cell>
          <cell r="B1059" t="str">
            <v>大津壁</v>
          </cell>
          <cell r="C1059" t="str">
            <v>ラスボード共</v>
          </cell>
          <cell r="D1059" t="str">
            <v>㎡</v>
          </cell>
          <cell r="E1059">
            <v>7250</v>
          </cell>
          <cell r="F1059" t="str">
            <v>P-77</v>
          </cell>
          <cell r="G1059">
            <v>245535</v>
          </cell>
        </row>
        <row r="1060">
          <cell r="A1060">
            <v>245541</v>
          </cell>
          <cell r="B1060" t="str">
            <v>しっくい壁</v>
          </cell>
          <cell r="C1060" t="str">
            <v>仕上のみ</v>
          </cell>
          <cell r="D1060" t="str">
            <v>㎡</v>
          </cell>
          <cell r="E1060">
            <v>2150</v>
          </cell>
          <cell r="F1060" t="str">
            <v>P-77</v>
          </cell>
          <cell r="G1060">
            <v>245541</v>
          </cell>
        </row>
        <row r="1061">
          <cell r="A1061">
            <v>245543</v>
          </cell>
          <cell r="B1061" t="str">
            <v>しっくい壁</v>
          </cell>
          <cell r="C1061" t="str">
            <v>木舞下地・中塗共・(片面)</v>
          </cell>
          <cell r="D1061" t="str">
            <v>㎡</v>
          </cell>
          <cell r="E1061">
            <v>12400</v>
          </cell>
          <cell r="F1061" t="str">
            <v>P-77</v>
          </cell>
          <cell r="G1061">
            <v>245543</v>
          </cell>
        </row>
        <row r="1062">
          <cell r="A1062">
            <v>245544</v>
          </cell>
          <cell r="B1062" t="str">
            <v>しっくい壁</v>
          </cell>
          <cell r="C1062" t="str">
            <v>木舞下地・中塗共・(両面)</v>
          </cell>
          <cell r="D1062" t="str">
            <v>㎡</v>
          </cell>
          <cell r="E1062">
            <v>8640</v>
          </cell>
          <cell r="F1062" t="str">
            <v>P-77</v>
          </cell>
          <cell r="G1062">
            <v>245544</v>
          </cell>
        </row>
        <row r="1063">
          <cell r="A1063">
            <v>245547</v>
          </cell>
          <cell r="B1063" t="str">
            <v>しっくい壁</v>
          </cell>
          <cell r="C1063" t="str">
            <v>ラスボード共</v>
          </cell>
          <cell r="D1063" t="str">
            <v>㎡</v>
          </cell>
          <cell r="E1063">
            <v>7240</v>
          </cell>
          <cell r="F1063" t="str">
            <v>P-77</v>
          </cell>
          <cell r="G1063">
            <v>245547</v>
          </cell>
        </row>
        <row r="1064">
          <cell r="A1064">
            <v>245550</v>
          </cell>
          <cell r="B1064" t="str">
            <v>繊維壁</v>
          </cell>
          <cell r="C1064" t="str">
            <v>仕上のみ</v>
          </cell>
          <cell r="D1064" t="str">
            <v>㎡</v>
          </cell>
          <cell r="E1064">
            <v>2480</v>
          </cell>
          <cell r="F1064" t="str">
            <v>P-77</v>
          </cell>
          <cell r="G1064">
            <v>245550</v>
          </cell>
        </row>
        <row r="1065">
          <cell r="A1065">
            <v>245551</v>
          </cell>
          <cell r="B1065" t="str">
            <v>繊維壁</v>
          </cell>
          <cell r="C1065" t="str">
            <v>ラスボード共</v>
          </cell>
          <cell r="D1065" t="str">
            <v>㎡</v>
          </cell>
          <cell r="E1065">
            <v>7570</v>
          </cell>
          <cell r="F1065" t="str">
            <v>P-77</v>
          </cell>
          <cell r="G1065">
            <v>245551</v>
          </cell>
        </row>
        <row r="1066">
          <cell r="A1066">
            <v>245553</v>
          </cell>
          <cell r="B1066" t="str">
            <v>繊維壁</v>
          </cell>
          <cell r="C1066" t="str">
            <v>木舞下地・中塗共・(片面)</v>
          </cell>
          <cell r="D1066" t="str">
            <v>㎡</v>
          </cell>
          <cell r="E1066">
            <v>12700</v>
          </cell>
          <cell r="F1066" t="str">
            <v>P-77</v>
          </cell>
          <cell r="G1066">
            <v>245553</v>
          </cell>
        </row>
        <row r="1067">
          <cell r="A1067">
            <v>245554</v>
          </cell>
          <cell r="B1067" t="str">
            <v>繊維壁</v>
          </cell>
          <cell r="C1067" t="str">
            <v>木舞下地・中塗共・(両面)</v>
          </cell>
          <cell r="D1067" t="str">
            <v>㎡</v>
          </cell>
          <cell r="E1067">
            <v>8970</v>
          </cell>
          <cell r="F1067" t="str">
            <v>P-77</v>
          </cell>
          <cell r="G1067">
            <v>245554</v>
          </cell>
        </row>
        <row r="1068">
          <cell r="A1068">
            <v>245561</v>
          </cell>
          <cell r="B1068" t="str">
            <v>土蔵荒壁塗</v>
          </cell>
          <cell r="C1068" t="str">
            <v>厚18～21ｃｍ</v>
          </cell>
          <cell r="D1068" t="str">
            <v>㎡</v>
          </cell>
          <cell r="E1068">
            <v>16800</v>
          </cell>
          <cell r="F1068" t="str">
            <v>P-77</v>
          </cell>
          <cell r="G1068">
            <v>245561</v>
          </cell>
        </row>
        <row r="1069">
          <cell r="A1069">
            <v>245562</v>
          </cell>
          <cell r="B1069" t="str">
            <v>土蔵荒壁塗</v>
          </cell>
          <cell r="C1069" t="str">
            <v>厚22～24ｃｍ</v>
          </cell>
          <cell r="D1069" t="str">
            <v>㎡</v>
          </cell>
          <cell r="E1069">
            <v>19200</v>
          </cell>
          <cell r="F1069" t="str">
            <v>P-77</v>
          </cell>
          <cell r="G1069">
            <v>245562</v>
          </cell>
        </row>
        <row r="1070">
          <cell r="A1070">
            <v>245563</v>
          </cell>
          <cell r="B1070" t="str">
            <v>土蔵荒壁塗</v>
          </cell>
          <cell r="C1070" t="str">
            <v>厚25～27ｃｍ</v>
          </cell>
          <cell r="D1070" t="str">
            <v>㎡</v>
          </cell>
          <cell r="E1070">
            <v>21200</v>
          </cell>
          <cell r="F1070" t="str">
            <v>P-77</v>
          </cell>
          <cell r="G1070">
            <v>245563</v>
          </cell>
        </row>
        <row r="1071">
          <cell r="A1071">
            <v>245564</v>
          </cell>
          <cell r="B1071" t="str">
            <v>土蔵荒壁塗</v>
          </cell>
          <cell r="C1071" t="str">
            <v>厚28～30ｃｍ</v>
          </cell>
          <cell r="D1071" t="str">
            <v>㎡</v>
          </cell>
          <cell r="E1071">
            <v>23200</v>
          </cell>
          <cell r="F1071" t="str">
            <v>P-77</v>
          </cell>
          <cell r="G1071">
            <v>245564</v>
          </cell>
        </row>
        <row r="1072">
          <cell r="A1072">
            <v>245566</v>
          </cell>
          <cell r="B1072" t="str">
            <v>土蔵壁・しっくい仕上</v>
          </cell>
          <cell r="C1072" t="str">
            <v>荒壁厚18～21ｃｍ共</v>
          </cell>
          <cell r="D1072" t="str">
            <v>㎡</v>
          </cell>
          <cell r="E1072">
            <v>21400</v>
          </cell>
          <cell r="F1072" t="str">
            <v>P-77</v>
          </cell>
          <cell r="G1072">
            <v>245566</v>
          </cell>
        </row>
        <row r="1073">
          <cell r="A1073">
            <v>245567</v>
          </cell>
          <cell r="B1073" t="str">
            <v>土蔵壁・しっくい仕上</v>
          </cell>
          <cell r="C1073" t="str">
            <v>荒壁厚22～24ｃｍ共</v>
          </cell>
          <cell r="D1073" t="str">
            <v>㎡</v>
          </cell>
          <cell r="E1073">
            <v>23800</v>
          </cell>
          <cell r="F1073" t="str">
            <v>P-77</v>
          </cell>
          <cell r="G1073">
            <v>245567</v>
          </cell>
        </row>
        <row r="1074">
          <cell r="A1074">
            <v>245568</v>
          </cell>
          <cell r="B1074" t="str">
            <v>土蔵壁・しっくい仕上</v>
          </cell>
          <cell r="C1074" t="str">
            <v>荒壁厚25～27ｃｍ共</v>
          </cell>
          <cell r="D1074" t="str">
            <v>㎡</v>
          </cell>
          <cell r="E1074">
            <v>25800</v>
          </cell>
          <cell r="F1074" t="str">
            <v>P-77</v>
          </cell>
          <cell r="G1074">
            <v>245568</v>
          </cell>
        </row>
        <row r="1075">
          <cell r="A1075">
            <v>245569</v>
          </cell>
          <cell r="B1075" t="str">
            <v>土蔵壁・しっくい仕上</v>
          </cell>
          <cell r="C1075" t="str">
            <v>荒壁厚28～30ｃｍ共</v>
          </cell>
          <cell r="D1075" t="str">
            <v>㎡</v>
          </cell>
          <cell r="E1075">
            <v>27800</v>
          </cell>
          <cell r="F1075" t="str">
            <v>P-77</v>
          </cell>
          <cell r="G1075">
            <v>245569</v>
          </cell>
        </row>
        <row r="1076">
          <cell r="A1076">
            <v>245571</v>
          </cell>
          <cell r="B1076" t="str">
            <v>土蔵壁・押縁下見板張</v>
          </cell>
          <cell r="C1076" t="str">
            <v>杉・厚15・木造胴縁組・荒壁厚18～21ｃｍ共</v>
          </cell>
          <cell r="D1076" t="str">
            <v>㎡</v>
          </cell>
          <cell r="E1076">
            <v>23200</v>
          </cell>
          <cell r="F1076" t="str">
            <v>P-77</v>
          </cell>
          <cell r="G1076">
            <v>245571</v>
          </cell>
        </row>
        <row r="1077">
          <cell r="A1077">
            <v>245572</v>
          </cell>
          <cell r="B1077" t="str">
            <v>土蔵壁・押縁下見板張</v>
          </cell>
          <cell r="C1077" t="str">
            <v>杉・厚15・木造胴縁組・荒壁厚22～24ｃｍ共</v>
          </cell>
          <cell r="D1077" t="str">
            <v>㎡</v>
          </cell>
          <cell r="E1077">
            <v>25600</v>
          </cell>
          <cell r="F1077" t="str">
            <v>P-77</v>
          </cell>
          <cell r="G1077">
            <v>245572</v>
          </cell>
        </row>
        <row r="1078">
          <cell r="A1078">
            <v>245573</v>
          </cell>
          <cell r="B1078" t="str">
            <v>土蔵壁・押縁下見板張</v>
          </cell>
          <cell r="C1078" t="str">
            <v>杉・厚15・木造胴縁組・荒壁厚25～27ｃｍ共</v>
          </cell>
          <cell r="D1078" t="str">
            <v>㎡</v>
          </cell>
          <cell r="E1078">
            <v>27600</v>
          </cell>
          <cell r="F1078" t="str">
            <v>P-77</v>
          </cell>
          <cell r="G1078">
            <v>245573</v>
          </cell>
        </row>
        <row r="1079">
          <cell r="A1079">
            <v>245574</v>
          </cell>
          <cell r="B1079" t="str">
            <v>土蔵壁・押縁下見板張</v>
          </cell>
          <cell r="C1079" t="str">
            <v>杉・厚15・木造胴縁組・荒壁厚28～30ｃｍ共</v>
          </cell>
          <cell r="D1079" t="str">
            <v>㎡</v>
          </cell>
          <cell r="E1079">
            <v>29600</v>
          </cell>
          <cell r="F1079" t="str">
            <v>P-77</v>
          </cell>
          <cell r="G1079">
            <v>245574</v>
          </cell>
        </row>
        <row r="1080">
          <cell r="A1080">
            <v>245576</v>
          </cell>
          <cell r="B1080" t="str">
            <v>土蔵壁・羽目板張</v>
          </cell>
          <cell r="C1080" t="str">
            <v>杉・厚15・木造胴縁組・荒壁厚18～21ｃｍ共</v>
          </cell>
          <cell r="D1080" t="str">
            <v>㎡</v>
          </cell>
          <cell r="E1080">
            <v>23200</v>
          </cell>
          <cell r="F1080" t="str">
            <v>P-77</v>
          </cell>
          <cell r="G1080">
            <v>245576</v>
          </cell>
        </row>
        <row r="1081">
          <cell r="A1081">
            <v>245577</v>
          </cell>
          <cell r="B1081" t="str">
            <v>土蔵壁・羽目板張</v>
          </cell>
          <cell r="C1081" t="str">
            <v>杉・厚15・木造胴縁組・荒壁厚22～24ｃｍ共</v>
          </cell>
          <cell r="D1081" t="str">
            <v>㎡</v>
          </cell>
          <cell r="E1081">
            <v>25600</v>
          </cell>
          <cell r="F1081" t="str">
            <v>P-78</v>
          </cell>
          <cell r="G1081">
            <v>245577</v>
          </cell>
        </row>
        <row r="1082">
          <cell r="A1082">
            <v>245578</v>
          </cell>
          <cell r="B1082" t="str">
            <v>土蔵壁・羽目板張</v>
          </cell>
          <cell r="C1082" t="str">
            <v>杉・厚15・木造胴縁組・荒壁厚25～27ｃｍ共</v>
          </cell>
          <cell r="D1082" t="str">
            <v>㎡</v>
          </cell>
          <cell r="E1082">
            <v>27600</v>
          </cell>
          <cell r="F1082" t="str">
            <v>P-78</v>
          </cell>
          <cell r="G1082">
            <v>245578</v>
          </cell>
        </row>
        <row r="1083">
          <cell r="A1083">
            <v>245579</v>
          </cell>
          <cell r="B1083" t="str">
            <v>土蔵壁・羽目板張</v>
          </cell>
          <cell r="C1083" t="str">
            <v>杉・厚15・木造胴縁組・荒壁厚28～30ｃｍ共</v>
          </cell>
          <cell r="D1083" t="str">
            <v>㎡</v>
          </cell>
          <cell r="E1083">
            <v>29600</v>
          </cell>
          <cell r="F1083" t="str">
            <v>P-78</v>
          </cell>
          <cell r="G1083">
            <v>245579</v>
          </cell>
        </row>
        <row r="1084">
          <cell r="A1084">
            <v>245581</v>
          </cell>
          <cell r="B1084" t="str">
            <v>土蔵内壁・板張</v>
          </cell>
          <cell r="C1084" t="str">
            <v>桧･厚15･木造胴縁組・荒壁塗別途</v>
          </cell>
          <cell r="D1084" t="str">
            <v>㎡</v>
          </cell>
          <cell r="E1084">
            <v>7010</v>
          </cell>
          <cell r="F1084" t="str">
            <v>P-78</v>
          </cell>
          <cell r="G1084">
            <v>245581</v>
          </cell>
        </row>
        <row r="1085">
          <cell r="A1085">
            <v>245583</v>
          </cell>
          <cell r="B1085" t="str">
            <v>土蔵内壁・板張</v>
          </cell>
          <cell r="C1085" t="str">
            <v>桧･厚15･木造胴縁組・裏砂込め･荒壁塗別途</v>
          </cell>
          <cell r="D1085" t="str">
            <v>㎡</v>
          </cell>
          <cell r="E1085">
            <v>7300</v>
          </cell>
          <cell r="F1085" t="str">
            <v>P-78</v>
          </cell>
          <cell r="G1085">
            <v>245583</v>
          </cell>
        </row>
        <row r="1086">
          <cell r="A1086">
            <v>245585</v>
          </cell>
          <cell r="B1086" t="str">
            <v>土蔵外壁なまこ壁</v>
          </cell>
          <cell r="C1086" t="str">
            <v>瓦張･荒壁塗別途</v>
          </cell>
          <cell r="D1086" t="str">
            <v>㎡</v>
          </cell>
          <cell r="E1086">
            <v>9000</v>
          </cell>
          <cell r="F1086" t="str">
            <v>P-78</v>
          </cell>
          <cell r="G1086">
            <v>245585</v>
          </cell>
        </row>
        <row r="1087">
          <cell r="A1087">
            <v>245587</v>
          </cell>
          <cell r="B1087" t="str">
            <v>土蔵外壁・化粧鉢巻</v>
          </cell>
          <cell r="C1087" t="str">
            <v>瓦張･荒壁塗別途</v>
          </cell>
          <cell r="D1087" t="str">
            <v>ｍ</v>
          </cell>
          <cell r="E1087">
            <v>13900</v>
          </cell>
          <cell r="F1087" t="str">
            <v>P-78</v>
          </cell>
          <cell r="G1087">
            <v>245587</v>
          </cell>
        </row>
        <row r="1088">
          <cell r="A1088">
            <v>245601</v>
          </cell>
          <cell r="B1088" t="str">
            <v>天井・モルタル塗はけ引き</v>
          </cell>
          <cell r="C1088" t="str">
            <v>厚12mm</v>
          </cell>
          <cell r="D1088" t="str">
            <v>㎡</v>
          </cell>
          <cell r="E1088">
            <v>4010</v>
          </cell>
          <cell r="F1088" t="str">
            <v>P-78</v>
          </cell>
          <cell r="G1088">
            <v>245601</v>
          </cell>
        </row>
        <row r="1089">
          <cell r="A1089">
            <v>245603</v>
          </cell>
          <cell r="B1089" t="str">
            <v>天井・モルタル塗はけ引き</v>
          </cell>
          <cell r="C1089" t="str">
            <v>厚12mm･メタルラス共</v>
          </cell>
          <cell r="D1089" t="str">
            <v>㎡</v>
          </cell>
          <cell r="E1089">
            <v>6870</v>
          </cell>
          <cell r="F1089" t="str">
            <v>P-78</v>
          </cell>
          <cell r="G1089">
            <v>245603</v>
          </cell>
        </row>
        <row r="1090">
          <cell r="A1090">
            <v>245605</v>
          </cell>
          <cell r="B1090" t="str">
            <v>天井・モルタル塗はけ引き</v>
          </cell>
          <cell r="C1090" t="str">
            <v>厚12mm･リブラス共</v>
          </cell>
          <cell r="D1090" t="str">
            <v>㎡</v>
          </cell>
          <cell r="E1090">
            <v>6980</v>
          </cell>
          <cell r="F1090" t="str">
            <v>P-78</v>
          </cell>
          <cell r="G1090">
            <v>245605</v>
          </cell>
        </row>
        <row r="1091">
          <cell r="A1091">
            <v>245611</v>
          </cell>
          <cell r="B1091" t="str">
            <v>天井・パーライトモルタル</v>
          </cell>
          <cell r="C1091" t="str">
            <v>はけ引・厚15mm</v>
          </cell>
          <cell r="D1091" t="str">
            <v>㎡</v>
          </cell>
          <cell r="E1091">
            <v>4220</v>
          </cell>
          <cell r="F1091" t="str">
            <v>P-78</v>
          </cell>
          <cell r="G1091">
            <v>245611</v>
          </cell>
        </row>
        <row r="1092">
          <cell r="A1092">
            <v>245613</v>
          </cell>
          <cell r="B1092" t="str">
            <v>天井・パーライトモルタル</v>
          </cell>
          <cell r="C1092" t="str">
            <v>はけ引・厚15mm・メタルラス共</v>
          </cell>
          <cell r="D1092" t="str">
            <v>㎡</v>
          </cell>
          <cell r="E1092">
            <v>7080</v>
          </cell>
          <cell r="F1092" t="str">
            <v>P-78</v>
          </cell>
          <cell r="G1092">
            <v>245613</v>
          </cell>
        </row>
        <row r="1093">
          <cell r="A1093">
            <v>245615</v>
          </cell>
          <cell r="B1093" t="str">
            <v>天井・パーライトモルタル</v>
          </cell>
          <cell r="C1093" t="str">
            <v>はけ引・厚15mm・リブラス共</v>
          </cell>
          <cell r="D1093" t="str">
            <v>㎡</v>
          </cell>
          <cell r="E1093">
            <v>7190</v>
          </cell>
          <cell r="F1093" t="str">
            <v>P-78</v>
          </cell>
          <cell r="G1093">
            <v>245615</v>
          </cell>
        </row>
        <row r="1094">
          <cell r="A1094">
            <v>245621</v>
          </cell>
          <cell r="B1094" t="str">
            <v>天井・ひる石モルタル塗</v>
          </cell>
          <cell r="C1094" t="str">
            <v>厚15mm</v>
          </cell>
          <cell r="D1094" t="str">
            <v>㎡</v>
          </cell>
          <cell r="E1094">
            <v>4230</v>
          </cell>
          <cell r="F1094" t="str">
            <v>P-78</v>
          </cell>
          <cell r="G1094">
            <v>245621</v>
          </cell>
        </row>
        <row r="1095">
          <cell r="A1095">
            <v>245623</v>
          </cell>
          <cell r="B1095" t="str">
            <v>天井・ひる石モルタル塗</v>
          </cell>
          <cell r="C1095" t="str">
            <v>厚15mm･メタルラス共</v>
          </cell>
          <cell r="D1095" t="str">
            <v>㎡</v>
          </cell>
          <cell r="E1095">
            <v>7090</v>
          </cell>
          <cell r="F1095" t="str">
            <v>P-78</v>
          </cell>
          <cell r="G1095">
            <v>245623</v>
          </cell>
        </row>
        <row r="1096">
          <cell r="A1096">
            <v>245625</v>
          </cell>
          <cell r="B1096" t="str">
            <v>天井・ひる石モルタル塗</v>
          </cell>
          <cell r="C1096" t="str">
            <v>厚15mm･リブラス共</v>
          </cell>
          <cell r="D1096" t="str">
            <v>㎡</v>
          </cell>
          <cell r="E1096">
            <v>7200</v>
          </cell>
          <cell r="F1096" t="str">
            <v>P-78</v>
          </cell>
          <cell r="G1096">
            <v>245625</v>
          </cell>
        </row>
        <row r="1097">
          <cell r="A1097">
            <v>245631</v>
          </cell>
          <cell r="B1097" t="str">
            <v>天井・混合プラスター塗</v>
          </cell>
          <cell r="C1097" t="str">
            <v>厚15mm</v>
          </cell>
          <cell r="D1097" t="str">
            <v>㎡</v>
          </cell>
          <cell r="E1097">
            <v>6020</v>
          </cell>
          <cell r="F1097" t="str">
            <v>P-78</v>
          </cell>
          <cell r="G1097">
            <v>245631</v>
          </cell>
        </row>
        <row r="1098">
          <cell r="A1098">
            <v>245633</v>
          </cell>
          <cell r="B1098" t="str">
            <v>天井・混合プラスター塗</v>
          </cell>
          <cell r="C1098" t="str">
            <v>厚15mm･メタルラス共</v>
          </cell>
          <cell r="D1098" t="str">
            <v>㎡</v>
          </cell>
          <cell r="E1098">
            <v>8880</v>
          </cell>
          <cell r="F1098" t="str">
            <v>P-78</v>
          </cell>
          <cell r="G1098">
            <v>245633</v>
          </cell>
        </row>
        <row r="1099">
          <cell r="A1099">
            <v>245635</v>
          </cell>
          <cell r="B1099" t="str">
            <v>天井・混合プラスター塗</v>
          </cell>
          <cell r="C1099" t="str">
            <v>厚15mm･リブラス共</v>
          </cell>
          <cell r="D1099" t="str">
            <v>㎡</v>
          </cell>
          <cell r="E1099">
            <v>8990</v>
          </cell>
          <cell r="F1099" t="str">
            <v>P-78</v>
          </cell>
          <cell r="G1099">
            <v>245635</v>
          </cell>
        </row>
        <row r="1100">
          <cell r="A1100">
            <v>245641</v>
          </cell>
          <cell r="B1100" t="str">
            <v>天井・石こうプラスター塗</v>
          </cell>
          <cell r="C1100" t="str">
            <v>厚15mm</v>
          </cell>
          <cell r="D1100" t="str">
            <v>㎡</v>
          </cell>
          <cell r="E1100">
            <v>4840</v>
          </cell>
          <cell r="F1100" t="str">
            <v>P-78</v>
          </cell>
          <cell r="G1100">
            <v>245641</v>
          </cell>
        </row>
        <row r="1101">
          <cell r="A1101">
            <v>245643</v>
          </cell>
          <cell r="B1101" t="str">
            <v>天井・石こうプラスター塗</v>
          </cell>
          <cell r="C1101" t="str">
            <v>厚15mm･メタルラス共</v>
          </cell>
          <cell r="D1101" t="str">
            <v>㎡</v>
          </cell>
          <cell r="E1101">
            <v>7700</v>
          </cell>
          <cell r="F1101" t="str">
            <v>P-78</v>
          </cell>
          <cell r="G1101">
            <v>245643</v>
          </cell>
        </row>
        <row r="1102">
          <cell r="A1102">
            <v>245645</v>
          </cell>
          <cell r="B1102" t="str">
            <v>天井・石こうプラスター塗</v>
          </cell>
          <cell r="C1102" t="str">
            <v>厚15mm･リブラス共</v>
          </cell>
          <cell r="D1102" t="str">
            <v>㎡</v>
          </cell>
          <cell r="E1102">
            <v>7810</v>
          </cell>
          <cell r="F1102" t="str">
            <v>P-78</v>
          </cell>
          <cell r="G1102">
            <v>245645</v>
          </cell>
        </row>
        <row r="1103">
          <cell r="A1103">
            <v>245651</v>
          </cell>
          <cell r="B1103" t="str">
            <v>天井・パーライトプラスタ</v>
          </cell>
          <cell r="C1103" t="str">
            <v>厚15mm</v>
          </cell>
          <cell r="D1103" t="str">
            <v>㎡</v>
          </cell>
          <cell r="E1103">
            <v>4950</v>
          </cell>
          <cell r="F1103" t="str">
            <v>P-78</v>
          </cell>
          <cell r="G1103">
            <v>245651</v>
          </cell>
        </row>
        <row r="1104">
          <cell r="A1104">
            <v>245653</v>
          </cell>
          <cell r="B1104" t="str">
            <v>天井・パーライトプラスタ</v>
          </cell>
          <cell r="C1104" t="str">
            <v>厚15mm･メタルラス共</v>
          </cell>
          <cell r="D1104" t="str">
            <v>㎡</v>
          </cell>
          <cell r="E1104">
            <v>7810</v>
          </cell>
          <cell r="F1104" t="str">
            <v>P-78</v>
          </cell>
          <cell r="G1104">
            <v>245653</v>
          </cell>
        </row>
        <row r="1105">
          <cell r="A1105">
            <v>245655</v>
          </cell>
          <cell r="B1105" t="str">
            <v>天井・パーライトプラスタ</v>
          </cell>
          <cell r="C1105" t="str">
            <v>厚15mm･リブラス共</v>
          </cell>
          <cell r="D1105" t="str">
            <v>㎡</v>
          </cell>
          <cell r="E1105">
            <v>7920</v>
          </cell>
          <cell r="F1105" t="str">
            <v>P-78</v>
          </cell>
          <cell r="G1105">
            <v>245655</v>
          </cell>
        </row>
        <row r="1106">
          <cell r="A1106">
            <v>245661</v>
          </cell>
          <cell r="B1106" t="str">
            <v>天井・リシンかき落し</v>
          </cell>
          <cell r="C1106" t="str">
            <v>厚20mm</v>
          </cell>
          <cell r="D1106" t="str">
            <v>㎡</v>
          </cell>
          <cell r="E1106">
            <v>6620</v>
          </cell>
          <cell r="F1106" t="str">
            <v>P-78</v>
          </cell>
          <cell r="G1106">
            <v>245661</v>
          </cell>
        </row>
        <row r="1107">
          <cell r="A1107">
            <v>245663</v>
          </cell>
          <cell r="B1107" t="str">
            <v>天井・リシンかき落し</v>
          </cell>
          <cell r="C1107" t="str">
            <v>厚20mm･メタルラス共</v>
          </cell>
          <cell r="D1107" t="str">
            <v>㎡</v>
          </cell>
          <cell r="E1107">
            <v>9480</v>
          </cell>
          <cell r="F1107" t="str">
            <v>P-78</v>
          </cell>
          <cell r="G1107">
            <v>245663</v>
          </cell>
        </row>
        <row r="1108">
          <cell r="A1108">
            <v>245665</v>
          </cell>
          <cell r="B1108" t="str">
            <v>天井・リシンかき落し</v>
          </cell>
          <cell r="C1108" t="str">
            <v>厚20mm･リブラス共</v>
          </cell>
          <cell r="D1108" t="str">
            <v>㎡</v>
          </cell>
          <cell r="E1108">
            <v>9590</v>
          </cell>
          <cell r="F1108" t="str">
            <v>P-78</v>
          </cell>
          <cell r="G1108">
            <v>245665</v>
          </cell>
        </row>
        <row r="1109">
          <cell r="A1109">
            <v>245671</v>
          </cell>
          <cell r="B1109" t="str">
            <v>天井・繊維壁塗</v>
          </cell>
          <cell r="C1109" t="str">
            <v>ラスボード共</v>
          </cell>
          <cell r="D1109" t="str">
            <v>㎡</v>
          </cell>
          <cell r="E1109">
            <v>10300</v>
          </cell>
          <cell r="F1109" t="str">
            <v>P-78</v>
          </cell>
          <cell r="G1109">
            <v>245671</v>
          </cell>
        </row>
        <row r="1110">
          <cell r="A1110">
            <v>245701</v>
          </cell>
          <cell r="B1110" t="str">
            <v>外部柱・モルタルはけ引き</v>
          </cell>
          <cell r="C1110" t="str">
            <v>厚25mm・(こて押さえ)</v>
          </cell>
          <cell r="D1110" t="str">
            <v>㎡</v>
          </cell>
          <cell r="E1110">
            <v>3840</v>
          </cell>
          <cell r="F1110" t="str">
            <v>P-78</v>
          </cell>
          <cell r="G1110">
            <v>245701</v>
          </cell>
        </row>
        <row r="1111">
          <cell r="A1111">
            <v>245705</v>
          </cell>
          <cell r="B1111" t="str">
            <v>内部柱・モルタルはけ引き</v>
          </cell>
          <cell r="C1111" t="str">
            <v>厚20mm・(こて押さえ)</v>
          </cell>
          <cell r="D1111" t="str">
            <v>㎡</v>
          </cell>
          <cell r="E1111">
            <v>3450</v>
          </cell>
          <cell r="F1111" t="str">
            <v>P-78</v>
          </cell>
          <cell r="G1111">
            <v>245705</v>
          </cell>
        </row>
        <row r="1112">
          <cell r="A1112">
            <v>245711</v>
          </cell>
          <cell r="B1112" t="str">
            <v>柱型・混合プラスター塗</v>
          </cell>
          <cell r="C1112" t="str">
            <v>厚20mm</v>
          </cell>
          <cell r="D1112" t="str">
            <v>㎡</v>
          </cell>
          <cell r="E1112">
            <v>5290</v>
          </cell>
          <cell r="F1112" t="str">
            <v>P-78</v>
          </cell>
          <cell r="G1112">
            <v>245711</v>
          </cell>
        </row>
        <row r="1113">
          <cell r="A1113">
            <v>245715</v>
          </cell>
          <cell r="B1113" t="str">
            <v>柱型・ドロマイドプラスタ</v>
          </cell>
          <cell r="C1113" t="str">
            <v>厚20mm</v>
          </cell>
          <cell r="D1113" t="str">
            <v>㎡</v>
          </cell>
          <cell r="E1113">
            <v>4150</v>
          </cell>
          <cell r="F1113" t="str">
            <v>P-78</v>
          </cell>
          <cell r="G1113">
            <v>245715</v>
          </cell>
        </row>
        <row r="1114">
          <cell r="A1114">
            <v>245721</v>
          </cell>
          <cell r="B1114" t="str">
            <v>梁型・モルタル塗</v>
          </cell>
          <cell r="C1114" t="str">
            <v>厚12mm</v>
          </cell>
          <cell r="D1114" t="str">
            <v>㎡</v>
          </cell>
          <cell r="E1114">
            <v>4280</v>
          </cell>
          <cell r="F1114" t="str">
            <v>P-78</v>
          </cell>
          <cell r="G1114">
            <v>245721</v>
          </cell>
        </row>
        <row r="1115">
          <cell r="A1115">
            <v>245723</v>
          </cell>
          <cell r="B1115" t="str">
            <v>梁型・混合プラスター塗</v>
          </cell>
          <cell r="C1115" t="str">
            <v>厚18mm</v>
          </cell>
          <cell r="D1115" t="str">
            <v>㎡</v>
          </cell>
          <cell r="E1115">
            <v>5440</v>
          </cell>
          <cell r="F1115" t="str">
            <v>P-78</v>
          </cell>
          <cell r="G1115">
            <v>245723</v>
          </cell>
        </row>
        <row r="1116">
          <cell r="A1116">
            <v>245725</v>
          </cell>
          <cell r="B1116" t="str">
            <v>梁型・ドロマイドプラスタ</v>
          </cell>
          <cell r="C1116" t="str">
            <v>厚18mm</v>
          </cell>
          <cell r="D1116" t="str">
            <v>㎡</v>
          </cell>
          <cell r="E1116">
            <v>4950</v>
          </cell>
          <cell r="F1116" t="str">
            <v>P-78</v>
          </cell>
          <cell r="G1116">
            <v>245725</v>
          </cell>
        </row>
        <row r="1117">
          <cell r="A1117">
            <v>245731</v>
          </cell>
          <cell r="B1117" t="str">
            <v>笠木・モルタル塗</v>
          </cell>
          <cell r="C1117" t="str">
            <v>糸幅200mm未満</v>
          </cell>
          <cell r="D1117" t="str">
            <v>ｍ</v>
          </cell>
          <cell r="E1117">
            <v>1920</v>
          </cell>
          <cell r="F1117" t="str">
            <v>P-78</v>
          </cell>
          <cell r="G1117">
            <v>245731</v>
          </cell>
        </row>
        <row r="1118">
          <cell r="A1118">
            <v>245732</v>
          </cell>
          <cell r="B1118" t="str">
            <v>笠木・モルタル塗</v>
          </cell>
          <cell r="C1118" t="str">
            <v>糸幅200～300mm</v>
          </cell>
          <cell r="D1118" t="str">
            <v>ｍ</v>
          </cell>
          <cell r="E1118">
            <v>3070</v>
          </cell>
          <cell r="F1118" t="str">
            <v>P-78</v>
          </cell>
          <cell r="G1118">
            <v>245732</v>
          </cell>
        </row>
        <row r="1119">
          <cell r="A1119">
            <v>245733</v>
          </cell>
          <cell r="B1119" t="str">
            <v>笠木・モルタル塗</v>
          </cell>
          <cell r="C1119" t="str">
            <v>糸幅300～400mm</v>
          </cell>
          <cell r="D1119" t="str">
            <v>ｍ</v>
          </cell>
          <cell r="E1119">
            <v>3310</v>
          </cell>
          <cell r="F1119" t="str">
            <v>P-78</v>
          </cell>
          <cell r="G1119">
            <v>245733</v>
          </cell>
        </row>
        <row r="1120">
          <cell r="A1120">
            <v>245735</v>
          </cell>
          <cell r="B1120" t="str">
            <v>笠木・人造石研出</v>
          </cell>
          <cell r="C1120" t="str">
            <v>糸幅200～300mm</v>
          </cell>
          <cell r="D1120" t="str">
            <v>ｍ</v>
          </cell>
          <cell r="E1120">
            <v>7730</v>
          </cell>
          <cell r="F1120" t="str">
            <v>P-78</v>
          </cell>
          <cell r="G1120">
            <v>245735</v>
          </cell>
        </row>
        <row r="1121">
          <cell r="A1121">
            <v>245736</v>
          </cell>
          <cell r="B1121" t="str">
            <v>笠木・テラゾー</v>
          </cell>
          <cell r="C1121" t="str">
            <v>糸幅200～300mm</v>
          </cell>
          <cell r="D1121" t="str">
            <v>ｍ</v>
          </cell>
          <cell r="E1121">
            <v>11200</v>
          </cell>
          <cell r="F1121" t="str">
            <v>P-78</v>
          </cell>
          <cell r="G1121">
            <v>245736</v>
          </cell>
        </row>
        <row r="1122">
          <cell r="A1122">
            <v>245737</v>
          </cell>
          <cell r="B1122" t="str">
            <v>笠木・人造石洗出</v>
          </cell>
          <cell r="C1122" t="str">
            <v>糸幅200～300mm・厚20mm</v>
          </cell>
          <cell r="D1122" t="str">
            <v>ｍ</v>
          </cell>
          <cell r="E1122">
            <v>6760</v>
          </cell>
          <cell r="F1122" t="str">
            <v>P-78</v>
          </cell>
          <cell r="G1122">
            <v>245737</v>
          </cell>
        </row>
        <row r="1123">
          <cell r="A1123">
            <v>245741</v>
          </cell>
          <cell r="B1123" t="str">
            <v>幅木・モルタル塗</v>
          </cell>
          <cell r="C1123" t="str">
            <v>H=100mm</v>
          </cell>
          <cell r="D1123" t="str">
            <v>ｍ</v>
          </cell>
          <cell r="E1123">
            <v>1300</v>
          </cell>
          <cell r="F1123" t="str">
            <v>P-78</v>
          </cell>
          <cell r="G1123">
            <v>245741</v>
          </cell>
        </row>
        <row r="1124">
          <cell r="A1124">
            <v>245742</v>
          </cell>
          <cell r="B1124" t="str">
            <v>幅木・モルタル塗</v>
          </cell>
          <cell r="C1124" t="str">
            <v>H=150mm</v>
          </cell>
          <cell r="D1124" t="str">
            <v>ｍ</v>
          </cell>
          <cell r="E1124">
            <v>1490</v>
          </cell>
          <cell r="F1124" t="str">
            <v>P-78</v>
          </cell>
          <cell r="G1124">
            <v>245742</v>
          </cell>
        </row>
        <row r="1125">
          <cell r="A1125">
            <v>245743</v>
          </cell>
          <cell r="B1125" t="str">
            <v>幅木・モルタル塗</v>
          </cell>
          <cell r="C1125" t="str">
            <v>H=200mm</v>
          </cell>
          <cell r="D1125" t="str">
            <v>ｍ</v>
          </cell>
          <cell r="E1125">
            <v>1680</v>
          </cell>
          <cell r="F1125" t="str">
            <v>P-78</v>
          </cell>
          <cell r="G1125">
            <v>245743</v>
          </cell>
        </row>
        <row r="1126">
          <cell r="A1126">
            <v>245744</v>
          </cell>
          <cell r="B1126" t="str">
            <v>幅木・モルタル塗</v>
          </cell>
          <cell r="C1126" t="str">
            <v>H=300mm</v>
          </cell>
          <cell r="D1126" t="str">
            <v>ｍ</v>
          </cell>
          <cell r="E1126">
            <v>1760</v>
          </cell>
          <cell r="F1126" t="str">
            <v>P-78</v>
          </cell>
          <cell r="G1126">
            <v>245744</v>
          </cell>
        </row>
        <row r="1127">
          <cell r="A1127">
            <v>245747</v>
          </cell>
          <cell r="B1127" t="str">
            <v>幅木・人造石研出</v>
          </cell>
          <cell r="C1127" t="str">
            <v>H=100mm</v>
          </cell>
          <cell r="D1127" t="str">
            <v>ｍ</v>
          </cell>
          <cell r="E1127">
            <v>3890</v>
          </cell>
          <cell r="F1127" t="str">
            <v>P-78</v>
          </cell>
          <cell r="G1127">
            <v>245747</v>
          </cell>
        </row>
        <row r="1128">
          <cell r="A1128">
            <v>245751</v>
          </cell>
          <cell r="B1128" t="str">
            <v>窓台・モルタル塗</v>
          </cell>
          <cell r="C1128" t="str">
            <v>糸幅150mm</v>
          </cell>
          <cell r="D1128" t="str">
            <v>ｍ</v>
          </cell>
          <cell r="E1128">
            <v>1910</v>
          </cell>
          <cell r="F1128" t="str">
            <v>P-78</v>
          </cell>
          <cell r="G1128">
            <v>245751</v>
          </cell>
        </row>
        <row r="1129">
          <cell r="A1129">
            <v>245755</v>
          </cell>
          <cell r="B1129" t="str">
            <v>窓台・人造石研出</v>
          </cell>
          <cell r="C1129" t="str">
            <v>糸幅150mm・厚20mm</v>
          </cell>
          <cell r="D1129" t="str">
            <v>ｍ</v>
          </cell>
          <cell r="E1129">
            <v>3180</v>
          </cell>
          <cell r="F1129" t="str">
            <v>P-79</v>
          </cell>
          <cell r="G1129">
            <v>245755</v>
          </cell>
        </row>
        <row r="1130">
          <cell r="A1130">
            <v>245761</v>
          </cell>
          <cell r="B1130" t="str">
            <v>側溝モルタル金ごて仕上</v>
          </cell>
          <cell r="C1130" t="str">
            <v>側溝巾150mm・防水モルタル</v>
          </cell>
          <cell r="D1130" t="str">
            <v>ｍ</v>
          </cell>
          <cell r="E1130">
            <v>1020</v>
          </cell>
          <cell r="F1130" t="str">
            <v>P-79</v>
          </cell>
          <cell r="G1130">
            <v>245761</v>
          </cell>
        </row>
        <row r="1131">
          <cell r="A1131">
            <v>245763</v>
          </cell>
          <cell r="B1131" t="str">
            <v>側溝モルタル金ごて仕上</v>
          </cell>
          <cell r="C1131" t="str">
            <v>側溝巾200mm・防水モルタル</v>
          </cell>
          <cell r="D1131" t="str">
            <v>ｍ</v>
          </cell>
          <cell r="E1131">
            <v>1140</v>
          </cell>
          <cell r="F1131" t="str">
            <v>P-79</v>
          </cell>
          <cell r="G1131">
            <v>245763</v>
          </cell>
        </row>
        <row r="1132">
          <cell r="A1132">
            <v>245767</v>
          </cell>
          <cell r="B1132" t="str">
            <v>側溝モルタル金ごて仕上</v>
          </cell>
          <cell r="C1132" t="str">
            <v>側溝巾300mm・防水モルタル</v>
          </cell>
          <cell r="D1132" t="str">
            <v>ｍ</v>
          </cell>
          <cell r="E1132">
            <v>1590</v>
          </cell>
          <cell r="F1132" t="str">
            <v>P-79</v>
          </cell>
          <cell r="G1132">
            <v>245767</v>
          </cell>
        </row>
        <row r="1133">
          <cell r="A1133">
            <v>245801</v>
          </cell>
          <cell r="B1133" t="str">
            <v>内外装・厚付け塗材仕上</v>
          </cell>
          <cell r="C1133" t="str">
            <v>吹付け・セメントスタッコ</v>
          </cell>
          <cell r="D1133" t="str">
            <v>㎡</v>
          </cell>
          <cell r="E1133">
            <v>1810</v>
          </cell>
          <cell r="F1133" t="str">
            <v>P-79</v>
          </cell>
          <cell r="G1133">
            <v>245801</v>
          </cell>
        </row>
        <row r="1134">
          <cell r="A1134">
            <v>245805</v>
          </cell>
          <cell r="B1134" t="str">
            <v>内外装・厚付け塗材仕上</v>
          </cell>
          <cell r="C1134" t="str">
            <v>吹付け・シリカスタッコ</v>
          </cell>
          <cell r="D1134" t="str">
            <v>㎡</v>
          </cell>
          <cell r="E1134">
            <v>2200</v>
          </cell>
          <cell r="F1134" t="str">
            <v>P-79</v>
          </cell>
          <cell r="G1134">
            <v>245805</v>
          </cell>
        </row>
        <row r="1135">
          <cell r="A1135">
            <v>245815</v>
          </cell>
          <cell r="B1135" t="str">
            <v>内外装・厚付け塗材仕上</v>
          </cell>
          <cell r="C1135" t="str">
            <v>吹付樹脂スタッコ・アクリルスタッコ</v>
          </cell>
          <cell r="D1135" t="str">
            <v>㎡</v>
          </cell>
          <cell r="E1135">
            <v>2490</v>
          </cell>
          <cell r="F1135" t="str">
            <v>P-79</v>
          </cell>
          <cell r="G1135">
            <v>245815</v>
          </cell>
        </row>
        <row r="1136">
          <cell r="A1136">
            <v>245821</v>
          </cell>
          <cell r="B1136" t="str">
            <v>内外装・薄付仕上塗材仕上</v>
          </cell>
          <cell r="C1136" t="str">
            <v>セメントリシン</v>
          </cell>
          <cell r="D1136" t="str">
            <v>㎡</v>
          </cell>
          <cell r="E1136">
            <v>1000</v>
          </cell>
          <cell r="F1136" t="str">
            <v>P-79</v>
          </cell>
          <cell r="G1136">
            <v>245821</v>
          </cell>
        </row>
        <row r="1137">
          <cell r="A1137">
            <v>245825</v>
          </cell>
          <cell r="B1137" t="str">
            <v>内外装・薄付仕上塗材仕上</v>
          </cell>
          <cell r="C1137" t="str">
            <v>じゅらく</v>
          </cell>
          <cell r="D1137" t="str">
            <v>㎡</v>
          </cell>
          <cell r="E1137">
            <v>1200</v>
          </cell>
          <cell r="F1137" t="str">
            <v>P-79</v>
          </cell>
          <cell r="G1137">
            <v>245825</v>
          </cell>
        </row>
        <row r="1138">
          <cell r="A1138">
            <v>245831</v>
          </cell>
          <cell r="B1138" t="str">
            <v>内外装・薄付仕上塗材仕上</v>
          </cell>
          <cell r="C1138" t="str">
            <v>着色骨材砂壁状</v>
          </cell>
          <cell r="D1138" t="str">
            <v>㎡</v>
          </cell>
          <cell r="E1138">
            <v>880</v>
          </cell>
          <cell r="F1138" t="str">
            <v>P-79</v>
          </cell>
          <cell r="G1138">
            <v>245831</v>
          </cell>
        </row>
        <row r="1139">
          <cell r="A1139">
            <v>245835</v>
          </cell>
          <cell r="B1139" t="str">
            <v>内外装・薄付仕上塗材仕上</v>
          </cell>
          <cell r="C1139" t="str">
            <v>シリカリシン</v>
          </cell>
          <cell r="D1139" t="str">
            <v>㎡</v>
          </cell>
          <cell r="E1139">
            <v>1140</v>
          </cell>
          <cell r="F1139" t="str">
            <v>P-79</v>
          </cell>
          <cell r="G1139">
            <v>245835</v>
          </cell>
        </row>
        <row r="1140">
          <cell r="A1140">
            <v>245841</v>
          </cell>
          <cell r="B1140" t="str">
            <v>内外装・複層仕上塗材仕上</v>
          </cell>
          <cell r="C1140" t="str">
            <v>複層塗材・セメント吹付タイル</v>
          </cell>
          <cell r="D1140" t="str">
            <v>㎡</v>
          </cell>
          <cell r="E1140">
            <v>1670</v>
          </cell>
          <cell r="F1140" t="str">
            <v>P-79</v>
          </cell>
          <cell r="G1140">
            <v>245841</v>
          </cell>
        </row>
        <row r="1141">
          <cell r="A1141">
            <v>245845</v>
          </cell>
          <cell r="B1141" t="str">
            <v>内外装・複層仕上塗材仕上</v>
          </cell>
          <cell r="C1141" t="str">
            <v>複層塗材・ポリマーセメントタイル</v>
          </cell>
          <cell r="D1141" t="str">
            <v>㎡</v>
          </cell>
          <cell r="E1141">
            <v>2510</v>
          </cell>
          <cell r="F1141" t="str">
            <v>P-79</v>
          </cell>
          <cell r="G1141">
            <v>245845</v>
          </cell>
        </row>
        <row r="1142">
          <cell r="A1142">
            <v>245851</v>
          </cell>
          <cell r="B1142" t="str">
            <v>内外装・複層仕上塗材仕上</v>
          </cell>
          <cell r="C1142" t="str">
            <v>複層塗材・アクリルタイル</v>
          </cell>
          <cell r="D1142" t="str">
            <v>㎡</v>
          </cell>
          <cell r="E1142">
            <v>1480</v>
          </cell>
          <cell r="F1142" t="str">
            <v>P-79</v>
          </cell>
          <cell r="G1142">
            <v>245851</v>
          </cell>
        </row>
        <row r="1143">
          <cell r="A1143">
            <v>245855</v>
          </cell>
          <cell r="B1143" t="str">
            <v>内外装・複層仕上塗材仕上</v>
          </cell>
          <cell r="C1143" t="str">
            <v>複層塗材・エポキシタイルRE</v>
          </cell>
          <cell r="D1143" t="str">
            <v>㎡</v>
          </cell>
          <cell r="E1143">
            <v>1910</v>
          </cell>
          <cell r="F1143" t="str">
            <v>P-79</v>
          </cell>
          <cell r="G1143">
            <v>245855</v>
          </cell>
        </row>
        <row r="1144">
          <cell r="A1144">
            <v>245861</v>
          </cell>
          <cell r="B1144" t="str">
            <v>内外装・複層仕上塗材仕上</v>
          </cell>
          <cell r="C1144" t="str">
            <v>複層塗材・エポキシタイル</v>
          </cell>
          <cell r="D1144" t="str">
            <v>㎡</v>
          </cell>
          <cell r="E1144">
            <v>2780</v>
          </cell>
          <cell r="F1144" t="str">
            <v>P-79</v>
          </cell>
          <cell r="G1144">
            <v>245861</v>
          </cell>
        </row>
        <row r="1145">
          <cell r="A1145">
            <v>245865</v>
          </cell>
          <cell r="B1145" t="str">
            <v>内外装・複層仕上塗材仕上</v>
          </cell>
          <cell r="C1145" t="str">
            <v>複層塗材・シリカタイル</v>
          </cell>
          <cell r="D1145" t="str">
            <v>㎡</v>
          </cell>
          <cell r="E1145">
            <v>1630</v>
          </cell>
          <cell r="F1145" t="str">
            <v>P-79</v>
          </cell>
          <cell r="G1145">
            <v>245865</v>
          </cell>
        </row>
        <row r="1146">
          <cell r="A1146">
            <v>245901</v>
          </cell>
          <cell r="B1146" t="str">
            <v>防水型複層塗材仕上</v>
          </cell>
          <cell r="C1146" t="str">
            <v>E-1(伸長形複層塗材)</v>
          </cell>
          <cell r="D1146" t="str">
            <v>㎡</v>
          </cell>
          <cell r="E1146">
            <v>2880</v>
          </cell>
          <cell r="F1146" t="str">
            <v>P-79</v>
          </cell>
          <cell r="G1146">
            <v>245901</v>
          </cell>
        </row>
        <row r="1147">
          <cell r="A1147">
            <v>245911</v>
          </cell>
          <cell r="B1147" t="str">
            <v>防水型複層塗材仕上</v>
          </cell>
          <cell r="C1147" t="str">
            <v>E-2(伸長形複層塗材)</v>
          </cell>
          <cell r="D1147" t="str">
            <v>㎡</v>
          </cell>
          <cell r="E1147">
            <v>2590</v>
          </cell>
          <cell r="F1147" t="str">
            <v>P-79</v>
          </cell>
          <cell r="G1147">
            <v>245911</v>
          </cell>
        </row>
        <row r="1148">
          <cell r="A1148">
            <v>245921</v>
          </cell>
          <cell r="B1148" t="str">
            <v>建具廻りモルタル詰</v>
          </cell>
          <cell r="C1148" t="str">
            <v>外部･防水剤入り</v>
          </cell>
          <cell r="D1148" t="str">
            <v>ｍ</v>
          </cell>
          <cell r="E1148">
            <v>1170</v>
          </cell>
          <cell r="F1148" t="str">
            <v>P-79</v>
          </cell>
          <cell r="G1148">
            <v>245921</v>
          </cell>
        </row>
        <row r="1149">
          <cell r="A1149">
            <v>245925</v>
          </cell>
          <cell r="B1149" t="str">
            <v>建具廻りモルタル詰</v>
          </cell>
          <cell r="C1149" t="str">
            <v>内部</v>
          </cell>
          <cell r="D1149" t="str">
            <v>ｍ</v>
          </cell>
          <cell r="E1149">
            <v>1000</v>
          </cell>
          <cell r="F1149" t="str">
            <v>P-79</v>
          </cell>
          <cell r="G1149">
            <v>245925</v>
          </cell>
        </row>
        <row r="1150">
          <cell r="A1150">
            <v>246001</v>
          </cell>
          <cell r="B1150" t="str">
            <v>木造ころばし床組</v>
          </cell>
          <cell r="C1150" t="str">
            <v>荒床下地・H16cm・大引@90cm・根太@36cm</v>
          </cell>
          <cell r="D1150" t="str">
            <v>㎡</v>
          </cell>
          <cell r="E1150">
            <v>3210</v>
          </cell>
          <cell r="F1150" t="str">
            <v>P-80</v>
          </cell>
          <cell r="G1150">
            <v>246001</v>
          </cell>
        </row>
        <row r="1151">
          <cell r="A1151">
            <v>246005</v>
          </cell>
          <cell r="B1151" t="str">
            <v>木造ころばし床組</v>
          </cell>
          <cell r="C1151" t="str">
            <v>板張下地・H15cm・大引@90cm・根太@36cm</v>
          </cell>
          <cell r="D1151" t="str">
            <v>㎡</v>
          </cell>
          <cell r="E1151">
            <v>3260</v>
          </cell>
          <cell r="F1151" t="str">
            <v>P-80</v>
          </cell>
          <cell r="G1151">
            <v>246005</v>
          </cell>
        </row>
        <row r="1152">
          <cell r="A1152">
            <v>246006</v>
          </cell>
          <cell r="B1152" t="str">
            <v>木造ころばし床組</v>
          </cell>
          <cell r="C1152" t="str">
            <v>板張下地・H15cm・大引@90cm・根太@30cm</v>
          </cell>
          <cell r="D1152" t="str">
            <v>㎡</v>
          </cell>
          <cell r="E1152">
            <v>3690</v>
          </cell>
          <cell r="F1152" t="str">
            <v>P-80</v>
          </cell>
          <cell r="G1152">
            <v>246006</v>
          </cell>
        </row>
        <row r="1153">
          <cell r="A1153">
            <v>246011</v>
          </cell>
          <cell r="B1153" t="str">
            <v>木造束立て床組</v>
          </cell>
          <cell r="C1153" t="str">
            <v>荒床下地・H60cm・大引等@90cm・根太@36cm</v>
          </cell>
          <cell r="D1153" t="str">
            <v>㎡</v>
          </cell>
          <cell r="E1153">
            <v>5140</v>
          </cell>
          <cell r="F1153" t="str">
            <v>P-80</v>
          </cell>
          <cell r="G1153">
            <v>246011</v>
          </cell>
        </row>
        <row r="1154">
          <cell r="A1154">
            <v>246015</v>
          </cell>
          <cell r="B1154" t="str">
            <v>木造束立て床組</v>
          </cell>
          <cell r="C1154" t="str">
            <v>板張下地・H70cm・大引等@90cm・根太@30cm</v>
          </cell>
          <cell r="D1154" t="str">
            <v>㎡</v>
          </cell>
          <cell r="E1154">
            <v>7780</v>
          </cell>
          <cell r="F1154" t="str">
            <v>P-80</v>
          </cell>
          <cell r="G1154">
            <v>246015</v>
          </cell>
        </row>
        <row r="1155">
          <cell r="A1155">
            <v>246021</v>
          </cell>
          <cell r="B1155" t="str">
            <v>二階床組</v>
          </cell>
          <cell r="C1155" t="str">
            <v>大梁@270cm・小梁@135cm・根太@36cm</v>
          </cell>
          <cell r="D1155" t="str">
            <v>㎡</v>
          </cell>
          <cell r="E1155">
            <v>7180</v>
          </cell>
          <cell r="F1155" t="str">
            <v>P-80</v>
          </cell>
          <cell r="G1155">
            <v>246021</v>
          </cell>
        </row>
        <row r="1156">
          <cell r="A1156">
            <v>246031</v>
          </cell>
          <cell r="B1156" t="str">
            <v>木造軸組・(大壁)</v>
          </cell>
          <cell r="C1156" t="str">
            <v>㎡</v>
          </cell>
          <cell r="D1156" t="str">
            <v>㎡</v>
          </cell>
          <cell r="E1156">
            <v>4580</v>
          </cell>
          <cell r="F1156" t="str">
            <v>P-80</v>
          </cell>
          <cell r="G1156">
            <v>246031</v>
          </cell>
        </row>
        <row r="1157">
          <cell r="A1157">
            <v>246041</v>
          </cell>
          <cell r="B1157" t="str">
            <v>木造間仕切軸組</v>
          </cell>
          <cell r="C1157" t="str">
            <v>柱@180cm・門柱@45cm</v>
          </cell>
          <cell r="D1157" t="str">
            <v>㎡</v>
          </cell>
          <cell r="E1157">
            <v>3260</v>
          </cell>
          <cell r="F1157" t="str">
            <v>P-80</v>
          </cell>
          <cell r="G1157">
            <v>246041</v>
          </cell>
        </row>
        <row r="1158">
          <cell r="A1158">
            <v>246051</v>
          </cell>
          <cell r="B1158" t="str">
            <v>和式小屋組</v>
          </cell>
          <cell r="C1158" t="str">
            <v>小梁@180cm・もや@90cm垂木共・野地板を除く</v>
          </cell>
          <cell r="D1158" t="str">
            <v>㎡</v>
          </cell>
          <cell r="E1158">
            <v>8890</v>
          </cell>
          <cell r="F1158" t="str">
            <v>P-80</v>
          </cell>
          <cell r="G1158">
            <v>246051</v>
          </cell>
        </row>
        <row r="1159">
          <cell r="A1159">
            <v>246053</v>
          </cell>
          <cell r="B1159" t="str">
            <v>洋式小屋組</v>
          </cell>
          <cell r="C1159" t="str">
            <v>垂木共・野地板を除く</v>
          </cell>
          <cell r="D1159" t="str">
            <v>㎡</v>
          </cell>
          <cell r="E1159">
            <v>12500</v>
          </cell>
          <cell r="F1159" t="str">
            <v>P-80</v>
          </cell>
          <cell r="G1159">
            <v>246053</v>
          </cell>
        </row>
        <row r="1160">
          <cell r="A1160">
            <v>246057</v>
          </cell>
          <cell r="B1160" t="str">
            <v>片流れ小屋組</v>
          </cell>
          <cell r="C1160" t="str">
            <v>垂木共・野地板を除く</v>
          </cell>
          <cell r="D1160" t="str">
            <v>㎡</v>
          </cell>
          <cell r="E1160">
            <v>6060</v>
          </cell>
          <cell r="F1160" t="str">
            <v>P-80</v>
          </cell>
          <cell r="G1160">
            <v>246057</v>
          </cell>
        </row>
        <row r="1161">
          <cell r="A1161">
            <v>246061</v>
          </cell>
          <cell r="B1161" t="str">
            <v>垂木・母屋(木造)</v>
          </cell>
          <cell r="C1161" t="str">
            <v>鉄骨小屋組の野地板受・野地板を除く</v>
          </cell>
          <cell r="D1161" t="str">
            <v>㎡</v>
          </cell>
          <cell r="E1161">
            <v>860</v>
          </cell>
          <cell r="F1161" t="str">
            <v>P-80</v>
          </cell>
          <cell r="G1161">
            <v>246061</v>
          </cell>
        </row>
        <row r="1162">
          <cell r="A1162">
            <v>246065</v>
          </cell>
          <cell r="B1162" t="str">
            <v>野地板</v>
          </cell>
          <cell r="C1162" t="str">
            <v>杉板</v>
          </cell>
          <cell r="D1162" t="str">
            <v>㎡</v>
          </cell>
          <cell r="E1162">
            <v>1400</v>
          </cell>
          <cell r="F1162" t="str">
            <v>P-80</v>
          </cell>
          <cell r="G1162">
            <v>246065</v>
          </cell>
        </row>
        <row r="1163">
          <cell r="A1163">
            <v>246067</v>
          </cell>
          <cell r="B1163" t="str">
            <v>野地板</v>
          </cell>
          <cell r="C1163" t="str">
            <v>ラワン合板・厚12mm</v>
          </cell>
          <cell r="D1163" t="str">
            <v>㎡</v>
          </cell>
          <cell r="E1163">
            <v>1710</v>
          </cell>
          <cell r="F1163" t="str">
            <v>P-80</v>
          </cell>
          <cell r="G1163">
            <v>246067</v>
          </cell>
        </row>
        <row r="1164">
          <cell r="A1164">
            <v>246071</v>
          </cell>
          <cell r="B1164" t="str">
            <v>木造胴縁組</v>
          </cell>
          <cell r="C1164" t="str">
            <v>木造面・縦@90cm・横@45cm</v>
          </cell>
          <cell r="D1164" t="str">
            <v>㎡</v>
          </cell>
          <cell r="E1164">
            <v>1770</v>
          </cell>
          <cell r="F1164" t="str">
            <v>P-80</v>
          </cell>
          <cell r="G1164">
            <v>246071</v>
          </cell>
        </row>
        <row r="1165">
          <cell r="A1165">
            <v>246075</v>
          </cell>
          <cell r="B1165" t="str">
            <v>木造胴縁組</v>
          </cell>
          <cell r="C1165" t="str">
            <v>コンクリート面・縦・横・@45cm</v>
          </cell>
          <cell r="D1165" t="str">
            <v>㎡</v>
          </cell>
          <cell r="E1165">
            <v>3250</v>
          </cell>
          <cell r="F1165" t="str">
            <v>P-80</v>
          </cell>
          <cell r="G1165">
            <v>246075</v>
          </cell>
        </row>
        <row r="1166">
          <cell r="A1166">
            <v>246081</v>
          </cell>
          <cell r="B1166" t="str">
            <v>木造・天井下地組</v>
          </cell>
          <cell r="C1166" t="str">
            <v>H60cm・野縁受・野縁・吊木</v>
          </cell>
          <cell r="D1166" t="str">
            <v>㎡</v>
          </cell>
          <cell r="E1166">
            <v>3060</v>
          </cell>
          <cell r="F1166" t="str">
            <v>P-80</v>
          </cell>
          <cell r="G1166">
            <v>246081</v>
          </cell>
        </row>
        <row r="1167">
          <cell r="A1167">
            <v>246091</v>
          </cell>
          <cell r="B1167" t="str">
            <v>壁木摺張</v>
          </cell>
          <cell r="C1167" t="str">
            <v>㎡</v>
          </cell>
          <cell r="D1167" t="str">
            <v>㎡</v>
          </cell>
          <cell r="E1167">
            <v>2020</v>
          </cell>
          <cell r="F1167" t="str">
            <v>P-80</v>
          </cell>
          <cell r="G1167">
            <v>246091</v>
          </cell>
        </row>
        <row r="1168">
          <cell r="A1168">
            <v>246101</v>
          </cell>
          <cell r="B1168" t="str">
            <v>床・ラワン合板張</v>
          </cell>
          <cell r="C1168" t="str">
            <v>厚9mm・2類・床組別途</v>
          </cell>
          <cell r="D1168" t="str">
            <v>㎡</v>
          </cell>
          <cell r="E1168">
            <v>2220</v>
          </cell>
          <cell r="F1168" t="str">
            <v>P-80</v>
          </cell>
          <cell r="G1168">
            <v>246101</v>
          </cell>
        </row>
        <row r="1169">
          <cell r="A1169">
            <v>246105</v>
          </cell>
          <cell r="B1169" t="str">
            <v>床・ラワン合板張</v>
          </cell>
          <cell r="C1169" t="str">
            <v>厚9mm・2類・木造ころばし床組共</v>
          </cell>
          <cell r="D1169" t="str">
            <v>㎡</v>
          </cell>
          <cell r="E1169">
            <v>5910</v>
          </cell>
          <cell r="F1169" t="str">
            <v>P-80</v>
          </cell>
          <cell r="G1169">
            <v>246105</v>
          </cell>
        </row>
        <row r="1170">
          <cell r="A1170">
            <v>246107</v>
          </cell>
          <cell r="B1170" t="str">
            <v>床・ラワン合板張</v>
          </cell>
          <cell r="C1170" t="str">
            <v>厚9mm・2類・木造束立て床組共</v>
          </cell>
          <cell r="D1170" t="str">
            <v>㎡</v>
          </cell>
          <cell r="E1170">
            <v>10000</v>
          </cell>
          <cell r="F1170" t="str">
            <v>P-80</v>
          </cell>
          <cell r="G1170">
            <v>246107</v>
          </cell>
        </row>
        <row r="1171">
          <cell r="A1171">
            <v>246111</v>
          </cell>
          <cell r="B1171" t="str">
            <v>床・ラワン合板張</v>
          </cell>
          <cell r="C1171" t="str">
            <v>厚12mm・2類・床組別途</v>
          </cell>
          <cell r="D1171" t="str">
            <v>㎡</v>
          </cell>
          <cell r="E1171">
            <v>2470</v>
          </cell>
          <cell r="F1171" t="str">
            <v>P-80</v>
          </cell>
          <cell r="G1171">
            <v>246111</v>
          </cell>
        </row>
        <row r="1172">
          <cell r="A1172">
            <v>246115</v>
          </cell>
          <cell r="B1172" t="str">
            <v>床・ラワン合板張</v>
          </cell>
          <cell r="C1172" t="str">
            <v>厚12mm・2類・木造ころばし床組共</v>
          </cell>
          <cell r="D1172" t="str">
            <v>㎡</v>
          </cell>
          <cell r="E1172">
            <v>6160</v>
          </cell>
          <cell r="F1172" t="str">
            <v>P-80</v>
          </cell>
          <cell r="G1172">
            <v>246115</v>
          </cell>
        </row>
        <row r="1173">
          <cell r="A1173">
            <v>246117</v>
          </cell>
          <cell r="B1173" t="str">
            <v>床・ラワン合板張</v>
          </cell>
          <cell r="C1173" t="str">
            <v>厚12mm・2類・木造束立て床組共</v>
          </cell>
          <cell r="D1173" t="str">
            <v>㎡</v>
          </cell>
          <cell r="E1173">
            <v>10200</v>
          </cell>
          <cell r="F1173" t="str">
            <v>P-80</v>
          </cell>
          <cell r="G1173">
            <v>246117</v>
          </cell>
        </row>
        <row r="1174">
          <cell r="A1174">
            <v>246118</v>
          </cell>
          <cell r="B1174" t="str">
            <v>床・ラワン合板張</v>
          </cell>
          <cell r="C1174" t="str">
            <v>厚15mm・2類・床組別途</v>
          </cell>
          <cell r="D1174" t="str">
            <v>㎡</v>
          </cell>
          <cell r="E1174">
            <v>2820</v>
          </cell>
          <cell r="F1174" t="str">
            <v>P-80</v>
          </cell>
          <cell r="G1174">
            <v>246118</v>
          </cell>
        </row>
        <row r="1175">
          <cell r="A1175">
            <v>246119</v>
          </cell>
          <cell r="B1175" t="str">
            <v>床・ラワン合板張</v>
          </cell>
          <cell r="C1175" t="str">
            <v>厚15mm・2類・木造ころばし床組共</v>
          </cell>
          <cell r="D1175" t="str">
            <v>㎡</v>
          </cell>
          <cell r="E1175">
            <v>6510</v>
          </cell>
          <cell r="F1175" t="str">
            <v>P-80</v>
          </cell>
          <cell r="G1175">
            <v>246119</v>
          </cell>
        </row>
        <row r="1176">
          <cell r="A1176">
            <v>246120</v>
          </cell>
          <cell r="B1176" t="str">
            <v>床・ラワン合板張</v>
          </cell>
          <cell r="C1176" t="str">
            <v>厚15mm・2類・木造束立て床組共</v>
          </cell>
          <cell r="D1176" t="str">
            <v>㎡</v>
          </cell>
          <cell r="E1176">
            <v>10600</v>
          </cell>
          <cell r="F1176" t="str">
            <v>P-80</v>
          </cell>
          <cell r="G1176">
            <v>246120</v>
          </cell>
        </row>
        <row r="1177">
          <cell r="A1177">
            <v>246121</v>
          </cell>
          <cell r="B1177" t="str">
            <v>床・ラワン合板張</v>
          </cell>
          <cell r="C1177" t="str">
            <v>厚9・12mm合張・2類・床組別途</v>
          </cell>
          <cell r="D1177" t="str">
            <v>㎡</v>
          </cell>
          <cell r="E1177">
            <v>3820</v>
          </cell>
          <cell r="F1177" t="str">
            <v>P-80</v>
          </cell>
          <cell r="G1177">
            <v>246121</v>
          </cell>
        </row>
        <row r="1178">
          <cell r="A1178">
            <v>246125</v>
          </cell>
          <cell r="B1178" t="str">
            <v>床・ラワン合板張</v>
          </cell>
          <cell r="C1178" t="str">
            <v>厚9・12mm合張・2類・木造ころばし床組共</v>
          </cell>
          <cell r="D1178" t="str">
            <v>㎡</v>
          </cell>
          <cell r="E1178">
            <v>7510</v>
          </cell>
          <cell r="F1178" t="str">
            <v>P-80</v>
          </cell>
          <cell r="G1178">
            <v>246125</v>
          </cell>
        </row>
        <row r="1179">
          <cell r="A1179">
            <v>246127</v>
          </cell>
          <cell r="B1179" t="str">
            <v>床・ラワン合板張</v>
          </cell>
          <cell r="C1179" t="str">
            <v>厚9・12mm合張・木造束立て床組共</v>
          </cell>
          <cell r="D1179" t="str">
            <v>㎡</v>
          </cell>
          <cell r="E1179">
            <v>11600</v>
          </cell>
          <cell r="F1179" t="str">
            <v>P-80</v>
          </cell>
          <cell r="G1179">
            <v>246127</v>
          </cell>
        </row>
        <row r="1180">
          <cell r="A1180">
            <v>246131</v>
          </cell>
          <cell r="B1180" t="str">
            <v>床・ラワン合板張</v>
          </cell>
          <cell r="C1180" t="str">
            <v>厚5.5mm・1類・床組別途</v>
          </cell>
          <cell r="D1180" t="str">
            <v>㎡</v>
          </cell>
          <cell r="E1180">
            <v>1860</v>
          </cell>
          <cell r="F1180" t="str">
            <v>P-80</v>
          </cell>
          <cell r="G1180">
            <v>246131</v>
          </cell>
        </row>
        <row r="1181">
          <cell r="A1181">
            <v>246135</v>
          </cell>
          <cell r="B1181" t="str">
            <v>床・ラワン合板張</v>
          </cell>
          <cell r="C1181" t="str">
            <v>厚5.5mm・1類・木造ころばし床組共</v>
          </cell>
          <cell r="D1181" t="str">
            <v>㎡</v>
          </cell>
          <cell r="E1181">
            <v>5550</v>
          </cell>
          <cell r="F1181" t="str">
            <v>P-80</v>
          </cell>
          <cell r="G1181">
            <v>246135</v>
          </cell>
        </row>
        <row r="1182">
          <cell r="A1182">
            <v>246137</v>
          </cell>
          <cell r="B1182" t="str">
            <v>床・ラワン合板張</v>
          </cell>
          <cell r="C1182" t="str">
            <v>厚5.5mm・1類・木造束立て床組共</v>
          </cell>
          <cell r="D1182" t="str">
            <v>㎡</v>
          </cell>
          <cell r="E1182">
            <v>9640</v>
          </cell>
          <cell r="F1182" t="str">
            <v>P-80</v>
          </cell>
          <cell r="G1182">
            <v>246137</v>
          </cell>
        </row>
        <row r="1183">
          <cell r="A1183">
            <v>246141</v>
          </cell>
          <cell r="B1183" t="str">
            <v>床・ラワン合板張</v>
          </cell>
          <cell r="C1183" t="str">
            <v>厚9mm・1類・床組別途</v>
          </cell>
          <cell r="D1183" t="str">
            <v>㎡</v>
          </cell>
          <cell r="E1183">
            <v>2280</v>
          </cell>
          <cell r="F1183" t="str">
            <v>P-80</v>
          </cell>
          <cell r="G1183">
            <v>246141</v>
          </cell>
        </row>
        <row r="1184">
          <cell r="A1184">
            <v>246145</v>
          </cell>
          <cell r="B1184" t="str">
            <v>床・ラワン合板張</v>
          </cell>
          <cell r="C1184" t="str">
            <v>厚9mm・1類・木造ころばし床組共</v>
          </cell>
          <cell r="D1184" t="str">
            <v>㎡</v>
          </cell>
          <cell r="E1184">
            <v>5970</v>
          </cell>
          <cell r="F1184" t="str">
            <v>P-80</v>
          </cell>
          <cell r="G1184">
            <v>246145</v>
          </cell>
        </row>
        <row r="1185">
          <cell r="A1185">
            <v>246147</v>
          </cell>
          <cell r="B1185" t="str">
            <v>床・ラワン合板張</v>
          </cell>
          <cell r="C1185" t="str">
            <v>厚9mm・1類・木造束立て床組共</v>
          </cell>
          <cell r="D1185" t="str">
            <v>㎡</v>
          </cell>
          <cell r="E1185">
            <v>10000</v>
          </cell>
          <cell r="F1185" t="str">
            <v>P-80</v>
          </cell>
          <cell r="G1185">
            <v>246147</v>
          </cell>
        </row>
        <row r="1186">
          <cell r="A1186">
            <v>246151</v>
          </cell>
          <cell r="B1186" t="str">
            <v>床・ラワン合板張</v>
          </cell>
          <cell r="C1186" t="str">
            <v>厚15mm・1類・床組別途</v>
          </cell>
          <cell r="D1186" t="str">
            <v>㎡</v>
          </cell>
          <cell r="E1186">
            <v>2920</v>
          </cell>
          <cell r="F1186" t="str">
            <v>P-80</v>
          </cell>
          <cell r="G1186">
            <v>246151</v>
          </cell>
        </row>
        <row r="1187">
          <cell r="A1187">
            <v>246152</v>
          </cell>
          <cell r="B1187" t="str">
            <v>床・ラワン合板張</v>
          </cell>
          <cell r="C1187" t="str">
            <v>厚15mm・1類・木造ころばし床組共</v>
          </cell>
          <cell r="D1187" t="str">
            <v>㎡</v>
          </cell>
          <cell r="E1187">
            <v>6610</v>
          </cell>
          <cell r="F1187" t="str">
            <v>P-80</v>
          </cell>
          <cell r="G1187">
            <v>246152</v>
          </cell>
        </row>
        <row r="1188">
          <cell r="A1188">
            <v>246153</v>
          </cell>
          <cell r="B1188" t="str">
            <v>床・ラワン合板張</v>
          </cell>
          <cell r="C1188" t="str">
            <v>厚15mm・1類・木造束立て床組共</v>
          </cell>
          <cell r="D1188" t="str">
            <v>㎡</v>
          </cell>
          <cell r="E1188">
            <v>10700</v>
          </cell>
          <cell r="F1188" t="str">
            <v>P-80</v>
          </cell>
          <cell r="G1188">
            <v>246153</v>
          </cell>
        </row>
        <row r="1189">
          <cell r="A1189">
            <v>246161</v>
          </cell>
          <cell r="B1189" t="str">
            <v>床・しな合板張</v>
          </cell>
          <cell r="C1189" t="str">
            <v>厚5.5mm・(押入床)・床組別途</v>
          </cell>
          <cell r="D1189" t="str">
            <v>㎡</v>
          </cell>
          <cell r="E1189">
            <v>2260</v>
          </cell>
          <cell r="F1189" t="str">
            <v>P-80</v>
          </cell>
          <cell r="G1189">
            <v>246161</v>
          </cell>
        </row>
        <row r="1190">
          <cell r="A1190">
            <v>246165</v>
          </cell>
          <cell r="B1190" t="str">
            <v>床・しな合板張</v>
          </cell>
          <cell r="C1190" t="str">
            <v>厚5.5mm・(押入床)・木造ころばし床組共</v>
          </cell>
          <cell r="D1190" t="str">
            <v>㎡</v>
          </cell>
          <cell r="E1190">
            <v>5950</v>
          </cell>
          <cell r="F1190" t="str">
            <v>P-80</v>
          </cell>
          <cell r="G1190">
            <v>246165</v>
          </cell>
        </row>
        <row r="1191">
          <cell r="A1191">
            <v>246167</v>
          </cell>
          <cell r="B1191" t="str">
            <v>床・しな合板張</v>
          </cell>
          <cell r="C1191" t="str">
            <v>厚5.5mm・(押入床)・木造束立て床組</v>
          </cell>
          <cell r="D1191" t="str">
            <v>㎡</v>
          </cell>
          <cell r="E1191">
            <v>10000</v>
          </cell>
          <cell r="F1191" t="str">
            <v>P-80</v>
          </cell>
          <cell r="G1191">
            <v>246167</v>
          </cell>
        </row>
        <row r="1192">
          <cell r="A1192">
            <v>246171</v>
          </cell>
          <cell r="B1192" t="str">
            <v>床・板張</v>
          </cell>
          <cell r="C1192" t="str">
            <v>杉・厚12mm・(荒床板)・床組別途</v>
          </cell>
          <cell r="D1192" t="str">
            <v>㎡</v>
          </cell>
          <cell r="E1192">
            <v>1550</v>
          </cell>
          <cell r="F1192" t="str">
            <v>P-80</v>
          </cell>
          <cell r="G1192">
            <v>246171</v>
          </cell>
        </row>
        <row r="1193">
          <cell r="A1193">
            <v>246175</v>
          </cell>
          <cell r="B1193" t="str">
            <v>床・板張</v>
          </cell>
          <cell r="C1193" t="str">
            <v>杉・厚12mm・(荒床板)・木造ころばし床組共</v>
          </cell>
          <cell r="D1193" t="str">
            <v>㎡</v>
          </cell>
          <cell r="E1193">
            <v>5240</v>
          </cell>
          <cell r="F1193" t="str">
            <v>P-80</v>
          </cell>
          <cell r="G1193">
            <v>246175</v>
          </cell>
        </row>
        <row r="1194">
          <cell r="A1194">
            <v>246177</v>
          </cell>
          <cell r="B1194" t="str">
            <v>床・板張</v>
          </cell>
          <cell r="C1194" t="str">
            <v>杉・厚12mm・(荒床板)・木造束立て床組</v>
          </cell>
          <cell r="D1194" t="str">
            <v>㎡</v>
          </cell>
          <cell r="E1194">
            <v>9330</v>
          </cell>
          <cell r="F1194" t="str">
            <v>P-80</v>
          </cell>
          <cell r="G1194">
            <v>246177</v>
          </cell>
        </row>
        <row r="1195">
          <cell r="A1195">
            <v>246181</v>
          </cell>
          <cell r="B1195" t="str">
            <v>床・板張</v>
          </cell>
          <cell r="C1195" t="str">
            <v>松・厚15mm・(荒床板)・床組別途</v>
          </cell>
          <cell r="D1195" t="str">
            <v>㎡</v>
          </cell>
          <cell r="E1195">
            <v>1680</v>
          </cell>
          <cell r="F1195" t="str">
            <v>P-80</v>
          </cell>
          <cell r="G1195">
            <v>246181</v>
          </cell>
        </row>
        <row r="1196">
          <cell r="A1196">
            <v>246185</v>
          </cell>
          <cell r="B1196" t="str">
            <v>床・板張</v>
          </cell>
          <cell r="C1196" t="str">
            <v>松・厚15mm・(荒床板)・木造ころばし床組共</v>
          </cell>
          <cell r="D1196" t="str">
            <v>㎡</v>
          </cell>
          <cell r="E1196">
            <v>5370</v>
          </cell>
          <cell r="F1196" t="str">
            <v>P-80</v>
          </cell>
          <cell r="G1196">
            <v>246185</v>
          </cell>
        </row>
        <row r="1197">
          <cell r="A1197">
            <v>246187</v>
          </cell>
          <cell r="B1197" t="str">
            <v>床・板張</v>
          </cell>
          <cell r="C1197" t="str">
            <v>松・厚15mm・(荒床板)・木造束立て床組</v>
          </cell>
          <cell r="D1197" t="str">
            <v>㎡</v>
          </cell>
          <cell r="E1197">
            <v>9460</v>
          </cell>
          <cell r="F1197" t="str">
            <v>P-80</v>
          </cell>
          <cell r="G1197">
            <v>246187</v>
          </cell>
        </row>
        <row r="1198">
          <cell r="A1198">
            <v>246191</v>
          </cell>
          <cell r="B1198" t="str">
            <v>床・板張</v>
          </cell>
          <cell r="C1198" t="str">
            <v>桧・厚15mm・(仕上げ板)・床組別途</v>
          </cell>
          <cell r="D1198" t="str">
            <v>㎡</v>
          </cell>
          <cell r="E1198">
            <v>4530</v>
          </cell>
          <cell r="F1198" t="str">
            <v>P-81</v>
          </cell>
          <cell r="G1198">
            <v>246191</v>
          </cell>
        </row>
        <row r="1199">
          <cell r="A1199">
            <v>246195</v>
          </cell>
          <cell r="B1199" t="str">
            <v>床・板張</v>
          </cell>
          <cell r="C1199" t="str">
            <v>桧・厚15mm・(仕上げ板)・木造ころばし床組共</v>
          </cell>
          <cell r="D1199" t="str">
            <v>㎡</v>
          </cell>
          <cell r="E1199">
            <v>8220</v>
          </cell>
          <cell r="F1199" t="str">
            <v>P-81</v>
          </cell>
          <cell r="G1199">
            <v>246195</v>
          </cell>
        </row>
        <row r="1200">
          <cell r="A1200">
            <v>246197</v>
          </cell>
          <cell r="B1200" t="str">
            <v>床・板張</v>
          </cell>
          <cell r="C1200" t="str">
            <v>桧・厚15mm・(仕上げ板)・木造束立て床組</v>
          </cell>
          <cell r="D1200" t="str">
            <v>㎡</v>
          </cell>
          <cell r="E1200">
            <v>12300</v>
          </cell>
          <cell r="F1200" t="str">
            <v>P-81</v>
          </cell>
          <cell r="G1200">
            <v>246197</v>
          </cell>
        </row>
        <row r="1201">
          <cell r="A1201">
            <v>246201</v>
          </cell>
          <cell r="B1201" t="str">
            <v>床・板張</v>
          </cell>
          <cell r="C1201" t="str">
            <v>杉・厚15mm・(仕上げ板)・床組別途</v>
          </cell>
          <cell r="D1201" t="str">
            <v>㎡</v>
          </cell>
          <cell r="E1201">
            <v>3930</v>
          </cell>
          <cell r="F1201" t="str">
            <v>P-81</v>
          </cell>
          <cell r="G1201">
            <v>246201</v>
          </cell>
        </row>
        <row r="1202">
          <cell r="A1202">
            <v>246205</v>
          </cell>
          <cell r="B1202" t="str">
            <v>床・板張</v>
          </cell>
          <cell r="C1202" t="str">
            <v>杉・厚15mm・(仕上げ板)・木造ころばし床組共</v>
          </cell>
          <cell r="D1202" t="str">
            <v>㎡</v>
          </cell>
          <cell r="E1202">
            <v>7620</v>
          </cell>
          <cell r="F1202" t="str">
            <v>P-81</v>
          </cell>
          <cell r="G1202">
            <v>246205</v>
          </cell>
        </row>
        <row r="1203">
          <cell r="A1203">
            <v>246207</v>
          </cell>
          <cell r="B1203" t="str">
            <v>床・板張</v>
          </cell>
          <cell r="C1203" t="str">
            <v>杉・厚15mm・(仕上げ板)・木造束立て床組</v>
          </cell>
          <cell r="D1203" t="str">
            <v>㎡</v>
          </cell>
          <cell r="E1203">
            <v>11700</v>
          </cell>
          <cell r="F1203" t="str">
            <v>P-81</v>
          </cell>
          <cell r="G1203">
            <v>246207</v>
          </cell>
        </row>
        <row r="1204">
          <cell r="A1204">
            <v>246221</v>
          </cell>
          <cell r="B1204" t="str">
            <v>床・縁甲板張</v>
          </cell>
          <cell r="C1204" t="str">
            <v>桧・無節・床組別途</v>
          </cell>
          <cell r="D1204" t="str">
            <v>㎡</v>
          </cell>
          <cell r="E1204">
            <v>23600</v>
          </cell>
          <cell r="F1204" t="str">
            <v>P-81</v>
          </cell>
          <cell r="G1204">
            <v>246221</v>
          </cell>
        </row>
        <row r="1205">
          <cell r="A1205">
            <v>246225</v>
          </cell>
          <cell r="B1205" t="str">
            <v>床・縁甲板張</v>
          </cell>
          <cell r="C1205" t="str">
            <v>桧・無節・木造ころばし床組共</v>
          </cell>
          <cell r="D1205" t="str">
            <v>㎡</v>
          </cell>
          <cell r="E1205">
            <v>27200</v>
          </cell>
          <cell r="F1205" t="str">
            <v>P-81</v>
          </cell>
          <cell r="G1205">
            <v>246225</v>
          </cell>
        </row>
        <row r="1206">
          <cell r="A1206">
            <v>246227</v>
          </cell>
          <cell r="B1206" t="str">
            <v>床・縁甲板張</v>
          </cell>
          <cell r="C1206" t="str">
            <v>桧・無節・木造束立て床組共</v>
          </cell>
          <cell r="D1206" t="str">
            <v>㎡</v>
          </cell>
          <cell r="E1206">
            <v>31300</v>
          </cell>
          <cell r="F1206" t="str">
            <v>P-81</v>
          </cell>
          <cell r="G1206">
            <v>246227</v>
          </cell>
        </row>
        <row r="1207">
          <cell r="A1207">
            <v>246231</v>
          </cell>
          <cell r="B1207" t="str">
            <v>床・縁甲板張</v>
          </cell>
          <cell r="C1207" t="str">
            <v>桧・上小節・床組別途</v>
          </cell>
          <cell r="D1207" t="str">
            <v>㎡</v>
          </cell>
          <cell r="E1207">
            <v>14600</v>
          </cell>
          <cell r="F1207" t="str">
            <v>P-81</v>
          </cell>
          <cell r="G1207">
            <v>246231</v>
          </cell>
        </row>
        <row r="1208">
          <cell r="A1208">
            <v>246235</v>
          </cell>
          <cell r="B1208" t="str">
            <v>床・縁甲板張</v>
          </cell>
          <cell r="C1208" t="str">
            <v>桧・上小節・木造ころばし床組共</v>
          </cell>
          <cell r="D1208" t="str">
            <v>㎡</v>
          </cell>
          <cell r="E1208">
            <v>18200</v>
          </cell>
          <cell r="F1208" t="str">
            <v>P-81</v>
          </cell>
          <cell r="G1208">
            <v>246235</v>
          </cell>
        </row>
        <row r="1209">
          <cell r="A1209">
            <v>246237</v>
          </cell>
          <cell r="B1209" t="str">
            <v>床・縁甲板張</v>
          </cell>
          <cell r="C1209" t="str">
            <v>桧・上小節・木造束立て床組共</v>
          </cell>
          <cell r="D1209" t="str">
            <v>㎡</v>
          </cell>
          <cell r="E1209">
            <v>22300</v>
          </cell>
          <cell r="F1209" t="str">
            <v>P-81</v>
          </cell>
          <cell r="G1209">
            <v>246237</v>
          </cell>
        </row>
        <row r="1210">
          <cell r="A1210">
            <v>246241</v>
          </cell>
          <cell r="B1210" t="str">
            <v>床・縁甲板張</v>
          </cell>
          <cell r="C1210" t="str">
            <v>桧・小節・床組別途</v>
          </cell>
          <cell r="D1210" t="str">
            <v>㎡</v>
          </cell>
          <cell r="E1210">
            <v>10500</v>
          </cell>
          <cell r="F1210" t="str">
            <v>P-81</v>
          </cell>
          <cell r="G1210">
            <v>246241</v>
          </cell>
        </row>
        <row r="1211">
          <cell r="A1211">
            <v>246245</v>
          </cell>
          <cell r="B1211" t="str">
            <v>床・縁甲板張</v>
          </cell>
          <cell r="C1211" t="str">
            <v>桧・小節・木造ころばし床組共</v>
          </cell>
          <cell r="D1211" t="str">
            <v>㎡</v>
          </cell>
          <cell r="E1211">
            <v>14100</v>
          </cell>
          <cell r="F1211" t="str">
            <v>P-81</v>
          </cell>
          <cell r="G1211">
            <v>246245</v>
          </cell>
        </row>
        <row r="1212">
          <cell r="A1212">
            <v>246247</v>
          </cell>
          <cell r="B1212" t="str">
            <v>床・縁甲板張</v>
          </cell>
          <cell r="C1212" t="str">
            <v>桧・小節・木造束立て床組共</v>
          </cell>
          <cell r="D1212" t="str">
            <v>㎡</v>
          </cell>
          <cell r="E1212">
            <v>18200</v>
          </cell>
          <cell r="F1212" t="str">
            <v>P-81</v>
          </cell>
          <cell r="G1212">
            <v>246247</v>
          </cell>
        </row>
        <row r="1213">
          <cell r="A1213">
            <v>246251</v>
          </cell>
          <cell r="B1213" t="str">
            <v>床・縁甲板張</v>
          </cell>
          <cell r="C1213" t="str">
            <v>桧・1等・床組別途</v>
          </cell>
          <cell r="D1213" t="str">
            <v>㎡</v>
          </cell>
          <cell r="E1213">
            <v>6750</v>
          </cell>
          <cell r="F1213" t="str">
            <v>P-81</v>
          </cell>
          <cell r="G1213">
            <v>246251</v>
          </cell>
        </row>
        <row r="1214">
          <cell r="A1214">
            <v>246255</v>
          </cell>
          <cell r="B1214" t="str">
            <v>床・縁甲板張</v>
          </cell>
          <cell r="C1214" t="str">
            <v>桧・1等・木造ころばし床組共</v>
          </cell>
          <cell r="D1214" t="str">
            <v>㎡</v>
          </cell>
          <cell r="E1214">
            <v>10400</v>
          </cell>
          <cell r="F1214" t="str">
            <v>P-81</v>
          </cell>
          <cell r="G1214">
            <v>246255</v>
          </cell>
        </row>
        <row r="1215">
          <cell r="A1215">
            <v>246257</v>
          </cell>
          <cell r="B1215" t="str">
            <v>床・縁甲板張</v>
          </cell>
          <cell r="C1215" t="str">
            <v>桧・1等・木造束立て床組共</v>
          </cell>
          <cell r="D1215" t="str">
            <v>㎡</v>
          </cell>
          <cell r="E1215">
            <v>14500</v>
          </cell>
          <cell r="F1215" t="str">
            <v>P-81</v>
          </cell>
          <cell r="G1215">
            <v>246257</v>
          </cell>
        </row>
        <row r="1216">
          <cell r="A1216">
            <v>246261</v>
          </cell>
          <cell r="B1216" t="str">
            <v>外壁・押縁下見板張</v>
          </cell>
          <cell r="C1216" t="str">
            <v>杉・厚15mm・胴縁組別途</v>
          </cell>
          <cell r="D1216" t="str">
            <v>㎡</v>
          </cell>
          <cell r="E1216">
            <v>3170</v>
          </cell>
          <cell r="F1216" t="str">
            <v>P-81</v>
          </cell>
          <cell r="G1216">
            <v>246261</v>
          </cell>
        </row>
        <row r="1217">
          <cell r="A1217">
            <v>246262</v>
          </cell>
          <cell r="B1217" t="str">
            <v>外壁・押縁下見板張</v>
          </cell>
          <cell r="C1217" t="str">
            <v>桧・厚15mm・胴縁組別途</v>
          </cell>
          <cell r="D1217" t="str">
            <v>㎡</v>
          </cell>
          <cell r="E1217">
            <v>3760</v>
          </cell>
          <cell r="F1217" t="str">
            <v>P-81</v>
          </cell>
          <cell r="G1217">
            <v>246262</v>
          </cell>
        </row>
        <row r="1218">
          <cell r="A1218">
            <v>246263</v>
          </cell>
          <cell r="B1218" t="str">
            <v>外壁・押縁下見板張</v>
          </cell>
          <cell r="C1218" t="str">
            <v>松・厚15mm・胴縁組別途</v>
          </cell>
          <cell r="D1218" t="str">
            <v>㎡</v>
          </cell>
          <cell r="E1218">
            <v>3120</v>
          </cell>
          <cell r="F1218" t="str">
            <v>P-81</v>
          </cell>
          <cell r="G1218">
            <v>246263</v>
          </cell>
        </row>
        <row r="1219">
          <cell r="A1219">
            <v>246271</v>
          </cell>
          <cell r="B1219" t="str">
            <v>外壁・羽目板張</v>
          </cell>
          <cell r="C1219" t="str">
            <v>杉・厚15mm・胴縁組別途</v>
          </cell>
          <cell r="D1219" t="str">
            <v>㎡</v>
          </cell>
          <cell r="E1219">
            <v>3170</v>
          </cell>
          <cell r="F1219" t="str">
            <v>P-81</v>
          </cell>
          <cell r="G1219">
            <v>246271</v>
          </cell>
        </row>
        <row r="1220">
          <cell r="A1220">
            <v>246275</v>
          </cell>
          <cell r="B1220" t="str">
            <v>外壁・羽目板張</v>
          </cell>
          <cell r="C1220" t="str">
            <v xml:space="preserve">杉・厚15mm・木造胴縁組共・コンクリート面 </v>
          </cell>
          <cell r="D1220" t="str">
            <v>㎡</v>
          </cell>
          <cell r="E1220">
            <v>6420</v>
          </cell>
          <cell r="F1220" t="str">
            <v>P-81</v>
          </cell>
          <cell r="G1220">
            <v>246275</v>
          </cell>
        </row>
        <row r="1221">
          <cell r="A1221">
            <v>246277</v>
          </cell>
          <cell r="B1221" t="str">
            <v>外壁・羽目板張</v>
          </cell>
          <cell r="C1221" t="str">
            <v>杉・厚15mm・木造胴縁組共・木造面</v>
          </cell>
          <cell r="D1221" t="str">
            <v>㎡</v>
          </cell>
          <cell r="E1221">
            <v>4940</v>
          </cell>
          <cell r="F1221" t="str">
            <v>P-81</v>
          </cell>
          <cell r="G1221">
            <v>246277</v>
          </cell>
        </row>
        <row r="1222">
          <cell r="A1222">
            <v>246281</v>
          </cell>
          <cell r="B1222" t="str">
            <v>外壁・羽目板張</v>
          </cell>
          <cell r="C1222" t="str">
            <v>桧・厚15mm・胴縁組別途</v>
          </cell>
          <cell r="D1222" t="str">
            <v>㎡</v>
          </cell>
          <cell r="E1222">
            <v>3760</v>
          </cell>
          <cell r="F1222" t="str">
            <v>P-81</v>
          </cell>
          <cell r="G1222">
            <v>246281</v>
          </cell>
        </row>
        <row r="1223">
          <cell r="A1223">
            <v>246285</v>
          </cell>
          <cell r="B1223" t="str">
            <v>外壁・羽目板張</v>
          </cell>
          <cell r="C1223" t="str">
            <v>桧・厚15mm・木造胴縁組共・コンクリート面</v>
          </cell>
          <cell r="D1223" t="str">
            <v>㎡</v>
          </cell>
          <cell r="E1223">
            <v>7010</v>
          </cell>
          <cell r="F1223" t="str">
            <v>P-81</v>
          </cell>
          <cell r="G1223">
            <v>246285</v>
          </cell>
        </row>
        <row r="1224">
          <cell r="A1224">
            <v>246287</v>
          </cell>
          <cell r="B1224" t="str">
            <v>外壁・羽目板張</v>
          </cell>
          <cell r="C1224" t="str">
            <v>桧・厚15mm・木造胴縁組共・木造面</v>
          </cell>
          <cell r="D1224" t="str">
            <v>㎡</v>
          </cell>
          <cell r="E1224">
            <v>5530</v>
          </cell>
          <cell r="F1224" t="str">
            <v>P-81</v>
          </cell>
          <cell r="G1224">
            <v>246287</v>
          </cell>
        </row>
        <row r="1225">
          <cell r="A1225">
            <v>246291</v>
          </cell>
          <cell r="B1225" t="str">
            <v>外壁・羽目板張</v>
          </cell>
          <cell r="C1225" t="str">
            <v>松・厚15mm・胴縁組別途</v>
          </cell>
          <cell r="D1225" t="str">
            <v>㎡</v>
          </cell>
          <cell r="E1225">
            <v>3120</v>
          </cell>
          <cell r="F1225" t="str">
            <v>P-81</v>
          </cell>
          <cell r="G1225">
            <v>246291</v>
          </cell>
        </row>
        <row r="1226">
          <cell r="A1226">
            <v>246295</v>
          </cell>
          <cell r="B1226" t="str">
            <v>外壁・羽目板張</v>
          </cell>
          <cell r="C1226" t="str">
            <v>松・厚15mm・木造胴縁組共・コンクリート面</v>
          </cell>
          <cell r="D1226" t="str">
            <v>㎡</v>
          </cell>
          <cell r="E1226">
            <v>6370</v>
          </cell>
          <cell r="F1226" t="str">
            <v>P-81</v>
          </cell>
          <cell r="G1226">
            <v>246295</v>
          </cell>
        </row>
        <row r="1227">
          <cell r="A1227">
            <v>246297</v>
          </cell>
          <cell r="B1227" t="str">
            <v>外壁・羽目板張</v>
          </cell>
          <cell r="C1227" t="str">
            <v>松・厚15mm・木造胴縁組共・木造面</v>
          </cell>
          <cell r="D1227" t="str">
            <v>㎡</v>
          </cell>
          <cell r="E1227">
            <v>4890</v>
          </cell>
          <cell r="F1227" t="str">
            <v>P-81</v>
          </cell>
          <cell r="G1227">
            <v>246297</v>
          </cell>
        </row>
        <row r="1228">
          <cell r="A1228">
            <v>246311</v>
          </cell>
          <cell r="B1228" t="str">
            <v>壁・ラワン合板張</v>
          </cell>
          <cell r="C1228" t="str">
            <v>厚4mm・1類・軸組別途</v>
          </cell>
          <cell r="D1228" t="str">
            <v>㎡</v>
          </cell>
          <cell r="E1228">
            <v>2280</v>
          </cell>
          <cell r="F1228" t="str">
            <v>P-81</v>
          </cell>
          <cell r="G1228">
            <v>246311</v>
          </cell>
        </row>
        <row r="1229">
          <cell r="A1229">
            <v>246315</v>
          </cell>
          <cell r="B1229" t="str">
            <v>壁・ラワン合板張</v>
          </cell>
          <cell r="C1229" t="str">
            <v>厚4mm・1類・木造軸組(大壁)共</v>
          </cell>
          <cell r="D1229" t="str">
            <v>㎡</v>
          </cell>
          <cell r="E1229">
            <v>6860</v>
          </cell>
          <cell r="F1229" t="str">
            <v>P-81</v>
          </cell>
          <cell r="G1229">
            <v>246315</v>
          </cell>
        </row>
        <row r="1230">
          <cell r="A1230">
            <v>246317</v>
          </cell>
          <cell r="B1230" t="str">
            <v>壁・ラワン合板張</v>
          </cell>
          <cell r="C1230" t="str">
            <v>厚4mm・1類・木造間仕切軸組共</v>
          </cell>
          <cell r="D1230" t="str">
            <v>㎡</v>
          </cell>
          <cell r="E1230">
            <v>5540</v>
          </cell>
          <cell r="F1230" t="str">
            <v>P-81</v>
          </cell>
          <cell r="G1230">
            <v>246317</v>
          </cell>
        </row>
        <row r="1231">
          <cell r="A1231">
            <v>246321</v>
          </cell>
          <cell r="B1231" t="str">
            <v>壁・ラワン合板張</v>
          </cell>
          <cell r="C1231" t="str">
            <v>厚5・5mm・1類・軸組別途</v>
          </cell>
          <cell r="D1231" t="str">
            <v>㎡</v>
          </cell>
          <cell r="E1231">
            <v>2390</v>
          </cell>
          <cell r="F1231" t="str">
            <v>P-81</v>
          </cell>
          <cell r="G1231">
            <v>246321</v>
          </cell>
        </row>
        <row r="1232">
          <cell r="A1232">
            <v>246325</v>
          </cell>
          <cell r="B1232" t="str">
            <v>壁・ラワン合板張</v>
          </cell>
          <cell r="C1232" t="str">
            <v>厚5・5mm・1類・木造軸組(大壁)共</v>
          </cell>
          <cell r="D1232" t="str">
            <v>㎡</v>
          </cell>
          <cell r="E1232">
            <v>6970</v>
          </cell>
          <cell r="F1232" t="str">
            <v>P-81</v>
          </cell>
          <cell r="G1232">
            <v>246325</v>
          </cell>
        </row>
        <row r="1233">
          <cell r="A1233">
            <v>246327</v>
          </cell>
          <cell r="B1233" t="str">
            <v>壁・ラワン合板張</v>
          </cell>
          <cell r="C1233" t="str">
            <v>厚5・5mm・1類・木造間仕切軸組共</v>
          </cell>
          <cell r="D1233" t="str">
            <v>㎡</v>
          </cell>
          <cell r="E1233">
            <v>5650</v>
          </cell>
          <cell r="F1233" t="str">
            <v>P-81</v>
          </cell>
          <cell r="G1233">
            <v>246327</v>
          </cell>
        </row>
        <row r="1234">
          <cell r="A1234">
            <v>246331</v>
          </cell>
          <cell r="B1234" t="str">
            <v>壁・ラワン合板張</v>
          </cell>
          <cell r="C1234" t="str">
            <v>厚9mm・1類・軸組別途</v>
          </cell>
          <cell r="D1234" t="str">
            <v>㎡</v>
          </cell>
          <cell r="E1234">
            <v>2810</v>
          </cell>
          <cell r="F1234" t="str">
            <v>P-81</v>
          </cell>
          <cell r="G1234">
            <v>246331</v>
          </cell>
        </row>
        <row r="1235">
          <cell r="A1235">
            <v>246335</v>
          </cell>
          <cell r="B1235" t="str">
            <v>壁・ラワン合板張</v>
          </cell>
          <cell r="C1235" t="str">
            <v>厚9mm・1類・木造軸組(大壁)共</v>
          </cell>
          <cell r="D1235" t="str">
            <v>㎡</v>
          </cell>
          <cell r="E1235">
            <v>7390</v>
          </cell>
          <cell r="F1235" t="str">
            <v>P-81</v>
          </cell>
          <cell r="G1235">
            <v>246335</v>
          </cell>
        </row>
        <row r="1236">
          <cell r="A1236">
            <v>246337</v>
          </cell>
          <cell r="B1236" t="str">
            <v>壁・ラワン合板張</v>
          </cell>
          <cell r="C1236" t="str">
            <v>厚9mm・1類・木造間仕切軸組共</v>
          </cell>
          <cell r="D1236" t="str">
            <v>㎡</v>
          </cell>
          <cell r="E1236">
            <v>6070</v>
          </cell>
          <cell r="F1236" t="str">
            <v>P-81</v>
          </cell>
          <cell r="G1236">
            <v>246337</v>
          </cell>
        </row>
        <row r="1237">
          <cell r="A1237">
            <v>246341</v>
          </cell>
          <cell r="B1237" t="str">
            <v>壁・ラワン合板張</v>
          </cell>
          <cell r="C1237" t="str">
            <v>厚12mm・1類・軸組別途</v>
          </cell>
          <cell r="D1237" t="str">
            <v>㎡</v>
          </cell>
          <cell r="E1237">
            <v>3080</v>
          </cell>
          <cell r="F1237" t="str">
            <v>P-81</v>
          </cell>
          <cell r="G1237">
            <v>246341</v>
          </cell>
        </row>
        <row r="1238">
          <cell r="A1238">
            <v>246345</v>
          </cell>
          <cell r="B1238" t="str">
            <v>壁・ラワン合板張</v>
          </cell>
          <cell r="C1238" t="str">
            <v>厚12mm・1類・木造軸組(大壁)共</v>
          </cell>
          <cell r="D1238" t="str">
            <v>㎡</v>
          </cell>
          <cell r="E1238">
            <v>7660</v>
          </cell>
          <cell r="F1238" t="str">
            <v>P-81</v>
          </cell>
          <cell r="G1238">
            <v>246345</v>
          </cell>
        </row>
        <row r="1239">
          <cell r="A1239">
            <v>246347</v>
          </cell>
          <cell r="B1239" t="str">
            <v>壁・ラワン合板張</v>
          </cell>
          <cell r="C1239" t="str">
            <v>厚12mm・1類・木造間仕切軸組共</v>
          </cell>
          <cell r="D1239" t="str">
            <v>㎡</v>
          </cell>
          <cell r="E1239">
            <v>6340</v>
          </cell>
          <cell r="F1239" t="str">
            <v>P-81</v>
          </cell>
          <cell r="G1239">
            <v>246347</v>
          </cell>
        </row>
        <row r="1240">
          <cell r="A1240">
            <v>246351</v>
          </cell>
          <cell r="B1240" t="str">
            <v>壁・ラワン合板張</v>
          </cell>
          <cell r="C1240" t="str">
            <v>厚4mm・2類・軸組別途</v>
          </cell>
          <cell r="D1240" t="str">
            <v>㎡</v>
          </cell>
          <cell r="E1240">
            <v>2210</v>
          </cell>
          <cell r="F1240" t="str">
            <v>P-81</v>
          </cell>
          <cell r="G1240">
            <v>246351</v>
          </cell>
        </row>
        <row r="1241">
          <cell r="A1241">
            <v>246355</v>
          </cell>
          <cell r="B1241" t="str">
            <v>壁・ラワン合板張</v>
          </cell>
          <cell r="C1241" t="str">
            <v>厚4mm・2類・木造軸組(大壁)共</v>
          </cell>
          <cell r="D1241" t="str">
            <v>㎡</v>
          </cell>
          <cell r="E1241">
            <v>6790</v>
          </cell>
          <cell r="F1241" t="str">
            <v>P-81</v>
          </cell>
          <cell r="G1241">
            <v>246355</v>
          </cell>
        </row>
        <row r="1242">
          <cell r="A1242">
            <v>246357</v>
          </cell>
          <cell r="B1242" t="str">
            <v>壁・ラワン合板張</v>
          </cell>
          <cell r="C1242" t="str">
            <v>厚4mm・2類・木造間仕切軸組共</v>
          </cell>
          <cell r="D1242" t="str">
            <v>㎡</v>
          </cell>
          <cell r="E1242">
            <v>5470</v>
          </cell>
          <cell r="F1242" t="str">
            <v>P-81</v>
          </cell>
          <cell r="G1242">
            <v>246357</v>
          </cell>
        </row>
        <row r="1243">
          <cell r="A1243">
            <v>246361</v>
          </cell>
          <cell r="B1243" t="str">
            <v>壁・ラワン合板張</v>
          </cell>
          <cell r="C1243" t="str">
            <v>厚5.5mm・2類・軸組別途</v>
          </cell>
          <cell r="D1243" t="str">
            <v>㎡</v>
          </cell>
          <cell r="E1243">
            <v>2320</v>
          </cell>
          <cell r="F1243" t="str">
            <v>P-81</v>
          </cell>
          <cell r="G1243">
            <v>246361</v>
          </cell>
        </row>
        <row r="1244">
          <cell r="A1244">
            <v>246365</v>
          </cell>
          <cell r="B1244" t="str">
            <v>壁・ラワン合板張</v>
          </cell>
          <cell r="C1244" t="str">
            <v>厚5.5mm・2類・木造軸組(大壁)共</v>
          </cell>
          <cell r="D1244" t="str">
            <v>㎡</v>
          </cell>
          <cell r="E1244">
            <v>6900</v>
          </cell>
          <cell r="F1244" t="str">
            <v>P-81</v>
          </cell>
          <cell r="G1244">
            <v>246365</v>
          </cell>
        </row>
        <row r="1245">
          <cell r="A1245">
            <v>246367</v>
          </cell>
          <cell r="B1245" t="str">
            <v>壁・ラワン合板張</v>
          </cell>
          <cell r="C1245" t="str">
            <v>厚5.5mm・2類・木造間仕切軸組共</v>
          </cell>
          <cell r="D1245" t="str">
            <v>㎡</v>
          </cell>
          <cell r="E1245">
            <v>5580</v>
          </cell>
          <cell r="F1245" t="str">
            <v>P-81</v>
          </cell>
          <cell r="G1245">
            <v>246367</v>
          </cell>
        </row>
        <row r="1246">
          <cell r="A1246">
            <v>246371</v>
          </cell>
          <cell r="B1246" t="str">
            <v>壁・ラワン合板張</v>
          </cell>
          <cell r="C1246" t="str">
            <v>厚9mm・2類・軸組別途</v>
          </cell>
          <cell r="D1246" t="str">
            <v>㎡</v>
          </cell>
          <cell r="E1246">
            <v>2750</v>
          </cell>
          <cell r="F1246" t="str">
            <v>P-82</v>
          </cell>
          <cell r="G1246">
            <v>246371</v>
          </cell>
        </row>
        <row r="1247">
          <cell r="A1247">
            <v>246375</v>
          </cell>
          <cell r="B1247" t="str">
            <v>壁・ラワン合板張</v>
          </cell>
          <cell r="C1247" t="str">
            <v>厚9mm・2類・木造軸組(大壁)共</v>
          </cell>
          <cell r="D1247" t="str">
            <v>㎡</v>
          </cell>
          <cell r="E1247">
            <v>7330</v>
          </cell>
          <cell r="F1247" t="str">
            <v>P-82</v>
          </cell>
          <cell r="G1247">
            <v>246375</v>
          </cell>
        </row>
        <row r="1248">
          <cell r="A1248">
            <v>246377</v>
          </cell>
          <cell r="B1248" t="str">
            <v>壁・ラワン合板張</v>
          </cell>
          <cell r="C1248" t="str">
            <v>厚9mm・2類・木造間仕切軸組共</v>
          </cell>
          <cell r="D1248" t="str">
            <v>㎡</v>
          </cell>
          <cell r="E1248">
            <v>6010</v>
          </cell>
          <cell r="F1248" t="str">
            <v>P-82</v>
          </cell>
          <cell r="G1248">
            <v>246377</v>
          </cell>
        </row>
        <row r="1249">
          <cell r="A1249">
            <v>246381</v>
          </cell>
          <cell r="B1249" t="str">
            <v>壁・ラワン合板張</v>
          </cell>
          <cell r="C1249" t="str">
            <v>厚12mm・2類・軸組別途</v>
          </cell>
          <cell r="D1249" t="str">
            <v>㎡</v>
          </cell>
          <cell r="E1249">
            <v>2990</v>
          </cell>
          <cell r="F1249" t="str">
            <v>P-82</v>
          </cell>
          <cell r="G1249">
            <v>246381</v>
          </cell>
        </row>
        <row r="1250">
          <cell r="A1250">
            <v>246385</v>
          </cell>
          <cell r="B1250" t="str">
            <v>壁・ラワン合板張</v>
          </cell>
          <cell r="C1250" t="str">
            <v>厚12mm・2類・木造軸組(大壁)共</v>
          </cell>
          <cell r="D1250" t="str">
            <v>㎡</v>
          </cell>
          <cell r="E1250">
            <v>7570</v>
          </cell>
          <cell r="F1250" t="str">
            <v>P-82</v>
          </cell>
          <cell r="G1250">
            <v>246385</v>
          </cell>
        </row>
        <row r="1251">
          <cell r="A1251">
            <v>246387</v>
          </cell>
          <cell r="B1251" t="str">
            <v>壁・ラワン合板張</v>
          </cell>
          <cell r="C1251" t="str">
            <v>厚12mm・2類・木造間仕切軸組共</v>
          </cell>
          <cell r="D1251" t="str">
            <v>㎡</v>
          </cell>
          <cell r="E1251">
            <v>6250</v>
          </cell>
          <cell r="F1251" t="str">
            <v>P-82</v>
          </cell>
          <cell r="G1251">
            <v>246387</v>
          </cell>
        </row>
        <row r="1252">
          <cell r="A1252">
            <v>246401</v>
          </cell>
          <cell r="B1252" t="str">
            <v>壁・しな合板張</v>
          </cell>
          <cell r="C1252" t="str">
            <v>厚4mm・軸組別途</v>
          </cell>
          <cell r="D1252" t="str">
            <v>㎡</v>
          </cell>
          <cell r="E1252">
            <v>2510</v>
          </cell>
          <cell r="F1252" t="str">
            <v>P-82</v>
          </cell>
          <cell r="G1252">
            <v>246401</v>
          </cell>
        </row>
        <row r="1253">
          <cell r="A1253">
            <v>246405</v>
          </cell>
          <cell r="B1253" t="str">
            <v>壁・しな合板張</v>
          </cell>
          <cell r="C1253" t="str">
            <v>厚4mm・木造軸組(大壁)共</v>
          </cell>
          <cell r="D1253" t="str">
            <v>㎡</v>
          </cell>
          <cell r="E1253">
            <v>7090</v>
          </cell>
          <cell r="F1253" t="str">
            <v>P-82</v>
          </cell>
          <cell r="G1253">
            <v>246405</v>
          </cell>
        </row>
        <row r="1254">
          <cell r="A1254">
            <v>246407</v>
          </cell>
          <cell r="B1254" t="str">
            <v>壁・しな合板張</v>
          </cell>
          <cell r="C1254" t="str">
            <v>厚4mm・木造間仕切軸組共</v>
          </cell>
          <cell r="D1254" t="str">
            <v>㎡</v>
          </cell>
          <cell r="E1254">
            <v>5770</v>
          </cell>
          <cell r="F1254" t="str">
            <v>P-82</v>
          </cell>
          <cell r="G1254">
            <v>246407</v>
          </cell>
        </row>
        <row r="1255">
          <cell r="A1255">
            <v>246411</v>
          </cell>
          <cell r="B1255" t="str">
            <v>壁・しな合板張</v>
          </cell>
          <cell r="C1255" t="str">
            <v>厚5.5mm・軸組別途</v>
          </cell>
          <cell r="D1255" t="str">
            <v>㎡</v>
          </cell>
          <cell r="E1255">
            <v>2790</v>
          </cell>
          <cell r="F1255" t="str">
            <v>P-82</v>
          </cell>
          <cell r="G1255">
            <v>246411</v>
          </cell>
        </row>
        <row r="1256">
          <cell r="A1256">
            <v>246415</v>
          </cell>
          <cell r="B1256" t="str">
            <v>壁・しな合板張</v>
          </cell>
          <cell r="C1256" t="str">
            <v>厚5.5mm・木造軸組(大壁)共</v>
          </cell>
          <cell r="D1256" t="str">
            <v>㎡</v>
          </cell>
          <cell r="E1256">
            <v>7370</v>
          </cell>
          <cell r="F1256" t="str">
            <v>P-82</v>
          </cell>
          <cell r="G1256">
            <v>246415</v>
          </cell>
        </row>
        <row r="1257">
          <cell r="A1257">
            <v>246417</v>
          </cell>
          <cell r="B1257" t="str">
            <v>壁・しな合板張</v>
          </cell>
          <cell r="C1257" t="str">
            <v>厚5.5mm・木造間仕切軸組共</v>
          </cell>
          <cell r="D1257" t="str">
            <v>㎡</v>
          </cell>
          <cell r="E1257">
            <v>6050</v>
          </cell>
          <cell r="F1257" t="str">
            <v>P-82</v>
          </cell>
          <cell r="G1257">
            <v>246417</v>
          </cell>
        </row>
        <row r="1258">
          <cell r="A1258">
            <v>246421</v>
          </cell>
          <cell r="B1258" t="str">
            <v>壁・プリント合板張</v>
          </cell>
          <cell r="C1258" t="str">
            <v>厚2.3mm・軸組別途</v>
          </cell>
          <cell r="D1258" t="str">
            <v>㎡</v>
          </cell>
          <cell r="E1258">
            <v>4300</v>
          </cell>
          <cell r="F1258" t="str">
            <v>P-82</v>
          </cell>
          <cell r="G1258">
            <v>246421</v>
          </cell>
        </row>
        <row r="1259">
          <cell r="A1259">
            <v>246423</v>
          </cell>
          <cell r="B1259" t="str">
            <v>壁・プリント合板張</v>
          </cell>
          <cell r="C1259" t="str">
            <v>厚2.3mm・木造軸組(大壁)共</v>
          </cell>
          <cell r="D1259" t="str">
            <v>㎡</v>
          </cell>
          <cell r="E1259">
            <v>8880</v>
          </cell>
          <cell r="F1259" t="str">
            <v>P-82</v>
          </cell>
          <cell r="G1259">
            <v>246423</v>
          </cell>
        </row>
        <row r="1260">
          <cell r="A1260">
            <v>246425</v>
          </cell>
          <cell r="B1260" t="str">
            <v>壁・プリント合板張</v>
          </cell>
          <cell r="C1260" t="str">
            <v>厚3.6mm・軸組別途</v>
          </cell>
          <cell r="D1260" t="str">
            <v>㎡</v>
          </cell>
          <cell r="E1260">
            <v>4490</v>
          </cell>
          <cell r="F1260" t="str">
            <v>P-82</v>
          </cell>
          <cell r="G1260">
            <v>246425</v>
          </cell>
        </row>
        <row r="1261">
          <cell r="A1261">
            <v>246427</v>
          </cell>
          <cell r="B1261" t="str">
            <v>壁・プリント合板張</v>
          </cell>
          <cell r="C1261" t="str">
            <v>厚3.6mm・木造軸組(大壁)共</v>
          </cell>
          <cell r="D1261" t="str">
            <v>㎡</v>
          </cell>
          <cell r="E1261">
            <v>9070</v>
          </cell>
          <cell r="F1261" t="str">
            <v>P-82</v>
          </cell>
          <cell r="G1261">
            <v>246427</v>
          </cell>
        </row>
        <row r="1262">
          <cell r="A1262">
            <v>246431</v>
          </cell>
          <cell r="B1262" t="str">
            <v>壁・プリント合板張</v>
          </cell>
          <cell r="C1262" t="str">
            <v>厚4mm・軸組別途</v>
          </cell>
          <cell r="D1262" t="str">
            <v>㎡</v>
          </cell>
          <cell r="E1262">
            <v>4290</v>
          </cell>
          <cell r="F1262" t="str">
            <v>P-82</v>
          </cell>
          <cell r="G1262">
            <v>246431</v>
          </cell>
        </row>
        <row r="1263">
          <cell r="A1263">
            <v>246435</v>
          </cell>
          <cell r="B1263" t="str">
            <v>壁・プリント合板張</v>
          </cell>
          <cell r="C1263" t="str">
            <v>厚4mm・木造軸組(大壁)共</v>
          </cell>
          <cell r="D1263" t="str">
            <v>㎡</v>
          </cell>
          <cell r="E1263">
            <v>8870</v>
          </cell>
          <cell r="F1263" t="str">
            <v>P-82</v>
          </cell>
          <cell r="G1263">
            <v>246435</v>
          </cell>
        </row>
        <row r="1264">
          <cell r="A1264">
            <v>246441</v>
          </cell>
          <cell r="B1264" t="str">
            <v>壁・プリント合板張</v>
          </cell>
          <cell r="C1264" t="str">
            <v>厚5mm・軸組別途</v>
          </cell>
          <cell r="D1264" t="str">
            <v>㎡</v>
          </cell>
          <cell r="E1264">
            <v>5390</v>
          </cell>
          <cell r="F1264" t="str">
            <v>P-82</v>
          </cell>
          <cell r="G1264">
            <v>246441</v>
          </cell>
        </row>
        <row r="1265">
          <cell r="A1265">
            <v>246445</v>
          </cell>
          <cell r="B1265" t="str">
            <v>壁・プリント合板張</v>
          </cell>
          <cell r="C1265" t="str">
            <v>厚5mm・木造軸組(大壁)共</v>
          </cell>
          <cell r="D1265" t="str">
            <v>㎡</v>
          </cell>
          <cell r="E1265">
            <v>9970</v>
          </cell>
          <cell r="F1265" t="str">
            <v>P-82</v>
          </cell>
          <cell r="G1265">
            <v>246445</v>
          </cell>
        </row>
        <row r="1266">
          <cell r="A1266">
            <v>246451</v>
          </cell>
          <cell r="B1266" t="str">
            <v>壁・天然木化粧合板張</v>
          </cell>
          <cell r="C1266" t="str">
            <v>厚4mm・(サクラ板目)・軸組別途</v>
          </cell>
          <cell r="D1266" t="str">
            <v>㎡</v>
          </cell>
          <cell r="E1266">
            <v>5130</v>
          </cell>
          <cell r="F1266" t="str">
            <v>P-82</v>
          </cell>
          <cell r="G1266">
            <v>246451</v>
          </cell>
        </row>
        <row r="1267">
          <cell r="A1267">
            <v>246455</v>
          </cell>
          <cell r="B1267" t="str">
            <v>壁・天然木化粧合板張</v>
          </cell>
          <cell r="C1267" t="str">
            <v>厚4mm・(サクラ板目)・木造軸組(大壁)共</v>
          </cell>
          <cell r="D1267" t="str">
            <v>㎡</v>
          </cell>
          <cell r="E1267">
            <v>9710</v>
          </cell>
          <cell r="F1267" t="str">
            <v>P-82</v>
          </cell>
          <cell r="G1267">
            <v>246455</v>
          </cell>
        </row>
        <row r="1268">
          <cell r="A1268">
            <v>246461</v>
          </cell>
          <cell r="B1268" t="str">
            <v>壁・天然木化粧合板張</v>
          </cell>
          <cell r="C1268" t="str">
            <v>厚5mm・(チーク板目)・軸組別途</v>
          </cell>
          <cell r="D1268" t="str">
            <v>㎡</v>
          </cell>
          <cell r="E1268">
            <v>5790</v>
          </cell>
          <cell r="F1268" t="str">
            <v>P-82</v>
          </cell>
          <cell r="G1268">
            <v>246461</v>
          </cell>
        </row>
        <row r="1269">
          <cell r="A1269">
            <v>246465</v>
          </cell>
          <cell r="B1269" t="str">
            <v>壁・天然木化粧合板張</v>
          </cell>
          <cell r="C1269" t="str">
            <v>厚5mm・(チーク板目)・木造軸組(大壁)共</v>
          </cell>
          <cell r="D1269" t="str">
            <v>㎡</v>
          </cell>
          <cell r="E1269">
            <v>10300</v>
          </cell>
          <cell r="F1269" t="str">
            <v>P-82</v>
          </cell>
          <cell r="G1269">
            <v>246465</v>
          </cell>
        </row>
        <row r="1270">
          <cell r="A1270">
            <v>246471</v>
          </cell>
          <cell r="B1270" t="str">
            <v>壁・天然木化粧合板張</v>
          </cell>
          <cell r="C1270" t="str">
            <v>厚5.5mm・(ケヤキ板目)・軸組別途</v>
          </cell>
          <cell r="D1270" t="str">
            <v>㎡</v>
          </cell>
          <cell r="E1270">
            <v>8340</v>
          </cell>
          <cell r="F1270" t="str">
            <v>P-82</v>
          </cell>
          <cell r="G1270">
            <v>246471</v>
          </cell>
        </row>
        <row r="1271">
          <cell r="A1271">
            <v>246475</v>
          </cell>
          <cell r="B1271" t="str">
            <v>壁・天然木化粧合板張</v>
          </cell>
          <cell r="C1271" t="str">
            <v>厚5.5mm・(ケヤキ板目)・木造軸組(大壁)共</v>
          </cell>
          <cell r="D1271" t="str">
            <v>㎡</v>
          </cell>
          <cell r="E1271">
            <v>12900</v>
          </cell>
          <cell r="F1271" t="str">
            <v>P-82</v>
          </cell>
          <cell r="G1271">
            <v>246475</v>
          </cell>
        </row>
        <row r="1272">
          <cell r="A1272">
            <v>246501</v>
          </cell>
          <cell r="B1272" t="str">
            <v>壁・オーバーレイ合板張</v>
          </cell>
          <cell r="C1272" t="str">
            <v>厚2.7mm・軸組別途</v>
          </cell>
          <cell r="D1272" t="str">
            <v>㎡</v>
          </cell>
          <cell r="E1272">
            <v>4300</v>
          </cell>
          <cell r="F1272" t="str">
            <v>P-82</v>
          </cell>
          <cell r="G1272">
            <v>246501</v>
          </cell>
        </row>
        <row r="1273">
          <cell r="A1273">
            <v>246505</v>
          </cell>
          <cell r="B1273" t="str">
            <v>壁・オーバーレイ合板張</v>
          </cell>
          <cell r="C1273" t="str">
            <v>厚2.7mm・木造軸組(大壁)共</v>
          </cell>
          <cell r="D1273" t="str">
            <v>㎡</v>
          </cell>
          <cell r="E1273">
            <v>8880</v>
          </cell>
          <cell r="F1273" t="str">
            <v>P-82</v>
          </cell>
          <cell r="G1273">
            <v>246505</v>
          </cell>
        </row>
        <row r="1274">
          <cell r="A1274">
            <v>246511</v>
          </cell>
          <cell r="B1274" t="str">
            <v>壁・オーバーレイ合板張</v>
          </cell>
          <cell r="C1274" t="str">
            <v>厚4mm・軸組別途</v>
          </cell>
          <cell r="D1274" t="str">
            <v>㎡</v>
          </cell>
          <cell r="E1274">
            <v>4640</v>
          </cell>
          <cell r="F1274" t="str">
            <v>P-82</v>
          </cell>
          <cell r="G1274">
            <v>246511</v>
          </cell>
        </row>
        <row r="1275">
          <cell r="A1275">
            <v>246515</v>
          </cell>
          <cell r="B1275" t="str">
            <v>壁・オーバーレイ合板張</v>
          </cell>
          <cell r="C1275" t="str">
            <v>厚4mm・木造軸組(大壁)共</v>
          </cell>
          <cell r="D1275" t="str">
            <v>㎡</v>
          </cell>
          <cell r="E1275">
            <v>9220</v>
          </cell>
          <cell r="F1275" t="str">
            <v>P-82</v>
          </cell>
          <cell r="G1275">
            <v>246515</v>
          </cell>
        </row>
        <row r="1276">
          <cell r="A1276">
            <v>246531</v>
          </cell>
          <cell r="B1276" t="str">
            <v>壁・木毛セメント板張</v>
          </cell>
          <cell r="C1276" t="str">
            <v>軸組別途</v>
          </cell>
          <cell r="D1276" t="str">
            <v>㎡</v>
          </cell>
          <cell r="E1276">
            <v>1870</v>
          </cell>
          <cell r="F1276" t="str">
            <v>P-82</v>
          </cell>
          <cell r="G1276">
            <v>246531</v>
          </cell>
        </row>
        <row r="1277">
          <cell r="A1277">
            <v>246535</v>
          </cell>
          <cell r="B1277" t="str">
            <v>壁・木毛セメント板張</v>
          </cell>
          <cell r="C1277" t="str">
            <v>木造軸組(大壁)共</v>
          </cell>
          <cell r="D1277" t="str">
            <v>㎡</v>
          </cell>
          <cell r="E1277">
            <v>6450</v>
          </cell>
          <cell r="F1277" t="str">
            <v>P-82</v>
          </cell>
          <cell r="G1277">
            <v>246535</v>
          </cell>
        </row>
        <row r="1278">
          <cell r="A1278">
            <v>246537</v>
          </cell>
          <cell r="B1278" t="str">
            <v>壁・木毛セメント板張</v>
          </cell>
          <cell r="C1278" t="str">
            <v>木造間仕切軸組共</v>
          </cell>
          <cell r="D1278" t="str">
            <v>㎡</v>
          </cell>
          <cell r="E1278">
            <v>5130</v>
          </cell>
          <cell r="F1278" t="str">
            <v>P-82</v>
          </cell>
          <cell r="G1278">
            <v>246537</v>
          </cell>
        </row>
        <row r="1279">
          <cell r="A1279">
            <v>246601</v>
          </cell>
          <cell r="B1279" t="str">
            <v>天井・ラワン合板張</v>
          </cell>
          <cell r="C1279" t="str">
            <v>厚2.5mm・2類・下地組別途</v>
          </cell>
          <cell r="D1279" t="str">
            <v>㎡</v>
          </cell>
          <cell r="E1279">
            <v>2110</v>
          </cell>
          <cell r="F1279" t="str">
            <v>P-82</v>
          </cell>
          <cell r="G1279">
            <v>246601</v>
          </cell>
        </row>
        <row r="1280">
          <cell r="A1280">
            <v>246605</v>
          </cell>
          <cell r="B1280" t="str">
            <v>天井・ラワン合板張</v>
          </cell>
          <cell r="C1280" t="str">
            <v>厚2.5mm・2類・木造天井下地組共</v>
          </cell>
          <cell r="D1280" t="str">
            <v>㎡</v>
          </cell>
          <cell r="E1280">
            <v>5170</v>
          </cell>
          <cell r="F1280" t="str">
            <v>P-82</v>
          </cell>
          <cell r="G1280">
            <v>246605</v>
          </cell>
        </row>
        <row r="1281">
          <cell r="A1281">
            <v>246611</v>
          </cell>
          <cell r="B1281" t="str">
            <v>天井・ラワン合板張</v>
          </cell>
          <cell r="C1281" t="str">
            <v>厚4mm・2類・下地組別途</v>
          </cell>
          <cell r="D1281" t="str">
            <v>㎡</v>
          </cell>
          <cell r="E1281">
            <v>2210</v>
          </cell>
          <cell r="F1281" t="str">
            <v>P-82</v>
          </cell>
          <cell r="G1281">
            <v>246611</v>
          </cell>
        </row>
        <row r="1282">
          <cell r="A1282">
            <v>246615</v>
          </cell>
          <cell r="B1282" t="str">
            <v>天井・ラワン合板張</v>
          </cell>
          <cell r="C1282" t="str">
            <v>厚4mm・2類・木造天井下地組共</v>
          </cell>
          <cell r="D1282" t="str">
            <v>㎡</v>
          </cell>
          <cell r="E1282">
            <v>5270</v>
          </cell>
          <cell r="F1282" t="str">
            <v>P-82</v>
          </cell>
          <cell r="G1282">
            <v>246615</v>
          </cell>
        </row>
        <row r="1283">
          <cell r="A1283">
            <v>246621</v>
          </cell>
          <cell r="B1283" t="str">
            <v>天井・しな合板張</v>
          </cell>
          <cell r="C1283" t="str">
            <v>厚4mm・下地組別途</v>
          </cell>
          <cell r="D1283" t="str">
            <v>㎡</v>
          </cell>
          <cell r="E1283">
            <v>2510</v>
          </cell>
          <cell r="F1283" t="str">
            <v>P-82</v>
          </cell>
          <cell r="G1283">
            <v>246621</v>
          </cell>
        </row>
        <row r="1284">
          <cell r="A1284">
            <v>246625</v>
          </cell>
          <cell r="B1284" t="str">
            <v>天井・しな合板張</v>
          </cell>
          <cell r="C1284" t="str">
            <v>厚4mm・木造天井下地組共</v>
          </cell>
          <cell r="D1284" t="str">
            <v>㎡</v>
          </cell>
          <cell r="E1284">
            <v>5570</v>
          </cell>
          <cell r="F1284" t="str">
            <v>P-82</v>
          </cell>
          <cell r="G1284">
            <v>246625</v>
          </cell>
        </row>
        <row r="1285">
          <cell r="A1285">
            <v>246631</v>
          </cell>
          <cell r="B1285" t="str">
            <v>天井・小幅板張</v>
          </cell>
          <cell r="C1285" t="str">
            <v>杉・下地組別途</v>
          </cell>
          <cell r="D1285" t="str">
            <v>㎡</v>
          </cell>
          <cell r="E1285">
            <v>3010</v>
          </cell>
          <cell r="F1285" t="str">
            <v>P-82</v>
          </cell>
          <cell r="G1285">
            <v>246631</v>
          </cell>
        </row>
        <row r="1286">
          <cell r="A1286">
            <v>246635</v>
          </cell>
          <cell r="B1286" t="str">
            <v>天井・小幅板張</v>
          </cell>
          <cell r="C1286" t="str">
            <v>杉・木造天井下地組共</v>
          </cell>
          <cell r="D1286" t="str">
            <v>㎡</v>
          </cell>
          <cell r="E1286">
            <v>6070</v>
          </cell>
          <cell r="F1286" t="str">
            <v>P-82</v>
          </cell>
          <cell r="G1286">
            <v>246635</v>
          </cell>
        </row>
        <row r="1287">
          <cell r="A1287">
            <v>246641</v>
          </cell>
          <cell r="B1287" t="str">
            <v>天井・小幅板張</v>
          </cell>
          <cell r="C1287" t="str">
            <v>桧・下地組別途</v>
          </cell>
          <cell r="D1287" t="str">
            <v>㎡</v>
          </cell>
          <cell r="E1287">
            <v>3440</v>
          </cell>
          <cell r="F1287" t="str">
            <v>P-82</v>
          </cell>
          <cell r="G1287">
            <v>246641</v>
          </cell>
        </row>
        <row r="1288">
          <cell r="A1288">
            <v>246645</v>
          </cell>
          <cell r="B1288" t="str">
            <v>天井・小幅板張</v>
          </cell>
          <cell r="C1288" t="str">
            <v>桧・木造天井下地組共</v>
          </cell>
          <cell r="D1288" t="str">
            <v>㎡</v>
          </cell>
          <cell r="E1288">
            <v>6500</v>
          </cell>
          <cell r="F1288" t="str">
            <v>P-82</v>
          </cell>
          <cell r="G1288">
            <v>246645</v>
          </cell>
        </row>
        <row r="1289">
          <cell r="A1289">
            <v>246651</v>
          </cell>
          <cell r="B1289" t="str">
            <v>天井・プリント合板張</v>
          </cell>
          <cell r="C1289" t="str">
            <v>厚2.3mm・下地組別途</v>
          </cell>
          <cell r="D1289" t="str">
            <v>㎡</v>
          </cell>
          <cell r="E1289">
            <v>4930</v>
          </cell>
          <cell r="F1289" t="str">
            <v>P-82</v>
          </cell>
          <cell r="G1289">
            <v>246651</v>
          </cell>
        </row>
        <row r="1290">
          <cell r="A1290">
            <v>246652</v>
          </cell>
          <cell r="B1290" t="str">
            <v>天井・プリント合板張</v>
          </cell>
          <cell r="C1290" t="str">
            <v>厚2.3mm・木造天井下地組共</v>
          </cell>
          <cell r="D1290" t="str">
            <v>㎡</v>
          </cell>
          <cell r="E1290">
            <v>7990</v>
          </cell>
          <cell r="F1290" t="str">
            <v>P-82</v>
          </cell>
          <cell r="G1290">
            <v>246652</v>
          </cell>
        </row>
        <row r="1291">
          <cell r="A1291">
            <v>246654</v>
          </cell>
          <cell r="B1291" t="str">
            <v>天井・プリント合板張</v>
          </cell>
          <cell r="C1291" t="str">
            <v>厚3.6mm・下地組別途</v>
          </cell>
          <cell r="D1291" t="str">
            <v>㎡</v>
          </cell>
          <cell r="E1291">
            <v>5110</v>
          </cell>
          <cell r="F1291" t="str">
            <v>P-82</v>
          </cell>
          <cell r="G1291">
            <v>246654</v>
          </cell>
        </row>
        <row r="1292">
          <cell r="A1292">
            <v>246655</v>
          </cell>
          <cell r="B1292" t="str">
            <v>天井・プリント合板張</v>
          </cell>
          <cell r="C1292" t="str">
            <v>厚3.6mm・木造天井下地組共</v>
          </cell>
          <cell r="D1292" t="str">
            <v>㎡</v>
          </cell>
          <cell r="E1292">
            <v>8170</v>
          </cell>
          <cell r="F1292" t="str">
            <v>P-82</v>
          </cell>
          <cell r="G1292">
            <v>246655</v>
          </cell>
        </row>
        <row r="1293">
          <cell r="A1293">
            <v>246657</v>
          </cell>
          <cell r="B1293" t="str">
            <v>天井・プリント合板張</v>
          </cell>
          <cell r="C1293" t="str">
            <v>厚4mm・下地組別途</v>
          </cell>
          <cell r="D1293" t="str">
            <v>㎡</v>
          </cell>
          <cell r="E1293">
            <v>4910</v>
          </cell>
          <cell r="F1293" t="str">
            <v>P-82</v>
          </cell>
          <cell r="G1293">
            <v>246657</v>
          </cell>
        </row>
        <row r="1294">
          <cell r="A1294">
            <v>246658</v>
          </cell>
          <cell r="B1294" t="str">
            <v>天井・プリント合板張</v>
          </cell>
          <cell r="C1294" t="str">
            <v>厚4mm・木造天井下地組共</v>
          </cell>
          <cell r="D1294" t="str">
            <v>㎡</v>
          </cell>
          <cell r="E1294">
            <v>7970</v>
          </cell>
          <cell r="F1294" t="str">
            <v>P-83</v>
          </cell>
          <cell r="G1294">
            <v>246658</v>
          </cell>
        </row>
        <row r="1295">
          <cell r="A1295">
            <v>246661</v>
          </cell>
          <cell r="B1295" t="str">
            <v>天井・天然木化粧合板張</v>
          </cell>
          <cell r="C1295" t="str">
            <v>厚4mm・下地組別途</v>
          </cell>
          <cell r="D1295" t="str">
            <v>㎡</v>
          </cell>
          <cell r="E1295">
            <v>5760</v>
          </cell>
          <cell r="F1295" t="str">
            <v>P-83</v>
          </cell>
          <cell r="G1295">
            <v>246661</v>
          </cell>
        </row>
        <row r="1296">
          <cell r="A1296">
            <v>246665</v>
          </cell>
          <cell r="B1296" t="str">
            <v>天井・天然木化粧合板張</v>
          </cell>
          <cell r="C1296" t="str">
            <v>厚4mm・木造天井下地組共</v>
          </cell>
          <cell r="D1296" t="str">
            <v>㎡</v>
          </cell>
          <cell r="E1296">
            <v>8820</v>
          </cell>
          <cell r="F1296" t="str">
            <v>P-83</v>
          </cell>
          <cell r="G1296">
            <v>246665</v>
          </cell>
        </row>
        <row r="1297">
          <cell r="A1297">
            <v>246701</v>
          </cell>
          <cell r="B1297" t="str">
            <v>和室天井</v>
          </cell>
          <cell r="C1297" t="str">
            <v>杉杢(ハリ天)・敷目</v>
          </cell>
          <cell r="D1297" t="str">
            <v>㎡</v>
          </cell>
          <cell r="E1297">
            <v>8240</v>
          </cell>
          <cell r="F1297" t="str">
            <v>P-83</v>
          </cell>
          <cell r="G1297">
            <v>246701</v>
          </cell>
        </row>
        <row r="1298">
          <cell r="A1298">
            <v>246705</v>
          </cell>
          <cell r="B1298" t="str">
            <v>和室天井</v>
          </cell>
          <cell r="C1298" t="str">
            <v>杉柾(ハリ天)・敷目</v>
          </cell>
          <cell r="D1298" t="str">
            <v>㎡</v>
          </cell>
          <cell r="E1298">
            <v>8140</v>
          </cell>
          <cell r="F1298" t="str">
            <v>P-83</v>
          </cell>
          <cell r="G1298">
            <v>246705</v>
          </cell>
        </row>
        <row r="1299">
          <cell r="A1299">
            <v>246711</v>
          </cell>
          <cell r="B1299" t="str">
            <v>和室天井</v>
          </cell>
          <cell r="C1299" t="str">
            <v>杉杢(ハリ天)・竿縁</v>
          </cell>
          <cell r="D1299" t="str">
            <v>㎡</v>
          </cell>
          <cell r="E1299">
            <v>8590</v>
          </cell>
          <cell r="F1299" t="str">
            <v>P-83</v>
          </cell>
          <cell r="G1299">
            <v>246711</v>
          </cell>
        </row>
        <row r="1300">
          <cell r="A1300">
            <v>246715</v>
          </cell>
          <cell r="B1300" t="str">
            <v>和室天井</v>
          </cell>
          <cell r="C1300" t="str">
            <v>杉柾(ハリ天)・竿縁</v>
          </cell>
          <cell r="D1300" t="str">
            <v>㎡</v>
          </cell>
          <cell r="E1300">
            <v>8490</v>
          </cell>
          <cell r="F1300" t="str">
            <v>P-83</v>
          </cell>
          <cell r="G1300">
            <v>246715</v>
          </cell>
        </row>
        <row r="1301">
          <cell r="A1301">
            <v>246721</v>
          </cell>
          <cell r="B1301" t="str">
            <v>和室天井</v>
          </cell>
          <cell r="C1301" t="str">
            <v>杉杢(ハリ天)・竿縁・化粧竿</v>
          </cell>
          <cell r="D1301" t="str">
            <v>㎡</v>
          </cell>
          <cell r="E1301">
            <v>10600</v>
          </cell>
          <cell r="F1301" t="str">
            <v>P-83</v>
          </cell>
          <cell r="G1301">
            <v>246721</v>
          </cell>
        </row>
        <row r="1302">
          <cell r="A1302">
            <v>246725</v>
          </cell>
          <cell r="B1302" t="str">
            <v>和室天井</v>
          </cell>
          <cell r="C1302" t="str">
            <v>杉柾(ハリ天)・竿縁・化粧竿</v>
          </cell>
          <cell r="D1302" t="str">
            <v>㎡</v>
          </cell>
          <cell r="E1302">
            <v>10500</v>
          </cell>
          <cell r="F1302" t="str">
            <v>P-83</v>
          </cell>
          <cell r="G1302">
            <v>246725</v>
          </cell>
        </row>
        <row r="1303">
          <cell r="A1303">
            <v>246731</v>
          </cell>
          <cell r="B1303" t="str">
            <v>和室天井</v>
          </cell>
          <cell r="C1303" t="str">
            <v>杉杢(ハリ天)・舟底</v>
          </cell>
          <cell r="D1303" t="str">
            <v>㎡</v>
          </cell>
          <cell r="E1303">
            <v>9000</v>
          </cell>
          <cell r="F1303" t="str">
            <v>P-83</v>
          </cell>
          <cell r="G1303">
            <v>246731</v>
          </cell>
        </row>
        <row r="1304">
          <cell r="A1304">
            <v>246735</v>
          </cell>
          <cell r="B1304" t="str">
            <v>和室天井</v>
          </cell>
          <cell r="C1304" t="str">
            <v>杉柾(ハリ天)・舟底</v>
          </cell>
          <cell r="D1304" t="str">
            <v>㎡</v>
          </cell>
          <cell r="E1304">
            <v>8900</v>
          </cell>
          <cell r="F1304" t="str">
            <v>P-83</v>
          </cell>
          <cell r="G1304">
            <v>246735</v>
          </cell>
        </row>
        <row r="1305">
          <cell r="A1305">
            <v>246801</v>
          </cell>
          <cell r="B1305" t="str">
            <v>額縁</v>
          </cell>
          <cell r="C1305" t="str">
            <v>杉・材工共</v>
          </cell>
          <cell r="D1305" t="str">
            <v>ｍ</v>
          </cell>
          <cell r="E1305">
            <v>1390</v>
          </cell>
          <cell r="F1305" t="str">
            <v>P-83</v>
          </cell>
          <cell r="G1305">
            <v>246801</v>
          </cell>
        </row>
        <row r="1306">
          <cell r="A1306">
            <v>246803</v>
          </cell>
          <cell r="B1306" t="str">
            <v>額縁</v>
          </cell>
          <cell r="C1306" t="str">
            <v>桧・材工共</v>
          </cell>
          <cell r="D1306" t="str">
            <v>ｍ</v>
          </cell>
          <cell r="E1306">
            <v>1670</v>
          </cell>
          <cell r="F1306" t="str">
            <v>P-83</v>
          </cell>
          <cell r="G1306">
            <v>246803</v>
          </cell>
        </row>
        <row r="1307">
          <cell r="A1307">
            <v>246806</v>
          </cell>
          <cell r="B1307" t="str">
            <v>額縁</v>
          </cell>
          <cell r="C1307" t="str">
            <v>米つが・材工共</v>
          </cell>
          <cell r="D1307" t="str">
            <v>ｍ</v>
          </cell>
          <cell r="E1307">
            <v>1320</v>
          </cell>
          <cell r="F1307" t="str">
            <v>P-83</v>
          </cell>
          <cell r="G1307">
            <v>246806</v>
          </cell>
        </row>
        <row r="1308">
          <cell r="A1308">
            <v>246811</v>
          </cell>
          <cell r="B1308" t="str">
            <v>片開き三方枠</v>
          </cell>
          <cell r="C1308" t="str">
            <v>杉・H210cmまで・W90cmまで</v>
          </cell>
          <cell r="D1308" t="str">
            <v>ヶ所</v>
          </cell>
          <cell r="E1308">
            <v>21400</v>
          </cell>
          <cell r="F1308" t="str">
            <v>P-83</v>
          </cell>
          <cell r="G1308">
            <v>246811</v>
          </cell>
        </row>
        <row r="1309">
          <cell r="A1309">
            <v>246815</v>
          </cell>
          <cell r="B1309" t="str">
            <v>片開き三方枠</v>
          </cell>
          <cell r="C1309" t="str">
            <v>杉・H210cmまで・W90cmまで・(額縁付)</v>
          </cell>
          <cell r="D1309" t="str">
            <v>ヶ所</v>
          </cell>
          <cell r="E1309">
            <v>28400</v>
          </cell>
          <cell r="F1309" t="str">
            <v>P-83</v>
          </cell>
          <cell r="G1309">
            <v>246815</v>
          </cell>
        </row>
        <row r="1310">
          <cell r="A1310">
            <v>246821</v>
          </cell>
          <cell r="B1310" t="str">
            <v>片開き三方枠</v>
          </cell>
          <cell r="C1310" t="str">
            <v>桧・H210cmまで・W90cmまで</v>
          </cell>
          <cell r="D1310" t="str">
            <v>ヶ所</v>
          </cell>
          <cell r="E1310">
            <v>26700</v>
          </cell>
          <cell r="F1310" t="str">
            <v>P-83</v>
          </cell>
          <cell r="G1310">
            <v>246821</v>
          </cell>
        </row>
        <row r="1311">
          <cell r="A1311">
            <v>246825</v>
          </cell>
          <cell r="B1311" t="str">
            <v>片開き三方枠</v>
          </cell>
          <cell r="C1311" t="str">
            <v>桧・H210cmまで・W90cmまで・(額縁付)</v>
          </cell>
          <cell r="D1311" t="str">
            <v>ヶ所</v>
          </cell>
          <cell r="E1311">
            <v>35200</v>
          </cell>
          <cell r="F1311" t="str">
            <v>P-83</v>
          </cell>
          <cell r="G1311">
            <v>246825</v>
          </cell>
        </row>
        <row r="1312">
          <cell r="A1312">
            <v>246831</v>
          </cell>
          <cell r="B1312" t="str">
            <v>片開き三方枠</v>
          </cell>
          <cell r="C1312" t="str">
            <v>米つが・H210cmまで・W90cmまで</v>
          </cell>
          <cell r="D1312" t="str">
            <v>ヶ所</v>
          </cell>
          <cell r="E1312">
            <v>20200</v>
          </cell>
          <cell r="F1312" t="str">
            <v>P-83</v>
          </cell>
          <cell r="G1312">
            <v>246831</v>
          </cell>
        </row>
        <row r="1313">
          <cell r="A1313">
            <v>246835</v>
          </cell>
          <cell r="B1313" t="str">
            <v>片開き三方枠</v>
          </cell>
          <cell r="C1313" t="str">
            <v>米つが・H210cmまで・W90cmまで・(額縁付)</v>
          </cell>
          <cell r="D1313" t="str">
            <v>ヶ所</v>
          </cell>
          <cell r="E1313">
            <v>26900</v>
          </cell>
          <cell r="F1313" t="str">
            <v>P-83</v>
          </cell>
          <cell r="G1313">
            <v>246835</v>
          </cell>
        </row>
        <row r="1314">
          <cell r="A1314">
            <v>246841</v>
          </cell>
          <cell r="B1314" t="str">
            <v>両開き三方枠</v>
          </cell>
          <cell r="C1314" t="str">
            <v>杉・H210cmまで・W180cmまで</v>
          </cell>
          <cell r="D1314" t="str">
            <v>ヶ所</v>
          </cell>
          <cell r="E1314">
            <v>25000</v>
          </cell>
          <cell r="F1314" t="str">
            <v>P-83</v>
          </cell>
          <cell r="G1314">
            <v>246841</v>
          </cell>
        </row>
        <row r="1315">
          <cell r="A1315">
            <v>246845</v>
          </cell>
          <cell r="B1315" t="str">
            <v>両開き三方枠</v>
          </cell>
          <cell r="C1315" t="str">
            <v>杉・H210cmまで・W180cmまで・(額縁付)</v>
          </cell>
          <cell r="D1315" t="str">
            <v>ヶ所</v>
          </cell>
          <cell r="E1315">
            <v>33300</v>
          </cell>
          <cell r="F1315" t="str">
            <v>P-83</v>
          </cell>
          <cell r="G1315">
            <v>246845</v>
          </cell>
        </row>
        <row r="1316">
          <cell r="A1316">
            <v>246851</v>
          </cell>
          <cell r="B1316" t="str">
            <v>両開き三方枠</v>
          </cell>
          <cell r="C1316" t="str">
            <v>桧・H210cmまで・W180cmまで</v>
          </cell>
          <cell r="D1316" t="str">
            <v>ヶ所</v>
          </cell>
          <cell r="E1316">
            <v>31100</v>
          </cell>
          <cell r="F1316" t="str">
            <v>P-83</v>
          </cell>
          <cell r="G1316">
            <v>246851</v>
          </cell>
        </row>
        <row r="1317">
          <cell r="A1317">
            <v>246855</v>
          </cell>
          <cell r="B1317" t="str">
            <v>両開き三方枠</v>
          </cell>
          <cell r="C1317" t="str">
            <v>桧・H210cmまで・W180cmまで・(額縁付)</v>
          </cell>
          <cell r="D1317" t="str">
            <v>ヶ所</v>
          </cell>
          <cell r="E1317">
            <v>41100</v>
          </cell>
          <cell r="F1317" t="str">
            <v>P-83</v>
          </cell>
          <cell r="G1317">
            <v>246855</v>
          </cell>
        </row>
        <row r="1318">
          <cell r="A1318">
            <v>246861</v>
          </cell>
          <cell r="B1318" t="str">
            <v>両開き三方枠</v>
          </cell>
          <cell r="C1318" t="str">
            <v>米つが・H210cmまで・W180cmまで</v>
          </cell>
          <cell r="D1318" t="str">
            <v>ヶ所</v>
          </cell>
          <cell r="E1318">
            <v>23600</v>
          </cell>
          <cell r="F1318" t="str">
            <v>P-83</v>
          </cell>
          <cell r="G1318">
            <v>246861</v>
          </cell>
        </row>
        <row r="1319">
          <cell r="A1319">
            <v>246865</v>
          </cell>
          <cell r="B1319" t="str">
            <v>両開き三方枠</v>
          </cell>
          <cell r="C1319" t="str">
            <v>米つが・H210cmまで・W180cmまで・(額縁付)</v>
          </cell>
          <cell r="D1319" t="str">
            <v>ヶ所</v>
          </cell>
          <cell r="E1319">
            <v>31500</v>
          </cell>
          <cell r="F1319" t="str">
            <v>P-83</v>
          </cell>
          <cell r="G1319">
            <v>246865</v>
          </cell>
        </row>
        <row r="1320">
          <cell r="A1320">
            <v>246871</v>
          </cell>
          <cell r="B1320" t="str">
            <v>引き違い窓枠</v>
          </cell>
          <cell r="C1320" t="str">
            <v>桧・H120cm程度・W170cm程度</v>
          </cell>
          <cell r="D1320" t="str">
            <v>ヶ所</v>
          </cell>
          <cell r="E1320">
            <v>28900</v>
          </cell>
          <cell r="F1320" t="str">
            <v>P-83</v>
          </cell>
          <cell r="G1320">
            <v>246871</v>
          </cell>
        </row>
        <row r="1321">
          <cell r="A1321">
            <v>246875</v>
          </cell>
          <cell r="B1321" t="str">
            <v>引き違い窓枠</v>
          </cell>
          <cell r="C1321" t="str">
            <v>桧・H136cm程度・W170cm程度</v>
          </cell>
          <cell r="D1321" t="str">
            <v>ヶ所</v>
          </cell>
          <cell r="E1321">
            <v>30100</v>
          </cell>
          <cell r="F1321" t="str">
            <v>P-83</v>
          </cell>
          <cell r="G1321">
            <v>246875</v>
          </cell>
        </row>
        <row r="1322">
          <cell r="A1322">
            <v>246881</v>
          </cell>
          <cell r="B1322" t="str">
            <v>引き違い窓枠</v>
          </cell>
          <cell r="C1322" t="str">
            <v>桧・H180cm程度・W170cm程度</v>
          </cell>
          <cell r="D1322" t="str">
            <v>ヶ所</v>
          </cell>
          <cell r="E1322">
            <v>34500</v>
          </cell>
          <cell r="F1322" t="str">
            <v>P-83</v>
          </cell>
          <cell r="G1322">
            <v>246881</v>
          </cell>
        </row>
        <row r="1323">
          <cell r="A1323">
            <v>246885</v>
          </cell>
          <cell r="B1323" t="str">
            <v>引き違い窓枠</v>
          </cell>
          <cell r="C1323" t="str">
            <v>桧・H136cm程度・W273cm程度</v>
          </cell>
          <cell r="D1323" t="str">
            <v>ヶ所</v>
          </cell>
          <cell r="E1323">
            <v>40400</v>
          </cell>
          <cell r="F1323" t="str">
            <v>P-83</v>
          </cell>
          <cell r="G1323">
            <v>246885</v>
          </cell>
        </row>
        <row r="1324">
          <cell r="A1324">
            <v>246891</v>
          </cell>
          <cell r="B1324" t="str">
            <v>引き違い窓枠</v>
          </cell>
          <cell r="C1324" t="str">
            <v>桧・H182cm程度・W273cm程度</v>
          </cell>
          <cell r="D1324" t="str">
            <v>ヶ所</v>
          </cell>
          <cell r="E1324">
            <v>44800</v>
          </cell>
          <cell r="F1324" t="str">
            <v>P-83</v>
          </cell>
          <cell r="G1324">
            <v>246891</v>
          </cell>
        </row>
        <row r="1325">
          <cell r="A1325">
            <v>246901</v>
          </cell>
          <cell r="B1325" t="str">
            <v>上がりかまち</v>
          </cell>
          <cell r="C1325" t="str">
            <v>杉</v>
          </cell>
          <cell r="D1325" t="str">
            <v>ｍ</v>
          </cell>
          <cell r="E1325">
            <v>4100</v>
          </cell>
          <cell r="F1325" t="str">
            <v>P-83</v>
          </cell>
          <cell r="G1325">
            <v>246901</v>
          </cell>
        </row>
        <row r="1326">
          <cell r="A1326">
            <v>246903</v>
          </cell>
          <cell r="B1326" t="str">
            <v>上がりかまち</v>
          </cell>
          <cell r="C1326" t="str">
            <v>桧</v>
          </cell>
          <cell r="D1326" t="str">
            <v>ｍ</v>
          </cell>
          <cell r="E1326">
            <v>4660</v>
          </cell>
          <cell r="F1326" t="str">
            <v>P-83</v>
          </cell>
          <cell r="G1326">
            <v>246903</v>
          </cell>
        </row>
        <row r="1327">
          <cell r="A1327">
            <v>246906</v>
          </cell>
          <cell r="B1327" t="str">
            <v>上がりかまち</v>
          </cell>
          <cell r="C1327" t="str">
            <v>米つが</v>
          </cell>
          <cell r="D1327" t="str">
            <v>ｍ</v>
          </cell>
          <cell r="E1327">
            <v>4100</v>
          </cell>
          <cell r="F1327" t="str">
            <v>P-83</v>
          </cell>
          <cell r="G1327">
            <v>246906</v>
          </cell>
        </row>
        <row r="1328">
          <cell r="A1328">
            <v>246909</v>
          </cell>
          <cell r="B1328" t="str">
            <v>上がりかまち</v>
          </cell>
          <cell r="C1328" t="str">
            <v>米ひば</v>
          </cell>
          <cell r="D1328" t="str">
            <v>ｍ</v>
          </cell>
          <cell r="E1328">
            <v>4480</v>
          </cell>
          <cell r="F1328" t="str">
            <v>P-83</v>
          </cell>
          <cell r="G1328">
            <v>246909</v>
          </cell>
        </row>
        <row r="1329">
          <cell r="A1329">
            <v>246911</v>
          </cell>
          <cell r="B1329" t="str">
            <v>畳寄せ</v>
          </cell>
          <cell r="C1329" t="str">
            <v>杉</v>
          </cell>
          <cell r="D1329" t="str">
            <v>ｍ</v>
          </cell>
          <cell r="E1329">
            <v>1910</v>
          </cell>
          <cell r="F1329" t="str">
            <v>P-83</v>
          </cell>
          <cell r="G1329">
            <v>246911</v>
          </cell>
        </row>
        <row r="1330">
          <cell r="A1330">
            <v>246913</v>
          </cell>
          <cell r="B1330" t="str">
            <v>畳寄せ</v>
          </cell>
          <cell r="C1330" t="str">
            <v>桧</v>
          </cell>
          <cell r="D1330" t="str">
            <v>ｍ</v>
          </cell>
          <cell r="E1330">
            <v>1930</v>
          </cell>
          <cell r="F1330" t="str">
            <v>P-83</v>
          </cell>
          <cell r="G1330">
            <v>246913</v>
          </cell>
        </row>
        <row r="1331">
          <cell r="A1331">
            <v>246916</v>
          </cell>
          <cell r="B1331" t="str">
            <v>畳寄せ</v>
          </cell>
          <cell r="C1331" t="str">
            <v>米つが</v>
          </cell>
          <cell r="D1331" t="str">
            <v>ｍ</v>
          </cell>
          <cell r="E1331">
            <v>1950</v>
          </cell>
          <cell r="F1331" t="str">
            <v>P-83</v>
          </cell>
          <cell r="G1331">
            <v>246916</v>
          </cell>
        </row>
        <row r="1332">
          <cell r="A1332">
            <v>246921</v>
          </cell>
          <cell r="B1332" t="str">
            <v>幅木</v>
          </cell>
          <cell r="C1332" t="str">
            <v>杉</v>
          </cell>
          <cell r="D1332" t="str">
            <v>ｍ</v>
          </cell>
          <cell r="E1332">
            <v>2720</v>
          </cell>
          <cell r="F1332" t="str">
            <v>P-83</v>
          </cell>
          <cell r="G1332">
            <v>246921</v>
          </cell>
        </row>
        <row r="1333">
          <cell r="A1333">
            <v>246923</v>
          </cell>
          <cell r="B1333" t="str">
            <v>幅木</v>
          </cell>
          <cell r="C1333" t="str">
            <v>桧</v>
          </cell>
          <cell r="D1333" t="str">
            <v>ｍ</v>
          </cell>
          <cell r="E1333">
            <v>3000</v>
          </cell>
          <cell r="F1333" t="str">
            <v>P-83</v>
          </cell>
          <cell r="G1333">
            <v>246923</v>
          </cell>
        </row>
        <row r="1334">
          <cell r="A1334">
            <v>246926</v>
          </cell>
          <cell r="B1334" t="str">
            <v>幅木</v>
          </cell>
          <cell r="C1334" t="str">
            <v>米つが</v>
          </cell>
          <cell r="D1334" t="str">
            <v>ｍ</v>
          </cell>
          <cell r="E1334">
            <v>2650</v>
          </cell>
          <cell r="F1334" t="str">
            <v>P-83</v>
          </cell>
          <cell r="G1334">
            <v>246926</v>
          </cell>
        </row>
        <row r="1335">
          <cell r="A1335">
            <v>246931</v>
          </cell>
          <cell r="B1335" t="str">
            <v>ぞうきんずり</v>
          </cell>
          <cell r="C1335" t="str">
            <v>杉</v>
          </cell>
          <cell r="D1335" t="str">
            <v>ｍ</v>
          </cell>
          <cell r="E1335">
            <v>930</v>
          </cell>
          <cell r="F1335" t="str">
            <v>P-83</v>
          </cell>
          <cell r="G1335">
            <v>246931</v>
          </cell>
        </row>
        <row r="1336">
          <cell r="A1336">
            <v>246933</v>
          </cell>
          <cell r="B1336" t="str">
            <v>ぞうきんずり</v>
          </cell>
          <cell r="C1336" t="str">
            <v>桧</v>
          </cell>
          <cell r="D1336" t="str">
            <v>ｍ</v>
          </cell>
          <cell r="E1336">
            <v>930</v>
          </cell>
          <cell r="F1336" t="str">
            <v>P-83</v>
          </cell>
          <cell r="G1336">
            <v>246933</v>
          </cell>
        </row>
        <row r="1337">
          <cell r="A1337">
            <v>246936</v>
          </cell>
          <cell r="B1337" t="str">
            <v>ぞうきんずり</v>
          </cell>
          <cell r="C1337" t="str">
            <v>米つが</v>
          </cell>
          <cell r="D1337" t="str">
            <v>ｍ</v>
          </cell>
          <cell r="E1337">
            <v>930</v>
          </cell>
          <cell r="F1337" t="str">
            <v>P-83</v>
          </cell>
          <cell r="G1337">
            <v>246936</v>
          </cell>
        </row>
        <row r="1338">
          <cell r="A1338">
            <v>246941</v>
          </cell>
          <cell r="B1338" t="str">
            <v>敷鴨居</v>
          </cell>
          <cell r="C1338" t="str">
            <v>杉・(敷居・鴨居セット)</v>
          </cell>
          <cell r="D1338" t="str">
            <v>ｍ</v>
          </cell>
          <cell r="E1338">
            <v>6300</v>
          </cell>
          <cell r="F1338" t="str">
            <v>P-83</v>
          </cell>
          <cell r="G1338">
            <v>246941</v>
          </cell>
        </row>
        <row r="1339">
          <cell r="A1339">
            <v>246943</v>
          </cell>
          <cell r="B1339" t="str">
            <v>敷鴨居</v>
          </cell>
          <cell r="C1339" t="str">
            <v>桧・(敷居・鴨居セット)</v>
          </cell>
          <cell r="D1339" t="str">
            <v>ｍ</v>
          </cell>
          <cell r="E1339">
            <v>7250</v>
          </cell>
          <cell r="F1339" t="str">
            <v>P-83</v>
          </cell>
          <cell r="G1339">
            <v>246943</v>
          </cell>
        </row>
        <row r="1340">
          <cell r="A1340">
            <v>246946</v>
          </cell>
          <cell r="B1340" t="str">
            <v>敷鴨居</v>
          </cell>
          <cell r="C1340" t="str">
            <v>米つが・(敷居・鴨居セット)</v>
          </cell>
          <cell r="D1340" t="str">
            <v>ｍ</v>
          </cell>
          <cell r="E1340">
            <v>6080</v>
          </cell>
          <cell r="F1340" t="str">
            <v>P-83</v>
          </cell>
          <cell r="G1340">
            <v>246946</v>
          </cell>
        </row>
        <row r="1341">
          <cell r="A1341">
            <v>246951</v>
          </cell>
          <cell r="B1341" t="str">
            <v>付け鴨居</v>
          </cell>
          <cell r="C1341" t="str">
            <v>杉</v>
          </cell>
          <cell r="D1341" t="str">
            <v>ｍ</v>
          </cell>
          <cell r="E1341">
            <v>1940</v>
          </cell>
          <cell r="F1341" t="str">
            <v>P-83</v>
          </cell>
          <cell r="G1341">
            <v>246951</v>
          </cell>
        </row>
        <row r="1342">
          <cell r="A1342">
            <v>246953</v>
          </cell>
          <cell r="B1342" t="str">
            <v>付け鴨居</v>
          </cell>
          <cell r="C1342" t="str">
            <v>桧</v>
          </cell>
          <cell r="D1342" t="str">
            <v>ｍ</v>
          </cell>
          <cell r="E1342">
            <v>1990</v>
          </cell>
          <cell r="F1342" t="str">
            <v>P-84</v>
          </cell>
          <cell r="G1342">
            <v>246953</v>
          </cell>
        </row>
        <row r="1343">
          <cell r="A1343">
            <v>246956</v>
          </cell>
          <cell r="B1343" t="str">
            <v>付け鴨居</v>
          </cell>
          <cell r="C1343" t="str">
            <v>米つが</v>
          </cell>
          <cell r="D1343" t="str">
            <v>ｍ</v>
          </cell>
          <cell r="E1343">
            <v>2010</v>
          </cell>
          <cell r="F1343" t="str">
            <v>P-84</v>
          </cell>
          <cell r="G1343">
            <v>246956</v>
          </cell>
        </row>
        <row r="1344">
          <cell r="A1344">
            <v>246961</v>
          </cell>
          <cell r="B1344" t="str">
            <v>長押し</v>
          </cell>
          <cell r="C1344" t="str">
            <v>杉</v>
          </cell>
          <cell r="D1344" t="str">
            <v>ｍ</v>
          </cell>
          <cell r="E1344">
            <v>2850</v>
          </cell>
          <cell r="F1344" t="str">
            <v>P-84</v>
          </cell>
          <cell r="G1344">
            <v>246961</v>
          </cell>
        </row>
        <row r="1345">
          <cell r="A1345">
            <v>246963</v>
          </cell>
          <cell r="B1345" t="str">
            <v>長押し</v>
          </cell>
          <cell r="C1345" t="str">
            <v>桧</v>
          </cell>
          <cell r="D1345" t="str">
            <v>ｍ</v>
          </cell>
          <cell r="E1345">
            <v>3800</v>
          </cell>
          <cell r="F1345" t="str">
            <v>P-84</v>
          </cell>
          <cell r="G1345">
            <v>246963</v>
          </cell>
        </row>
        <row r="1346">
          <cell r="A1346">
            <v>246966</v>
          </cell>
          <cell r="B1346" t="str">
            <v>長押し</v>
          </cell>
          <cell r="C1346" t="str">
            <v>米つが</v>
          </cell>
          <cell r="D1346" t="str">
            <v>ｍ</v>
          </cell>
          <cell r="E1346">
            <v>2630</v>
          </cell>
          <cell r="F1346" t="str">
            <v>P-84</v>
          </cell>
          <cell r="G1346">
            <v>246966</v>
          </cell>
        </row>
        <row r="1347">
          <cell r="A1347">
            <v>246971</v>
          </cell>
          <cell r="B1347" t="str">
            <v>回り縁</v>
          </cell>
          <cell r="C1347" t="str">
            <v>杉</v>
          </cell>
          <cell r="D1347" t="str">
            <v>ｍ</v>
          </cell>
          <cell r="E1347">
            <v>1940</v>
          </cell>
          <cell r="F1347" t="str">
            <v>P-84</v>
          </cell>
          <cell r="G1347">
            <v>246971</v>
          </cell>
        </row>
        <row r="1348">
          <cell r="A1348">
            <v>246973</v>
          </cell>
          <cell r="B1348" t="str">
            <v>回り縁</v>
          </cell>
          <cell r="C1348" t="str">
            <v>桧</v>
          </cell>
          <cell r="D1348" t="str">
            <v>ｍ</v>
          </cell>
          <cell r="E1348">
            <v>1990</v>
          </cell>
          <cell r="F1348" t="str">
            <v>P-84</v>
          </cell>
          <cell r="G1348">
            <v>246973</v>
          </cell>
        </row>
        <row r="1349">
          <cell r="A1349">
            <v>246976</v>
          </cell>
          <cell r="B1349" t="str">
            <v>回り縁</v>
          </cell>
          <cell r="C1349" t="str">
            <v>米つが</v>
          </cell>
          <cell r="D1349" t="str">
            <v>ｍ</v>
          </cell>
          <cell r="E1349">
            <v>2010</v>
          </cell>
          <cell r="F1349" t="str">
            <v>P-84</v>
          </cell>
          <cell r="G1349">
            <v>246976</v>
          </cell>
        </row>
        <row r="1350">
          <cell r="A1350">
            <v>247001</v>
          </cell>
          <cell r="B1350" t="str">
            <v>樋工事・(切妻・片流)</v>
          </cell>
          <cell r="C1350" t="str">
            <v>建㎡100㎡未満・塩ビ半円100mm</v>
          </cell>
          <cell r="D1350" t="str">
            <v>建㎡</v>
          </cell>
          <cell r="E1350">
            <v>530</v>
          </cell>
          <cell r="F1350" t="str">
            <v>P-85</v>
          </cell>
          <cell r="G1350">
            <v>247001</v>
          </cell>
        </row>
        <row r="1351">
          <cell r="A1351">
            <v>247002</v>
          </cell>
          <cell r="B1351" t="str">
            <v>樋工事・(切妻・片流)</v>
          </cell>
          <cell r="C1351" t="str">
            <v>建㎡100㎡未満・塩ビ半円120mm</v>
          </cell>
          <cell r="D1351" t="str">
            <v>建㎡</v>
          </cell>
          <cell r="E1351">
            <v>600</v>
          </cell>
          <cell r="F1351" t="str">
            <v>P-85</v>
          </cell>
          <cell r="G1351">
            <v>247002</v>
          </cell>
        </row>
        <row r="1352">
          <cell r="A1352">
            <v>247003</v>
          </cell>
          <cell r="B1352" t="str">
            <v>樋工事・(切妻・片流)</v>
          </cell>
          <cell r="C1352" t="str">
            <v>建㎡100㎡未満・塩ビ角型120mm</v>
          </cell>
          <cell r="D1352" t="str">
            <v>建㎡</v>
          </cell>
          <cell r="E1352">
            <v>660</v>
          </cell>
          <cell r="F1352" t="str">
            <v>P-85</v>
          </cell>
          <cell r="G1352">
            <v>247003</v>
          </cell>
        </row>
        <row r="1353">
          <cell r="A1353">
            <v>247004</v>
          </cell>
          <cell r="B1353" t="str">
            <v>樋工事・(切妻・片流)</v>
          </cell>
          <cell r="C1353" t="str">
            <v>建㎡100㎡未満・塩ビ角型150mm</v>
          </cell>
          <cell r="D1353" t="str">
            <v>建㎡</v>
          </cell>
          <cell r="E1353">
            <v>790</v>
          </cell>
          <cell r="F1353" t="str">
            <v>P-85</v>
          </cell>
          <cell r="G1353">
            <v>247004</v>
          </cell>
        </row>
        <row r="1354">
          <cell r="A1354">
            <v>247005</v>
          </cell>
          <cell r="B1354" t="str">
            <v>樋工事・(切妻・片流)</v>
          </cell>
          <cell r="C1354" t="str">
            <v>建㎡100㎡以上300㎡未満・塩ビ半円100mm</v>
          </cell>
          <cell r="D1354" t="str">
            <v>建㎡</v>
          </cell>
          <cell r="E1354">
            <v>440</v>
          </cell>
          <cell r="F1354" t="str">
            <v>P-85</v>
          </cell>
          <cell r="G1354">
            <v>247005</v>
          </cell>
        </row>
        <row r="1355">
          <cell r="A1355">
            <v>247006</v>
          </cell>
          <cell r="B1355" t="str">
            <v>樋工事・(切妻・片流)</v>
          </cell>
          <cell r="C1355" t="str">
            <v>建㎡100㎡以上300㎡未満・塩ビ半円120mm</v>
          </cell>
          <cell r="D1355" t="str">
            <v>建㎡</v>
          </cell>
          <cell r="E1355">
            <v>490</v>
          </cell>
          <cell r="F1355" t="str">
            <v>P-85</v>
          </cell>
          <cell r="G1355">
            <v>247006</v>
          </cell>
        </row>
        <row r="1356">
          <cell r="A1356">
            <v>247007</v>
          </cell>
          <cell r="B1356" t="str">
            <v>樋工事・(切妻・片流)</v>
          </cell>
          <cell r="C1356" t="str">
            <v>建㎡100㎡以上300㎡未満・塩ビ角型120mm</v>
          </cell>
          <cell r="D1356" t="str">
            <v>建㎡</v>
          </cell>
          <cell r="E1356">
            <v>540</v>
          </cell>
          <cell r="F1356" t="str">
            <v>P-85</v>
          </cell>
          <cell r="G1356">
            <v>247007</v>
          </cell>
        </row>
        <row r="1357">
          <cell r="A1357">
            <v>247008</v>
          </cell>
          <cell r="B1357" t="str">
            <v>樋工事・(切妻・片流)</v>
          </cell>
          <cell r="C1357" t="str">
            <v>建㎡100㎡以上300㎡未満・塩ビ角型150mm</v>
          </cell>
          <cell r="D1357" t="str">
            <v>建㎡</v>
          </cell>
          <cell r="E1357">
            <v>660</v>
          </cell>
          <cell r="F1357" t="str">
            <v>P-85</v>
          </cell>
          <cell r="G1357">
            <v>247008</v>
          </cell>
        </row>
        <row r="1358">
          <cell r="A1358">
            <v>247009</v>
          </cell>
          <cell r="B1358" t="str">
            <v>樋工事・(切妻・片流)</v>
          </cell>
          <cell r="C1358" t="str">
            <v>建㎡300㎡以上・塩ビ半円120mm</v>
          </cell>
          <cell r="D1358" t="str">
            <v>建㎡</v>
          </cell>
          <cell r="E1358">
            <v>390</v>
          </cell>
          <cell r="F1358" t="str">
            <v>P-85</v>
          </cell>
          <cell r="G1358">
            <v>247009</v>
          </cell>
        </row>
        <row r="1359">
          <cell r="A1359">
            <v>247010</v>
          </cell>
          <cell r="B1359" t="str">
            <v>樋工事・(切妻・片流)</v>
          </cell>
          <cell r="C1359" t="str">
            <v>建㎡300㎡以上・塩ビ角型120mm</v>
          </cell>
          <cell r="D1359" t="str">
            <v>建㎡</v>
          </cell>
          <cell r="E1359">
            <v>430</v>
          </cell>
          <cell r="F1359" t="str">
            <v>P-85</v>
          </cell>
          <cell r="G1359">
            <v>247010</v>
          </cell>
        </row>
        <row r="1360">
          <cell r="A1360">
            <v>247011</v>
          </cell>
          <cell r="B1360" t="str">
            <v>樋工事・(切妻・片流)</v>
          </cell>
          <cell r="C1360" t="str">
            <v>建㎡300㎡以上・塩ビ角型150mm</v>
          </cell>
          <cell r="D1360" t="str">
            <v>建㎡</v>
          </cell>
          <cell r="E1360">
            <v>510</v>
          </cell>
          <cell r="F1360" t="str">
            <v>P-85</v>
          </cell>
          <cell r="G1360">
            <v>247011</v>
          </cell>
        </row>
        <row r="1361">
          <cell r="A1361">
            <v>247035</v>
          </cell>
          <cell r="B1361" t="str">
            <v>樋工事・(陸屋根)</v>
          </cell>
          <cell r="C1361" t="str">
            <v>建㎡100㎡未満・軒高6m程度・竪樋VP管</v>
          </cell>
          <cell r="D1361" t="str">
            <v>建㎡</v>
          </cell>
          <cell r="E1361">
            <v>650</v>
          </cell>
          <cell r="F1361" t="str">
            <v>P-85</v>
          </cell>
          <cell r="G1361">
            <v>247035</v>
          </cell>
        </row>
        <row r="1362">
          <cell r="A1362">
            <v>247036</v>
          </cell>
          <cell r="B1362" t="str">
            <v>樋工事・(陸屋根)</v>
          </cell>
          <cell r="C1362" t="str">
            <v>建㎡100㎡未満・軒高9m程度・竪樋VP管</v>
          </cell>
          <cell r="D1362" t="str">
            <v>建㎡</v>
          </cell>
          <cell r="E1362">
            <v>830</v>
          </cell>
          <cell r="F1362" t="str">
            <v>P-85</v>
          </cell>
          <cell r="G1362">
            <v>247036</v>
          </cell>
        </row>
        <row r="1363">
          <cell r="A1363">
            <v>247037</v>
          </cell>
          <cell r="B1363" t="str">
            <v>樋工事・(陸屋根)</v>
          </cell>
          <cell r="C1363" t="str">
            <v>建㎡100㎡未満・軒高12m程度・竪樋VP管</v>
          </cell>
          <cell r="D1363" t="str">
            <v>建㎡</v>
          </cell>
          <cell r="E1363">
            <v>1000</v>
          </cell>
          <cell r="F1363" t="str">
            <v>P-85</v>
          </cell>
          <cell r="G1363">
            <v>247037</v>
          </cell>
        </row>
        <row r="1364">
          <cell r="A1364">
            <v>247038</v>
          </cell>
          <cell r="B1364" t="str">
            <v>樋工事・(陸屋根)</v>
          </cell>
          <cell r="C1364" t="str">
            <v>建㎡100㎡未満・軒高15m程度・竪樋VP管</v>
          </cell>
          <cell r="D1364" t="str">
            <v>建㎡</v>
          </cell>
          <cell r="E1364">
            <v>1180</v>
          </cell>
          <cell r="F1364" t="str">
            <v>P-85</v>
          </cell>
          <cell r="G1364">
            <v>247038</v>
          </cell>
        </row>
        <row r="1365">
          <cell r="A1365">
            <v>247039</v>
          </cell>
          <cell r="B1365" t="str">
            <v>樋工事・(陸屋根)</v>
          </cell>
          <cell r="C1365" t="str">
            <v>建㎡100㎡未満・軒高18m程度・竪樋VP管</v>
          </cell>
          <cell r="D1365" t="str">
            <v>建㎡</v>
          </cell>
          <cell r="E1365">
            <v>1350</v>
          </cell>
          <cell r="F1365" t="str">
            <v>P-85</v>
          </cell>
          <cell r="G1365">
            <v>247039</v>
          </cell>
        </row>
        <row r="1366">
          <cell r="A1366">
            <v>247040</v>
          </cell>
          <cell r="B1366" t="str">
            <v>樋工事・(陸屋根)</v>
          </cell>
          <cell r="C1366" t="str">
            <v>建㎡100～300㎡・軒高6m程度・竪樋VP管</v>
          </cell>
          <cell r="D1366" t="str">
            <v>建㎡</v>
          </cell>
          <cell r="E1366">
            <v>460</v>
          </cell>
          <cell r="F1366" t="str">
            <v>P-85</v>
          </cell>
          <cell r="G1366">
            <v>247040</v>
          </cell>
        </row>
        <row r="1367">
          <cell r="A1367">
            <v>247041</v>
          </cell>
          <cell r="B1367" t="str">
            <v>樋工事・(陸屋根)</v>
          </cell>
          <cell r="C1367" t="str">
            <v>建㎡100～300㎡・軒高9m程度・竪樋VP管</v>
          </cell>
          <cell r="D1367" t="str">
            <v>建㎡</v>
          </cell>
          <cell r="E1367">
            <v>580</v>
          </cell>
          <cell r="F1367" t="str">
            <v>P-85</v>
          </cell>
          <cell r="G1367">
            <v>247041</v>
          </cell>
        </row>
        <row r="1368">
          <cell r="A1368">
            <v>247042</v>
          </cell>
          <cell r="B1368" t="str">
            <v>樋工事・(陸屋根)</v>
          </cell>
          <cell r="C1368" t="str">
            <v>建㎡100～300㎡・軒高12m程度・竪樋VP管</v>
          </cell>
          <cell r="D1368" t="str">
            <v>建㎡</v>
          </cell>
          <cell r="E1368">
            <v>700</v>
          </cell>
          <cell r="F1368" t="str">
            <v>P-85</v>
          </cell>
          <cell r="G1368">
            <v>247042</v>
          </cell>
        </row>
        <row r="1369">
          <cell r="A1369">
            <v>247043</v>
          </cell>
          <cell r="B1369" t="str">
            <v>樋工事・(陸屋根)</v>
          </cell>
          <cell r="C1369" t="str">
            <v>建㎡100～300㎡・軒高15m程度・竪樋VP管</v>
          </cell>
          <cell r="D1369" t="str">
            <v>建㎡</v>
          </cell>
          <cell r="E1369">
            <v>830</v>
          </cell>
          <cell r="F1369" t="str">
            <v>P-85</v>
          </cell>
          <cell r="G1369">
            <v>247043</v>
          </cell>
        </row>
        <row r="1370">
          <cell r="A1370">
            <v>247044</v>
          </cell>
          <cell r="B1370" t="str">
            <v>樋工事・(陸屋根)</v>
          </cell>
          <cell r="C1370" t="str">
            <v>建㎡100～300㎡・軒高18m程度・竪樋VP管</v>
          </cell>
          <cell r="D1370" t="str">
            <v>建㎡</v>
          </cell>
          <cell r="E1370">
            <v>950</v>
          </cell>
          <cell r="F1370" t="str">
            <v>P-85</v>
          </cell>
          <cell r="G1370">
            <v>247044</v>
          </cell>
        </row>
        <row r="1371">
          <cell r="A1371">
            <v>247045</v>
          </cell>
          <cell r="B1371" t="str">
            <v>樋工事・(陸屋根)</v>
          </cell>
          <cell r="C1371" t="str">
            <v>建㎡300㎡以上・軒高6m程度・竪樋VP管</v>
          </cell>
          <cell r="D1371" t="str">
            <v>建㎡</v>
          </cell>
          <cell r="E1371">
            <v>340</v>
          </cell>
          <cell r="F1371" t="str">
            <v>P-85</v>
          </cell>
          <cell r="G1371">
            <v>247045</v>
          </cell>
        </row>
        <row r="1372">
          <cell r="A1372">
            <v>247046</v>
          </cell>
          <cell r="B1372" t="str">
            <v>樋工事・(陸屋根)</v>
          </cell>
          <cell r="C1372" t="str">
            <v>建㎡300㎡以上・軒高9m程度・竪樋VP管</v>
          </cell>
          <cell r="D1372" t="str">
            <v>建㎡</v>
          </cell>
          <cell r="E1372">
            <v>440</v>
          </cell>
          <cell r="F1372" t="str">
            <v>P-85</v>
          </cell>
          <cell r="G1372">
            <v>247046</v>
          </cell>
        </row>
        <row r="1373">
          <cell r="A1373">
            <v>247047</v>
          </cell>
          <cell r="B1373" t="str">
            <v>樋工事・(陸屋根)</v>
          </cell>
          <cell r="C1373" t="str">
            <v>建㎡300㎡以上・軒高12m程度・竪樋VP管</v>
          </cell>
          <cell r="D1373" t="str">
            <v>建㎡</v>
          </cell>
          <cell r="E1373">
            <v>530</v>
          </cell>
          <cell r="F1373" t="str">
            <v>P-85</v>
          </cell>
          <cell r="G1373">
            <v>247047</v>
          </cell>
        </row>
        <row r="1374">
          <cell r="A1374">
            <v>247048</v>
          </cell>
          <cell r="B1374" t="str">
            <v>樋工事・(陸屋根)</v>
          </cell>
          <cell r="C1374" t="str">
            <v>建㎡300㎡以上・軒高15m程度・竪樋VP管</v>
          </cell>
          <cell r="D1374" t="str">
            <v>建㎡</v>
          </cell>
          <cell r="E1374">
            <v>620</v>
          </cell>
          <cell r="F1374" t="str">
            <v>P-85</v>
          </cell>
          <cell r="G1374">
            <v>247048</v>
          </cell>
        </row>
        <row r="1375">
          <cell r="A1375">
            <v>247049</v>
          </cell>
          <cell r="B1375" t="str">
            <v>樋工事・(陸屋根)</v>
          </cell>
          <cell r="C1375" t="str">
            <v>建㎡300㎡以上・軒高18m程度・竪樋VP管</v>
          </cell>
          <cell r="D1375" t="str">
            <v>建㎡</v>
          </cell>
          <cell r="E1375">
            <v>710</v>
          </cell>
          <cell r="F1375" t="str">
            <v>P-85</v>
          </cell>
          <cell r="G1375">
            <v>247049</v>
          </cell>
        </row>
        <row r="1376">
          <cell r="A1376">
            <v>247061</v>
          </cell>
          <cell r="B1376" t="str">
            <v>軽量鉄骨壁下地組</v>
          </cell>
          <cell r="C1376" t="str">
            <v>門柱間隔45cm</v>
          </cell>
          <cell r="D1376" t="str">
            <v>㎡</v>
          </cell>
          <cell r="E1376">
            <v>2020</v>
          </cell>
          <cell r="F1376" t="str">
            <v>P-85</v>
          </cell>
          <cell r="G1376">
            <v>247061</v>
          </cell>
        </row>
        <row r="1377">
          <cell r="A1377">
            <v>247065</v>
          </cell>
          <cell r="B1377" t="str">
            <v>軽量鉄骨壁下地組</v>
          </cell>
          <cell r="C1377" t="str">
            <v>門柱間隔30cm</v>
          </cell>
          <cell r="D1377" t="str">
            <v>㎡</v>
          </cell>
          <cell r="E1377">
            <v>2610</v>
          </cell>
          <cell r="F1377" t="str">
            <v>P-85</v>
          </cell>
          <cell r="G1377">
            <v>247065</v>
          </cell>
        </row>
        <row r="1378">
          <cell r="A1378">
            <v>247071</v>
          </cell>
          <cell r="B1378" t="str">
            <v>軽量鉄骨天井下地組</v>
          </cell>
          <cell r="C1378" t="str">
            <v>野縁間隔36cm・下張用</v>
          </cell>
          <cell r="D1378" t="str">
            <v>㎡</v>
          </cell>
          <cell r="E1378">
            <v>1430</v>
          </cell>
          <cell r="F1378" t="str">
            <v>P-85</v>
          </cell>
          <cell r="G1378">
            <v>247071</v>
          </cell>
        </row>
        <row r="1379">
          <cell r="A1379">
            <v>247073</v>
          </cell>
          <cell r="B1379" t="str">
            <v>軽量鉄骨天井下地組</v>
          </cell>
          <cell r="C1379" t="str">
            <v>野縁間隔30cm・直張用</v>
          </cell>
          <cell r="D1379" t="str">
            <v>㎡</v>
          </cell>
          <cell r="E1379">
            <v>1630</v>
          </cell>
          <cell r="F1379" t="str">
            <v>P-85</v>
          </cell>
          <cell r="G1379">
            <v>247073</v>
          </cell>
        </row>
        <row r="1380">
          <cell r="A1380">
            <v>247076</v>
          </cell>
          <cell r="B1380" t="str">
            <v>軽量鉄骨天井下地組</v>
          </cell>
          <cell r="C1380" t="str">
            <v>野縁間隔22.5cm・直張用</v>
          </cell>
          <cell r="D1380" t="str">
            <v>㎡</v>
          </cell>
          <cell r="E1380">
            <v>1890</v>
          </cell>
          <cell r="F1380" t="str">
            <v>P-85</v>
          </cell>
          <cell r="G1380">
            <v>247076</v>
          </cell>
        </row>
        <row r="1381">
          <cell r="A1381">
            <v>247081</v>
          </cell>
          <cell r="B1381" t="str">
            <v>天井点検口</v>
          </cell>
          <cell r="C1381" t="str">
            <v>アルミ製・45.4cm角・開口部補強共</v>
          </cell>
          <cell r="D1381" t="str">
            <v>ヶ所</v>
          </cell>
          <cell r="E1381">
            <v>5050</v>
          </cell>
          <cell r="F1381" t="str">
            <v>P-85</v>
          </cell>
          <cell r="G1381">
            <v>247081</v>
          </cell>
        </row>
        <row r="1382">
          <cell r="A1382">
            <v>247085</v>
          </cell>
          <cell r="B1382" t="str">
            <v>天井点検口</v>
          </cell>
          <cell r="C1382" t="str">
            <v>アルミ製・60.6cm角・開口部補強共</v>
          </cell>
          <cell r="D1382" t="str">
            <v>ヶ所</v>
          </cell>
          <cell r="E1382">
            <v>5790</v>
          </cell>
          <cell r="F1382" t="str">
            <v>P-85</v>
          </cell>
          <cell r="G1382">
            <v>247085</v>
          </cell>
        </row>
        <row r="1383">
          <cell r="A1383">
            <v>247101</v>
          </cell>
          <cell r="B1383" t="str">
            <v>鉄骨階段</v>
          </cell>
          <cell r="C1383" t="str">
            <v>直階段･幅90cm･手摺共</v>
          </cell>
          <cell r="D1383" t="str">
            <v>ｍ</v>
          </cell>
          <cell r="E1383">
            <v>54500</v>
          </cell>
          <cell r="F1383" t="str">
            <v>P-85</v>
          </cell>
          <cell r="G1383">
            <v>247101</v>
          </cell>
        </row>
        <row r="1384">
          <cell r="A1384">
            <v>247102</v>
          </cell>
          <cell r="B1384" t="str">
            <v>鉄骨階段</v>
          </cell>
          <cell r="C1384" t="str">
            <v>直階段･幅120cm･手摺共</v>
          </cell>
          <cell r="D1384" t="str">
            <v>ｍ</v>
          </cell>
          <cell r="E1384">
            <v>61500</v>
          </cell>
          <cell r="F1384" t="str">
            <v>P-85</v>
          </cell>
          <cell r="G1384">
            <v>247102</v>
          </cell>
        </row>
        <row r="1385">
          <cell r="A1385">
            <v>247103</v>
          </cell>
          <cell r="B1385" t="str">
            <v>鉄骨階段</v>
          </cell>
          <cell r="C1385" t="str">
            <v>直階段･幅150cm･手摺共</v>
          </cell>
          <cell r="D1385" t="str">
            <v>ｍ</v>
          </cell>
          <cell r="E1385">
            <v>69200</v>
          </cell>
          <cell r="F1385" t="str">
            <v>P-85</v>
          </cell>
          <cell r="G1385">
            <v>247103</v>
          </cell>
        </row>
        <row r="1386">
          <cell r="A1386">
            <v>247104</v>
          </cell>
          <cell r="B1386" t="str">
            <v>鉄骨階段</v>
          </cell>
          <cell r="C1386" t="str">
            <v>直階段･幅180cm･手摺共</v>
          </cell>
          <cell r="D1386" t="str">
            <v>ｍ</v>
          </cell>
          <cell r="E1386">
            <v>75200</v>
          </cell>
          <cell r="F1386" t="str">
            <v>P-85</v>
          </cell>
          <cell r="G1386">
            <v>247104</v>
          </cell>
        </row>
        <row r="1387">
          <cell r="A1387">
            <v>247111</v>
          </cell>
          <cell r="B1387" t="str">
            <v>鉄骨階段</v>
          </cell>
          <cell r="C1387" t="str">
            <v>ラセン階段･直径140cm･手摺共</v>
          </cell>
          <cell r="D1387" t="str">
            <v>ｍ</v>
          </cell>
          <cell r="E1387">
            <v>107700</v>
          </cell>
          <cell r="F1387" t="str">
            <v>P-85</v>
          </cell>
          <cell r="G1387">
            <v>247111</v>
          </cell>
        </row>
        <row r="1388">
          <cell r="A1388">
            <v>247112</v>
          </cell>
          <cell r="B1388" t="str">
            <v>鉄骨階段</v>
          </cell>
          <cell r="C1388" t="str">
            <v>ラセン階段･直径160cm･手摺共</v>
          </cell>
          <cell r="D1388" t="str">
            <v>ｍ</v>
          </cell>
          <cell r="E1388">
            <v>118100</v>
          </cell>
          <cell r="F1388" t="str">
            <v>P-85</v>
          </cell>
          <cell r="G1388">
            <v>247112</v>
          </cell>
        </row>
        <row r="1389">
          <cell r="A1389">
            <v>247113</v>
          </cell>
          <cell r="B1389" t="str">
            <v>鉄骨階段</v>
          </cell>
          <cell r="C1389" t="str">
            <v>ラセン階段･直径180cm･手摺共</v>
          </cell>
          <cell r="D1389" t="str">
            <v>ｍ</v>
          </cell>
          <cell r="E1389">
            <v>124800</v>
          </cell>
          <cell r="F1389" t="str">
            <v>P-85</v>
          </cell>
          <cell r="G1389">
            <v>247113</v>
          </cell>
        </row>
        <row r="1390">
          <cell r="A1390">
            <v>247151</v>
          </cell>
          <cell r="B1390" t="str">
            <v>階段手摺</v>
          </cell>
          <cell r="C1390" t="str">
            <v>スチール･H90cm･φ42.7mm</v>
          </cell>
          <cell r="D1390" t="str">
            <v>ｍ</v>
          </cell>
          <cell r="E1390">
            <v>12000</v>
          </cell>
          <cell r="F1390" t="str">
            <v>P-85</v>
          </cell>
          <cell r="G1390">
            <v>247151</v>
          </cell>
        </row>
        <row r="1391">
          <cell r="A1391">
            <v>247155</v>
          </cell>
          <cell r="B1391" t="str">
            <v>階段手摺</v>
          </cell>
          <cell r="C1391" t="str">
            <v>アルミ･H90cm</v>
          </cell>
          <cell r="D1391" t="str">
            <v>ｍ</v>
          </cell>
          <cell r="E1391">
            <v>17200</v>
          </cell>
          <cell r="F1391" t="str">
            <v>P-85</v>
          </cell>
          <cell r="G1391">
            <v>247155</v>
          </cell>
        </row>
        <row r="1392">
          <cell r="A1392">
            <v>247181</v>
          </cell>
          <cell r="B1392" t="str">
            <v>階段すべり止め金具</v>
          </cell>
          <cell r="C1392" t="str">
            <v>ステンレス製･幅35mm･ゴム入り･直張</v>
          </cell>
          <cell r="D1392" t="str">
            <v>ｍ</v>
          </cell>
          <cell r="E1392">
            <v>2440</v>
          </cell>
          <cell r="F1392" t="str">
            <v>P-85</v>
          </cell>
          <cell r="G1392">
            <v>247181</v>
          </cell>
        </row>
        <row r="1393">
          <cell r="A1393">
            <v>247182</v>
          </cell>
          <cell r="B1393" t="str">
            <v>階段すべり止め金具</v>
          </cell>
          <cell r="C1393" t="str">
            <v>真ちゅう製･幅40mm･･直張</v>
          </cell>
          <cell r="D1393" t="str">
            <v>ｍ</v>
          </cell>
          <cell r="E1393">
            <v>4120</v>
          </cell>
          <cell r="F1393" t="str">
            <v>P-85</v>
          </cell>
          <cell r="G1393">
            <v>247182</v>
          </cell>
        </row>
        <row r="1394">
          <cell r="A1394">
            <v>247183</v>
          </cell>
          <cell r="B1394" t="str">
            <v>階段すべり止め金具</v>
          </cell>
          <cell r="C1394" t="str">
            <v>アルミ製･幅35mm･ゴム入り･直張</v>
          </cell>
          <cell r="D1394" t="str">
            <v>ｍ</v>
          </cell>
          <cell r="E1394">
            <v>2080</v>
          </cell>
          <cell r="F1394" t="str">
            <v>P-85</v>
          </cell>
          <cell r="G1394">
            <v>247183</v>
          </cell>
        </row>
        <row r="1395">
          <cell r="A1395">
            <v>247201</v>
          </cell>
          <cell r="B1395" t="str">
            <v>ルーフドレイン</v>
          </cell>
          <cell r="C1395" t="str">
            <v>縦型･φ50mm･アスファルト防水用</v>
          </cell>
          <cell r="D1395" t="str">
            <v>ヶ所</v>
          </cell>
          <cell r="E1395">
            <v>9620</v>
          </cell>
          <cell r="F1395" t="str">
            <v>P-85</v>
          </cell>
          <cell r="G1395">
            <v>247201</v>
          </cell>
        </row>
        <row r="1396">
          <cell r="A1396">
            <v>247205</v>
          </cell>
          <cell r="B1396" t="str">
            <v>ルーフドレイン</v>
          </cell>
          <cell r="C1396" t="str">
            <v>縦型･φ75mm･アスファルト防水用</v>
          </cell>
          <cell r="D1396" t="str">
            <v>ヶ所</v>
          </cell>
          <cell r="E1396">
            <v>10500</v>
          </cell>
          <cell r="F1396" t="str">
            <v>P-85</v>
          </cell>
          <cell r="G1396">
            <v>247205</v>
          </cell>
        </row>
        <row r="1397">
          <cell r="A1397">
            <v>247211</v>
          </cell>
          <cell r="B1397" t="str">
            <v>ルーフドレイン</v>
          </cell>
          <cell r="C1397" t="str">
            <v>縦型･φ100mm･アスファルト防水用</v>
          </cell>
          <cell r="D1397" t="str">
            <v>ヶ所</v>
          </cell>
          <cell r="E1397">
            <v>11000</v>
          </cell>
          <cell r="F1397" t="str">
            <v>P-85</v>
          </cell>
          <cell r="G1397">
            <v>247211</v>
          </cell>
        </row>
        <row r="1398">
          <cell r="A1398">
            <v>247215</v>
          </cell>
          <cell r="B1398" t="str">
            <v>ルーフドレイン</v>
          </cell>
          <cell r="C1398" t="str">
            <v>横型･φ75mm･モルタル防水用</v>
          </cell>
          <cell r="D1398" t="str">
            <v>ヶ所</v>
          </cell>
          <cell r="E1398">
            <v>10900</v>
          </cell>
          <cell r="F1398" t="str">
            <v>P-86</v>
          </cell>
          <cell r="G1398">
            <v>247215</v>
          </cell>
        </row>
        <row r="1399">
          <cell r="A1399">
            <v>247221</v>
          </cell>
          <cell r="B1399" t="str">
            <v>ルーフドレイン</v>
          </cell>
          <cell r="C1399" t="str">
            <v>横型･φ100mm･アスファルト防水用</v>
          </cell>
          <cell r="D1399" t="str">
            <v>ヶ所</v>
          </cell>
          <cell r="E1399">
            <v>11500</v>
          </cell>
          <cell r="F1399" t="str">
            <v>P-86</v>
          </cell>
          <cell r="G1399">
            <v>247221</v>
          </cell>
        </row>
        <row r="1400">
          <cell r="A1400">
            <v>247231</v>
          </cell>
          <cell r="B1400" t="str">
            <v>フロアドレイン</v>
          </cell>
          <cell r="C1400" t="str">
            <v>縦型･φ75mm･モルタル防水用</v>
          </cell>
          <cell r="D1400" t="str">
            <v>ヶ所</v>
          </cell>
          <cell r="E1400">
            <v>8360</v>
          </cell>
          <cell r="F1400" t="str">
            <v>P-86</v>
          </cell>
          <cell r="G1400">
            <v>247231</v>
          </cell>
        </row>
        <row r="1401">
          <cell r="A1401">
            <v>247235</v>
          </cell>
          <cell r="B1401" t="str">
            <v>バルコニードレイン</v>
          </cell>
          <cell r="C1401" t="str">
            <v>バルコニー中継用･φ100mm</v>
          </cell>
          <cell r="D1401" t="str">
            <v>ヶ所</v>
          </cell>
          <cell r="E1401">
            <v>8960</v>
          </cell>
          <cell r="F1401" t="str">
            <v>P-86</v>
          </cell>
          <cell r="G1401">
            <v>247235</v>
          </cell>
        </row>
        <row r="1402">
          <cell r="A1402">
            <v>247251</v>
          </cell>
          <cell r="B1402" t="str">
            <v>軒どい</v>
          </cell>
          <cell r="C1402" t="str">
            <v>塩ビ製・半円・径100mm・受金物共</v>
          </cell>
          <cell r="D1402" t="str">
            <v>ｍ</v>
          </cell>
          <cell r="E1402">
            <v>1150</v>
          </cell>
          <cell r="F1402" t="str">
            <v>P-86</v>
          </cell>
          <cell r="G1402">
            <v>247251</v>
          </cell>
        </row>
        <row r="1403">
          <cell r="A1403">
            <v>247253</v>
          </cell>
          <cell r="B1403" t="str">
            <v>軒どい</v>
          </cell>
          <cell r="C1403" t="str">
            <v>塩ビ製・半円・径105mm・受金物共</v>
          </cell>
          <cell r="D1403" t="str">
            <v>ｍ</v>
          </cell>
          <cell r="E1403">
            <v>1180</v>
          </cell>
          <cell r="F1403" t="str">
            <v>P-86</v>
          </cell>
          <cell r="G1403">
            <v>247253</v>
          </cell>
        </row>
        <row r="1404">
          <cell r="A1404">
            <v>247255</v>
          </cell>
          <cell r="B1404" t="str">
            <v>軒どい</v>
          </cell>
          <cell r="C1404" t="str">
            <v>塩ビ製・半円・径120mm・受金物共</v>
          </cell>
          <cell r="D1404" t="str">
            <v>ｍ</v>
          </cell>
          <cell r="E1404">
            <v>1350</v>
          </cell>
          <cell r="F1404" t="str">
            <v>P-86</v>
          </cell>
          <cell r="G1404">
            <v>247255</v>
          </cell>
        </row>
        <row r="1405">
          <cell r="A1405">
            <v>247261</v>
          </cell>
          <cell r="B1405" t="str">
            <v>軒どい</v>
          </cell>
          <cell r="C1405" t="str">
            <v>塩ビ製・角型・幅120mm・受金物共</v>
          </cell>
          <cell r="D1405" t="str">
            <v>ｍ</v>
          </cell>
          <cell r="E1405">
            <v>1640</v>
          </cell>
          <cell r="F1405" t="str">
            <v>P-86</v>
          </cell>
          <cell r="G1405">
            <v>247261</v>
          </cell>
        </row>
        <row r="1406">
          <cell r="A1406">
            <v>247265</v>
          </cell>
          <cell r="B1406" t="str">
            <v>軒どい</v>
          </cell>
          <cell r="C1406" t="str">
            <v>塩ビ製・角型・幅150mm・受金物共</v>
          </cell>
          <cell r="D1406" t="str">
            <v>ｍ</v>
          </cell>
          <cell r="E1406">
            <v>2170</v>
          </cell>
          <cell r="F1406" t="str">
            <v>P-86</v>
          </cell>
          <cell r="G1406">
            <v>247265</v>
          </cell>
        </row>
        <row r="1407">
          <cell r="A1407">
            <v>247271</v>
          </cell>
          <cell r="B1407" t="str">
            <v>立てどい</v>
          </cell>
          <cell r="C1407" t="str">
            <v>塩ビ製・丸型・径60mm・受金物共</v>
          </cell>
          <cell r="D1407" t="str">
            <v>ｍ</v>
          </cell>
          <cell r="E1407">
            <v>1310</v>
          </cell>
          <cell r="F1407" t="str">
            <v>P-86</v>
          </cell>
          <cell r="G1407">
            <v>247271</v>
          </cell>
        </row>
        <row r="1408">
          <cell r="A1408">
            <v>247275</v>
          </cell>
          <cell r="B1408" t="str">
            <v>立てどい</v>
          </cell>
          <cell r="C1408" t="str">
            <v>塩ビ製・丸型・径75mm・受金物共</v>
          </cell>
          <cell r="D1408" t="str">
            <v>ｍ</v>
          </cell>
          <cell r="E1408">
            <v>1400</v>
          </cell>
          <cell r="F1408" t="str">
            <v>P-86</v>
          </cell>
          <cell r="G1408">
            <v>247275</v>
          </cell>
        </row>
        <row r="1409">
          <cell r="A1409">
            <v>247281</v>
          </cell>
          <cell r="B1409" t="str">
            <v>立てどい</v>
          </cell>
          <cell r="C1409" t="str">
            <v>塩ビ製・角型・辺60mm・受金物共</v>
          </cell>
          <cell r="D1409" t="str">
            <v>ｍ</v>
          </cell>
          <cell r="E1409">
            <v>1350</v>
          </cell>
          <cell r="F1409" t="str">
            <v>P-86</v>
          </cell>
          <cell r="G1409">
            <v>247281</v>
          </cell>
        </row>
        <row r="1410">
          <cell r="A1410">
            <v>247301</v>
          </cell>
          <cell r="B1410" t="str">
            <v>立てどい</v>
          </cell>
          <cell r="C1410" t="str">
            <v>VU管・50A・受金物共</v>
          </cell>
          <cell r="D1410" t="str">
            <v>ｍ</v>
          </cell>
          <cell r="E1410">
            <v>1160</v>
          </cell>
          <cell r="F1410" t="str">
            <v>P-86</v>
          </cell>
          <cell r="G1410">
            <v>247301</v>
          </cell>
        </row>
        <row r="1411">
          <cell r="A1411">
            <v>247302</v>
          </cell>
          <cell r="B1411" t="str">
            <v>立てどい</v>
          </cell>
          <cell r="C1411" t="str">
            <v>VU管・65A・受金物共</v>
          </cell>
          <cell r="D1411" t="str">
            <v>ｍ</v>
          </cell>
          <cell r="E1411">
            <v>1260</v>
          </cell>
          <cell r="F1411" t="str">
            <v>P-86</v>
          </cell>
          <cell r="G1411">
            <v>247302</v>
          </cell>
        </row>
        <row r="1412">
          <cell r="A1412">
            <v>247303</v>
          </cell>
          <cell r="B1412" t="str">
            <v>立てどい</v>
          </cell>
          <cell r="C1412" t="str">
            <v>VU管・75A・受金物共</v>
          </cell>
          <cell r="D1412" t="str">
            <v>ｍ</v>
          </cell>
          <cell r="E1412">
            <v>1350</v>
          </cell>
          <cell r="F1412" t="str">
            <v>P-86</v>
          </cell>
          <cell r="G1412">
            <v>247303</v>
          </cell>
        </row>
        <row r="1413">
          <cell r="A1413">
            <v>247304</v>
          </cell>
          <cell r="B1413" t="str">
            <v>立てどい</v>
          </cell>
          <cell r="C1413" t="str">
            <v>VU管・100A・受金物共</v>
          </cell>
          <cell r="D1413" t="str">
            <v>ｍ</v>
          </cell>
          <cell r="E1413">
            <v>1390</v>
          </cell>
          <cell r="F1413" t="str">
            <v>P-86</v>
          </cell>
          <cell r="G1413">
            <v>247304</v>
          </cell>
        </row>
        <row r="1414">
          <cell r="A1414">
            <v>247305</v>
          </cell>
          <cell r="B1414" t="str">
            <v>立てどい</v>
          </cell>
          <cell r="C1414" t="str">
            <v>VU管・125A・受金物共</v>
          </cell>
          <cell r="D1414" t="str">
            <v>ｍ</v>
          </cell>
          <cell r="E1414">
            <v>1740</v>
          </cell>
          <cell r="F1414" t="str">
            <v>P-86</v>
          </cell>
          <cell r="G1414">
            <v>247305</v>
          </cell>
        </row>
        <row r="1415">
          <cell r="A1415">
            <v>247311</v>
          </cell>
          <cell r="B1415" t="str">
            <v>立てどい</v>
          </cell>
          <cell r="C1415" t="str">
            <v>VP(一般)管・75A・受金物共</v>
          </cell>
          <cell r="D1415" t="str">
            <v>ｍ</v>
          </cell>
          <cell r="E1415">
            <v>1730</v>
          </cell>
          <cell r="F1415" t="str">
            <v>P-86</v>
          </cell>
          <cell r="G1415">
            <v>247311</v>
          </cell>
        </row>
        <row r="1416">
          <cell r="A1416">
            <v>247313</v>
          </cell>
          <cell r="B1416" t="str">
            <v>立てどい</v>
          </cell>
          <cell r="C1416" t="str">
            <v>VP(一般)管・100A・受金物共</v>
          </cell>
          <cell r="D1416" t="str">
            <v>ｍ</v>
          </cell>
          <cell r="E1416">
            <v>2040</v>
          </cell>
          <cell r="F1416" t="str">
            <v>P-86</v>
          </cell>
          <cell r="G1416">
            <v>247313</v>
          </cell>
        </row>
        <row r="1417">
          <cell r="A1417">
            <v>247315</v>
          </cell>
          <cell r="B1417" t="str">
            <v>立てどい</v>
          </cell>
          <cell r="C1417" t="str">
            <v>VP(一般)管・125A・受金物共</v>
          </cell>
          <cell r="D1417" t="str">
            <v>ｍ</v>
          </cell>
          <cell r="E1417">
            <v>2380</v>
          </cell>
          <cell r="F1417" t="str">
            <v>P-86</v>
          </cell>
          <cell r="G1417">
            <v>247315</v>
          </cell>
        </row>
        <row r="1418">
          <cell r="A1418">
            <v>247325</v>
          </cell>
          <cell r="B1418" t="str">
            <v>立てどい</v>
          </cell>
          <cell r="C1418" t="str">
            <v>VP管・50A・受金物共</v>
          </cell>
          <cell r="D1418" t="str">
            <v>ｍ</v>
          </cell>
          <cell r="E1418">
            <v>1340</v>
          </cell>
          <cell r="F1418" t="str">
            <v>P-86</v>
          </cell>
          <cell r="G1418">
            <v>247325</v>
          </cell>
        </row>
        <row r="1419">
          <cell r="A1419">
            <v>247326</v>
          </cell>
          <cell r="B1419" t="str">
            <v>立てどい</v>
          </cell>
          <cell r="C1419" t="str">
            <v>VP管・65A・受金物共</v>
          </cell>
          <cell r="D1419" t="str">
            <v>ｍ</v>
          </cell>
          <cell r="E1419">
            <v>1460</v>
          </cell>
          <cell r="F1419" t="str">
            <v>P-86</v>
          </cell>
          <cell r="G1419">
            <v>247326</v>
          </cell>
        </row>
        <row r="1420">
          <cell r="A1420">
            <v>247327</v>
          </cell>
          <cell r="B1420" t="str">
            <v>立てどい</v>
          </cell>
          <cell r="C1420" t="str">
            <v>VP管・75A・受金物共</v>
          </cell>
          <cell r="D1420" t="str">
            <v>ｍ</v>
          </cell>
          <cell r="E1420">
            <v>1730</v>
          </cell>
          <cell r="F1420" t="str">
            <v>P-86</v>
          </cell>
          <cell r="G1420">
            <v>247327</v>
          </cell>
        </row>
        <row r="1421">
          <cell r="A1421">
            <v>247328</v>
          </cell>
          <cell r="B1421" t="str">
            <v>立てどい</v>
          </cell>
          <cell r="C1421" t="str">
            <v>VP管・100A・受金物共</v>
          </cell>
          <cell r="D1421" t="str">
            <v>ｍ</v>
          </cell>
          <cell r="E1421">
            <v>2040</v>
          </cell>
          <cell r="F1421" t="str">
            <v>P-86</v>
          </cell>
          <cell r="G1421">
            <v>247328</v>
          </cell>
        </row>
        <row r="1422">
          <cell r="A1422">
            <v>247331</v>
          </cell>
          <cell r="B1422" t="str">
            <v>集水器[じょうご]</v>
          </cell>
          <cell r="C1422" t="str">
            <v>塩ビ製・100mm用</v>
          </cell>
          <cell r="D1422" t="str">
            <v>ヶ所</v>
          </cell>
          <cell r="E1422">
            <v>1400</v>
          </cell>
          <cell r="F1422" t="str">
            <v>P-86</v>
          </cell>
          <cell r="G1422">
            <v>247331</v>
          </cell>
        </row>
        <row r="1423">
          <cell r="A1423">
            <v>247333</v>
          </cell>
          <cell r="B1423" t="str">
            <v>集水器[じょうご]</v>
          </cell>
          <cell r="C1423" t="str">
            <v>塩ビ製・105mm用</v>
          </cell>
          <cell r="D1423" t="str">
            <v>ヶ所</v>
          </cell>
          <cell r="E1423">
            <v>1420</v>
          </cell>
          <cell r="F1423" t="str">
            <v>P-86</v>
          </cell>
          <cell r="G1423">
            <v>247333</v>
          </cell>
        </row>
        <row r="1424">
          <cell r="A1424">
            <v>247335</v>
          </cell>
          <cell r="B1424" t="str">
            <v>集水器[じょうご]</v>
          </cell>
          <cell r="C1424" t="str">
            <v>塩ビ製・120mm用</v>
          </cell>
          <cell r="D1424" t="str">
            <v>ヶ所</v>
          </cell>
          <cell r="E1424">
            <v>1540</v>
          </cell>
          <cell r="F1424" t="str">
            <v>P-86</v>
          </cell>
          <cell r="G1424">
            <v>247335</v>
          </cell>
        </row>
        <row r="1425">
          <cell r="A1425">
            <v>247337</v>
          </cell>
          <cell r="B1425" t="str">
            <v>集水器[じょうご]</v>
          </cell>
          <cell r="C1425" t="str">
            <v>塩ビ製・150mm用</v>
          </cell>
          <cell r="D1425" t="str">
            <v>ヶ所</v>
          </cell>
          <cell r="E1425">
            <v>1910</v>
          </cell>
          <cell r="F1425" t="str">
            <v>P-86</v>
          </cell>
          <cell r="G1425">
            <v>247337</v>
          </cell>
        </row>
        <row r="1426">
          <cell r="A1426">
            <v>247341</v>
          </cell>
          <cell r="B1426" t="str">
            <v>谷樋</v>
          </cell>
          <cell r="C1426" t="str">
            <v>カラー鉄板・厚0.4mm・糸幅240mm</v>
          </cell>
          <cell r="D1426" t="str">
            <v>ｍ</v>
          </cell>
          <cell r="E1426">
            <v>1070</v>
          </cell>
          <cell r="F1426" t="str">
            <v>P-86</v>
          </cell>
          <cell r="G1426">
            <v>247341</v>
          </cell>
        </row>
        <row r="1427">
          <cell r="A1427">
            <v>247342</v>
          </cell>
          <cell r="B1427" t="str">
            <v>谷樋</v>
          </cell>
          <cell r="C1427" t="str">
            <v>亜鉛鉄板・厚0.4mm・糸幅240mm</v>
          </cell>
          <cell r="D1427" t="str">
            <v>ｍ</v>
          </cell>
          <cell r="E1427">
            <v>1080</v>
          </cell>
          <cell r="F1427" t="str">
            <v>P-86</v>
          </cell>
          <cell r="G1427">
            <v>247342</v>
          </cell>
        </row>
        <row r="1428">
          <cell r="A1428">
            <v>247345</v>
          </cell>
          <cell r="B1428" t="str">
            <v>谷樋</v>
          </cell>
          <cell r="C1428" t="str">
            <v>カラー鉄板・厚0.4mm・糸幅450mm</v>
          </cell>
          <cell r="D1428" t="str">
            <v>ｍ</v>
          </cell>
          <cell r="E1428">
            <v>2900</v>
          </cell>
          <cell r="F1428" t="str">
            <v>P-86</v>
          </cell>
          <cell r="G1428">
            <v>247345</v>
          </cell>
        </row>
        <row r="1429">
          <cell r="A1429">
            <v>247346</v>
          </cell>
          <cell r="B1429" t="str">
            <v>谷樋</v>
          </cell>
          <cell r="C1429" t="str">
            <v>亜鉛鉄板・厚0.4mm・糸幅450mm</v>
          </cell>
          <cell r="D1429" t="str">
            <v>ｍ</v>
          </cell>
          <cell r="E1429">
            <v>2910</v>
          </cell>
          <cell r="F1429" t="str">
            <v>P-86</v>
          </cell>
          <cell r="G1429">
            <v>247346</v>
          </cell>
        </row>
        <row r="1430">
          <cell r="A1430">
            <v>247351</v>
          </cell>
          <cell r="B1430" t="str">
            <v>水切・雨押え</v>
          </cell>
          <cell r="C1430" t="str">
            <v>カラー鉄板・糸幅240mm</v>
          </cell>
          <cell r="D1430" t="str">
            <v>ｍ</v>
          </cell>
          <cell r="E1430">
            <v>1070</v>
          </cell>
          <cell r="F1430" t="str">
            <v>P-86</v>
          </cell>
          <cell r="G1430">
            <v>247351</v>
          </cell>
        </row>
        <row r="1431">
          <cell r="A1431">
            <v>247355</v>
          </cell>
          <cell r="B1431" t="str">
            <v>水切・雨押え</v>
          </cell>
          <cell r="C1431" t="str">
            <v>亜鉛鉄板・糸幅240mm</v>
          </cell>
          <cell r="D1431" t="str">
            <v>ｍ</v>
          </cell>
          <cell r="E1431">
            <v>1080</v>
          </cell>
          <cell r="F1431" t="str">
            <v>P-86</v>
          </cell>
          <cell r="G1431">
            <v>247355</v>
          </cell>
        </row>
        <row r="1432">
          <cell r="A1432">
            <v>247381</v>
          </cell>
          <cell r="B1432" t="str">
            <v>下部養生管</v>
          </cell>
          <cell r="C1432" t="str">
            <v>白ガス管・80A×180cm</v>
          </cell>
          <cell r="D1432" t="str">
            <v>ヶ所</v>
          </cell>
          <cell r="E1432">
            <v>7710</v>
          </cell>
          <cell r="F1432" t="str">
            <v>P-86</v>
          </cell>
          <cell r="G1432">
            <v>247381</v>
          </cell>
        </row>
        <row r="1433">
          <cell r="A1433">
            <v>247385</v>
          </cell>
          <cell r="B1433" t="str">
            <v>下部養生管</v>
          </cell>
          <cell r="C1433" t="str">
            <v>白ガス管・100A×180cm</v>
          </cell>
          <cell r="D1433" t="str">
            <v>ヶ所</v>
          </cell>
          <cell r="E1433">
            <v>8640</v>
          </cell>
          <cell r="F1433" t="str">
            <v>P-86</v>
          </cell>
          <cell r="G1433">
            <v>247385</v>
          </cell>
        </row>
        <row r="1434">
          <cell r="A1434">
            <v>247387</v>
          </cell>
          <cell r="B1434" t="str">
            <v>下部養生管</v>
          </cell>
          <cell r="C1434" t="str">
            <v>白ガス管・125A×180cm</v>
          </cell>
          <cell r="D1434" t="str">
            <v>ヶ所</v>
          </cell>
          <cell r="E1434">
            <v>8930</v>
          </cell>
          <cell r="F1434" t="str">
            <v>P-86</v>
          </cell>
          <cell r="G1434">
            <v>247387</v>
          </cell>
        </row>
        <row r="1435">
          <cell r="A1435">
            <v>247401</v>
          </cell>
          <cell r="B1435" t="str">
            <v>バルコニー手摺</v>
          </cell>
          <cell r="C1435" t="str">
            <v>スチール・H110cm・φ42.7mm</v>
          </cell>
          <cell r="D1435" t="str">
            <v>ｍ</v>
          </cell>
          <cell r="E1435">
            <v>10000</v>
          </cell>
          <cell r="F1435" t="str">
            <v>P-86</v>
          </cell>
          <cell r="G1435">
            <v>247401</v>
          </cell>
        </row>
        <row r="1436">
          <cell r="A1436">
            <v>247405</v>
          </cell>
          <cell r="B1436" t="str">
            <v>バルコニー手摺</v>
          </cell>
          <cell r="C1436" t="str">
            <v>アルミ･H110cm</v>
          </cell>
          <cell r="D1436" t="str">
            <v>ｍ</v>
          </cell>
          <cell r="E1436">
            <v>13800</v>
          </cell>
          <cell r="F1436" t="str">
            <v>P-86</v>
          </cell>
          <cell r="G1436">
            <v>247405</v>
          </cell>
        </row>
        <row r="1437">
          <cell r="A1437">
            <v>247411</v>
          </cell>
          <cell r="B1437" t="str">
            <v>屋上フェンス</v>
          </cell>
          <cell r="C1437" t="str">
            <v>スチール・H180cm・φ42.7mm</v>
          </cell>
          <cell r="D1437" t="str">
            <v>ｍ</v>
          </cell>
          <cell r="E1437">
            <v>18500</v>
          </cell>
          <cell r="F1437" t="str">
            <v>P-86</v>
          </cell>
          <cell r="G1437">
            <v>247411</v>
          </cell>
        </row>
        <row r="1438">
          <cell r="A1438">
            <v>247415</v>
          </cell>
          <cell r="B1438" t="str">
            <v>屋上フェンス</v>
          </cell>
          <cell r="C1438" t="str">
            <v>アルミ･H180cm</v>
          </cell>
          <cell r="D1438" t="str">
            <v>ｍ</v>
          </cell>
          <cell r="E1438">
            <v>24000</v>
          </cell>
          <cell r="F1438" t="str">
            <v>P-86</v>
          </cell>
          <cell r="G1438">
            <v>247415</v>
          </cell>
        </row>
        <row r="1439">
          <cell r="A1439">
            <v>247451</v>
          </cell>
          <cell r="B1439" t="str">
            <v>アルミ笠木[既製品]</v>
          </cell>
          <cell r="C1439" t="str">
            <v>W15cm</v>
          </cell>
          <cell r="D1439" t="str">
            <v>ｍ</v>
          </cell>
          <cell r="E1439">
            <v>4440</v>
          </cell>
          <cell r="F1439" t="str">
            <v>P-86</v>
          </cell>
          <cell r="G1439">
            <v>247451</v>
          </cell>
        </row>
        <row r="1440">
          <cell r="A1440">
            <v>247455</v>
          </cell>
          <cell r="B1440" t="str">
            <v>アルミ笠木[既製品]</v>
          </cell>
          <cell r="C1440" t="str">
            <v>W20cm</v>
          </cell>
          <cell r="D1440" t="str">
            <v>ｍ</v>
          </cell>
          <cell r="E1440">
            <v>5820</v>
          </cell>
          <cell r="F1440" t="str">
            <v>P-86</v>
          </cell>
          <cell r="G1440">
            <v>247455</v>
          </cell>
        </row>
        <row r="1441">
          <cell r="A1441">
            <v>247461</v>
          </cell>
          <cell r="B1441" t="str">
            <v>屋上丸環</v>
          </cell>
          <cell r="C1441" t="str">
            <v>鋼製亜鉛メッキ･φ19mm･内径10cm</v>
          </cell>
          <cell r="D1441" t="str">
            <v>ヶ所</v>
          </cell>
          <cell r="E1441">
            <v>3280</v>
          </cell>
          <cell r="F1441" t="str">
            <v>P-86</v>
          </cell>
          <cell r="G1441">
            <v>247461</v>
          </cell>
        </row>
        <row r="1442">
          <cell r="A1442">
            <v>247465</v>
          </cell>
          <cell r="B1442" t="str">
            <v>屋上丸環</v>
          </cell>
          <cell r="C1442" t="str">
            <v>ステンレス･φ19mm･内径10cm</v>
          </cell>
          <cell r="D1442" t="str">
            <v>ヶ所</v>
          </cell>
          <cell r="E1442">
            <v>4260</v>
          </cell>
          <cell r="F1442" t="str">
            <v>P-86</v>
          </cell>
          <cell r="G1442">
            <v>247465</v>
          </cell>
        </row>
        <row r="1443">
          <cell r="A1443">
            <v>247471</v>
          </cell>
          <cell r="B1443" t="str">
            <v>タラップ[足掛金物]</v>
          </cell>
          <cell r="C1443" t="str">
            <v>鋼製･φ19mm･幅40cm</v>
          </cell>
          <cell r="D1443" t="str">
            <v>ヶ所</v>
          </cell>
          <cell r="E1443">
            <v>3040</v>
          </cell>
          <cell r="F1443" t="str">
            <v>P-86</v>
          </cell>
          <cell r="G1443">
            <v>247471</v>
          </cell>
        </row>
        <row r="1444">
          <cell r="A1444">
            <v>247475</v>
          </cell>
          <cell r="B1444" t="str">
            <v>タラップ[足掛金物]</v>
          </cell>
          <cell r="C1444" t="str">
            <v>ステンレス製･φ19mm･幅40cm</v>
          </cell>
          <cell r="D1444" t="str">
            <v>ヶ所</v>
          </cell>
          <cell r="E1444">
            <v>4870</v>
          </cell>
          <cell r="F1444" t="str">
            <v>P-86</v>
          </cell>
          <cell r="G1444">
            <v>247475</v>
          </cell>
        </row>
        <row r="1445">
          <cell r="A1445">
            <v>247477</v>
          </cell>
          <cell r="B1445" t="str">
            <v>タラップ[足掛金物]</v>
          </cell>
          <cell r="C1445" t="str">
            <v>ステンレス製･φ22mm･幅40cm</v>
          </cell>
          <cell r="D1445" t="str">
            <v>ヶ所</v>
          </cell>
          <cell r="E1445">
            <v>5380</v>
          </cell>
          <cell r="F1445" t="str">
            <v>P-86</v>
          </cell>
          <cell r="G1445">
            <v>247477</v>
          </cell>
        </row>
        <row r="1446">
          <cell r="A1446">
            <v>247501</v>
          </cell>
          <cell r="B1446" t="str">
            <v>窓面格子</v>
          </cell>
          <cell r="C1446" t="str">
            <v>アルミ製･W91.6cm×H40cm</v>
          </cell>
          <cell r="D1446" t="str">
            <v>ヶ所</v>
          </cell>
          <cell r="E1446">
            <v>8020</v>
          </cell>
          <cell r="F1446" t="str">
            <v>P-87</v>
          </cell>
          <cell r="G1446">
            <v>247501</v>
          </cell>
        </row>
        <row r="1447">
          <cell r="A1447">
            <v>247505</v>
          </cell>
          <cell r="B1447" t="str">
            <v>窓面格子</v>
          </cell>
          <cell r="C1447" t="str">
            <v>アルミ製･W91.6×H60cm</v>
          </cell>
          <cell r="D1447" t="str">
            <v>ヶ所</v>
          </cell>
          <cell r="E1447">
            <v>9700</v>
          </cell>
          <cell r="F1447" t="str">
            <v>P-87</v>
          </cell>
          <cell r="G1447">
            <v>247505</v>
          </cell>
        </row>
        <row r="1448">
          <cell r="A1448">
            <v>247511</v>
          </cell>
          <cell r="B1448" t="str">
            <v>窓面格子</v>
          </cell>
          <cell r="C1448" t="str">
            <v>アルミ製･W91.6×H80cm</v>
          </cell>
          <cell r="D1448" t="str">
            <v>ヶ所</v>
          </cell>
          <cell r="E1448">
            <v>11600</v>
          </cell>
          <cell r="F1448" t="str">
            <v>P-87</v>
          </cell>
          <cell r="G1448">
            <v>247511</v>
          </cell>
        </row>
        <row r="1449">
          <cell r="A1449">
            <v>247521</v>
          </cell>
          <cell r="B1449" t="str">
            <v>窓面格子</v>
          </cell>
          <cell r="C1449" t="str">
            <v>アルミ製･W181.6×H40cm</v>
          </cell>
          <cell r="D1449" t="str">
            <v>ヶ所</v>
          </cell>
          <cell r="E1449">
            <v>14600</v>
          </cell>
          <cell r="F1449" t="str">
            <v>P-87</v>
          </cell>
          <cell r="G1449">
            <v>247521</v>
          </cell>
        </row>
        <row r="1450">
          <cell r="A1450">
            <v>247525</v>
          </cell>
          <cell r="B1450" t="str">
            <v>窓面格子</v>
          </cell>
          <cell r="C1450" t="str">
            <v>アルミ製･W181.6×H60cm</v>
          </cell>
          <cell r="D1450" t="str">
            <v>ヶ所</v>
          </cell>
          <cell r="E1450">
            <v>17900</v>
          </cell>
          <cell r="F1450" t="str">
            <v>P-87</v>
          </cell>
          <cell r="G1450">
            <v>247525</v>
          </cell>
        </row>
        <row r="1451">
          <cell r="A1451">
            <v>247531</v>
          </cell>
          <cell r="B1451" t="str">
            <v>窓面格子</v>
          </cell>
          <cell r="C1451" t="str">
            <v>アルミ製･W181.6×H80cm</v>
          </cell>
          <cell r="D1451" t="str">
            <v>ヶ所</v>
          </cell>
          <cell r="E1451">
            <v>20800</v>
          </cell>
          <cell r="F1451" t="str">
            <v>P-87</v>
          </cell>
          <cell r="G1451">
            <v>247531</v>
          </cell>
        </row>
        <row r="1452">
          <cell r="A1452">
            <v>247541</v>
          </cell>
          <cell r="B1452" t="str">
            <v>装飾窓格子</v>
          </cell>
          <cell r="C1452" t="str">
            <v>アルミ製･W87cm×H50cm</v>
          </cell>
          <cell r="D1452" t="str">
            <v>ヶ所</v>
          </cell>
          <cell r="E1452">
            <v>12600</v>
          </cell>
          <cell r="F1452" t="str">
            <v>P-87</v>
          </cell>
          <cell r="G1452">
            <v>247541</v>
          </cell>
        </row>
        <row r="1453">
          <cell r="A1453">
            <v>247545</v>
          </cell>
          <cell r="B1453" t="str">
            <v>装飾窓格子</v>
          </cell>
          <cell r="C1453" t="str">
            <v>アルミ製･W87cm×H80cm</v>
          </cell>
          <cell r="D1453" t="str">
            <v>ヶ所</v>
          </cell>
          <cell r="E1453">
            <v>18300</v>
          </cell>
          <cell r="F1453" t="str">
            <v>P-87</v>
          </cell>
          <cell r="G1453">
            <v>247545</v>
          </cell>
        </row>
        <row r="1454">
          <cell r="A1454">
            <v>247551</v>
          </cell>
          <cell r="B1454" t="str">
            <v>装飾窓格子</v>
          </cell>
          <cell r="C1454" t="str">
            <v>アルミ製･W133cm×H80cm</v>
          </cell>
          <cell r="D1454" t="str">
            <v>ヶ所</v>
          </cell>
          <cell r="E1454">
            <v>28700</v>
          </cell>
          <cell r="F1454" t="str">
            <v>P-87</v>
          </cell>
          <cell r="G1454">
            <v>247551</v>
          </cell>
        </row>
        <row r="1455">
          <cell r="A1455">
            <v>247555</v>
          </cell>
          <cell r="B1455" t="str">
            <v>装飾窓格子</v>
          </cell>
          <cell r="C1455" t="str">
            <v>アルミ製･W133cm×H140cm</v>
          </cell>
          <cell r="D1455" t="str">
            <v>ヶ所</v>
          </cell>
          <cell r="E1455">
            <v>46800</v>
          </cell>
          <cell r="F1455" t="str">
            <v>P-87</v>
          </cell>
          <cell r="G1455">
            <v>247555</v>
          </cell>
        </row>
        <row r="1456">
          <cell r="A1456">
            <v>247561</v>
          </cell>
          <cell r="B1456" t="str">
            <v>装飾窓格子</v>
          </cell>
          <cell r="C1456" t="str">
            <v>アルミ製･W178cm×H50cm</v>
          </cell>
          <cell r="D1456" t="str">
            <v>ヶ所</v>
          </cell>
          <cell r="E1456">
            <v>24400</v>
          </cell>
          <cell r="F1456" t="str">
            <v>P-87</v>
          </cell>
          <cell r="G1456">
            <v>247561</v>
          </cell>
        </row>
        <row r="1457">
          <cell r="A1457">
            <v>247565</v>
          </cell>
          <cell r="B1457" t="str">
            <v>装飾窓格子</v>
          </cell>
          <cell r="C1457" t="str">
            <v>アルミ製･W178cm×H95cm</v>
          </cell>
          <cell r="D1457" t="str">
            <v>ヶ所</v>
          </cell>
          <cell r="E1457">
            <v>45000</v>
          </cell>
          <cell r="F1457" t="str">
            <v>P-87</v>
          </cell>
          <cell r="G1457">
            <v>247565</v>
          </cell>
        </row>
        <row r="1458">
          <cell r="A1458">
            <v>247641</v>
          </cell>
          <cell r="B1458" t="str">
            <v>グレーチング</v>
          </cell>
          <cell r="C1458" t="str">
            <v>鋳鉄製・幅15cm</v>
          </cell>
          <cell r="D1458" t="str">
            <v>ｍ</v>
          </cell>
          <cell r="E1458">
            <v>16700</v>
          </cell>
          <cell r="F1458" t="str">
            <v>P-87</v>
          </cell>
          <cell r="G1458">
            <v>247641</v>
          </cell>
        </row>
        <row r="1459">
          <cell r="A1459">
            <v>247645</v>
          </cell>
          <cell r="B1459" t="str">
            <v>グレーチング</v>
          </cell>
          <cell r="C1459" t="str">
            <v>鋳鉄製・幅20cm</v>
          </cell>
          <cell r="D1459" t="str">
            <v>ｍ</v>
          </cell>
          <cell r="E1459">
            <v>18100</v>
          </cell>
          <cell r="F1459" t="str">
            <v>P-87</v>
          </cell>
          <cell r="G1459">
            <v>247645</v>
          </cell>
        </row>
        <row r="1460">
          <cell r="A1460">
            <v>247651</v>
          </cell>
          <cell r="B1460" t="str">
            <v>グレーチング</v>
          </cell>
          <cell r="C1460" t="str">
            <v>ステンレス製・幅25cm</v>
          </cell>
          <cell r="D1460" t="str">
            <v>ｍ</v>
          </cell>
          <cell r="E1460">
            <v>33600</v>
          </cell>
          <cell r="F1460" t="str">
            <v>P-87</v>
          </cell>
          <cell r="G1460">
            <v>247651</v>
          </cell>
        </row>
        <row r="1461">
          <cell r="A1461">
            <v>247655</v>
          </cell>
          <cell r="B1461" t="str">
            <v>グレーチング</v>
          </cell>
          <cell r="C1461" t="str">
            <v>ステンレス製・幅30cm</v>
          </cell>
          <cell r="D1461" t="str">
            <v>ｍ</v>
          </cell>
          <cell r="E1461">
            <v>37100</v>
          </cell>
          <cell r="F1461" t="str">
            <v>P-87</v>
          </cell>
          <cell r="G1461">
            <v>247655</v>
          </cell>
        </row>
        <row r="1462">
          <cell r="A1462">
            <v>247701</v>
          </cell>
          <cell r="B1462" t="str">
            <v>カーテンレール</v>
          </cell>
          <cell r="C1462" t="str">
            <v>アルミ製・シングル・2m物</v>
          </cell>
          <cell r="D1462" t="str">
            <v>組</v>
          </cell>
          <cell r="E1462">
            <v>2680</v>
          </cell>
          <cell r="F1462" t="str">
            <v>P-87</v>
          </cell>
          <cell r="G1462">
            <v>247701</v>
          </cell>
        </row>
        <row r="1463">
          <cell r="A1463">
            <v>247705</v>
          </cell>
          <cell r="B1463" t="str">
            <v>カーテンレール</v>
          </cell>
          <cell r="C1463" t="str">
            <v>ステンレス製・シングル・2m物</v>
          </cell>
          <cell r="D1463" t="str">
            <v>組</v>
          </cell>
          <cell r="E1463">
            <v>2550</v>
          </cell>
          <cell r="F1463" t="str">
            <v>P-87</v>
          </cell>
          <cell r="G1463">
            <v>247705</v>
          </cell>
        </row>
        <row r="1464">
          <cell r="A1464">
            <v>247711</v>
          </cell>
          <cell r="B1464" t="str">
            <v>カーテンレール</v>
          </cell>
          <cell r="C1464" t="str">
            <v>スチール製・シングル・2m物</v>
          </cell>
          <cell r="D1464" t="str">
            <v>組</v>
          </cell>
          <cell r="E1464">
            <v>2470</v>
          </cell>
          <cell r="F1464" t="str">
            <v>P-87</v>
          </cell>
          <cell r="G1464">
            <v>247711</v>
          </cell>
        </row>
        <row r="1465">
          <cell r="A1465">
            <v>247721</v>
          </cell>
          <cell r="B1465" t="str">
            <v>カーテンレール</v>
          </cell>
          <cell r="C1465" t="str">
            <v>アルミ製・ダブル・2m物</v>
          </cell>
          <cell r="D1465" t="str">
            <v>組</v>
          </cell>
          <cell r="E1465">
            <v>4500</v>
          </cell>
          <cell r="F1465" t="str">
            <v>P-87</v>
          </cell>
          <cell r="G1465">
            <v>247721</v>
          </cell>
        </row>
        <row r="1466">
          <cell r="A1466">
            <v>247725</v>
          </cell>
          <cell r="B1466" t="str">
            <v>カーテンレール</v>
          </cell>
          <cell r="C1466" t="str">
            <v>ステンレス製・ダブル・2m物</v>
          </cell>
          <cell r="D1466" t="str">
            <v>組</v>
          </cell>
          <cell r="E1466">
            <v>3700</v>
          </cell>
          <cell r="F1466" t="str">
            <v>P-87</v>
          </cell>
          <cell r="G1466">
            <v>247725</v>
          </cell>
        </row>
        <row r="1467">
          <cell r="A1467">
            <v>251001</v>
          </cell>
          <cell r="B1467" t="str">
            <v>フラッシュ戸</v>
          </cell>
          <cell r="C1467" t="str">
            <v>大きさ区分Ⅰ・上</v>
          </cell>
          <cell r="D1467" t="str">
            <v>枚</v>
          </cell>
          <cell r="E1467">
            <v>41500</v>
          </cell>
          <cell r="F1467" t="str">
            <v>P-88</v>
          </cell>
          <cell r="G1467">
            <v>251001</v>
          </cell>
        </row>
        <row r="1468">
          <cell r="A1468">
            <v>251004</v>
          </cell>
          <cell r="B1468" t="str">
            <v>フラッシュ戸</v>
          </cell>
          <cell r="C1468" t="str">
            <v>大きさ区分Ⅰ・中</v>
          </cell>
          <cell r="D1468" t="str">
            <v>枚</v>
          </cell>
          <cell r="E1468">
            <v>21800</v>
          </cell>
          <cell r="F1468" t="str">
            <v>P-88</v>
          </cell>
          <cell r="G1468">
            <v>251004</v>
          </cell>
        </row>
        <row r="1469">
          <cell r="A1469">
            <v>251007</v>
          </cell>
          <cell r="B1469" t="str">
            <v>フラッシュ戸</v>
          </cell>
          <cell r="C1469" t="str">
            <v>大きさ区分Ⅰ・並</v>
          </cell>
          <cell r="D1469" t="str">
            <v>枚</v>
          </cell>
          <cell r="E1469">
            <v>18200</v>
          </cell>
          <cell r="F1469" t="str">
            <v>P-88</v>
          </cell>
          <cell r="G1469">
            <v>251007</v>
          </cell>
        </row>
        <row r="1470">
          <cell r="A1470">
            <v>251031</v>
          </cell>
          <cell r="B1470" t="str">
            <v>フラッシュ戸</v>
          </cell>
          <cell r="C1470" t="str">
            <v>大きさ区分Ⅱ・上</v>
          </cell>
          <cell r="D1470" t="str">
            <v>枚</v>
          </cell>
          <cell r="E1470">
            <v>29800</v>
          </cell>
          <cell r="F1470" t="str">
            <v>P-88</v>
          </cell>
          <cell r="G1470">
            <v>251031</v>
          </cell>
        </row>
        <row r="1471">
          <cell r="A1471">
            <v>251034</v>
          </cell>
          <cell r="B1471" t="str">
            <v>フラッシュ戸</v>
          </cell>
          <cell r="C1471" t="str">
            <v>大きさ区分Ⅱ・中</v>
          </cell>
          <cell r="D1471" t="str">
            <v>枚</v>
          </cell>
          <cell r="E1471">
            <v>16100</v>
          </cell>
          <cell r="F1471" t="str">
            <v>P-88</v>
          </cell>
          <cell r="G1471">
            <v>251034</v>
          </cell>
        </row>
        <row r="1472">
          <cell r="A1472">
            <v>251037</v>
          </cell>
          <cell r="B1472" t="str">
            <v>フラッシュ戸</v>
          </cell>
          <cell r="C1472" t="str">
            <v>大きさ区分Ⅱ・並</v>
          </cell>
          <cell r="D1472" t="str">
            <v>枚</v>
          </cell>
          <cell r="E1472">
            <v>13600</v>
          </cell>
          <cell r="F1472" t="str">
            <v>P-88</v>
          </cell>
          <cell r="G1472">
            <v>251037</v>
          </cell>
        </row>
        <row r="1473">
          <cell r="A1473">
            <v>251051</v>
          </cell>
          <cell r="B1473" t="str">
            <v>フラッシュ戸</v>
          </cell>
          <cell r="C1473" t="str">
            <v>大きさ区分Ⅲ・上</v>
          </cell>
          <cell r="D1473" t="str">
            <v>枚</v>
          </cell>
          <cell r="E1473">
            <v>22500</v>
          </cell>
          <cell r="F1473" t="str">
            <v>P-88</v>
          </cell>
          <cell r="G1473">
            <v>251051</v>
          </cell>
        </row>
        <row r="1474">
          <cell r="A1474">
            <v>251054</v>
          </cell>
          <cell r="B1474" t="str">
            <v>フラッシュ戸</v>
          </cell>
          <cell r="C1474" t="str">
            <v>大きさ区分Ⅲ・中</v>
          </cell>
          <cell r="D1474" t="str">
            <v>枚</v>
          </cell>
          <cell r="E1474">
            <v>12500</v>
          </cell>
          <cell r="F1474" t="str">
            <v>P-88</v>
          </cell>
          <cell r="G1474">
            <v>251054</v>
          </cell>
        </row>
        <row r="1475">
          <cell r="A1475">
            <v>251057</v>
          </cell>
          <cell r="B1475" t="str">
            <v>フラッシュ戸</v>
          </cell>
          <cell r="C1475" t="str">
            <v>大きさ区分Ⅲ・並</v>
          </cell>
          <cell r="D1475" t="str">
            <v>枚</v>
          </cell>
          <cell r="E1475">
            <v>10600</v>
          </cell>
          <cell r="F1475" t="str">
            <v>P-88</v>
          </cell>
          <cell r="G1475">
            <v>251057</v>
          </cell>
        </row>
        <row r="1476">
          <cell r="A1476">
            <v>251101</v>
          </cell>
          <cell r="B1476" t="str">
            <v>ガラス戸[FL・厚3mm]</v>
          </cell>
          <cell r="C1476" t="str">
            <v>大きさ区分Ⅰ・上</v>
          </cell>
          <cell r="D1476" t="str">
            <v>枚</v>
          </cell>
          <cell r="E1476">
            <v>68800</v>
          </cell>
          <cell r="F1476" t="str">
            <v>P-88</v>
          </cell>
          <cell r="G1476">
            <v>251101</v>
          </cell>
        </row>
        <row r="1477">
          <cell r="A1477">
            <v>251104</v>
          </cell>
          <cell r="B1477" t="str">
            <v>ガラス戸[FL・厚3mm]</v>
          </cell>
          <cell r="C1477" t="str">
            <v>大きさ区分Ⅰ・中</v>
          </cell>
          <cell r="D1477" t="str">
            <v>枚</v>
          </cell>
          <cell r="E1477">
            <v>46600</v>
          </cell>
          <cell r="F1477" t="str">
            <v>P-88</v>
          </cell>
          <cell r="G1477">
            <v>251104</v>
          </cell>
        </row>
        <row r="1478">
          <cell r="A1478">
            <v>251107</v>
          </cell>
          <cell r="B1478" t="str">
            <v>ガラス戸[FL・厚3mm]</v>
          </cell>
          <cell r="C1478" t="str">
            <v>大きさ区分Ⅰ・並</v>
          </cell>
          <cell r="D1478" t="str">
            <v>枚</v>
          </cell>
          <cell r="E1478">
            <v>36300</v>
          </cell>
          <cell r="F1478" t="str">
            <v>P-88</v>
          </cell>
          <cell r="G1478">
            <v>251107</v>
          </cell>
        </row>
        <row r="1479">
          <cell r="A1479">
            <v>251131</v>
          </cell>
          <cell r="B1479" t="str">
            <v>ガラス窓[FL・厚3mm]</v>
          </cell>
          <cell r="C1479" t="str">
            <v>大きさ区分Ⅱ・上</v>
          </cell>
          <cell r="D1479" t="str">
            <v>枚</v>
          </cell>
          <cell r="E1479">
            <v>32800</v>
          </cell>
          <cell r="F1479" t="str">
            <v>P-88</v>
          </cell>
          <cell r="G1479">
            <v>251131</v>
          </cell>
        </row>
        <row r="1480">
          <cell r="A1480">
            <v>251134</v>
          </cell>
          <cell r="B1480" t="str">
            <v>ガラス窓[FL・厚3mm]</v>
          </cell>
          <cell r="C1480" t="str">
            <v>大きさ区分Ⅱ・中</v>
          </cell>
          <cell r="D1480" t="str">
            <v>枚</v>
          </cell>
          <cell r="E1480">
            <v>26300</v>
          </cell>
          <cell r="F1480" t="str">
            <v>P-88</v>
          </cell>
          <cell r="G1480">
            <v>251134</v>
          </cell>
        </row>
        <row r="1481">
          <cell r="A1481">
            <v>251137</v>
          </cell>
          <cell r="B1481" t="str">
            <v>ガラス窓[FL・厚3mm]</v>
          </cell>
          <cell r="C1481" t="str">
            <v>大きさ区分Ⅱ・並</v>
          </cell>
          <cell r="D1481" t="str">
            <v>枚</v>
          </cell>
          <cell r="E1481">
            <v>24100</v>
          </cell>
          <cell r="F1481" t="str">
            <v>P-88</v>
          </cell>
          <cell r="G1481">
            <v>251137</v>
          </cell>
        </row>
        <row r="1482">
          <cell r="A1482">
            <v>251161</v>
          </cell>
          <cell r="B1482" t="str">
            <v>ガラス窓[FL・厚3mm]</v>
          </cell>
          <cell r="C1482" t="str">
            <v>大きさ区分Ⅲ・上</v>
          </cell>
          <cell r="D1482" t="str">
            <v>枚</v>
          </cell>
          <cell r="E1482">
            <v>12600</v>
          </cell>
          <cell r="F1482" t="str">
            <v>P-88</v>
          </cell>
          <cell r="G1482">
            <v>251161</v>
          </cell>
        </row>
        <row r="1483">
          <cell r="A1483">
            <v>251164</v>
          </cell>
          <cell r="B1483" t="str">
            <v>ガラス窓[FL・厚3mm]</v>
          </cell>
          <cell r="C1483" t="str">
            <v>大きさ区分Ⅲ・中</v>
          </cell>
          <cell r="D1483" t="str">
            <v>枚</v>
          </cell>
          <cell r="E1483">
            <v>10800</v>
          </cell>
          <cell r="F1483" t="str">
            <v>P-88</v>
          </cell>
          <cell r="G1483">
            <v>251164</v>
          </cell>
        </row>
        <row r="1484">
          <cell r="A1484">
            <v>251167</v>
          </cell>
          <cell r="B1484" t="str">
            <v>ガラス窓[FL・厚3mm]</v>
          </cell>
          <cell r="C1484" t="str">
            <v>大きさ区分Ⅲ・並</v>
          </cell>
          <cell r="D1484" t="str">
            <v>枚</v>
          </cell>
          <cell r="E1484">
            <v>10000</v>
          </cell>
          <cell r="F1484" t="str">
            <v>P-88</v>
          </cell>
          <cell r="G1484">
            <v>251167</v>
          </cell>
        </row>
        <row r="1485">
          <cell r="A1485">
            <v>251201</v>
          </cell>
          <cell r="B1485" t="str">
            <v>木製雨戸</v>
          </cell>
          <cell r="C1485" t="str">
            <v>ラワン合板・大きさ区分Ⅰ</v>
          </cell>
          <cell r="D1485" t="str">
            <v>枚</v>
          </cell>
          <cell r="E1485">
            <v>8050</v>
          </cell>
          <cell r="F1485" t="str">
            <v>P-88</v>
          </cell>
          <cell r="G1485">
            <v>251201</v>
          </cell>
        </row>
        <row r="1486">
          <cell r="A1486">
            <v>251204</v>
          </cell>
          <cell r="B1486" t="str">
            <v>木製雨戸</v>
          </cell>
          <cell r="C1486" t="str">
            <v>ラワン合板・大きさ区分Ⅱ</v>
          </cell>
          <cell r="D1486" t="str">
            <v>枚</v>
          </cell>
          <cell r="E1486">
            <v>5630</v>
          </cell>
          <cell r="F1486" t="str">
            <v>P-88</v>
          </cell>
          <cell r="G1486">
            <v>251204</v>
          </cell>
        </row>
        <row r="1487">
          <cell r="A1487">
            <v>251207</v>
          </cell>
          <cell r="B1487" t="str">
            <v>木製雨戸</v>
          </cell>
          <cell r="C1487" t="str">
            <v>ラワン合板・大きさ区分Ⅲ</v>
          </cell>
          <cell r="D1487" t="str">
            <v>枚</v>
          </cell>
          <cell r="E1487">
            <v>4020</v>
          </cell>
          <cell r="F1487" t="str">
            <v>P-88</v>
          </cell>
          <cell r="G1487">
            <v>251207</v>
          </cell>
        </row>
        <row r="1488">
          <cell r="A1488">
            <v>251301</v>
          </cell>
          <cell r="B1488" t="str">
            <v>格子戸(ガラス入り)</v>
          </cell>
          <cell r="C1488" t="str">
            <v>W90cm×H180cm・ガラス共</v>
          </cell>
          <cell r="D1488" t="str">
            <v>枚</v>
          </cell>
          <cell r="E1488">
            <v>196000</v>
          </cell>
          <cell r="F1488" t="str">
            <v>P-88</v>
          </cell>
          <cell r="G1488">
            <v>251301</v>
          </cell>
        </row>
        <row r="1489">
          <cell r="A1489">
            <v>251311</v>
          </cell>
          <cell r="B1489" t="str">
            <v>格子戸(吹抜け)</v>
          </cell>
          <cell r="C1489" t="str">
            <v>W90cm×H180cm</v>
          </cell>
          <cell r="D1489" t="str">
            <v>枚</v>
          </cell>
          <cell r="E1489">
            <v>148200</v>
          </cell>
          <cell r="F1489" t="str">
            <v>P-88</v>
          </cell>
          <cell r="G1489">
            <v>251311</v>
          </cell>
        </row>
        <row r="1490">
          <cell r="A1490">
            <v>251401</v>
          </cell>
          <cell r="B1490" t="str">
            <v>障子</v>
          </cell>
          <cell r="C1490" t="str">
            <v>大きさ区分Ⅰ・上</v>
          </cell>
          <cell r="D1490" t="str">
            <v>枚</v>
          </cell>
          <cell r="E1490">
            <v>47100</v>
          </cell>
          <cell r="F1490" t="str">
            <v>P-88</v>
          </cell>
          <cell r="G1490">
            <v>251401</v>
          </cell>
        </row>
        <row r="1491">
          <cell r="A1491">
            <v>251404</v>
          </cell>
          <cell r="B1491" t="str">
            <v>障子</v>
          </cell>
          <cell r="C1491" t="str">
            <v>大きさ区分Ⅰ・中</v>
          </cell>
          <cell r="D1491" t="str">
            <v>枚</v>
          </cell>
          <cell r="E1491">
            <v>31300</v>
          </cell>
          <cell r="F1491" t="str">
            <v>P-88</v>
          </cell>
          <cell r="G1491">
            <v>251404</v>
          </cell>
        </row>
        <row r="1492">
          <cell r="A1492">
            <v>251407</v>
          </cell>
          <cell r="B1492" t="str">
            <v>障子</v>
          </cell>
          <cell r="C1492" t="str">
            <v>大きさ区分Ⅰ・並</v>
          </cell>
          <cell r="D1492" t="str">
            <v>枚</v>
          </cell>
          <cell r="E1492">
            <v>18600</v>
          </cell>
          <cell r="F1492" t="str">
            <v>P-88</v>
          </cell>
          <cell r="G1492">
            <v>251407</v>
          </cell>
        </row>
        <row r="1493">
          <cell r="A1493">
            <v>251431</v>
          </cell>
          <cell r="B1493" t="str">
            <v>障子</v>
          </cell>
          <cell r="C1493" t="str">
            <v>大きさ区分Ⅱ・上</v>
          </cell>
          <cell r="D1493" t="str">
            <v>枚</v>
          </cell>
          <cell r="E1493">
            <v>29200</v>
          </cell>
          <cell r="F1493" t="str">
            <v>P-88</v>
          </cell>
          <cell r="G1493">
            <v>251431</v>
          </cell>
        </row>
        <row r="1494">
          <cell r="A1494">
            <v>251434</v>
          </cell>
          <cell r="B1494" t="str">
            <v>障子</v>
          </cell>
          <cell r="C1494" t="str">
            <v>大きさ区分Ⅱ・中</v>
          </cell>
          <cell r="D1494" t="str">
            <v>枚</v>
          </cell>
          <cell r="E1494">
            <v>23400</v>
          </cell>
          <cell r="F1494" t="str">
            <v>P-88</v>
          </cell>
          <cell r="G1494">
            <v>251434</v>
          </cell>
        </row>
        <row r="1495">
          <cell r="A1495">
            <v>251437</v>
          </cell>
          <cell r="B1495" t="str">
            <v>障子</v>
          </cell>
          <cell r="C1495" t="str">
            <v>大きさ区分Ⅱ・並</v>
          </cell>
          <cell r="D1495" t="str">
            <v>枚</v>
          </cell>
          <cell r="E1495">
            <v>16700</v>
          </cell>
          <cell r="F1495" t="str">
            <v>P-88</v>
          </cell>
          <cell r="G1495">
            <v>251437</v>
          </cell>
        </row>
        <row r="1496">
          <cell r="A1496">
            <v>251461</v>
          </cell>
          <cell r="B1496" t="str">
            <v>障子</v>
          </cell>
          <cell r="C1496" t="str">
            <v>大きさ区分Ⅲ・上</v>
          </cell>
          <cell r="D1496" t="str">
            <v>枚</v>
          </cell>
          <cell r="E1496">
            <v>14800</v>
          </cell>
          <cell r="F1496" t="str">
            <v>P-88</v>
          </cell>
          <cell r="G1496">
            <v>251461</v>
          </cell>
        </row>
        <row r="1497">
          <cell r="A1497">
            <v>251464</v>
          </cell>
          <cell r="B1497" t="str">
            <v>障子</v>
          </cell>
          <cell r="C1497" t="str">
            <v>大きさ区分Ⅲ・中</v>
          </cell>
          <cell r="D1497" t="str">
            <v>枚</v>
          </cell>
          <cell r="E1497">
            <v>9630</v>
          </cell>
          <cell r="F1497" t="str">
            <v>P-88</v>
          </cell>
          <cell r="G1497">
            <v>251464</v>
          </cell>
        </row>
        <row r="1498">
          <cell r="A1498">
            <v>251467</v>
          </cell>
          <cell r="B1498" t="str">
            <v>障子</v>
          </cell>
          <cell r="C1498" t="str">
            <v>大きさ区分Ⅲ・並</v>
          </cell>
          <cell r="D1498" t="str">
            <v>枚</v>
          </cell>
          <cell r="E1498">
            <v>8500</v>
          </cell>
          <cell r="F1498" t="str">
            <v>P-88</v>
          </cell>
          <cell r="G1498">
            <v>251467</v>
          </cell>
        </row>
        <row r="1499">
          <cell r="A1499">
            <v>251501</v>
          </cell>
          <cell r="B1499" t="str">
            <v>ふすま</v>
          </cell>
          <cell r="C1499" t="str">
            <v>大きさ区分Ⅰ・上</v>
          </cell>
          <cell r="D1499" t="str">
            <v>枚</v>
          </cell>
          <cell r="E1499">
            <v>21100</v>
          </cell>
          <cell r="F1499" t="str">
            <v>P-88</v>
          </cell>
          <cell r="G1499">
            <v>251501</v>
          </cell>
        </row>
        <row r="1500">
          <cell r="A1500">
            <v>251504</v>
          </cell>
          <cell r="B1500" t="str">
            <v>ふすま</v>
          </cell>
          <cell r="C1500" t="str">
            <v>大きさ区分Ⅰ・中</v>
          </cell>
          <cell r="D1500" t="str">
            <v>枚</v>
          </cell>
          <cell r="E1500">
            <v>14800</v>
          </cell>
          <cell r="F1500" t="str">
            <v>P-88</v>
          </cell>
          <cell r="G1500">
            <v>251504</v>
          </cell>
        </row>
        <row r="1501">
          <cell r="A1501">
            <v>251507</v>
          </cell>
          <cell r="B1501" t="str">
            <v>ふすま</v>
          </cell>
          <cell r="C1501" t="str">
            <v>大きさ区分Ⅰ・並</v>
          </cell>
          <cell r="D1501" t="str">
            <v>枚</v>
          </cell>
          <cell r="E1501">
            <v>12200</v>
          </cell>
          <cell r="F1501" t="str">
            <v>P-88</v>
          </cell>
          <cell r="G1501">
            <v>251507</v>
          </cell>
        </row>
        <row r="1502">
          <cell r="A1502">
            <v>251531</v>
          </cell>
          <cell r="B1502" t="str">
            <v>ふすま</v>
          </cell>
          <cell r="C1502" t="str">
            <v>大きさ区分Ⅱ・上</v>
          </cell>
          <cell r="D1502" t="str">
            <v>枚</v>
          </cell>
          <cell r="E1502">
            <v>19000</v>
          </cell>
          <cell r="F1502" t="str">
            <v>P-88</v>
          </cell>
          <cell r="G1502">
            <v>251531</v>
          </cell>
        </row>
        <row r="1503">
          <cell r="A1503">
            <v>251534</v>
          </cell>
          <cell r="B1503" t="str">
            <v>ふすま</v>
          </cell>
          <cell r="C1503" t="str">
            <v>大きさ区分Ⅱ・中</v>
          </cell>
          <cell r="D1503" t="str">
            <v>枚</v>
          </cell>
          <cell r="E1503">
            <v>10800</v>
          </cell>
          <cell r="F1503" t="str">
            <v>P-88</v>
          </cell>
          <cell r="G1503">
            <v>251534</v>
          </cell>
        </row>
        <row r="1504">
          <cell r="A1504">
            <v>251537</v>
          </cell>
          <cell r="B1504" t="str">
            <v>ふすま</v>
          </cell>
          <cell r="C1504" t="str">
            <v>大きさ区分Ⅱ・並</v>
          </cell>
          <cell r="D1504" t="str">
            <v>枚</v>
          </cell>
          <cell r="E1504">
            <v>8200</v>
          </cell>
          <cell r="F1504" t="str">
            <v>P-88</v>
          </cell>
          <cell r="G1504">
            <v>251537</v>
          </cell>
        </row>
        <row r="1505">
          <cell r="A1505">
            <v>251561</v>
          </cell>
          <cell r="B1505" t="str">
            <v>ふすま</v>
          </cell>
          <cell r="C1505" t="str">
            <v>大きさ区分Ⅲ・天袋・地袋用・上</v>
          </cell>
          <cell r="D1505" t="str">
            <v>枚</v>
          </cell>
          <cell r="E1505">
            <v>16300</v>
          </cell>
          <cell r="F1505" t="str">
            <v>P-88</v>
          </cell>
          <cell r="G1505">
            <v>251561</v>
          </cell>
        </row>
        <row r="1506">
          <cell r="A1506">
            <v>251564</v>
          </cell>
          <cell r="B1506" t="str">
            <v>ふすま</v>
          </cell>
          <cell r="C1506" t="str">
            <v>大きさ区分Ⅲ・天袋・地袋用・中</v>
          </cell>
          <cell r="D1506" t="str">
            <v>枚</v>
          </cell>
          <cell r="E1506">
            <v>8470</v>
          </cell>
          <cell r="F1506" t="str">
            <v>P-88</v>
          </cell>
          <cell r="G1506">
            <v>251564</v>
          </cell>
        </row>
        <row r="1507">
          <cell r="A1507">
            <v>251567</v>
          </cell>
          <cell r="B1507" t="str">
            <v>ふすま</v>
          </cell>
          <cell r="C1507" t="str">
            <v>大きさ区分Ⅲ・天袋・地袋用・並</v>
          </cell>
          <cell r="D1507" t="str">
            <v>枚</v>
          </cell>
          <cell r="E1507">
            <v>6600</v>
          </cell>
          <cell r="F1507" t="str">
            <v>P-88</v>
          </cell>
          <cell r="G1507">
            <v>251567</v>
          </cell>
        </row>
        <row r="1508">
          <cell r="A1508">
            <v>251601</v>
          </cell>
          <cell r="B1508" t="str">
            <v>玄関木製ドア</v>
          </cell>
          <cell r="C1508" t="str">
            <v>上</v>
          </cell>
          <cell r="D1508" t="str">
            <v>枚</v>
          </cell>
          <cell r="E1508">
            <v>214700</v>
          </cell>
          <cell r="F1508" t="str">
            <v>P-88</v>
          </cell>
          <cell r="G1508">
            <v>251601</v>
          </cell>
        </row>
        <row r="1509">
          <cell r="A1509">
            <v>251603</v>
          </cell>
          <cell r="B1509" t="str">
            <v>玄関木製ドア</v>
          </cell>
          <cell r="C1509" t="str">
            <v>中</v>
          </cell>
          <cell r="D1509" t="str">
            <v>枚</v>
          </cell>
          <cell r="E1509">
            <v>66700</v>
          </cell>
          <cell r="F1509" t="str">
            <v>P-88</v>
          </cell>
          <cell r="G1509">
            <v>251603</v>
          </cell>
        </row>
        <row r="1510">
          <cell r="A1510">
            <v>251605</v>
          </cell>
          <cell r="B1510" t="str">
            <v>玄関木製ドア</v>
          </cell>
          <cell r="C1510" t="str">
            <v>並</v>
          </cell>
          <cell r="D1510" t="str">
            <v>枚</v>
          </cell>
          <cell r="E1510">
            <v>53700</v>
          </cell>
          <cell r="F1510" t="str">
            <v>P-88</v>
          </cell>
          <cell r="G1510">
            <v>251605</v>
          </cell>
        </row>
        <row r="1511">
          <cell r="A1511">
            <v>253001</v>
          </cell>
          <cell r="B1511" t="str">
            <v>アルミ引違い窓</v>
          </cell>
          <cell r="C1511" t="str">
            <v>RC・CB造用・大きさ区分Ⅰ・ガラス共</v>
          </cell>
          <cell r="D1511" t="str">
            <v>㎡</v>
          </cell>
          <cell r="E1511">
            <v>30300</v>
          </cell>
          <cell r="F1511" t="str">
            <v>P-89</v>
          </cell>
          <cell r="G1511">
            <v>253001</v>
          </cell>
        </row>
        <row r="1512">
          <cell r="A1512">
            <v>253005</v>
          </cell>
          <cell r="B1512" t="str">
            <v>アルミ引違い窓</v>
          </cell>
          <cell r="C1512" t="str">
            <v>RC・CB造用・大きさ区分Ⅱ・ガラス共</v>
          </cell>
          <cell r="D1512" t="str">
            <v>㎡</v>
          </cell>
          <cell r="E1512">
            <v>18700</v>
          </cell>
          <cell r="F1512" t="str">
            <v>P-89</v>
          </cell>
          <cell r="G1512">
            <v>253005</v>
          </cell>
        </row>
        <row r="1513">
          <cell r="A1513">
            <v>253011</v>
          </cell>
          <cell r="B1513" t="str">
            <v>アルミはめ殺窓</v>
          </cell>
          <cell r="C1513" t="str">
            <v>RC・CB造用・大きさ区分Ⅰ・ガラス共</v>
          </cell>
          <cell r="D1513" t="str">
            <v>㎡</v>
          </cell>
          <cell r="E1513">
            <v>30400</v>
          </cell>
          <cell r="F1513" t="str">
            <v>P-89</v>
          </cell>
          <cell r="G1513">
            <v>253011</v>
          </cell>
        </row>
        <row r="1514">
          <cell r="A1514">
            <v>253015</v>
          </cell>
          <cell r="B1514" t="str">
            <v>アルミはめ殺窓</v>
          </cell>
          <cell r="C1514" t="str">
            <v>RC・CB造用・大きさ区分Ⅱ・ガラス共</v>
          </cell>
          <cell r="D1514" t="str">
            <v>㎡</v>
          </cell>
          <cell r="E1514">
            <v>20100</v>
          </cell>
          <cell r="F1514" t="str">
            <v>P-89</v>
          </cell>
          <cell r="G1514">
            <v>253015</v>
          </cell>
        </row>
        <row r="1515">
          <cell r="A1515">
            <v>253021</v>
          </cell>
          <cell r="B1515" t="str">
            <v>アルミ内倒し窓</v>
          </cell>
          <cell r="C1515" t="str">
            <v>RC・CB造用・大きさ区分Ⅰ・ガラス共</v>
          </cell>
          <cell r="D1515" t="str">
            <v>㎡</v>
          </cell>
          <cell r="E1515">
            <v>45200</v>
          </cell>
          <cell r="F1515" t="str">
            <v>P-89</v>
          </cell>
          <cell r="G1515">
            <v>253021</v>
          </cell>
        </row>
        <row r="1516">
          <cell r="A1516">
            <v>253025</v>
          </cell>
          <cell r="B1516" t="str">
            <v>アルミ内倒し窓</v>
          </cell>
          <cell r="C1516" t="str">
            <v>RC・CB造用・大きさ区分Ⅱ・ガラス共</v>
          </cell>
          <cell r="D1516" t="str">
            <v>㎡</v>
          </cell>
          <cell r="E1516">
            <v>29100</v>
          </cell>
          <cell r="F1516" t="str">
            <v>P-89</v>
          </cell>
          <cell r="G1516">
            <v>253025</v>
          </cell>
        </row>
        <row r="1517">
          <cell r="A1517">
            <v>253051</v>
          </cell>
          <cell r="B1517" t="str">
            <v>アルミ引違い窓</v>
          </cell>
          <cell r="C1517" t="str">
            <v>S造用・大きさ区分Ⅰ・ガラス共</v>
          </cell>
          <cell r="D1517" t="str">
            <v>㎡</v>
          </cell>
          <cell r="E1517">
            <v>23300</v>
          </cell>
          <cell r="F1517" t="str">
            <v>P-89</v>
          </cell>
          <cell r="G1517">
            <v>253051</v>
          </cell>
        </row>
        <row r="1518">
          <cell r="A1518">
            <v>253055</v>
          </cell>
          <cell r="B1518" t="str">
            <v>アルミ引違い窓</v>
          </cell>
          <cell r="C1518" t="str">
            <v>S造用・大きさ区分Ⅱ・ガラス共</v>
          </cell>
          <cell r="D1518" t="str">
            <v>㎡</v>
          </cell>
          <cell r="E1518">
            <v>15200</v>
          </cell>
          <cell r="F1518" t="str">
            <v>P-89</v>
          </cell>
          <cell r="G1518">
            <v>253055</v>
          </cell>
        </row>
        <row r="1519">
          <cell r="A1519">
            <v>253061</v>
          </cell>
          <cell r="B1519" t="str">
            <v>アルミはめ殺窓</v>
          </cell>
          <cell r="C1519" t="str">
            <v>S造用・大きさ区分Ⅰ・ガラス共</v>
          </cell>
          <cell r="D1519" t="str">
            <v>㎡</v>
          </cell>
          <cell r="E1519">
            <v>19600</v>
          </cell>
          <cell r="F1519" t="str">
            <v>P-89</v>
          </cell>
          <cell r="G1519">
            <v>253061</v>
          </cell>
        </row>
        <row r="1520">
          <cell r="A1520">
            <v>253065</v>
          </cell>
          <cell r="B1520" t="str">
            <v>アルミはめ殺窓</v>
          </cell>
          <cell r="C1520" t="str">
            <v>S造用・大きさ区分Ⅱ・ガラス共</v>
          </cell>
          <cell r="D1520" t="str">
            <v>㎡</v>
          </cell>
          <cell r="E1520">
            <v>16600</v>
          </cell>
          <cell r="F1520" t="str">
            <v>P-89</v>
          </cell>
          <cell r="G1520">
            <v>253065</v>
          </cell>
        </row>
        <row r="1521">
          <cell r="A1521">
            <v>253071</v>
          </cell>
          <cell r="B1521" t="str">
            <v>アルミ内倒し窓</v>
          </cell>
          <cell r="C1521" t="str">
            <v>S造用・大きさ区分Ⅰ・ガラス共</v>
          </cell>
          <cell r="D1521" t="str">
            <v>㎡</v>
          </cell>
          <cell r="E1521">
            <v>38200</v>
          </cell>
          <cell r="F1521" t="str">
            <v>P-89</v>
          </cell>
          <cell r="G1521">
            <v>253071</v>
          </cell>
        </row>
        <row r="1522">
          <cell r="A1522">
            <v>253075</v>
          </cell>
          <cell r="B1522" t="str">
            <v>アルミ内倒し窓</v>
          </cell>
          <cell r="C1522" t="str">
            <v>S造用・大きさ区分Ⅱ・ガラス共</v>
          </cell>
          <cell r="D1522" t="str">
            <v>㎡</v>
          </cell>
          <cell r="E1522">
            <v>25600</v>
          </cell>
          <cell r="F1522" t="str">
            <v>P-89</v>
          </cell>
          <cell r="G1522">
            <v>253075</v>
          </cell>
        </row>
        <row r="1523">
          <cell r="A1523">
            <v>253201</v>
          </cell>
          <cell r="B1523" t="str">
            <v>玄関アルミドア</v>
          </cell>
          <cell r="C1523" t="str">
            <v>RC・CB造用・両袖タイプ・ランマ付・上</v>
          </cell>
          <cell r="D1523" t="str">
            <v>ヶ所</v>
          </cell>
          <cell r="E1523">
            <v>276700</v>
          </cell>
          <cell r="F1523" t="str">
            <v>P-89</v>
          </cell>
          <cell r="G1523">
            <v>253201</v>
          </cell>
        </row>
        <row r="1524">
          <cell r="A1524">
            <v>253205</v>
          </cell>
          <cell r="B1524" t="str">
            <v>玄関アルミドア</v>
          </cell>
          <cell r="C1524" t="str">
            <v>RC・CB造用・両袖タイプ・ランマ付・中</v>
          </cell>
          <cell r="D1524" t="str">
            <v>ヶ所</v>
          </cell>
          <cell r="E1524">
            <v>265700</v>
          </cell>
          <cell r="F1524" t="str">
            <v>P-89</v>
          </cell>
          <cell r="G1524">
            <v>253205</v>
          </cell>
        </row>
        <row r="1525">
          <cell r="A1525">
            <v>253211</v>
          </cell>
          <cell r="B1525" t="str">
            <v>玄関アルミドア</v>
          </cell>
          <cell r="C1525" t="str">
            <v>RC・CB造用・片袖タイプ・ランマ付・上</v>
          </cell>
          <cell r="D1525" t="str">
            <v>ヶ所</v>
          </cell>
          <cell r="E1525">
            <v>259100</v>
          </cell>
          <cell r="F1525" t="str">
            <v>P-89</v>
          </cell>
          <cell r="G1525">
            <v>253211</v>
          </cell>
        </row>
        <row r="1526">
          <cell r="A1526">
            <v>253215</v>
          </cell>
          <cell r="B1526" t="str">
            <v>玄関アルミドア</v>
          </cell>
          <cell r="C1526" t="str">
            <v>RC・CB造用・片袖タイプ・ランマ付・中</v>
          </cell>
          <cell r="D1526" t="str">
            <v>ヶ所</v>
          </cell>
          <cell r="E1526">
            <v>249400</v>
          </cell>
          <cell r="F1526" t="str">
            <v>P-89</v>
          </cell>
          <cell r="G1526">
            <v>253215</v>
          </cell>
        </row>
        <row r="1527">
          <cell r="A1527">
            <v>253221</v>
          </cell>
          <cell r="B1527" t="str">
            <v>玄関アルミドア</v>
          </cell>
          <cell r="C1527" t="str">
            <v>RC・CB造用・ランマ付・中</v>
          </cell>
          <cell r="D1527" t="str">
            <v>ヶ所</v>
          </cell>
          <cell r="E1527">
            <v>111400</v>
          </cell>
          <cell r="F1527" t="str">
            <v>P-89</v>
          </cell>
          <cell r="G1527">
            <v>253221</v>
          </cell>
        </row>
        <row r="1528">
          <cell r="A1528">
            <v>253225</v>
          </cell>
          <cell r="B1528" t="str">
            <v>玄関アルミドア</v>
          </cell>
          <cell r="C1528" t="str">
            <v>RC・CB造用・ランマ付・並</v>
          </cell>
          <cell r="D1528" t="str">
            <v>ヶ所</v>
          </cell>
          <cell r="E1528">
            <v>97400</v>
          </cell>
          <cell r="F1528" t="str">
            <v>P-89</v>
          </cell>
          <cell r="G1528">
            <v>253225</v>
          </cell>
        </row>
        <row r="1529">
          <cell r="A1529">
            <v>253231</v>
          </cell>
          <cell r="B1529" t="str">
            <v>玄関アルミドア</v>
          </cell>
          <cell r="C1529" t="str">
            <v>RC・CB造用・ランマ無・中</v>
          </cell>
          <cell r="D1529" t="str">
            <v>ヶ所</v>
          </cell>
          <cell r="E1529">
            <v>100300</v>
          </cell>
          <cell r="F1529" t="str">
            <v>P-89</v>
          </cell>
          <cell r="G1529">
            <v>253231</v>
          </cell>
        </row>
        <row r="1530">
          <cell r="A1530">
            <v>253235</v>
          </cell>
          <cell r="B1530" t="str">
            <v>玄関アルミドア</v>
          </cell>
          <cell r="C1530" t="str">
            <v>RC・CB造用・ランマ無・並</v>
          </cell>
          <cell r="D1530" t="str">
            <v>ヶ所</v>
          </cell>
          <cell r="E1530">
            <v>86300</v>
          </cell>
          <cell r="F1530" t="str">
            <v>P-89</v>
          </cell>
          <cell r="G1530">
            <v>253235</v>
          </cell>
        </row>
        <row r="1531">
          <cell r="A1531">
            <v>253271</v>
          </cell>
          <cell r="B1531" t="str">
            <v>玄関アルミ引戸</v>
          </cell>
          <cell r="C1531" t="str">
            <v>RC・CB造用・ランマ付・上</v>
          </cell>
          <cell r="D1531" t="str">
            <v>ヶ所</v>
          </cell>
          <cell r="E1531">
            <v>244600</v>
          </cell>
          <cell r="F1531" t="str">
            <v>P-89</v>
          </cell>
          <cell r="G1531">
            <v>253271</v>
          </cell>
        </row>
        <row r="1532">
          <cell r="A1532">
            <v>253274</v>
          </cell>
          <cell r="B1532" t="str">
            <v>玄関アルミ引戸</v>
          </cell>
          <cell r="C1532" t="str">
            <v>RC・CB造用・ランマ付・中</v>
          </cell>
          <cell r="D1532" t="str">
            <v>ヶ所</v>
          </cell>
          <cell r="E1532">
            <v>216600</v>
          </cell>
          <cell r="F1532" t="str">
            <v>P-89</v>
          </cell>
          <cell r="G1532">
            <v>253274</v>
          </cell>
        </row>
        <row r="1533">
          <cell r="A1533">
            <v>253277</v>
          </cell>
          <cell r="B1533" t="str">
            <v>玄関アルミ引戸</v>
          </cell>
          <cell r="C1533" t="str">
            <v>RC・CB造用・ランマ付・並</v>
          </cell>
          <cell r="D1533" t="str">
            <v>ヶ所</v>
          </cell>
          <cell r="E1533">
            <v>196600</v>
          </cell>
          <cell r="F1533" t="str">
            <v>P-89</v>
          </cell>
          <cell r="G1533">
            <v>253277</v>
          </cell>
        </row>
        <row r="1534">
          <cell r="A1534">
            <v>253301</v>
          </cell>
          <cell r="B1534" t="str">
            <v>框ドア・(ガラス)</v>
          </cell>
          <cell r="C1534" t="str">
            <v>RC・CB造用・W80cm×H180cm・片開</v>
          </cell>
          <cell r="D1534" t="str">
            <v>ヶ所</v>
          </cell>
          <cell r="E1534">
            <v>40800</v>
          </cell>
          <cell r="F1534" t="str">
            <v>P-89</v>
          </cell>
          <cell r="G1534">
            <v>253301</v>
          </cell>
        </row>
        <row r="1535">
          <cell r="A1535">
            <v>253305</v>
          </cell>
          <cell r="B1535" t="str">
            <v>框ドア・(ガラス)</v>
          </cell>
          <cell r="C1535" t="str">
            <v>RC・CB造用・W80cm×H200cm・片開</v>
          </cell>
          <cell r="D1535" t="str">
            <v>ヶ所</v>
          </cell>
          <cell r="E1535">
            <v>43600</v>
          </cell>
          <cell r="F1535" t="str">
            <v>P-89</v>
          </cell>
          <cell r="G1535">
            <v>253305</v>
          </cell>
        </row>
        <row r="1536">
          <cell r="A1536">
            <v>253311</v>
          </cell>
          <cell r="B1536" t="str">
            <v>框ドア・(ガラス)</v>
          </cell>
          <cell r="C1536" t="str">
            <v>RC・CB造用・W160cm×H180cm・両開</v>
          </cell>
          <cell r="D1536" t="str">
            <v>ヶ所</v>
          </cell>
          <cell r="E1536">
            <v>71000</v>
          </cell>
          <cell r="F1536" t="str">
            <v>P-89</v>
          </cell>
          <cell r="G1536">
            <v>253311</v>
          </cell>
        </row>
        <row r="1537">
          <cell r="A1537">
            <v>253315</v>
          </cell>
          <cell r="B1537" t="str">
            <v>框ドア・(ガラス)</v>
          </cell>
          <cell r="C1537" t="str">
            <v>RC・CB造用・W160cm×H200cm・両開</v>
          </cell>
          <cell r="D1537" t="str">
            <v>ヶ所</v>
          </cell>
          <cell r="E1537">
            <v>75600</v>
          </cell>
          <cell r="F1537" t="str">
            <v>P-89</v>
          </cell>
          <cell r="G1537">
            <v>253315</v>
          </cell>
        </row>
        <row r="1538">
          <cell r="A1538">
            <v>253331</v>
          </cell>
          <cell r="B1538" t="str">
            <v>框ドア・(ガラス)</v>
          </cell>
          <cell r="C1538" t="str">
            <v>S造用・W80cm×H180cm・片開</v>
          </cell>
          <cell r="D1538" t="str">
            <v>ヶ所</v>
          </cell>
          <cell r="E1538">
            <v>34700</v>
          </cell>
          <cell r="F1538" t="str">
            <v>P-89</v>
          </cell>
          <cell r="G1538">
            <v>253331</v>
          </cell>
        </row>
        <row r="1539">
          <cell r="A1539">
            <v>253335</v>
          </cell>
          <cell r="B1539" t="str">
            <v>框ドア・(ガラス)</v>
          </cell>
          <cell r="C1539" t="str">
            <v>S造用・W80cm×H200cm・片開</v>
          </cell>
          <cell r="D1539" t="str">
            <v>ヶ所</v>
          </cell>
          <cell r="E1539">
            <v>37100</v>
          </cell>
          <cell r="F1539" t="str">
            <v>P-89</v>
          </cell>
          <cell r="G1539">
            <v>253335</v>
          </cell>
        </row>
        <row r="1540">
          <cell r="A1540">
            <v>253341</v>
          </cell>
          <cell r="B1540" t="str">
            <v>框ドア・(ガラス)</v>
          </cell>
          <cell r="C1540" t="str">
            <v>S造用・W160cm×H180cm・両開</v>
          </cell>
          <cell r="D1540" t="str">
            <v>ヶ所</v>
          </cell>
          <cell r="E1540">
            <v>63000</v>
          </cell>
          <cell r="F1540" t="str">
            <v>P-89</v>
          </cell>
          <cell r="G1540">
            <v>253341</v>
          </cell>
        </row>
        <row r="1541">
          <cell r="A1541">
            <v>253345</v>
          </cell>
          <cell r="B1541" t="str">
            <v>框ドア・(ガラス)</v>
          </cell>
          <cell r="C1541" t="str">
            <v>S造用・W160cm×H200cm・両開</v>
          </cell>
          <cell r="D1541" t="str">
            <v>ヶ所</v>
          </cell>
          <cell r="E1541">
            <v>67200</v>
          </cell>
          <cell r="F1541" t="str">
            <v>P-89</v>
          </cell>
          <cell r="G1541">
            <v>253345</v>
          </cell>
        </row>
        <row r="1542">
          <cell r="A1542">
            <v>253351</v>
          </cell>
          <cell r="B1542" t="str">
            <v>腰パネルドア</v>
          </cell>
          <cell r="C1542" t="str">
            <v>RC・CB造用・W80cm×H180cm・片開</v>
          </cell>
          <cell r="D1542" t="str">
            <v>ヶ所</v>
          </cell>
          <cell r="E1542">
            <v>47600</v>
          </cell>
          <cell r="F1542" t="str">
            <v>P-89</v>
          </cell>
          <cell r="G1542">
            <v>253351</v>
          </cell>
        </row>
        <row r="1543">
          <cell r="A1543">
            <v>253355</v>
          </cell>
          <cell r="B1543" t="str">
            <v>腰パネルドア</v>
          </cell>
          <cell r="C1543" t="str">
            <v>RC・CB造用・W80cm×H200cm・片開</v>
          </cell>
          <cell r="D1543" t="str">
            <v>ヶ所</v>
          </cell>
          <cell r="E1543">
            <v>50800</v>
          </cell>
          <cell r="F1543" t="str">
            <v>P-89</v>
          </cell>
          <cell r="G1543">
            <v>253355</v>
          </cell>
        </row>
        <row r="1544">
          <cell r="A1544">
            <v>253361</v>
          </cell>
          <cell r="B1544" t="str">
            <v>腰パネルドア</v>
          </cell>
          <cell r="C1544" t="str">
            <v>RC・CB造用・W160cm×H180cm・両開</v>
          </cell>
          <cell r="D1544" t="str">
            <v>ヶ所</v>
          </cell>
          <cell r="E1544">
            <v>85400</v>
          </cell>
          <cell r="F1544" t="str">
            <v>P-89</v>
          </cell>
          <cell r="G1544">
            <v>253361</v>
          </cell>
        </row>
        <row r="1545">
          <cell r="A1545">
            <v>253365</v>
          </cell>
          <cell r="B1545" t="str">
            <v>腰パネルドア</v>
          </cell>
          <cell r="C1545" t="str">
            <v>RC・CB造用・W160cm×H200cm・両開</v>
          </cell>
          <cell r="D1545" t="str">
            <v>ヶ所</v>
          </cell>
          <cell r="E1545">
            <v>91100</v>
          </cell>
          <cell r="F1545" t="str">
            <v>P-89</v>
          </cell>
          <cell r="G1545">
            <v>253365</v>
          </cell>
        </row>
        <row r="1546">
          <cell r="A1546">
            <v>253371</v>
          </cell>
          <cell r="B1546" t="str">
            <v>腰パネルドア</v>
          </cell>
          <cell r="C1546" t="str">
            <v>S造用・W80cm×H180cm・片開</v>
          </cell>
          <cell r="D1546" t="str">
            <v>ヶ所</v>
          </cell>
          <cell r="E1546">
            <v>41500</v>
          </cell>
          <cell r="F1546" t="str">
            <v>P-89</v>
          </cell>
          <cell r="G1546">
            <v>253371</v>
          </cell>
        </row>
        <row r="1547">
          <cell r="A1547">
            <v>253375</v>
          </cell>
          <cell r="B1547" t="str">
            <v>腰パネルドア</v>
          </cell>
          <cell r="C1547" t="str">
            <v>S造用・W80cm×H200cm・片開</v>
          </cell>
          <cell r="D1547" t="str">
            <v>ヶ所</v>
          </cell>
          <cell r="E1547">
            <v>44300</v>
          </cell>
          <cell r="F1547" t="str">
            <v>P-89</v>
          </cell>
          <cell r="G1547">
            <v>253375</v>
          </cell>
        </row>
        <row r="1548">
          <cell r="A1548">
            <v>253381</v>
          </cell>
          <cell r="B1548" t="str">
            <v>腰パネルドア</v>
          </cell>
          <cell r="C1548" t="str">
            <v>S造用・W160cm×H180cm・両開</v>
          </cell>
          <cell r="D1548" t="str">
            <v>ヶ所</v>
          </cell>
          <cell r="E1548">
            <v>77500</v>
          </cell>
          <cell r="F1548" t="str">
            <v>P-89</v>
          </cell>
          <cell r="G1548">
            <v>253381</v>
          </cell>
        </row>
        <row r="1549">
          <cell r="A1549">
            <v>253385</v>
          </cell>
          <cell r="B1549" t="str">
            <v>腰パネルドア</v>
          </cell>
          <cell r="C1549" t="str">
            <v>S造用・W160cm×H200cm・両開</v>
          </cell>
          <cell r="D1549" t="str">
            <v>ヶ所</v>
          </cell>
          <cell r="E1549">
            <v>82700</v>
          </cell>
          <cell r="F1549" t="str">
            <v>P-89</v>
          </cell>
          <cell r="G1549">
            <v>253385</v>
          </cell>
        </row>
        <row r="1550">
          <cell r="A1550">
            <v>253401</v>
          </cell>
          <cell r="B1550" t="str">
            <v>アルミドア・(勝手口)</v>
          </cell>
          <cell r="C1550" t="str">
            <v>RC・CB造用・W80cm×H181cm</v>
          </cell>
          <cell r="D1550" t="str">
            <v>ヶ所</v>
          </cell>
          <cell r="E1550">
            <v>47800</v>
          </cell>
          <cell r="F1550" t="str">
            <v>P-89</v>
          </cell>
          <cell r="G1550">
            <v>253401</v>
          </cell>
        </row>
        <row r="1551">
          <cell r="A1551">
            <v>253405</v>
          </cell>
          <cell r="B1551" t="str">
            <v>アルミドア・(勝手口)</v>
          </cell>
          <cell r="C1551" t="str">
            <v>RC・CB造用・W80cm×H181cm・小窓口</v>
          </cell>
          <cell r="D1551" t="str">
            <v>ヶ所</v>
          </cell>
          <cell r="E1551">
            <v>56200</v>
          </cell>
          <cell r="F1551" t="str">
            <v>P-89</v>
          </cell>
          <cell r="G1551">
            <v>253405</v>
          </cell>
        </row>
        <row r="1552">
          <cell r="A1552">
            <v>253411</v>
          </cell>
          <cell r="B1552" t="str">
            <v>アルミドア・(勝手口)</v>
          </cell>
          <cell r="C1552" t="str">
            <v>RC・CB造用・W80cm×H222cm・ランマ付</v>
          </cell>
          <cell r="D1552" t="str">
            <v>ヶ所</v>
          </cell>
          <cell r="E1552">
            <v>54400</v>
          </cell>
          <cell r="F1552" t="str">
            <v>P-89</v>
          </cell>
          <cell r="G1552">
            <v>253411</v>
          </cell>
        </row>
        <row r="1553">
          <cell r="A1553">
            <v>253415</v>
          </cell>
          <cell r="B1553" t="str">
            <v>アルミドア・(勝手口)</v>
          </cell>
          <cell r="C1553" t="str">
            <v>RC・CB造用・W80cm×H222cm・ランマ小窓</v>
          </cell>
          <cell r="D1553" t="str">
            <v>ヶ所</v>
          </cell>
          <cell r="E1553">
            <v>62800</v>
          </cell>
          <cell r="F1553" t="str">
            <v>P-89</v>
          </cell>
          <cell r="G1553">
            <v>253415</v>
          </cell>
        </row>
        <row r="1554">
          <cell r="A1554">
            <v>253451</v>
          </cell>
          <cell r="B1554" t="str">
            <v>アルミドア・(テラス)</v>
          </cell>
          <cell r="C1554" t="str">
            <v>RC・CB造用・W78cm×H178cm</v>
          </cell>
          <cell r="D1554" t="str">
            <v>ヶ所</v>
          </cell>
          <cell r="E1554">
            <v>82300</v>
          </cell>
          <cell r="F1554" t="str">
            <v>P-89</v>
          </cell>
          <cell r="G1554">
            <v>253451</v>
          </cell>
        </row>
        <row r="1555">
          <cell r="A1555">
            <v>253455</v>
          </cell>
          <cell r="B1555" t="str">
            <v>アルミドア・(テラス)</v>
          </cell>
          <cell r="C1555" t="str">
            <v>RC・CB造用・W78cm×H200cm</v>
          </cell>
          <cell r="D1555" t="str">
            <v>ヶ所</v>
          </cell>
          <cell r="E1555">
            <v>88600</v>
          </cell>
          <cell r="F1555" t="str">
            <v>P-89</v>
          </cell>
          <cell r="G1555">
            <v>253455</v>
          </cell>
        </row>
        <row r="1556">
          <cell r="A1556">
            <v>253471</v>
          </cell>
          <cell r="B1556" t="str">
            <v>アルミドア・(中折)</v>
          </cell>
          <cell r="C1556" t="str">
            <v>浴室用・W75cm×H175cm</v>
          </cell>
          <cell r="D1556" t="str">
            <v>ヶ所</v>
          </cell>
          <cell r="E1556">
            <v>39000</v>
          </cell>
          <cell r="F1556" t="str">
            <v>P-89</v>
          </cell>
          <cell r="G1556">
            <v>253471</v>
          </cell>
        </row>
        <row r="1557">
          <cell r="A1557">
            <v>253475</v>
          </cell>
          <cell r="B1557" t="str">
            <v>アルミドア・(片開)</v>
          </cell>
          <cell r="C1557" t="str">
            <v>浴室用・W75cm×H175cm</v>
          </cell>
          <cell r="D1557" t="str">
            <v>ヶ所</v>
          </cell>
          <cell r="E1557">
            <v>40200</v>
          </cell>
          <cell r="F1557" t="str">
            <v>P-89</v>
          </cell>
          <cell r="G1557">
            <v>253475</v>
          </cell>
        </row>
        <row r="1558">
          <cell r="A1558">
            <v>253501</v>
          </cell>
          <cell r="B1558" t="str">
            <v>軽量シャッター(手動式)</v>
          </cell>
          <cell r="C1558" t="str">
            <v>RC・CB造用・標準面積6.50㎡</v>
          </cell>
          <cell r="D1558" t="str">
            <v>㎡</v>
          </cell>
          <cell r="E1558">
            <v>18300</v>
          </cell>
          <cell r="F1558" t="str">
            <v>P-89</v>
          </cell>
          <cell r="G1558">
            <v>253501</v>
          </cell>
        </row>
        <row r="1559">
          <cell r="A1559">
            <v>253511</v>
          </cell>
          <cell r="B1559" t="str">
            <v>防火シャッター(手動式)</v>
          </cell>
          <cell r="C1559" t="str">
            <v>RC・CB造用・標準面積9.00㎡</v>
          </cell>
          <cell r="D1559" t="str">
            <v>㎡</v>
          </cell>
          <cell r="E1559">
            <v>30500</v>
          </cell>
          <cell r="F1559" t="str">
            <v>P-90</v>
          </cell>
          <cell r="G1559">
            <v>253511</v>
          </cell>
        </row>
        <row r="1560">
          <cell r="A1560">
            <v>253521</v>
          </cell>
          <cell r="B1560" t="str">
            <v>防火シャッター(電動式)</v>
          </cell>
          <cell r="C1560" t="str">
            <v>RC・CB造用・標準面積9.00㎡</v>
          </cell>
          <cell r="D1560" t="str">
            <v>㎡</v>
          </cell>
          <cell r="E1560">
            <v>39800</v>
          </cell>
          <cell r="F1560" t="str">
            <v>P-90</v>
          </cell>
          <cell r="G1560">
            <v>253521</v>
          </cell>
        </row>
        <row r="1561">
          <cell r="A1561">
            <v>253531</v>
          </cell>
          <cell r="B1561" t="str">
            <v>軽量グリルシャッター</v>
          </cell>
          <cell r="C1561" t="str">
            <v>手動式・RC・CB造用・標準面積6.50㎡</v>
          </cell>
          <cell r="D1561" t="str">
            <v>㎡</v>
          </cell>
          <cell r="E1561">
            <v>34300</v>
          </cell>
          <cell r="F1561" t="str">
            <v>P-90</v>
          </cell>
          <cell r="G1561">
            <v>253531</v>
          </cell>
        </row>
        <row r="1562">
          <cell r="A1562">
            <v>253551</v>
          </cell>
          <cell r="B1562" t="str">
            <v>軽量シャッター(手動式)</v>
          </cell>
          <cell r="C1562" t="str">
            <v>S造用・標準面積6.50㎡</v>
          </cell>
          <cell r="D1562" t="str">
            <v>㎡</v>
          </cell>
          <cell r="E1562">
            <v>15700</v>
          </cell>
          <cell r="F1562" t="str">
            <v>P-90</v>
          </cell>
          <cell r="G1562">
            <v>253551</v>
          </cell>
        </row>
        <row r="1563">
          <cell r="A1563">
            <v>253561</v>
          </cell>
          <cell r="B1563" t="str">
            <v>防火シャッター(手動式)</v>
          </cell>
          <cell r="C1563" t="str">
            <v>S造用・標準面積9.00㎡</v>
          </cell>
          <cell r="D1563" t="str">
            <v>㎡</v>
          </cell>
          <cell r="E1563">
            <v>28900</v>
          </cell>
          <cell r="F1563" t="str">
            <v>P-90</v>
          </cell>
          <cell r="G1563">
            <v>253561</v>
          </cell>
        </row>
        <row r="1564">
          <cell r="A1564">
            <v>253571</v>
          </cell>
          <cell r="B1564" t="str">
            <v>防火シャッター(電動式)</v>
          </cell>
          <cell r="C1564" t="str">
            <v>S造用・標準面積9.00㎡</v>
          </cell>
          <cell r="D1564" t="str">
            <v>㎡</v>
          </cell>
          <cell r="E1564">
            <v>38300</v>
          </cell>
          <cell r="F1564" t="str">
            <v>P-90</v>
          </cell>
          <cell r="G1564">
            <v>253571</v>
          </cell>
        </row>
        <row r="1565">
          <cell r="A1565">
            <v>253581</v>
          </cell>
          <cell r="B1565" t="str">
            <v>軽量グリルシャッター</v>
          </cell>
          <cell r="C1565" t="str">
            <v>手動式・S造用・標準面積6.50㎡</v>
          </cell>
          <cell r="D1565" t="str">
            <v>㎡</v>
          </cell>
          <cell r="E1565">
            <v>32500</v>
          </cell>
          <cell r="F1565" t="str">
            <v>P-90</v>
          </cell>
          <cell r="G1565">
            <v>253581</v>
          </cell>
        </row>
        <row r="1566">
          <cell r="A1566">
            <v>253601</v>
          </cell>
          <cell r="B1566" t="str">
            <v>アコーディオンカーテン</v>
          </cell>
          <cell r="C1566" t="str">
            <v>上</v>
          </cell>
          <cell r="D1566" t="str">
            <v>㎡</v>
          </cell>
          <cell r="E1566">
            <v>11000</v>
          </cell>
          <cell r="F1566" t="str">
            <v>P-90</v>
          </cell>
          <cell r="G1566">
            <v>253601</v>
          </cell>
        </row>
        <row r="1567">
          <cell r="A1567">
            <v>253611</v>
          </cell>
          <cell r="B1567" t="str">
            <v>アコーディオンカーテン</v>
          </cell>
          <cell r="C1567" t="str">
            <v>中</v>
          </cell>
          <cell r="D1567" t="str">
            <v>㎡</v>
          </cell>
          <cell r="E1567">
            <v>9170</v>
          </cell>
          <cell r="F1567" t="str">
            <v>P-90</v>
          </cell>
          <cell r="G1567">
            <v>253611</v>
          </cell>
        </row>
        <row r="1568">
          <cell r="A1568">
            <v>253621</v>
          </cell>
          <cell r="B1568" t="str">
            <v>アコーディオンカーテン</v>
          </cell>
          <cell r="C1568" t="str">
            <v>並</v>
          </cell>
          <cell r="D1568" t="str">
            <v>㎡</v>
          </cell>
          <cell r="E1568">
            <v>8250</v>
          </cell>
          <cell r="F1568" t="str">
            <v>P-90</v>
          </cell>
          <cell r="G1568">
            <v>253621</v>
          </cell>
        </row>
        <row r="1569">
          <cell r="A1569">
            <v>254001</v>
          </cell>
          <cell r="B1569" t="str">
            <v>玄関ｱﾙﾐﾄﾞｱ(ＰＤ）</v>
          </cell>
          <cell r="C1569" t="str">
            <v>両袖ﾀｲﾌﾟ・ﾗﾝﾏ付・上</v>
          </cell>
          <cell r="D1569" t="str">
            <v>ヶ所</v>
          </cell>
          <cell r="E1569">
            <v>262700</v>
          </cell>
          <cell r="F1569" t="str">
            <v>P-91</v>
          </cell>
          <cell r="G1569">
            <v>254001</v>
          </cell>
        </row>
        <row r="1570">
          <cell r="A1570">
            <v>254005</v>
          </cell>
          <cell r="B1570" t="str">
            <v>玄関ｱﾙﾐﾄﾞｱ(ＰＤ）</v>
          </cell>
          <cell r="C1570" t="str">
            <v>両袖ﾀｲﾌﾟ・ﾗﾝﾏ付・中</v>
          </cell>
          <cell r="D1570" t="str">
            <v>ヶ所</v>
          </cell>
          <cell r="E1570">
            <v>252000</v>
          </cell>
          <cell r="F1570" t="str">
            <v>P-91</v>
          </cell>
          <cell r="G1570">
            <v>254005</v>
          </cell>
        </row>
        <row r="1571">
          <cell r="A1571">
            <v>254011</v>
          </cell>
          <cell r="B1571" t="str">
            <v>玄関ｱﾙﾐﾄﾞｱ(ＰＤ）</v>
          </cell>
          <cell r="C1571" t="str">
            <v>片袖ﾀｲﾌﾟ・ﾗﾝﾏ付・上</v>
          </cell>
          <cell r="D1571" t="str">
            <v>ヶ所</v>
          </cell>
          <cell r="E1571">
            <v>245100</v>
          </cell>
          <cell r="F1571" t="str">
            <v>P-91</v>
          </cell>
          <cell r="G1571">
            <v>254011</v>
          </cell>
        </row>
        <row r="1572">
          <cell r="A1572">
            <v>254015</v>
          </cell>
          <cell r="B1572" t="str">
            <v>玄関ｱﾙﾐﾄﾞｱ(ＰＤ）</v>
          </cell>
          <cell r="C1572" t="str">
            <v>片袖ﾀｲﾌﾟ・ﾗﾝﾏ付・中</v>
          </cell>
          <cell r="D1572" t="str">
            <v>ヶ所</v>
          </cell>
          <cell r="E1572">
            <v>235700</v>
          </cell>
          <cell r="F1572" t="str">
            <v>P-91</v>
          </cell>
          <cell r="G1572">
            <v>254015</v>
          </cell>
        </row>
        <row r="1573">
          <cell r="A1573">
            <v>254021</v>
          </cell>
          <cell r="B1573" t="str">
            <v>玄関ｱﾙﾐﾄﾞｱ(ＰＤ）</v>
          </cell>
          <cell r="C1573" t="str">
            <v>ﾗﾝﾏ付・中</v>
          </cell>
          <cell r="D1573" t="str">
            <v>ヶ所</v>
          </cell>
          <cell r="E1573">
            <v>99700</v>
          </cell>
          <cell r="F1573" t="str">
            <v>P-91</v>
          </cell>
          <cell r="G1573">
            <v>254021</v>
          </cell>
        </row>
        <row r="1574">
          <cell r="A1574">
            <v>254025</v>
          </cell>
          <cell r="B1574" t="str">
            <v>玄関ｱﾙﾐﾄﾞｱ(ＰＤ）</v>
          </cell>
          <cell r="C1574" t="str">
            <v>ﾗﾝﾏ付・並</v>
          </cell>
          <cell r="D1574" t="str">
            <v>ヶ所</v>
          </cell>
          <cell r="E1574">
            <v>85700</v>
          </cell>
          <cell r="F1574" t="str">
            <v>P-91</v>
          </cell>
          <cell r="G1574">
            <v>254025</v>
          </cell>
        </row>
        <row r="1575">
          <cell r="A1575">
            <v>254031</v>
          </cell>
          <cell r="B1575" t="str">
            <v>玄関ｱﾙﾐﾄﾞｱ(ＰＤ）</v>
          </cell>
          <cell r="C1575" t="str">
            <v>ﾗﾝﾏ無・中</v>
          </cell>
          <cell r="D1575" t="str">
            <v>ヶ所</v>
          </cell>
          <cell r="E1575">
            <v>90200</v>
          </cell>
          <cell r="F1575" t="str">
            <v>P-91</v>
          </cell>
          <cell r="G1575">
            <v>254031</v>
          </cell>
        </row>
        <row r="1576">
          <cell r="A1576">
            <v>254035</v>
          </cell>
          <cell r="B1576" t="str">
            <v>玄関ｱﾙﾐﾄﾞｱ(ＰＤ）</v>
          </cell>
          <cell r="C1576" t="str">
            <v>ﾗﾝﾏ無・並</v>
          </cell>
          <cell r="D1576" t="str">
            <v>ヶ所</v>
          </cell>
          <cell r="E1576">
            <v>76200</v>
          </cell>
          <cell r="F1576" t="str">
            <v>P-91</v>
          </cell>
          <cell r="G1576">
            <v>254035</v>
          </cell>
        </row>
        <row r="1577">
          <cell r="A1577">
            <v>254041</v>
          </cell>
          <cell r="B1577" t="str">
            <v>玄関ｱﾙﾐ引戸(ＰＷ）</v>
          </cell>
          <cell r="C1577" t="str">
            <v>ﾗﾝﾏ付・上</v>
          </cell>
          <cell r="D1577" t="str">
            <v>ヶ所</v>
          </cell>
          <cell r="E1577">
            <v>229300</v>
          </cell>
          <cell r="F1577" t="str">
            <v>P-91</v>
          </cell>
          <cell r="G1577">
            <v>254041</v>
          </cell>
        </row>
        <row r="1578">
          <cell r="A1578">
            <v>254044</v>
          </cell>
          <cell r="B1578" t="str">
            <v>玄関ｱﾙﾐ引戸(ＰＷ）</v>
          </cell>
          <cell r="C1578" t="str">
            <v>ﾗﾝﾏ付・中</v>
          </cell>
          <cell r="D1578" t="str">
            <v>ヶ所</v>
          </cell>
          <cell r="E1578">
            <v>201300</v>
          </cell>
          <cell r="F1578" t="str">
            <v>P-91</v>
          </cell>
          <cell r="G1578">
            <v>254044</v>
          </cell>
        </row>
        <row r="1579">
          <cell r="A1579">
            <v>254047</v>
          </cell>
          <cell r="B1579" t="str">
            <v>玄関ｱﾙﾐ引戸(ＰＷ）</v>
          </cell>
          <cell r="C1579" t="str">
            <v>ﾗﾝﾏ付・並</v>
          </cell>
          <cell r="D1579" t="str">
            <v>ヶ所</v>
          </cell>
          <cell r="E1579">
            <v>181300</v>
          </cell>
          <cell r="F1579" t="str">
            <v>P-91</v>
          </cell>
          <cell r="G1579">
            <v>254047</v>
          </cell>
        </row>
        <row r="1580">
          <cell r="A1580">
            <v>254051</v>
          </cell>
          <cell r="B1580" t="str">
            <v>玄関ｱﾙﾐ引戸(ＰＷ）</v>
          </cell>
          <cell r="C1580" t="str">
            <v>ﾗﾝﾏ無・上</v>
          </cell>
          <cell r="D1580" t="str">
            <v>ヶ所</v>
          </cell>
          <cell r="E1580">
            <v>162500</v>
          </cell>
          <cell r="F1580" t="str">
            <v>P-91</v>
          </cell>
          <cell r="G1580">
            <v>254051</v>
          </cell>
        </row>
        <row r="1581">
          <cell r="A1581">
            <v>254054</v>
          </cell>
          <cell r="B1581" t="str">
            <v>玄関ｱﾙﾐ引戸(ＰＷ）</v>
          </cell>
          <cell r="C1581" t="str">
            <v>ﾗﾝﾏ無・中</v>
          </cell>
          <cell r="D1581" t="str">
            <v>ヶ所</v>
          </cell>
          <cell r="E1581">
            <v>149300</v>
          </cell>
          <cell r="F1581" t="str">
            <v>P-91</v>
          </cell>
          <cell r="G1581">
            <v>254054</v>
          </cell>
        </row>
        <row r="1582">
          <cell r="A1582">
            <v>254057</v>
          </cell>
          <cell r="B1582" t="str">
            <v>玄関ｱﾙﾐ引戸(ＰＷ）</v>
          </cell>
          <cell r="C1582" t="str">
            <v>ﾗﾝﾏ無・並</v>
          </cell>
          <cell r="D1582" t="str">
            <v>ヶ所</v>
          </cell>
          <cell r="E1582">
            <v>144100</v>
          </cell>
          <cell r="F1582" t="str">
            <v>P-91</v>
          </cell>
          <cell r="G1582">
            <v>254057</v>
          </cell>
        </row>
        <row r="1583">
          <cell r="A1583">
            <v>254061</v>
          </cell>
          <cell r="B1583" t="str">
            <v>出入口引違い戸</v>
          </cell>
          <cell r="C1583" t="str">
            <v>ﾗﾝﾏ付</v>
          </cell>
          <cell r="D1583" t="str">
            <v>ヶ所</v>
          </cell>
          <cell r="E1583">
            <v>86000</v>
          </cell>
          <cell r="F1583" t="str">
            <v>P-91</v>
          </cell>
          <cell r="G1583">
            <v>254061</v>
          </cell>
        </row>
        <row r="1584">
          <cell r="A1584">
            <v>254063</v>
          </cell>
          <cell r="B1584" t="str">
            <v>出入口引違い戸</v>
          </cell>
          <cell r="C1584" t="str">
            <v>ﾗﾝﾏ無</v>
          </cell>
          <cell r="D1584" t="str">
            <v>ヶ所</v>
          </cell>
          <cell r="E1584">
            <v>86000</v>
          </cell>
          <cell r="F1584" t="str">
            <v>P-91</v>
          </cell>
          <cell r="G1584">
            <v>254063</v>
          </cell>
        </row>
        <row r="1585">
          <cell r="A1585">
            <v>254065</v>
          </cell>
          <cell r="B1585" t="str">
            <v>出入口片引戸（外付）</v>
          </cell>
          <cell r="C1585" t="str">
            <v>W85cm×H181cm</v>
          </cell>
          <cell r="D1585" t="str">
            <v>ヶ所</v>
          </cell>
          <cell r="E1585">
            <v>43700</v>
          </cell>
          <cell r="F1585" t="str">
            <v>P-91</v>
          </cell>
          <cell r="G1585">
            <v>254065</v>
          </cell>
        </row>
        <row r="1586">
          <cell r="A1586">
            <v>254067</v>
          </cell>
          <cell r="B1586" t="str">
            <v>出入口片引戸（内付）</v>
          </cell>
          <cell r="C1586" t="str">
            <v>W85cm×H182cm</v>
          </cell>
          <cell r="D1586" t="str">
            <v>ヶ所</v>
          </cell>
          <cell r="E1586">
            <v>43700</v>
          </cell>
          <cell r="F1586" t="str">
            <v>P-91</v>
          </cell>
          <cell r="G1586">
            <v>254067</v>
          </cell>
        </row>
        <row r="1587">
          <cell r="A1587">
            <v>254101</v>
          </cell>
          <cell r="B1587" t="str">
            <v>ｱﾙﾐｻｯｼ・(AB)</v>
          </cell>
          <cell r="C1587" t="str">
            <v>大きさ区分Ⅰ・網戸無・ｶﾞﾗｽ共</v>
          </cell>
          <cell r="D1587" t="str">
            <v>㎡</v>
          </cell>
          <cell r="E1587">
            <v>19100</v>
          </cell>
          <cell r="F1587" t="str">
            <v>P-91</v>
          </cell>
          <cell r="G1587">
            <v>254101</v>
          </cell>
        </row>
        <row r="1588">
          <cell r="A1588">
            <v>254105</v>
          </cell>
          <cell r="B1588" t="str">
            <v>ｱﾙﾐｻｯｼ・(AB)</v>
          </cell>
          <cell r="C1588" t="str">
            <v>大きさ区分Ⅱ・網戸無・ｶﾞﾗｽ共</v>
          </cell>
          <cell r="D1588" t="str">
            <v>㎡</v>
          </cell>
          <cell r="E1588">
            <v>9550</v>
          </cell>
          <cell r="F1588" t="str">
            <v>P-91</v>
          </cell>
          <cell r="G1588">
            <v>254105</v>
          </cell>
        </row>
        <row r="1589">
          <cell r="A1589">
            <v>254110</v>
          </cell>
          <cell r="B1589" t="str">
            <v>ｱﾙﾐｻｯｼ・(AＣ)</v>
          </cell>
          <cell r="C1589" t="str">
            <v>大きさ区分Ⅰ・網戸無・雨戸鏡板有・ｶﾞﾗｽ共</v>
          </cell>
          <cell r="D1589" t="str">
            <v>㎡</v>
          </cell>
          <cell r="E1589">
            <v>34800</v>
          </cell>
          <cell r="F1589" t="str">
            <v>P-91</v>
          </cell>
          <cell r="G1589">
            <v>254110</v>
          </cell>
        </row>
        <row r="1590">
          <cell r="A1590">
            <v>254111</v>
          </cell>
          <cell r="B1590" t="str">
            <v>ｱﾙﾐｻｯｼ・(AＣ)</v>
          </cell>
          <cell r="C1590" t="str">
            <v>大きさ区分Ⅱ・網戸無・雨戸鏡板有・ｶﾞﾗｽ共</v>
          </cell>
          <cell r="D1590" t="str">
            <v>㎡</v>
          </cell>
          <cell r="E1590">
            <v>23600</v>
          </cell>
          <cell r="F1590" t="str">
            <v>P-91</v>
          </cell>
          <cell r="G1590">
            <v>254111</v>
          </cell>
        </row>
        <row r="1591">
          <cell r="A1591">
            <v>254113</v>
          </cell>
          <cell r="B1591" t="str">
            <v>ｱﾙﾐｻｯｼ・(AD)</v>
          </cell>
          <cell r="C1591" t="str">
            <v>大きさ区分Ⅰ・網戸無・雨戸鏡板無・ｶﾞﾗｽ共</v>
          </cell>
          <cell r="D1591" t="str">
            <v>㎡</v>
          </cell>
          <cell r="E1591">
            <v>28000</v>
          </cell>
          <cell r="F1591" t="str">
            <v>P-91</v>
          </cell>
          <cell r="G1591">
            <v>254113</v>
          </cell>
        </row>
        <row r="1592">
          <cell r="A1592">
            <v>254115</v>
          </cell>
          <cell r="B1592" t="str">
            <v>ｱﾙﾐｻｯｼ・(AD)</v>
          </cell>
          <cell r="C1592" t="str">
            <v>大きさ区分Ⅱ・網戸無・雨戸鏡板無・ｶﾞﾗｽ共</v>
          </cell>
          <cell r="D1592" t="str">
            <v>㎡</v>
          </cell>
          <cell r="E1592">
            <v>19200</v>
          </cell>
          <cell r="F1592" t="str">
            <v>P-91</v>
          </cell>
          <cell r="G1592">
            <v>254115</v>
          </cell>
        </row>
        <row r="1593">
          <cell r="A1593">
            <v>254121</v>
          </cell>
          <cell r="B1593" t="str">
            <v>ｱﾙﾐｻｯｼ・(AE)</v>
          </cell>
          <cell r="C1593" t="str">
            <v>大きさ区分Ⅰ・網戸無・面格子付・ｶﾞﾗｽ共</v>
          </cell>
          <cell r="D1593" t="str">
            <v>㎡</v>
          </cell>
          <cell r="E1593">
            <v>27800</v>
          </cell>
          <cell r="F1593" t="str">
            <v>P-91</v>
          </cell>
          <cell r="G1593">
            <v>254121</v>
          </cell>
        </row>
        <row r="1594">
          <cell r="A1594">
            <v>254125</v>
          </cell>
          <cell r="B1594" t="str">
            <v>ｱﾙﾐｻｯｼ・(AE)</v>
          </cell>
          <cell r="C1594" t="str">
            <v>大きさ区分Ⅱ・網戸無・面格子付・ｶﾞﾗｽ共</v>
          </cell>
          <cell r="D1594" t="str">
            <v>㎡</v>
          </cell>
          <cell r="E1594">
            <v>16600</v>
          </cell>
          <cell r="F1594" t="str">
            <v>P-91</v>
          </cell>
          <cell r="G1594">
            <v>254125</v>
          </cell>
        </row>
        <row r="1595">
          <cell r="A1595">
            <v>254151</v>
          </cell>
          <cell r="B1595" t="str">
            <v>ｱﾙﾐｻｯｼ・(AB)</v>
          </cell>
          <cell r="C1595" t="str">
            <v>大きさ区分Ⅰ・網戸付・ｶﾞﾗｽ共</v>
          </cell>
          <cell r="D1595" t="str">
            <v>㎡</v>
          </cell>
          <cell r="E1595">
            <v>22500</v>
          </cell>
          <cell r="F1595" t="str">
            <v>P-91</v>
          </cell>
          <cell r="G1595">
            <v>254151</v>
          </cell>
        </row>
        <row r="1596">
          <cell r="A1596">
            <v>254155</v>
          </cell>
          <cell r="B1596" t="str">
            <v>ｱﾙﾐｻｯｼ・(AB)</v>
          </cell>
          <cell r="C1596" t="str">
            <v>大きさ区分Ⅱ・網戸付・ｶﾞﾗｽ共</v>
          </cell>
          <cell r="D1596" t="str">
            <v>㎡</v>
          </cell>
          <cell r="E1596">
            <v>11300</v>
          </cell>
          <cell r="F1596" t="str">
            <v>P-91</v>
          </cell>
          <cell r="G1596">
            <v>254155</v>
          </cell>
        </row>
        <row r="1597">
          <cell r="A1597">
            <v>254161</v>
          </cell>
          <cell r="B1597" t="str">
            <v>ｱﾙﾐｻｯｼ・(AＣ)</v>
          </cell>
          <cell r="C1597" t="str">
            <v>大きさ区分Ⅰ・網戸付・雨戸鏡板有・ｶﾞﾗｽ共</v>
          </cell>
          <cell r="D1597" t="str">
            <v>㎡</v>
          </cell>
          <cell r="E1597">
            <v>37200</v>
          </cell>
          <cell r="F1597" t="str">
            <v>P-91</v>
          </cell>
          <cell r="G1597">
            <v>254161</v>
          </cell>
        </row>
        <row r="1598">
          <cell r="A1598">
            <v>25165</v>
          </cell>
          <cell r="B1598" t="str">
            <v>ｱﾙﾐｻｯｼ・(AＣ)</v>
          </cell>
          <cell r="C1598" t="str">
            <v>大きさ区分Ⅱ・網戸付・雨戸鏡板有・ｶﾞﾗｽ共</v>
          </cell>
          <cell r="D1598" t="str">
            <v>㎡</v>
          </cell>
          <cell r="E1598">
            <v>25300</v>
          </cell>
          <cell r="F1598" t="str">
            <v>P-91</v>
          </cell>
          <cell r="G1598">
            <v>25165</v>
          </cell>
        </row>
        <row r="1599">
          <cell r="A1599">
            <v>254171</v>
          </cell>
          <cell r="B1599" t="str">
            <v>ｱﾙﾐｻｯｼ・(AD)</v>
          </cell>
          <cell r="C1599" t="str">
            <v>大きさ区分Ⅰ・網戸付・雨戸鏡板無・ｶﾞﾗｽ共</v>
          </cell>
          <cell r="D1599" t="str">
            <v>㎡</v>
          </cell>
          <cell r="E1599">
            <v>30400</v>
          </cell>
          <cell r="F1599" t="str">
            <v>P-91</v>
          </cell>
          <cell r="G1599">
            <v>254171</v>
          </cell>
        </row>
        <row r="1600">
          <cell r="A1600">
            <v>254175</v>
          </cell>
          <cell r="B1600" t="str">
            <v>ｱﾙﾐｻｯｼ・(AD)</v>
          </cell>
          <cell r="C1600" t="str">
            <v>大きさ区分Ⅱ・網戸付・雨戸鏡板無・ｶﾞﾗｽ共</v>
          </cell>
          <cell r="D1600" t="str">
            <v>㎡</v>
          </cell>
          <cell r="E1600">
            <v>20900</v>
          </cell>
          <cell r="F1600" t="str">
            <v>P-91</v>
          </cell>
          <cell r="G1600">
            <v>254175</v>
          </cell>
        </row>
        <row r="1601">
          <cell r="A1601">
            <v>254181</v>
          </cell>
          <cell r="B1601" t="str">
            <v>ｱﾙﾐｻｯｼ・(AE)</v>
          </cell>
          <cell r="C1601" t="str">
            <v>大きさ区分Ⅰ・網戸付・面格子付・ｶﾞﾗｽ共</v>
          </cell>
          <cell r="D1601" t="str">
            <v>㎡</v>
          </cell>
          <cell r="E1601">
            <v>30600</v>
          </cell>
          <cell r="F1601" t="str">
            <v>P-91</v>
          </cell>
          <cell r="G1601">
            <v>254181</v>
          </cell>
        </row>
        <row r="1602">
          <cell r="A1602">
            <v>254185</v>
          </cell>
          <cell r="B1602" t="str">
            <v>ｱﾙﾐｻｯｼ・(AE)</v>
          </cell>
          <cell r="C1602" t="str">
            <v>大きさ区分Ⅱ・網戸付・面格子付・ｶﾞﾗｽ共</v>
          </cell>
          <cell r="D1602" t="str">
            <v>㎡</v>
          </cell>
          <cell r="E1602">
            <v>18500</v>
          </cell>
          <cell r="F1602" t="str">
            <v>P-91</v>
          </cell>
          <cell r="G1602">
            <v>254185</v>
          </cell>
        </row>
        <row r="1603">
          <cell r="A1603">
            <v>254201</v>
          </cell>
          <cell r="B1603" t="str">
            <v>ｱﾙﾐﾄﾞｱ（勝手口）</v>
          </cell>
          <cell r="C1603" t="str">
            <v>W80cm×H181cm・ﾗﾝﾏ無</v>
          </cell>
          <cell r="D1603" t="str">
            <v>ヶ所</v>
          </cell>
          <cell r="E1603">
            <v>37700</v>
          </cell>
          <cell r="F1603" t="str">
            <v>P-91</v>
          </cell>
          <cell r="G1603">
            <v>254201</v>
          </cell>
        </row>
        <row r="1604">
          <cell r="A1604">
            <v>254211</v>
          </cell>
          <cell r="B1604" t="str">
            <v>ｱﾙﾐﾄﾞｱ（勝手口）</v>
          </cell>
          <cell r="C1604" t="str">
            <v>W80cm×H181cm・小窓付</v>
          </cell>
          <cell r="D1604" t="str">
            <v>ヶ所</v>
          </cell>
          <cell r="E1604">
            <v>46100</v>
          </cell>
          <cell r="F1604" t="str">
            <v>P-91</v>
          </cell>
          <cell r="G1604">
            <v>254211</v>
          </cell>
        </row>
        <row r="1605">
          <cell r="A1605">
            <v>254221</v>
          </cell>
          <cell r="B1605" t="str">
            <v>ｱﾙﾐﾄﾞｱ（勝手口）</v>
          </cell>
          <cell r="C1605" t="str">
            <v>W80cm×H222cm・ﾗﾝﾏ付</v>
          </cell>
          <cell r="D1605" t="str">
            <v>ヶ所</v>
          </cell>
          <cell r="E1605">
            <v>42700</v>
          </cell>
          <cell r="F1605" t="str">
            <v>P-91</v>
          </cell>
          <cell r="G1605">
            <v>254221</v>
          </cell>
        </row>
        <row r="1606">
          <cell r="A1606">
            <v>254225</v>
          </cell>
          <cell r="B1606" t="str">
            <v>ｱﾙﾐﾄﾞｱ（勝手口）</v>
          </cell>
          <cell r="C1606" t="str">
            <v>W80cm×H222cm・ﾗﾝﾏ小窓付</v>
          </cell>
          <cell r="D1606" t="str">
            <v>ヶ所</v>
          </cell>
          <cell r="E1606">
            <v>51100</v>
          </cell>
          <cell r="F1606" t="str">
            <v>P-91</v>
          </cell>
          <cell r="G1606">
            <v>254225</v>
          </cell>
        </row>
        <row r="1607">
          <cell r="A1607">
            <v>254231</v>
          </cell>
          <cell r="B1607" t="str">
            <v>ｱﾙﾐﾄﾞｱ（ﾃﾗｽ）</v>
          </cell>
          <cell r="C1607" t="str">
            <v>W78cm×H200cm</v>
          </cell>
          <cell r="D1607" t="str">
            <v>ヶ所</v>
          </cell>
          <cell r="E1607">
            <v>75500</v>
          </cell>
          <cell r="F1607" t="str">
            <v>P-91</v>
          </cell>
          <cell r="G1607">
            <v>254231</v>
          </cell>
        </row>
        <row r="1608">
          <cell r="A1608">
            <v>254241</v>
          </cell>
          <cell r="B1608" t="str">
            <v>ｱﾙﾐﾄﾞｱ（ﾃﾗｽ）</v>
          </cell>
          <cell r="C1608" t="str">
            <v>W78cm×H178cm</v>
          </cell>
          <cell r="D1608" t="str">
            <v>ヶ所</v>
          </cell>
          <cell r="E1608">
            <v>71700</v>
          </cell>
          <cell r="F1608" t="str">
            <v>P-91</v>
          </cell>
          <cell r="G1608">
            <v>254241</v>
          </cell>
        </row>
        <row r="1609">
          <cell r="A1609">
            <v>254251</v>
          </cell>
          <cell r="B1609" t="str">
            <v>ｱﾙﾐﾄﾞｱ（中折）</v>
          </cell>
          <cell r="C1609" t="str">
            <v>浴室用・W75cm×H175cm</v>
          </cell>
          <cell r="D1609" t="str">
            <v>ヶ所</v>
          </cell>
          <cell r="E1609">
            <v>32700</v>
          </cell>
          <cell r="F1609" t="str">
            <v>P-91</v>
          </cell>
          <cell r="G1609">
            <v>254251</v>
          </cell>
        </row>
        <row r="1610">
          <cell r="A1610">
            <v>254261</v>
          </cell>
          <cell r="B1610" t="str">
            <v>ｱﾙﾐﾄﾞｱ（片開）</v>
          </cell>
          <cell r="C1610" t="str">
            <v>浴室用・W75cm×H175cm</v>
          </cell>
          <cell r="D1610" t="str">
            <v>ヶ所</v>
          </cell>
          <cell r="E1610">
            <v>33700</v>
          </cell>
          <cell r="F1610" t="str">
            <v>P-91</v>
          </cell>
          <cell r="G1610">
            <v>254261</v>
          </cell>
        </row>
        <row r="1611">
          <cell r="A1611">
            <v>254271</v>
          </cell>
          <cell r="B1611" t="str">
            <v>ｱﾙﾐｶﾞﾗｽﾙｰﾊﾞｰ窓</v>
          </cell>
          <cell r="C1611" t="str">
            <v>網戸付</v>
          </cell>
          <cell r="D1611" t="str">
            <v>㎡</v>
          </cell>
          <cell r="E1611">
            <v>76200</v>
          </cell>
          <cell r="F1611" t="str">
            <v>P-91</v>
          </cell>
          <cell r="G1611">
            <v>254271</v>
          </cell>
        </row>
        <row r="1612">
          <cell r="A1612">
            <v>254281</v>
          </cell>
          <cell r="B1612" t="str">
            <v>ｱﾙﾐはめ殺し窓</v>
          </cell>
          <cell r="C1612" t="str">
            <v>㎡</v>
          </cell>
          <cell r="D1612" t="str">
            <v>㎡</v>
          </cell>
          <cell r="E1612">
            <v>41200</v>
          </cell>
          <cell r="F1612" t="str">
            <v>P-91</v>
          </cell>
          <cell r="G1612">
            <v>254281</v>
          </cell>
        </row>
        <row r="1613">
          <cell r="A1613">
            <v>254301</v>
          </cell>
          <cell r="B1613" t="str">
            <v>ｱﾙﾐ出窓</v>
          </cell>
          <cell r="C1613" t="str">
            <v>居室用・材(ｶﾞﾗｽ)工共</v>
          </cell>
          <cell r="D1613" t="str">
            <v>㎡</v>
          </cell>
          <cell r="E1613">
            <v>73200</v>
          </cell>
          <cell r="F1613" t="str">
            <v>P-91</v>
          </cell>
          <cell r="G1613">
            <v>254301</v>
          </cell>
        </row>
        <row r="1614">
          <cell r="A1614">
            <v>254311</v>
          </cell>
          <cell r="B1614" t="str">
            <v>ｱﾙﾐ出窓</v>
          </cell>
          <cell r="C1614" t="str">
            <v>和室用・材(ｶﾞﾗｽ)工共</v>
          </cell>
          <cell r="D1614" t="str">
            <v>㎡</v>
          </cell>
          <cell r="E1614">
            <v>48500</v>
          </cell>
          <cell r="F1614" t="str">
            <v>P-91</v>
          </cell>
          <cell r="G1614">
            <v>254311</v>
          </cell>
        </row>
        <row r="1615">
          <cell r="A1615">
            <v>254321</v>
          </cell>
          <cell r="B1615" t="str">
            <v>ｱﾙﾐ出窓</v>
          </cell>
          <cell r="C1615" t="str">
            <v>台所用・材(ｶﾞﾗｽ)工共</v>
          </cell>
          <cell r="D1615" t="str">
            <v>㎡</v>
          </cell>
          <cell r="E1615">
            <v>88600</v>
          </cell>
          <cell r="F1615" t="str">
            <v>P-91</v>
          </cell>
          <cell r="G1615">
            <v>254321</v>
          </cell>
        </row>
        <row r="1616">
          <cell r="A1616">
            <v>254331</v>
          </cell>
          <cell r="B1616" t="str">
            <v>ｱﾙﾐ出窓</v>
          </cell>
          <cell r="C1616" t="str">
            <v>浴室用・材(ｶﾞﾗｽ)工共</v>
          </cell>
          <cell r="D1616" t="str">
            <v>㎡</v>
          </cell>
          <cell r="E1616">
            <v>88900</v>
          </cell>
          <cell r="F1616" t="str">
            <v>P-91</v>
          </cell>
          <cell r="G1616">
            <v>254331</v>
          </cell>
        </row>
        <row r="1617">
          <cell r="A1617">
            <v>254351</v>
          </cell>
          <cell r="B1617" t="str">
            <v>軽量ｼｬｯﾀｰ（手動式）</v>
          </cell>
          <cell r="C1617" t="str">
            <v>標準面積6.50㎡（W260cm×H250cm）</v>
          </cell>
          <cell r="D1617" t="str">
            <v>㎡</v>
          </cell>
          <cell r="E1617">
            <v>13400</v>
          </cell>
          <cell r="F1617" t="str">
            <v>P-92</v>
          </cell>
          <cell r="G1617">
            <v>254351</v>
          </cell>
        </row>
        <row r="1618">
          <cell r="A1618">
            <v>254361</v>
          </cell>
          <cell r="B1618" t="str">
            <v>防火ｼｬｯﾀｰ（手動式）</v>
          </cell>
          <cell r="C1618" t="str">
            <v>標準面積9.00㎡（W300cm×H300cm）</v>
          </cell>
          <cell r="D1618" t="str">
            <v>㎡</v>
          </cell>
          <cell r="E1618">
            <v>27900</v>
          </cell>
          <cell r="F1618" t="str">
            <v>P-92</v>
          </cell>
          <cell r="G1618">
            <v>254361</v>
          </cell>
        </row>
        <row r="1619">
          <cell r="A1619">
            <v>254371</v>
          </cell>
          <cell r="B1619" t="str">
            <v>防火ｼｬｯﾀｰ（電動式）</v>
          </cell>
          <cell r="C1619" t="str">
            <v>標準面積9.00㎡（W300cm×H300cm）</v>
          </cell>
          <cell r="D1619" t="str">
            <v>㎡</v>
          </cell>
          <cell r="E1619">
            <v>37200</v>
          </cell>
          <cell r="F1619" t="str">
            <v>P-92</v>
          </cell>
          <cell r="G1619">
            <v>254371</v>
          </cell>
        </row>
        <row r="1620">
          <cell r="A1620">
            <v>254381</v>
          </cell>
          <cell r="B1620" t="str">
            <v>軽量ｸﾞﾘﾙｼｬｯﾀｰ</v>
          </cell>
          <cell r="C1620" t="str">
            <v>手動式・標準面積6.50㎡（W260cm×H250cm）</v>
          </cell>
          <cell r="D1620" t="str">
            <v>㎡</v>
          </cell>
          <cell r="E1620">
            <v>31300</v>
          </cell>
          <cell r="F1620" t="str">
            <v>P-92</v>
          </cell>
          <cell r="G1620">
            <v>254381</v>
          </cell>
        </row>
        <row r="1621">
          <cell r="A1621">
            <v>254401</v>
          </cell>
          <cell r="B1621" t="str">
            <v>ｱﾙﾐ窓手摺</v>
          </cell>
          <cell r="C1621" t="str">
            <v>W144cm（4.5尺用）H50cm</v>
          </cell>
          <cell r="D1621" t="str">
            <v>ヶ所</v>
          </cell>
          <cell r="E1621">
            <v>8590</v>
          </cell>
          <cell r="F1621" t="str">
            <v>P-92</v>
          </cell>
          <cell r="G1621">
            <v>254401</v>
          </cell>
        </row>
        <row r="1622">
          <cell r="A1622">
            <v>254411</v>
          </cell>
          <cell r="B1622" t="str">
            <v>ｱﾙﾐ窓手摺</v>
          </cell>
          <cell r="C1622" t="str">
            <v>W189cm（6尺用）H50cm</v>
          </cell>
          <cell r="D1622" t="str">
            <v>ヶ所</v>
          </cell>
          <cell r="E1622">
            <v>10800</v>
          </cell>
          <cell r="F1622" t="str">
            <v>P-92</v>
          </cell>
          <cell r="G1622">
            <v>254411</v>
          </cell>
        </row>
        <row r="1623">
          <cell r="A1623">
            <v>254421</v>
          </cell>
          <cell r="B1623" t="str">
            <v>ｱﾙﾐ窓手摺</v>
          </cell>
          <cell r="C1623" t="str">
            <v>W189cm（6尺用）H90cm</v>
          </cell>
          <cell r="D1623" t="str">
            <v>ヶ所</v>
          </cell>
          <cell r="E1623">
            <v>17900</v>
          </cell>
          <cell r="F1623" t="str">
            <v>P-92</v>
          </cell>
          <cell r="G1623">
            <v>254421</v>
          </cell>
        </row>
        <row r="1624">
          <cell r="A1624">
            <v>254431</v>
          </cell>
          <cell r="B1624" t="str">
            <v>ｱﾙﾐ窓手摺</v>
          </cell>
          <cell r="C1624" t="str">
            <v>W189cm（6尺用）H120cm</v>
          </cell>
          <cell r="D1624" t="str">
            <v>ヶ所</v>
          </cell>
          <cell r="E1624">
            <v>26900</v>
          </cell>
          <cell r="F1624" t="str">
            <v>P-92</v>
          </cell>
          <cell r="G1624">
            <v>254431</v>
          </cell>
        </row>
        <row r="1625">
          <cell r="A1625">
            <v>254441</v>
          </cell>
          <cell r="B1625" t="str">
            <v>ｱﾙﾐ窓手摺</v>
          </cell>
          <cell r="C1625" t="str">
            <v>W280cm（9尺用）H50cm</v>
          </cell>
          <cell r="D1625" t="str">
            <v>ヶ所</v>
          </cell>
          <cell r="E1625">
            <v>23500</v>
          </cell>
          <cell r="F1625" t="str">
            <v>P-92</v>
          </cell>
          <cell r="G1625">
            <v>254441</v>
          </cell>
        </row>
        <row r="1626">
          <cell r="A1626">
            <v>254451</v>
          </cell>
          <cell r="B1626" t="str">
            <v>ｱﾙﾐ窓手摺</v>
          </cell>
          <cell r="C1626" t="str">
            <v>W280cm（9尺用）H90cm</v>
          </cell>
          <cell r="D1626" t="str">
            <v>ヶ所</v>
          </cell>
          <cell r="E1626">
            <v>24800</v>
          </cell>
          <cell r="F1626" t="str">
            <v>P-92</v>
          </cell>
          <cell r="G1626">
            <v>254451</v>
          </cell>
        </row>
        <row r="1627">
          <cell r="A1627">
            <v>254461</v>
          </cell>
          <cell r="B1627" t="str">
            <v>ｱﾙﾐ窓手摺</v>
          </cell>
          <cell r="C1627" t="str">
            <v>W280cm（9尺用）H120cm</v>
          </cell>
          <cell r="D1627" t="str">
            <v>ヶ所</v>
          </cell>
          <cell r="E1627">
            <v>37900</v>
          </cell>
          <cell r="F1627" t="str">
            <v>P-92</v>
          </cell>
          <cell r="G1627">
            <v>254461</v>
          </cell>
        </row>
        <row r="1628">
          <cell r="A1628">
            <v>254521</v>
          </cell>
          <cell r="B1628" t="str">
            <v>ﾄｯﾌﾟﾗｲﾄ</v>
          </cell>
          <cell r="C1628" t="str">
            <v>手動式・W85.5×H85.5cm</v>
          </cell>
          <cell r="D1628" t="str">
            <v>ヶ所</v>
          </cell>
          <cell r="E1628">
            <v>132100</v>
          </cell>
          <cell r="F1628" t="str">
            <v>P-92</v>
          </cell>
          <cell r="G1628">
            <v>254521</v>
          </cell>
        </row>
        <row r="1629">
          <cell r="A1629">
            <v>254523</v>
          </cell>
          <cell r="B1629" t="str">
            <v>ﾄｯﾌﾟﾗｲﾄ</v>
          </cell>
          <cell r="C1629" t="str">
            <v>電動式・W85.5×H85.5cm</v>
          </cell>
          <cell r="D1629" t="str">
            <v>ヶ所</v>
          </cell>
          <cell r="E1629">
            <v>173700</v>
          </cell>
          <cell r="F1629" t="str">
            <v>P-92</v>
          </cell>
          <cell r="G1629">
            <v>254523</v>
          </cell>
        </row>
        <row r="1630">
          <cell r="A1630">
            <v>254525</v>
          </cell>
          <cell r="B1630" t="str">
            <v>ﾄｯﾌﾟﾗｲﾄ</v>
          </cell>
          <cell r="C1630" t="str">
            <v>密閉式・W85.5×H85.5cm</v>
          </cell>
          <cell r="D1630" t="str">
            <v>ヶ所</v>
          </cell>
          <cell r="E1630">
            <v>89700</v>
          </cell>
          <cell r="F1630" t="str">
            <v>P-92</v>
          </cell>
          <cell r="G1630">
            <v>254525</v>
          </cell>
        </row>
        <row r="1631">
          <cell r="A1631">
            <v>257001</v>
          </cell>
          <cell r="B1631" t="str">
            <v>フロートガラス</v>
          </cell>
          <cell r="C1631" t="str">
            <v>FL・厚3mm・規模2.22㎡以下</v>
          </cell>
          <cell r="D1631" t="str">
            <v>㎡</v>
          </cell>
          <cell r="E1631">
            <v>2840</v>
          </cell>
          <cell r="F1631" t="str">
            <v>P-93</v>
          </cell>
          <cell r="G1631">
            <v>257001</v>
          </cell>
        </row>
        <row r="1632">
          <cell r="A1632">
            <v>257005</v>
          </cell>
          <cell r="B1632" t="str">
            <v>フロートガラス</v>
          </cell>
          <cell r="C1632" t="str">
            <v>FL・SG・厚3mm・規模2.22㎡以下</v>
          </cell>
          <cell r="D1632" t="str">
            <v>㎡</v>
          </cell>
          <cell r="E1632">
            <v>2930</v>
          </cell>
          <cell r="F1632" t="str">
            <v>P-93</v>
          </cell>
          <cell r="G1632">
            <v>257005</v>
          </cell>
        </row>
        <row r="1633">
          <cell r="A1633">
            <v>257011</v>
          </cell>
          <cell r="B1633" t="str">
            <v>フロートガラス</v>
          </cell>
          <cell r="C1633" t="str">
            <v>FL・厚5mm・規模2.22㎡以下</v>
          </cell>
          <cell r="D1633" t="str">
            <v>㎡</v>
          </cell>
          <cell r="E1633">
            <v>3620</v>
          </cell>
          <cell r="F1633" t="str">
            <v>P-93</v>
          </cell>
          <cell r="G1633">
            <v>257011</v>
          </cell>
        </row>
        <row r="1634">
          <cell r="A1634">
            <v>257015</v>
          </cell>
          <cell r="B1634" t="str">
            <v>フロートガラス</v>
          </cell>
          <cell r="C1634" t="str">
            <v>FL・厚5mm・規模4.45㎡以下</v>
          </cell>
          <cell r="D1634" t="str">
            <v>㎡</v>
          </cell>
          <cell r="E1634">
            <v>4590</v>
          </cell>
          <cell r="F1634" t="str">
            <v>P-93</v>
          </cell>
          <cell r="G1634">
            <v>257015</v>
          </cell>
        </row>
        <row r="1635">
          <cell r="A1635">
            <v>257021</v>
          </cell>
          <cell r="B1635" t="str">
            <v>フロートガラス</v>
          </cell>
          <cell r="C1635" t="str">
            <v>FL・厚6mm・規模2.18㎡以下</v>
          </cell>
          <cell r="D1635" t="str">
            <v>㎡</v>
          </cell>
          <cell r="E1635">
            <v>4470</v>
          </cell>
          <cell r="F1635" t="str">
            <v>P-93</v>
          </cell>
          <cell r="G1635">
            <v>257021</v>
          </cell>
        </row>
        <row r="1636">
          <cell r="A1636">
            <v>257025</v>
          </cell>
          <cell r="B1636" t="str">
            <v>フロートガラス</v>
          </cell>
          <cell r="C1636" t="str">
            <v>FL・厚6mm・規模4.45㎡以下</v>
          </cell>
          <cell r="D1636" t="str">
            <v>㎡</v>
          </cell>
          <cell r="E1636">
            <v>5360</v>
          </cell>
          <cell r="F1636" t="str">
            <v>P-93</v>
          </cell>
          <cell r="G1636">
            <v>257025</v>
          </cell>
        </row>
        <row r="1637">
          <cell r="A1637">
            <v>257031</v>
          </cell>
          <cell r="B1637" t="str">
            <v>フロートガラス</v>
          </cell>
          <cell r="C1637" t="str">
            <v>FL・厚8mm・規模2.18㎡以下</v>
          </cell>
          <cell r="D1637" t="str">
            <v>㎡</v>
          </cell>
          <cell r="E1637">
            <v>6850</v>
          </cell>
          <cell r="F1637" t="str">
            <v>P-93</v>
          </cell>
          <cell r="G1637">
            <v>257031</v>
          </cell>
        </row>
        <row r="1638">
          <cell r="A1638">
            <v>257035</v>
          </cell>
          <cell r="B1638" t="str">
            <v>フロートガラス</v>
          </cell>
          <cell r="C1638" t="str">
            <v>FL・厚8mm・規模4.45㎡以下</v>
          </cell>
          <cell r="D1638" t="str">
            <v>㎡</v>
          </cell>
          <cell r="E1638">
            <v>8190</v>
          </cell>
          <cell r="F1638" t="str">
            <v>P-93</v>
          </cell>
          <cell r="G1638">
            <v>257035</v>
          </cell>
        </row>
        <row r="1639">
          <cell r="A1639">
            <v>257041</v>
          </cell>
          <cell r="B1639" t="str">
            <v>型板ガラス</v>
          </cell>
          <cell r="C1639" t="str">
            <v>F・厚4mm・規模2.18㎡以下</v>
          </cell>
          <cell r="D1639" t="str">
            <v>㎡</v>
          </cell>
          <cell r="E1639">
            <v>2820</v>
          </cell>
          <cell r="F1639" t="str">
            <v>P-93</v>
          </cell>
          <cell r="G1639">
            <v>257041</v>
          </cell>
        </row>
        <row r="1640">
          <cell r="A1640">
            <v>257051</v>
          </cell>
          <cell r="B1640" t="str">
            <v>型板ガラス</v>
          </cell>
          <cell r="C1640" t="str">
            <v>F・厚6mm・規模2.18㎡以下</v>
          </cell>
          <cell r="D1640" t="str">
            <v>㎡</v>
          </cell>
          <cell r="E1640">
            <v>3520</v>
          </cell>
          <cell r="F1640" t="str">
            <v>P-93</v>
          </cell>
          <cell r="G1640">
            <v>257051</v>
          </cell>
        </row>
        <row r="1641">
          <cell r="A1641">
            <v>257055</v>
          </cell>
          <cell r="B1641" t="str">
            <v>型板ガラス</v>
          </cell>
          <cell r="C1641" t="str">
            <v>F・厚6mm・規模4.45㎡以下</v>
          </cell>
          <cell r="D1641" t="str">
            <v>㎡</v>
          </cell>
          <cell r="E1641">
            <v>4400</v>
          </cell>
          <cell r="F1641" t="str">
            <v>P-93</v>
          </cell>
          <cell r="G1641">
            <v>257055</v>
          </cell>
        </row>
        <row r="1642">
          <cell r="A1642">
            <v>257061</v>
          </cell>
          <cell r="B1642" t="str">
            <v>網入板ガラス</v>
          </cell>
          <cell r="C1642" t="str">
            <v>FW・厚6.8mm・規模2.18㎡以下</v>
          </cell>
          <cell r="D1642" t="str">
            <v>㎡</v>
          </cell>
          <cell r="E1642">
            <v>5400</v>
          </cell>
          <cell r="F1642" t="str">
            <v>P-93</v>
          </cell>
          <cell r="G1642">
            <v>257061</v>
          </cell>
        </row>
        <row r="1643">
          <cell r="A1643">
            <v>257065</v>
          </cell>
          <cell r="B1643" t="str">
            <v>網入板ガラス</v>
          </cell>
          <cell r="C1643" t="str">
            <v>FW・厚6.8mm・規模4.45㎡以下</v>
          </cell>
          <cell r="D1643" t="str">
            <v>㎡</v>
          </cell>
          <cell r="E1643">
            <v>6460</v>
          </cell>
          <cell r="F1643" t="str">
            <v>P-93</v>
          </cell>
          <cell r="G1643">
            <v>257065</v>
          </cell>
        </row>
        <row r="1644">
          <cell r="A1644">
            <v>257071</v>
          </cell>
          <cell r="B1644" t="str">
            <v>網入磨板ガラス</v>
          </cell>
          <cell r="C1644" t="str">
            <v>PW・厚6.8mm・規模2.18㎡以下</v>
          </cell>
          <cell r="D1644" t="str">
            <v>㎡</v>
          </cell>
          <cell r="E1644">
            <v>10200</v>
          </cell>
          <cell r="F1644" t="str">
            <v>P-93</v>
          </cell>
          <cell r="G1644">
            <v>257071</v>
          </cell>
        </row>
        <row r="1645">
          <cell r="A1645">
            <v>257075</v>
          </cell>
          <cell r="B1645" t="str">
            <v>網入磨板ガラス</v>
          </cell>
          <cell r="C1645" t="str">
            <v>PW・厚6.8mm・規模4.45㎡以下</v>
          </cell>
          <cell r="D1645" t="str">
            <v>㎡</v>
          </cell>
          <cell r="E1645">
            <v>11200</v>
          </cell>
          <cell r="F1645" t="str">
            <v>P-93</v>
          </cell>
          <cell r="G1645">
            <v>257075</v>
          </cell>
        </row>
        <row r="1646">
          <cell r="A1646">
            <v>257081</v>
          </cell>
          <cell r="B1646" t="str">
            <v>網入磨板ガラス</v>
          </cell>
          <cell r="C1646" t="str">
            <v>PW・厚10mm・規模2.18㎡以下</v>
          </cell>
          <cell r="D1646" t="str">
            <v>㎡</v>
          </cell>
          <cell r="E1646">
            <v>14400</v>
          </cell>
          <cell r="F1646" t="str">
            <v>P-93</v>
          </cell>
          <cell r="G1646">
            <v>257081</v>
          </cell>
        </row>
        <row r="1647">
          <cell r="A1647">
            <v>257091</v>
          </cell>
          <cell r="B1647" t="str">
            <v>強化ガラス</v>
          </cell>
          <cell r="C1647" t="str">
            <v>FL・厚5mm・規模4.00㎡以下</v>
          </cell>
          <cell r="D1647" t="str">
            <v>㎡</v>
          </cell>
          <cell r="E1647">
            <v>6980</v>
          </cell>
          <cell r="F1647" t="str">
            <v>P-93</v>
          </cell>
          <cell r="G1647">
            <v>257091</v>
          </cell>
        </row>
        <row r="1648">
          <cell r="A1648">
            <v>257095</v>
          </cell>
          <cell r="B1648" t="str">
            <v>強化ガラス</v>
          </cell>
          <cell r="C1648" t="str">
            <v>FL・厚8mm・規模4.00㎡以下</v>
          </cell>
          <cell r="D1648" t="str">
            <v>㎡</v>
          </cell>
          <cell r="E1648">
            <v>17500</v>
          </cell>
          <cell r="F1648" t="str">
            <v>P-93</v>
          </cell>
          <cell r="G1648">
            <v>257095</v>
          </cell>
        </row>
        <row r="1649">
          <cell r="A1649">
            <v>257101</v>
          </cell>
          <cell r="B1649" t="str">
            <v>ガラスブロック積</v>
          </cell>
          <cell r="C1649" t="str">
            <v>クリヤー・115×115×80mm・[64個/㎡]</v>
          </cell>
          <cell r="D1649" t="str">
            <v>㎡</v>
          </cell>
          <cell r="E1649">
            <v>54800</v>
          </cell>
          <cell r="F1649" t="str">
            <v>P-93</v>
          </cell>
          <cell r="G1649">
            <v>257101</v>
          </cell>
        </row>
        <row r="1650">
          <cell r="A1650">
            <v>257111</v>
          </cell>
          <cell r="B1650" t="str">
            <v>ガラスブロック積</v>
          </cell>
          <cell r="C1650" t="str">
            <v>クリヤー・145×145×95mm・[42個/㎡]</v>
          </cell>
          <cell r="D1650" t="str">
            <v>㎡</v>
          </cell>
          <cell r="E1650">
            <v>41200</v>
          </cell>
          <cell r="F1650" t="str">
            <v>P-93</v>
          </cell>
          <cell r="G1650">
            <v>257111</v>
          </cell>
        </row>
        <row r="1651">
          <cell r="A1651">
            <v>257121</v>
          </cell>
          <cell r="B1651" t="str">
            <v>ガラスブロック積</v>
          </cell>
          <cell r="C1651" t="str">
            <v>クリヤー・190×190×95mm・[25個/㎡]</v>
          </cell>
          <cell r="D1651" t="str">
            <v>㎡</v>
          </cell>
          <cell r="E1651">
            <v>31600</v>
          </cell>
          <cell r="F1651" t="str">
            <v>P-93</v>
          </cell>
          <cell r="G1651">
            <v>257121</v>
          </cell>
        </row>
        <row r="1652">
          <cell r="A1652">
            <v>257131</v>
          </cell>
          <cell r="B1652" t="str">
            <v>ガラスブロック積</v>
          </cell>
          <cell r="C1652" t="str">
            <v>クリヤー・115×240×80mm・[32個/㎡]</v>
          </cell>
          <cell r="D1652" t="str">
            <v>㎡</v>
          </cell>
          <cell r="E1652">
            <v>42500</v>
          </cell>
          <cell r="F1652" t="str">
            <v>P-93</v>
          </cell>
          <cell r="G1652">
            <v>257131</v>
          </cell>
        </row>
        <row r="1653">
          <cell r="A1653">
            <v>257141</v>
          </cell>
          <cell r="B1653" t="str">
            <v>ガラスブロック積</v>
          </cell>
          <cell r="C1653" t="str">
            <v>クリヤー・145×300×95mm・[21個/㎡]</v>
          </cell>
          <cell r="D1653" t="str">
            <v>㎡</v>
          </cell>
          <cell r="E1653">
            <v>32700</v>
          </cell>
          <cell r="F1653" t="str">
            <v>P-93</v>
          </cell>
          <cell r="G1653">
            <v>257141</v>
          </cell>
        </row>
        <row r="1654">
          <cell r="A1654">
            <v>257201</v>
          </cell>
          <cell r="B1654" t="str">
            <v>ガラスブロック積</v>
          </cell>
          <cell r="C1654" t="str">
            <v>カラー・115×115×80mm・[64個/㎡]</v>
          </cell>
          <cell r="D1654" t="str">
            <v>㎡</v>
          </cell>
          <cell r="E1654">
            <v>64100</v>
          </cell>
          <cell r="F1654" t="str">
            <v>P-93</v>
          </cell>
          <cell r="G1654">
            <v>257201</v>
          </cell>
        </row>
        <row r="1655">
          <cell r="A1655">
            <v>257211</v>
          </cell>
          <cell r="B1655" t="str">
            <v>ガラスブロック積</v>
          </cell>
          <cell r="C1655" t="str">
            <v>カラー・145×145×95mm・[42個/㎡]</v>
          </cell>
          <cell r="D1655" t="str">
            <v>㎡</v>
          </cell>
          <cell r="E1655">
            <v>48300</v>
          </cell>
          <cell r="F1655" t="str">
            <v>P-93</v>
          </cell>
          <cell r="G1655">
            <v>257211</v>
          </cell>
        </row>
        <row r="1656">
          <cell r="A1656">
            <v>257221</v>
          </cell>
          <cell r="B1656" t="str">
            <v>ガラスブロック積</v>
          </cell>
          <cell r="C1656" t="str">
            <v>カラー・190×190×95mm・[25個/㎡]</v>
          </cell>
          <cell r="D1656" t="str">
            <v>㎡</v>
          </cell>
          <cell r="E1656">
            <v>36900</v>
          </cell>
          <cell r="F1656" t="str">
            <v>P-93</v>
          </cell>
          <cell r="G1656">
            <v>257221</v>
          </cell>
        </row>
        <row r="1657">
          <cell r="A1657">
            <v>257231</v>
          </cell>
          <cell r="B1657" t="str">
            <v>ガラスブロック積</v>
          </cell>
          <cell r="C1657" t="str">
            <v>カラー･115×240×80mm･[32個/㎡]</v>
          </cell>
          <cell r="D1657" t="str">
            <v>㎡</v>
          </cell>
          <cell r="E1657">
            <v>49700</v>
          </cell>
          <cell r="F1657" t="str">
            <v>P-93</v>
          </cell>
          <cell r="G1657">
            <v>257231</v>
          </cell>
        </row>
        <row r="1658">
          <cell r="A1658">
            <v>257241</v>
          </cell>
          <cell r="B1658" t="str">
            <v>ガラスブロック積</v>
          </cell>
          <cell r="C1658" t="str">
            <v>カラー･145×300×95mm･[21個/㎡]</v>
          </cell>
          <cell r="D1658" t="str">
            <v>㎡</v>
          </cell>
          <cell r="E1658">
            <v>38600</v>
          </cell>
          <cell r="F1658" t="str">
            <v>P-93</v>
          </cell>
          <cell r="G1658">
            <v>257241</v>
          </cell>
        </row>
        <row r="1659">
          <cell r="A1659">
            <v>261001</v>
          </cell>
          <cell r="B1659" t="str">
            <v>素地ごしらえ</v>
          </cell>
          <cell r="C1659" t="str">
            <v>木部</v>
          </cell>
          <cell r="D1659" t="str">
            <v>㎡</v>
          </cell>
          <cell r="E1659">
            <v>200</v>
          </cell>
          <cell r="F1659" t="str">
            <v>P-94</v>
          </cell>
          <cell r="G1659">
            <v>261001</v>
          </cell>
        </row>
        <row r="1660">
          <cell r="A1660">
            <v>261002</v>
          </cell>
          <cell r="B1660" t="str">
            <v>素地ごしらえ</v>
          </cell>
          <cell r="C1660" t="str">
            <v>鉄部</v>
          </cell>
          <cell r="D1660" t="str">
            <v>㎡</v>
          </cell>
          <cell r="E1660">
            <v>300</v>
          </cell>
          <cell r="F1660" t="str">
            <v>P-94</v>
          </cell>
          <cell r="G1660">
            <v>261002</v>
          </cell>
        </row>
        <row r="1661">
          <cell r="A1661">
            <v>261003</v>
          </cell>
          <cell r="B1661" t="str">
            <v>素地ごしらえ</v>
          </cell>
          <cell r="C1661" t="str">
            <v>モルタル・プラスター面</v>
          </cell>
          <cell r="D1661" t="str">
            <v>㎡</v>
          </cell>
          <cell r="E1661">
            <v>830</v>
          </cell>
          <cell r="F1661" t="str">
            <v>P-94</v>
          </cell>
          <cell r="G1661">
            <v>261003</v>
          </cell>
        </row>
        <row r="1662">
          <cell r="A1662">
            <v>261004</v>
          </cell>
          <cell r="B1662" t="str">
            <v>素地ごしらえ</v>
          </cell>
          <cell r="C1662" t="str">
            <v>コンクリート面</v>
          </cell>
          <cell r="D1662" t="str">
            <v>㎡</v>
          </cell>
          <cell r="E1662">
            <v>1570</v>
          </cell>
          <cell r="F1662" t="str">
            <v>P-94</v>
          </cell>
          <cell r="G1662">
            <v>261004</v>
          </cell>
        </row>
        <row r="1663">
          <cell r="A1663">
            <v>261005</v>
          </cell>
          <cell r="B1663" t="str">
            <v>素地ごしらえ</v>
          </cell>
          <cell r="C1663" t="str">
            <v>ALC板面</v>
          </cell>
          <cell r="D1663" t="str">
            <v>㎡</v>
          </cell>
          <cell r="E1663">
            <v>750</v>
          </cell>
          <cell r="F1663" t="str">
            <v>P-94</v>
          </cell>
          <cell r="G1663">
            <v>261005</v>
          </cell>
        </row>
        <row r="1664">
          <cell r="A1664">
            <v>261006</v>
          </cell>
          <cell r="B1664" t="str">
            <v>素地ごしらえ</v>
          </cell>
          <cell r="C1664" t="str">
            <v>ボード面</v>
          </cell>
          <cell r="D1664" t="str">
            <v>㎡</v>
          </cell>
          <cell r="E1664">
            <v>770</v>
          </cell>
          <cell r="F1664" t="str">
            <v>P-94</v>
          </cell>
          <cell r="G1664">
            <v>261006</v>
          </cell>
        </row>
        <row r="1665">
          <cell r="A1665">
            <v>261008</v>
          </cell>
          <cell r="B1665" t="str">
            <v>素地ごしらえ</v>
          </cell>
          <cell r="C1665" t="str">
            <v>亜鉛メッキ面</v>
          </cell>
          <cell r="D1665" t="str">
            <v>㎡</v>
          </cell>
          <cell r="E1665">
            <v>300</v>
          </cell>
          <cell r="F1665" t="str">
            <v>P-94</v>
          </cell>
          <cell r="G1665">
            <v>261008</v>
          </cell>
        </row>
        <row r="1666">
          <cell r="A1666">
            <v>261011</v>
          </cell>
          <cell r="B1666" t="str">
            <v>錆止塗料塗</v>
          </cell>
          <cell r="C1666" t="str">
            <v>鉄部・屋外・1回塗</v>
          </cell>
          <cell r="D1666" t="str">
            <v>㎡</v>
          </cell>
          <cell r="E1666">
            <v>400</v>
          </cell>
          <cell r="F1666" t="str">
            <v>P-94</v>
          </cell>
          <cell r="G1666">
            <v>261011</v>
          </cell>
        </row>
        <row r="1667">
          <cell r="A1667">
            <v>261013</v>
          </cell>
          <cell r="B1667" t="str">
            <v>錆止塗料塗</v>
          </cell>
          <cell r="C1667" t="str">
            <v>鉄部・屋内・1回塗</v>
          </cell>
          <cell r="D1667" t="str">
            <v>㎡</v>
          </cell>
          <cell r="E1667">
            <v>370</v>
          </cell>
          <cell r="F1667" t="str">
            <v>P-94</v>
          </cell>
          <cell r="G1667">
            <v>261013</v>
          </cell>
        </row>
        <row r="1668">
          <cell r="A1668">
            <v>261015</v>
          </cell>
          <cell r="B1668" t="str">
            <v>錆止塗料塗</v>
          </cell>
          <cell r="C1668" t="str">
            <v>亜鉛メッキ面</v>
          </cell>
          <cell r="D1668" t="str">
            <v>㎡</v>
          </cell>
          <cell r="E1668">
            <v>400</v>
          </cell>
          <cell r="F1668" t="str">
            <v>P-94</v>
          </cell>
          <cell r="G1668">
            <v>261015</v>
          </cell>
        </row>
        <row r="1669">
          <cell r="A1669">
            <v>261017</v>
          </cell>
          <cell r="B1669" t="str">
            <v>錆止塗料塗</v>
          </cell>
          <cell r="C1669" t="str">
            <v>鋼製建具</v>
          </cell>
          <cell r="D1669" t="str">
            <v>㎡</v>
          </cell>
          <cell r="E1669">
            <v>350</v>
          </cell>
          <cell r="F1669" t="str">
            <v>P-94</v>
          </cell>
          <cell r="G1669">
            <v>261017</v>
          </cell>
        </row>
        <row r="1670">
          <cell r="A1670">
            <v>261021</v>
          </cell>
          <cell r="B1670" t="str">
            <v>合成樹脂調合ペイント塗</v>
          </cell>
          <cell r="C1670" t="str">
            <v>SOP・木部・3回塗・素地ごしらえ共</v>
          </cell>
          <cell r="D1670" t="str">
            <v>㎡</v>
          </cell>
          <cell r="E1670">
            <v>1410</v>
          </cell>
          <cell r="F1670" t="str">
            <v>P-94</v>
          </cell>
          <cell r="G1670">
            <v>261021</v>
          </cell>
        </row>
        <row r="1671">
          <cell r="A1671">
            <v>261023</v>
          </cell>
          <cell r="B1671" t="str">
            <v>合成樹脂調合ペイント塗</v>
          </cell>
          <cell r="C1671" t="str">
            <v>SOP・鉄部・3回塗・素地・錆止共</v>
          </cell>
          <cell r="D1671" t="str">
            <v>㎡</v>
          </cell>
          <cell r="E1671">
            <v>1850</v>
          </cell>
          <cell r="F1671" t="str">
            <v>P-94</v>
          </cell>
          <cell r="G1671">
            <v>261023</v>
          </cell>
        </row>
        <row r="1672">
          <cell r="A1672">
            <v>261025</v>
          </cell>
          <cell r="B1672" t="str">
            <v>合成樹脂調合ペイント塗</v>
          </cell>
          <cell r="C1672" t="str">
            <v>SOP・亜鉛メッキ面・2回塗・素地・錆止共</v>
          </cell>
          <cell r="D1672" t="str">
            <v>㎡</v>
          </cell>
          <cell r="E1672">
            <v>1490</v>
          </cell>
          <cell r="F1672" t="str">
            <v>P-94</v>
          </cell>
          <cell r="G1672">
            <v>261025</v>
          </cell>
        </row>
        <row r="1673">
          <cell r="A1673">
            <v>261027</v>
          </cell>
          <cell r="B1673" t="str">
            <v>合成樹脂調合ペイント塗</v>
          </cell>
          <cell r="C1673" t="str">
            <v>SOP・鋼製建具・2回塗・錆止共</v>
          </cell>
          <cell r="D1673" t="str">
            <v>㎡</v>
          </cell>
          <cell r="E1673">
            <v>1140</v>
          </cell>
          <cell r="F1673" t="str">
            <v>P-94</v>
          </cell>
          <cell r="G1673">
            <v>261027</v>
          </cell>
        </row>
        <row r="1674">
          <cell r="A1674">
            <v>261031</v>
          </cell>
          <cell r="B1674" t="str">
            <v>合成樹脂エマルション塗</v>
          </cell>
          <cell r="C1674" t="str">
            <v>EP・モルタル面・2回塗・素地共</v>
          </cell>
          <cell r="D1674" t="str">
            <v>㎡</v>
          </cell>
          <cell r="E1674">
            <v>1440</v>
          </cell>
          <cell r="F1674" t="str">
            <v>P-94</v>
          </cell>
          <cell r="G1674">
            <v>261031</v>
          </cell>
        </row>
        <row r="1675">
          <cell r="A1675">
            <v>261034</v>
          </cell>
          <cell r="B1675" t="str">
            <v>合成樹脂エマルション塗</v>
          </cell>
          <cell r="C1675" t="str">
            <v>EP・ボード面・2回塗・素地共</v>
          </cell>
          <cell r="D1675" t="str">
            <v>㎡</v>
          </cell>
          <cell r="E1675">
            <v>1380</v>
          </cell>
          <cell r="F1675" t="str">
            <v>P-94</v>
          </cell>
          <cell r="G1675">
            <v>261034</v>
          </cell>
        </row>
        <row r="1676">
          <cell r="A1676">
            <v>261037</v>
          </cell>
          <cell r="B1676" t="str">
            <v>合成樹脂エマルション塗</v>
          </cell>
          <cell r="C1676" t="str">
            <v>EP・コンクリート面・2回塗・素地共</v>
          </cell>
          <cell r="D1676" t="str">
            <v>㎡</v>
          </cell>
          <cell r="E1676">
            <v>2260</v>
          </cell>
          <cell r="F1676" t="str">
            <v>P-94</v>
          </cell>
          <cell r="G1676">
            <v>261037</v>
          </cell>
        </row>
        <row r="1677">
          <cell r="A1677">
            <v>261041</v>
          </cell>
          <cell r="B1677" t="str">
            <v>多彩模様塗料塗</v>
          </cell>
          <cell r="C1677" t="str">
            <v>MP・モルタル面・2回塗・素地共</v>
          </cell>
          <cell r="D1677" t="str">
            <v>㎡</v>
          </cell>
          <cell r="E1677">
            <v>1960</v>
          </cell>
          <cell r="F1677" t="str">
            <v>P-94</v>
          </cell>
          <cell r="G1677">
            <v>261041</v>
          </cell>
        </row>
        <row r="1678">
          <cell r="A1678">
            <v>261044</v>
          </cell>
          <cell r="B1678" t="str">
            <v>多彩模様塗料塗</v>
          </cell>
          <cell r="C1678" t="str">
            <v>MP・ボード面・2回塗・素地共</v>
          </cell>
          <cell r="D1678" t="str">
            <v>㎡</v>
          </cell>
          <cell r="E1678">
            <v>1900</v>
          </cell>
          <cell r="F1678" t="str">
            <v>P-94</v>
          </cell>
          <cell r="G1678">
            <v>261044</v>
          </cell>
        </row>
        <row r="1679">
          <cell r="A1679">
            <v>261047</v>
          </cell>
          <cell r="B1679" t="str">
            <v>多彩模様塗料塗</v>
          </cell>
          <cell r="C1679" t="str">
            <v>MP・鉄部・2回塗・素地・錆止共</v>
          </cell>
          <cell r="D1679" t="str">
            <v>㎡</v>
          </cell>
          <cell r="E1679">
            <v>2220</v>
          </cell>
          <cell r="F1679" t="str">
            <v>P-94</v>
          </cell>
          <cell r="G1679">
            <v>261047</v>
          </cell>
        </row>
        <row r="1680">
          <cell r="A1680">
            <v>261051</v>
          </cell>
          <cell r="B1680" t="str">
            <v>塩化ビニル樹脂エナメル塗</v>
          </cell>
          <cell r="C1680" t="str">
            <v>VE・モルタル面・3回塗・素地共</v>
          </cell>
          <cell r="D1680" t="str">
            <v>㎡</v>
          </cell>
          <cell r="E1680">
            <v>2630</v>
          </cell>
          <cell r="F1680" t="str">
            <v>P-94</v>
          </cell>
          <cell r="G1680">
            <v>261051</v>
          </cell>
        </row>
        <row r="1681">
          <cell r="A1681">
            <v>261054</v>
          </cell>
          <cell r="B1681" t="str">
            <v>塩化ビニル樹脂エナメル塗</v>
          </cell>
          <cell r="C1681" t="str">
            <v>VE・ボード面・3回塗・素地共</v>
          </cell>
          <cell r="D1681" t="str">
            <v>㎡</v>
          </cell>
          <cell r="E1681">
            <v>2570</v>
          </cell>
          <cell r="F1681" t="str">
            <v>P-94</v>
          </cell>
          <cell r="G1681">
            <v>261054</v>
          </cell>
        </row>
        <row r="1682">
          <cell r="A1682">
            <v>261057</v>
          </cell>
          <cell r="B1682" t="str">
            <v>塩化ビニル樹脂エナメル塗</v>
          </cell>
          <cell r="C1682" t="str">
            <v>VE・コンクリート面・3回塗・素地共</v>
          </cell>
          <cell r="D1682" t="str">
            <v>㎡</v>
          </cell>
          <cell r="E1682">
            <v>3370</v>
          </cell>
          <cell r="F1682" t="str">
            <v>P-94</v>
          </cell>
          <cell r="G1682">
            <v>261057</v>
          </cell>
        </row>
        <row r="1683">
          <cell r="A1683">
            <v>261061</v>
          </cell>
          <cell r="B1683" t="str">
            <v>塩化ビニル樹脂エナメル塗</v>
          </cell>
          <cell r="C1683" t="str">
            <v>VE・モルタル面・2回塗・素地共</v>
          </cell>
          <cell r="D1683" t="str">
            <v>㎡</v>
          </cell>
          <cell r="E1683">
            <v>1780</v>
          </cell>
          <cell r="F1683" t="str">
            <v>P-94</v>
          </cell>
          <cell r="G1683">
            <v>261061</v>
          </cell>
        </row>
        <row r="1684">
          <cell r="A1684">
            <v>261064</v>
          </cell>
          <cell r="B1684" t="str">
            <v>塩化ビニル樹脂エナメル塗</v>
          </cell>
          <cell r="C1684" t="str">
            <v>VE・ボード面・2回塗・素地共</v>
          </cell>
          <cell r="D1684" t="str">
            <v>㎡</v>
          </cell>
          <cell r="E1684">
            <v>1720</v>
          </cell>
          <cell r="F1684" t="str">
            <v>P-94</v>
          </cell>
          <cell r="G1684">
            <v>261064</v>
          </cell>
        </row>
        <row r="1685">
          <cell r="A1685">
            <v>261067</v>
          </cell>
          <cell r="B1685" t="str">
            <v>塩化ビニル樹脂エナメル塗</v>
          </cell>
          <cell r="C1685" t="str">
            <v>VE・コンクリート面・2回塗・素地共</v>
          </cell>
          <cell r="D1685" t="str">
            <v>㎡</v>
          </cell>
          <cell r="E1685">
            <v>2520</v>
          </cell>
          <cell r="F1685" t="str">
            <v>P-94</v>
          </cell>
          <cell r="G1685">
            <v>261067</v>
          </cell>
        </row>
        <row r="1686">
          <cell r="A1686">
            <v>261071</v>
          </cell>
          <cell r="B1686" t="str">
            <v>アクリル樹脂エナメル塗</v>
          </cell>
          <cell r="C1686" t="str">
            <v>AE・モルタル面・3回塗・素地共</v>
          </cell>
          <cell r="D1686" t="str">
            <v>㎡</v>
          </cell>
          <cell r="E1686">
            <v>2650</v>
          </cell>
          <cell r="F1686" t="str">
            <v>P-94</v>
          </cell>
          <cell r="G1686">
            <v>261071</v>
          </cell>
        </row>
        <row r="1687">
          <cell r="A1687">
            <v>261074</v>
          </cell>
          <cell r="B1687" t="str">
            <v>アクリル樹脂エナメル塗</v>
          </cell>
          <cell r="C1687" t="str">
            <v>AE・ボード面・3回塗・素地共</v>
          </cell>
          <cell r="D1687" t="str">
            <v>㎡</v>
          </cell>
          <cell r="E1687">
            <v>2590</v>
          </cell>
          <cell r="F1687" t="str">
            <v>P-94</v>
          </cell>
          <cell r="G1687">
            <v>261074</v>
          </cell>
        </row>
        <row r="1688">
          <cell r="A1688">
            <v>261077</v>
          </cell>
          <cell r="B1688" t="str">
            <v>アクリル樹脂エナメル塗</v>
          </cell>
          <cell r="C1688" t="str">
            <v>AE・コンクリート面・3回塗・素地共</v>
          </cell>
          <cell r="D1688" t="str">
            <v>㎡</v>
          </cell>
          <cell r="E1688">
            <v>3390</v>
          </cell>
          <cell r="F1688" t="str">
            <v>P-94</v>
          </cell>
          <cell r="G1688">
            <v>261077</v>
          </cell>
        </row>
        <row r="1689">
          <cell r="A1689">
            <v>261081</v>
          </cell>
          <cell r="B1689" t="str">
            <v>アクリル樹脂エナメル塗</v>
          </cell>
          <cell r="C1689" t="str">
            <v>AE・モルタル面・2回塗・素地共</v>
          </cell>
          <cell r="D1689" t="str">
            <v>㎡</v>
          </cell>
          <cell r="E1689">
            <v>1790</v>
          </cell>
          <cell r="F1689" t="str">
            <v>P-94</v>
          </cell>
          <cell r="G1689">
            <v>261081</v>
          </cell>
        </row>
        <row r="1690">
          <cell r="A1690">
            <v>261084</v>
          </cell>
          <cell r="B1690" t="str">
            <v>アクリル樹脂エナメル塗</v>
          </cell>
          <cell r="C1690" t="str">
            <v>AE・ボード面・2回塗・素地共</v>
          </cell>
          <cell r="D1690" t="str">
            <v>㎡</v>
          </cell>
          <cell r="E1690">
            <v>1730</v>
          </cell>
          <cell r="F1690" t="str">
            <v>P-94</v>
          </cell>
          <cell r="G1690">
            <v>261084</v>
          </cell>
        </row>
        <row r="1691">
          <cell r="A1691">
            <v>261087</v>
          </cell>
          <cell r="B1691" t="str">
            <v>アクリル樹脂エナメル塗</v>
          </cell>
          <cell r="C1691" t="str">
            <v>AE・コンクリート面・2回塗・素地共</v>
          </cell>
          <cell r="D1691" t="str">
            <v>㎡</v>
          </cell>
          <cell r="E1691">
            <v>2530</v>
          </cell>
          <cell r="F1691" t="str">
            <v>P-94</v>
          </cell>
          <cell r="G1691">
            <v>261087</v>
          </cell>
        </row>
        <row r="1692">
          <cell r="A1692">
            <v>261101</v>
          </cell>
          <cell r="B1692" t="str">
            <v>フタル酸樹脂エナメル塗</v>
          </cell>
          <cell r="C1692" t="str">
            <v>FE・木部・3回塗・素地共</v>
          </cell>
          <cell r="D1692" t="str">
            <v>㎡</v>
          </cell>
          <cell r="E1692">
            <v>2150</v>
          </cell>
          <cell r="F1692" t="str">
            <v>P-94</v>
          </cell>
          <cell r="G1692">
            <v>261101</v>
          </cell>
        </row>
        <row r="1693">
          <cell r="A1693">
            <v>261105</v>
          </cell>
          <cell r="B1693" t="str">
            <v>フタル酸樹脂エナメル塗</v>
          </cell>
          <cell r="C1693" t="str">
            <v>FE・木部・5回塗・素地共</v>
          </cell>
          <cell r="D1693" t="str">
            <v>㎡</v>
          </cell>
          <cell r="E1693">
            <v>3350</v>
          </cell>
          <cell r="F1693" t="str">
            <v>P-94</v>
          </cell>
          <cell r="G1693">
            <v>261105</v>
          </cell>
        </row>
        <row r="1694">
          <cell r="A1694">
            <v>261111</v>
          </cell>
          <cell r="B1694" t="str">
            <v>フタル酸樹脂エナメル塗</v>
          </cell>
          <cell r="C1694" t="str">
            <v>FE・鉄部・2回塗・素地・錆止共</v>
          </cell>
          <cell r="D1694" t="str">
            <v>㎡</v>
          </cell>
          <cell r="E1694">
            <v>2030</v>
          </cell>
          <cell r="F1694" t="str">
            <v>P-94</v>
          </cell>
          <cell r="G1694">
            <v>261111</v>
          </cell>
        </row>
        <row r="1695">
          <cell r="A1695">
            <v>261115</v>
          </cell>
          <cell r="B1695" t="str">
            <v>フタル酸樹脂エナメル塗</v>
          </cell>
          <cell r="C1695" t="str">
            <v>FE・鉄部・4回塗・素地・錆止共</v>
          </cell>
          <cell r="D1695" t="str">
            <v>㎡</v>
          </cell>
          <cell r="E1695">
            <v>3300</v>
          </cell>
          <cell r="F1695" t="str">
            <v>P-94</v>
          </cell>
          <cell r="G1695">
            <v>261115</v>
          </cell>
        </row>
        <row r="1696">
          <cell r="A1696">
            <v>261121</v>
          </cell>
          <cell r="B1696" t="str">
            <v>クリヤラッカー塗</v>
          </cell>
          <cell r="C1696" t="str">
            <v>CL・木部・3回塗・素地共</v>
          </cell>
          <cell r="D1696" t="str">
            <v>㎡</v>
          </cell>
          <cell r="E1696">
            <v>1590</v>
          </cell>
          <cell r="F1696" t="str">
            <v>P-94</v>
          </cell>
          <cell r="G1696">
            <v>261121</v>
          </cell>
        </row>
        <row r="1697">
          <cell r="A1697">
            <v>261125</v>
          </cell>
          <cell r="B1697" t="str">
            <v>クリヤラッカー塗</v>
          </cell>
          <cell r="C1697" t="str">
            <v>CL・木部・5回塗・素地共</v>
          </cell>
          <cell r="D1697" t="str">
            <v>㎡</v>
          </cell>
          <cell r="E1697">
            <v>3180</v>
          </cell>
          <cell r="F1697" t="str">
            <v>P-94</v>
          </cell>
          <cell r="G1697">
            <v>261125</v>
          </cell>
        </row>
        <row r="1698">
          <cell r="A1698">
            <v>261131</v>
          </cell>
          <cell r="B1698" t="str">
            <v>フタル酸樹脂ワニス塗</v>
          </cell>
          <cell r="C1698" t="str">
            <v>FC・木部・2回塗・着色共・素地共</v>
          </cell>
          <cell r="D1698" t="str">
            <v>㎡</v>
          </cell>
          <cell r="E1698">
            <v>1550</v>
          </cell>
          <cell r="F1698" t="str">
            <v>P-94</v>
          </cell>
          <cell r="G1698">
            <v>261131</v>
          </cell>
        </row>
        <row r="1699">
          <cell r="A1699">
            <v>261135</v>
          </cell>
          <cell r="B1699" t="str">
            <v>フタル酸樹脂ワニス塗</v>
          </cell>
          <cell r="C1699" t="str">
            <v>FC・木部・3回塗・着色共・素地共</v>
          </cell>
          <cell r="D1699" t="str">
            <v>㎡</v>
          </cell>
          <cell r="E1699">
            <v>1920</v>
          </cell>
          <cell r="F1699" t="str">
            <v>P-94</v>
          </cell>
          <cell r="G1699">
            <v>261135</v>
          </cell>
        </row>
        <row r="1700">
          <cell r="A1700">
            <v>261141</v>
          </cell>
          <cell r="B1700" t="str">
            <v>オイルステイン塗</v>
          </cell>
          <cell r="C1700" t="str">
            <v>OS・木部・2回塗・素地共</v>
          </cell>
          <cell r="D1700" t="str">
            <v>㎡</v>
          </cell>
          <cell r="E1700">
            <v>920</v>
          </cell>
          <cell r="F1700" t="str">
            <v>P-94</v>
          </cell>
          <cell r="G1700">
            <v>261141</v>
          </cell>
        </row>
        <row r="1701">
          <cell r="A1701">
            <v>261151</v>
          </cell>
          <cell r="B1701" t="str">
            <v>つや有樹脂エマルション塗</v>
          </cell>
          <cell r="C1701" t="str">
            <v>GP・モルタル面・2回塗・素地共</v>
          </cell>
          <cell r="D1701" t="str">
            <v>㎡</v>
          </cell>
          <cell r="E1701">
            <v>1870</v>
          </cell>
          <cell r="F1701" t="str">
            <v>P-94</v>
          </cell>
          <cell r="G1701">
            <v>261151</v>
          </cell>
        </row>
        <row r="1702">
          <cell r="A1702">
            <v>261154</v>
          </cell>
          <cell r="B1702" t="str">
            <v>つや有樹脂エマルション塗</v>
          </cell>
          <cell r="C1702" t="str">
            <v>GP・ボード面・2回塗・素地共</v>
          </cell>
          <cell r="D1702" t="str">
            <v>㎡</v>
          </cell>
          <cell r="E1702">
            <v>1810</v>
          </cell>
          <cell r="F1702" t="str">
            <v>P-94</v>
          </cell>
          <cell r="G1702">
            <v>261154</v>
          </cell>
        </row>
        <row r="1703">
          <cell r="A1703">
            <v>261157</v>
          </cell>
          <cell r="B1703" t="str">
            <v>つや有樹脂エマルション塗</v>
          </cell>
          <cell r="C1703" t="str">
            <v>GP・コンクリート面・2回塗・素地共</v>
          </cell>
          <cell r="D1703" t="str">
            <v>㎡</v>
          </cell>
          <cell r="E1703">
            <v>2610</v>
          </cell>
          <cell r="F1703" t="str">
            <v>P-94</v>
          </cell>
          <cell r="G1703">
            <v>261157</v>
          </cell>
        </row>
        <row r="1704">
          <cell r="A1704">
            <v>261201</v>
          </cell>
          <cell r="B1704" t="str">
            <v>ウレタン樹脂ワニス塗</v>
          </cell>
          <cell r="C1704" t="str">
            <v>1液形-UC・木部・2回塗・素地共</v>
          </cell>
          <cell r="D1704" t="str">
            <v>㎡</v>
          </cell>
          <cell r="E1704">
            <v>1030</v>
          </cell>
          <cell r="F1704" t="str">
            <v>P-94</v>
          </cell>
          <cell r="G1704">
            <v>261201</v>
          </cell>
        </row>
        <row r="1705">
          <cell r="A1705">
            <v>261205</v>
          </cell>
          <cell r="B1705" t="str">
            <v>ウレタン樹脂ワニス塗</v>
          </cell>
          <cell r="C1705" t="str">
            <v>1液形-UC・木部・3回塗・素地共</v>
          </cell>
          <cell r="D1705" t="str">
            <v>㎡</v>
          </cell>
          <cell r="E1705">
            <v>1470</v>
          </cell>
          <cell r="F1705" t="str">
            <v>P-94</v>
          </cell>
          <cell r="G1705">
            <v>261205</v>
          </cell>
        </row>
        <row r="1706">
          <cell r="A1706">
            <v>261211</v>
          </cell>
          <cell r="B1706" t="str">
            <v>ウレタン樹脂ワニス塗</v>
          </cell>
          <cell r="C1706" t="str">
            <v>2液形-UC・木部・2回塗・素地共</v>
          </cell>
          <cell r="D1706" t="str">
            <v>㎡</v>
          </cell>
          <cell r="E1706">
            <v>1040</v>
          </cell>
          <cell r="F1706" t="str">
            <v>P-94</v>
          </cell>
          <cell r="G1706">
            <v>261211</v>
          </cell>
        </row>
        <row r="1707">
          <cell r="A1707">
            <v>261215</v>
          </cell>
          <cell r="B1707" t="str">
            <v>ウレタン樹脂ワニス塗</v>
          </cell>
          <cell r="C1707" t="str">
            <v>2液形-UC・木部・3回塗・素地共</v>
          </cell>
          <cell r="D1707" t="str">
            <v>㎡</v>
          </cell>
          <cell r="E1707">
            <v>1450</v>
          </cell>
          <cell r="F1707" t="str">
            <v>P-95</v>
          </cell>
          <cell r="G1707">
            <v>261215</v>
          </cell>
        </row>
        <row r="1708">
          <cell r="A1708">
            <v>261221</v>
          </cell>
          <cell r="B1708" t="str">
            <v>クレオソート塗</v>
          </cell>
          <cell r="C1708" t="str">
            <v>木部・2回塗</v>
          </cell>
          <cell r="D1708" t="str">
            <v>㎡</v>
          </cell>
          <cell r="E1708">
            <v>560</v>
          </cell>
          <cell r="F1708" t="str">
            <v>P-95</v>
          </cell>
          <cell r="G1708">
            <v>261221</v>
          </cell>
        </row>
        <row r="1709">
          <cell r="A1709">
            <v>261225</v>
          </cell>
          <cell r="B1709" t="str">
            <v>クレオソート塗</v>
          </cell>
          <cell r="C1709" t="str">
            <v>木部・1回塗</v>
          </cell>
          <cell r="D1709" t="str">
            <v>㎡</v>
          </cell>
          <cell r="E1709">
            <v>370</v>
          </cell>
          <cell r="F1709" t="str">
            <v>P-95</v>
          </cell>
          <cell r="G1709">
            <v>261225</v>
          </cell>
        </row>
        <row r="1710">
          <cell r="A1710">
            <v>261231</v>
          </cell>
          <cell r="B1710" t="str">
            <v>防虫ステイン塗</v>
          </cell>
          <cell r="C1710" t="str">
            <v>木部・1回塗・素地共</v>
          </cell>
          <cell r="D1710" t="str">
            <v>㎡</v>
          </cell>
          <cell r="E1710">
            <v>1450</v>
          </cell>
          <cell r="F1710" t="str">
            <v>P-95</v>
          </cell>
          <cell r="G1710">
            <v>261231</v>
          </cell>
        </row>
        <row r="1711">
          <cell r="A1711">
            <v>261251</v>
          </cell>
          <cell r="B1711" t="str">
            <v>アルミニウムペイント塗</v>
          </cell>
          <cell r="C1711" t="str">
            <v>AIP・鉄部・2回塗・素地・錆止共</v>
          </cell>
          <cell r="D1711" t="str">
            <v>㎡</v>
          </cell>
          <cell r="E1711">
            <v>1530</v>
          </cell>
          <cell r="F1711" t="str">
            <v>P-95</v>
          </cell>
          <cell r="G1711">
            <v>261251</v>
          </cell>
        </row>
        <row r="1712">
          <cell r="A1712">
            <v>261252</v>
          </cell>
          <cell r="B1712" t="str">
            <v>アルミニウムペイント塗</v>
          </cell>
          <cell r="C1712" t="str">
            <v>AIP・鉄部・3回塗・素地・錆止共</v>
          </cell>
          <cell r="D1712" t="str">
            <v>㎡</v>
          </cell>
          <cell r="E1712">
            <v>1960</v>
          </cell>
          <cell r="F1712" t="str">
            <v>P-95</v>
          </cell>
          <cell r="G1712">
            <v>261252</v>
          </cell>
        </row>
        <row r="1713">
          <cell r="A1713">
            <v>261301</v>
          </cell>
          <cell r="B1713" t="str">
            <v>エポキシ樹脂塗</v>
          </cell>
          <cell r="C1713" t="str">
            <v>XE・鉄部・3回塗・素地・錆止共</v>
          </cell>
          <cell r="D1713" t="str">
            <v>㎡</v>
          </cell>
          <cell r="E1713">
            <v>2660</v>
          </cell>
          <cell r="F1713" t="str">
            <v>P-95</v>
          </cell>
          <cell r="G1713">
            <v>261301</v>
          </cell>
        </row>
        <row r="1714">
          <cell r="A1714">
            <v>261311</v>
          </cell>
          <cell r="B1714" t="str">
            <v>タールエポキシ樹脂塗</v>
          </cell>
          <cell r="C1714" t="str">
            <v>XE・鉄部・3回塗・素地・錆止共</v>
          </cell>
          <cell r="D1714" t="str">
            <v>㎡</v>
          </cell>
          <cell r="E1714">
            <v>2220</v>
          </cell>
          <cell r="F1714" t="str">
            <v>P-95</v>
          </cell>
          <cell r="G1714">
            <v>261311</v>
          </cell>
        </row>
        <row r="1715">
          <cell r="A1715">
            <v>261331</v>
          </cell>
          <cell r="B1715" t="str">
            <v>セメント系塗床材</v>
          </cell>
          <cell r="C1715" t="str">
            <v>緑色系・耐磨耗・防塵</v>
          </cell>
          <cell r="D1715" t="str">
            <v>㎡</v>
          </cell>
          <cell r="E1715">
            <v>1280</v>
          </cell>
          <cell r="F1715" t="str">
            <v>P-95</v>
          </cell>
          <cell r="G1715">
            <v>261331</v>
          </cell>
        </row>
        <row r="1716">
          <cell r="A1716">
            <v>261335</v>
          </cell>
          <cell r="B1716" t="str">
            <v>セメント系塗床材</v>
          </cell>
          <cell r="C1716" t="str">
            <v>グリーン色系・耐磨耗・耐衝撃</v>
          </cell>
          <cell r="D1716" t="str">
            <v>㎡</v>
          </cell>
          <cell r="E1716">
            <v>1360</v>
          </cell>
          <cell r="F1716" t="str">
            <v>P-95</v>
          </cell>
          <cell r="G1716">
            <v>261335</v>
          </cell>
        </row>
        <row r="1717">
          <cell r="A1717">
            <v>261501</v>
          </cell>
          <cell r="B1717" t="str">
            <v>合成樹脂調合ペイント塗</v>
          </cell>
          <cell r="C1717" t="str">
            <v>SOP・細物・木部・3回塗・素地ごしらえ共</v>
          </cell>
          <cell r="D1717" t="str">
            <v>ｍ</v>
          </cell>
          <cell r="E1717">
            <v>280</v>
          </cell>
          <cell r="F1717" t="str">
            <v>P-95</v>
          </cell>
          <cell r="G1717">
            <v>261501</v>
          </cell>
        </row>
        <row r="1718">
          <cell r="A1718">
            <v>261503</v>
          </cell>
          <cell r="B1718" t="str">
            <v>合成樹脂調合ペイント塗</v>
          </cell>
          <cell r="C1718" t="str">
            <v>SOP・細物・鉄部・3回塗・素地・錆止共</v>
          </cell>
          <cell r="D1718" t="str">
            <v>ｍ</v>
          </cell>
          <cell r="E1718">
            <v>370</v>
          </cell>
          <cell r="F1718" t="str">
            <v>P-95</v>
          </cell>
          <cell r="G1718">
            <v>261503</v>
          </cell>
        </row>
        <row r="1719">
          <cell r="A1719">
            <v>261505</v>
          </cell>
          <cell r="B1719" t="str">
            <v>合成樹脂調合ペイント塗</v>
          </cell>
          <cell r="C1719" t="str">
            <v>SOP・細物・亜鉛メッキ面・2回塗・素地・錆止共</v>
          </cell>
          <cell r="D1719" t="str">
            <v>ｍ</v>
          </cell>
          <cell r="E1719">
            <v>290</v>
          </cell>
          <cell r="F1719" t="str">
            <v>P-95</v>
          </cell>
          <cell r="G1719">
            <v>261505</v>
          </cell>
        </row>
        <row r="1720">
          <cell r="A1720">
            <v>261507</v>
          </cell>
          <cell r="B1720" t="str">
            <v>合成樹脂調合ペイント塗</v>
          </cell>
          <cell r="C1720" t="str">
            <v>SOP・細物・鋼製建具・2回塗・錆止共</v>
          </cell>
          <cell r="D1720" t="str">
            <v>ｍ</v>
          </cell>
          <cell r="E1720">
            <v>220</v>
          </cell>
          <cell r="F1720" t="str">
            <v>P-95</v>
          </cell>
          <cell r="G1720">
            <v>261507</v>
          </cell>
        </row>
        <row r="1721">
          <cell r="A1721">
            <v>261511</v>
          </cell>
          <cell r="B1721" t="str">
            <v>合成樹脂エマルション塗</v>
          </cell>
          <cell r="C1721" t="str">
            <v>EP・細物・モルタル面・2回塗・素地共</v>
          </cell>
          <cell r="D1721" t="str">
            <v>ｍ</v>
          </cell>
          <cell r="E1721">
            <v>280</v>
          </cell>
          <cell r="F1721" t="str">
            <v>P-95</v>
          </cell>
          <cell r="G1721">
            <v>261511</v>
          </cell>
        </row>
        <row r="1722">
          <cell r="A1722">
            <v>261514</v>
          </cell>
          <cell r="B1722" t="str">
            <v>合成樹脂エマルション塗</v>
          </cell>
          <cell r="C1722" t="str">
            <v>EP・ボード面・2回塗・素地共</v>
          </cell>
          <cell r="D1722" t="str">
            <v>ｍ</v>
          </cell>
          <cell r="E1722">
            <v>270</v>
          </cell>
          <cell r="F1722" t="str">
            <v>P-95</v>
          </cell>
          <cell r="G1722">
            <v>261514</v>
          </cell>
        </row>
        <row r="1723">
          <cell r="A1723">
            <v>261517</v>
          </cell>
          <cell r="B1723" t="str">
            <v>合成樹脂エマルション塗</v>
          </cell>
          <cell r="C1723" t="str">
            <v>EP・細物・コンクリート面・2回塗・素地共</v>
          </cell>
          <cell r="D1723" t="str">
            <v>ｍ</v>
          </cell>
          <cell r="E1723">
            <v>450</v>
          </cell>
          <cell r="F1723" t="str">
            <v>P-95</v>
          </cell>
          <cell r="G1723">
            <v>261517</v>
          </cell>
        </row>
        <row r="1724">
          <cell r="A1724">
            <v>261531</v>
          </cell>
          <cell r="B1724" t="str">
            <v>塩化ビニル樹脂エナメル塗</v>
          </cell>
          <cell r="C1724" t="str">
            <v>VE・細物・モルタル面・3回塗・素地共</v>
          </cell>
          <cell r="D1724" t="str">
            <v>ｍ</v>
          </cell>
          <cell r="E1724">
            <v>520</v>
          </cell>
          <cell r="F1724" t="str">
            <v>P-95</v>
          </cell>
          <cell r="G1724">
            <v>261531</v>
          </cell>
        </row>
        <row r="1725">
          <cell r="A1725">
            <v>261534</v>
          </cell>
          <cell r="B1725" t="str">
            <v>塩化ビニル樹脂エナメル塗</v>
          </cell>
          <cell r="C1725" t="str">
            <v>VE・細物・ボード面・3回塗・素地共</v>
          </cell>
          <cell r="D1725" t="str">
            <v>ｍ</v>
          </cell>
          <cell r="E1725">
            <v>510</v>
          </cell>
          <cell r="F1725" t="str">
            <v>P-95</v>
          </cell>
          <cell r="G1725">
            <v>261534</v>
          </cell>
        </row>
        <row r="1726">
          <cell r="A1726">
            <v>261537</v>
          </cell>
          <cell r="B1726" t="str">
            <v>塩化ビニル樹脂エナメル塗</v>
          </cell>
          <cell r="C1726" t="str">
            <v>ＶE・細物・コンクリート面・3回塗・素地共</v>
          </cell>
          <cell r="D1726" t="str">
            <v>ｍ</v>
          </cell>
          <cell r="E1726">
            <v>670</v>
          </cell>
          <cell r="F1726" t="str">
            <v>P-95</v>
          </cell>
          <cell r="G1726">
            <v>261537</v>
          </cell>
        </row>
        <row r="1727">
          <cell r="A1727">
            <v>261551</v>
          </cell>
          <cell r="B1727" t="str">
            <v>アクリル樹脂エナメル塗</v>
          </cell>
          <cell r="C1727" t="str">
            <v>AE・細物・モルタル面・3回塗・素地共</v>
          </cell>
          <cell r="D1727" t="str">
            <v>ｍ</v>
          </cell>
          <cell r="E1727">
            <v>530</v>
          </cell>
          <cell r="F1727" t="str">
            <v>P-95</v>
          </cell>
          <cell r="G1727">
            <v>261551</v>
          </cell>
        </row>
        <row r="1728">
          <cell r="A1728">
            <v>261554</v>
          </cell>
          <cell r="B1728" t="str">
            <v>アクリル樹脂エナメル塗</v>
          </cell>
          <cell r="C1728" t="str">
            <v>AE・細物・ボード面・3回塗・素地共</v>
          </cell>
          <cell r="D1728" t="str">
            <v>ｍ</v>
          </cell>
          <cell r="E1728">
            <v>510</v>
          </cell>
          <cell r="F1728" t="str">
            <v>P-95</v>
          </cell>
          <cell r="G1728">
            <v>261554</v>
          </cell>
        </row>
        <row r="1729">
          <cell r="A1729">
            <v>261557</v>
          </cell>
          <cell r="B1729" t="str">
            <v>アクリル樹脂エナメル塗</v>
          </cell>
          <cell r="C1729" t="str">
            <v>AE・細物・コンクリート面・3回塗・素地共</v>
          </cell>
          <cell r="D1729" t="str">
            <v>ｍ</v>
          </cell>
          <cell r="E1729">
            <v>670</v>
          </cell>
          <cell r="F1729" t="str">
            <v>P-95</v>
          </cell>
          <cell r="G1729">
            <v>261557</v>
          </cell>
        </row>
        <row r="1730">
          <cell r="A1730">
            <v>261571</v>
          </cell>
          <cell r="B1730" t="str">
            <v>フタル酸樹脂エナメル塗</v>
          </cell>
          <cell r="C1730" t="str">
            <v>FE・細物・木部・3回塗・素地共</v>
          </cell>
          <cell r="D1730" t="str">
            <v>ｍ</v>
          </cell>
          <cell r="E1730">
            <v>430</v>
          </cell>
          <cell r="F1730" t="str">
            <v>P-95</v>
          </cell>
          <cell r="G1730">
            <v>261571</v>
          </cell>
        </row>
        <row r="1731">
          <cell r="A1731">
            <v>261575</v>
          </cell>
          <cell r="B1731" t="str">
            <v>フタル酸樹脂エナメル塗</v>
          </cell>
          <cell r="C1731" t="str">
            <v>FE・細物・鉄部・2回塗・素地・錆止共</v>
          </cell>
          <cell r="D1731" t="str">
            <v>ｍ</v>
          </cell>
          <cell r="E1731">
            <v>400</v>
          </cell>
          <cell r="F1731" t="str">
            <v>P-95</v>
          </cell>
          <cell r="G1731">
            <v>261575</v>
          </cell>
        </row>
        <row r="1732">
          <cell r="A1732">
            <v>261581</v>
          </cell>
          <cell r="B1732" t="str">
            <v>クリヤラッカー塗</v>
          </cell>
          <cell r="C1732" t="str">
            <v>CL・細物・木部・3回塗・素地共</v>
          </cell>
          <cell r="D1732" t="str">
            <v>ｍ</v>
          </cell>
          <cell r="E1732">
            <v>310</v>
          </cell>
          <cell r="F1732" t="str">
            <v>P-95</v>
          </cell>
          <cell r="G1732">
            <v>261581</v>
          </cell>
        </row>
        <row r="1733">
          <cell r="A1733">
            <v>261583</v>
          </cell>
          <cell r="B1733" t="str">
            <v>フタル酸樹脂ワニス塗</v>
          </cell>
          <cell r="C1733" t="str">
            <v>FC・細物・木部・3回塗・着色共・素地共</v>
          </cell>
          <cell r="D1733" t="str">
            <v>ｍ</v>
          </cell>
          <cell r="E1733">
            <v>380</v>
          </cell>
          <cell r="F1733" t="str">
            <v>P-95</v>
          </cell>
          <cell r="G1733">
            <v>261583</v>
          </cell>
        </row>
        <row r="1734">
          <cell r="A1734">
            <v>261585</v>
          </cell>
          <cell r="B1734" t="str">
            <v>オイルステイン塗</v>
          </cell>
          <cell r="C1734" t="str">
            <v>OS・細物・木部・2回塗・素地共</v>
          </cell>
          <cell r="D1734" t="str">
            <v>ｍ</v>
          </cell>
          <cell r="E1734">
            <v>180</v>
          </cell>
          <cell r="F1734" t="str">
            <v>P-95</v>
          </cell>
          <cell r="G1734">
            <v>261585</v>
          </cell>
        </row>
        <row r="1735">
          <cell r="A1735">
            <v>261587</v>
          </cell>
          <cell r="B1735" t="str">
            <v>ウレタン樹脂ワニス塗</v>
          </cell>
          <cell r="C1735" t="str">
            <v>1液形-UC・細物・木部･3回塗・素地共</v>
          </cell>
          <cell r="D1735" t="str">
            <v>ｍ</v>
          </cell>
          <cell r="E1735">
            <v>290</v>
          </cell>
          <cell r="F1735" t="str">
            <v>P-95</v>
          </cell>
          <cell r="G1735">
            <v>261587</v>
          </cell>
        </row>
        <row r="1736">
          <cell r="A1736">
            <v>263001</v>
          </cell>
          <cell r="B1736" t="str">
            <v>床･フローリングボード張</v>
          </cell>
          <cell r="C1736" t="str">
            <v>ぶな・1等・厚15mm×乱尺・下地別途</v>
          </cell>
          <cell r="D1736" t="str">
            <v>㎡</v>
          </cell>
          <cell r="E1736">
            <v>6470</v>
          </cell>
          <cell r="F1736" t="str">
            <v>P-96</v>
          </cell>
          <cell r="G1736">
            <v>263001</v>
          </cell>
        </row>
        <row r="1737">
          <cell r="A1737">
            <v>263002</v>
          </cell>
          <cell r="B1737" t="str">
            <v>床･フローリングボード張</v>
          </cell>
          <cell r="C1737" t="str">
            <v>ぶな・1等・厚15mm×乱尺・木造ころばし床組共</v>
          </cell>
          <cell r="D1737" t="str">
            <v>㎡</v>
          </cell>
          <cell r="E1737">
            <v>9680</v>
          </cell>
          <cell r="F1737" t="str">
            <v>P-96</v>
          </cell>
          <cell r="G1737">
            <v>263002</v>
          </cell>
        </row>
        <row r="1738">
          <cell r="A1738">
            <v>263005</v>
          </cell>
          <cell r="B1738" t="str">
            <v>床･フローリングボード張</v>
          </cell>
          <cell r="C1738" t="str">
            <v>なら・1等・厚15mm×乱尺・下地別途</v>
          </cell>
          <cell r="D1738" t="str">
            <v>㎡</v>
          </cell>
          <cell r="E1738">
            <v>6720</v>
          </cell>
          <cell r="F1738" t="str">
            <v>P-96</v>
          </cell>
          <cell r="G1738">
            <v>263005</v>
          </cell>
        </row>
        <row r="1739">
          <cell r="A1739">
            <v>263006</v>
          </cell>
          <cell r="B1739" t="str">
            <v>床･フローリングボード張</v>
          </cell>
          <cell r="C1739" t="str">
            <v>なら・1等・厚15mm×乱尺・木造ころばし床組共</v>
          </cell>
          <cell r="D1739" t="str">
            <v>㎡</v>
          </cell>
          <cell r="E1739">
            <v>9930</v>
          </cell>
          <cell r="F1739" t="str">
            <v>P-96</v>
          </cell>
          <cell r="G1739">
            <v>263006</v>
          </cell>
        </row>
        <row r="1740">
          <cell r="A1740">
            <v>263008</v>
          </cell>
          <cell r="B1740" t="str">
            <v>床･フローリングボード張</v>
          </cell>
          <cell r="C1740" t="str">
            <v>かば・1等・厚15mm×乱尺・下地別途</v>
          </cell>
          <cell r="D1740" t="str">
            <v>㎡</v>
          </cell>
          <cell r="E1740">
            <v>6590</v>
          </cell>
          <cell r="F1740" t="str">
            <v>P-96</v>
          </cell>
          <cell r="G1740">
            <v>263008</v>
          </cell>
        </row>
        <row r="1741">
          <cell r="A1741">
            <v>263009</v>
          </cell>
          <cell r="B1741" t="str">
            <v>床･フローリングボード張</v>
          </cell>
          <cell r="C1741" t="str">
            <v>かば・1等・厚15mm×乱尺・木造ころばし床組共</v>
          </cell>
          <cell r="D1741" t="str">
            <v>㎡</v>
          </cell>
          <cell r="E1741">
            <v>9800</v>
          </cell>
          <cell r="F1741" t="str">
            <v>P-96</v>
          </cell>
          <cell r="G1741">
            <v>263009</v>
          </cell>
        </row>
        <row r="1742">
          <cell r="A1742">
            <v>263011</v>
          </cell>
          <cell r="B1742" t="str">
            <v>床･フローリングボード張</v>
          </cell>
          <cell r="C1742" t="str">
            <v>いたや・1等・厚15mm×乱尺・下地別途</v>
          </cell>
          <cell r="D1742" t="str">
            <v>㎡</v>
          </cell>
          <cell r="E1742">
            <v>6220</v>
          </cell>
          <cell r="F1742" t="str">
            <v>P-96</v>
          </cell>
          <cell r="G1742">
            <v>263011</v>
          </cell>
        </row>
        <row r="1743">
          <cell r="A1743">
            <v>263012</v>
          </cell>
          <cell r="B1743" t="str">
            <v>床･フローリングボード張</v>
          </cell>
          <cell r="C1743" t="str">
            <v>いたや・1等・厚15mm×乱尺・木造ころばし床組共</v>
          </cell>
          <cell r="D1743" t="str">
            <v>㎡</v>
          </cell>
          <cell r="E1743">
            <v>9430</v>
          </cell>
          <cell r="F1743" t="str">
            <v>P-96</v>
          </cell>
          <cell r="G1743">
            <v>263012</v>
          </cell>
        </row>
        <row r="1744">
          <cell r="A1744">
            <v>263015</v>
          </cell>
          <cell r="B1744" t="str">
            <v>床･フローリングボード張</v>
          </cell>
          <cell r="C1744" t="str">
            <v>アピトン・1等・厚14mm×105mm・下地別途</v>
          </cell>
          <cell r="D1744" t="str">
            <v>㎡</v>
          </cell>
          <cell r="E1744">
            <v>5480</v>
          </cell>
          <cell r="F1744" t="str">
            <v>P-96</v>
          </cell>
          <cell r="G1744">
            <v>263015</v>
          </cell>
        </row>
        <row r="1745">
          <cell r="A1745">
            <v>263016</v>
          </cell>
          <cell r="B1745" t="str">
            <v>床･フローリングボード張</v>
          </cell>
          <cell r="C1745" t="str">
            <v>アピトン・1等・厚14mm×105mm・ころばし床組共</v>
          </cell>
          <cell r="D1745" t="str">
            <v>㎡</v>
          </cell>
          <cell r="E1745">
            <v>8690</v>
          </cell>
          <cell r="F1745" t="str">
            <v>P-96</v>
          </cell>
          <cell r="G1745">
            <v>263016</v>
          </cell>
        </row>
        <row r="1746">
          <cell r="A1746">
            <v>263021</v>
          </cell>
          <cell r="B1746" t="str">
            <v>床･複合フローリング張</v>
          </cell>
          <cell r="C1746" t="str">
            <v>ぶな・厚15mm・無塗装・下地別途</v>
          </cell>
          <cell r="D1746" t="str">
            <v>㎡</v>
          </cell>
          <cell r="E1746">
            <v>7970</v>
          </cell>
          <cell r="F1746" t="str">
            <v>P-96</v>
          </cell>
          <cell r="G1746">
            <v>263021</v>
          </cell>
        </row>
        <row r="1747">
          <cell r="A1747">
            <v>263023</v>
          </cell>
          <cell r="B1747" t="str">
            <v>床･複合フローリング張</v>
          </cell>
          <cell r="C1747" t="str">
            <v>ぶな・厚15mm・無塗装・木造ころばし床組共</v>
          </cell>
          <cell r="D1747" t="str">
            <v>㎡</v>
          </cell>
          <cell r="E1747">
            <v>11100</v>
          </cell>
          <cell r="F1747" t="str">
            <v>P-96</v>
          </cell>
          <cell r="G1747">
            <v>263023</v>
          </cell>
        </row>
        <row r="1748">
          <cell r="A1748">
            <v>263025</v>
          </cell>
          <cell r="B1748" t="str">
            <v>床･複合フローリング張</v>
          </cell>
          <cell r="C1748" t="str">
            <v>ぶな・厚18mm・無塗装・下地別途</v>
          </cell>
          <cell r="D1748" t="str">
            <v>㎡</v>
          </cell>
          <cell r="E1748">
            <v>8760</v>
          </cell>
          <cell r="F1748" t="str">
            <v>P-96</v>
          </cell>
          <cell r="G1748">
            <v>263025</v>
          </cell>
        </row>
        <row r="1749">
          <cell r="A1749">
            <v>263027</v>
          </cell>
          <cell r="B1749" t="str">
            <v>床･複合フローリング張</v>
          </cell>
          <cell r="C1749" t="str">
            <v>ぶな・厚18mm・無塗装・木造ころばし床組共</v>
          </cell>
          <cell r="D1749" t="str">
            <v>㎡</v>
          </cell>
          <cell r="E1749">
            <v>11900</v>
          </cell>
          <cell r="F1749" t="str">
            <v>P-96</v>
          </cell>
          <cell r="G1749">
            <v>263027</v>
          </cell>
        </row>
        <row r="1750">
          <cell r="A1750">
            <v>263031</v>
          </cell>
          <cell r="B1750" t="str">
            <v>床･複合フローリング張</v>
          </cell>
          <cell r="C1750" t="str">
            <v>なら・厚15mm・無塗装・下地別途</v>
          </cell>
          <cell r="D1750" t="str">
            <v>㎡</v>
          </cell>
          <cell r="E1750">
            <v>9550</v>
          </cell>
          <cell r="F1750" t="str">
            <v>P-96</v>
          </cell>
          <cell r="G1750">
            <v>263031</v>
          </cell>
        </row>
        <row r="1751">
          <cell r="A1751">
            <v>263033</v>
          </cell>
          <cell r="B1751" t="str">
            <v>床･複合フローリング張</v>
          </cell>
          <cell r="C1751" t="str">
            <v>なら・厚15mm・無塗装・木造ころばし床組共</v>
          </cell>
          <cell r="D1751" t="str">
            <v>㎡</v>
          </cell>
          <cell r="E1751">
            <v>12700</v>
          </cell>
          <cell r="F1751" t="str">
            <v>P-96</v>
          </cell>
          <cell r="G1751">
            <v>263033</v>
          </cell>
        </row>
        <row r="1752">
          <cell r="A1752">
            <v>263035</v>
          </cell>
          <cell r="B1752" t="str">
            <v>床･複合フローリング張</v>
          </cell>
          <cell r="C1752" t="str">
            <v>なら・厚18mm・無塗装・下地別途</v>
          </cell>
          <cell r="D1752" t="str">
            <v>㎡</v>
          </cell>
          <cell r="E1752">
            <v>10300</v>
          </cell>
          <cell r="F1752" t="str">
            <v>P-96</v>
          </cell>
          <cell r="G1752">
            <v>263035</v>
          </cell>
        </row>
        <row r="1753">
          <cell r="A1753">
            <v>263037</v>
          </cell>
          <cell r="B1753" t="str">
            <v>床･複合フローリング張</v>
          </cell>
          <cell r="C1753" t="str">
            <v>なら・厚18mm・無塗装・木造ころばし床組共</v>
          </cell>
          <cell r="D1753" t="str">
            <v>㎡</v>
          </cell>
          <cell r="E1753">
            <v>13500</v>
          </cell>
          <cell r="F1753" t="str">
            <v>P-96</v>
          </cell>
          <cell r="G1753">
            <v>263037</v>
          </cell>
        </row>
        <row r="1754">
          <cell r="A1754">
            <v>263041</v>
          </cell>
          <cell r="B1754" t="str">
            <v>床･フローリングブロック</v>
          </cell>
          <cell r="C1754" t="str">
            <v>ぶな・厚15mm・下地別途</v>
          </cell>
          <cell r="D1754" t="str">
            <v>㎡</v>
          </cell>
          <cell r="E1754">
            <v>7350</v>
          </cell>
          <cell r="F1754" t="str">
            <v>P-96</v>
          </cell>
          <cell r="G1754">
            <v>263041</v>
          </cell>
        </row>
        <row r="1755">
          <cell r="A1755">
            <v>263045</v>
          </cell>
          <cell r="B1755" t="str">
            <v>床･フローリングブロック</v>
          </cell>
          <cell r="C1755" t="str">
            <v>ぶな・厚15mm・床コンクリート金ごて共</v>
          </cell>
          <cell r="D1755" t="str">
            <v>㎡</v>
          </cell>
          <cell r="E1755">
            <v>9410</v>
          </cell>
          <cell r="F1755" t="str">
            <v>P-96</v>
          </cell>
          <cell r="G1755">
            <v>263045</v>
          </cell>
        </row>
        <row r="1756">
          <cell r="A1756">
            <v>263051</v>
          </cell>
          <cell r="B1756" t="str">
            <v>床･フローリングブロック</v>
          </cell>
          <cell r="C1756" t="str">
            <v>なら・厚15mm・下地別途</v>
          </cell>
          <cell r="D1756" t="str">
            <v>㎡</v>
          </cell>
          <cell r="E1756">
            <v>8040</v>
          </cell>
          <cell r="F1756" t="str">
            <v>P-96</v>
          </cell>
          <cell r="G1756">
            <v>263051</v>
          </cell>
        </row>
        <row r="1757">
          <cell r="A1757">
            <v>263055</v>
          </cell>
          <cell r="B1757" t="str">
            <v>床･フローリングブロック</v>
          </cell>
          <cell r="C1757" t="str">
            <v>なら・厚15mm・床コンクリート金ごて共</v>
          </cell>
          <cell r="D1757" t="str">
            <v>㎡</v>
          </cell>
          <cell r="E1757">
            <v>10100</v>
          </cell>
          <cell r="F1757" t="str">
            <v>P-96</v>
          </cell>
          <cell r="G1757">
            <v>263055</v>
          </cell>
        </row>
        <row r="1758">
          <cell r="A1758">
            <v>263061</v>
          </cell>
          <cell r="B1758" t="str">
            <v>床･モザイクパーケット張</v>
          </cell>
          <cell r="C1758" t="str">
            <v>ぶな・厚8mm・下地別途</v>
          </cell>
          <cell r="D1758" t="str">
            <v>㎡</v>
          </cell>
          <cell r="E1758">
            <v>7470</v>
          </cell>
          <cell r="F1758" t="str">
            <v>P-96</v>
          </cell>
          <cell r="G1758">
            <v>263061</v>
          </cell>
        </row>
        <row r="1759">
          <cell r="A1759">
            <v>263065</v>
          </cell>
          <cell r="B1759" t="str">
            <v>床･モザイクパーケット張</v>
          </cell>
          <cell r="C1759" t="str">
            <v>ぶな・厚8mm・床コンクリート金ごて共</v>
          </cell>
          <cell r="D1759" t="str">
            <v>㎡</v>
          </cell>
          <cell r="E1759">
            <v>9530</v>
          </cell>
          <cell r="F1759" t="str">
            <v>P-96</v>
          </cell>
          <cell r="G1759">
            <v>263065</v>
          </cell>
        </row>
        <row r="1760">
          <cell r="A1760">
            <v>263071</v>
          </cell>
          <cell r="B1760" t="str">
            <v>床･モザイクパーケット張</v>
          </cell>
          <cell r="C1760" t="str">
            <v>なら・厚8mm・下地別途</v>
          </cell>
          <cell r="D1760" t="str">
            <v>㎡</v>
          </cell>
          <cell r="E1760">
            <v>7610</v>
          </cell>
          <cell r="F1760" t="str">
            <v>P-96</v>
          </cell>
          <cell r="G1760">
            <v>263071</v>
          </cell>
        </row>
        <row r="1761">
          <cell r="A1761">
            <v>263075</v>
          </cell>
          <cell r="B1761" t="str">
            <v>床･モザイクパーケット張</v>
          </cell>
          <cell r="C1761" t="str">
            <v>なら・厚8mm・床コンクリート金ごて共</v>
          </cell>
          <cell r="D1761" t="str">
            <v>㎡</v>
          </cell>
          <cell r="E1761">
            <v>9670</v>
          </cell>
          <cell r="F1761" t="str">
            <v>P-96</v>
          </cell>
          <cell r="G1761">
            <v>263075</v>
          </cell>
        </row>
        <row r="1762">
          <cell r="A1762">
            <v>263101</v>
          </cell>
          <cell r="B1762" t="str">
            <v>床･ビニールタイル張</v>
          </cell>
          <cell r="C1762" t="str">
            <v>半硬質・厚2mm・下地別途</v>
          </cell>
          <cell r="D1762" t="str">
            <v>㎡</v>
          </cell>
          <cell r="E1762">
            <v>1770</v>
          </cell>
          <cell r="F1762" t="str">
            <v>P-96</v>
          </cell>
          <cell r="G1762">
            <v>263101</v>
          </cell>
        </row>
        <row r="1763">
          <cell r="A1763">
            <v>263102</v>
          </cell>
          <cell r="B1763" t="str">
            <v>床･ビニールタイル張</v>
          </cell>
          <cell r="C1763" t="str">
            <v>半硬質・厚2mm・ラワン合板下地共</v>
          </cell>
          <cell r="D1763" t="str">
            <v>㎡</v>
          </cell>
          <cell r="E1763">
            <v>4240</v>
          </cell>
          <cell r="F1763" t="str">
            <v>P-96</v>
          </cell>
          <cell r="G1763">
            <v>263102</v>
          </cell>
        </row>
        <row r="1764">
          <cell r="A1764">
            <v>263103</v>
          </cell>
          <cell r="B1764" t="str">
            <v>床･ビニールタイル張</v>
          </cell>
          <cell r="C1764" t="str">
            <v>半硬質・厚2mm・ラワン合板・木造ころばし床組共</v>
          </cell>
          <cell r="D1764" t="str">
            <v>㎡</v>
          </cell>
          <cell r="E1764">
            <v>7930</v>
          </cell>
          <cell r="F1764" t="str">
            <v>P-96</v>
          </cell>
          <cell r="G1764">
            <v>263103</v>
          </cell>
        </row>
        <row r="1765">
          <cell r="A1765">
            <v>263105</v>
          </cell>
          <cell r="B1765" t="str">
            <v>床･ビニールタイル張</v>
          </cell>
          <cell r="C1765" t="str">
            <v>半硬質・厚2mm・モルタル金ごて下地共</v>
          </cell>
          <cell r="D1765" t="str">
            <v>㎡</v>
          </cell>
          <cell r="E1765">
            <v>3830</v>
          </cell>
          <cell r="F1765" t="str">
            <v>P-96</v>
          </cell>
          <cell r="G1765">
            <v>263105</v>
          </cell>
        </row>
        <row r="1766">
          <cell r="A1766">
            <v>263111</v>
          </cell>
          <cell r="B1766" t="str">
            <v>床･ビニールタイル張</v>
          </cell>
          <cell r="C1766" t="str">
            <v>軟質・厚2mm・下地別途</v>
          </cell>
          <cell r="D1766" t="str">
            <v>㎡</v>
          </cell>
          <cell r="E1766">
            <v>2000</v>
          </cell>
          <cell r="F1766" t="str">
            <v>P-96</v>
          </cell>
          <cell r="G1766">
            <v>263111</v>
          </cell>
        </row>
        <row r="1767">
          <cell r="A1767">
            <v>263112</v>
          </cell>
          <cell r="B1767" t="str">
            <v>床･ビニールタイル張</v>
          </cell>
          <cell r="C1767" t="str">
            <v>軟質・厚2mm・ラワン合板下地共</v>
          </cell>
          <cell r="D1767" t="str">
            <v>㎡</v>
          </cell>
          <cell r="E1767">
            <v>4470</v>
          </cell>
          <cell r="F1767" t="str">
            <v>P-96</v>
          </cell>
          <cell r="G1767">
            <v>263112</v>
          </cell>
        </row>
        <row r="1768">
          <cell r="A1768">
            <v>263113</v>
          </cell>
          <cell r="B1768" t="str">
            <v>床･ビニールタイル張</v>
          </cell>
          <cell r="C1768" t="str">
            <v>軟質・厚2mm・ラワン合板・木造ころばし床組共</v>
          </cell>
          <cell r="D1768" t="str">
            <v>㎡</v>
          </cell>
          <cell r="E1768">
            <v>8160</v>
          </cell>
          <cell r="F1768" t="str">
            <v>P-96</v>
          </cell>
          <cell r="G1768">
            <v>263113</v>
          </cell>
        </row>
        <row r="1769">
          <cell r="A1769">
            <v>263115</v>
          </cell>
          <cell r="B1769" t="str">
            <v>床･ビニールタイル張</v>
          </cell>
          <cell r="C1769" t="str">
            <v>軟質・厚2mm・モルタル金ごて下地共</v>
          </cell>
          <cell r="D1769" t="str">
            <v>㎡</v>
          </cell>
          <cell r="E1769">
            <v>4060</v>
          </cell>
          <cell r="F1769" t="str">
            <v>P-96</v>
          </cell>
          <cell r="G1769">
            <v>263115</v>
          </cell>
        </row>
        <row r="1770">
          <cell r="A1770">
            <v>263121</v>
          </cell>
          <cell r="B1770" t="str">
            <v>床･ビニールタイル張</v>
          </cell>
          <cell r="C1770" t="str">
            <v>エンボス[ソプラ]・厚2mm・下地別途</v>
          </cell>
          <cell r="D1770" t="str">
            <v>㎡</v>
          </cell>
          <cell r="E1770">
            <v>2690</v>
          </cell>
          <cell r="F1770" t="str">
            <v>P-96</v>
          </cell>
          <cell r="G1770">
            <v>263121</v>
          </cell>
        </row>
        <row r="1771">
          <cell r="A1771">
            <v>263122</v>
          </cell>
          <cell r="B1771" t="str">
            <v>床･ビニールタイル張</v>
          </cell>
          <cell r="C1771" t="str">
            <v>エンボス[ソプラ]・厚2mm・ラワン合板下地共</v>
          </cell>
          <cell r="D1771" t="str">
            <v>㎡</v>
          </cell>
          <cell r="E1771">
            <v>5160</v>
          </cell>
          <cell r="F1771" t="str">
            <v>P-96</v>
          </cell>
          <cell r="G1771">
            <v>263122</v>
          </cell>
        </row>
        <row r="1772">
          <cell r="A1772">
            <v>263123</v>
          </cell>
          <cell r="B1772" t="str">
            <v>床･ビニールタイル張</v>
          </cell>
          <cell r="C1772" t="str">
            <v>エンボス[ソプラ]・厚2mm・ラワン合板ころばし床組</v>
          </cell>
          <cell r="D1772" t="str">
            <v>㎡</v>
          </cell>
          <cell r="E1772">
            <v>8850</v>
          </cell>
          <cell r="F1772" t="str">
            <v>P-96</v>
          </cell>
          <cell r="G1772">
            <v>263123</v>
          </cell>
        </row>
        <row r="1773">
          <cell r="A1773">
            <v>263125</v>
          </cell>
          <cell r="B1773" t="str">
            <v>床･ビニールタイル張</v>
          </cell>
          <cell r="C1773" t="str">
            <v>エンボス[ソプラ]・厚2mm・モルタル金ごて下地共</v>
          </cell>
          <cell r="D1773" t="str">
            <v>㎡</v>
          </cell>
          <cell r="E1773">
            <v>4750</v>
          </cell>
          <cell r="F1773" t="str">
            <v>P-96</v>
          </cell>
          <cell r="G1773">
            <v>263125</v>
          </cell>
        </row>
        <row r="1774">
          <cell r="A1774">
            <v>263141</v>
          </cell>
          <cell r="B1774" t="str">
            <v>床･ビニールシート張</v>
          </cell>
          <cell r="C1774" t="str">
            <v>厚2mm・プレーン・下地別途</v>
          </cell>
          <cell r="D1774" t="str">
            <v>㎡</v>
          </cell>
          <cell r="E1774">
            <v>2560</v>
          </cell>
          <cell r="F1774" t="str">
            <v>P-96</v>
          </cell>
          <cell r="G1774">
            <v>263141</v>
          </cell>
        </row>
        <row r="1775">
          <cell r="A1775">
            <v>263142</v>
          </cell>
          <cell r="B1775" t="str">
            <v>床･ビニールシート張</v>
          </cell>
          <cell r="C1775" t="str">
            <v>厚2mm・プレーン・ラワン合板下地共</v>
          </cell>
          <cell r="D1775" t="str">
            <v>㎡</v>
          </cell>
          <cell r="E1775">
            <v>5030</v>
          </cell>
          <cell r="F1775" t="str">
            <v>P-96</v>
          </cell>
          <cell r="G1775">
            <v>263142</v>
          </cell>
        </row>
        <row r="1776">
          <cell r="A1776">
            <v>263143</v>
          </cell>
          <cell r="B1776" t="str">
            <v>床･ビニールシート張</v>
          </cell>
          <cell r="C1776" t="str">
            <v>厚2mm・プレーン・ラワン合板・ころばし床組共</v>
          </cell>
          <cell r="D1776" t="str">
            <v>㎡</v>
          </cell>
          <cell r="E1776">
            <v>8720</v>
          </cell>
          <cell r="F1776" t="str">
            <v>P-96</v>
          </cell>
          <cell r="G1776">
            <v>263143</v>
          </cell>
        </row>
        <row r="1777">
          <cell r="A1777">
            <v>263144</v>
          </cell>
          <cell r="B1777" t="str">
            <v>床･ビニールシート張</v>
          </cell>
          <cell r="C1777" t="str">
            <v>厚2mm・プレーン・モルタル金ごて下地共</v>
          </cell>
          <cell r="D1777" t="str">
            <v>㎡</v>
          </cell>
          <cell r="E1777">
            <v>4620</v>
          </cell>
          <cell r="F1777" t="str">
            <v>P-96</v>
          </cell>
          <cell r="G1777">
            <v>263144</v>
          </cell>
        </row>
        <row r="1778">
          <cell r="A1778">
            <v>263145</v>
          </cell>
          <cell r="B1778" t="str">
            <v>床･ビニールシート張</v>
          </cell>
          <cell r="C1778" t="str">
            <v>厚2.5mm・プレーン・下地別途</v>
          </cell>
          <cell r="D1778" t="str">
            <v>㎡</v>
          </cell>
          <cell r="E1778">
            <v>2910</v>
          </cell>
          <cell r="F1778" t="str">
            <v>P-96</v>
          </cell>
          <cell r="G1778">
            <v>263145</v>
          </cell>
        </row>
        <row r="1779">
          <cell r="A1779">
            <v>263146</v>
          </cell>
          <cell r="B1779" t="str">
            <v>床･ビニールシート張</v>
          </cell>
          <cell r="C1779" t="str">
            <v>厚2.5mm・プレーン・ラワン合板下地共</v>
          </cell>
          <cell r="D1779" t="str">
            <v>㎡</v>
          </cell>
          <cell r="E1779">
            <v>5380</v>
          </cell>
          <cell r="F1779" t="str">
            <v>P-96</v>
          </cell>
          <cell r="G1779">
            <v>263146</v>
          </cell>
        </row>
        <row r="1780">
          <cell r="A1780">
            <v>263147</v>
          </cell>
          <cell r="B1780" t="str">
            <v>床･ビニールシート張</v>
          </cell>
          <cell r="C1780" t="str">
            <v>厚2.5mm・プレーン・ラワン合板・ころばし床組共</v>
          </cell>
          <cell r="D1780" t="str">
            <v>㎡</v>
          </cell>
          <cell r="E1780">
            <v>9070</v>
          </cell>
          <cell r="F1780" t="str">
            <v>P-96</v>
          </cell>
          <cell r="G1780">
            <v>263147</v>
          </cell>
        </row>
        <row r="1781">
          <cell r="A1781">
            <v>263148</v>
          </cell>
          <cell r="B1781" t="str">
            <v>床･ビニールシート張</v>
          </cell>
          <cell r="C1781" t="str">
            <v>厚2.5mm・プレーン・モルタル金ごて下地共</v>
          </cell>
          <cell r="D1781" t="str">
            <v>㎡</v>
          </cell>
          <cell r="E1781">
            <v>4970</v>
          </cell>
          <cell r="F1781" t="str">
            <v>P-96</v>
          </cell>
          <cell r="G1781">
            <v>263148</v>
          </cell>
        </row>
        <row r="1782">
          <cell r="A1782">
            <v>263151</v>
          </cell>
          <cell r="B1782" t="str">
            <v>床･ビニールシート張</v>
          </cell>
          <cell r="C1782" t="str">
            <v>厚2mm・マーブル・下地別途</v>
          </cell>
          <cell r="D1782" t="str">
            <v>㎡</v>
          </cell>
          <cell r="E1782">
            <v>2910</v>
          </cell>
          <cell r="F1782" t="str">
            <v>P-96</v>
          </cell>
          <cell r="G1782">
            <v>263151</v>
          </cell>
        </row>
        <row r="1783">
          <cell r="A1783">
            <v>263152</v>
          </cell>
          <cell r="B1783" t="str">
            <v>床･ビニールシート張</v>
          </cell>
          <cell r="C1783" t="str">
            <v>厚2mm・マーブル・ラワン合板下地共</v>
          </cell>
          <cell r="D1783" t="str">
            <v>㎡</v>
          </cell>
          <cell r="E1783">
            <v>5380</v>
          </cell>
          <cell r="F1783" t="str">
            <v>P-96</v>
          </cell>
          <cell r="G1783">
            <v>263152</v>
          </cell>
        </row>
        <row r="1784">
          <cell r="A1784">
            <v>263153</v>
          </cell>
          <cell r="B1784" t="str">
            <v>床･ビニールシート張</v>
          </cell>
          <cell r="C1784" t="str">
            <v>厚2mm・マーブル・ラワン合板・ころばし床組共</v>
          </cell>
          <cell r="D1784" t="str">
            <v>㎡</v>
          </cell>
          <cell r="E1784">
            <v>9070</v>
          </cell>
          <cell r="F1784" t="str">
            <v>P-97</v>
          </cell>
          <cell r="G1784">
            <v>263153</v>
          </cell>
        </row>
        <row r="1785">
          <cell r="A1785">
            <v>263154</v>
          </cell>
          <cell r="B1785" t="str">
            <v>床･ビニールシート張</v>
          </cell>
          <cell r="C1785" t="str">
            <v>厚2mm・マーブル・モルタル金ごて下地共</v>
          </cell>
          <cell r="D1785" t="str">
            <v>㎡</v>
          </cell>
          <cell r="E1785">
            <v>4970</v>
          </cell>
          <cell r="F1785" t="str">
            <v>P-97</v>
          </cell>
          <cell r="G1785">
            <v>263154</v>
          </cell>
        </row>
        <row r="1786">
          <cell r="A1786">
            <v>263155</v>
          </cell>
          <cell r="B1786" t="str">
            <v>床･ビニールシート張</v>
          </cell>
          <cell r="C1786" t="str">
            <v>厚2.5mm・マーブル・下地別途</v>
          </cell>
          <cell r="D1786" t="str">
            <v>㎡</v>
          </cell>
          <cell r="E1786">
            <v>3030</v>
          </cell>
          <cell r="F1786" t="str">
            <v>P-97</v>
          </cell>
          <cell r="G1786">
            <v>263155</v>
          </cell>
        </row>
        <row r="1787">
          <cell r="A1787">
            <v>263156</v>
          </cell>
          <cell r="B1787" t="str">
            <v>床･ビニールシート張</v>
          </cell>
          <cell r="C1787" t="str">
            <v>厚2.5mm・マーブル・ラワン合板下地共</v>
          </cell>
          <cell r="D1787" t="str">
            <v>㎡</v>
          </cell>
          <cell r="E1787">
            <v>5500</v>
          </cell>
          <cell r="F1787" t="str">
            <v>P-97</v>
          </cell>
          <cell r="G1787">
            <v>263156</v>
          </cell>
        </row>
        <row r="1788">
          <cell r="A1788">
            <v>263157</v>
          </cell>
          <cell r="B1788" t="str">
            <v>床･ビニールシート張</v>
          </cell>
          <cell r="C1788" t="str">
            <v>厚2.5mm・マーブル・ラワン合板・ころばし床組共</v>
          </cell>
          <cell r="D1788" t="str">
            <v>㎡</v>
          </cell>
          <cell r="E1788">
            <v>9190</v>
          </cell>
          <cell r="F1788" t="str">
            <v>P-97</v>
          </cell>
          <cell r="G1788">
            <v>263157</v>
          </cell>
        </row>
        <row r="1789">
          <cell r="A1789">
            <v>263158</v>
          </cell>
          <cell r="B1789" t="str">
            <v>床･ビニールシート張</v>
          </cell>
          <cell r="C1789" t="str">
            <v>厚2.5mm・マーブル・モルタル金ごて下地共</v>
          </cell>
          <cell r="D1789" t="str">
            <v>㎡</v>
          </cell>
          <cell r="E1789">
            <v>5090</v>
          </cell>
          <cell r="F1789" t="str">
            <v>P-97</v>
          </cell>
          <cell r="G1789">
            <v>263158</v>
          </cell>
        </row>
        <row r="1790">
          <cell r="A1790">
            <v>263161</v>
          </cell>
          <cell r="B1790" t="str">
            <v>床・ゴムタイル張</v>
          </cell>
          <cell r="C1790" t="str">
            <v>厚3mm・天然ゴム・下地別途</v>
          </cell>
          <cell r="D1790" t="str">
            <v>㎡</v>
          </cell>
          <cell r="E1790">
            <v>6850</v>
          </cell>
          <cell r="F1790" t="str">
            <v>P-97</v>
          </cell>
          <cell r="G1790">
            <v>263161</v>
          </cell>
        </row>
        <row r="1791">
          <cell r="A1791">
            <v>263162</v>
          </cell>
          <cell r="B1791" t="str">
            <v>床・ゴムタイル張</v>
          </cell>
          <cell r="C1791" t="str">
            <v>厚3mm・天然ゴム・ラワン合板下地共</v>
          </cell>
          <cell r="D1791" t="str">
            <v>㎡</v>
          </cell>
          <cell r="E1791">
            <v>9320</v>
          </cell>
          <cell r="F1791" t="str">
            <v>P-97</v>
          </cell>
          <cell r="G1791">
            <v>263162</v>
          </cell>
        </row>
        <row r="1792">
          <cell r="A1792">
            <v>263163</v>
          </cell>
          <cell r="B1792" t="str">
            <v>床・ゴムタイル張</v>
          </cell>
          <cell r="C1792" t="str">
            <v>厚3mm・天然ゴム・ラワン合板・木造ころばし床組共</v>
          </cell>
          <cell r="D1792" t="str">
            <v>㎡</v>
          </cell>
          <cell r="E1792">
            <v>13000</v>
          </cell>
          <cell r="F1792" t="str">
            <v>P-97</v>
          </cell>
          <cell r="G1792">
            <v>263163</v>
          </cell>
        </row>
        <row r="1793">
          <cell r="A1793">
            <v>263164</v>
          </cell>
          <cell r="B1793" t="str">
            <v>床・ゴムタイル張</v>
          </cell>
          <cell r="C1793" t="str">
            <v>厚3mm・天然ゴム・モルタル金ごて下地共</v>
          </cell>
          <cell r="D1793" t="str">
            <v>㎡</v>
          </cell>
          <cell r="E1793">
            <v>8910</v>
          </cell>
          <cell r="F1793" t="str">
            <v>P-97</v>
          </cell>
          <cell r="G1793">
            <v>263164</v>
          </cell>
        </row>
        <row r="1794">
          <cell r="A1794">
            <v>263165</v>
          </cell>
          <cell r="B1794" t="str">
            <v>床・ゴムタイル張</v>
          </cell>
          <cell r="C1794" t="str">
            <v>厚4mm・天然ゴム・下地別途</v>
          </cell>
          <cell r="D1794" t="str">
            <v>㎡</v>
          </cell>
          <cell r="E1794">
            <v>7680</v>
          </cell>
          <cell r="F1794" t="str">
            <v>P-97</v>
          </cell>
          <cell r="G1794">
            <v>263165</v>
          </cell>
        </row>
        <row r="1795">
          <cell r="A1795">
            <v>263166</v>
          </cell>
          <cell r="B1795" t="str">
            <v>床・ゴムタイル張</v>
          </cell>
          <cell r="C1795" t="str">
            <v>厚4mm・天然ゴム・ラワン合板下地共</v>
          </cell>
          <cell r="D1795" t="str">
            <v>㎡</v>
          </cell>
          <cell r="E1795">
            <v>10100</v>
          </cell>
          <cell r="F1795" t="str">
            <v>P-97</v>
          </cell>
          <cell r="G1795">
            <v>263166</v>
          </cell>
        </row>
        <row r="1796">
          <cell r="A1796">
            <v>263167</v>
          </cell>
          <cell r="B1796" t="str">
            <v>床・ゴムタイル張</v>
          </cell>
          <cell r="C1796" t="str">
            <v>厚4mm・天然ゴム・ラワン合板・木造ころばし床組共</v>
          </cell>
          <cell r="D1796" t="str">
            <v>㎡</v>
          </cell>
          <cell r="E1796">
            <v>13800</v>
          </cell>
          <cell r="F1796" t="str">
            <v>P-97</v>
          </cell>
          <cell r="G1796">
            <v>263167</v>
          </cell>
        </row>
        <row r="1797">
          <cell r="A1797">
            <v>263168</v>
          </cell>
          <cell r="B1797" t="str">
            <v>床・ゴムタイル張</v>
          </cell>
          <cell r="C1797" t="str">
            <v>厚4mm・天然ゴム・モルタル金ごて下地共</v>
          </cell>
          <cell r="D1797" t="str">
            <v>㎡</v>
          </cell>
          <cell r="E1797">
            <v>9740</v>
          </cell>
          <cell r="F1797" t="str">
            <v>P-97</v>
          </cell>
          <cell r="G1797">
            <v>263168</v>
          </cell>
        </row>
        <row r="1798">
          <cell r="A1798">
            <v>263171</v>
          </cell>
          <cell r="B1798" t="str">
            <v>床・ゴムタイル張</v>
          </cell>
          <cell r="C1798" t="str">
            <v>厚5mm・天然ゴム・下地別途</v>
          </cell>
          <cell r="D1798" t="str">
            <v>㎡</v>
          </cell>
          <cell r="E1798">
            <v>8340</v>
          </cell>
          <cell r="F1798" t="str">
            <v>P-97</v>
          </cell>
          <cell r="G1798">
            <v>263171</v>
          </cell>
        </row>
        <row r="1799">
          <cell r="A1799">
            <v>263172</v>
          </cell>
          <cell r="B1799" t="str">
            <v>床・ゴムタイル張</v>
          </cell>
          <cell r="C1799" t="str">
            <v>厚5mm・天然ゴム・ラワン合板下地共</v>
          </cell>
          <cell r="D1799" t="str">
            <v>㎡</v>
          </cell>
          <cell r="E1799">
            <v>10800</v>
          </cell>
          <cell r="F1799" t="str">
            <v>P-97</v>
          </cell>
          <cell r="G1799">
            <v>263172</v>
          </cell>
        </row>
        <row r="1800">
          <cell r="A1800">
            <v>263173</v>
          </cell>
          <cell r="B1800" t="str">
            <v>床・ゴムタイル張</v>
          </cell>
          <cell r="C1800" t="str">
            <v>厚5mm・天然ゴム・ラワン合板・ころばし床組共</v>
          </cell>
          <cell r="D1800" t="str">
            <v>㎡</v>
          </cell>
          <cell r="E1800">
            <v>14500</v>
          </cell>
          <cell r="F1800" t="str">
            <v>P-97</v>
          </cell>
          <cell r="G1800">
            <v>263173</v>
          </cell>
        </row>
        <row r="1801">
          <cell r="A1801">
            <v>263174</v>
          </cell>
          <cell r="B1801" t="str">
            <v>床・ゴムタイル張</v>
          </cell>
          <cell r="C1801" t="str">
            <v>厚5mm・天然ゴム・モルタル金ごて下地共</v>
          </cell>
          <cell r="D1801" t="str">
            <v>㎡</v>
          </cell>
          <cell r="E1801">
            <v>10400</v>
          </cell>
          <cell r="F1801" t="str">
            <v>P-97</v>
          </cell>
          <cell r="G1801">
            <v>263174</v>
          </cell>
        </row>
        <row r="1802">
          <cell r="A1802">
            <v>263175</v>
          </cell>
          <cell r="B1802" t="str">
            <v>床・ゴムタイル張</v>
          </cell>
          <cell r="C1802" t="str">
            <v>厚6mm・天然ゴム・下地別途</v>
          </cell>
          <cell r="D1802" t="str">
            <v>㎡</v>
          </cell>
          <cell r="E1802">
            <v>10200</v>
          </cell>
          <cell r="F1802" t="str">
            <v>P-97</v>
          </cell>
          <cell r="G1802">
            <v>263175</v>
          </cell>
        </row>
        <row r="1803">
          <cell r="A1803">
            <v>263176</v>
          </cell>
          <cell r="B1803" t="str">
            <v>床・ゴムタイル張</v>
          </cell>
          <cell r="C1803" t="str">
            <v>厚6mm・天然ゴム・ラワン合板下地共</v>
          </cell>
          <cell r="D1803" t="str">
            <v>㎡</v>
          </cell>
          <cell r="E1803">
            <v>12600</v>
          </cell>
          <cell r="F1803" t="str">
            <v>P-97</v>
          </cell>
          <cell r="G1803">
            <v>263176</v>
          </cell>
        </row>
        <row r="1804">
          <cell r="A1804">
            <v>263177</v>
          </cell>
          <cell r="B1804" t="str">
            <v>床・ゴムタイル張</v>
          </cell>
          <cell r="C1804" t="str">
            <v>厚6mm・天然ゴム・ラワン合板・ころばし床組共</v>
          </cell>
          <cell r="D1804" t="str">
            <v>㎡</v>
          </cell>
          <cell r="E1804">
            <v>16300</v>
          </cell>
          <cell r="F1804" t="str">
            <v>P-97</v>
          </cell>
          <cell r="G1804">
            <v>263177</v>
          </cell>
        </row>
        <row r="1805">
          <cell r="A1805">
            <v>263178</v>
          </cell>
          <cell r="B1805" t="str">
            <v>床・ゴムタイル張</v>
          </cell>
          <cell r="C1805" t="str">
            <v>厚6mm・天然ゴム・モルタル金ごて下地共</v>
          </cell>
          <cell r="D1805" t="str">
            <v>㎡</v>
          </cell>
          <cell r="E1805">
            <v>12200</v>
          </cell>
          <cell r="F1805" t="str">
            <v>P-97</v>
          </cell>
          <cell r="G1805">
            <v>263178</v>
          </cell>
        </row>
        <row r="1806">
          <cell r="A1806">
            <v>263181</v>
          </cell>
          <cell r="B1806" t="str">
            <v>床・ゴムタイル張</v>
          </cell>
          <cell r="C1806" t="str">
            <v>厚9mm・天然ゴム・下地別途</v>
          </cell>
          <cell r="D1806" t="str">
            <v>㎡</v>
          </cell>
          <cell r="E1806">
            <v>13500</v>
          </cell>
          <cell r="F1806" t="str">
            <v>P-97</v>
          </cell>
          <cell r="G1806">
            <v>263181</v>
          </cell>
        </row>
        <row r="1807">
          <cell r="A1807">
            <v>263182</v>
          </cell>
          <cell r="B1807" t="str">
            <v>床・ゴムタイル張</v>
          </cell>
          <cell r="C1807" t="str">
            <v>厚9mm・天然ゴム・ラワン合板下地共</v>
          </cell>
          <cell r="D1807" t="str">
            <v>㎡</v>
          </cell>
          <cell r="E1807">
            <v>15900</v>
          </cell>
          <cell r="F1807" t="str">
            <v>P-97</v>
          </cell>
          <cell r="G1807">
            <v>263182</v>
          </cell>
        </row>
        <row r="1808">
          <cell r="A1808">
            <v>263183</v>
          </cell>
          <cell r="B1808" t="str">
            <v>床・ゴムタイル張</v>
          </cell>
          <cell r="C1808" t="str">
            <v>厚9mm・天然ゴム・ラワン合板・ころばし床組共</v>
          </cell>
          <cell r="D1808" t="str">
            <v>㎡</v>
          </cell>
          <cell r="E1808">
            <v>19600</v>
          </cell>
          <cell r="F1808" t="str">
            <v>P-97</v>
          </cell>
          <cell r="G1808">
            <v>263183</v>
          </cell>
        </row>
        <row r="1809">
          <cell r="A1809">
            <v>263184</v>
          </cell>
          <cell r="B1809" t="str">
            <v>床・ゴムタイル張</v>
          </cell>
          <cell r="C1809" t="str">
            <v>厚9mm・天然ゴム・モルタル金ごて下地共</v>
          </cell>
          <cell r="D1809" t="str">
            <v>㎡</v>
          </cell>
          <cell r="E1809">
            <v>15500</v>
          </cell>
          <cell r="F1809" t="str">
            <v>P-97</v>
          </cell>
          <cell r="G1809">
            <v>263184</v>
          </cell>
        </row>
        <row r="1810">
          <cell r="A1810">
            <v>263201</v>
          </cell>
          <cell r="B1810" t="str">
            <v>タタミ敷</v>
          </cell>
          <cell r="C1810" t="str">
            <v>本間・麻引・特・下地別途</v>
          </cell>
          <cell r="D1810" t="str">
            <v>枚</v>
          </cell>
          <cell r="E1810">
            <v>11200</v>
          </cell>
          <cell r="F1810" t="str">
            <v>P-97</v>
          </cell>
          <cell r="G1810">
            <v>263201</v>
          </cell>
        </row>
        <row r="1811">
          <cell r="A1811">
            <v>263203</v>
          </cell>
          <cell r="B1811" t="str">
            <v>タタミ敷</v>
          </cell>
          <cell r="C1811" t="str">
            <v>本間・麻引・特・杉板共</v>
          </cell>
          <cell r="D1811" t="str">
            <v>枚</v>
          </cell>
          <cell r="E1811">
            <v>13700</v>
          </cell>
          <cell r="F1811" t="str">
            <v>P-97</v>
          </cell>
          <cell r="G1811">
            <v>263203</v>
          </cell>
        </row>
        <row r="1812">
          <cell r="A1812">
            <v>263205</v>
          </cell>
          <cell r="B1812" t="str">
            <v>タタミ敷</v>
          </cell>
          <cell r="C1812" t="str">
            <v>本間・麻引・特・ラワン合板共</v>
          </cell>
          <cell r="D1812" t="str">
            <v>枚</v>
          </cell>
          <cell r="E1812">
            <v>15200</v>
          </cell>
          <cell r="F1812" t="str">
            <v>P-97</v>
          </cell>
          <cell r="G1812">
            <v>263205</v>
          </cell>
        </row>
        <row r="1813">
          <cell r="A1813">
            <v>263207</v>
          </cell>
          <cell r="B1813" t="str">
            <v>タタミ敷</v>
          </cell>
          <cell r="C1813" t="str">
            <v>本間・麻引・特・ラワン合板・木造ころばし床組共</v>
          </cell>
          <cell r="D1813" t="str">
            <v>枚</v>
          </cell>
          <cell r="E1813">
            <v>21300</v>
          </cell>
          <cell r="F1813" t="str">
            <v>P-97</v>
          </cell>
          <cell r="G1813">
            <v>263207</v>
          </cell>
        </row>
        <row r="1814">
          <cell r="A1814">
            <v>263209</v>
          </cell>
          <cell r="B1814" t="str">
            <v>タタミ敷</v>
          </cell>
          <cell r="C1814" t="str">
            <v>本間・麻引・特・ラワン合板・木造束立床組共</v>
          </cell>
          <cell r="D1814" t="str">
            <v>枚</v>
          </cell>
          <cell r="E1814">
            <v>23700</v>
          </cell>
          <cell r="F1814" t="str">
            <v>P-97</v>
          </cell>
          <cell r="G1814">
            <v>263209</v>
          </cell>
        </row>
        <row r="1815">
          <cell r="A1815">
            <v>263211</v>
          </cell>
          <cell r="B1815" t="str">
            <v>タタミ敷</v>
          </cell>
          <cell r="C1815" t="str">
            <v>本間・麻引・上・下地別途</v>
          </cell>
          <cell r="D1815" t="str">
            <v>枚</v>
          </cell>
          <cell r="E1815">
            <v>10700</v>
          </cell>
          <cell r="F1815" t="str">
            <v>P-97</v>
          </cell>
          <cell r="G1815">
            <v>263211</v>
          </cell>
        </row>
        <row r="1816">
          <cell r="A1816">
            <v>263213</v>
          </cell>
          <cell r="B1816" t="str">
            <v>タタミ敷</v>
          </cell>
          <cell r="C1816" t="str">
            <v>本間・麻引・上・杉板共</v>
          </cell>
          <cell r="D1816" t="str">
            <v>枚</v>
          </cell>
          <cell r="E1816">
            <v>13200</v>
          </cell>
          <cell r="F1816" t="str">
            <v>P-97</v>
          </cell>
          <cell r="G1816">
            <v>263213</v>
          </cell>
        </row>
        <row r="1817">
          <cell r="A1817">
            <v>263215</v>
          </cell>
          <cell r="B1817" t="str">
            <v>タタミ敷</v>
          </cell>
          <cell r="C1817" t="str">
            <v>本間・麻引・上・ラワン合板共</v>
          </cell>
          <cell r="D1817" t="str">
            <v>枚</v>
          </cell>
          <cell r="E1817">
            <v>14700</v>
          </cell>
          <cell r="F1817" t="str">
            <v>P-97</v>
          </cell>
          <cell r="G1817">
            <v>263215</v>
          </cell>
        </row>
        <row r="1818">
          <cell r="A1818">
            <v>263217</v>
          </cell>
          <cell r="B1818" t="str">
            <v>タタミ敷</v>
          </cell>
          <cell r="C1818" t="str">
            <v>本間・麻引・上・ラワン合板・木造ころばし床組共</v>
          </cell>
          <cell r="D1818" t="str">
            <v>枚</v>
          </cell>
          <cell r="E1818">
            <v>20800</v>
          </cell>
          <cell r="F1818" t="str">
            <v>P-97</v>
          </cell>
          <cell r="G1818">
            <v>263217</v>
          </cell>
        </row>
        <row r="1819">
          <cell r="A1819">
            <v>263219</v>
          </cell>
          <cell r="B1819" t="str">
            <v>タタミ敷</v>
          </cell>
          <cell r="C1819" t="str">
            <v>本間・麻引・上・ラワン合板・木造束立床組共</v>
          </cell>
          <cell r="D1819" t="str">
            <v>枚</v>
          </cell>
          <cell r="E1819">
            <v>23200</v>
          </cell>
          <cell r="F1819" t="str">
            <v>P-97</v>
          </cell>
          <cell r="G1819">
            <v>263219</v>
          </cell>
        </row>
        <row r="1820">
          <cell r="A1820">
            <v>263221</v>
          </cell>
          <cell r="B1820" t="str">
            <v>タタミ敷</v>
          </cell>
          <cell r="C1820" t="str">
            <v>本間・麻引・並・下地別途</v>
          </cell>
          <cell r="D1820" t="str">
            <v>枚</v>
          </cell>
          <cell r="E1820">
            <v>10300</v>
          </cell>
          <cell r="F1820" t="str">
            <v>P-97</v>
          </cell>
          <cell r="G1820">
            <v>263221</v>
          </cell>
        </row>
        <row r="1821">
          <cell r="A1821">
            <v>263223</v>
          </cell>
          <cell r="B1821" t="str">
            <v>タタミ敷</v>
          </cell>
          <cell r="C1821" t="str">
            <v>本間・麻引・並・杉板共</v>
          </cell>
          <cell r="D1821" t="str">
            <v>枚</v>
          </cell>
          <cell r="E1821">
            <v>12800</v>
          </cell>
          <cell r="F1821" t="str">
            <v>P-97</v>
          </cell>
          <cell r="G1821">
            <v>263223</v>
          </cell>
        </row>
        <row r="1822">
          <cell r="A1822">
            <v>263225</v>
          </cell>
          <cell r="B1822" t="str">
            <v>タタミ敷</v>
          </cell>
          <cell r="C1822" t="str">
            <v>本間・麻引・並・ラワン合板共</v>
          </cell>
          <cell r="D1822" t="str">
            <v>枚</v>
          </cell>
          <cell r="E1822">
            <v>14300</v>
          </cell>
          <cell r="F1822" t="str">
            <v>P-97</v>
          </cell>
          <cell r="G1822">
            <v>263225</v>
          </cell>
        </row>
        <row r="1823">
          <cell r="A1823">
            <v>263227</v>
          </cell>
          <cell r="B1823" t="str">
            <v>タタミ敷</v>
          </cell>
          <cell r="C1823" t="str">
            <v>本間・麻引・並・ラワン合板・木造ころばし床組共</v>
          </cell>
          <cell r="D1823" t="str">
            <v>枚</v>
          </cell>
          <cell r="E1823">
            <v>20400</v>
          </cell>
          <cell r="F1823" t="str">
            <v>P-97</v>
          </cell>
          <cell r="G1823">
            <v>263227</v>
          </cell>
        </row>
        <row r="1824">
          <cell r="A1824">
            <v>263229</v>
          </cell>
          <cell r="B1824" t="str">
            <v>タタミ敷</v>
          </cell>
          <cell r="C1824" t="str">
            <v>本間・麻引・並・ラワン合板・木造束立床組共</v>
          </cell>
          <cell r="D1824" t="str">
            <v>枚</v>
          </cell>
          <cell r="E1824">
            <v>22800</v>
          </cell>
          <cell r="F1824" t="str">
            <v>P-97</v>
          </cell>
          <cell r="G1824">
            <v>263229</v>
          </cell>
        </row>
        <row r="1825">
          <cell r="A1825">
            <v>263231</v>
          </cell>
          <cell r="B1825" t="str">
            <v>タタミ敷</v>
          </cell>
          <cell r="C1825" t="str">
            <v>本間・綿引・特・下地別途</v>
          </cell>
          <cell r="D1825" t="str">
            <v>枚</v>
          </cell>
          <cell r="E1825">
            <v>10900</v>
          </cell>
          <cell r="F1825" t="str">
            <v>P-97</v>
          </cell>
          <cell r="G1825">
            <v>263231</v>
          </cell>
        </row>
        <row r="1826">
          <cell r="A1826">
            <v>263233</v>
          </cell>
          <cell r="B1826" t="str">
            <v>タタミ敷</v>
          </cell>
          <cell r="C1826" t="str">
            <v>本間・綿引・特・杉板共</v>
          </cell>
          <cell r="D1826" t="str">
            <v>枚</v>
          </cell>
          <cell r="E1826">
            <v>13400</v>
          </cell>
          <cell r="F1826" t="str">
            <v>P-97</v>
          </cell>
          <cell r="G1826">
            <v>263233</v>
          </cell>
        </row>
        <row r="1827">
          <cell r="A1827">
            <v>263235</v>
          </cell>
          <cell r="B1827" t="str">
            <v>タタミ敷</v>
          </cell>
          <cell r="C1827" t="str">
            <v>本間・綿引・特・ラワン合板共</v>
          </cell>
          <cell r="D1827" t="str">
            <v>枚</v>
          </cell>
          <cell r="E1827">
            <v>14900</v>
          </cell>
          <cell r="F1827" t="str">
            <v>P-97</v>
          </cell>
          <cell r="G1827">
            <v>263235</v>
          </cell>
        </row>
        <row r="1828">
          <cell r="A1828">
            <v>263237</v>
          </cell>
          <cell r="B1828" t="str">
            <v>タタミ敷</v>
          </cell>
          <cell r="C1828" t="str">
            <v>本間・綿引・特・ラワン合板・木造ころばし床組共</v>
          </cell>
          <cell r="D1828" t="str">
            <v>枚</v>
          </cell>
          <cell r="E1828">
            <v>21000</v>
          </cell>
          <cell r="F1828" t="str">
            <v>P-97</v>
          </cell>
          <cell r="G1828">
            <v>263237</v>
          </cell>
        </row>
        <row r="1829">
          <cell r="A1829">
            <v>263239</v>
          </cell>
          <cell r="B1829" t="str">
            <v>タタミ敷</v>
          </cell>
          <cell r="C1829" t="str">
            <v>本間・綿引・特・ラワン合板・木造束立床組共</v>
          </cell>
          <cell r="D1829" t="str">
            <v>枚</v>
          </cell>
          <cell r="E1829">
            <v>23400</v>
          </cell>
          <cell r="F1829" t="str">
            <v>P-97</v>
          </cell>
          <cell r="G1829">
            <v>263239</v>
          </cell>
        </row>
        <row r="1830">
          <cell r="A1830">
            <v>263241</v>
          </cell>
          <cell r="B1830" t="str">
            <v>タタミ敷</v>
          </cell>
          <cell r="C1830" t="str">
            <v>本間・綿引・上・下地別途</v>
          </cell>
          <cell r="D1830" t="str">
            <v>枚</v>
          </cell>
          <cell r="E1830">
            <v>10400</v>
          </cell>
          <cell r="F1830" t="str">
            <v>P-97</v>
          </cell>
          <cell r="G1830">
            <v>263241</v>
          </cell>
        </row>
        <row r="1831">
          <cell r="A1831">
            <v>263243</v>
          </cell>
          <cell r="B1831" t="str">
            <v>タタミ敷</v>
          </cell>
          <cell r="C1831" t="str">
            <v>本間・綿引・上・杉板共</v>
          </cell>
          <cell r="D1831" t="str">
            <v>枚</v>
          </cell>
          <cell r="E1831">
            <v>12900</v>
          </cell>
          <cell r="F1831" t="str">
            <v>P-97</v>
          </cell>
          <cell r="G1831">
            <v>263243</v>
          </cell>
        </row>
        <row r="1832">
          <cell r="A1832">
            <v>263245</v>
          </cell>
          <cell r="B1832" t="str">
            <v>タタミ敷</v>
          </cell>
          <cell r="C1832" t="str">
            <v>本間・綿引・上・ラワン合板共</v>
          </cell>
          <cell r="D1832" t="str">
            <v>枚</v>
          </cell>
          <cell r="E1832">
            <v>14400</v>
          </cell>
          <cell r="F1832" t="str">
            <v>P-98</v>
          </cell>
          <cell r="G1832">
            <v>263245</v>
          </cell>
        </row>
        <row r="1833">
          <cell r="A1833">
            <v>263247</v>
          </cell>
          <cell r="B1833" t="str">
            <v>タタミ敷</v>
          </cell>
          <cell r="C1833" t="str">
            <v>本間・綿引・上・ラワン合板・木造ころばし床組共</v>
          </cell>
          <cell r="D1833" t="str">
            <v>枚</v>
          </cell>
          <cell r="E1833">
            <v>20500</v>
          </cell>
          <cell r="F1833" t="str">
            <v>P-98</v>
          </cell>
          <cell r="G1833">
            <v>263247</v>
          </cell>
        </row>
        <row r="1834">
          <cell r="A1834">
            <v>263249</v>
          </cell>
          <cell r="B1834" t="str">
            <v>タタミ敷</v>
          </cell>
          <cell r="C1834" t="str">
            <v>本間・綿引・上・ラワン合板・木造束立床組共</v>
          </cell>
          <cell r="D1834" t="str">
            <v>枚</v>
          </cell>
          <cell r="E1834">
            <v>22900</v>
          </cell>
          <cell r="F1834" t="str">
            <v>P-98</v>
          </cell>
          <cell r="G1834">
            <v>263249</v>
          </cell>
        </row>
        <row r="1835">
          <cell r="A1835">
            <v>263251</v>
          </cell>
          <cell r="B1835" t="str">
            <v>タタミ敷</v>
          </cell>
          <cell r="C1835" t="str">
            <v>本間・綿引・並・下地別途</v>
          </cell>
          <cell r="D1835" t="str">
            <v>枚</v>
          </cell>
          <cell r="E1835">
            <v>10000</v>
          </cell>
          <cell r="F1835" t="str">
            <v>P-98</v>
          </cell>
          <cell r="G1835">
            <v>263251</v>
          </cell>
        </row>
        <row r="1836">
          <cell r="A1836">
            <v>263253</v>
          </cell>
          <cell r="B1836" t="str">
            <v>タタミ敷</v>
          </cell>
          <cell r="C1836" t="str">
            <v>本間・綿引・並・杉板共</v>
          </cell>
          <cell r="D1836" t="str">
            <v>枚</v>
          </cell>
          <cell r="E1836">
            <v>12500</v>
          </cell>
          <cell r="F1836" t="str">
            <v>P-98</v>
          </cell>
          <cell r="G1836">
            <v>263253</v>
          </cell>
        </row>
        <row r="1837">
          <cell r="A1837">
            <v>263255</v>
          </cell>
          <cell r="B1837" t="str">
            <v>タタミ敷</v>
          </cell>
          <cell r="C1837" t="str">
            <v>本間・綿引・並・ラワン合板共</v>
          </cell>
          <cell r="D1837" t="str">
            <v>枚</v>
          </cell>
          <cell r="E1837">
            <v>14000</v>
          </cell>
          <cell r="F1837" t="str">
            <v>P-98</v>
          </cell>
          <cell r="G1837">
            <v>263255</v>
          </cell>
        </row>
        <row r="1838">
          <cell r="A1838">
            <v>263257</v>
          </cell>
          <cell r="B1838" t="str">
            <v>タタミ敷</v>
          </cell>
          <cell r="C1838" t="str">
            <v>本間・綿引・並・ラワン合板・木造ころばし床組共</v>
          </cell>
          <cell r="D1838" t="str">
            <v>枚</v>
          </cell>
          <cell r="E1838">
            <v>20100</v>
          </cell>
          <cell r="F1838" t="str">
            <v>P-98</v>
          </cell>
          <cell r="G1838">
            <v>263257</v>
          </cell>
        </row>
        <row r="1839">
          <cell r="A1839">
            <v>263259</v>
          </cell>
          <cell r="B1839" t="str">
            <v>タタミ敷</v>
          </cell>
          <cell r="C1839" t="str">
            <v>本間・綿引・並・ラワン合板・木造束立床組共</v>
          </cell>
          <cell r="D1839" t="str">
            <v>枚</v>
          </cell>
          <cell r="E1839">
            <v>22500</v>
          </cell>
          <cell r="F1839" t="str">
            <v>P-98</v>
          </cell>
          <cell r="G1839">
            <v>263259</v>
          </cell>
        </row>
        <row r="1840">
          <cell r="A1840">
            <v>263261</v>
          </cell>
          <cell r="B1840" t="str">
            <v>タタミ敷</v>
          </cell>
          <cell r="C1840" t="str">
            <v>化学畳・厚55mm・下地別途</v>
          </cell>
          <cell r="D1840" t="str">
            <v>枚</v>
          </cell>
          <cell r="E1840">
            <v>9060</v>
          </cell>
          <cell r="F1840" t="str">
            <v>P-98</v>
          </cell>
          <cell r="G1840">
            <v>263261</v>
          </cell>
        </row>
        <row r="1841">
          <cell r="A1841">
            <v>263263</v>
          </cell>
          <cell r="B1841" t="str">
            <v>タタミ敷</v>
          </cell>
          <cell r="C1841" t="str">
            <v>化学畳・厚55mm・杉板共</v>
          </cell>
          <cell r="D1841" t="str">
            <v>枚</v>
          </cell>
          <cell r="E1841">
            <v>11600</v>
          </cell>
          <cell r="F1841" t="str">
            <v>P-98</v>
          </cell>
          <cell r="G1841">
            <v>263263</v>
          </cell>
        </row>
        <row r="1842">
          <cell r="A1842">
            <v>263265</v>
          </cell>
          <cell r="B1842" t="str">
            <v>タタミ敷</v>
          </cell>
          <cell r="C1842" t="str">
            <v>化学畳・厚55mm・ラワン合板共</v>
          </cell>
          <cell r="D1842" t="str">
            <v>枚</v>
          </cell>
          <cell r="E1842">
            <v>13100</v>
          </cell>
          <cell r="F1842" t="str">
            <v>P-98</v>
          </cell>
          <cell r="G1842">
            <v>263265</v>
          </cell>
        </row>
        <row r="1843">
          <cell r="A1843">
            <v>263267</v>
          </cell>
          <cell r="B1843" t="str">
            <v>タタミ敷</v>
          </cell>
          <cell r="C1843" t="str">
            <v>化学畳・厚55mm・ラワン合板・木造ころばし床組共</v>
          </cell>
          <cell r="D1843" t="str">
            <v>枚</v>
          </cell>
          <cell r="E1843">
            <v>19200</v>
          </cell>
          <cell r="F1843" t="str">
            <v>P-98</v>
          </cell>
          <cell r="G1843">
            <v>263267</v>
          </cell>
        </row>
        <row r="1844">
          <cell r="A1844">
            <v>263269</v>
          </cell>
          <cell r="B1844" t="str">
            <v>タタミ敷</v>
          </cell>
          <cell r="C1844" t="str">
            <v>化学畳・厚55mm・ラワン合板・木造束立床組共</v>
          </cell>
          <cell r="D1844" t="str">
            <v>枚</v>
          </cell>
          <cell r="E1844">
            <v>21600</v>
          </cell>
          <cell r="F1844" t="str">
            <v>P-98</v>
          </cell>
          <cell r="G1844">
            <v>263269</v>
          </cell>
        </row>
        <row r="1845">
          <cell r="A1845">
            <v>263271</v>
          </cell>
          <cell r="B1845" t="str">
            <v>タタミ敷</v>
          </cell>
          <cell r="C1845" t="str">
            <v>沖縄備後表･1級・下地別途</v>
          </cell>
          <cell r="D1845" t="str">
            <v>枚</v>
          </cell>
          <cell r="E1845">
            <v>11600</v>
          </cell>
          <cell r="F1845" t="str">
            <v>P-98</v>
          </cell>
          <cell r="G1845">
            <v>263271</v>
          </cell>
        </row>
        <row r="1846">
          <cell r="A1846">
            <v>263273</v>
          </cell>
          <cell r="B1846" t="str">
            <v>タタミ敷</v>
          </cell>
          <cell r="C1846" t="str">
            <v>沖縄備後表･1級・杉板共</v>
          </cell>
          <cell r="D1846" t="str">
            <v>枚</v>
          </cell>
          <cell r="E1846">
            <v>14100</v>
          </cell>
          <cell r="F1846" t="str">
            <v>P-98</v>
          </cell>
          <cell r="G1846">
            <v>263273</v>
          </cell>
        </row>
        <row r="1847">
          <cell r="A1847">
            <v>263275</v>
          </cell>
          <cell r="B1847" t="str">
            <v>タタミ敷</v>
          </cell>
          <cell r="C1847" t="str">
            <v>沖縄備後表･1級・ラワン合板共</v>
          </cell>
          <cell r="D1847" t="str">
            <v>枚</v>
          </cell>
          <cell r="E1847">
            <v>15600</v>
          </cell>
          <cell r="F1847" t="str">
            <v>P-98</v>
          </cell>
          <cell r="G1847">
            <v>263275</v>
          </cell>
        </row>
        <row r="1848">
          <cell r="A1848">
            <v>263277</v>
          </cell>
          <cell r="B1848" t="str">
            <v>タタミ敷</v>
          </cell>
          <cell r="C1848" t="str">
            <v>沖縄備後表･1級・ラワン合板ころばし床組共</v>
          </cell>
          <cell r="D1848" t="str">
            <v>枚</v>
          </cell>
          <cell r="E1848">
            <v>21700</v>
          </cell>
          <cell r="F1848" t="str">
            <v>P-98</v>
          </cell>
          <cell r="G1848">
            <v>263277</v>
          </cell>
        </row>
        <row r="1849">
          <cell r="A1849">
            <v>263279</v>
          </cell>
          <cell r="B1849" t="str">
            <v>タタミ敷</v>
          </cell>
          <cell r="C1849" t="str">
            <v>沖縄備後表･1級・ラワン合板束立床組共</v>
          </cell>
          <cell r="D1849" t="str">
            <v>枚</v>
          </cell>
          <cell r="E1849">
            <v>24100</v>
          </cell>
          <cell r="F1849" t="str">
            <v>P-98</v>
          </cell>
          <cell r="G1849">
            <v>263279</v>
          </cell>
        </row>
        <row r="1850">
          <cell r="A1850">
            <v>263281</v>
          </cell>
          <cell r="B1850" t="str">
            <v>タタミ敷</v>
          </cell>
          <cell r="C1850" t="str">
            <v>沖縄備後表･2級・下地別途</v>
          </cell>
          <cell r="D1850" t="str">
            <v>枚</v>
          </cell>
          <cell r="E1850">
            <v>9910</v>
          </cell>
          <cell r="F1850" t="str">
            <v>P-98</v>
          </cell>
          <cell r="G1850">
            <v>263281</v>
          </cell>
        </row>
        <row r="1851">
          <cell r="A1851">
            <v>263283</v>
          </cell>
          <cell r="B1851" t="str">
            <v>タタミ敷</v>
          </cell>
          <cell r="C1851" t="str">
            <v>沖縄備後表･2級・杉板共</v>
          </cell>
          <cell r="D1851" t="str">
            <v>枚</v>
          </cell>
          <cell r="E1851">
            <v>12400</v>
          </cell>
          <cell r="F1851" t="str">
            <v>P-98</v>
          </cell>
          <cell r="G1851">
            <v>263283</v>
          </cell>
        </row>
        <row r="1852">
          <cell r="A1852">
            <v>263285</v>
          </cell>
          <cell r="B1852" t="str">
            <v>タタミ敷</v>
          </cell>
          <cell r="C1852" t="str">
            <v>沖縄備後表･2級・ラワン合板共</v>
          </cell>
          <cell r="D1852" t="str">
            <v>枚</v>
          </cell>
          <cell r="E1852">
            <v>13900</v>
          </cell>
          <cell r="F1852" t="str">
            <v>P-98</v>
          </cell>
          <cell r="G1852">
            <v>263285</v>
          </cell>
        </row>
        <row r="1853">
          <cell r="A1853">
            <v>263287</v>
          </cell>
          <cell r="B1853" t="str">
            <v>タタミ敷</v>
          </cell>
          <cell r="C1853" t="str">
            <v>沖縄備後表･2級・ラワン合板ころばし床組共</v>
          </cell>
          <cell r="D1853" t="str">
            <v>枚</v>
          </cell>
          <cell r="E1853">
            <v>20000</v>
          </cell>
          <cell r="F1853" t="str">
            <v>P-98</v>
          </cell>
          <cell r="G1853">
            <v>263287</v>
          </cell>
        </row>
        <row r="1854">
          <cell r="A1854">
            <v>263289</v>
          </cell>
          <cell r="B1854" t="str">
            <v>タタミ敷</v>
          </cell>
          <cell r="C1854" t="str">
            <v>沖縄備後表･2級・ラワン合板束立床組共</v>
          </cell>
          <cell r="D1854" t="str">
            <v>枚</v>
          </cell>
          <cell r="E1854">
            <v>22400</v>
          </cell>
          <cell r="F1854" t="str">
            <v>P-98</v>
          </cell>
          <cell r="G1854">
            <v>263289</v>
          </cell>
        </row>
        <row r="1855">
          <cell r="A1855">
            <v>263291</v>
          </cell>
          <cell r="B1855" t="str">
            <v>床・ネダフォーム敷</v>
          </cell>
          <cell r="C1855" t="str">
            <v>厚33～50mm・和室用</v>
          </cell>
          <cell r="D1855" t="str">
            <v>㎡</v>
          </cell>
          <cell r="E1855">
            <v>2800</v>
          </cell>
          <cell r="F1855" t="str">
            <v>P-98</v>
          </cell>
          <cell r="G1855">
            <v>263291</v>
          </cell>
        </row>
        <row r="1856">
          <cell r="A1856">
            <v>263295</v>
          </cell>
          <cell r="B1856" t="str">
            <v>床・ネダフォーム敷</v>
          </cell>
          <cell r="C1856" t="str">
            <v>厚33～50mm・洋室用</v>
          </cell>
          <cell r="D1856" t="str">
            <v>㎡</v>
          </cell>
          <cell r="E1856">
            <v>3760</v>
          </cell>
          <cell r="F1856" t="str">
            <v>P-98</v>
          </cell>
          <cell r="G1856">
            <v>263295</v>
          </cell>
        </row>
        <row r="1857">
          <cell r="A1857">
            <v>263301</v>
          </cell>
          <cell r="B1857" t="str">
            <v>床・カーペット敷</v>
          </cell>
          <cell r="C1857" t="str">
            <v>タフテッド・フェルト敷・グリッパー工法</v>
          </cell>
          <cell r="D1857" t="str">
            <v>㎡</v>
          </cell>
          <cell r="E1857">
            <v>7130</v>
          </cell>
          <cell r="F1857" t="str">
            <v>P-98</v>
          </cell>
          <cell r="G1857">
            <v>263301</v>
          </cell>
        </row>
        <row r="1858">
          <cell r="A1858">
            <v>263303</v>
          </cell>
          <cell r="B1858" t="str">
            <v>床・カーペット敷</v>
          </cell>
          <cell r="C1858" t="str">
            <v>タフテッド・フェルト敷・ラワン合板共</v>
          </cell>
          <cell r="D1858" t="str">
            <v>㎡</v>
          </cell>
          <cell r="E1858">
            <v>9600</v>
          </cell>
          <cell r="F1858" t="str">
            <v>P-98</v>
          </cell>
          <cell r="G1858">
            <v>263303</v>
          </cell>
        </row>
        <row r="1859">
          <cell r="A1859">
            <v>263305</v>
          </cell>
          <cell r="B1859" t="str">
            <v>床・カーペット敷</v>
          </cell>
          <cell r="C1859" t="str">
            <v>タフテッド・フェルト敷・ラワン合板ころばし床組共</v>
          </cell>
          <cell r="D1859" t="str">
            <v>㎡</v>
          </cell>
          <cell r="E1859">
            <v>13200</v>
          </cell>
          <cell r="F1859" t="str">
            <v>P-98</v>
          </cell>
          <cell r="G1859">
            <v>263305</v>
          </cell>
        </row>
        <row r="1860">
          <cell r="A1860">
            <v>263307</v>
          </cell>
          <cell r="B1860" t="str">
            <v>床・カーペット敷</v>
          </cell>
          <cell r="C1860" t="str">
            <v>タフテッド・フェルト敷・ラワン合板束立床組共</v>
          </cell>
          <cell r="D1860" t="str">
            <v>㎡</v>
          </cell>
          <cell r="E1860">
            <v>14700</v>
          </cell>
          <cell r="F1860" t="str">
            <v>P-98</v>
          </cell>
          <cell r="G1860">
            <v>263307</v>
          </cell>
        </row>
        <row r="1861">
          <cell r="A1861">
            <v>263309</v>
          </cell>
          <cell r="B1861" t="str">
            <v>床・カーペット敷</v>
          </cell>
          <cell r="C1861" t="str">
            <v>タフテッド・フェルト敷・モルタル塗共</v>
          </cell>
          <cell r="D1861" t="str">
            <v>㎡</v>
          </cell>
          <cell r="E1861">
            <v>9190</v>
          </cell>
          <cell r="F1861" t="str">
            <v>P-98</v>
          </cell>
          <cell r="G1861">
            <v>263309</v>
          </cell>
        </row>
        <row r="1862">
          <cell r="A1862">
            <v>263311</v>
          </cell>
          <cell r="B1862" t="str">
            <v>床・カーペット敷</v>
          </cell>
          <cell r="C1862" t="str">
            <v>ウィルトン・フェルト敷・グリッパー工法</v>
          </cell>
          <cell r="D1862" t="str">
            <v>㎡</v>
          </cell>
          <cell r="E1862">
            <v>8770</v>
          </cell>
          <cell r="F1862" t="str">
            <v>P-98</v>
          </cell>
          <cell r="G1862">
            <v>263311</v>
          </cell>
        </row>
        <row r="1863">
          <cell r="A1863">
            <v>263313</v>
          </cell>
          <cell r="B1863" t="str">
            <v>床・カーペット敷</v>
          </cell>
          <cell r="C1863" t="str">
            <v>ウィルトン・フェルト敷・ラワン合板共</v>
          </cell>
          <cell r="D1863" t="str">
            <v>㎡</v>
          </cell>
          <cell r="E1863">
            <v>11200</v>
          </cell>
          <cell r="F1863" t="str">
            <v>P-98</v>
          </cell>
          <cell r="G1863">
            <v>263313</v>
          </cell>
        </row>
        <row r="1864">
          <cell r="A1864">
            <v>263315</v>
          </cell>
          <cell r="B1864" t="str">
            <v>床・カーペット敷</v>
          </cell>
          <cell r="C1864" t="str">
            <v>ウィルトン・フェルト敷・ラワン合板ころばし床組共</v>
          </cell>
          <cell r="D1864" t="str">
            <v>㎡</v>
          </cell>
          <cell r="E1864">
            <v>14900</v>
          </cell>
          <cell r="F1864" t="str">
            <v>P-98</v>
          </cell>
          <cell r="G1864">
            <v>263315</v>
          </cell>
        </row>
        <row r="1865">
          <cell r="A1865">
            <v>263317</v>
          </cell>
          <cell r="B1865" t="str">
            <v>床・カーペット敷</v>
          </cell>
          <cell r="C1865" t="str">
            <v>ウィルトン・フェルト敷・ラワン合板束立床組共</v>
          </cell>
          <cell r="D1865" t="str">
            <v>㎡</v>
          </cell>
          <cell r="E1865">
            <v>16300</v>
          </cell>
          <cell r="F1865" t="str">
            <v>P-98</v>
          </cell>
          <cell r="G1865">
            <v>263317</v>
          </cell>
        </row>
        <row r="1866">
          <cell r="A1866">
            <v>263319</v>
          </cell>
          <cell r="B1866" t="str">
            <v>床・カーペット敷</v>
          </cell>
          <cell r="C1866" t="str">
            <v>ウィルトン・フェルト敷・モルタル塗共</v>
          </cell>
          <cell r="D1866" t="str">
            <v>㎡</v>
          </cell>
          <cell r="E1866">
            <v>10800</v>
          </cell>
          <cell r="F1866" t="str">
            <v>P-98</v>
          </cell>
          <cell r="G1866">
            <v>263319</v>
          </cell>
        </row>
        <row r="1867">
          <cell r="A1867">
            <v>263321</v>
          </cell>
          <cell r="B1867" t="str">
            <v>床・カーペット敷</v>
          </cell>
          <cell r="C1867" t="str">
            <v>タフテッド・接着工法</v>
          </cell>
          <cell r="D1867" t="str">
            <v>㎡</v>
          </cell>
          <cell r="E1867">
            <v>5990</v>
          </cell>
          <cell r="F1867" t="str">
            <v>P-98</v>
          </cell>
          <cell r="G1867">
            <v>263321</v>
          </cell>
        </row>
        <row r="1868">
          <cell r="A1868">
            <v>263323</v>
          </cell>
          <cell r="B1868" t="str">
            <v>床・カーペット敷</v>
          </cell>
          <cell r="C1868" t="str">
            <v>タフテッド・ラワン合板共</v>
          </cell>
          <cell r="D1868" t="str">
            <v>㎡</v>
          </cell>
          <cell r="E1868">
            <v>8460</v>
          </cell>
          <cell r="F1868" t="str">
            <v>P-98</v>
          </cell>
          <cell r="G1868">
            <v>263323</v>
          </cell>
        </row>
        <row r="1869">
          <cell r="A1869">
            <v>263325</v>
          </cell>
          <cell r="B1869" t="str">
            <v>床・カーペット敷</v>
          </cell>
          <cell r="C1869" t="str">
            <v>タフテッド・ラワン合板・木造ころばし床組共</v>
          </cell>
          <cell r="D1869" t="str">
            <v>㎡</v>
          </cell>
          <cell r="E1869">
            <v>12100</v>
          </cell>
          <cell r="F1869" t="str">
            <v>P-98</v>
          </cell>
          <cell r="G1869">
            <v>263325</v>
          </cell>
        </row>
        <row r="1870">
          <cell r="A1870">
            <v>263327</v>
          </cell>
          <cell r="B1870" t="str">
            <v>床・カーペット敷</v>
          </cell>
          <cell r="C1870" t="str">
            <v>タフテッド・ラワン合板・木造束立床組共</v>
          </cell>
          <cell r="D1870" t="str">
            <v>㎡</v>
          </cell>
          <cell r="E1870">
            <v>13600</v>
          </cell>
          <cell r="F1870" t="str">
            <v>P-98</v>
          </cell>
          <cell r="G1870">
            <v>263327</v>
          </cell>
        </row>
        <row r="1871">
          <cell r="A1871">
            <v>263329</v>
          </cell>
          <cell r="B1871" t="str">
            <v>床・カーペット敷</v>
          </cell>
          <cell r="C1871" t="str">
            <v>タフテッド・モルタル塗共</v>
          </cell>
          <cell r="D1871" t="str">
            <v>㎡</v>
          </cell>
          <cell r="E1871">
            <v>8050</v>
          </cell>
          <cell r="F1871" t="str">
            <v>P-98</v>
          </cell>
          <cell r="G1871">
            <v>263329</v>
          </cell>
        </row>
        <row r="1872">
          <cell r="A1872">
            <v>263331</v>
          </cell>
          <cell r="B1872" t="str">
            <v>床・カーペット敷</v>
          </cell>
          <cell r="C1872" t="str">
            <v>ウィルトン・接着工法</v>
          </cell>
          <cell r="D1872" t="str">
            <v>㎡</v>
          </cell>
          <cell r="E1872">
            <v>7640</v>
          </cell>
          <cell r="F1872" t="str">
            <v>P-98</v>
          </cell>
          <cell r="G1872">
            <v>263331</v>
          </cell>
        </row>
        <row r="1873">
          <cell r="A1873">
            <v>263333</v>
          </cell>
          <cell r="B1873" t="str">
            <v>床・カーペット敷</v>
          </cell>
          <cell r="C1873" t="str">
            <v>ウィルトン・ラワン合板共</v>
          </cell>
          <cell r="D1873" t="str">
            <v>㎡</v>
          </cell>
          <cell r="E1873">
            <v>10100</v>
          </cell>
          <cell r="F1873" t="str">
            <v>P-98</v>
          </cell>
          <cell r="G1873">
            <v>263333</v>
          </cell>
        </row>
        <row r="1874">
          <cell r="A1874">
            <v>263335</v>
          </cell>
          <cell r="B1874" t="str">
            <v>床・カーペット敷</v>
          </cell>
          <cell r="C1874" t="str">
            <v>ウィルトン・ラワン合板・木造ころばし床組共</v>
          </cell>
          <cell r="D1874" t="str">
            <v>㎡</v>
          </cell>
          <cell r="E1874">
            <v>13800</v>
          </cell>
          <cell r="F1874" t="str">
            <v>P-98</v>
          </cell>
          <cell r="G1874">
            <v>263335</v>
          </cell>
        </row>
        <row r="1875">
          <cell r="A1875">
            <v>263337</v>
          </cell>
          <cell r="B1875" t="str">
            <v>床・カーペット敷</v>
          </cell>
          <cell r="C1875" t="str">
            <v>ウィルトン・ラワン合板・木造束立床組共</v>
          </cell>
          <cell r="D1875" t="str">
            <v>㎡</v>
          </cell>
          <cell r="E1875">
            <v>15200</v>
          </cell>
          <cell r="F1875" t="str">
            <v>P-98</v>
          </cell>
          <cell r="G1875">
            <v>263337</v>
          </cell>
        </row>
        <row r="1876">
          <cell r="A1876">
            <v>263339</v>
          </cell>
          <cell r="B1876" t="str">
            <v>床・カーペット敷</v>
          </cell>
          <cell r="C1876" t="str">
            <v>ウィルトン・モルタル塗共</v>
          </cell>
          <cell r="D1876" t="str">
            <v>㎡</v>
          </cell>
          <cell r="E1876">
            <v>9700</v>
          </cell>
          <cell r="F1876" t="str">
            <v>P-98</v>
          </cell>
          <cell r="G1876">
            <v>263339</v>
          </cell>
        </row>
        <row r="1877">
          <cell r="A1877">
            <v>263341</v>
          </cell>
          <cell r="B1877" t="str">
            <v>床・カーペット敷</v>
          </cell>
          <cell r="C1877" t="str">
            <v>ニードルパンチ・接着工法</v>
          </cell>
          <cell r="D1877" t="str">
            <v>㎡</v>
          </cell>
          <cell r="E1877">
            <v>2450</v>
          </cell>
          <cell r="F1877" t="str">
            <v>P-98</v>
          </cell>
          <cell r="G1877">
            <v>263341</v>
          </cell>
        </row>
        <row r="1878">
          <cell r="A1878">
            <v>263343</v>
          </cell>
          <cell r="B1878" t="str">
            <v>床・カーペット敷</v>
          </cell>
          <cell r="C1878" t="str">
            <v>ニードルパンチ・ラワン合板共</v>
          </cell>
          <cell r="D1878" t="str">
            <v>㎡</v>
          </cell>
          <cell r="E1878">
            <v>4920</v>
          </cell>
          <cell r="F1878" t="str">
            <v>P-98</v>
          </cell>
          <cell r="G1878">
            <v>263343</v>
          </cell>
        </row>
        <row r="1879">
          <cell r="A1879">
            <v>263345</v>
          </cell>
          <cell r="B1879" t="str">
            <v>床・カーペット敷</v>
          </cell>
          <cell r="C1879" t="str">
            <v>ニードルパンチ・ラワン合板・木造ころばし床組共</v>
          </cell>
          <cell r="D1879" t="str">
            <v>㎡</v>
          </cell>
          <cell r="E1879">
            <v>8610</v>
          </cell>
          <cell r="F1879" t="str">
            <v>P-98</v>
          </cell>
          <cell r="G1879">
            <v>263345</v>
          </cell>
        </row>
        <row r="1880">
          <cell r="A1880">
            <v>263347</v>
          </cell>
          <cell r="B1880" t="str">
            <v>床・カーペット敷</v>
          </cell>
          <cell r="C1880" t="str">
            <v>ニードルパンチ・ラワン合板・木造束立床組共</v>
          </cell>
          <cell r="D1880" t="str">
            <v>㎡</v>
          </cell>
          <cell r="E1880">
            <v>10000</v>
          </cell>
          <cell r="F1880" t="str">
            <v>P-99</v>
          </cell>
          <cell r="G1880">
            <v>263347</v>
          </cell>
        </row>
        <row r="1881">
          <cell r="A1881">
            <v>263349</v>
          </cell>
          <cell r="B1881" t="str">
            <v>床・カーペット敷</v>
          </cell>
          <cell r="C1881" t="str">
            <v>ニードルパンチ・モルタル塗共</v>
          </cell>
          <cell r="D1881" t="str">
            <v>㎡</v>
          </cell>
          <cell r="E1881">
            <v>4510</v>
          </cell>
          <cell r="F1881" t="str">
            <v>P-99</v>
          </cell>
          <cell r="G1881">
            <v>263349</v>
          </cell>
        </row>
        <row r="1882">
          <cell r="A1882">
            <v>263401</v>
          </cell>
          <cell r="B1882" t="str">
            <v>外装･アルミ成型材張</v>
          </cell>
          <cell r="C1882" t="str">
            <v>下地別途</v>
          </cell>
          <cell r="D1882" t="str">
            <v>㎡</v>
          </cell>
          <cell r="E1882">
            <v>11400</v>
          </cell>
          <cell r="F1882" t="str">
            <v>P-99</v>
          </cell>
          <cell r="G1882">
            <v>263401</v>
          </cell>
        </row>
        <row r="1883">
          <cell r="A1883">
            <v>263404</v>
          </cell>
          <cell r="B1883" t="str">
            <v>外装･アルミ成型材張</v>
          </cell>
          <cell r="C1883" t="str">
            <v>木造胴縁組共</v>
          </cell>
          <cell r="D1883" t="str">
            <v>㎡</v>
          </cell>
          <cell r="E1883">
            <v>13100</v>
          </cell>
          <cell r="F1883" t="str">
            <v>P-99</v>
          </cell>
          <cell r="G1883">
            <v>263404</v>
          </cell>
        </row>
        <row r="1884">
          <cell r="A1884">
            <v>263407</v>
          </cell>
          <cell r="B1884" t="str">
            <v>外装･アルミ成型材張</v>
          </cell>
          <cell r="C1884" t="str">
            <v>軽量鉄骨壁下地組共</v>
          </cell>
          <cell r="D1884" t="str">
            <v>㎡</v>
          </cell>
          <cell r="E1884">
            <v>14000</v>
          </cell>
          <cell r="F1884" t="str">
            <v>P-99</v>
          </cell>
          <cell r="G1884">
            <v>263407</v>
          </cell>
        </row>
        <row r="1885">
          <cell r="A1885">
            <v>263411</v>
          </cell>
          <cell r="B1885" t="str">
            <v>内外装･アルミ成型材張</v>
          </cell>
          <cell r="C1885" t="str">
            <v>下地別途</v>
          </cell>
          <cell r="D1885" t="str">
            <v>㎡</v>
          </cell>
          <cell r="E1885">
            <v>10500</v>
          </cell>
          <cell r="F1885" t="str">
            <v>P-99</v>
          </cell>
          <cell r="G1885">
            <v>263411</v>
          </cell>
        </row>
        <row r="1886">
          <cell r="A1886">
            <v>263414</v>
          </cell>
          <cell r="B1886" t="str">
            <v>内外装･アルミ成型材張</v>
          </cell>
          <cell r="C1886" t="str">
            <v>木造胴縁組共</v>
          </cell>
          <cell r="D1886" t="str">
            <v>㎡</v>
          </cell>
          <cell r="E1886">
            <v>12200</v>
          </cell>
          <cell r="F1886" t="str">
            <v>P-99</v>
          </cell>
          <cell r="G1886">
            <v>263414</v>
          </cell>
        </row>
        <row r="1887">
          <cell r="A1887">
            <v>263417</v>
          </cell>
          <cell r="B1887" t="str">
            <v>内外装･アルミ成型材張</v>
          </cell>
          <cell r="C1887" t="str">
            <v>軽量鉄骨壁下地組共</v>
          </cell>
          <cell r="D1887" t="str">
            <v>㎡</v>
          </cell>
          <cell r="E1887">
            <v>13100</v>
          </cell>
          <cell r="F1887" t="str">
            <v>P-99</v>
          </cell>
          <cell r="G1887">
            <v>263417</v>
          </cell>
        </row>
        <row r="1888">
          <cell r="A1888">
            <v>263421</v>
          </cell>
          <cell r="B1888" t="str">
            <v>内外装･スチール成型材張</v>
          </cell>
          <cell r="C1888" t="str">
            <v>下地別途</v>
          </cell>
          <cell r="D1888" t="str">
            <v>㎡</v>
          </cell>
          <cell r="E1888">
            <v>2670</v>
          </cell>
          <cell r="F1888" t="str">
            <v>P-99</v>
          </cell>
          <cell r="G1888">
            <v>263421</v>
          </cell>
        </row>
        <row r="1889">
          <cell r="A1889">
            <v>263424</v>
          </cell>
          <cell r="B1889" t="str">
            <v>内外装･スチール成型材張</v>
          </cell>
          <cell r="C1889" t="str">
            <v>木造胴縁組共</v>
          </cell>
          <cell r="D1889" t="str">
            <v>㎡</v>
          </cell>
          <cell r="E1889">
            <v>4440</v>
          </cell>
          <cell r="F1889" t="str">
            <v>P-99</v>
          </cell>
          <cell r="G1889">
            <v>263424</v>
          </cell>
        </row>
        <row r="1890">
          <cell r="A1890">
            <v>263427</v>
          </cell>
          <cell r="B1890" t="str">
            <v>内外装･スチール成型材張</v>
          </cell>
          <cell r="C1890" t="str">
            <v>軽量鉄骨壁下地組共</v>
          </cell>
          <cell r="D1890" t="str">
            <v>㎡</v>
          </cell>
          <cell r="E1890">
            <v>5280</v>
          </cell>
          <cell r="F1890" t="str">
            <v>P-99</v>
          </cell>
          <cell r="G1890">
            <v>263427</v>
          </cell>
        </row>
        <row r="1891">
          <cell r="A1891">
            <v>263431</v>
          </cell>
          <cell r="B1891" t="str">
            <v>内外装･ステンレス材張</v>
          </cell>
          <cell r="C1891" t="str">
            <v>石こう付・下地別途</v>
          </cell>
          <cell r="D1891" t="str">
            <v>㎡</v>
          </cell>
          <cell r="E1891">
            <v>3480</v>
          </cell>
          <cell r="F1891" t="str">
            <v>P-99</v>
          </cell>
          <cell r="G1891">
            <v>263431</v>
          </cell>
        </row>
        <row r="1892">
          <cell r="A1892">
            <v>263434</v>
          </cell>
          <cell r="B1892" t="str">
            <v>内外装･ステンレス材張</v>
          </cell>
          <cell r="C1892" t="str">
            <v>石こう付・木造胴縁組共</v>
          </cell>
          <cell r="D1892" t="str">
            <v>㎡</v>
          </cell>
          <cell r="E1892">
            <v>5250</v>
          </cell>
          <cell r="F1892" t="str">
            <v>P-99</v>
          </cell>
          <cell r="G1892">
            <v>263434</v>
          </cell>
        </row>
        <row r="1893">
          <cell r="A1893">
            <v>263437</v>
          </cell>
          <cell r="B1893" t="str">
            <v>内外装･ステンレス材張</v>
          </cell>
          <cell r="C1893" t="str">
            <v>石こう付・軽量鉄骨壁下地組共</v>
          </cell>
          <cell r="D1893" t="str">
            <v>㎡</v>
          </cell>
          <cell r="E1893">
            <v>6090</v>
          </cell>
          <cell r="F1893" t="str">
            <v>P-99</v>
          </cell>
          <cell r="G1893">
            <v>263437</v>
          </cell>
        </row>
        <row r="1894">
          <cell r="A1894">
            <v>263441</v>
          </cell>
          <cell r="B1894" t="str">
            <v>内外装･塩ビ鋼板張</v>
          </cell>
          <cell r="C1894" t="str">
            <v>膜厚0.2ｍｍ ・下地別途</v>
          </cell>
          <cell r="D1894" t="str">
            <v>㎡</v>
          </cell>
          <cell r="E1894">
            <v>1970</v>
          </cell>
          <cell r="F1894" t="str">
            <v>P-99</v>
          </cell>
          <cell r="G1894">
            <v>263441</v>
          </cell>
        </row>
        <row r="1895">
          <cell r="A1895">
            <v>263444</v>
          </cell>
          <cell r="B1895" t="str">
            <v>内外装･塩ビ鋼板張</v>
          </cell>
          <cell r="C1895" t="str">
            <v>膜厚0.2ｍｍ ・木造胴縁組共</v>
          </cell>
          <cell r="D1895" t="str">
            <v>㎡</v>
          </cell>
          <cell r="E1895">
            <v>3740</v>
          </cell>
          <cell r="F1895" t="str">
            <v>P-99</v>
          </cell>
          <cell r="G1895">
            <v>263444</v>
          </cell>
        </row>
        <row r="1896">
          <cell r="A1896">
            <v>263447</v>
          </cell>
          <cell r="B1896" t="str">
            <v>内外装･塩ビ鋼板張</v>
          </cell>
          <cell r="C1896" t="str">
            <v>膜厚0.2ｍｍ ・軽量鉄骨壁下地組共</v>
          </cell>
          <cell r="D1896" t="str">
            <v>㎡</v>
          </cell>
          <cell r="E1896">
            <v>4580</v>
          </cell>
          <cell r="F1896" t="str">
            <v>P-99</v>
          </cell>
          <cell r="G1896">
            <v>263447</v>
          </cell>
        </row>
        <row r="1897">
          <cell r="A1897">
            <v>263451</v>
          </cell>
          <cell r="B1897" t="str">
            <v>内外装･フッ素鋼板張</v>
          </cell>
          <cell r="C1897" t="str">
            <v>樹脂塗装・下地別途</v>
          </cell>
          <cell r="D1897" t="str">
            <v>㎡</v>
          </cell>
          <cell r="E1897">
            <v>2110</v>
          </cell>
          <cell r="F1897" t="str">
            <v>P-99</v>
          </cell>
          <cell r="G1897">
            <v>263451</v>
          </cell>
        </row>
        <row r="1898">
          <cell r="A1898">
            <v>263454</v>
          </cell>
          <cell r="B1898" t="str">
            <v>内外装･フッ素鋼板張</v>
          </cell>
          <cell r="C1898" t="str">
            <v>樹脂塗装・木造胴縁組共</v>
          </cell>
          <cell r="D1898" t="str">
            <v>㎡</v>
          </cell>
          <cell r="E1898">
            <v>3880</v>
          </cell>
          <cell r="F1898" t="str">
            <v>P-99</v>
          </cell>
          <cell r="G1898">
            <v>263454</v>
          </cell>
        </row>
        <row r="1899">
          <cell r="A1899">
            <v>263457</v>
          </cell>
          <cell r="B1899" t="str">
            <v>内外装･フッ素鋼板張</v>
          </cell>
          <cell r="C1899" t="str">
            <v>樹脂塗装・軽量鉄骨壁下地組共</v>
          </cell>
          <cell r="D1899" t="str">
            <v>㎡</v>
          </cell>
          <cell r="E1899">
            <v>4720</v>
          </cell>
          <cell r="F1899" t="str">
            <v>P-99</v>
          </cell>
          <cell r="G1899">
            <v>263457</v>
          </cell>
        </row>
        <row r="1900">
          <cell r="A1900">
            <v>263461</v>
          </cell>
          <cell r="B1900" t="str">
            <v>内外装･プリント鋼板張</v>
          </cell>
          <cell r="C1900" t="str">
            <v>下地別途</v>
          </cell>
          <cell r="D1900" t="str">
            <v>㎡</v>
          </cell>
          <cell r="E1900">
            <v>1680</v>
          </cell>
          <cell r="F1900" t="str">
            <v>P-99</v>
          </cell>
          <cell r="G1900">
            <v>263461</v>
          </cell>
        </row>
        <row r="1901">
          <cell r="A1901">
            <v>263464</v>
          </cell>
          <cell r="B1901" t="str">
            <v>内外装･プリント鋼板張</v>
          </cell>
          <cell r="C1901" t="str">
            <v>木造胴縁組共</v>
          </cell>
          <cell r="D1901" t="str">
            <v>㎡</v>
          </cell>
          <cell r="E1901">
            <v>3450</v>
          </cell>
          <cell r="F1901" t="str">
            <v>P-99</v>
          </cell>
          <cell r="G1901">
            <v>263464</v>
          </cell>
        </row>
        <row r="1902">
          <cell r="A1902">
            <v>263467</v>
          </cell>
          <cell r="B1902" t="str">
            <v>内外装･プリント鋼板張</v>
          </cell>
          <cell r="C1902" t="str">
            <v>軽量鉄骨壁下地組共</v>
          </cell>
          <cell r="D1902" t="str">
            <v>㎡</v>
          </cell>
          <cell r="E1902">
            <v>4290</v>
          </cell>
          <cell r="F1902" t="str">
            <v>P-99</v>
          </cell>
          <cell r="G1902">
            <v>263467</v>
          </cell>
        </row>
        <row r="1903">
          <cell r="A1903">
            <v>263471</v>
          </cell>
          <cell r="B1903" t="str">
            <v>内外装･カラー鉄板張</v>
          </cell>
          <cell r="C1903" t="str">
            <v>波板・下地別途</v>
          </cell>
          <cell r="D1903" t="str">
            <v>㎡</v>
          </cell>
          <cell r="E1903">
            <v>1530</v>
          </cell>
          <cell r="F1903" t="str">
            <v>P-99</v>
          </cell>
          <cell r="G1903">
            <v>263471</v>
          </cell>
        </row>
        <row r="1904">
          <cell r="A1904">
            <v>263474</v>
          </cell>
          <cell r="B1904" t="str">
            <v>内外装･カラー鉄板張</v>
          </cell>
          <cell r="C1904" t="str">
            <v>波板・木造胴縁組共</v>
          </cell>
          <cell r="D1904" t="str">
            <v>㎡</v>
          </cell>
          <cell r="E1904">
            <v>3300</v>
          </cell>
          <cell r="F1904" t="str">
            <v>P-99</v>
          </cell>
          <cell r="G1904">
            <v>263474</v>
          </cell>
        </row>
        <row r="1905">
          <cell r="A1905">
            <v>263477</v>
          </cell>
          <cell r="B1905" t="str">
            <v>内外装･カラー鉄板張</v>
          </cell>
          <cell r="C1905" t="str">
            <v>波板・軽量鉄骨壁下地組共</v>
          </cell>
          <cell r="D1905" t="str">
            <v>㎡</v>
          </cell>
          <cell r="E1905">
            <v>4140</v>
          </cell>
          <cell r="F1905" t="str">
            <v>P-99</v>
          </cell>
          <cell r="G1905">
            <v>263477</v>
          </cell>
        </row>
        <row r="1906">
          <cell r="A1906">
            <v>263481</v>
          </cell>
          <cell r="B1906" t="str">
            <v>内外装･亜鉛鉄板張</v>
          </cell>
          <cell r="C1906" t="str">
            <v>波板・下地別途</v>
          </cell>
          <cell r="D1906" t="str">
            <v>㎡</v>
          </cell>
          <cell r="E1906">
            <v>1420</v>
          </cell>
          <cell r="F1906" t="str">
            <v>P-99</v>
          </cell>
          <cell r="G1906">
            <v>263481</v>
          </cell>
        </row>
        <row r="1907">
          <cell r="A1907">
            <v>263484</v>
          </cell>
          <cell r="B1907" t="str">
            <v>内外装･亜鉛鉄板張</v>
          </cell>
          <cell r="C1907" t="str">
            <v>波板・木造胴縁組共</v>
          </cell>
          <cell r="D1907" t="str">
            <v>㎡</v>
          </cell>
          <cell r="E1907">
            <v>3190</v>
          </cell>
          <cell r="F1907" t="str">
            <v>P-99</v>
          </cell>
          <cell r="G1907">
            <v>263484</v>
          </cell>
        </row>
        <row r="1908">
          <cell r="A1908">
            <v>263487</v>
          </cell>
          <cell r="B1908" t="str">
            <v>内外装･亜鉛鉄板張</v>
          </cell>
          <cell r="C1908" t="str">
            <v>波板・軽量鉄骨壁下地組共</v>
          </cell>
          <cell r="D1908" t="str">
            <v>㎡</v>
          </cell>
          <cell r="E1908">
            <v>4030</v>
          </cell>
          <cell r="F1908" t="str">
            <v>P-99</v>
          </cell>
          <cell r="G1908">
            <v>263487</v>
          </cell>
        </row>
        <row r="1909">
          <cell r="A1909">
            <v>263490</v>
          </cell>
          <cell r="B1909" t="str">
            <v>外装･サイディング張</v>
          </cell>
          <cell r="C1909" t="str">
            <v>金属系・カラー鋼板・厚15mm･縦張・下地別途</v>
          </cell>
          <cell r="D1909" t="str">
            <v>㎡</v>
          </cell>
          <cell r="E1909">
            <v>2980</v>
          </cell>
          <cell r="F1909" t="str">
            <v>P-99</v>
          </cell>
          <cell r="G1909">
            <v>263490</v>
          </cell>
        </row>
        <row r="1910">
          <cell r="A1910">
            <v>263491</v>
          </cell>
          <cell r="B1910" t="str">
            <v>外装･サイディング張</v>
          </cell>
          <cell r="C1910" t="str">
            <v>金属系・カラー鋼板・厚15mm･縦張・木造胴縁組共</v>
          </cell>
          <cell r="D1910" t="str">
            <v>㎡</v>
          </cell>
          <cell r="E1910">
            <v>4750</v>
          </cell>
          <cell r="F1910" t="str">
            <v>P-99</v>
          </cell>
          <cell r="G1910">
            <v>263491</v>
          </cell>
        </row>
        <row r="1911">
          <cell r="A1911">
            <v>263492</v>
          </cell>
          <cell r="B1911" t="str">
            <v>外装･サイディング張</v>
          </cell>
          <cell r="C1911" t="str">
            <v>金属系・カラー鋼板・厚15mm･縦張・軽量鉄骨壁下地組共</v>
          </cell>
          <cell r="D1911" t="str">
            <v>㎡</v>
          </cell>
          <cell r="E1911">
            <v>5590</v>
          </cell>
          <cell r="F1911" t="str">
            <v>P-99</v>
          </cell>
          <cell r="G1911">
            <v>263492</v>
          </cell>
        </row>
        <row r="1912">
          <cell r="A1912">
            <v>263493</v>
          </cell>
          <cell r="B1912" t="str">
            <v>外装･サイディング張</v>
          </cell>
          <cell r="C1912" t="str">
            <v>金属系・カラー鋼板・厚25mm･横張・下地別途</v>
          </cell>
          <cell r="D1912" t="str">
            <v>㎡</v>
          </cell>
          <cell r="E1912">
            <v>3980</v>
          </cell>
          <cell r="F1912" t="str">
            <v>P-99</v>
          </cell>
          <cell r="G1912">
            <v>263493</v>
          </cell>
        </row>
        <row r="1913">
          <cell r="A1913">
            <v>263494</v>
          </cell>
          <cell r="B1913" t="str">
            <v>外装･サイディング張</v>
          </cell>
          <cell r="C1913" t="str">
            <v>金属系・カラー鋼板・厚25mm･横張・木造胴縁組共</v>
          </cell>
          <cell r="D1913" t="str">
            <v>㎡</v>
          </cell>
          <cell r="E1913">
            <v>5750</v>
          </cell>
          <cell r="F1913" t="str">
            <v>P-99</v>
          </cell>
          <cell r="G1913">
            <v>263494</v>
          </cell>
        </row>
        <row r="1914">
          <cell r="A1914">
            <v>263495</v>
          </cell>
          <cell r="B1914" t="str">
            <v>外装･サイディング張</v>
          </cell>
          <cell r="C1914" t="str">
            <v>金属系・カラー鋼板・厚25mm･横張・軽量鉄骨壁下地組共</v>
          </cell>
          <cell r="D1914" t="str">
            <v>㎡</v>
          </cell>
          <cell r="E1914">
            <v>6590</v>
          </cell>
          <cell r="F1914" t="str">
            <v>P-99</v>
          </cell>
          <cell r="G1914">
            <v>263495</v>
          </cell>
        </row>
        <row r="1915">
          <cell r="A1915">
            <v>263497</v>
          </cell>
          <cell r="B1915" t="str">
            <v>外装･サイディング張</v>
          </cell>
          <cell r="C1915" t="str">
            <v>木質系・下見板・厚4.7mm･下地別途</v>
          </cell>
          <cell r="D1915" t="str">
            <v>㎡</v>
          </cell>
          <cell r="E1915">
            <v>2710</v>
          </cell>
          <cell r="F1915" t="str">
            <v>P-99</v>
          </cell>
          <cell r="G1915">
            <v>263497</v>
          </cell>
        </row>
        <row r="1916">
          <cell r="A1916">
            <v>263498</v>
          </cell>
          <cell r="B1916" t="str">
            <v>外装･サイディング張</v>
          </cell>
          <cell r="C1916" t="str">
            <v>木質系・下見板・厚4.7mm・木造胴縁組共</v>
          </cell>
          <cell r="D1916" t="str">
            <v>㎡</v>
          </cell>
          <cell r="E1916">
            <v>4480</v>
          </cell>
          <cell r="F1916" t="str">
            <v>P-99</v>
          </cell>
          <cell r="G1916">
            <v>263498</v>
          </cell>
        </row>
        <row r="1917">
          <cell r="A1917">
            <v>263501</v>
          </cell>
          <cell r="B1917" t="str">
            <v>壁・せっこうボード張</v>
          </cell>
          <cell r="C1917" t="str">
            <v>厚9.5mm･準不燃・突付張・下地別途</v>
          </cell>
          <cell r="D1917" t="str">
            <v>㎡</v>
          </cell>
          <cell r="E1917">
            <v>1220</v>
          </cell>
          <cell r="F1917" t="str">
            <v>P-99</v>
          </cell>
          <cell r="G1917">
            <v>263501</v>
          </cell>
        </row>
        <row r="1918">
          <cell r="A1918">
            <v>263504</v>
          </cell>
          <cell r="B1918" t="str">
            <v>壁・せっこうボード張</v>
          </cell>
          <cell r="C1918" t="str">
            <v>厚9.5mm･準不燃・突付張・木造胴縁組共</v>
          </cell>
          <cell r="D1918" t="str">
            <v>㎡</v>
          </cell>
          <cell r="E1918">
            <v>2990</v>
          </cell>
          <cell r="F1918" t="str">
            <v>P-99</v>
          </cell>
          <cell r="G1918">
            <v>263504</v>
          </cell>
        </row>
        <row r="1919">
          <cell r="A1919">
            <v>263507</v>
          </cell>
          <cell r="B1919" t="str">
            <v>壁・せっこうボード張</v>
          </cell>
          <cell r="C1919" t="str">
            <v>厚9.5mm･準不燃・突付張・軽量鉄骨壁下地組共</v>
          </cell>
          <cell r="D1919" t="str">
            <v>㎡</v>
          </cell>
          <cell r="E1919">
            <v>3830</v>
          </cell>
          <cell r="F1919" t="str">
            <v>P-99</v>
          </cell>
          <cell r="G1919">
            <v>263507</v>
          </cell>
        </row>
        <row r="1920">
          <cell r="A1920">
            <v>263508</v>
          </cell>
          <cell r="B1920" t="str">
            <v>壁・せっこうボード張</v>
          </cell>
          <cell r="C1920" t="str">
            <v>厚9.5mm･準不燃・GL張</v>
          </cell>
          <cell r="D1920" t="str">
            <v>㎡</v>
          </cell>
          <cell r="E1920">
            <v>4490</v>
          </cell>
          <cell r="F1920" t="str">
            <v>P-99</v>
          </cell>
          <cell r="G1920">
            <v>263508</v>
          </cell>
        </row>
        <row r="1921">
          <cell r="A1921">
            <v>263511</v>
          </cell>
          <cell r="B1921" t="str">
            <v>壁・せっこうボード張</v>
          </cell>
          <cell r="C1921" t="str">
            <v>厚12.5mm･不燃・突付張・下地別途</v>
          </cell>
          <cell r="D1921" t="str">
            <v>㎡</v>
          </cell>
          <cell r="E1921">
            <v>1290</v>
          </cell>
          <cell r="F1921" t="str">
            <v>P-99</v>
          </cell>
          <cell r="G1921">
            <v>263511</v>
          </cell>
        </row>
        <row r="1922">
          <cell r="A1922">
            <v>263514</v>
          </cell>
          <cell r="B1922" t="str">
            <v>壁・せっこうボード張</v>
          </cell>
          <cell r="C1922" t="str">
            <v>厚12.5mm･不燃・突付張・木造胴縁組共</v>
          </cell>
          <cell r="D1922" t="str">
            <v>㎡</v>
          </cell>
          <cell r="E1922">
            <v>3060</v>
          </cell>
          <cell r="F1922" t="str">
            <v>P-99</v>
          </cell>
          <cell r="G1922">
            <v>263514</v>
          </cell>
        </row>
        <row r="1923">
          <cell r="A1923">
            <v>263517</v>
          </cell>
          <cell r="B1923" t="str">
            <v>壁・せっこうボード張</v>
          </cell>
          <cell r="C1923" t="str">
            <v>厚12.5mm･準不燃・突付張・軽量鉄骨壁下地組共</v>
          </cell>
          <cell r="D1923" t="str">
            <v>㎡</v>
          </cell>
          <cell r="E1923">
            <v>3900</v>
          </cell>
          <cell r="F1923" t="str">
            <v>P-99</v>
          </cell>
          <cell r="G1923">
            <v>263517</v>
          </cell>
        </row>
        <row r="1924">
          <cell r="A1924">
            <v>263518</v>
          </cell>
          <cell r="B1924" t="str">
            <v>壁・せっこうボード張</v>
          </cell>
          <cell r="C1924" t="str">
            <v>厚12.5mm･不燃・GL張</v>
          </cell>
          <cell r="D1924" t="str">
            <v>㎡</v>
          </cell>
          <cell r="E1924">
            <v>4560</v>
          </cell>
          <cell r="F1924" t="str">
            <v>P-99</v>
          </cell>
          <cell r="G1924">
            <v>263518</v>
          </cell>
        </row>
        <row r="1925">
          <cell r="A1925">
            <v>263531</v>
          </cell>
          <cell r="B1925" t="str">
            <v>壁・化粧せっこうボード張</v>
          </cell>
          <cell r="C1925" t="str">
            <v>厚9.5mm･準不燃・目透張・下地別途</v>
          </cell>
          <cell r="D1925" t="str">
            <v>㎡</v>
          </cell>
          <cell r="E1925">
            <v>1750</v>
          </cell>
          <cell r="F1925" t="str">
            <v>P-99</v>
          </cell>
          <cell r="G1925">
            <v>263531</v>
          </cell>
        </row>
        <row r="1926">
          <cell r="A1926">
            <v>263534</v>
          </cell>
          <cell r="B1926" t="str">
            <v>壁・化粧せっこうボード張</v>
          </cell>
          <cell r="C1926" t="str">
            <v>厚9.5mm･準不燃・目透張・木造胴縁組共</v>
          </cell>
          <cell r="D1926" t="str">
            <v>㎡</v>
          </cell>
          <cell r="E1926">
            <v>3520</v>
          </cell>
          <cell r="F1926" t="str">
            <v>P-99</v>
          </cell>
          <cell r="G1926">
            <v>263534</v>
          </cell>
        </row>
        <row r="1927">
          <cell r="A1927">
            <v>263537</v>
          </cell>
          <cell r="B1927" t="str">
            <v>壁・化粧せっこうボード張</v>
          </cell>
          <cell r="C1927" t="str">
            <v>厚9.5mm･準不燃・目透張・軽量鉄骨壁下地組共</v>
          </cell>
          <cell r="D1927" t="str">
            <v>㎡</v>
          </cell>
          <cell r="E1927">
            <v>4360</v>
          </cell>
          <cell r="F1927" t="str">
            <v>P-99</v>
          </cell>
          <cell r="G1927">
            <v>263537</v>
          </cell>
        </row>
        <row r="1928">
          <cell r="A1928">
            <v>263541</v>
          </cell>
          <cell r="B1928" t="str">
            <v>壁・化粧せっこうボード張</v>
          </cell>
          <cell r="C1928" t="str">
            <v>厚12.5mm･準不燃・目透張・下地別途</v>
          </cell>
          <cell r="D1928" t="str">
            <v>㎡</v>
          </cell>
          <cell r="E1928">
            <v>2080</v>
          </cell>
          <cell r="F1928" t="str">
            <v>P-100</v>
          </cell>
          <cell r="G1928">
            <v>263541</v>
          </cell>
        </row>
        <row r="1929">
          <cell r="A1929">
            <v>263544</v>
          </cell>
          <cell r="B1929" t="str">
            <v>壁・化粧せっこうボード張</v>
          </cell>
          <cell r="C1929" t="str">
            <v>厚12.5mm･準不燃・目透張・木造胴縁組共</v>
          </cell>
          <cell r="D1929" t="str">
            <v>㎡</v>
          </cell>
          <cell r="E1929">
            <v>3850</v>
          </cell>
          <cell r="F1929" t="str">
            <v>P-100</v>
          </cell>
          <cell r="G1929">
            <v>263544</v>
          </cell>
        </row>
        <row r="1930">
          <cell r="A1930">
            <v>263547</v>
          </cell>
          <cell r="B1930" t="str">
            <v>壁・化粧せっこうボード張</v>
          </cell>
          <cell r="C1930" t="str">
            <v>厚12.5mm･準不燃・目透張・軽量鉄骨壁下地組共</v>
          </cell>
          <cell r="D1930" t="str">
            <v>㎡</v>
          </cell>
          <cell r="E1930">
            <v>4690</v>
          </cell>
          <cell r="F1930" t="str">
            <v>P-100</v>
          </cell>
          <cell r="G1930">
            <v>263547</v>
          </cell>
        </row>
        <row r="1931">
          <cell r="A1931">
            <v>263551</v>
          </cell>
          <cell r="B1931" t="str">
            <v>壁・せっこうボード張</v>
          </cell>
          <cell r="C1931" t="str">
            <v>シージング･準・厚9.5mm・突付張・下地別途</v>
          </cell>
          <cell r="D1931" t="str">
            <v>㎡</v>
          </cell>
          <cell r="E1931">
            <v>1370</v>
          </cell>
          <cell r="F1931" t="str">
            <v>P-100</v>
          </cell>
          <cell r="G1931">
            <v>263551</v>
          </cell>
        </row>
        <row r="1932">
          <cell r="A1932">
            <v>263554</v>
          </cell>
          <cell r="B1932" t="str">
            <v>壁・せっこうボード張</v>
          </cell>
          <cell r="C1932" t="str">
            <v>シージング･準・厚9.5mm・突付張・木造胴縁組共</v>
          </cell>
          <cell r="D1932" t="str">
            <v>㎡</v>
          </cell>
          <cell r="E1932">
            <v>3140</v>
          </cell>
          <cell r="F1932" t="str">
            <v>P-100</v>
          </cell>
          <cell r="G1932">
            <v>263554</v>
          </cell>
        </row>
        <row r="1933">
          <cell r="A1933">
            <v>263557</v>
          </cell>
          <cell r="B1933" t="str">
            <v>壁・せっこうボード張</v>
          </cell>
          <cell r="C1933" t="str">
            <v>シージング･準・厚9.5mm・突付張・軽量鉄骨壁下地組共</v>
          </cell>
          <cell r="D1933" t="str">
            <v>㎡</v>
          </cell>
          <cell r="E1933">
            <v>3980</v>
          </cell>
          <cell r="F1933" t="str">
            <v>P-100</v>
          </cell>
          <cell r="G1933">
            <v>263557</v>
          </cell>
        </row>
        <row r="1934">
          <cell r="A1934">
            <v>263558</v>
          </cell>
          <cell r="B1934" t="str">
            <v>壁・せっこうボード張</v>
          </cell>
          <cell r="C1934" t="str">
            <v>シージング･準・厚9.5mm・GL張</v>
          </cell>
          <cell r="D1934" t="str">
            <v>㎡</v>
          </cell>
          <cell r="E1934">
            <v>4640</v>
          </cell>
          <cell r="F1934" t="str">
            <v>P-100</v>
          </cell>
          <cell r="G1934">
            <v>263558</v>
          </cell>
        </row>
        <row r="1935">
          <cell r="A1935">
            <v>263561</v>
          </cell>
          <cell r="B1935" t="str">
            <v>壁・せっこうボード張</v>
          </cell>
          <cell r="C1935" t="str">
            <v>シージング･準・厚12.5mm・突付張・下地別途</v>
          </cell>
          <cell r="D1935" t="str">
            <v>㎡</v>
          </cell>
          <cell r="E1935">
            <v>1420</v>
          </cell>
          <cell r="F1935" t="str">
            <v>P-100</v>
          </cell>
          <cell r="G1935">
            <v>263561</v>
          </cell>
        </row>
        <row r="1936">
          <cell r="A1936">
            <v>263564</v>
          </cell>
          <cell r="B1936" t="str">
            <v>壁・せっこうボード張</v>
          </cell>
          <cell r="C1936" t="str">
            <v>シージング･準・厚12.5mm・突付張・木造胴縁組共</v>
          </cell>
          <cell r="D1936" t="str">
            <v>㎡</v>
          </cell>
          <cell r="E1936">
            <v>3190</v>
          </cell>
          <cell r="F1936" t="str">
            <v>P-100</v>
          </cell>
          <cell r="G1936">
            <v>263564</v>
          </cell>
        </row>
        <row r="1937">
          <cell r="A1937">
            <v>263567</v>
          </cell>
          <cell r="B1937" t="str">
            <v>壁・せっこうボード張</v>
          </cell>
          <cell r="C1937" t="str">
            <v>シージング･準・厚12.5mm・突付張・軽量鉄骨壁下地組</v>
          </cell>
          <cell r="D1937" t="str">
            <v>㎡</v>
          </cell>
          <cell r="E1937">
            <v>4030</v>
          </cell>
          <cell r="F1937" t="str">
            <v>P-100</v>
          </cell>
          <cell r="G1937">
            <v>263567</v>
          </cell>
        </row>
        <row r="1938">
          <cell r="A1938">
            <v>263568</v>
          </cell>
          <cell r="B1938" t="str">
            <v>壁・せっこうボード張</v>
          </cell>
          <cell r="C1938" t="str">
            <v>シージング･準・厚12.5mm・GL張</v>
          </cell>
          <cell r="D1938" t="str">
            <v>㎡</v>
          </cell>
          <cell r="E1938">
            <v>4700</v>
          </cell>
          <cell r="F1938" t="str">
            <v>P-100</v>
          </cell>
          <cell r="G1938">
            <v>263568</v>
          </cell>
        </row>
        <row r="1939">
          <cell r="A1939">
            <v>263571</v>
          </cell>
          <cell r="B1939" t="str">
            <v>壁・スレートボード張</v>
          </cell>
          <cell r="C1939" t="str">
            <v>ﾌﾚｷｼﾌﾞﾙ板・厚5mm･突付張・下地別途</v>
          </cell>
          <cell r="D1939" t="str">
            <v>㎡</v>
          </cell>
          <cell r="E1939">
            <v>2200</v>
          </cell>
          <cell r="F1939" t="str">
            <v>P-100</v>
          </cell>
          <cell r="G1939">
            <v>263571</v>
          </cell>
        </row>
        <row r="1940">
          <cell r="A1940">
            <v>263574</v>
          </cell>
          <cell r="B1940" t="str">
            <v>壁・スレートボード張</v>
          </cell>
          <cell r="C1940" t="str">
            <v>ﾌﾚｷｼﾌﾞﾙ板・厚5mm・突付張・木造胴縁組共</v>
          </cell>
          <cell r="D1940" t="str">
            <v>㎡</v>
          </cell>
          <cell r="E1940">
            <v>3970</v>
          </cell>
          <cell r="F1940" t="str">
            <v>P-100</v>
          </cell>
          <cell r="G1940">
            <v>263574</v>
          </cell>
        </row>
        <row r="1941">
          <cell r="A1941">
            <v>263577</v>
          </cell>
          <cell r="B1941" t="str">
            <v>壁・スレートボード張</v>
          </cell>
          <cell r="C1941" t="str">
            <v>ﾌﾚｷｼﾌﾞﾙ板・厚5mm・突付張・軽量鉄骨壁下地組共</v>
          </cell>
          <cell r="D1941" t="str">
            <v>㎡</v>
          </cell>
          <cell r="E1941">
            <v>4810</v>
          </cell>
          <cell r="F1941" t="str">
            <v>P-100</v>
          </cell>
          <cell r="G1941">
            <v>263577</v>
          </cell>
        </row>
        <row r="1942">
          <cell r="A1942">
            <v>263581</v>
          </cell>
          <cell r="B1942" t="str">
            <v>壁・スレートボード張</v>
          </cell>
          <cell r="C1942" t="str">
            <v>ﾌﾚｷｼﾌﾞﾙ板・厚6mm･突付張・下地別途</v>
          </cell>
          <cell r="D1942" t="str">
            <v>㎡</v>
          </cell>
          <cell r="E1942">
            <v>2450</v>
          </cell>
          <cell r="F1942" t="str">
            <v>P-100</v>
          </cell>
          <cell r="G1942">
            <v>263581</v>
          </cell>
        </row>
        <row r="1943">
          <cell r="A1943">
            <v>263584</v>
          </cell>
          <cell r="B1943" t="str">
            <v>壁・スレートボード張</v>
          </cell>
          <cell r="C1943" t="str">
            <v>ﾌﾚｷｼﾌﾞﾙ板・厚6mm・突付張・木造胴縁組共</v>
          </cell>
          <cell r="D1943" t="str">
            <v>㎡</v>
          </cell>
          <cell r="E1943">
            <v>4220</v>
          </cell>
          <cell r="F1943" t="str">
            <v>P-100</v>
          </cell>
          <cell r="G1943">
            <v>263584</v>
          </cell>
        </row>
        <row r="1944">
          <cell r="A1944">
            <v>263587</v>
          </cell>
          <cell r="B1944" t="str">
            <v>壁・スレートボード張</v>
          </cell>
          <cell r="C1944" t="str">
            <v>ﾌﾚｷｼﾌﾞﾙ板・厚6mm・突付張・軽量鉄骨壁下地組共</v>
          </cell>
          <cell r="D1944" t="str">
            <v>㎡</v>
          </cell>
          <cell r="E1944">
            <v>5060</v>
          </cell>
          <cell r="F1944" t="str">
            <v>P-100</v>
          </cell>
          <cell r="G1944">
            <v>263587</v>
          </cell>
        </row>
        <row r="1945">
          <cell r="A1945">
            <v>263591</v>
          </cell>
          <cell r="B1945" t="str">
            <v>壁・スレートボード張</v>
          </cell>
          <cell r="C1945" t="str">
            <v>ﾌﾚｷｼﾌﾞﾙ板・厚8mm･突付張・下地別途</v>
          </cell>
          <cell r="D1945" t="str">
            <v>㎡</v>
          </cell>
          <cell r="E1945">
            <v>2900</v>
          </cell>
          <cell r="F1945" t="str">
            <v>P-100</v>
          </cell>
          <cell r="G1945">
            <v>263591</v>
          </cell>
        </row>
        <row r="1946">
          <cell r="A1946">
            <v>263594</v>
          </cell>
          <cell r="B1946" t="str">
            <v>壁・スレートボード張</v>
          </cell>
          <cell r="C1946" t="str">
            <v>ﾌﾚｷｼﾌﾞﾙ板・厚8mm・突付張・木造胴縁組共</v>
          </cell>
          <cell r="D1946" t="str">
            <v>㎡</v>
          </cell>
          <cell r="E1946">
            <v>4670</v>
          </cell>
          <cell r="F1946" t="str">
            <v>P-100</v>
          </cell>
          <cell r="G1946">
            <v>263594</v>
          </cell>
        </row>
        <row r="1947">
          <cell r="A1947">
            <v>263597</v>
          </cell>
          <cell r="B1947" t="str">
            <v>壁・スレートボード張</v>
          </cell>
          <cell r="C1947" t="str">
            <v>ﾌﾚｷｼﾌﾞﾙ板・厚8mm・突付張・軽量鉄骨壁下地組共</v>
          </cell>
          <cell r="D1947" t="str">
            <v>㎡</v>
          </cell>
          <cell r="E1947">
            <v>5510</v>
          </cell>
          <cell r="F1947" t="str">
            <v>P-100</v>
          </cell>
          <cell r="G1947">
            <v>263597</v>
          </cell>
        </row>
        <row r="1948">
          <cell r="A1948">
            <v>263601</v>
          </cell>
          <cell r="B1948" t="str">
            <v>壁・化粧スレートボード張</v>
          </cell>
          <cell r="C1948" t="str">
            <v>外装用・厚5mm･突付張・下地別途</v>
          </cell>
          <cell r="D1948" t="str">
            <v>㎡</v>
          </cell>
          <cell r="E1948">
            <v>3190</v>
          </cell>
          <cell r="F1948" t="str">
            <v>P-100</v>
          </cell>
          <cell r="G1948">
            <v>263601</v>
          </cell>
        </row>
        <row r="1949">
          <cell r="A1949">
            <v>263604</v>
          </cell>
          <cell r="B1949" t="str">
            <v>壁・化粧スレートボード張</v>
          </cell>
          <cell r="C1949" t="str">
            <v>外装用・厚5mm・突付張・木造胴縁組共</v>
          </cell>
          <cell r="D1949" t="str">
            <v>㎡</v>
          </cell>
          <cell r="E1949">
            <v>4960</v>
          </cell>
          <cell r="F1949" t="str">
            <v>P-100</v>
          </cell>
          <cell r="G1949">
            <v>263604</v>
          </cell>
        </row>
        <row r="1950">
          <cell r="A1950">
            <v>263607</v>
          </cell>
          <cell r="B1950" t="str">
            <v>壁・化粧スレートボード張</v>
          </cell>
          <cell r="C1950" t="str">
            <v>外装用・厚5mm・突付張・軽量鉄骨壁下地組共</v>
          </cell>
          <cell r="D1950" t="str">
            <v>㎡</v>
          </cell>
          <cell r="E1950">
            <v>5800</v>
          </cell>
          <cell r="F1950" t="str">
            <v>P-100</v>
          </cell>
          <cell r="G1950">
            <v>263607</v>
          </cell>
        </row>
        <row r="1951">
          <cell r="A1951">
            <v>263611</v>
          </cell>
          <cell r="B1951" t="str">
            <v>壁・化粧スレートボード張</v>
          </cell>
          <cell r="C1951" t="str">
            <v>外装用・厚6mm･突付張・下地別途</v>
          </cell>
          <cell r="D1951" t="str">
            <v>㎡</v>
          </cell>
          <cell r="E1951">
            <v>3450</v>
          </cell>
          <cell r="F1951" t="str">
            <v>P-100</v>
          </cell>
          <cell r="G1951">
            <v>263611</v>
          </cell>
        </row>
        <row r="1952">
          <cell r="A1952">
            <v>263614</v>
          </cell>
          <cell r="B1952" t="str">
            <v>壁・化粧スレートボード張</v>
          </cell>
          <cell r="C1952" t="str">
            <v>外装用・厚6mm・突付張・木造胴縁組共</v>
          </cell>
          <cell r="D1952" t="str">
            <v>㎡</v>
          </cell>
          <cell r="E1952">
            <v>5220</v>
          </cell>
          <cell r="F1952" t="str">
            <v>P-100</v>
          </cell>
          <cell r="G1952">
            <v>263614</v>
          </cell>
        </row>
        <row r="1953">
          <cell r="A1953">
            <v>263617</v>
          </cell>
          <cell r="B1953" t="str">
            <v>壁・化粧スレートボード張</v>
          </cell>
          <cell r="C1953" t="str">
            <v>外装用・厚6mm・突付張・軽量鉄骨壁下地組共</v>
          </cell>
          <cell r="D1953" t="str">
            <v>㎡</v>
          </cell>
          <cell r="E1953">
            <v>6060</v>
          </cell>
          <cell r="F1953" t="str">
            <v>P-100</v>
          </cell>
          <cell r="G1953">
            <v>263617</v>
          </cell>
        </row>
        <row r="1954">
          <cell r="A1954">
            <v>263621</v>
          </cell>
          <cell r="B1954" t="str">
            <v>壁・けい酸カルシウム板張</v>
          </cell>
          <cell r="C1954" t="str">
            <v>厚6mm･突付張・下地別途</v>
          </cell>
          <cell r="D1954" t="str">
            <v>㎡</v>
          </cell>
          <cell r="E1954">
            <v>1890</v>
          </cell>
          <cell r="F1954" t="str">
            <v>P-100</v>
          </cell>
          <cell r="G1954">
            <v>263621</v>
          </cell>
        </row>
        <row r="1955">
          <cell r="A1955">
            <v>263624</v>
          </cell>
          <cell r="B1955" t="str">
            <v>壁・けい酸カルシウム板張</v>
          </cell>
          <cell r="C1955" t="str">
            <v>厚6mm・突付張・木造胴縁組共</v>
          </cell>
          <cell r="D1955" t="str">
            <v>㎡</v>
          </cell>
          <cell r="E1955">
            <v>3660</v>
          </cell>
          <cell r="F1955" t="str">
            <v>P-100</v>
          </cell>
          <cell r="G1955">
            <v>263624</v>
          </cell>
        </row>
        <row r="1956">
          <cell r="A1956">
            <v>263627</v>
          </cell>
          <cell r="B1956" t="str">
            <v>壁・けい酸カルシウム板張</v>
          </cell>
          <cell r="C1956" t="str">
            <v>厚6mm・突付張・軽量鉄骨壁下地組共</v>
          </cell>
          <cell r="D1956" t="str">
            <v>㎡</v>
          </cell>
          <cell r="E1956">
            <v>4500</v>
          </cell>
          <cell r="F1956" t="str">
            <v>P-100</v>
          </cell>
          <cell r="G1956">
            <v>263627</v>
          </cell>
        </row>
        <row r="1957">
          <cell r="A1957">
            <v>263631</v>
          </cell>
          <cell r="B1957" t="str">
            <v>壁・けい酸カルシウム板張</v>
          </cell>
          <cell r="C1957" t="str">
            <v>厚8mm･突付張・下地別途</v>
          </cell>
          <cell r="D1957" t="str">
            <v>㎡</v>
          </cell>
          <cell r="E1957">
            <v>2250</v>
          </cell>
          <cell r="F1957" t="str">
            <v>P-100</v>
          </cell>
          <cell r="G1957">
            <v>263631</v>
          </cell>
        </row>
        <row r="1958">
          <cell r="A1958">
            <v>263634</v>
          </cell>
          <cell r="B1958" t="str">
            <v>壁・けい酸カルシウム板張</v>
          </cell>
          <cell r="C1958" t="str">
            <v>厚8mm・突付張・木造胴縁組共</v>
          </cell>
          <cell r="D1958" t="str">
            <v>㎡</v>
          </cell>
          <cell r="E1958">
            <v>4020</v>
          </cell>
          <cell r="F1958" t="str">
            <v>P-100</v>
          </cell>
          <cell r="G1958">
            <v>263634</v>
          </cell>
        </row>
        <row r="1959">
          <cell r="A1959">
            <v>263637</v>
          </cell>
          <cell r="B1959" t="str">
            <v>壁・けい酸カルシウム板張</v>
          </cell>
          <cell r="C1959" t="str">
            <v>厚8mm・突付張・軽量鉄骨壁下地組共</v>
          </cell>
          <cell r="D1959" t="str">
            <v>㎡</v>
          </cell>
          <cell r="E1959">
            <v>4860</v>
          </cell>
          <cell r="F1959" t="str">
            <v>P-100</v>
          </cell>
          <cell r="G1959">
            <v>263637</v>
          </cell>
        </row>
        <row r="1960">
          <cell r="A1960">
            <v>263641</v>
          </cell>
          <cell r="B1960" t="str">
            <v>壁・けい酸カルシウム板張</v>
          </cell>
          <cell r="C1960" t="str">
            <v>厚10mm･突付張・下地別途</v>
          </cell>
          <cell r="D1960" t="str">
            <v>㎡</v>
          </cell>
          <cell r="E1960">
            <v>2580</v>
          </cell>
          <cell r="F1960" t="str">
            <v>P-100</v>
          </cell>
          <cell r="G1960">
            <v>263641</v>
          </cell>
        </row>
        <row r="1961">
          <cell r="A1961">
            <v>263644</v>
          </cell>
          <cell r="B1961" t="str">
            <v>壁・けい酸カルシウム板張</v>
          </cell>
          <cell r="C1961" t="str">
            <v>厚10mm・突付張・木造胴縁組共</v>
          </cell>
          <cell r="D1961" t="str">
            <v>㎡</v>
          </cell>
          <cell r="E1961">
            <v>4350</v>
          </cell>
          <cell r="F1961" t="str">
            <v>P-100</v>
          </cell>
          <cell r="G1961">
            <v>263644</v>
          </cell>
        </row>
        <row r="1962">
          <cell r="A1962">
            <v>263647</v>
          </cell>
          <cell r="B1962" t="str">
            <v>壁・けい酸カルシウム板張</v>
          </cell>
          <cell r="C1962" t="str">
            <v>厚10mm・突付張・軽量鉄骨壁下地組共</v>
          </cell>
          <cell r="D1962" t="str">
            <v>㎡</v>
          </cell>
          <cell r="E1962">
            <v>5190</v>
          </cell>
          <cell r="F1962" t="str">
            <v>P-100</v>
          </cell>
          <cell r="G1962">
            <v>263647</v>
          </cell>
        </row>
        <row r="1963">
          <cell r="A1963">
            <v>263651</v>
          </cell>
          <cell r="B1963" t="str">
            <v>壁・けい酸カルシウム板張</v>
          </cell>
          <cell r="C1963" t="str">
            <v>厚12mm･突付張・下地別途</v>
          </cell>
          <cell r="D1963" t="str">
            <v>㎡</v>
          </cell>
          <cell r="E1963">
            <v>2880</v>
          </cell>
          <cell r="F1963" t="str">
            <v>P-100</v>
          </cell>
          <cell r="G1963">
            <v>263651</v>
          </cell>
        </row>
        <row r="1964">
          <cell r="A1964">
            <v>263654</v>
          </cell>
          <cell r="B1964" t="str">
            <v>壁・けい酸カルシウム板張</v>
          </cell>
          <cell r="C1964" t="str">
            <v>厚12mm・突付張・木造胴縁組共</v>
          </cell>
          <cell r="D1964" t="str">
            <v>㎡</v>
          </cell>
          <cell r="E1964">
            <v>4650</v>
          </cell>
          <cell r="F1964" t="str">
            <v>P-100</v>
          </cell>
          <cell r="G1964">
            <v>263654</v>
          </cell>
        </row>
        <row r="1965">
          <cell r="A1965">
            <v>263657</v>
          </cell>
          <cell r="B1965" t="str">
            <v>壁・けい酸カルシウム板張</v>
          </cell>
          <cell r="C1965" t="str">
            <v>厚12mm・突付張・軽量鉄骨壁下地組共</v>
          </cell>
          <cell r="D1965" t="str">
            <v>㎡</v>
          </cell>
          <cell r="E1965">
            <v>5490</v>
          </cell>
          <cell r="F1965" t="str">
            <v>P-100</v>
          </cell>
          <cell r="G1965">
            <v>263657</v>
          </cell>
        </row>
        <row r="1966">
          <cell r="A1966">
            <v>263661</v>
          </cell>
          <cell r="B1966" t="str">
            <v>壁・けい酸カルシウム板張</v>
          </cell>
          <cell r="C1966" t="str">
            <v>化粧板・厚6mm･目透張・下地別途</v>
          </cell>
          <cell r="D1966" t="str">
            <v>㎡</v>
          </cell>
          <cell r="E1966">
            <v>4190</v>
          </cell>
          <cell r="F1966" t="str">
            <v>P-100</v>
          </cell>
          <cell r="G1966">
            <v>263661</v>
          </cell>
        </row>
        <row r="1967">
          <cell r="A1967">
            <v>263664</v>
          </cell>
          <cell r="B1967" t="str">
            <v>壁・けい酸カルシウム板張</v>
          </cell>
          <cell r="C1967" t="str">
            <v>化粧板・厚6mm･目透張・木造胴縁組共</v>
          </cell>
          <cell r="D1967" t="str">
            <v>㎡</v>
          </cell>
          <cell r="E1967">
            <v>5960</v>
          </cell>
          <cell r="F1967" t="str">
            <v>P-100</v>
          </cell>
          <cell r="G1967">
            <v>263664</v>
          </cell>
        </row>
        <row r="1968">
          <cell r="A1968">
            <v>263667</v>
          </cell>
          <cell r="B1968" t="str">
            <v>壁・けい酸カルシウム板張</v>
          </cell>
          <cell r="C1968" t="str">
            <v>化粧板・厚6mm･目透張・軽量鉄骨壁下地組共</v>
          </cell>
          <cell r="D1968" t="str">
            <v>㎡</v>
          </cell>
          <cell r="E1968">
            <v>6800</v>
          </cell>
          <cell r="F1968" t="str">
            <v>P-100</v>
          </cell>
          <cell r="G1968">
            <v>263667</v>
          </cell>
        </row>
        <row r="1969">
          <cell r="A1969">
            <v>263671</v>
          </cell>
          <cell r="B1969" t="str">
            <v>壁・けい酸カルシウム板張</v>
          </cell>
          <cell r="C1969" t="str">
            <v>化粧板・（硬質系）・厚4mm･目透張・下地別途</v>
          </cell>
          <cell r="D1969" t="str">
            <v>㎡</v>
          </cell>
          <cell r="E1969">
            <v>6600</v>
          </cell>
          <cell r="F1969" t="str">
            <v>P-100</v>
          </cell>
          <cell r="G1969">
            <v>263671</v>
          </cell>
        </row>
        <row r="1970">
          <cell r="A1970">
            <v>263674</v>
          </cell>
          <cell r="B1970" t="str">
            <v>壁・けい酸カルシウム板張</v>
          </cell>
          <cell r="C1970" t="str">
            <v>化粧板・（硬質系）・厚4mm･目透張・木造胴縁組共</v>
          </cell>
          <cell r="D1970" t="str">
            <v>㎡</v>
          </cell>
          <cell r="E1970">
            <v>8370</v>
          </cell>
          <cell r="F1970" t="str">
            <v>P-100</v>
          </cell>
          <cell r="G1970">
            <v>263674</v>
          </cell>
        </row>
        <row r="1971">
          <cell r="A1971">
            <v>263677</v>
          </cell>
          <cell r="B1971" t="str">
            <v>壁・けい酸カルシウム板張</v>
          </cell>
          <cell r="C1971" t="str">
            <v>化粧板・（硬質系）・厚4mm･目透張・軽量壁下地組共</v>
          </cell>
          <cell r="D1971" t="str">
            <v>㎡</v>
          </cell>
          <cell r="E1971">
            <v>9210</v>
          </cell>
          <cell r="F1971" t="str">
            <v>P-100</v>
          </cell>
          <cell r="G1971">
            <v>263677</v>
          </cell>
        </row>
        <row r="1972">
          <cell r="A1972">
            <v>263681</v>
          </cell>
          <cell r="B1972" t="str">
            <v>壁・スラブせっこう板張</v>
          </cell>
          <cell r="C1972" t="str">
            <v>タイルボード・厚8mm･下地別途</v>
          </cell>
          <cell r="D1972" t="str">
            <v>㎡</v>
          </cell>
          <cell r="E1972">
            <v>2450</v>
          </cell>
          <cell r="F1972" t="str">
            <v>P-100</v>
          </cell>
          <cell r="G1972">
            <v>263681</v>
          </cell>
        </row>
        <row r="1973">
          <cell r="A1973">
            <v>263682</v>
          </cell>
          <cell r="B1973" t="str">
            <v>壁・スラブせっこう板張</v>
          </cell>
          <cell r="C1973" t="str">
            <v>タイルボード・厚8mm・木造胴縁組共</v>
          </cell>
          <cell r="D1973" t="str">
            <v>㎡</v>
          </cell>
          <cell r="E1973">
            <v>4220</v>
          </cell>
          <cell r="F1973" t="str">
            <v>P-100</v>
          </cell>
          <cell r="G1973">
            <v>263682</v>
          </cell>
        </row>
        <row r="1974">
          <cell r="A1974">
            <v>263683</v>
          </cell>
          <cell r="B1974" t="str">
            <v>壁・スラブせっこう板張</v>
          </cell>
          <cell r="C1974" t="str">
            <v>タイルボード・厚8mm・軽量鉄骨壁下地組共</v>
          </cell>
          <cell r="D1974" t="str">
            <v>㎡</v>
          </cell>
          <cell r="E1974">
            <v>5060</v>
          </cell>
          <cell r="F1974" t="str">
            <v>P-100</v>
          </cell>
          <cell r="G1974">
            <v>263683</v>
          </cell>
        </row>
        <row r="1975">
          <cell r="A1975">
            <v>263685</v>
          </cell>
          <cell r="B1975" t="str">
            <v>壁・合成樹脂板張</v>
          </cell>
          <cell r="C1975" t="str">
            <v>メラミン樹脂板・厚12mm･下地別途</v>
          </cell>
          <cell r="D1975" t="str">
            <v>㎡</v>
          </cell>
          <cell r="E1975">
            <v>3250</v>
          </cell>
          <cell r="F1975" t="str">
            <v>P-100</v>
          </cell>
          <cell r="G1975">
            <v>263685</v>
          </cell>
        </row>
        <row r="1976">
          <cell r="A1976">
            <v>263686</v>
          </cell>
          <cell r="B1976" t="str">
            <v>壁・合成樹脂板張</v>
          </cell>
          <cell r="C1976" t="str">
            <v>メラミン樹脂板・厚12mm・木造胴縁組共</v>
          </cell>
          <cell r="D1976" t="str">
            <v>㎡</v>
          </cell>
          <cell r="E1976">
            <v>5020</v>
          </cell>
          <cell r="F1976" t="str">
            <v>P-101</v>
          </cell>
          <cell r="G1976">
            <v>263686</v>
          </cell>
        </row>
        <row r="1977">
          <cell r="A1977">
            <v>263687</v>
          </cell>
          <cell r="B1977" t="str">
            <v>壁・合成樹脂板張</v>
          </cell>
          <cell r="C1977" t="str">
            <v>メラミン樹脂板・厚12mm・軽量鉄骨壁下地組共</v>
          </cell>
          <cell r="D1977" t="str">
            <v>㎡</v>
          </cell>
          <cell r="E1977">
            <v>5860</v>
          </cell>
          <cell r="F1977" t="str">
            <v>P-101</v>
          </cell>
          <cell r="G1977">
            <v>263687</v>
          </cell>
        </row>
        <row r="1978">
          <cell r="A1978">
            <v>263691</v>
          </cell>
          <cell r="B1978" t="str">
            <v>壁・硬質繊維板張</v>
          </cell>
          <cell r="C1978" t="str">
            <v>ハードボード・厚3.5mm･下地別途</v>
          </cell>
          <cell r="D1978" t="str">
            <v>㎡</v>
          </cell>
          <cell r="E1978">
            <v>1400</v>
          </cell>
          <cell r="F1978" t="str">
            <v>P-101</v>
          </cell>
          <cell r="G1978">
            <v>263691</v>
          </cell>
        </row>
        <row r="1979">
          <cell r="A1979">
            <v>263692</v>
          </cell>
          <cell r="B1979" t="str">
            <v>壁・硬質繊維板張</v>
          </cell>
          <cell r="C1979" t="str">
            <v>ハードボード・厚3.5mm・木造胴縁組共</v>
          </cell>
          <cell r="D1979" t="str">
            <v>㎡</v>
          </cell>
          <cell r="E1979">
            <v>3170</v>
          </cell>
          <cell r="F1979" t="str">
            <v>P-101</v>
          </cell>
          <cell r="G1979">
            <v>263692</v>
          </cell>
        </row>
        <row r="1980">
          <cell r="A1980">
            <v>263693</v>
          </cell>
          <cell r="B1980" t="str">
            <v>壁・硬質繊維板張</v>
          </cell>
          <cell r="C1980" t="str">
            <v>ハードボード・厚3.5mm・軽量鉄骨壁下地組共</v>
          </cell>
          <cell r="D1980" t="str">
            <v>㎡</v>
          </cell>
          <cell r="E1980">
            <v>4010</v>
          </cell>
          <cell r="F1980" t="str">
            <v>P-101</v>
          </cell>
          <cell r="G1980">
            <v>263693</v>
          </cell>
        </row>
        <row r="1981">
          <cell r="A1981">
            <v>263695</v>
          </cell>
          <cell r="B1981" t="str">
            <v>壁・硬質繊維板張</v>
          </cell>
          <cell r="C1981" t="str">
            <v>ハードボード・厚5mm･下地別途</v>
          </cell>
          <cell r="D1981" t="str">
            <v>㎡</v>
          </cell>
          <cell r="E1981">
            <v>1570</v>
          </cell>
          <cell r="F1981" t="str">
            <v>P-101</v>
          </cell>
          <cell r="G1981">
            <v>263695</v>
          </cell>
        </row>
        <row r="1982">
          <cell r="A1982">
            <v>263696</v>
          </cell>
          <cell r="B1982" t="str">
            <v>壁・硬質繊維板張</v>
          </cell>
          <cell r="C1982" t="str">
            <v>ハードボード・厚5mm・木造胴縁組共</v>
          </cell>
          <cell r="D1982" t="str">
            <v>㎡</v>
          </cell>
          <cell r="E1982">
            <v>3340</v>
          </cell>
          <cell r="F1982" t="str">
            <v>P-101</v>
          </cell>
          <cell r="G1982">
            <v>263696</v>
          </cell>
        </row>
        <row r="1983">
          <cell r="A1983">
            <v>263697</v>
          </cell>
          <cell r="B1983" t="str">
            <v>壁・硬質繊維板張</v>
          </cell>
          <cell r="C1983" t="str">
            <v>ハードボード・厚5mm・軽量鉄骨壁下地組共</v>
          </cell>
          <cell r="D1983" t="str">
            <v>㎡</v>
          </cell>
          <cell r="E1983">
            <v>4180</v>
          </cell>
          <cell r="F1983" t="str">
            <v>P-101</v>
          </cell>
          <cell r="G1983">
            <v>263697</v>
          </cell>
        </row>
        <row r="1984">
          <cell r="A1984">
            <v>263701</v>
          </cell>
          <cell r="B1984" t="str">
            <v>壁・複合板張</v>
          </cell>
          <cell r="C1984" t="str">
            <v>厚30mm･（フレキ+木毛）・突付張・下地別途</v>
          </cell>
          <cell r="D1984" t="str">
            <v>㎡</v>
          </cell>
          <cell r="E1984">
            <v>3430</v>
          </cell>
          <cell r="F1984" t="str">
            <v>P-101</v>
          </cell>
          <cell r="G1984">
            <v>263701</v>
          </cell>
        </row>
        <row r="1985">
          <cell r="A1985">
            <v>263704</v>
          </cell>
          <cell r="B1985" t="str">
            <v>壁・複合板張</v>
          </cell>
          <cell r="C1985" t="str">
            <v>厚30mm･（フレキ+木毛）・突付張・木造胴縁組共</v>
          </cell>
          <cell r="D1985" t="str">
            <v>㎡</v>
          </cell>
          <cell r="E1985">
            <v>5200</v>
          </cell>
          <cell r="F1985" t="str">
            <v>P-101</v>
          </cell>
          <cell r="G1985">
            <v>263704</v>
          </cell>
        </row>
        <row r="1986">
          <cell r="A1986">
            <v>263707</v>
          </cell>
          <cell r="B1986" t="str">
            <v>壁・複合板張</v>
          </cell>
          <cell r="C1986" t="str">
            <v>厚30mm･（フレキ+木毛）・突付張・軽鉄下地組共</v>
          </cell>
          <cell r="D1986" t="str">
            <v>㎡</v>
          </cell>
          <cell r="E1986">
            <v>6040</v>
          </cell>
          <cell r="F1986" t="str">
            <v>P-101</v>
          </cell>
          <cell r="G1986">
            <v>263707</v>
          </cell>
        </row>
        <row r="1987">
          <cell r="A1987">
            <v>263708</v>
          </cell>
          <cell r="B1987" t="str">
            <v>壁・複合板張</v>
          </cell>
          <cell r="C1987" t="str">
            <v>厚30mm･（フレキ+木毛）・GL張</v>
          </cell>
          <cell r="D1987" t="str">
            <v>㎡</v>
          </cell>
          <cell r="E1987">
            <v>6700</v>
          </cell>
          <cell r="F1987" t="str">
            <v>P-101</v>
          </cell>
          <cell r="G1987">
            <v>263708</v>
          </cell>
        </row>
        <row r="1988">
          <cell r="A1988">
            <v>263711</v>
          </cell>
          <cell r="B1988" t="str">
            <v>壁・複合板張</v>
          </cell>
          <cell r="C1988" t="str">
            <v>厚30mm･（フ+木毛＋フ）・突付張・下地別途</v>
          </cell>
          <cell r="D1988" t="str">
            <v>㎡</v>
          </cell>
          <cell r="E1988">
            <v>4510</v>
          </cell>
          <cell r="F1988" t="str">
            <v>P-101</v>
          </cell>
          <cell r="G1988">
            <v>263711</v>
          </cell>
        </row>
        <row r="1989">
          <cell r="A1989">
            <v>263714</v>
          </cell>
          <cell r="B1989" t="str">
            <v>壁・複合板張</v>
          </cell>
          <cell r="C1989" t="str">
            <v>厚30mm･（フ+木毛＋フ）・突付張・木造胴縁組共</v>
          </cell>
          <cell r="D1989" t="str">
            <v>㎡</v>
          </cell>
          <cell r="E1989">
            <v>6280</v>
          </cell>
          <cell r="F1989" t="str">
            <v>P-101</v>
          </cell>
          <cell r="G1989">
            <v>263714</v>
          </cell>
        </row>
        <row r="1990">
          <cell r="A1990">
            <v>263717</v>
          </cell>
          <cell r="B1990" t="str">
            <v>壁・複合板張</v>
          </cell>
          <cell r="C1990" t="str">
            <v>厚30mm･（フ+木毛＋フ）・突付張・軽鉄下地組共</v>
          </cell>
          <cell r="D1990" t="str">
            <v>㎡</v>
          </cell>
          <cell r="E1990">
            <v>7120</v>
          </cell>
          <cell r="F1990" t="str">
            <v>P-101</v>
          </cell>
          <cell r="G1990">
            <v>263717</v>
          </cell>
        </row>
        <row r="1991">
          <cell r="A1991">
            <v>263718</v>
          </cell>
          <cell r="B1991" t="str">
            <v>壁・複合板張</v>
          </cell>
          <cell r="C1991" t="str">
            <v>厚30mm･（フ+木毛＋フ）・GL張</v>
          </cell>
          <cell r="D1991" t="str">
            <v>㎡</v>
          </cell>
          <cell r="E1991">
            <v>7780</v>
          </cell>
          <cell r="F1991" t="str">
            <v>P-101</v>
          </cell>
          <cell r="G1991">
            <v>263718</v>
          </cell>
        </row>
        <row r="1992">
          <cell r="A1992">
            <v>263721</v>
          </cell>
          <cell r="B1992" t="str">
            <v>壁・複合板張・（耐火）</v>
          </cell>
          <cell r="C1992" t="str">
            <v>厚30mm･（フ+木毛＋フ）・突付張・下地別途</v>
          </cell>
          <cell r="D1992" t="str">
            <v>㎡</v>
          </cell>
          <cell r="E1992">
            <v>4590</v>
          </cell>
          <cell r="F1992" t="str">
            <v>P-101</v>
          </cell>
          <cell r="G1992">
            <v>263721</v>
          </cell>
        </row>
        <row r="1993">
          <cell r="A1993">
            <v>263724</v>
          </cell>
          <cell r="B1993" t="str">
            <v>壁・複合板張・（耐火）</v>
          </cell>
          <cell r="C1993" t="str">
            <v>厚30mm･（フ+木毛＋フ）・突付張・木造胴縁組共</v>
          </cell>
          <cell r="D1993" t="str">
            <v>㎡</v>
          </cell>
          <cell r="E1993">
            <v>6360</v>
          </cell>
          <cell r="F1993" t="str">
            <v>P-101</v>
          </cell>
          <cell r="G1993">
            <v>263724</v>
          </cell>
        </row>
        <row r="1994">
          <cell r="A1994">
            <v>263727</v>
          </cell>
          <cell r="B1994" t="str">
            <v>壁・複合板張・（耐火）</v>
          </cell>
          <cell r="C1994" t="str">
            <v>厚30mm･（フ+木毛＋フ）・突付張・軽鉄下地組共</v>
          </cell>
          <cell r="D1994" t="str">
            <v>㎡</v>
          </cell>
          <cell r="E1994">
            <v>7200</v>
          </cell>
          <cell r="F1994" t="str">
            <v>P-101</v>
          </cell>
          <cell r="G1994">
            <v>263727</v>
          </cell>
        </row>
        <row r="1995">
          <cell r="A1995">
            <v>263728</v>
          </cell>
          <cell r="B1995" t="str">
            <v>壁・複合板張・（耐火）</v>
          </cell>
          <cell r="C1995" t="str">
            <v>厚30mm･（フ+木毛＋フ）・GL張</v>
          </cell>
          <cell r="D1995" t="str">
            <v>㎡</v>
          </cell>
          <cell r="E1995">
            <v>7860</v>
          </cell>
          <cell r="F1995" t="str">
            <v>P-101</v>
          </cell>
          <cell r="G1995">
            <v>263728</v>
          </cell>
        </row>
        <row r="1996">
          <cell r="A1996">
            <v>263731</v>
          </cell>
          <cell r="B1996" t="str">
            <v>壁・木毛セメント板張</v>
          </cell>
          <cell r="C1996" t="str">
            <v>厚20mm</v>
          </cell>
          <cell r="D1996" t="str">
            <v>㎡</v>
          </cell>
          <cell r="E1996">
            <v>1860</v>
          </cell>
          <cell r="F1996" t="str">
            <v>P-101</v>
          </cell>
          <cell r="G1996">
            <v>263731</v>
          </cell>
        </row>
        <row r="1997">
          <cell r="A1997">
            <v>263735</v>
          </cell>
          <cell r="B1997" t="str">
            <v>壁・木毛セメント板張</v>
          </cell>
          <cell r="C1997" t="str">
            <v>厚30mm</v>
          </cell>
          <cell r="D1997" t="str">
            <v>㎡</v>
          </cell>
          <cell r="E1997">
            <v>2310</v>
          </cell>
          <cell r="F1997" t="str">
            <v>P-101</v>
          </cell>
          <cell r="G1997">
            <v>263735</v>
          </cell>
        </row>
        <row r="1998">
          <cell r="A1998">
            <v>263737</v>
          </cell>
          <cell r="B1998" t="str">
            <v>壁・木片セメント板張</v>
          </cell>
          <cell r="C1998" t="str">
            <v>厚12mm・硬質・センチュリー</v>
          </cell>
          <cell r="D1998" t="str">
            <v>㎡</v>
          </cell>
          <cell r="E1998">
            <v>2720</v>
          </cell>
          <cell r="F1998" t="str">
            <v>P-101</v>
          </cell>
          <cell r="G1998">
            <v>263737</v>
          </cell>
        </row>
        <row r="1999">
          <cell r="A1999">
            <v>263738</v>
          </cell>
          <cell r="B1999" t="str">
            <v>壁・木片セメント板張</v>
          </cell>
          <cell r="C1999" t="str">
            <v>厚18mm・硬質・センチュリー</v>
          </cell>
          <cell r="D1999" t="str">
            <v>㎡</v>
          </cell>
          <cell r="E1999">
            <v>3150</v>
          </cell>
          <cell r="F1999" t="str">
            <v>P-101</v>
          </cell>
          <cell r="G1999">
            <v>263738</v>
          </cell>
        </row>
        <row r="2000">
          <cell r="A2000">
            <v>263741</v>
          </cell>
          <cell r="B2000" t="str">
            <v>壁・発砲樹脂板張</v>
          </cell>
          <cell r="C2000" t="str">
            <v>厚20mm</v>
          </cell>
          <cell r="D2000" t="str">
            <v>㎡</v>
          </cell>
          <cell r="E2000">
            <v>1910</v>
          </cell>
          <cell r="F2000" t="str">
            <v>P-101</v>
          </cell>
          <cell r="G2000">
            <v>263741</v>
          </cell>
        </row>
        <row r="2001">
          <cell r="A2001">
            <v>263745</v>
          </cell>
          <cell r="B2001" t="str">
            <v>壁・発砲樹脂板張</v>
          </cell>
          <cell r="C2001" t="str">
            <v>厚25mm</v>
          </cell>
          <cell r="D2001" t="str">
            <v>㎡</v>
          </cell>
          <cell r="E2001">
            <v>2030</v>
          </cell>
          <cell r="F2001" t="str">
            <v>P-101</v>
          </cell>
          <cell r="G2001">
            <v>263745</v>
          </cell>
        </row>
        <row r="2002">
          <cell r="A2002">
            <v>263747</v>
          </cell>
          <cell r="B2002" t="str">
            <v>壁・発砲樹脂板張</v>
          </cell>
          <cell r="C2002" t="str">
            <v>厚50mm</v>
          </cell>
          <cell r="D2002" t="str">
            <v>㎡</v>
          </cell>
          <cell r="E2002">
            <v>2640</v>
          </cell>
          <cell r="F2002" t="str">
            <v>P-101</v>
          </cell>
          <cell r="G2002">
            <v>263747</v>
          </cell>
        </row>
        <row r="2003">
          <cell r="A2003">
            <v>263751</v>
          </cell>
          <cell r="B2003" t="str">
            <v>壁・軟質繊維板張</v>
          </cell>
          <cell r="C2003" t="str">
            <v>厚9mm・断熱内装下地</v>
          </cell>
          <cell r="D2003" t="str">
            <v>㎡</v>
          </cell>
          <cell r="E2003">
            <v>1390</v>
          </cell>
          <cell r="F2003" t="str">
            <v>P-101</v>
          </cell>
          <cell r="G2003">
            <v>263751</v>
          </cell>
        </row>
        <row r="2004">
          <cell r="A2004">
            <v>263752</v>
          </cell>
          <cell r="B2004" t="str">
            <v>壁・軟質繊維板張</v>
          </cell>
          <cell r="C2004" t="str">
            <v>厚12mm・断熱内装下地</v>
          </cell>
          <cell r="D2004" t="str">
            <v>㎡</v>
          </cell>
          <cell r="E2004">
            <v>1550</v>
          </cell>
          <cell r="F2004" t="str">
            <v>P-101</v>
          </cell>
          <cell r="G2004">
            <v>263752</v>
          </cell>
        </row>
        <row r="2005">
          <cell r="A2005">
            <v>263755</v>
          </cell>
          <cell r="B2005" t="str">
            <v>壁・軟質繊維板張</v>
          </cell>
          <cell r="C2005" t="str">
            <v>厚9mm・断熱内装下地・木造胴縁組共</v>
          </cell>
          <cell r="D2005" t="str">
            <v>㎡</v>
          </cell>
          <cell r="E2005">
            <v>3160</v>
          </cell>
          <cell r="F2005" t="str">
            <v>P-101</v>
          </cell>
          <cell r="G2005">
            <v>263755</v>
          </cell>
        </row>
        <row r="2006">
          <cell r="A2006">
            <v>263757</v>
          </cell>
          <cell r="B2006" t="str">
            <v>壁・軟質繊維板張</v>
          </cell>
          <cell r="C2006" t="str">
            <v>厚9mm・断熱内装下地・軽鉄下地組共</v>
          </cell>
          <cell r="D2006" t="str">
            <v>㎡</v>
          </cell>
          <cell r="E2006">
            <v>4000</v>
          </cell>
          <cell r="F2006" t="str">
            <v>P-101</v>
          </cell>
          <cell r="G2006">
            <v>263757</v>
          </cell>
        </row>
        <row r="2007">
          <cell r="A2007">
            <v>263761</v>
          </cell>
          <cell r="B2007" t="str">
            <v>外壁・石綿スレート板張</v>
          </cell>
          <cell r="C2007" t="str">
            <v>小波・6番・（11.5山）・下地別途</v>
          </cell>
          <cell r="D2007" t="str">
            <v>㎡</v>
          </cell>
          <cell r="E2007">
            <v>3040</v>
          </cell>
          <cell r="F2007" t="str">
            <v>P-101</v>
          </cell>
          <cell r="G2007">
            <v>263761</v>
          </cell>
        </row>
        <row r="2008">
          <cell r="A2008">
            <v>263763</v>
          </cell>
          <cell r="B2008" t="str">
            <v>外壁・石綿スレート板張</v>
          </cell>
          <cell r="C2008" t="str">
            <v>小波・6番・木造胴縁組共</v>
          </cell>
          <cell r="D2008" t="str">
            <v>㎡</v>
          </cell>
          <cell r="E2008">
            <v>4810</v>
          </cell>
          <cell r="F2008" t="str">
            <v>P-101</v>
          </cell>
          <cell r="G2008">
            <v>263763</v>
          </cell>
        </row>
        <row r="2009">
          <cell r="A2009">
            <v>263765</v>
          </cell>
          <cell r="B2009" t="str">
            <v>外壁・石綿スレート板張</v>
          </cell>
          <cell r="C2009" t="str">
            <v>小波・6番・軽量鉄骨壁下地共</v>
          </cell>
          <cell r="D2009" t="str">
            <v>㎡</v>
          </cell>
          <cell r="E2009">
            <v>5650</v>
          </cell>
          <cell r="F2009" t="str">
            <v>P-101</v>
          </cell>
          <cell r="G2009">
            <v>263765</v>
          </cell>
        </row>
        <row r="2010">
          <cell r="A2010">
            <v>263771</v>
          </cell>
          <cell r="B2010" t="str">
            <v>壁・ステンレス鋼板張</v>
          </cell>
          <cell r="C2010" t="str">
            <v>厚0.5mm・下地別途</v>
          </cell>
          <cell r="D2010" t="str">
            <v>㎡</v>
          </cell>
          <cell r="E2010">
            <v>2690</v>
          </cell>
          <cell r="F2010" t="str">
            <v>P-101</v>
          </cell>
          <cell r="G2010">
            <v>263771</v>
          </cell>
        </row>
        <row r="2011">
          <cell r="A2011">
            <v>263773</v>
          </cell>
          <cell r="B2011" t="str">
            <v>壁・ステンレス鋼板張</v>
          </cell>
          <cell r="C2011" t="str">
            <v>厚0.5mm・ラワン合板</v>
          </cell>
          <cell r="D2011" t="str">
            <v>㎡</v>
          </cell>
          <cell r="E2011">
            <v>5440</v>
          </cell>
          <cell r="F2011" t="str">
            <v>P-101</v>
          </cell>
          <cell r="G2011">
            <v>263773</v>
          </cell>
        </row>
        <row r="2012">
          <cell r="A2012">
            <v>263775</v>
          </cell>
          <cell r="B2012" t="str">
            <v>壁・ステンレス鋼板張</v>
          </cell>
          <cell r="C2012" t="str">
            <v>厚0.5mm・ラワン合板・木造間仕切軸組共</v>
          </cell>
          <cell r="D2012" t="str">
            <v>㎡</v>
          </cell>
          <cell r="E2012">
            <v>8700</v>
          </cell>
          <cell r="F2012" t="str">
            <v>P-101</v>
          </cell>
          <cell r="G2012">
            <v>263775</v>
          </cell>
        </row>
        <row r="2013">
          <cell r="A2013">
            <v>263777</v>
          </cell>
          <cell r="B2013" t="str">
            <v>壁・ステンレス鋼板張</v>
          </cell>
          <cell r="C2013" t="str">
            <v>厚0.5mm・せっこうボード共</v>
          </cell>
          <cell r="D2013" t="str">
            <v>㎡</v>
          </cell>
          <cell r="E2013">
            <v>3910</v>
          </cell>
          <cell r="F2013" t="str">
            <v>P-101</v>
          </cell>
          <cell r="G2013">
            <v>263777</v>
          </cell>
        </row>
        <row r="2014">
          <cell r="A2014">
            <v>263779</v>
          </cell>
          <cell r="B2014" t="str">
            <v>壁・ステンレス鋼板張</v>
          </cell>
          <cell r="C2014" t="str">
            <v>厚0.5mm・せっこうボード・軽量鉄骨壁下地組共</v>
          </cell>
          <cell r="D2014" t="str">
            <v>㎡</v>
          </cell>
          <cell r="E2014">
            <v>6520</v>
          </cell>
          <cell r="F2014" t="str">
            <v>P-101</v>
          </cell>
          <cell r="G2014">
            <v>263779</v>
          </cell>
        </row>
        <row r="2015">
          <cell r="A2015">
            <v>263801</v>
          </cell>
          <cell r="B2015" t="str">
            <v>壁・ビニールクロス張</v>
          </cell>
          <cell r="C2015" t="str">
            <v>上・下地別途</v>
          </cell>
          <cell r="D2015" t="str">
            <v>㎡</v>
          </cell>
          <cell r="E2015">
            <v>1210</v>
          </cell>
          <cell r="F2015" t="str">
            <v>P-101</v>
          </cell>
          <cell r="G2015">
            <v>263801</v>
          </cell>
        </row>
        <row r="2016">
          <cell r="A2016">
            <v>263803</v>
          </cell>
          <cell r="B2016" t="str">
            <v>壁・ビニールクロス張</v>
          </cell>
          <cell r="C2016" t="str">
            <v>上・ラワン合板共</v>
          </cell>
          <cell r="D2016" t="str">
            <v>㎡</v>
          </cell>
          <cell r="E2016">
            <v>3960</v>
          </cell>
          <cell r="F2016" t="str">
            <v>P-101</v>
          </cell>
          <cell r="G2016">
            <v>263803</v>
          </cell>
        </row>
        <row r="2017">
          <cell r="A2017">
            <v>263804</v>
          </cell>
          <cell r="B2017" t="str">
            <v>壁・ビニールクロス張</v>
          </cell>
          <cell r="C2017" t="str">
            <v>上・ラワン合板・木造間仕切軸組共</v>
          </cell>
          <cell r="D2017" t="str">
            <v>㎡</v>
          </cell>
          <cell r="E2017">
            <v>7220</v>
          </cell>
          <cell r="F2017" t="str">
            <v>P-101</v>
          </cell>
          <cell r="G2017">
            <v>263804</v>
          </cell>
        </row>
        <row r="2018">
          <cell r="A2018">
            <v>263806</v>
          </cell>
          <cell r="B2018" t="str">
            <v>壁・ビニールクロス張</v>
          </cell>
          <cell r="C2018" t="str">
            <v>上・せっこうボード共</v>
          </cell>
          <cell r="D2018" t="str">
            <v>㎡</v>
          </cell>
          <cell r="E2018">
            <v>2430</v>
          </cell>
          <cell r="F2018" t="str">
            <v>P-101</v>
          </cell>
          <cell r="G2018">
            <v>263806</v>
          </cell>
        </row>
        <row r="2019">
          <cell r="A2019">
            <v>263807</v>
          </cell>
          <cell r="B2019" t="str">
            <v>壁・ビニールクロス張</v>
          </cell>
          <cell r="C2019" t="str">
            <v>上・せっこうボード・木造胴縁組共</v>
          </cell>
          <cell r="D2019" t="str">
            <v>㎡</v>
          </cell>
          <cell r="E2019">
            <v>4200</v>
          </cell>
          <cell r="F2019" t="str">
            <v>P-101</v>
          </cell>
          <cell r="G2019">
            <v>263807</v>
          </cell>
        </row>
        <row r="2020">
          <cell r="A2020">
            <v>263808</v>
          </cell>
          <cell r="B2020" t="str">
            <v>壁・ビニールクロス張</v>
          </cell>
          <cell r="C2020" t="str">
            <v>上・せっこうボード・軽量鉄骨壁下地共</v>
          </cell>
          <cell r="D2020" t="str">
            <v>㎡</v>
          </cell>
          <cell r="E2020">
            <v>5040</v>
          </cell>
          <cell r="F2020" t="str">
            <v>P-101</v>
          </cell>
          <cell r="G2020">
            <v>263808</v>
          </cell>
        </row>
        <row r="2021">
          <cell r="A2021">
            <v>263811</v>
          </cell>
          <cell r="B2021" t="str">
            <v>壁・ビニールクロス張</v>
          </cell>
          <cell r="C2021" t="str">
            <v>中・下地別途</v>
          </cell>
          <cell r="D2021" t="str">
            <v>㎡</v>
          </cell>
          <cell r="E2021">
            <v>1210</v>
          </cell>
          <cell r="F2021" t="str">
            <v>P-101</v>
          </cell>
          <cell r="G2021">
            <v>263811</v>
          </cell>
        </row>
        <row r="2022">
          <cell r="A2022">
            <v>263813</v>
          </cell>
          <cell r="B2022" t="str">
            <v>壁・ビニールクロス張</v>
          </cell>
          <cell r="C2022" t="str">
            <v>中・ラワン合板共</v>
          </cell>
          <cell r="D2022" t="str">
            <v>㎡</v>
          </cell>
          <cell r="E2022">
            <v>3960</v>
          </cell>
          <cell r="F2022" t="str">
            <v>P-101</v>
          </cell>
          <cell r="G2022">
            <v>263813</v>
          </cell>
        </row>
        <row r="2023">
          <cell r="A2023">
            <v>263814</v>
          </cell>
          <cell r="B2023" t="str">
            <v>壁・ビニールクロス張</v>
          </cell>
          <cell r="C2023" t="str">
            <v>中・ラワン合板・木造間仕切軸組共</v>
          </cell>
          <cell r="D2023" t="str">
            <v>㎡</v>
          </cell>
          <cell r="E2023">
            <v>7220</v>
          </cell>
          <cell r="F2023" t="str">
            <v>P-101</v>
          </cell>
          <cell r="G2023">
            <v>263814</v>
          </cell>
        </row>
        <row r="2024">
          <cell r="A2024">
            <v>263816</v>
          </cell>
          <cell r="B2024" t="str">
            <v>壁・ビニールクロス張</v>
          </cell>
          <cell r="C2024" t="str">
            <v>中・せっこうボード共</v>
          </cell>
          <cell r="D2024" t="str">
            <v>㎡</v>
          </cell>
          <cell r="E2024">
            <v>2430</v>
          </cell>
          <cell r="F2024" t="str">
            <v>P-102</v>
          </cell>
          <cell r="G2024">
            <v>263816</v>
          </cell>
        </row>
        <row r="2025">
          <cell r="A2025">
            <v>263817</v>
          </cell>
          <cell r="B2025" t="str">
            <v>壁・ビニールクロス張</v>
          </cell>
          <cell r="C2025" t="str">
            <v>中・せっこうボード・木造胴縁組共</v>
          </cell>
          <cell r="D2025" t="str">
            <v>㎡</v>
          </cell>
          <cell r="E2025">
            <v>4200</v>
          </cell>
          <cell r="F2025" t="str">
            <v>P-102</v>
          </cell>
          <cell r="G2025">
            <v>263817</v>
          </cell>
        </row>
        <row r="2026">
          <cell r="A2026">
            <v>263818</v>
          </cell>
          <cell r="B2026" t="str">
            <v>壁・ビニールクロス張</v>
          </cell>
          <cell r="C2026" t="str">
            <v>中・せっこうボード・軽量鉄骨壁下地組共</v>
          </cell>
          <cell r="D2026" t="str">
            <v>㎡</v>
          </cell>
          <cell r="E2026">
            <v>5040</v>
          </cell>
          <cell r="F2026" t="str">
            <v>P-102</v>
          </cell>
          <cell r="G2026">
            <v>263818</v>
          </cell>
        </row>
        <row r="2027">
          <cell r="A2027">
            <v>263821</v>
          </cell>
          <cell r="B2027" t="str">
            <v>壁・ビニールクロス張</v>
          </cell>
          <cell r="C2027" t="str">
            <v>並・下地別途</v>
          </cell>
          <cell r="D2027" t="str">
            <v>㎡</v>
          </cell>
          <cell r="E2027">
            <v>1210</v>
          </cell>
          <cell r="F2027" t="str">
            <v>P-102</v>
          </cell>
          <cell r="G2027">
            <v>263821</v>
          </cell>
        </row>
        <row r="2028">
          <cell r="A2028">
            <v>268823</v>
          </cell>
          <cell r="B2028" t="str">
            <v>壁・ビニールクロス張</v>
          </cell>
          <cell r="C2028" t="str">
            <v>並・ラワン合板共</v>
          </cell>
          <cell r="D2028" t="str">
            <v>㎡</v>
          </cell>
          <cell r="E2028">
            <v>3960</v>
          </cell>
          <cell r="F2028" t="str">
            <v>P-102</v>
          </cell>
          <cell r="G2028">
            <v>268823</v>
          </cell>
        </row>
        <row r="2029">
          <cell r="A2029">
            <v>263824</v>
          </cell>
          <cell r="B2029" t="str">
            <v>壁・ビニールクロス張</v>
          </cell>
          <cell r="C2029" t="str">
            <v>並・ラワン合板・木造間仕切軸組共</v>
          </cell>
          <cell r="D2029" t="str">
            <v>㎡</v>
          </cell>
          <cell r="E2029">
            <v>7220</v>
          </cell>
          <cell r="F2029" t="str">
            <v>P-102</v>
          </cell>
          <cell r="G2029">
            <v>263824</v>
          </cell>
        </row>
        <row r="2030">
          <cell r="A2030">
            <v>263826</v>
          </cell>
          <cell r="B2030" t="str">
            <v>壁・ビニールクロス張</v>
          </cell>
          <cell r="C2030" t="str">
            <v>並・せっこうボード共</v>
          </cell>
          <cell r="D2030" t="str">
            <v>㎡</v>
          </cell>
          <cell r="E2030">
            <v>2430</v>
          </cell>
          <cell r="F2030" t="str">
            <v>P-102</v>
          </cell>
          <cell r="G2030">
            <v>263826</v>
          </cell>
        </row>
        <row r="2031">
          <cell r="A2031">
            <v>263827</v>
          </cell>
          <cell r="B2031" t="str">
            <v>壁・ビニールクロス張</v>
          </cell>
          <cell r="C2031" t="str">
            <v>並・せっこうボード・木造胴縁組共</v>
          </cell>
          <cell r="D2031" t="str">
            <v>㎡</v>
          </cell>
          <cell r="E2031">
            <v>4200</v>
          </cell>
          <cell r="F2031" t="str">
            <v>P-102</v>
          </cell>
          <cell r="G2031">
            <v>263827</v>
          </cell>
        </row>
        <row r="2032">
          <cell r="A2032">
            <v>263828</v>
          </cell>
          <cell r="B2032" t="str">
            <v>壁・ビニールクロス張</v>
          </cell>
          <cell r="C2032" t="str">
            <v>並・せっこうボード・軽量鉄骨壁下地組共</v>
          </cell>
          <cell r="D2032" t="str">
            <v>㎡</v>
          </cell>
          <cell r="E2032">
            <v>5040</v>
          </cell>
          <cell r="F2032" t="str">
            <v>P-102</v>
          </cell>
          <cell r="G2032">
            <v>263828</v>
          </cell>
        </row>
        <row r="2033">
          <cell r="A2033">
            <v>263831</v>
          </cell>
          <cell r="B2033" t="str">
            <v>壁紙張</v>
          </cell>
          <cell r="C2033" t="str">
            <v>下地別途</v>
          </cell>
          <cell r="D2033" t="str">
            <v>㎡</v>
          </cell>
          <cell r="E2033">
            <v>1720</v>
          </cell>
          <cell r="F2033" t="str">
            <v>P-102</v>
          </cell>
          <cell r="G2033">
            <v>263831</v>
          </cell>
        </row>
        <row r="2034">
          <cell r="A2034">
            <v>263833</v>
          </cell>
          <cell r="B2034" t="str">
            <v>壁紙張</v>
          </cell>
          <cell r="C2034" t="str">
            <v>ラワン合板共</v>
          </cell>
          <cell r="D2034" t="str">
            <v>㎡</v>
          </cell>
          <cell r="E2034">
            <v>4470</v>
          </cell>
          <cell r="F2034" t="str">
            <v>P-102</v>
          </cell>
          <cell r="G2034">
            <v>263833</v>
          </cell>
        </row>
        <row r="2035">
          <cell r="A2035">
            <v>263834</v>
          </cell>
          <cell r="B2035" t="str">
            <v>壁紙張</v>
          </cell>
          <cell r="C2035" t="str">
            <v>ラワン合板・木造間仕切軸組共</v>
          </cell>
          <cell r="D2035" t="str">
            <v>㎡</v>
          </cell>
          <cell r="E2035">
            <v>7730</v>
          </cell>
          <cell r="F2035" t="str">
            <v>P-102</v>
          </cell>
          <cell r="G2035">
            <v>263834</v>
          </cell>
        </row>
        <row r="2036">
          <cell r="A2036">
            <v>263836</v>
          </cell>
          <cell r="B2036" t="str">
            <v>壁紙張</v>
          </cell>
          <cell r="C2036" t="str">
            <v>せっこうボード共</v>
          </cell>
          <cell r="D2036" t="str">
            <v>㎡</v>
          </cell>
          <cell r="E2036">
            <v>2940</v>
          </cell>
          <cell r="F2036" t="str">
            <v>P-102</v>
          </cell>
          <cell r="G2036">
            <v>263836</v>
          </cell>
        </row>
        <row r="2037">
          <cell r="A2037">
            <v>263837</v>
          </cell>
          <cell r="B2037" t="str">
            <v>壁紙張</v>
          </cell>
          <cell r="C2037" t="str">
            <v>せっこうボード・木造胴縁組共</v>
          </cell>
          <cell r="D2037" t="str">
            <v>㎡</v>
          </cell>
          <cell r="E2037">
            <v>4710</v>
          </cell>
          <cell r="F2037" t="str">
            <v>P-102</v>
          </cell>
          <cell r="G2037">
            <v>263837</v>
          </cell>
        </row>
        <row r="2038">
          <cell r="A2038">
            <v>263838</v>
          </cell>
          <cell r="B2038" t="str">
            <v>壁紙張</v>
          </cell>
          <cell r="C2038" t="str">
            <v>せっこうボード・軽量鉄骨壁下地組共</v>
          </cell>
          <cell r="D2038" t="str">
            <v>㎡</v>
          </cell>
          <cell r="E2038">
            <v>5550</v>
          </cell>
          <cell r="F2038" t="str">
            <v>P-102</v>
          </cell>
          <cell r="G2038">
            <v>263838</v>
          </cell>
        </row>
        <row r="2039">
          <cell r="A2039">
            <v>263841</v>
          </cell>
          <cell r="B2039" t="str">
            <v>壁・布クロス張</v>
          </cell>
          <cell r="C2039" t="str">
            <v>上・下地別途</v>
          </cell>
          <cell r="D2039" t="str">
            <v>㎡</v>
          </cell>
          <cell r="E2039">
            <v>4500</v>
          </cell>
          <cell r="F2039" t="str">
            <v>P-102</v>
          </cell>
          <cell r="G2039">
            <v>263841</v>
          </cell>
        </row>
        <row r="2040">
          <cell r="A2040">
            <v>263843</v>
          </cell>
          <cell r="B2040" t="str">
            <v>壁・布クロス張</v>
          </cell>
          <cell r="C2040" t="str">
            <v>上・ラワン合板共</v>
          </cell>
          <cell r="D2040" t="str">
            <v>㎡</v>
          </cell>
          <cell r="E2040">
            <v>7250</v>
          </cell>
          <cell r="F2040" t="str">
            <v>P-102</v>
          </cell>
          <cell r="G2040">
            <v>263843</v>
          </cell>
        </row>
        <row r="2041">
          <cell r="A2041">
            <v>263844</v>
          </cell>
          <cell r="B2041" t="str">
            <v>壁・布クロス張</v>
          </cell>
          <cell r="C2041" t="str">
            <v>上・ラワン合板・木造間仕切軸組共</v>
          </cell>
          <cell r="D2041" t="str">
            <v>㎡</v>
          </cell>
          <cell r="E2041">
            <v>10500</v>
          </cell>
          <cell r="F2041" t="str">
            <v>P-102</v>
          </cell>
          <cell r="G2041">
            <v>263844</v>
          </cell>
        </row>
        <row r="2042">
          <cell r="A2042">
            <v>263846</v>
          </cell>
          <cell r="B2042" t="str">
            <v>壁・布クロス張</v>
          </cell>
          <cell r="C2042" t="str">
            <v>上・せっこうボード共</v>
          </cell>
          <cell r="D2042" t="str">
            <v>㎡</v>
          </cell>
          <cell r="E2042">
            <v>5720</v>
          </cell>
          <cell r="F2042" t="str">
            <v>P-102</v>
          </cell>
          <cell r="G2042">
            <v>263846</v>
          </cell>
        </row>
        <row r="2043">
          <cell r="A2043">
            <v>263847</v>
          </cell>
          <cell r="B2043" t="str">
            <v>壁・布クロス張</v>
          </cell>
          <cell r="C2043" t="str">
            <v>上・せっこうボード・木造胴縁組共</v>
          </cell>
          <cell r="D2043" t="str">
            <v>㎡</v>
          </cell>
          <cell r="E2043">
            <v>7490</v>
          </cell>
          <cell r="F2043" t="str">
            <v>P-102</v>
          </cell>
          <cell r="G2043">
            <v>263847</v>
          </cell>
        </row>
        <row r="2044">
          <cell r="A2044">
            <v>263848</v>
          </cell>
          <cell r="B2044" t="str">
            <v>壁・布クロス張</v>
          </cell>
          <cell r="C2044" t="str">
            <v>上・せっこうボード・軽量鉄骨壁下地組共</v>
          </cell>
          <cell r="D2044" t="str">
            <v>㎡</v>
          </cell>
          <cell r="E2044">
            <v>8330</v>
          </cell>
          <cell r="F2044" t="str">
            <v>P-102</v>
          </cell>
          <cell r="G2044">
            <v>263848</v>
          </cell>
        </row>
        <row r="2045">
          <cell r="A2045">
            <v>263851</v>
          </cell>
          <cell r="B2045" t="str">
            <v>壁・布クロス張</v>
          </cell>
          <cell r="C2045" t="str">
            <v>中・下地別途</v>
          </cell>
          <cell r="D2045" t="str">
            <v>㎡</v>
          </cell>
          <cell r="E2045">
            <v>3100</v>
          </cell>
          <cell r="F2045" t="str">
            <v>P-102</v>
          </cell>
          <cell r="G2045">
            <v>263851</v>
          </cell>
        </row>
        <row r="2046">
          <cell r="A2046">
            <v>263853</v>
          </cell>
          <cell r="B2046" t="str">
            <v>壁・布クロス張</v>
          </cell>
          <cell r="C2046" t="str">
            <v>中・ラワン合板共</v>
          </cell>
          <cell r="D2046" t="str">
            <v>㎡</v>
          </cell>
          <cell r="E2046">
            <v>5850</v>
          </cell>
          <cell r="F2046" t="str">
            <v>P-102</v>
          </cell>
          <cell r="G2046">
            <v>263853</v>
          </cell>
        </row>
        <row r="2047">
          <cell r="A2047">
            <v>263854</v>
          </cell>
          <cell r="B2047" t="str">
            <v>壁・布クロス張</v>
          </cell>
          <cell r="C2047" t="str">
            <v>中・ラワン合板・木造間仕切軸組共</v>
          </cell>
          <cell r="D2047" t="str">
            <v>㎡</v>
          </cell>
          <cell r="E2047">
            <v>9110</v>
          </cell>
          <cell r="F2047" t="str">
            <v>P-102</v>
          </cell>
          <cell r="G2047">
            <v>263854</v>
          </cell>
        </row>
        <row r="2048">
          <cell r="A2048">
            <v>263856</v>
          </cell>
          <cell r="B2048" t="str">
            <v>壁・布クロス張</v>
          </cell>
          <cell r="C2048" t="str">
            <v>中・せっこうボード共</v>
          </cell>
          <cell r="D2048" t="str">
            <v>㎡</v>
          </cell>
          <cell r="E2048">
            <v>4320</v>
          </cell>
          <cell r="F2048" t="str">
            <v>P-102</v>
          </cell>
          <cell r="G2048">
            <v>263856</v>
          </cell>
        </row>
        <row r="2049">
          <cell r="A2049">
            <v>263857</v>
          </cell>
          <cell r="B2049" t="str">
            <v>壁・布クロス張</v>
          </cell>
          <cell r="C2049" t="str">
            <v>中・せっこうボード・木造胴縁組共</v>
          </cell>
          <cell r="D2049" t="str">
            <v>㎡</v>
          </cell>
          <cell r="E2049">
            <v>6090</v>
          </cell>
          <cell r="F2049" t="str">
            <v>P-102</v>
          </cell>
          <cell r="G2049">
            <v>263857</v>
          </cell>
        </row>
        <row r="2050">
          <cell r="A2050">
            <v>263858</v>
          </cell>
          <cell r="B2050" t="str">
            <v>壁・布クロス張</v>
          </cell>
          <cell r="C2050" t="str">
            <v>中・せっこうボード・軽量鉄骨壁下地組共</v>
          </cell>
          <cell r="D2050" t="str">
            <v>㎡</v>
          </cell>
          <cell r="E2050">
            <v>6930</v>
          </cell>
          <cell r="F2050" t="str">
            <v>P-102</v>
          </cell>
          <cell r="G2050">
            <v>263858</v>
          </cell>
        </row>
        <row r="2051">
          <cell r="A2051">
            <v>263861</v>
          </cell>
          <cell r="B2051" t="str">
            <v>壁・布クロス張</v>
          </cell>
          <cell r="C2051" t="str">
            <v>並・下地別途</v>
          </cell>
          <cell r="D2051" t="str">
            <v>㎡</v>
          </cell>
          <cell r="E2051">
            <v>2740</v>
          </cell>
          <cell r="F2051" t="str">
            <v>P-102</v>
          </cell>
          <cell r="G2051">
            <v>263861</v>
          </cell>
        </row>
        <row r="2052">
          <cell r="A2052">
            <v>263863</v>
          </cell>
          <cell r="B2052" t="str">
            <v>壁・布クロス張</v>
          </cell>
          <cell r="C2052" t="str">
            <v>並・ラワン合板共</v>
          </cell>
          <cell r="D2052" t="str">
            <v>㎡</v>
          </cell>
          <cell r="E2052">
            <v>5490</v>
          </cell>
          <cell r="F2052" t="str">
            <v>P-102</v>
          </cell>
          <cell r="G2052">
            <v>263863</v>
          </cell>
        </row>
        <row r="2053">
          <cell r="A2053">
            <v>263864</v>
          </cell>
          <cell r="B2053" t="str">
            <v>壁・布クロス張</v>
          </cell>
          <cell r="C2053" t="str">
            <v>並・ラワン合板・木造間仕切軸組共</v>
          </cell>
          <cell r="D2053" t="str">
            <v>㎡</v>
          </cell>
          <cell r="E2053">
            <v>8750</v>
          </cell>
          <cell r="F2053" t="str">
            <v>P-102</v>
          </cell>
          <cell r="G2053">
            <v>263864</v>
          </cell>
        </row>
        <row r="2054">
          <cell r="A2054">
            <v>263866</v>
          </cell>
          <cell r="B2054" t="str">
            <v>壁・布クロス張</v>
          </cell>
          <cell r="C2054" t="str">
            <v>並・せっこうボード共</v>
          </cell>
          <cell r="D2054" t="str">
            <v>㎡</v>
          </cell>
          <cell r="E2054">
            <v>3960</v>
          </cell>
          <cell r="F2054" t="str">
            <v>P-102</v>
          </cell>
          <cell r="G2054">
            <v>263866</v>
          </cell>
        </row>
        <row r="2055">
          <cell r="A2055">
            <v>263867</v>
          </cell>
          <cell r="B2055" t="str">
            <v>壁・布クロス張</v>
          </cell>
          <cell r="C2055" t="str">
            <v>並・せっこうボード・木造胴縁組共</v>
          </cell>
          <cell r="D2055" t="str">
            <v>㎡</v>
          </cell>
          <cell r="E2055">
            <v>5730</v>
          </cell>
          <cell r="F2055" t="str">
            <v>P-102</v>
          </cell>
          <cell r="G2055">
            <v>263867</v>
          </cell>
        </row>
        <row r="2056">
          <cell r="A2056">
            <v>263868</v>
          </cell>
          <cell r="B2056" t="str">
            <v>壁・布クロス張</v>
          </cell>
          <cell r="C2056" t="str">
            <v>並・せっこうボード・軽量鉄骨壁下地組共</v>
          </cell>
          <cell r="D2056" t="str">
            <v>㎡</v>
          </cell>
          <cell r="E2056">
            <v>6570</v>
          </cell>
          <cell r="F2056" t="str">
            <v>P-102</v>
          </cell>
          <cell r="G2056">
            <v>263868</v>
          </cell>
        </row>
        <row r="2057">
          <cell r="A2057">
            <v>263871</v>
          </cell>
          <cell r="B2057" t="str">
            <v>ソフト幅木</v>
          </cell>
          <cell r="C2057" t="str">
            <v>H6cm</v>
          </cell>
          <cell r="D2057" t="str">
            <v>m</v>
          </cell>
          <cell r="E2057">
            <v>370</v>
          </cell>
          <cell r="F2057" t="str">
            <v>P-102</v>
          </cell>
          <cell r="G2057">
            <v>263871</v>
          </cell>
        </row>
        <row r="2058">
          <cell r="A2058">
            <v>263872</v>
          </cell>
          <cell r="B2058" t="str">
            <v>ソフト幅木</v>
          </cell>
          <cell r="C2058" t="str">
            <v>H7.5cm</v>
          </cell>
          <cell r="D2058" t="str">
            <v>m</v>
          </cell>
          <cell r="E2058">
            <v>390</v>
          </cell>
          <cell r="F2058" t="str">
            <v>P-102</v>
          </cell>
          <cell r="G2058">
            <v>263872</v>
          </cell>
        </row>
        <row r="2059">
          <cell r="A2059">
            <v>263873</v>
          </cell>
          <cell r="B2059" t="str">
            <v>ソフト幅木</v>
          </cell>
          <cell r="C2059" t="str">
            <v>H10cm</v>
          </cell>
          <cell r="D2059" t="str">
            <v>m</v>
          </cell>
          <cell r="E2059">
            <v>430</v>
          </cell>
          <cell r="F2059" t="str">
            <v>P-102</v>
          </cell>
          <cell r="G2059">
            <v>263873</v>
          </cell>
        </row>
        <row r="2060">
          <cell r="A2060">
            <v>263874</v>
          </cell>
          <cell r="B2060" t="str">
            <v>ササラ幅木</v>
          </cell>
          <cell r="C2060" t="str">
            <v>H33cm</v>
          </cell>
          <cell r="D2060" t="str">
            <v>m</v>
          </cell>
          <cell r="E2060">
            <v>1700</v>
          </cell>
          <cell r="F2060" t="str">
            <v>P-102</v>
          </cell>
          <cell r="G2060">
            <v>263874</v>
          </cell>
        </row>
        <row r="2061">
          <cell r="A2061">
            <v>263881</v>
          </cell>
          <cell r="B2061" t="str">
            <v>回り縁</v>
          </cell>
          <cell r="C2061" t="str">
            <v>アルミ・突付</v>
          </cell>
          <cell r="D2061" t="str">
            <v>m</v>
          </cell>
          <cell r="E2061">
            <v>760</v>
          </cell>
          <cell r="F2061" t="str">
            <v>P-102</v>
          </cell>
          <cell r="G2061">
            <v>263881</v>
          </cell>
        </row>
        <row r="2062">
          <cell r="A2062">
            <v>263882</v>
          </cell>
          <cell r="B2062" t="str">
            <v>回り縁</v>
          </cell>
          <cell r="C2062" t="str">
            <v>アルミ・目透</v>
          </cell>
          <cell r="D2062" t="str">
            <v>m</v>
          </cell>
          <cell r="E2062">
            <v>850</v>
          </cell>
          <cell r="F2062" t="str">
            <v>P-102</v>
          </cell>
          <cell r="G2062">
            <v>263882</v>
          </cell>
        </row>
        <row r="2063">
          <cell r="A2063">
            <v>263883</v>
          </cell>
          <cell r="B2063" t="str">
            <v>回り縁</v>
          </cell>
          <cell r="C2063" t="str">
            <v>塩ビ・突付</v>
          </cell>
          <cell r="D2063" t="str">
            <v>m</v>
          </cell>
          <cell r="E2063">
            <v>390</v>
          </cell>
          <cell r="F2063" t="str">
            <v>P-102</v>
          </cell>
          <cell r="G2063">
            <v>263883</v>
          </cell>
        </row>
        <row r="2064">
          <cell r="A2064">
            <v>263884</v>
          </cell>
          <cell r="B2064" t="str">
            <v>回り縁</v>
          </cell>
          <cell r="C2064" t="str">
            <v>塩ビ・目透</v>
          </cell>
          <cell r="D2064" t="str">
            <v>m</v>
          </cell>
          <cell r="E2064">
            <v>490</v>
          </cell>
          <cell r="F2064" t="str">
            <v>P-102</v>
          </cell>
          <cell r="G2064">
            <v>263884</v>
          </cell>
        </row>
        <row r="2065">
          <cell r="A2065">
            <v>264001</v>
          </cell>
          <cell r="B2065" t="str">
            <v>天井・アルミ成型材張</v>
          </cell>
          <cell r="C2065" t="str">
            <v>下地別途</v>
          </cell>
          <cell r="D2065" t="str">
            <v>㎡</v>
          </cell>
          <cell r="E2065">
            <v>9050</v>
          </cell>
          <cell r="F2065" t="str">
            <v>P-103</v>
          </cell>
          <cell r="G2065">
            <v>264001</v>
          </cell>
        </row>
        <row r="2066">
          <cell r="A2066">
            <v>264004</v>
          </cell>
          <cell r="B2066" t="str">
            <v>天井・アルミ成型材張</v>
          </cell>
          <cell r="C2066" t="str">
            <v>木造天井下地組共</v>
          </cell>
          <cell r="D2066" t="str">
            <v>㎡</v>
          </cell>
          <cell r="E2066">
            <v>12100</v>
          </cell>
          <cell r="F2066" t="str">
            <v>P-103</v>
          </cell>
          <cell r="G2066">
            <v>264004</v>
          </cell>
        </row>
        <row r="2067">
          <cell r="A2067">
            <v>264007</v>
          </cell>
          <cell r="B2067" t="str">
            <v>天井・アルミ成型材張</v>
          </cell>
          <cell r="C2067" t="str">
            <v>軽量鉄骨天井下地組共</v>
          </cell>
          <cell r="D2067" t="str">
            <v>㎡</v>
          </cell>
          <cell r="E2067">
            <v>10600</v>
          </cell>
          <cell r="F2067" t="str">
            <v>P-103</v>
          </cell>
          <cell r="G2067">
            <v>264007</v>
          </cell>
        </row>
        <row r="2068">
          <cell r="A2068">
            <v>264011</v>
          </cell>
          <cell r="B2068" t="str">
            <v>天井・スチール成型材張</v>
          </cell>
          <cell r="C2068" t="str">
            <v>下地別途</v>
          </cell>
          <cell r="D2068" t="str">
            <v>㎡</v>
          </cell>
          <cell r="E2068">
            <v>2770</v>
          </cell>
          <cell r="F2068" t="str">
            <v>P-103</v>
          </cell>
          <cell r="G2068">
            <v>264011</v>
          </cell>
        </row>
        <row r="2069">
          <cell r="A2069">
            <v>264014</v>
          </cell>
          <cell r="B2069" t="str">
            <v>天井・スチール成型材張</v>
          </cell>
          <cell r="C2069" t="str">
            <v>木造天井下地組共</v>
          </cell>
          <cell r="D2069" t="str">
            <v>㎡</v>
          </cell>
          <cell r="E2069">
            <v>5830</v>
          </cell>
          <cell r="F2069" t="str">
            <v>P-103</v>
          </cell>
          <cell r="G2069">
            <v>264014</v>
          </cell>
        </row>
        <row r="2070">
          <cell r="A2070">
            <v>264017</v>
          </cell>
          <cell r="B2070" t="str">
            <v>天井・スチール成型材張</v>
          </cell>
          <cell r="C2070" t="str">
            <v>軽量鉄骨天井下地組共</v>
          </cell>
          <cell r="D2070" t="str">
            <v>㎡</v>
          </cell>
          <cell r="E2070">
            <v>4400</v>
          </cell>
          <cell r="F2070" t="str">
            <v>P-103</v>
          </cell>
          <cell r="G2070">
            <v>264017</v>
          </cell>
        </row>
        <row r="2071">
          <cell r="A2071">
            <v>264021</v>
          </cell>
          <cell r="B2071" t="str">
            <v>天井・ステンレス成型材張</v>
          </cell>
          <cell r="C2071" t="str">
            <v>下地別途</v>
          </cell>
          <cell r="D2071" t="str">
            <v>㎡</v>
          </cell>
          <cell r="E2071">
            <v>3580</v>
          </cell>
          <cell r="F2071" t="str">
            <v>P-103</v>
          </cell>
          <cell r="G2071">
            <v>264021</v>
          </cell>
        </row>
        <row r="2072">
          <cell r="A2072">
            <v>264024</v>
          </cell>
          <cell r="B2072" t="str">
            <v>天井・ステンレス成型材張</v>
          </cell>
          <cell r="C2072" t="str">
            <v>木造天井下地組共</v>
          </cell>
          <cell r="D2072" t="str">
            <v>㎡</v>
          </cell>
          <cell r="E2072">
            <v>6640</v>
          </cell>
          <cell r="F2072" t="str">
            <v>P-103</v>
          </cell>
          <cell r="G2072">
            <v>264024</v>
          </cell>
        </row>
        <row r="2073">
          <cell r="A2073">
            <v>264027</v>
          </cell>
          <cell r="B2073" t="str">
            <v>天井・ステンレス成型材張</v>
          </cell>
          <cell r="C2073" t="str">
            <v>軽量鉄骨天井下地組共</v>
          </cell>
          <cell r="D2073" t="str">
            <v>㎡</v>
          </cell>
          <cell r="E2073">
            <v>5210</v>
          </cell>
          <cell r="F2073" t="str">
            <v>P-103</v>
          </cell>
          <cell r="G2073">
            <v>264027</v>
          </cell>
        </row>
        <row r="2074">
          <cell r="A2074">
            <v>264031</v>
          </cell>
          <cell r="B2074" t="str">
            <v>天井・塩ビ鋼板張</v>
          </cell>
          <cell r="C2074" t="str">
            <v>下地別途</v>
          </cell>
          <cell r="D2074" t="str">
            <v>㎡</v>
          </cell>
          <cell r="E2074">
            <v>2070</v>
          </cell>
          <cell r="F2074" t="str">
            <v>P-103</v>
          </cell>
          <cell r="G2074">
            <v>264031</v>
          </cell>
        </row>
        <row r="2075">
          <cell r="A2075">
            <v>264034</v>
          </cell>
          <cell r="B2075" t="str">
            <v>天井・塩ビ鋼板張</v>
          </cell>
          <cell r="C2075" t="str">
            <v>木造天井下地組共</v>
          </cell>
          <cell r="D2075" t="str">
            <v>㎡</v>
          </cell>
          <cell r="E2075">
            <v>5130</v>
          </cell>
          <cell r="F2075" t="str">
            <v>P-103</v>
          </cell>
          <cell r="G2075">
            <v>264034</v>
          </cell>
        </row>
        <row r="2076">
          <cell r="A2076">
            <v>264037</v>
          </cell>
          <cell r="B2076" t="str">
            <v>天井・塩ビ鋼板張</v>
          </cell>
          <cell r="C2076" t="str">
            <v>軽量鉄骨天井下地組共</v>
          </cell>
          <cell r="D2076" t="str">
            <v>㎡</v>
          </cell>
          <cell r="E2076">
            <v>3700</v>
          </cell>
          <cell r="F2076" t="str">
            <v>P-103</v>
          </cell>
          <cell r="G2076">
            <v>264037</v>
          </cell>
        </row>
        <row r="2077">
          <cell r="A2077">
            <v>264041</v>
          </cell>
          <cell r="B2077" t="str">
            <v>天井・フッ素塗装鋼板張</v>
          </cell>
          <cell r="C2077" t="str">
            <v>下地別途</v>
          </cell>
          <cell r="D2077" t="str">
            <v>㎡</v>
          </cell>
          <cell r="E2077">
            <v>2220</v>
          </cell>
          <cell r="F2077" t="str">
            <v>P-103</v>
          </cell>
          <cell r="G2077">
            <v>264041</v>
          </cell>
        </row>
        <row r="2078">
          <cell r="A2078">
            <v>264044</v>
          </cell>
          <cell r="B2078" t="str">
            <v>天井・フッ素塗装鋼板張</v>
          </cell>
          <cell r="C2078" t="str">
            <v>木造天井下地組共</v>
          </cell>
          <cell r="D2078" t="str">
            <v>㎡</v>
          </cell>
          <cell r="E2078">
            <v>5280</v>
          </cell>
          <cell r="F2078" t="str">
            <v>P-103</v>
          </cell>
          <cell r="G2078">
            <v>264044</v>
          </cell>
        </row>
        <row r="2079">
          <cell r="A2079">
            <v>264047</v>
          </cell>
          <cell r="B2079" t="str">
            <v>天井・フッ素塗装鋼板張</v>
          </cell>
          <cell r="C2079" t="str">
            <v>軽量鉄骨天井下地組共</v>
          </cell>
          <cell r="D2079" t="str">
            <v>㎡</v>
          </cell>
          <cell r="E2079">
            <v>3850</v>
          </cell>
          <cell r="F2079" t="str">
            <v>P-103</v>
          </cell>
          <cell r="G2079">
            <v>264047</v>
          </cell>
        </row>
        <row r="2080">
          <cell r="A2080">
            <v>264051</v>
          </cell>
          <cell r="B2080" t="str">
            <v>天井・プリント鋼板張</v>
          </cell>
          <cell r="C2080" t="str">
            <v>下地別途</v>
          </cell>
          <cell r="D2080" t="str">
            <v>㎡</v>
          </cell>
          <cell r="E2080">
            <v>1780</v>
          </cell>
          <cell r="F2080" t="str">
            <v>P-103</v>
          </cell>
          <cell r="G2080">
            <v>264051</v>
          </cell>
        </row>
        <row r="2081">
          <cell r="A2081">
            <v>264054</v>
          </cell>
          <cell r="B2081" t="str">
            <v>天井・プリント鋼板張</v>
          </cell>
          <cell r="C2081" t="str">
            <v>木造天井下地組共</v>
          </cell>
          <cell r="D2081" t="str">
            <v>㎡</v>
          </cell>
          <cell r="E2081">
            <v>4840</v>
          </cell>
          <cell r="F2081" t="str">
            <v>P-103</v>
          </cell>
          <cell r="G2081">
            <v>264054</v>
          </cell>
        </row>
        <row r="2082">
          <cell r="A2082">
            <v>264057</v>
          </cell>
          <cell r="B2082" t="str">
            <v>天井・プリント鋼板張</v>
          </cell>
          <cell r="C2082" t="str">
            <v>軽量鉄骨天井下地組共</v>
          </cell>
          <cell r="D2082" t="str">
            <v>㎡</v>
          </cell>
          <cell r="E2082">
            <v>3410</v>
          </cell>
          <cell r="F2082" t="str">
            <v>P-103</v>
          </cell>
          <cell r="G2082">
            <v>264057</v>
          </cell>
        </row>
        <row r="2083">
          <cell r="A2083">
            <v>264101</v>
          </cell>
          <cell r="B2083" t="str">
            <v>天井・せっこうボード張</v>
          </cell>
          <cell r="C2083" t="str">
            <v>厚9.5mm･準・突付張・下地別途</v>
          </cell>
          <cell r="D2083" t="str">
            <v>㎡</v>
          </cell>
          <cell r="E2083">
            <v>1320</v>
          </cell>
          <cell r="F2083" t="str">
            <v>P-103</v>
          </cell>
          <cell r="G2083">
            <v>264101</v>
          </cell>
        </row>
        <row r="2084">
          <cell r="A2084">
            <v>264104</v>
          </cell>
          <cell r="B2084" t="str">
            <v>天井・せっこうボード張</v>
          </cell>
          <cell r="C2084" t="str">
            <v>厚9.5mm･準・突付張・木造天井下地組共</v>
          </cell>
          <cell r="D2084" t="str">
            <v>㎡</v>
          </cell>
          <cell r="E2084">
            <v>4380</v>
          </cell>
          <cell r="F2084" t="str">
            <v>P-103</v>
          </cell>
          <cell r="G2084">
            <v>264104</v>
          </cell>
        </row>
        <row r="2085">
          <cell r="A2085">
            <v>264107</v>
          </cell>
          <cell r="B2085" t="str">
            <v>天井・せっこうボード張</v>
          </cell>
          <cell r="C2085" t="str">
            <v>厚9.5mm･準・突付張・軽量鉄骨天井下地組共</v>
          </cell>
          <cell r="D2085" t="str">
            <v>㎡</v>
          </cell>
          <cell r="E2085">
            <v>2950</v>
          </cell>
          <cell r="F2085" t="str">
            <v>P-103</v>
          </cell>
          <cell r="G2085">
            <v>264107</v>
          </cell>
        </row>
        <row r="2086">
          <cell r="A2086">
            <v>264111</v>
          </cell>
          <cell r="B2086" t="str">
            <v>天井・せっこうボード張</v>
          </cell>
          <cell r="C2086" t="str">
            <v>厚12.5mm･不・突付張・下地別途</v>
          </cell>
          <cell r="D2086" t="str">
            <v>㎡</v>
          </cell>
          <cell r="E2086">
            <v>1390</v>
          </cell>
          <cell r="F2086" t="str">
            <v>P-103</v>
          </cell>
          <cell r="G2086">
            <v>264111</v>
          </cell>
        </row>
        <row r="2087">
          <cell r="A2087">
            <v>264114</v>
          </cell>
          <cell r="B2087" t="str">
            <v>天井・せっこうボード張</v>
          </cell>
          <cell r="C2087" t="str">
            <v>厚12.5mm･不・突付張・木造天井下地組共</v>
          </cell>
          <cell r="D2087" t="str">
            <v>㎡</v>
          </cell>
          <cell r="E2087">
            <v>4450</v>
          </cell>
          <cell r="F2087" t="str">
            <v>P-103</v>
          </cell>
          <cell r="G2087">
            <v>264114</v>
          </cell>
        </row>
        <row r="2088">
          <cell r="A2088">
            <v>264117</v>
          </cell>
          <cell r="B2088" t="str">
            <v>天井・せっこうボード張</v>
          </cell>
          <cell r="C2088" t="str">
            <v>厚12.5mm･不・突付張・軽量鉄骨天井下地組共</v>
          </cell>
          <cell r="D2088" t="str">
            <v>㎡</v>
          </cell>
          <cell r="E2088">
            <v>3020</v>
          </cell>
          <cell r="F2088" t="str">
            <v>P-103</v>
          </cell>
          <cell r="G2088">
            <v>264117</v>
          </cell>
        </row>
        <row r="2089">
          <cell r="A2089">
            <v>264121</v>
          </cell>
          <cell r="B2089" t="str">
            <v>天井・化粧せっこうボード</v>
          </cell>
          <cell r="C2089" t="str">
            <v>厚9.5mm･準・目透張・下地別途</v>
          </cell>
          <cell r="D2089" t="str">
            <v>㎡</v>
          </cell>
          <cell r="E2089">
            <v>1870</v>
          </cell>
          <cell r="F2089" t="str">
            <v>P-103</v>
          </cell>
          <cell r="G2089">
            <v>264121</v>
          </cell>
        </row>
        <row r="2090">
          <cell r="A2090">
            <v>264124</v>
          </cell>
          <cell r="B2090" t="str">
            <v>天井・化粧せっこうボード</v>
          </cell>
          <cell r="C2090" t="str">
            <v>厚9.5mm･準・目透張・木造天井下地組共</v>
          </cell>
          <cell r="D2090" t="str">
            <v>㎡</v>
          </cell>
          <cell r="E2090">
            <v>4930</v>
          </cell>
          <cell r="F2090" t="str">
            <v>P-103</v>
          </cell>
          <cell r="G2090">
            <v>264124</v>
          </cell>
        </row>
        <row r="2091">
          <cell r="A2091">
            <v>264127</v>
          </cell>
          <cell r="B2091" t="str">
            <v>天井・化粧せっこうボード</v>
          </cell>
          <cell r="C2091" t="str">
            <v>厚9.5mm･準・目透張・軽量鉄骨天井下地組共</v>
          </cell>
          <cell r="D2091" t="str">
            <v>㎡</v>
          </cell>
          <cell r="E2091">
            <v>3500</v>
          </cell>
          <cell r="F2091" t="str">
            <v>P-103</v>
          </cell>
          <cell r="G2091">
            <v>264127</v>
          </cell>
        </row>
        <row r="2092">
          <cell r="A2092">
            <v>264131</v>
          </cell>
          <cell r="B2092" t="str">
            <v>天井・化粧せっこうボード</v>
          </cell>
          <cell r="C2092" t="str">
            <v>厚9.5mm･不・目透張・下地別途</v>
          </cell>
          <cell r="D2092" t="str">
            <v>㎡</v>
          </cell>
          <cell r="E2092">
            <v>1960</v>
          </cell>
          <cell r="F2092" t="str">
            <v>P-103</v>
          </cell>
          <cell r="G2092">
            <v>264131</v>
          </cell>
        </row>
        <row r="2093">
          <cell r="A2093">
            <v>264134</v>
          </cell>
          <cell r="B2093" t="str">
            <v>天井・化粧せっこうボード</v>
          </cell>
          <cell r="C2093" t="str">
            <v>厚9.5mm･不・目透張・木造天井下地組共</v>
          </cell>
          <cell r="D2093" t="str">
            <v>㎡</v>
          </cell>
          <cell r="E2093">
            <v>5020</v>
          </cell>
          <cell r="F2093" t="str">
            <v>P-103</v>
          </cell>
          <cell r="G2093">
            <v>264134</v>
          </cell>
        </row>
        <row r="2094">
          <cell r="A2094">
            <v>264137</v>
          </cell>
          <cell r="B2094" t="str">
            <v>天井・化粧せっこうボード</v>
          </cell>
          <cell r="C2094" t="str">
            <v>厚9.5mm･不・目透張・軽量鉄骨天井下地組共</v>
          </cell>
          <cell r="D2094" t="str">
            <v>㎡</v>
          </cell>
          <cell r="E2094">
            <v>3590</v>
          </cell>
          <cell r="F2094" t="str">
            <v>P-103</v>
          </cell>
          <cell r="G2094">
            <v>264137</v>
          </cell>
        </row>
        <row r="2095">
          <cell r="A2095">
            <v>264141</v>
          </cell>
          <cell r="B2095" t="str">
            <v>天井・せっこうボード張</v>
          </cell>
          <cell r="C2095" t="str">
            <v>シージング・準・厚9.5mm・突付張・下地別途</v>
          </cell>
          <cell r="D2095" t="str">
            <v>㎡</v>
          </cell>
          <cell r="E2095">
            <v>1470</v>
          </cell>
          <cell r="F2095" t="str">
            <v>P-103</v>
          </cell>
          <cell r="G2095">
            <v>264141</v>
          </cell>
        </row>
        <row r="2096">
          <cell r="A2096">
            <v>264144</v>
          </cell>
          <cell r="B2096" t="str">
            <v>天井・せっこうボード張</v>
          </cell>
          <cell r="C2096" t="str">
            <v>シージング・準・厚9.5mm・突付張・木造天井下地組</v>
          </cell>
          <cell r="D2096" t="str">
            <v>㎡</v>
          </cell>
          <cell r="E2096">
            <v>4530</v>
          </cell>
          <cell r="F2096" t="str">
            <v>P-103</v>
          </cell>
          <cell r="G2096">
            <v>264144</v>
          </cell>
        </row>
        <row r="2097">
          <cell r="A2097">
            <v>264147</v>
          </cell>
          <cell r="B2097" t="str">
            <v>天井・せっこうボード張</v>
          </cell>
          <cell r="C2097" t="str">
            <v>シージング・準・厚9.5mm・突付張・軽鉄天井下地組共</v>
          </cell>
          <cell r="D2097" t="str">
            <v>㎡</v>
          </cell>
          <cell r="E2097">
            <v>3100</v>
          </cell>
          <cell r="F2097" t="str">
            <v>P-103</v>
          </cell>
          <cell r="G2097">
            <v>264147</v>
          </cell>
        </row>
        <row r="2098">
          <cell r="A2098">
            <v>264151</v>
          </cell>
          <cell r="B2098" t="str">
            <v>天井・せっこうボード張</v>
          </cell>
          <cell r="C2098" t="str">
            <v>シージング・準・厚12.5mm・突付張・下地別途</v>
          </cell>
          <cell r="D2098" t="str">
            <v>㎡</v>
          </cell>
          <cell r="E2098">
            <v>1530</v>
          </cell>
          <cell r="F2098" t="str">
            <v>P-103</v>
          </cell>
          <cell r="G2098">
            <v>264151</v>
          </cell>
        </row>
        <row r="2099">
          <cell r="A2099">
            <v>264154</v>
          </cell>
          <cell r="B2099" t="str">
            <v>天井・せっこうボード張</v>
          </cell>
          <cell r="C2099" t="str">
            <v>シージング・準・厚12.5mm・突付張・木造天井下地</v>
          </cell>
          <cell r="D2099" t="str">
            <v>㎡</v>
          </cell>
          <cell r="E2099">
            <v>4590</v>
          </cell>
          <cell r="F2099" t="str">
            <v>P-103</v>
          </cell>
          <cell r="G2099">
            <v>264154</v>
          </cell>
        </row>
        <row r="2100">
          <cell r="A2100">
            <v>264157</v>
          </cell>
          <cell r="B2100" t="str">
            <v>天井・せっこうボード張</v>
          </cell>
          <cell r="C2100" t="str">
            <v>シージング・準・厚12.5mm・突付張・軽鉄天井下地</v>
          </cell>
          <cell r="D2100" t="str">
            <v>㎡</v>
          </cell>
          <cell r="E2100">
            <v>3160</v>
          </cell>
          <cell r="F2100" t="str">
            <v>P-103</v>
          </cell>
          <cell r="G2100">
            <v>264157</v>
          </cell>
        </row>
        <row r="2101">
          <cell r="A2101">
            <v>264161</v>
          </cell>
          <cell r="B2101" t="str">
            <v>天井・スレートボード張</v>
          </cell>
          <cell r="C2101" t="str">
            <v>フレキシブル板・厚4mm・突付張・下地別途</v>
          </cell>
          <cell r="D2101" t="str">
            <v>㎡</v>
          </cell>
          <cell r="E2101">
            <v>2120</v>
          </cell>
          <cell r="F2101" t="str">
            <v>P-103</v>
          </cell>
          <cell r="G2101">
            <v>264161</v>
          </cell>
        </row>
        <row r="2102">
          <cell r="A2102">
            <v>264164</v>
          </cell>
          <cell r="B2102" t="str">
            <v>天井・スレートボード張</v>
          </cell>
          <cell r="C2102" t="str">
            <v>フレキシブル板・厚4mm・突付張・木造天井下地組共</v>
          </cell>
          <cell r="D2102" t="str">
            <v>㎡</v>
          </cell>
          <cell r="E2102">
            <v>5180</v>
          </cell>
          <cell r="F2102" t="str">
            <v>P-103</v>
          </cell>
          <cell r="G2102">
            <v>264164</v>
          </cell>
        </row>
        <row r="2103">
          <cell r="A2103">
            <v>264167</v>
          </cell>
          <cell r="B2103" t="str">
            <v>天井・スレートボード張</v>
          </cell>
          <cell r="C2103" t="str">
            <v>フレキシブル板・厚4mm・突付張・軽鉄天井下地組共</v>
          </cell>
          <cell r="D2103" t="str">
            <v>㎡</v>
          </cell>
          <cell r="E2103">
            <v>3750</v>
          </cell>
          <cell r="F2103" t="str">
            <v>P-103</v>
          </cell>
          <cell r="G2103">
            <v>264167</v>
          </cell>
        </row>
        <row r="2104">
          <cell r="A2104">
            <v>264171</v>
          </cell>
          <cell r="B2104" t="str">
            <v>天井・スレートボード張</v>
          </cell>
          <cell r="C2104" t="str">
            <v>フレキシブル板・厚5mm・突付張・下地別途</v>
          </cell>
          <cell r="D2104" t="str">
            <v>㎡</v>
          </cell>
          <cell r="E2104">
            <v>2300</v>
          </cell>
          <cell r="F2104" t="str">
            <v>P-103</v>
          </cell>
          <cell r="G2104">
            <v>264171</v>
          </cell>
        </row>
        <row r="2105">
          <cell r="A2105">
            <v>264174</v>
          </cell>
          <cell r="B2105" t="str">
            <v>天井・スレートボード張</v>
          </cell>
          <cell r="C2105" t="str">
            <v>フレキシブル板・厚5mm・突付張・木造天井下地組共</v>
          </cell>
          <cell r="D2105" t="str">
            <v>㎡</v>
          </cell>
          <cell r="E2105">
            <v>5360</v>
          </cell>
          <cell r="F2105" t="str">
            <v>P-103</v>
          </cell>
          <cell r="G2105">
            <v>264174</v>
          </cell>
        </row>
        <row r="2106">
          <cell r="A2106">
            <v>264177</v>
          </cell>
          <cell r="B2106" t="str">
            <v>天井・スレートボード張</v>
          </cell>
          <cell r="C2106" t="str">
            <v>フレキシブル板・厚5mm・突付張・軽鉄天井下地組共</v>
          </cell>
          <cell r="D2106" t="str">
            <v>㎡</v>
          </cell>
          <cell r="E2106">
            <v>3930</v>
          </cell>
          <cell r="F2106" t="str">
            <v>P-103</v>
          </cell>
          <cell r="G2106">
            <v>264177</v>
          </cell>
        </row>
        <row r="2107">
          <cell r="A2107">
            <v>264201</v>
          </cell>
          <cell r="B2107" t="str">
            <v>天井・化粧スレートボード</v>
          </cell>
          <cell r="C2107" t="str">
            <v>厚3mm・目透張・下地別途</v>
          </cell>
          <cell r="D2107" t="str">
            <v>㎡</v>
          </cell>
          <cell r="E2107">
            <v>2860</v>
          </cell>
          <cell r="F2107" t="str">
            <v>P-103</v>
          </cell>
          <cell r="G2107">
            <v>264201</v>
          </cell>
        </row>
        <row r="2108">
          <cell r="A2108">
            <v>264204</v>
          </cell>
          <cell r="B2108" t="str">
            <v>天井・化粧スレートボード</v>
          </cell>
          <cell r="C2108" t="str">
            <v>厚3mm・目透張・木造天井下地組共</v>
          </cell>
          <cell r="D2108" t="str">
            <v>㎡</v>
          </cell>
          <cell r="E2108">
            <v>5920</v>
          </cell>
          <cell r="F2108" t="str">
            <v>P-103</v>
          </cell>
          <cell r="G2108">
            <v>264204</v>
          </cell>
        </row>
        <row r="2109">
          <cell r="A2109">
            <v>264207</v>
          </cell>
          <cell r="B2109" t="str">
            <v>天井・化粧スレートボード</v>
          </cell>
          <cell r="C2109" t="str">
            <v>厚3mm・目透張・軽量鉄骨天井下地組共</v>
          </cell>
          <cell r="D2109" t="str">
            <v>㎡</v>
          </cell>
          <cell r="E2109">
            <v>4490</v>
          </cell>
          <cell r="F2109" t="str">
            <v>P-103</v>
          </cell>
          <cell r="G2109">
            <v>264207</v>
          </cell>
        </row>
        <row r="2110">
          <cell r="A2110">
            <v>264211</v>
          </cell>
          <cell r="B2110" t="str">
            <v>天井・化粧スレートボード</v>
          </cell>
          <cell r="C2110" t="str">
            <v>厚4mm・目透張・下地別途</v>
          </cell>
          <cell r="D2110" t="str">
            <v>㎡</v>
          </cell>
          <cell r="E2110">
            <v>3100</v>
          </cell>
          <cell r="F2110" t="str">
            <v>P-103</v>
          </cell>
          <cell r="G2110">
            <v>264211</v>
          </cell>
        </row>
        <row r="2111">
          <cell r="A2111">
            <v>264214</v>
          </cell>
          <cell r="B2111" t="str">
            <v>天井・化粧スレートボード</v>
          </cell>
          <cell r="C2111" t="str">
            <v>厚4mm・目透張・木造天井下地組共</v>
          </cell>
          <cell r="D2111" t="str">
            <v>㎡</v>
          </cell>
          <cell r="E2111">
            <v>6160</v>
          </cell>
          <cell r="F2111" t="str">
            <v>P-103</v>
          </cell>
          <cell r="G2111">
            <v>264214</v>
          </cell>
        </row>
        <row r="2112">
          <cell r="A2112">
            <v>264217</v>
          </cell>
          <cell r="B2112" t="str">
            <v>天井・化粧スレートボード</v>
          </cell>
          <cell r="C2112" t="str">
            <v>厚4mm・目透張・軽量鉄骨天井下地組共</v>
          </cell>
          <cell r="D2112" t="str">
            <v>㎡</v>
          </cell>
          <cell r="E2112">
            <v>4730</v>
          </cell>
          <cell r="F2112" t="str">
            <v>P-103</v>
          </cell>
          <cell r="G2112">
            <v>264217</v>
          </cell>
        </row>
        <row r="2113">
          <cell r="A2113">
            <v>264221</v>
          </cell>
          <cell r="B2113" t="str">
            <v>天井・化粧スレートボード</v>
          </cell>
          <cell r="C2113" t="str">
            <v>軒天用・厚3mm・目透張・下地別途</v>
          </cell>
          <cell r="D2113" t="str">
            <v>㎡</v>
          </cell>
          <cell r="E2113">
            <v>2230</v>
          </cell>
          <cell r="F2113" t="str">
            <v>P-104</v>
          </cell>
          <cell r="G2113">
            <v>264221</v>
          </cell>
        </row>
        <row r="2114">
          <cell r="A2114">
            <v>264224</v>
          </cell>
          <cell r="B2114" t="str">
            <v>天井・化粧スレートボード</v>
          </cell>
          <cell r="C2114" t="str">
            <v>軒天用・厚3mm・目透張・木造天井下地組共</v>
          </cell>
          <cell r="D2114" t="str">
            <v>㎡</v>
          </cell>
          <cell r="E2114">
            <v>5290</v>
          </cell>
          <cell r="F2114" t="str">
            <v>P-104</v>
          </cell>
          <cell r="G2114">
            <v>264224</v>
          </cell>
        </row>
        <row r="2115">
          <cell r="A2115">
            <v>264227</v>
          </cell>
          <cell r="B2115" t="str">
            <v>天井・化粧スレートボード</v>
          </cell>
          <cell r="C2115" t="str">
            <v>軒天用・厚3mm・目透張・軽量鉄骨天井下地組共</v>
          </cell>
          <cell r="D2115" t="str">
            <v>㎡</v>
          </cell>
          <cell r="E2115">
            <v>3860</v>
          </cell>
          <cell r="F2115" t="str">
            <v>P-104</v>
          </cell>
          <cell r="G2115">
            <v>264227</v>
          </cell>
        </row>
        <row r="2116">
          <cell r="A2116">
            <v>264231</v>
          </cell>
          <cell r="B2116" t="str">
            <v>天井・けい酸カルシウム板</v>
          </cell>
          <cell r="C2116" t="str">
            <v>厚6mm･突付張・下地別途</v>
          </cell>
          <cell r="D2116" t="str">
            <v>㎡</v>
          </cell>
          <cell r="E2116">
            <v>2000</v>
          </cell>
          <cell r="F2116" t="str">
            <v>P-104</v>
          </cell>
          <cell r="G2116">
            <v>264231</v>
          </cell>
        </row>
        <row r="2117">
          <cell r="A2117">
            <v>264234</v>
          </cell>
          <cell r="B2117" t="str">
            <v>天井・けい酸カルシウム板</v>
          </cell>
          <cell r="C2117" t="str">
            <v>厚6mm・突付張・木造天井下地組共</v>
          </cell>
          <cell r="D2117" t="str">
            <v>㎡</v>
          </cell>
          <cell r="E2117">
            <v>5060</v>
          </cell>
          <cell r="F2117" t="str">
            <v>P-104</v>
          </cell>
          <cell r="G2117">
            <v>264234</v>
          </cell>
        </row>
        <row r="2118">
          <cell r="A2118">
            <v>264237</v>
          </cell>
          <cell r="B2118" t="str">
            <v>天井・けい酸カルシウム板</v>
          </cell>
          <cell r="C2118" t="str">
            <v>厚6mm・突付張・軽量鉄骨天井下地組共</v>
          </cell>
          <cell r="D2118" t="str">
            <v>㎡</v>
          </cell>
          <cell r="E2118">
            <v>3630</v>
          </cell>
          <cell r="F2118" t="str">
            <v>P-104</v>
          </cell>
          <cell r="G2118">
            <v>264237</v>
          </cell>
        </row>
        <row r="2119">
          <cell r="A2119">
            <v>264241</v>
          </cell>
          <cell r="B2119" t="str">
            <v>天井・けい酸カルシウム板</v>
          </cell>
          <cell r="C2119" t="str">
            <v>厚8mm･突付張・下地別途</v>
          </cell>
          <cell r="D2119" t="str">
            <v>㎡</v>
          </cell>
          <cell r="E2119">
            <v>2350</v>
          </cell>
          <cell r="F2119" t="str">
            <v>P-104</v>
          </cell>
          <cell r="G2119">
            <v>264241</v>
          </cell>
        </row>
        <row r="2120">
          <cell r="A2120">
            <v>264244</v>
          </cell>
          <cell r="B2120" t="str">
            <v>天井・けい酸カルシウム板</v>
          </cell>
          <cell r="C2120" t="str">
            <v>厚8mm・突付張・木造天井下地組共</v>
          </cell>
          <cell r="D2120" t="str">
            <v>㎡</v>
          </cell>
          <cell r="E2120">
            <v>5410</v>
          </cell>
          <cell r="F2120" t="str">
            <v>P-104</v>
          </cell>
          <cell r="G2120">
            <v>264244</v>
          </cell>
        </row>
        <row r="2121">
          <cell r="A2121">
            <v>264247</v>
          </cell>
          <cell r="B2121" t="str">
            <v>天井・けい酸カルシウム板</v>
          </cell>
          <cell r="C2121" t="str">
            <v>厚8mm・突付張・軽量鉄骨天井下地組共</v>
          </cell>
          <cell r="D2121" t="str">
            <v>㎡</v>
          </cell>
          <cell r="E2121">
            <v>3980</v>
          </cell>
          <cell r="F2121" t="str">
            <v>P-104</v>
          </cell>
          <cell r="G2121">
            <v>264247</v>
          </cell>
        </row>
        <row r="2122">
          <cell r="A2122">
            <v>264251</v>
          </cell>
          <cell r="B2122" t="str">
            <v>天井・化粧カルシウム板張</v>
          </cell>
          <cell r="C2122" t="str">
            <v>厚6mm・目透張・下地別途</v>
          </cell>
          <cell r="D2122" t="str">
            <v>㎡</v>
          </cell>
          <cell r="E2122">
            <v>4290</v>
          </cell>
          <cell r="F2122" t="str">
            <v>P-104</v>
          </cell>
          <cell r="G2122">
            <v>264251</v>
          </cell>
        </row>
        <row r="2123">
          <cell r="A2123">
            <v>264254</v>
          </cell>
          <cell r="B2123" t="str">
            <v>天井・化粧カルシウム板張</v>
          </cell>
          <cell r="C2123" t="str">
            <v>厚6mm・目透張・木造天井下地組共</v>
          </cell>
          <cell r="D2123" t="str">
            <v>㎡</v>
          </cell>
          <cell r="E2123">
            <v>7350</v>
          </cell>
          <cell r="F2123" t="str">
            <v>P-104</v>
          </cell>
          <cell r="G2123">
            <v>264254</v>
          </cell>
        </row>
        <row r="2124">
          <cell r="A2124">
            <v>264257</v>
          </cell>
          <cell r="B2124" t="str">
            <v>天井・化粧カルシウム板張</v>
          </cell>
          <cell r="C2124" t="str">
            <v>厚6mm・目透張・軽量鉄骨天井下地組共</v>
          </cell>
          <cell r="D2124" t="str">
            <v>㎡</v>
          </cell>
          <cell r="E2124">
            <v>5920</v>
          </cell>
          <cell r="F2124" t="str">
            <v>P-104</v>
          </cell>
          <cell r="G2124">
            <v>264257</v>
          </cell>
        </row>
        <row r="2125">
          <cell r="A2125">
            <v>264261</v>
          </cell>
          <cell r="B2125" t="str">
            <v>天井・化粧カルシウム板張</v>
          </cell>
          <cell r="C2125" t="str">
            <v>軒天用・厚4mm・目透張・下地別途</v>
          </cell>
          <cell r="D2125" t="str">
            <v>㎡</v>
          </cell>
          <cell r="E2125">
            <v>2190</v>
          </cell>
          <cell r="F2125" t="str">
            <v>P-104</v>
          </cell>
          <cell r="G2125">
            <v>264261</v>
          </cell>
        </row>
        <row r="2126">
          <cell r="A2126">
            <v>264264</v>
          </cell>
          <cell r="B2126" t="str">
            <v>天井・化粧カルシウム板張</v>
          </cell>
          <cell r="C2126" t="str">
            <v>軒天用・厚4mm・目透張・木造天井下地組共</v>
          </cell>
          <cell r="D2126" t="str">
            <v>㎡</v>
          </cell>
          <cell r="E2126">
            <v>5250</v>
          </cell>
          <cell r="F2126" t="str">
            <v>P-104</v>
          </cell>
          <cell r="G2126">
            <v>264264</v>
          </cell>
        </row>
        <row r="2127">
          <cell r="A2127">
            <v>264267</v>
          </cell>
          <cell r="B2127" t="str">
            <v>天井・化粧カルシウム板張</v>
          </cell>
          <cell r="C2127" t="str">
            <v>軒天用・厚4mm・目透張・軽量鉄骨天井下地組共</v>
          </cell>
          <cell r="D2127" t="str">
            <v>㎡</v>
          </cell>
          <cell r="E2127">
            <v>3820</v>
          </cell>
          <cell r="F2127" t="str">
            <v>P-104</v>
          </cell>
          <cell r="G2127">
            <v>264267</v>
          </cell>
        </row>
        <row r="2128">
          <cell r="A2128">
            <v>264301</v>
          </cell>
          <cell r="B2128" t="str">
            <v>天井・吸音板張</v>
          </cell>
          <cell r="C2128" t="str">
            <v>ロックウール系・厚12mm・下地別途</v>
          </cell>
          <cell r="D2128" t="str">
            <v>㎡</v>
          </cell>
          <cell r="E2128">
            <v>2860</v>
          </cell>
          <cell r="F2128" t="str">
            <v>P-104</v>
          </cell>
          <cell r="G2128">
            <v>264301</v>
          </cell>
        </row>
        <row r="2129">
          <cell r="A2129">
            <v>264304</v>
          </cell>
          <cell r="B2129" t="str">
            <v>天井・吸音板張</v>
          </cell>
          <cell r="C2129" t="str">
            <v>ロックウール系・厚12mm・木造天井下地組共</v>
          </cell>
          <cell r="D2129" t="str">
            <v>㎡</v>
          </cell>
          <cell r="E2129">
            <v>5920</v>
          </cell>
          <cell r="F2129" t="str">
            <v>P-104</v>
          </cell>
          <cell r="G2129">
            <v>264304</v>
          </cell>
        </row>
        <row r="2130">
          <cell r="A2130">
            <v>264307</v>
          </cell>
          <cell r="B2130" t="str">
            <v>天井・吸音板張</v>
          </cell>
          <cell r="C2130" t="str">
            <v>ロックウール系・厚12mm・軽量鉄骨天井下地組共</v>
          </cell>
          <cell r="D2130" t="str">
            <v>㎡</v>
          </cell>
          <cell r="E2130">
            <v>4490</v>
          </cell>
          <cell r="F2130" t="str">
            <v>P-104</v>
          </cell>
          <cell r="G2130">
            <v>264307</v>
          </cell>
        </row>
        <row r="2131">
          <cell r="A2131">
            <v>264311</v>
          </cell>
          <cell r="B2131" t="str">
            <v>天井・吸音板張</v>
          </cell>
          <cell r="C2131" t="str">
            <v>ロックウール系・厚15mm・下地別途</v>
          </cell>
          <cell r="D2131" t="str">
            <v>㎡</v>
          </cell>
          <cell r="E2131">
            <v>3710</v>
          </cell>
          <cell r="F2131" t="str">
            <v>P-104</v>
          </cell>
          <cell r="G2131">
            <v>264311</v>
          </cell>
        </row>
        <row r="2132">
          <cell r="A2132">
            <v>264314</v>
          </cell>
          <cell r="B2132" t="str">
            <v>天井・吸音板張</v>
          </cell>
          <cell r="C2132" t="str">
            <v>ロックウール系・厚15mm・木造天井下地組共</v>
          </cell>
          <cell r="D2132" t="str">
            <v>㎡</v>
          </cell>
          <cell r="E2132">
            <v>6770</v>
          </cell>
          <cell r="F2132" t="str">
            <v>P-104</v>
          </cell>
          <cell r="G2132">
            <v>264314</v>
          </cell>
        </row>
        <row r="2133">
          <cell r="A2133">
            <v>264317</v>
          </cell>
          <cell r="B2133" t="str">
            <v>天井・吸音板張</v>
          </cell>
          <cell r="C2133" t="str">
            <v>ロックウール系・厚15mm・軽量鉄骨天井下地組共</v>
          </cell>
          <cell r="D2133" t="str">
            <v>㎡</v>
          </cell>
          <cell r="E2133">
            <v>5340</v>
          </cell>
          <cell r="F2133" t="str">
            <v>P-104</v>
          </cell>
          <cell r="G2133">
            <v>264317</v>
          </cell>
        </row>
        <row r="2134">
          <cell r="A2134">
            <v>264321</v>
          </cell>
          <cell r="B2134" t="str">
            <v>天井・吸音板張</v>
          </cell>
          <cell r="C2134" t="str">
            <v>グラスウール系・厚25mm・下地別途</v>
          </cell>
          <cell r="D2134" t="str">
            <v>㎡</v>
          </cell>
          <cell r="E2134">
            <v>3930</v>
          </cell>
          <cell r="F2134" t="str">
            <v>P-104</v>
          </cell>
          <cell r="G2134">
            <v>264321</v>
          </cell>
        </row>
        <row r="2135">
          <cell r="A2135">
            <v>264324</v>
          </cell>
          <cell r="B2135" t="str">
            <v>天井・吸音板張</v>
          </cell>
          <cell r="C2135" t="str">
            <v>グラスウール系・厚25mm・木造天井下地組共</v>
          </cell>
          <cell r="D2135" t="str">
            <v>㎡</v>
          </cell>
          <cell r="E2135">
            <v>6990</v>
          </cell>
          <cell r="F2135" t="str">
            <v>P-104</v>
          </cell>
          <cell r="G2135">
            <v>264324</v>
          </cell>
        </row>
        <row r="2136">
          <cell r="A2136">
            <v>264327</v>
          </cell>
          <cell r="B2136" t="str">
            <v>天井・吸音板張</v>
          </cell>
          <cell r="C2136" t="str">
            <v>グラスウール系・厚25mm・軽量鉄骨天井下地組共</v>
          </cell>
          <cell r="D2136" t="str">
            <v>㎡</v>
          </cell>
          <cell r="E2136">
            <v>5560</v>
          </cell>
          <cell r="F2136" t="str">
            <v>P-104</v>
          </cell>
          <cell r="G2136">
            <v>264327</v>
          </cell>
        </row>
        <row r="2137">
          <cell r="A2137">
            <v>264341</v>
          </cell>
          <cell r="B2137" t="str">
            <v>天井・吸音板張</v>
          </cell>
          <cell r="C2137" t="str">
            <v>フラグせっこう系・厚6mm・下地別途</v>
          </cell>
          <cell r="D2137" t="str">
            <v>㎡</v>
          </cell>
          <cell r="E2137">
            <v>2520</v>
          </cell>
          <cell r="F2137" t="str">
            <v>P-104</v>
          </cell>
          <cell r="G2137">
            <v>264341</v>
          </cell>
        </row>
        <row r="2138">
          <cell r="A2138">
            <v>264344</v>
          </cell>
          <cell r="B2138" t="str">
            <v>天井・吸音板張</v>
          </cell>
          <cell r="C2138" t="str">
            <v>フラグせっこう系・厚6mm・木造天井下地組共</v>
          </cell>
          <cell r="D2138" t="str">
            <v>㎡</v>
          </cell>
          <cell r="E2138">
            <v>5580</v>
          </cell>
          <cell r="F2138" t="str">
            <v>P-104</v>
          </cell>
          <cell r="G2138">
            <v>264344</v>
          </cell>
        </row>
        <row r="2139">
          <cell r="A2139">
            <v>264347</v>
          </cell>
          <cell r="B2139" t="str">
            <v>天井・吸音板張</v>
          </cell>
          <cell r="C2139" t="str">
            <v>フラグせっこう系・厚6mm・軽量鉄骨天井下地組共</v>
          </cell>
          <cell r="D2139" t="str">
            <v>㎡</v>
          </cell>
          <cell r="E2139">
            <v>4150</v>
          </cell>
          <cell r="F2139" t="str">
            <v>P-104</v>
          </cell>
          <cell r="G2139">
            <v>264347</v>
          </cell>
        </row>
        <row r="2140">
          <cell r="A2140">
            <v>264351</v>
          </cell>
          <cell r="B2140" t="str">
            <v>天井・吸音板張</v>
          </cell>
          <cell r="C2140" t="str">
            <v>化粧穴あきせっこう系・厚9.5mm・下地別途</v>
          </cell>
          <cell r="D2140" t="str">
            <v>㎡</v>
          </cell>
          <cell r="E2140">
            <v>2240</v>
          </cell>
          <cell r="F2140" t="str">
            <v>P-104</v>
          </cell>
          <cell r="G2140">
            <v>264351</v>
          </cell>
        </row>
        <row r="2141">
          <cell r="A2141">
            <v>264354</v>
          </cell>
          <cell r="B2141" t="str">
            <v>天井・吸音板張</v>
          </cell>
          <cell r="C2141" t="str">
            <v>化粧穴あきせっこう系・厚9.5mm・木造天井下地組共</v>
          </cell>
          <cell r="D2141" t="str">
            <v>㎡</v>
          </cell>
          <cell r="E2141">
            <v>5300</v>
          </cell>
          <cell r="F2141" t="str">
            <v>P-104</v>
          </cell>
          <cell r="G2141">
            <v>264354</v>
          </cell>
        </row>
        <row r="2142">
          <cell r="A2142">
            <v>264357</v>
          </cell>
          <cell r="B2142" t="str">
            <v>天井・吸音板張</v>
          </cell>
          <cell r="C2142" t="str">
            <v>化粧穴あきせっこう系・厚9.5mm・軽鉄天井下地組共</v>
          </cell>
          <cell r="D2142" t="str">
            <v>㎡</v>
          </cell>
          <cell r="E2142">
            <v>3870</v>
          </cell>
          <cell r="F2142" t="str">
            <v>P-104</v>
          </cell>
          <cell r="G2142">
            <v>264357</v>
          </cell>
        </row>
        <row r="2143">
          <cell r="A2143">
            <v>264361</v>
          </cell>
          <cell r="B2143" t="str">
            <v>天井・木毛セメント板張</v>
          </cell>
          <cell r="C2143" t="str">
            <v>厚20mm</v>
          </cell>
          <cell r="D2143" t="str">
            <v>㎡</v>
          </cell>
          <cell r="E2143">
            <v>1960</v>
          </cell>
          <cell r="F2143" t="str">
            <v>P-104</v>
          </cell>
          <cell r="G2143">
            <v>264361</v>
          </cell>
        </row>
        <row r="2144">
          <cell r="A2144">
            <v>264365</v>
          </cell>
          <cell r="B2144" t="str">
            <v>天井・木毛セメント板張</v>
          </cell>
          <cell r="C2144" t="str">
            <v>厚30mm</v>
          </cell>
          <cell r="D2144" t="str">
            <v>㎡</v>
          </cell>
          <cell r="E2144">
            <v>2410</v>
          </cell>
          <cell r="F2144" t="str">
            <v>P-104</v>
          </cell>
          <cell r="G2144">
            <v>264365</v>
          </cell>
        </row>
        <row r="2145">
          <cell r="A2145">
            <v>264401</v>
          </cell>
          <cell r="B2145" t="str">
            <v>天井・ビニールクロス張</v>
          </cell>
          <cell r="C2145" t="str">
            <v>上・下地別途</v>
          </cell>
          <cell r="D2145" t="str">
            <v>㎡</v>
          </cell>
          <cell r="E2145">
            <v>1270</v>
          </cell>
          <cell r="F2145" t="str">
            <v>P-104</v>
          </cell>
          <cell r="G2145">
            <v>264401</v>
          </cell>
        </row>
        <row r="2146">
          <cell r="A2146">
            <v>264402</v>
          </cell>
          <cell r="B2146" t="str">
            <v>天井・ビニールクロス張</v>
          </cell>
          <cell r="C2146" t="str">
            <v>上・ラワン合板共</v>
          </cell>
          <cell r="D2146" t="str">
            <v>㎡</v>
          </cell>
          <cell r="E2146">
            <v>3480</v>
          </cell>
          <cell r="F2146" t="str">
            <v>P-104</v>
          </cell>
          <cell r="G2146">
            <v>264402</v>
          </cell>
        </row>
        <row r="2147">
          <cell r="A2147">
            <v>264404</v>
          </cell>
          <cell r="B2147" t="str">
            <v>天井・ビニールクロス張</v>
          </cell>
          <cell r="C2147" t="str">
            <v>上・ラワン合板・木造天井下地組共</v>
          </cell>
          <cell r="D2147" t="str">
            <v>㎡</v>
          </cell>
          <cell r="E2147">
            <v>6540</v>
          </cell>
          <cell r="F2147" t="str">
            <v>P-104</v>
          </cell>
          <cell r="G2147">
            <v>264404</v>
          </cell>
        </row>
        <row r="2148">
          <cell r="A2148">
            <v>264407</v>
          </cell>
          <cell r="B2148" t="str">
            <v>天井・ビニールクロス張</v>
          </cell>
          <cell r="C2148" t="str">
            <v>上・せっこうボード・軽量鉄骨天井下地組共</v>
          </cell>
          <cell r="D2148" t="str">
            <v>㎡</v>
          </cell>
          <cell r="E2148">
            <v>4220</v>
          </cell>
          <cell r="F2148" t="str">
            <v>P-104</v>
          </cell>
          <cell r="G2148">
            <v>264407</v>
          </cell>
        </row>
        <row r="2149">
          <cell r="A2149">
            <v>264411</v>
          </cell>
          <cell r="B2149" t="str">
            <v>天井・ビニールクロス張</v>
          </cell>
          <cell r="C2149" t="str">
            <v>中・下地別途</v>
          </cell>
          <cell r="D2149" t="str">
            <v>㎡</v>
          </cell>
          <cell r="E2149">
            <v>1270</v>
          </cell>
          <cell r="F2149" t="str">
            <v>P-104</v>
          </cell>
          <cell r="G2149">
            <v>264411</v>
          </cell>
        </row>
        <row r="2150">
          <cell r="A2150">
            <v>264412</v>
          </cell>
          <cell r="B2150" t="str">
            <v>天井・ビニールクロス張</v>
          </cell>
          <cell r="C2150" t="str">
            <v>中・ラワン合板共</v>
          </cell>
          <cell r="D2150" t="str">
            <v>㎡</v>
          </cell>
          <cell r="E2150">
            <v>3480</v>
          </cell>
          <cell r="F2150" t="str">
            <v>P-104</v>
          </cell>
          <cell r="G2150">
            <v>264412</v>
          </cell>
        </row>
        <row r="2151">
          <cell r="A2151">
            <v>264414</v>
          </cell>
          <cell r="B2151" t="str">
            <v>天井・ビニールクロス張</v>
          </cell>
          <cell r="C2151" t="str">
            <v>中・ラワン合板・木造天井下地組共</v>
          </cell>
          <cell r="D2151" t="str">
            <v>㎡</v>
          </cell>
          <cell r="E2151">
            <v>6540</v>
          </cell>
          <cell r="F2151" t="str">
            <v>P-104</v>
          </cell>
          <cell r="G2151">
            <v>264414</v>
          </cell>
        </row>
        <row r="2152">
          <cell r="A2152">
            <v>264417</v>
          </cell>
          <cell r="B2152" t="str">
            <v>天井・ビニールクロス張</v>
          </cell>
          <cell r="C2152" t="str">
            <v>中・せっこうボード・軽量鉄骨天井下地組共</v>
          </cell>
          <cell r="D2152" t="str">
            <v>㎡</v>
          </cell>
          <cell r="E2152">
            <v>4220</v>
          </cell>
          <cell r="F2152" t="str">
            <v>P-104</v>
          </cell>
          <cell r="G2152">
            <v>264417</v>
          </cell>
        </row>
        <row r="2153">
          <cell r="A2153">
            <v>264421</v>
          </cell>
          <cell r="B2153" t="str">
            <v>天井・ビニールクロス張</v>
          </cell>
          <cell r="C2153" t="str">
            <v>並・下地別途</v>
          </cell>
          <cell r="D2153" t="str">
            <v>㎡</v>
          </cell>
          <cell r="E2153">
            <v>1270</v>
          </cell>
          <cell r="F2153" t="str">
            <v>P-104</v>
          </cell>
          <cell r="G2153">
            <v>264421</v>
          </cell>
        </row>
        <row r="2154">
          <cell r="A2154">
            <v>264422</v>
          </cell>
          <cell r="B2154" t="str">
            <v>天井・ビニールクロス張</v>
          </cell>
          <cell r="C2154" t="str">
            <v>並・ラワン合板共</v>
          </cell>
          <cell r="D2154" t="str">
            <v>㎡</v>
          </cell>
          <cell r="E2154">
            <v>3480</v>
          </cell>
          <cell r="F2154" t="str">
            <v>P-104</v>
          </cell>
          <cell r="G2154">
            <v>264422</v>
          </cell>
        </row>
        <row r="2155">
          <cell r="A2155">
            <v>264424</v>
          </cell>
          <cell r="B2155" t="str">
            <v>天井・ビニールクロス張</v>
          </cell>
          <cell r="C2155" t="str">
            <v>並・ラワン合板・木造天井下地組共</v>
          </cell>
          <cell r="D2155" t="str">
            <v>㎡</v>
          </cell>
          <cell r="E2155">
            <v>6540</v>
          </cell>
          <cell r="F2155" t="str">
            <v>P-104</v>
          </cell>
          <cell r="G2155">
            <v>264424</v>
          </cell>
        </row>
        <row r="2156">
          <cell r="A2156">
            <v>264427</v>
          </cell>
          <cell r="B2156" t="str">
            <v>天井・ビニールクロス張</v>
          </cell>
          <cell r="C2156" t="str">
            <v>並・せっこうボード・軽量鉄骨天井下地組共</v>
          </cell>
          <cell r="D2156" t="str">
            <v>㎡</v>
          </cell>
          <cell r="E2156">
            <v>4220</v>
          </cell>
          <cell r="F2156" t="str">
            <v>P-104</v>
          </cell>
          <cell r="G2156">
            <v>264427</v>
          </cell>
        </row>
        <row r="2157">
          <cell r="A2157">
            <v>264431</v>
          </cell>
          <cell r="B2157" t="str">
            <v>天井・壁紙張</v>
          </cell>
          <cell r="C2157" t="str">
            <v>下地別途</v>
          </cell>
          <cell r="D2157" t="str">
            <v>㎡</v>
          </cell>
          <cell r="E2157">
            <v>1830</v>
          </cell>
          <cell r="F2157" t="str">
            <v>P-104</v>
          </cell>
          <cell r="G2157">
            <v>264431</v>
          </cell>
        </row>
        <row r="2158">
          <cell r="A2158">
            <v>264432</v>
          </cell>
          <cell r="B2158" t="str">
            <v>天井・壁紙張</v>
          </cell>
          <cell r="C2158" t="str">
            <v>ラワン合板共</v>
          </cell>
          <cell r="D2158" t="str">
            <v>㎡</v>
          </cell>
          <cell r="E2158">
            <v>4040</v>
          </cell>
          <cell r="F2158" t="str">
            <v>P-104</v>
          </cell>
          <cell r="G2158">
            <v>264432</v>
          </cell>
        </row>
        <row r="2159">
          <cell r="A2159">
            <v>264434</v>
          </cell>
          <cell r="B2159" t="str">
            <v>天井・壁紙張</v>
          </cell>
          <cell r="C2159" t="str">
            <v>ラワン合板・木造天井下地組共</v>
          </cell>
          <cell r="D2159" t="str">
            <v>㎡</v>
          </cell>
          <cell r="E2159">
            <v>7100</v>
          </cell>
          <cell r="F2159" t="str">
            <v>P-104</v>
          </cell>
          <cell r="G2159">
            <v>264434</v>
          </cell>
        </row>
        <row r="2160">
          <cell r="A2160">
            <v>264437</v>
          </cell>
          <cell r="B2160" t="str">
            <v>天井・壁紙張</v>
          </cell>
          <cell r="C2160" t="str">
            <v>せっこうボード・軽量鉄骨天井下地組共</v>
          </cell>
          <cell r="D2160" t="str">
            <v>㎡</v>
          </cell>
          <cell r="E2160">
            <v>4780</v>
          </cell>
          <cell r="F2160" t="str">
            <v>P-104</v>
          </cell>
          <cell r="G2160">
            <v>264437</v>
          </cell>
        </row>
        <row r="2161">
          <cell r="A2161">
            <v>264441</v>
          </cell>
          <cell r="B2161" t="str">
            <v>天井・布クロス張</v>
          </cell>
          <cell r="C2161" t="str">
            <v>上・下地別途</v>
          </cell>
          <cell r="D2161" t="str">
            <v>㎡</v>
          </cell>
          <cell r="E2161">
            <v>4600</v>
          </cell>
          <cell r="F2161" t="str">
            <v>P-105</v>
          </cell>
          <cell r="G2161">
            <v>264441</v>
          </cell>
        </row>
        <row r="2162">
          <cell r="A2162">
            <v>264442</v>
          </cell>
          <cell r="B2162" t="str">
            <v>天井・布クロス張</v>
          </cell>
          <cell r="C2162" t="str">
            <v>上・ラワン合板共</v>
          </cell>
          <cell r="D2162" t="str">
            <v>㎡</v>
          </cell>
          <cell r="E2162">
            <v>6810</v>
          </cell>
          <cell r="F2162" t="str">
            <v>P-105</v>
          </cell>
          <cell r="G2162">
            <v>264442</v>
          </cell>
        </row>
        <row r="2163">
          <cell r="A2163">
            <v>264444</v>
          </cell>
          <cell r="B2163" t="str">
            <v>天井・布クロス張</v>
          </cell>
          <cell r="C2163" t="str">
            <v>上・ラワン合板・木造天井下地組共</v>
          </cell>
          <cell r="D2163" t="str">
            <v>㎡</v>
          </cell>
          <cell r="E2163">
            <v>9870</v>
          </cell>
          <cell r="F2163" t="str">
            <v>P-105</v>
          </cell>
          <cell r="G2163">
            <v>264444</v>
          </cell>
        </row>
        <row r="2164">
          <cell r="A2164">
            <v>264447</v>
          </cell>
          <cell r="B2164" t="str">
            <v>天井・布クロス張</v>
          </cell>
          <cell r="C2164" t="str">
            <v>上・せっこうボード・軽量鉄骨天井下地組共</v>
          </cell>
          <cell r="D2164" t="str">
            <v>㎡</v>
          </cell>
          <cell r="E2164">
            <v>7550</v>
          </cell>
          <cell r="F2164" t="str">
            <v>P-105</v>
          </cell>
          <cell r="G2164">
            <v>264447</v>
          </cell>
        </row>
        <row r="2165">
          <cell r="A2165">
            <v>264451</v>
          </cell>
          <cell r="B2165" t="str">
            <v>天井・布クロス張</v>
          </cell>
          <cell r="C2165" t="str">
            <v>中・下地別途</v>
          </cell>
          <cell r="D2165" t="str">
            <v>㎡</v>
          </cell>
          <cell r="E2165">
            <v>3200</v>
          </cell>
          <cell r="F2165" t="str">
            <v>P-105</v>
          </cell>
          <cell r="G2165">
            <v>264451</v>
          </cell>
        </row>
        <row r="2166">
          <cell r="A2166">
            <v>264452</v>
          </cell>
          <cell r="B2166" t="str">
            <v>天井・布クロス張</v>
          </cell>
          <cell r="C2166" t="str">
            <v>中・ラワン合板共</v>
          </cell>
          <cell r="D2166" t="str">
            <v>㎡</v>
          </cell>
          <cell r="E2166">
            <v>5410</v>
          </cell>
          <cell r="F2166" t="str">
            <v>P-105</v>
          </cell>
          <cell r="G2166">
            <v>264452</v>
          </cell>
        </row>
        <row r="2167">
          <cell r="A2167">
            <v>264454</v>
          </cell>
          <cell r="B2167" t="str">
            <v>天井・布クロス張</v>
          </cell>
          <cell r="C2167" t="str">
            <v>中・ラワン合板・木造天井下地組共</v>
          </cell>
          <cell r="D2167" t="str">
            <v>㎡</v>
          </cell>
          <cell r="E2167">
            <v>8470</v>
          </cell>
          <cell r="F2167" t="str">
            <v>P-105</v>
          </cell>
          <cell r="G2167">
            <v>264454</v>
          </cell>
        </row>
        <row r="2168">
          <cell r="A2168">
            <v>264457</v>
          </cell>
          <cell r="B2168" t="str">
            <v>天井・布クロス張</v>
          </cell>
          <cell r="C2168" t="str">
            <v>中・せっこうボード・軽量鉄骨天井下地組共</v>
          </cell>
          <cell r="D2168" t="str">
            <v>㎡</v>
          </cell>
          <cell r="E2168">
            <v>6150</v>
          </cell>
          <cell r="F2168" t="str">
            <v>P-105</v>
          </cell>
          <cell r="G2168">
            <v>264457</v>
          </cell>
        </row>
        <row r="2169">
          <cell r="A2169">
            <v>264461</v>
          </cell>
          <cell r="B2169" t="str">
            <v>天井・布クロス張</v>
          </cell>
          <cell r="C2169" t="str">
            <v>並・下地別途</v>
          </cell>
          <cell r="D2169" t="str">
            <v>㎡</v>
          </cell>
          <cell r="E2169">
            <v>2840</v>
          </cell>
          <cell r="F2169" t="str">
            <v>P-105</v>
          </cell>
          <cell r="G2169">
            <v>264461</v>
          </cell>
        </row>
        <row r="2170">
          <cell r="A2170">
            <v>264462</v>
          </cell>
          <cell r="B2170" t="str">
            <v>天井・布クロス張</v>
          </cell>
          <cell r="C2170" t="str">
            <v>並・ラワン合板共</v>
          </cell>
          <cell r="D2170" t="str">
            <v>㎡</v>
          </cell>
          <cell r="E2170">
            <v>5050</v>
          </cell>
          <cell r="F2170" t="str">
            <v>P-105</v>
          </cell>
          <cell r="G2170">
            <v>264462</v>
          </cell>
        </row>
        <row r="2171">
          <cell r="A2171">
            <v>264464</v>
          </cell>
          <cell r="B2171" t="str">
            <v>天井・布クロス張</v>
          </cell>
          <cell r="C2171" t="str">
            <v>並・ラワン合板・木造天井下地組共</v>
          </cell>
          <cell r="D2171" t="str">
            <v>㎡</v>
          </cell>
          <cell r="E2171">
            <v>8110</v>
          </cell>
          <cell r="F2171" t="str">
            <v>P-105</v>
          </cell>
          <cell r="G2171">
            <v>264464</v>
          </cell>
        </row>
        <row r="2172">
          <cell r="A2172">
            <v>264467</v>
          </cell>
          <cell r="B2172" t="str">
            <v>天井・布クロス張</v>
          </cell>
          <cell r="C2172" t="str">
            <v>並・せっこうボード・軽量鉄骨天井下地組共</v>
          </cell>
          <cell r="D2172" t="str">
            <v>㎡</v>
          </cell>
          <cell r="E2172">
            <v>5790</v>
          </cell>
          <cell r="F2172" t="str">
            <v>P-105</v>
          </cell>
          <cell r="G2172">
            <v>264467</v>
          </cell>
        </row>
        <row r="2173">
          <cell r="A2173">
            <v>264471</v>
          </cell>
          <cell r="B2173" t="str">
            <v>浴室天井(バスリブ)張</v>
          </cell>
          <cell r="C2173" t="str">
            <v>硬質塩ビ・発泡ウレタン裏打・下地別途</v>
          </cell>
          <cell r="D2173" t="str">
            <v>㎡</v>
          </cell>
          <cell r="E2173">
            <v>6160</v>
          </cell>
          <cell r="F2173" t="str">
            <v>P-105</v>
          </cell>
          <cell r="G2173">
            <v>264471</v>
          </cell>
        </row>
        <row r="2174">
          <cell r="A2174">
            <v>264474</v>
          </cell>
          <cell r="B2174" t="str">
            <v>浴室天井(バスリブ)張</v>
          </cell>
          <cell r="C2174" t="str">
            <v>硬質塩ビ・発泡ウレタン裏打・木造天井下地組共</v>
          </cell>
          <cell r="D2174" t="str">
            <v>㎡</v>
          </cell>
          <cell r="E2174">
            <v>9220</v>
          </cell>
          <cell r="F2174" t="str">
            <v>P-105</v>
          </cell>
          <cell r="G2174">
            <v>264474</v>
          </cell>
        </row>
        <row r="2175">
          <cell r="A2175">
            <v>264477</v>
          </cell>
          <cell r="B2175" t="str">
            <v>浴室天井(バスリブ)張</v>
          </cell>
          <cell r="C2175" t="str">
            <v>硬質塩ビ・発泡ウレタン裏打・軽量鉄骨天井下地組共</v>
          </cell>
          <cell r="D2175" t="str">
            <v>㎡</v>
          </cell>
          <cell r="E2175">
            <v>7790</v>
          </cell>
          <cell r="F2175" t="str">
            <v>P-105</v>
          </cell>
          <cell r="G2175">
            <v>264477</v>
          </cell>
        </row>
        <row r="2176">
          <cell r="A2176">
            <v>264481</v>
          </cell>
          <cell r="B2176" t="str">
            <v>浴室天井(バスリブ)張</v>
          </cell>
          <cell r="C2176" t="str">
            <v>準不燃・メタル系・下地別途</v>
          </cell>
          <cell r="D2176" t="str">
            <v>㎡</v>
          </cell>
          <cell r="E2176">
            <v>7480</v>
          </cell>
          <cell r="F2176" t="str">
            <v>P-105</v>
          </cell>
          <cell r="G2176">
            <v>264481</v>
          </cell>
        </row>
        <row r="2177">
          <cell r="A2177">
            <v>264484</v>
          </cell>
          <cell r="B2177" t="str">
            <v>浴室天井(バスリブ)張</v>
          </cell>
          <cell r="C2177" t="str">
            <v>準不燃・メタル系・木造天井下地組共</v>
          </cell>
          <cell r="D2177" t="str">
            <v>㎡</v>
          </cell>
          <cell r="E2177">
            <v>10500</v>
          </cell>
          <cell r="F2177" t="str">
            <v>P-105</v>
          </cell>
          <cell r="G2177">
            <v>264484</v>
          </cell>
        </row>
        <row r="2178">
          <cell r="A2178">
            <v>264487</v>
          </cell>
          <cell r="B2178" t="str">
            <v>浴室天井(バスリブ)張</v>
          </cell>
          <cell r="C2178" t="str">
            <v>準不燃・メタル系・軽量鉄骨天井下地組共</v>
          </cell>
          <cell r="D2178" t="str">
            <v>㎡</v>
          </cell>
          <cell r="E2178">
            <v>9110</v>
          </cell>
          <cell r="F2178" t="str">
            <v>P-105</v>
          </cell>
          <cell r="G2178">
            <v>264487</v>
          </cell>
        </row>
        <row r="2179">
          <cell r="A2179">
            <v>264501</v>
          </cell>
          <cell r="B2179" t="str">
            <v>床・断熱材張</v>
          </cell>
          <cell r="C2179" t="str">
            <v>厚50mm・グラスウール系・おさえ張共</v>
          </cell>
          <cell r="D2179" t="str">
            <v>㎡</v>
          </cell>
          <cell r="E2179">
            <v>1590</v>
          </cell>
          <cell r="F2179" t="str">
            <v>P-105</v>
          </cell>
          <cell r="G2179">
            <v>264501</v>
          </cell>
        </row>
        <row r="2180">
          <cell r="A2180">
            <v>264503</v>
          </cell>
          <cell r="B2180" t="str">
            <v>床・断熱材張</v>
          </cell>
          <cell r="C2180" t="str">
            <v>厚100mm・グラスウール系・おさえ張共</v>
          </cell>
          <cell r="D2180" t="str">
            <v>㎡</v>
          </cell>
          <cell r="E2180">
            <v>1730</v>
          </cell>
          <cell r="F2180" t="str">
            <v>P-105</v>
          </cell>
          <cell r="G2180">
            <v>264503</v>
          </cell>
        </row>
        <row r="2181">
          <cell r="A2181">
            <v>264507</v>
          </cell>
          <cell r="B2181" t="str">
            <v>床・断熱材おさえ張</v>
          </cell>
          <cell r="C2181" t="str">
            <v>ラワン合板･厚2.5mm</v>
          </cell>
          <cell r="D2181" t="str">
            <v>㎡</v>
          </cell>
          <cell r="E2181">
            <v>930</v>
          </cell>
          <cell r="F2181" t="str">
            <v>P-105</v>
          </cell>
          <cell r="G2181">
            <v>264507</v>
          </cell>
        </row>
        <row r="2182">
          <cell r="A2182">
            <v>264511</v>
          </cell>
          <cell r="B2182" t="str">
            <v>壁・断熱材張</v>
          </cell>
          <cell r="C2182" t="str">
            <v>厚50mm・グラスウール系</v>
          </cell>
          <cell r="D2182" t="str">
            <v>㎡</v>
          </cell>
          <cell r="E2182">
            <v>560</v>
          </cell>
          <cell r="F2182" t="str">
            <v>P-105</v>
          </cell>
          <cell r="G2182">
            <v>264511</v>
          </cell>
        </row>
        <row r="2183">
          <cell r="A2183">
            <v>264515</v>
          </cell>
          <cell r="B2183" t="str">
            <v>壁・断熱材張</v>
          </cell>
          <cell r="C2183" t="str">
            <v>厚100mm・グラスウール系</v>
          </cell>
          <cell r="D2183" t="str">
            <v>㎡</v>
          </cell>
          <cell r="E2183">
            <v>700</v>
          </cell>
          <cell r="F2183" t="str">
            <v>P-105</v>
          </cell>
          <cell r="G2183">
            <v>264515</v>
          </cell>
        </row>
        <row r="2184">
          <cell r="A2184">
            <v>264521</v>
          </cell>
          <cell r="B2184" t="str">
            <v>天井・断熱材張</v>
          </cell>
          <cell r="C2184" t="str">
            <v>厚50mm・グラスウール系</v>
          </cell>
          <cell r="D2184" t="str">
            <v>㎡</v>
          </cell>
          <cell r="E2184">
            <v>450</v>
          </cell>
          <cell r="F2184" t="str">
            <v>P-105</v>
          </cell>
          <cell r="G2184">
            <v>264521</v>
          </cell>
        </row>
        <row r="2185">
          <cell r="A2185">
            <v>264525</v>
          </cell>
          <cell r="B2185" t="str">
            <v>天井・断熱材張</v>
          </cell>
          <cell r="C2185" t="str">
            <v>厚100mm・グラスウール系</v>
          </cell>
          <cell r="D2185" t="str">
            <v>㎡</v>
          </cell>
          <cell r="E2185">
            <v>600</v>
          </cell>
          <cell r="F2185" t="str">
            <v>P-105</v>
          </cell>
          <cell r="G2185">
            <v>264525</v>
          </cell>
        </row>
        <row r="2186">
          <cell r="A2186">
            <v>264531</v>
          </cell>
          <cell r="B2186" t="str">
            <v>壁・断熱材張</v>
          </cell>
          <cell r="C2186" t="str">
            <v>ポリスチレンフォーム・厚20ｍｍ</v>
          </cell>
          <cell r="D2186" t="str">
            <v>㎡</v>
          </cell>
          <cell r="E2186">
            <v>790</v>
          </cell>
          <cell r="F2186" t="str">
            <v>P-105</v>
          </cell>
          <cell r="G2186">
            <v>264531</v>
          </cell>
        </row>
        <row r="2187">
          <cell r="A2187">
            <v>264534</v>
          </cell>
          <cell r="B2187" t="str">
            <v>壁・断熱材張</v>
          </cell>
          <cell r="C2187" t="str">
            <v>ポリスチレンフォーム・厚25ｍｍ</v>
          </cell>
          <cell r="D2187" t="str">
            <v>㎡</v>
          </cell>
          <cell r="E2187">
            <v>890</v>
          </cell>
          <cell r="F2187" t="str">
            <v>P-105</v>
          </cell>
          <cell r="G2187">
            <v>264534</v>
          </cell>
        </row>
        <row r="2188">
          <cell r="A2188">
            <v>264537</v>
          </cell>
          <cell r="B2188" t="str">
            <v>壁・断熱材張</v>
          </cell>
          <cell r="C2188" t="str">
            <v>ポリスチレンフォーム・厚50ｍｍ</v>
          </cell>
          <cell r="D2188" t="str">
            <v>㎡</v>
          </cell>
          <cell r="E2188">
            <v>1380</v>
          </cell>
          <cell r="F2188" t="str">
            <v>P-105</v>
          </cell>
          <cell r="G2188">
            <v>264537</v>
          </cell>
        </row>
        <row r="2189">
          <cell r="A2189">
            <v>264541</v>
          </cell>
          <cell r="B2189" t="str">
            <v>壁・断熱材張</v>
          </cell>
          <cell r="C2189" t="str">
            <v>スタイロスリット・厚20mm</v>
          </cell>
          <cell r="D2189" t="str">
            <v>㎡</v>
          </cell>
          <cell r="E2189">
            <v>1180</v>
          </cell>
          <cell r="F2189" t="str">
            <v>P-105</v>
          </cell>
          <cell r="G2189">
            <v>264541</v>
          </cell>
        </row>
        <row r="2190">
          <cell r="A2190">
            <v>264545</v>
          </cell>
          <cell r="B2190" t="str">
            <v>壁・断熱材張</v>
          </cell>
          <cell r="C2190" t="str">
            <v>スタイロスリット・厚30mm</v>
          </cell>
          <cell r="D2190" t="str">
            <v>㎡</v>
          </cell>
          <cell r="E2190">
            <v>1490</v>
          </cell>
          <cell r="F2190" t="str">
            <v>P-105</v>
          </cell>
          <cell r="G2190">
            <v>264545</v>
          </cell>
        </row>
        <row r="2191">
          <cell r="A2191">
            <v>264551</v>
          </cell>
          <cell r="B2191" t="str">
            <v>天井・断熱材張</v>
          </cell>
          <cell r="C2191" t="str">
            <v>スタイロスリット・厚20mm</v>
          </cell>
          <cell r="D2191" t="str">
            <v>㎡</v>
          </cell>
          <cell r="E2191">
            <v>1080</v>
          </cell>
          <cell r="F2191" t="str">
            <v>P-105</v>
          </cell>
          <cell r="G2191">
            <v>264551</v>
          </cell>
        </row>
        <row r="2192">
          <cell r="A2192">
            <v>264555</v>
          </cell>
          <cell r="B2192" t="str">
            <v>天井・断熱材張</v>
          </cell>
          <cell r="C2192" t="str">
            <v>スタイロスリット・厚30mm</v>
          </cell>
          <cell r="D2192" t="str">
            <v>㎡</v>
          </cell>
          <cell r="E2192">
            <v>1380</v>
          </cell>
          <cell r="F2192" t="str">
            <v>P-105</v>
          </cell>
          <cell r="G2192">
            <v>264555</v>
          </cell>
        </row>
        <row r="2193">
          <cell r="A2193">
            <v>265001</v>
          </cell>
          <cell r="B2193" t="str">
            <v>床の間・[ユニット]</v>
          </cell>
          <cell r="C2193" t="str">
            <v>91×91cm・床の間内塗壁を含む</v>
          </cell>
          <cell r="D2193" t="str">
            <v>ヶ所</v>
          </cell>
          <cell r="E2193">
            <v>93000</v>
          </cell>
          <cell r="F2193" t="str">
            <v>P-106</v>
          </cell>
          <cell r="G2193">
            <v>265001</v>
          </cell>
        </row>
        <row r="2194">
          <cell r="A2194">
            <v>265005</v>
          </cell>
          <cell r="B2194" t="str">
            <v>床の間・[ユニット]</v>
          </cell>
          <cell r="C2194" t="str">
            <v>182×91cm・床の間内塗壁を含む</v>
          </cell>
          <cell r="D2194" t="str">
            <v>ヶ所</v>
          </cell>
          <cell r="E2194">
            <v>136000</v>
          </cell>
          <cell r="F2194" t="str">
            <v>P-106</v>
          </cell>
          <cell r="G2194">
            <v>265005</v>
          </cell>
        </row>
        <row r="2195">
          <cell r="A2195">
            <v>265011</v>
          </cell>
          <cell r="B2195" t="str">
            <v>床の間・[ユニット]</v>
          </cell>
          <cell r="C2195" t="str">
            <v>364×91cm・床脇付・床の間内塗壁を含む</v>
          </cell>
          <cell r="D2195" t="str">
            <v>ヶ所</v>
          </cell>
          <cell r="E2195">
            <v>240100</v>
          </cell>
          <cell r="F2195" t="str">
            <v>P-106</v>
          </cell>
          <cell r="G2195">
            <v>265011</v>
          </cell>
        </row>
        <row r="2196">
          <cell r="A2196">
            <v>265021</v>
          </cell>
          <cell r="B2196" t="str">
            <v>付書院・[欄間・障子]</v>
          </cell>
          <cell r="C2196" t="str">
            <v>H136×W170cm</v>
          </cell>
          <cell r="D2196" t="str">
            <v>ヶ所</v>
          </cell>
          <cell r="E2196">
            <v>198500</v>
          </cell>
          <cell r="F2196" t="str">
            <v>P-106</v>
          </cell>
          <cell r="G2196">
            <v>265021</v>
          </cell>
        </row>
        <row r="2197">
          <cell r="A2197">
            <v>265025</v>
          </cell>
          <cell r="B2197" t="str">
            <v>付書院・[欄間・障子]</v>
          </cell>
          <cell r="C2197" t="str">
            <v>H136×W78cm</v>
          </cell>
          <cell r="D2197" t="str">
            <v>ヶ所</v>
          </cell>
          <cell r="E2197">
            <v>135300</v>
          </cell>
          <cell r="F2197" t="str">
            <v>P-106</v>
          </cell>
          <cell r="G2197">
            <v>265025</v>
          </cell>
        </row>
        <row r="2198">
          <cell r="A2198">
            <v>265031</v>
          </cell>
          <cell r="B2198" t="str">
            <v>彫刻欄間・[既製品]</v>
          </cell>
          <cell r="C2198" t="str">
            <v>182×30cm×厚18mm</v>
          </cell>
          <cell r="D2198" t="str">
            <v>枚</v>
          </cell>
          <cell r="E2198">
            <v>38900</v>
          </cell>
          <cell r="F2198" t="str">
            <v>P-106</v>
          </cell>
          <cell r="G2198">
            <v>265031</v>
          </cell>
        </row>
        <row r="2199">
          <cell r="A2199">
            <v>265035</v>
          </cell>
          <cell r="B2199" t="str">
            <v>彫刻欄間・[既製品]</v>
          </cell>
          <cell r="C2199" t="str">
            <v>182×30cm×厚24mm</v>
          </cell>
          <cell r="D2199" t="str">
            <v>枚</v>
          </cell>
          <cell r="E2199">
            <v>50900</v>
          </cell>
          <cell r="F2199" t="str">
            <v>P-106</v>
          </cell>
          <cell r="G2199">
            <v>265035</v>
          </cell>
        </row>
        <row r="2200">
          <cell r="A2200">
            <v>265041</v>
          </cell>
          <cell r="B2200" t="str">
            <v>彫刻欄間・[既製品]</v>
          </cell>
          <cell r="C2200" t="str">
            <v>182×33cm×厚30mm</v>
          </cell>
          <cell r="D2200" t="str">
            <v>枚</v>
          </cell>
          <cell r="E2200">
            <v>54900</v>
          </cell>
          <cell r="F2200" t="str">
            <v>P-106</v>
          </cell>
          <cell r="G2200">
            <v>265041</v>
          </cell>
        </row>
        <row r="2201">
          <cell r="A2201">
            <v>265045</v>
          </cell>
          <cell r="B2201" t="str">
            <v>彫刻欄間・[既製品]</v>
          </cell>
          <cell r="C2201" t="str">
            <v>182×30cm×厚45mm</v>
          </cell>
          <cell r="D2201" t="str">
            <v>枚</v>
          </cell>
          <cell r="E2201">
            <v>73300</v>
          </cell>
          <cell r="F2201" t="str">
            <v>P-106</v>
          </cell>
          <cell r="G2201">
            <v>265045</v>
          </cell>
        </row>
        <row r="2202">
          <cell r="A2202">
            <v>265051</v>
          </cell>
          <cell r="B2202" t="str">
            <v>彫刻欄間・[特注品]</v>
          </cell>
          <cell r="C2202" t="str">
            <v>182×30cm×厚45mm・紅桧・両面彫</v>
          </cell>
          <cell r="D2202" t="str">
            <v>枚</v>
          </cell>
          <cell r="E2202">
            <v>365300</v>
          </cell>
          <cell r="F2202" t="str">
            <v>P-106</v>
          </cell>
          <cell r="G2202">
            <v>265051</v>
          </cell>
        </row>
        <row r="2203">
          <cell r="A2203">
            <v>265061</v>
          </cell>
          <cell r="B2203" t="str">
            <v>組子欄間・[既製品]</v>
          </cell>
          <cell r="C2203" t="str">
            <v>182×30cm･千本格子</v>
          </cell>
          <cell r="D2203" t="str">
            <v>枚</v>
          </cell>
          <cell r="E2203">
            <v>29300</v>
          </cell>
          <cell r="F2203" t="str">
            <v>P-106</v>
          </cell>
          <cell r="G2203">
            <v>265061</v>
          </cell>
        </row>
        <row r="2204">
          <cell r="A2204">
            <v>265071</v>
          </cell>
          <cell r="B2204" t="str">
            <v>幕板・[既製品]</v>
          </cell>
          <cell r="C2204" t="str">
            <v>182×21cm×厚24mm・杉杢貼</v>
          </cell>
          <cell r="D2204" t="str">
            <v>枚</v>
          </cell>
          <cell r="E2204">
            <v>23900</v>
          </cell>
          <cell r="F2204" t="str">
            <v>P-106</v>
          </cell>
          <cell r="G2204">
            <v>265071</v>
          </cell>
        </row>
        <row r="2205">
          <cell r="A2205">
            <v>265073</v>
          </cell>
          <cell r="B2205" t="str">
            <v>幕板・[既製品]</v>
          </cell>
          <cell r="C2205" t="str">
            <v>182×21cm×厚24mm・杉柾貼</v>
          </cell>
          <cell r="D2205" t="str">
            <v>枚</v>
          </cell>
          <cell r="E2205">
            <v>19900</v>
          </cell>
          <cell r="F2205" t="str">
            <v>P-106</v>
          </cell>
          <cell r="G2205">
            <v>265073</v>
          </cell>
        </row>
        <row r="2206">
          <cell r="A2206">
            <v>265077</v>
          </cell>
          <cell r="B2206" t="str">
            <v>幕板・[既製品]</v>
          </cell>
          <cell r="C2206" t="str">
            <v>182×21cm×厚24mm・桐柾貼</v>
          </cell>
          <cell r="D2206" t="str">
            <v>枚</v>
          </cell>
          <cell r="E2206">
            <v>21500</v>
          </cell>
          <cell r="F2206" t="str">
            <v>P-106</v>
          </cell>
          <cell r="G2206">
            <v>265077</v>
          </cell>
        </row>
        <row r="2207">
          <cell r="A2207">
            <v>265101</v>
          </cell>
          <cell r="B2207" t="str">
            <v>造付洋タンス・ｼﾝｸﾞﾙ型</v>
          </cell>
          <cell r="C2207" t="str">
            <v>W84×H174×D60cm・内装しな合板</v>
          </cell>
          <cell r="D2207" t="str">
            <v>ヶ所</v>
          </cell>
          <cell r="E2207">
            <v>51300</v>
          </cell>
          <cell r="F2207" t="str">
            <v>P-106</v>
          </cell>
          <cell r="G2207">
            <v>265101</v>
          </cell>
        </row>
        <row r="2208">
          <cell r="A2208">
            <v>265105</v>
          </cell>
          <cell r="B2208" t="str">
            <v>造付洋タンス・ﾀﾞﾌﾞﾙ型</v>
          </cell>
          <cell r="C2208" t="str">
            <v>W84×H174×D87cm・内装しな合板</v>
          </cell>
          <cell r="D2208" t="str">
            <v>ヶ所</v>
          </cell>
          <cell r="E2208">
            <v>56900</v>
          </cell>
          <cell r="F2208" t="str">
            <v>P-106</v>
          </cell>
          <cell r="G2208">
            <v>265105</v>
          </cell>
        </row>
        <row r="2209">
          <cell r="A2209">
            <v>265111</v>
          </cell>
          <cell r="B2209" t="str">
            <v>洋服タンスユニット</v>
          </cell>
          <cell r="C2209" t="str">
            <v>W84×H174×D60cm・シングル型</v>
          </cell>
          <cell r="D2209" t="str">
            <v>ヶ所</v>
          </cell>
          <cell r="E2209">
            <v>55900</v>
          </cell>
          <cell r="F2209" t="str">
            <v>P-106</v>
          </cell>
          <cell r="G2209">
            <v>265111</v>
          </cell>
        </row>
        <row r="2210">
          <cell r="A2210">
            <v>265115</v>
          </cell>
          <cell r="B2210" t="str">
            <v>洋服タンスユニット</v>
          </cell>
          <cell r="C2210" t="str">
            <v>W84×H174×D87cm・ダブル型</v>
          </cell>
          <cell r="D2210" t="str">
            <v>ヶ所</v>
          </cell>
          <cell r="E2210">
            <v>65500</v>
          </cell>
          <cell r="F2210" t="str">
            <v>P-106</v>
          </cell>
          <cell r="G2210">
            <v>265115</v>
          </cell>
        </row>
        <row r="2211">
          <cell r="A2211">
            <v>265121</v>
          </cell>
          <cell r="B2211" t="str">
            <v>洋服タンスユニット</v>
          </cell>
          <cell r="C2211" t="str">
            <v>W112×H174×D87cm・ダブル型</v>
          </cell>
          <cell r="D2211" t="str">
            <v>ヶ所</v>
          </cell>
          <cell r="E2211">
            <v>76700</v>
          </cell>
          <cell r="F2211" t="str">
            <v>P-106</v>
          </cell>
          <cell r="G2211">
            <v>265121</v>
          </cell>
        </row>
        <row r="2212">
          <cell r="A2212">
            <v>265131</v>
          </cell>
          <cell r="B2212" t="str">
            <v>整理タンスユニット</v>
          </cell>
          <cell r="C2212" t="str">
            <v>W56×H174×D60cm・シングル型</v>
          </cell>
          <cell r="D2212" t="str">
            <v>ヶ所</v>
          </cell>
          <cell r="E2212">
            <v>49500</v>
          </cell>
          <cell r="F2212" t="str">
            <v>P-106</v>
          </cell>
          <cell r="G2212">
            <v>265131</v>
          </cell>
        </row>
        <row r="2213">
          <cell r="A2213">
            <v>265133</v>
          </cell>
          <cell r="B2213" t="str">
            <v>整理タンスユニット</v>
          </cell>
          <cell r="C2213" t="str">
            <v>W84×H174×D60cm・シングル型</v>
          </cell>
          <cell r="D2213" t="str">
            <v>ヶ所</v>
          </cell>
          <cell r="E2213">
            <v>62300</v>
          </cell>
          <cell r="F2213" t="str">
            <v>P-106</v>
          </cell>
          <cell r="G2213">
            <v>265133</v>
          </cell>
        </row>
        <row r="2214">
          <cell r="A2214">
            <v>265137</v>
          </cell>
          <cell r="B2214" t="str">
            <v>整理タンスユニット</v>
          </cell>
          <cell r="C2214" t="str">
            <v>W112×H174×D60cm・シングル型</v>
          </cell>
          <cell r="D2214" t="str">
            <v>ヶ所</v>
          </cell>
          <cell r="E2214">
            <v>76700</v>
          </cell>
          <cell r="F2214" t="str">
            <v>P-106</v>
          </cell>
          <cell r="G2214">
            <v>265137</v>
          </cell>
        </row>
        <row r="2215">
          <cell r="A2215">
            <v>265151</v>
          </cell>
          <cell r="B2215" t="str">
            <v>収納ユニット</v>
          </cell>
          <cell r="C2215" t="str">
            <v>W172×H241×D87cm・ダブル型</v>
          </cell>
          <cell r="D2215" t="str">
            <v>ヶ所</v>
          </cell>
          <cell r="E2215">
            <v>204000</v>
          </cell>
          <cell r="F2215" t="str">
            <v>P-106</v>
          </cell>
          <cell r="G2215">
            <v>265151</v>
          </cell>
        </row>
        <row r="2216">
          <cell r="A2216">
            <v>265153</v>
          </cell>
          <cell r="B2216" t="str">
            <v>収納ユニット</v>
          </cell>
          <cell r="C2216" t="str">
            <v>W256×H241×D87cm・ダブル型</v>
          </cell>
          <cell r="D2216" t="str">
            <v>ヶ所</v>
          </cell>
          <cell r="E2216">
            <v>279200</v>
          </cell>
          <cell r="F2216" t="str">
            <v>P-106</v>
          </cell>
          <cell r="G2216">
            <v>265153</v>
          </cell>
        </row>
        <row r="2217">
          <cell r="A2217">
            <v>265157</v>
          </cell>
          <cell r="B2217" t="str">
            <v>収納ユニット</v>
          </cell>
          <cell r="C2217" t="str">
            <v>W340×H241×D87cm・ダブル型</v>
          </cell>
          <cell r="D2217" t="str">
            <v>ヶ所</v>
          </cell>
          <cell r="E2217">
            <v>365200</v>
          </cell>
          <cell r="F2217" t="str">
            <v>P-106</v>
          </cell>
          <cell r="G2217">
            <v>265157</v>
          </cell>
        </row>
        <row r="2218">
          <cell r="A2218">
            <v>265201</v>
          </cell>
          <cell r="B2218" t="str">
            <v>箱型直階段</v>
          </cell>
          <cell r="C2218" t="str">
            <v>銘木タイプ・手摺除く</v>
          </cell>
          <cell r="D2218" t="str">
            <v>ヶ所</v>
          </cell>
          <cell r="E2218">
            <v>122500</v>
          </cell>
          <cell r="F2218" t="str">
            <v>P-106</v>
          </cell>
          <cell r="G2218">
            <v>265201</v>
          </cell>
        </row>
        <row r="2219">
          <cell r="A2219">
            <v>265205</v>
          </cell>
          <cell r="B2219" t="str">
            <v>箱型直階段</v>
          </cell>
          <cell r="C2219" t="str">
            <v>集成材タイプ・手摺除く</v>
          </cell>
          <cell r="D2219" t="str">
            <v>ヶ所</v>
          </cell>
          <cell r="E2219">
            <v>112500</v>
          </cell>
          <cell r="F2219" t="str">
            <v>P-106</v>
          </cell>
          <cell r="G2219">
            <v>265205</v>
          </cell>
        </row>
        <row r="2220">
          <cell r="A2220">
            <v>265211</v>
          </cell>
          <cell r="B2220" t="str">
            <v>箱型廻り階段</v>
          </cell>
          <cell r="C2220" t="str">
            <v>銘木タイプ・手摺除く</v>
          </cell>
          <cell r="D2220" t="str">
            <v>ヶ所</v>
          </cell>
          <cell r="E2220">
            <v>149200</v>
          </cell>
          <cell r="F2220" t="str">
            <v>P-106</v>
          </cell>
          <cell r="G2220">
            <v>265211</v>
          </cell>
        </row>
        <row r="2221">
          <cell r="A2221">
            <v>265215</v>
          </cell>
          <cell r="B2221" t="str">
            <v>箱型廻り階段</v>
          </cell>
          <cell r="C2221" t="str">
            <v>集成材タイプ・手摺除く</v>
          </cell>
          <cell r="D2221" t="str">
            <v>ヶ所</v>
          </cell>
          <cell r="E2221">
            <v>131100</v>
          </cell>
          <cell r="F2221" t="str">
            <v>P-106</v>
          </cell>
          <cell r="G2221">
            <v>265215</v>
          </cell>
        </row>
        <row r="2222">
          <cell r="A2222">
            <v>265221</v>
          </cell>
          <cell r="B2222" t="str">
            <v>箱型折返し階段</v>
          </cell>
          <cell r="C2222" t="str">
            <v>銘木タイプ・手摺除く</v>
          </cell>
          <cell r="D2222" t="str">
            <v>ヶ所</v>
          </cell>
          <cell r="E2222">
            <v>171300</v>
          </cell>
          <cell r="F2222" t="str">
            <v>P-106</v>
          </cell>
          <cell r="G2222">
            <v>265221</v>
          </cell>
        </row>
        <row r="2223">
          <cell r="A2223">
            <v>265225</v>
          </cell>
          <cell r="B2223" t="str">
            <v>箱型折返し階段</v>
          </cell>
          <cell r="C2223" t="str">
            <v>集成材タイプ・手摺除く</v>
          </cell>
          <cell r="D2223" t="str">
            <v>ヶ所</v>
          </cell>
          <cell r="E2223">
            <v>163200</v>
          </cell>
          <cell r="F2223" t="str">
            <v>P-106</v>
          </cell>
          <cell r="G2223">
            <v>265225</v>
          </cell>
        </row>
        <row r="2224">
          <cell r="A2224">
            <v>265231</v>
          </cell>
          <cell r="B2224" t="str">
            <v>片オープン型直階段</v>
          </cell>
          <cell r="C2224" t="str">
            <v>銘木、集成材タイプ共・手摺除く</v>
          </cell>
          <cell r="D2224" t="str">
            <v>ヶ所</v>
          </cell>
          <cell r="E2224">
            <v>200300</v>
          </cell>
          <cell r="F2224" t="str">
            <v>P-106</v>
          </cell>
          <cell r="G2224">
            <v>265231</v>
          </cell>
        </row>
        <row r="2225">
          <cell r="A2225">
            <v>265241</v>
          </cell>
          <cell r="B2225" t="str">
            <v>片オープン型廻り階段</v>
          </cell>
          <cell r="C2225" t="str">
            <v>銘木、集成材タイプ共・手摺除く</v>
          </cell>
          <cell r="D2225" t="str">
            <v>ヶ所</v>
          </cell>
          <cell r="E2225">
            <v>231200</v>
          </cell>
          <cell r="F2225" t="str">
            <v>P-106</v>
          </cell>
          <cell r="G2225">
            <v>265241</v>
          </cell>
        </row>
        <row r="2226">
          <cell r="A2226">
            <v>265251</v>
          </cell>
          <cell r="B2226" t="str">
            <v>片オープン型折返し階段</v>
          </cell>
          <cell r="C2226" t="str">
            <v>銘木、集成材タイプ共・手摺除く</v>
          </cell>
          <cell r="D2226" t="str">
            <v>ヶ所</v>
          </cell>
          <cell r="E2226">
            <v>241100</v>
          </cell>
          <cell r="F2226" t="str">
            <v>P-106</v>
          </cell>
          <cell r="G2226">
            <v>265251</v>
          </cell>
        </row>
        <row r="2227">
          <cell r="A2227">
            <v>262255</v>
          </cell>
          <cell r="B2227" t="str">
            <v>天井収納はしご</v>
          </cell>
          <cell r="C2227" t="str">
            <v>開口部65.8×133.8cm・高2.3～2.5m</v>
          </cell>
          <cell r="D2227" t="str">
            <v>ヶ所</v>
          </cell>
          <cell r="E2227">
            <v>82800</v>
          </cell>
          <cell r="F2227" t="str">
            <v>P-106</v>
          </cell>
          <cell r="G2227">
            <v>262255</v>
          </cell>
        </row>
        <row r="2228">
          <cell r="A2228">
            <v>265261</v>
          </cell>
          <cell r="B2228" t="str">
            <v>手摺</v>
          </cell>
          <cell r="C2228" t="str">
            <v>H90cm</v>
          </cell>
          <cell r="D2228" t="str">
            <v>ｍ</v>
          </cell>
          <cell r="E2228">
            <v>30800</v>
          </cell>
          <cell r="F2228" t="str">
            <v>P-106</v>
          </cell>
          <cell r="G2228">
            <v>265261</v>
          </cell>
        </row>
        <row r="2229">
          <cell r="A2229">
            <v>265271</v>
          </cell>
          <cell r="B2229" t="str">
            <v>手摺・壁直付</v>
          </cell>
          <cell r="C2229" t="str">
            <v>丸型・径45mm・横付</v>
          </cell>
          <cell r="D2229" t="str">
            <v>ｍ</v>
          </cell>
          <cell r="E2229">
            <v>5940</v>
          </cell>
          <cell r="F2229" t="str">
            <v>P-106</v>
          </cell>
          <cell r="G2229">
            <v>265271</v>
          </cell>
        </row>
        <row r="2230">
          <cell r="A2230">
            <v>265281</v>
          </cell>
          <cell r="B2230" t="str">
            <v>ステンレスパイプ手摺</v>
          </cell>
          <cell r="C2230" t="str">
            <v>φ50A・横付</v>
          </cell>
          <cell r="D2230" t="str">
            <v>ｍ</v>
          </cell>
          <cell r="E2230">
            <v>4030</v>
          </cell>
          <cell r="F2230" t="str">
            <v>P-106</v>
          </cell>
          <cell r="G2230">
            <v>265281</v>
          </cell>
        </row>
        <row r="2231">
          <cell r="A2231">
            <v>265301</v>
          </cell>
          <cell r="B2231" t="str">
            <v>押入れ・（建具除く）</v>
          </cell>
          <cell r="C2231" t="str">
            <v>W91cm・中棚付・天袋無・内装しな合板</v>
          </cell>
          <cell r="D2231" t="str">
            <v>ヶ所</v>
          </cell>
          <cell r="E2231">
            <v>25400</v>
          </cell>
          <cell r="F2231" t="str">
            <v>P-106</v>
          </cell>
          <cell r="G2231">
            <v>265301</v>
          </cell>
        </row>
        <row r="2232">
          <cell r="A2232">
            <v>265303</v>
          </cell>
          <cell r="B2232" t="str">
            <v>押入れ・（建具除く）</v>
          </cell>
          <cell r="C2232" t="str">
            <v>W91cm・中棚ユニット付・天袋無・内装しな合板</v>
          </cell>
          <cell r="D2232" t="str">
            <v>ヶ所</v>
          </cell>
          <cell r="E2232">
            <v>31500</v>
          </cell>
          <cell r="F2232" t="str">
            <v>P-106</v>
          </cell>
          <cell r="G2232">
            <v>265303</v>
          </cell>
        </row>
        <row r="2233">
          <cell r="A2233">
            <v>265307</v>
          </cell>
          <cell r="B2233" t="str">
            <v>押入れ・（建具除く）</v>
          </cell>
          <cell r="C2233" t="str">
            <v>W91cm・中棚付・天袋無・内装しっくい</v>
          </cell>
          <cell r="D2233" t="str">
            <v>ヶ所</v>
          </cell>
          <cell r="E2233">
            <v>54400</v>
          </cell>
          <cell r="F2233" t="str">
            <v>P-106</v>
          </cell>
          <cell r="G2233">
            <v>265307</v>
          </cell>
        </row>
        <row r="2234">
          <cell r="A2234">
            <v>265308</v>
          </cell>
          <cell r="B2234" t="str">
            <v>押入れ・（建具除く）</v>
          </cell>
          <cell r="C2234" t="str">
            <v>W91cm・中棚付・天袋無・内装石こうボード</v>
          </cell>
          <cell r="D2234" t="str">
            <v>ヶ所</v>
          </cell>
          <cell r="E2234">
            <v>19100</v>
          </cell>
          <cell r="F2234" t="str">
            <v>P-106</v>
          </cell>
          <cell r="G2234">
            <v>265308</v>
          </cell>
        </row>
        <row r="2235">
          <cell r="A2235">
            <v>265311</v>
          </cell>
          <cell r="B2235" t="str">
            <v>押入れ・（建具除く）</v>
          </cell>
          <cell r="C2235" t="str">
            <v>W91cm・中棚付・天袋付・内装しな合板</v>
          </cell>
          <cell r="D2235" t="str">
            <v>ヶ所</v>
          </cell>
          <cell r="E2235">
            <v>36200</v>
          </cell>
          <cell r="F2235" t="str">
            <v>P-106</v>
          </cell>
          <cell r="G2235">
            <v>265311</v>
          </cell>
        </row>
        <row r="2236">
          <cell r="A2236">
            <v>265313</v>
          </cell>
          <cell r="B2236" t="str">
            <v>押入れ・（建具除く）</v>
          </cell>
          <cell r="C2236" t="str">
            <v>W91cm・中棚ユニット付・天袋付・内装しな合板</v>
          </cell>
          <cell r="D2236" t="str">
            <v>ヶ所</v>
          </cell>
          <cell r="E2236">
            <v>40300</v>
          </cell>
          <cell r="F2236" t="str">
            <v>P-106</v>
          </cell>
          <cell r="G2236">
            <v>265313</v>
          </cell>
        </row>
        <row r="2237">
          <cell r="A2237">
            <v>265317</v>
          </cell>
          <cell r="B2237" t="str">
            <v>押入れ・（建具除く）</v>
          </cell>
          <cell r="C2237" t="str">
            <v>W91cm・中棚付・天袋付・内装しっくい</v>
          </cell>
          <cell r="D2237" t="str">
            <v>ヶ所</v>
          </cell>
          <cell r="E2237">
            <v>68400</v>
          </cell>
          <cell r="F2237" t="str">
            <v>P-106</v>
          </cell>
          <cell r="G2237">
            <v>265317</v>
          </cell>
        </row>
        <row r="2238">
          <cell r="A2238">
            <v>265318</v>
          </cell>
          <cell r="B2238" t="str">
            <v>押入れ・（建具除く）</v>
          </cell>
          <cell r="C2238" t="str">
            <v>W91cm・中棚付・天袋付・内装石こうボード</v>
          </cell>
          <cell r="D2238" t="str">
            <v>ヶ所</v>
          </cell>
          <cell r="E2238">
            <v>27200</v>
          </cell>
          <cell r="F2238" t="str">
            <v>P-106</v>
          </cell>
          <cell r="G2238">
            <v>265318</v>
          </cell>
        </row>
        <row r="2239">
          <cell r="A2239">
            <v>265321</v>
          </cell>
          <cell r="B2239" t="str">
            <v>押入れ・（建具除く）</v>
          </cell>
          <cell r="C2239" t="str">
            <v>W136cm・中棚付・天袋無・内装しな合板</v>
          </cell>
          <cell r="D2239" t="str">
            <v>ヶ所</v>
          </cell>
          <cell r="E2239">
            <v>35700</v>
          </cell>
          <cell r="F2239" t="str">
            <v>P-106</v>
          </cell>
          <cell r="G2239">
            <v>265321</v>
          </cell>
        </row>
        <row r="2240">
          <cell r="A2240">
            <v>265323</v>
          </cell>
          <cell r="B2240" t="str">
            <v>押入れ・（建具除く）</v>
          </cell>
          <cell r="C2240" t="str">
            <v>W136cm・中棚ユニット付・天袋無・内装しな合板</v>
          </cell>
          <cell r="D2240" t="str">
            <v>ヶ所</v>
          </cell>
          <cell r="E2240">
            <v>39400</v>
          </cell>
          <cell r="F2240" t="str">
            <v>P-106</v>
          </cell>
          <cell r="G2240">
            <v>265323</v>
          </cell>
        </row>
        <row r="2241">
          <cell r="A2241">
            <v>265327</v>
          </cell>
          <cell r="B2241" t="str">
            <v>押入れ・（建具除く）</v>
          </cell>
          <cell r="C2241" t="str">
            <v>W136cm・中棚付・天袋無・内装しっくい</v>
          </cell>
          <cell r="D2241" t="str">
            <v>ヶ所</v>
          </cell>
          <cell r="E2241">
            <v>69700</v>
          </cell>
          <cell r="F2241" t="str">
            <v>P-107</v>
          </cell>
          <cell r="G2241">
            <v>265327</v>
          </cell>
        </row>
        <row r="2242">
          <cell r="A2242">
            <v>265328</v>
          </cell>
          <cell r="B2242" t="str">
            <v>押入れ・（建具除く）</v>
          </cell>
          <cell r="C2242" t="str">
            <v>W136cm・中棚付・天袋無・内装石こうボード</v>
          </cell>
          <cell r="D2242" t="str">
            <v>ヶ所</v>
          </cell>
          <cell r="E2242">
            <v>28200</v>
          </cell>
          <cell r="F2242" t="str">
            <v>P-107</v>
          </cell>
          <cell r="G2242">
            <v>265328</v>
          </cell>
        </row>
        <row r="2243">
          <cell r="A2243">
            <v>265331</v>
          </cell>
          <cell r="B2243" t="str">
            <v>押入れ・（建具除く）</v>
          </cell>
          <cell r="C2243" t="str">
            <v>W136cm・中棚付・天袋付・内装しな合板</v>
          </cell>
          <cell r="D2243" t="str">
            <v>ヶ所</v>
          </cell>
          <cell r="E2243">
            <v>49300</v>
          </cell>
          <cell r="F2243" t="str">
            <v>P-107</v>
          </cell>
          <cell r="G2243">
            <v>265331</v>
          </cell>
        </row>
        <row r="2244">
          <cell r="A2244">
            <v>265333</v>
          </cell>
          <cell r="B2244" t="str">
            <v>押入れ・（建具除く）</v>
          </cell>
          <cell r="C2244" t="str">
            <v>W136cm・中棚ユニット付・天袋付・内装しな合板</v>
          </cell>
          <cell r="D2244" t="str">
            <v>ヶ所</v>
          </cell>
          <cell r="E2244">
            <v>53900</v>
          </cell>
          <cell r="F2244" t="str">
            <v>P-107</v>
          </cell>
          <cell r="G2244">
            <v>265333</v>
          </cell>
        </row>
        <row r="2245">
          <cell r="A2245">
            <v>265337</v>
          </cell>
          <cell r="B2245" t="str">
            <v>押入れ・（建具除く）</v>
          </cell>
          <cell r="C2245" t="str">
            <v>W136cm・中棚付・天袋付・内装しっくい</v>
          </cell>
          <cell r="D2245" t="str">
            <v>ヶ所</v>
          </cell>
          <cell r="E2245">
            <v>88900</v>
          </cell>
          <cell r="F2245" t="str">
            <v>P-107</v>
          </cell>
          <cell r="G2245">
            <v>265337</v>
          </cell>
        </row>
        <row r="2246">
          <cell r="A2246">
            <v>265338</v>
          </cell>
          <cell r="B2246" t="str">
            <v>押入れ・（建具除く）</v>
          </cell>
          <cell r="C2246" t="str">
            <v>W136cm・中棚付・天袋付・内装石こうボード</v>
          </cell>
          <cell r="D2246" t="str">
            <v>ヶ所</v>
          </cell>
          <cell r="E2246">
            <v>40100</v>
          </cell>
          <cell r="F2246" t="str">
            <v>P-107</v>
          </cell>
          <cell r="G2246">
            <v>265338</v>
          </cell>
        </row>
        <row r="2247">
          <cell r="A2247">
            <v>265341</v>
          </cell>
          <cell r="B2247" t="str">
            <v>押入れ・（建具除く）</v>
          </cell>
          <cell r="C2247" t="str">
            <v>W182cm・中棚付・天袋無・内装しな合板</v>
          </cell>
          <cell r="D2247" t="str">
            <v>ヶ所</v>
          </cell>
          <cell r="E2247">
            <v>44000</v>
          </cell>
          <cell r="F2247" t="str">
            <v>P-107</v>
          </cell>
          <cell r="G2247">
            <v>265341</v>
          </cell>
        </row>
        <row r="2248">
          <cell r="A2248">
            <v>265343</v>
          </cell>
          <cell r="B2248" t="str">
            <v>押入れ・（建具除く）</v>
          </cell>
          <cell r="C2248" t="str">
            <v>W182cm・中棚ユニット付・天袋無・内装しな合板</v>
          </cell>
          <cell r="D2248" t="str">
            <v>ヶ所</v>
          </cell>
          <cell r="E2248">
            <v>46900</v>
          </cell>
          <cell r="F2248" t="str">
            <v>P-107</v>
          </cell>
          <cell r="G2248">
            <v>265343</v>
          </cell>
        </row>
        <row r="2249">
          <cell r="A2249">
            <v>265347</v>
          </cell>
          <cell r="B2249" t="str">
            <v>押入れ・（建具除く）</v>
          </cell>
          <cell r="C2249" t="str">
            <v>W182cm・中棚付・天袋無・内装しっくい</v>
          </cell>
          <cell r="D2249" t="str">
            <v>ヶ所</v>
          </cell>
          <cell r="E2249">
            <v>81900</v>
          </cell>
          <cell r="F2249" t="str">
            <v>P-107</v>
          </cell>
          <cell r="G2249">
            <v>265347</v>
          </cell>
        </row>
        <row r="2250">
          <cell r="A2250">
            <v>265348</v>
          </cell>
          <cell r="B2250" t="str">
            <v>押入れ・（建具除く）</v>
          </cell>
          <cell r="C2250" t="str">
            <v>W182cm・中棚付・天袋無・内装石こうボード</v>
          </cell>
          <cell r="D2250" t="str">
            <v>ヶ所</v>
          </cell>
          <cell r="E2250">
            <v>33500</v>
          </cell>
          <cell r="F2250" t="str">
            <v>P-107</v>
          </cell>
          <cell r="G2250">
            <v>265348</v>
          </cell>
        </row>
        <row r="2251">
          <cell r="A2251">
            <v>265351</v>
          </cell>
          <cell r="B2251" t="str">
            <v>押入れ・（建具除く）</v>
          </cell>
          <cell r="C2251" t="str">
            <v>W182cm・中棚付・天袋付・内装しな合板</v>
          </cell>
          <cell r="D2251" t="str">
            <v>ヶ所</v>
          </cell>
          <cell r="E2251">
            <v>60800</v>
          </cell>
          <cell r="F2251" t="str">
            <v>P-107</v>
          </cell>
          <cell r="G2251">
            <v>265351</v>
          </cell>
        </row>
        <row r="2252">
          <cell r="A2252">
            <v>265353</v>
          </cell>
          <cell r="B2252" t="str">
            <v>押入れ・（建具除く）</v>
          </cell>
          <cell r="C2252" t="str">
            <v>W182cm・中棚ユニット付・天袋付・内装しな合板</v>
          </cell>
          <cell r="D2252" t="str">
            <v>ヶ所</v>
          </cell>
          <cell r="E2252">
            <v>65000</v>
          </cell>
          <cell r="F2252" t="str">
            <v>P-107</v>
          </cell>
          <cell r="G2252">
            <v>265353</v>
          </cell>
        </row>
        <row r="2253">
          <cell r="A2253">
            <v>265357</v>
          </cell>
          <cell r="B2253" t="str">
            <v>押入れ・（建具除く）</v>
          </cell>
          <cell r="C2253" t="str">
            <v>W182cm・中棚付・天袋付・内装しっくい</v>
          </cell>
          <cell r="D2253" t="str">
            <v>ヶ所</v>
          </cell>
          <cell r="E2253">
            <v>106500</v>
          </cell>
          <cell r="F2253" t="str">
            <v>P-107</v>
          </cell>
          <cell r="G2253">
            <v>265357</v>
          </cell>
        </row>
        <row r="2254">
          <cell r="A2254">
            <v>265358</v>
          </cell>
          <cell r="B2254" t="str">
            <v>押入れ・（建具除く）</v>
          </cell>
          <cell r="C2254" t="str">
            <v>W182cm・中棚付・天袋付・内装石こうボード</v>
          </cell>
          <cell r="D2254" t="str">
            <v>ヶ所</v>
          </cell>
          <cell r="E2254">
            <v>56500</v>
          </cell>
          <cell r="F2254" t="str">
            <v>P-107</v>
          </cell>
          <cell r="G2254">
            <v>265358</v>
          </cell>
        </row>
        <row r="2255">
          <cell r="A2255">
            <v>265361</v>
          </cell>
          <cell r="B2255" t="str">
            <v>押入れ・（建具除く）</v>
          </cell>
          <cell r="C2255" t="str">
            <v>W273cm・中棚付・天袋無・内装しな合板</v>
          </cell>
          <cell r="D2255" t="str">
            <v>ヶ所</v>
          </cell>
          <cell r="E2255">
            <v>60600</v>
          </cell>
          <cell r="F2255" t="str">
            <v>P-107</v>
          </cell>
          <cell r="G2255">
            <v>265361</v>
          </cell>
        </row>
        <row r="2256">
          <cell r="A2256">
            <v>265365</v>
          </cell>
          <cell r="B2256" t="str">
            <v>押入れ・（建具除く）</v>
          </cell>
          <cell r="C2256" t="str">
            <v>W273cm・中棚付・天袋無・内装しっくい</v>
          </cell>
          <cell r="D2256" t="str">
            <v>ヶ所</v>
          </cell>
          <cell r="E2256">
            <v>109400</v>
          </cell>
          <cell r="F2256" t="str">
            <v>P-107</v>
          </cell>
          <cell r="G2256">
            <v>265365</v>
          </cell>
        </row>
        <row r="2257">
          <cell r="A2257">
            <v>265368</v>
          </cell>
          <cell r="B2257" t="str">
            <v>押入れ・（建具除く）</v>
          </cell>
          <cell r="C2257" t="str">
            <v>W273cm・中棚付・天袋無・内装石こうボード</v>
          </cell>
          <cell r="D2257" t="str">
            <v>ヶ所</v>
          </cell>
          <cell r="E2257">
            <v>48400</v>
          </cell>
          <cell r="F2257" t="str">
            <v>P-107</v>
          </cell>
          <cell r="G2257">
            <v>265368</v>
          </cell>
        </row>
        <row r="2258">
          <cell r="A2258">
            <v>265371</v>
          </cell>
          <cell r="B2258" t="str">
            <v>押入れ・（建具除く）</v>
          </cell>
          <cell r="C2258" t="str">
            <v>W273cm・中棚付・天袋付・内装しな合板</v>
          </cell>
          <cell r="D2258" t="str">
            <v>ヶ所</v>
          </cell>
          <cell r="E2258">
            <v>87200</v>
          </cell>
          <cell r="F2258" t="str">
            <v>P-107</v>
          </cell>
          <cell r="G2258">
            <v>265371</v>
          </cell>
        </row>
        <row r="2259">
          <cell r="A2259">
            <v>265375</v>
          </cell>
          <cell r="B2259" t="str">
            <v>押入れ・（建具除く）</v>
          </cell>
          <cell r="C2259" t="str">
            <v>W273cm・中棚付・天袋付・内装しっくい</v>
          </cell>
          <cell r="D2259" t="str">
            <v>ヶ所</v>
          </cell>
          <cell r="E2259">
            <v>145000</v>
          </cell>
          <cell r="F2259" t="str">
            <v>P-107</v>
          </cell>
          <cell r="G2259">
            <v>265375</v>
          </cell>
        </row>
        <row r="2260">
          <cell r="A2260">
            <v>265378</v>
          </cell>
          <cell r="B2260" t="str">
            <v>押入れ・（建具除く）</v>
          </cell>
          <cell r="C2260" t="str">
            <v>W273cm・中棚付・天袋付・内装石こうボード</v>
          </cell>
          <cell r="D2260" t="str">
            <v>ヶ所</v>
          </cell>
          <cell r="E2260">
            <v>73300</v>
          </cell>
          <cell r="F2260" t="str">
            <v>P-107</v>
          </cell>
          <cell r="G2260">
            <v>265378</v>
          </cell>
        </row>
        <row r="2261">
          <cell r="A2261">
            <v>265381</v>
          </cell>
          <cell r="B2261" t="str">
            <v>仏壇入</v>
          </cell>
          <cell r="C2261" t="str">
            <v>W91×91cn</v>
          </cell>
          <cell r="D2261" t="str">
            <v>ヶ所</v>
          </cell>
          <cell r="E2261">
            <v>82500</v>
          </cell>
          <cell r="F2261" t="str">
            <v>P-107</v>
          </cell>
          <cell r="G2261">
            <v>265381</v>
          </cell>
        </row>
        <row r="2262">
          <cell r="A2262">
            <v>265385</v>
          </cell>
          <cell r="B2262" t="str">
            <v>仏壇入</v>
          </cell>
          <cell r="C2262" t="str">
            <v>W136×91cm</v>
          </cell>
          <cell r="D2262" t="str">
            <v>ヶ所</v>
          </cell>
          <cell r="E2262">
            <v>105500</v>
          </cell>
          <cell r="F2262" t="str">
            <v>P-107</v>
          </cell>
          <cell r="G2262">
            <v>265385</v>
          </cell>
        </row>
        <row r="2263">
          <cell r="A2263">
            <v>265405</v>
          </cell>
          <cell r="B2263" t="str">
            <v>下駄箱・（和風タイプ）</v>
          </cell>
          <cell r="C2263" t="str">
            <v>90×39×75cm</v>
          </cell>
          <cell r="D2263" t="str">
            <v>ヶ所</v>
          </cell>
          <cell r="E2263">
            <v>30900</v>
          </cell>
          <cell r="F2263" t="str">
            <v>P-107</v>
          </cell>
          <cell r="G2263">
            <v>265405</v>
          </cell>
        </row>
        <row r="2264">
          <cell r="A2264">
            <v>265415</v>
          </cell>
          <cell r="B2264" t="str">
            <v>下駄箱・（和風タイプ）</v>
          </cell>
          <cell r="C2264" t="str">
            <v>135×44×82.3cm</v>
          </cell>
          <cell r="D2264" t="str">
            <v>ヶ所</v>
          </cell>
          <cell r="E2264">
            <v>37700</v>
          </cell>
          <cell r="F2264" t="str">
            <v>P-107</v>
          </cell>
          <cell r="G2264">
            <v>265415</v>
          </cell>
        </row>
        <row r="2265">
          <cell r="A2265">
            <v>265425</v>
          </cell>
          <cell r="B2265" t="str">
            <v>下駄箱・（和風タイプ）</v>
          </cell>
          <cell r="C2265" t="str">
            <v>150×43.8×83.3cm</v>
          </cell>
          <cell r="D2265" t="str">
            <v>ヶ所</v>
          </cell>
          <cell r="E2265">
            <v>44700</v>
          </cell>
          <cell r="F2265" t="str">
            <v>P-107</v>
          </cell>
          <cell r="G2265">
            <v>265425</v>
          </cell>
        </row>
        <row r="2266">
          <cell r="A2266">
            <v>265435</v>
          </cell>
          <cell r="B2266" t="str">
            <v>下駄箱・（洋風タイプ）</v>
          </cell>
          <cell r="C2266" t="str">
            <v>90×39×83.2cm</v>
          </cell>
          <cell r="D2266" t="str">
            <v>ヶ所</v>
          </cell>
          <cell r="E2266">
            <v>30900</v>
          </cell>
          <cell r="F2266" t="str">
            <v>P-107</v>
          </cell>
          <cell r="G2266">
            <v>265435</v>
          </cell>
        </row>
        <row r="2267">
          <cell r="A2267">
            <v>265445</v>
          </cell>
          <cell r="B2267" t="str">
            <v>下駄箱・（洋風タイプ）</v>
          </cell>
          <cell r="C2267" t="str">
            <v>135×44×82.3cm</v>
          </cell>
          <cell r="D2267" t="str">
            <v>ヶ所</v>
          </cell>
          <cell r="E2267">
            <v>37700</v>
          </cell>
          <cell r="F2267" t="str">
            <v>P-107</v>
          </cell>
          <cell r="G2267">
            <v>265445</v>
          </cell>
        </row>
        <row r="2268">
          <cell r="A2268">
            <v>265455</v>
          </cell>
          <cell r="B2268" t="str">
            <v>下駄箱・（洋風タイプ）</v>
          </cell>
          <cell r="C2268" t="str">
            <v>150×44×82.3cm</v>
          </cell>
          <cell r="D2268" t="str">
            <v>ヶ所</v>
          </cell>
          <cell r="E2268">
            <v>44700</v>
          </cell>
          <cell r="F2268" t="str">
            <v>P-107</v>
          </cell>
          <cell r="G2268">
            <v>265455</v>
          </cell>
        </row>
        <row r="2269">
          <cell r="A2269">
            <v>265501</v>
          </cell>
          <cell r="B2269" t="str">
            <v>カーテンボックス</v>
          </cell>
          <cell r="C2269" t="str">
            <v>杉・W15×H10×2.4cm</v>
          </cell>
          <cell r="D2269" t="str">
            <v>ｍ</v>
          </cell>
          <cell r="E2269">
            <v>2920</v>
          </cell>
          <cell r="F2269" t="str">
            <v>P-107</v>
          </cell>
          <cell r="G2269">
            <v>265501</v>
          </cell>
        </row>
        <row r="2270">
          <cell r="A2270">
            <v>265511</v>
          </cell>
          <cell r="B2270" t="str">
            <v>カーテンボックス</v>
          </cell>
          <cell r="C2270" t="str">
            <v>桧・W15×H10×2.4cm</v>
          </cell>
          <cell r="D2270" t="str">
            <v>ｍ</v>
          </cell>
          <cell r="E2270">
            <v>3400</v>
          </cell>
          <cell r="F2270" t="str">
            <v>P-107</v>
          </cell>
          <cell r="G2270">
            <v>265511</v>
          </cell>
        </row>
        <row r="2271">
          <cell r="A2271">
            <v>265512</v>
          </cell>
          <cell r="B2271" t="str">
            <v>防蟻処理</v>
          </cell>
          <cell r="C2271" t="str">
            <v>土壌処理</v>
          </cell>
          <cell r="D2271" t="str">
            <v>㎡</v>
          </cell>
          <cell r="E2271">
            <v>730</v>
          </cell>
          <cell r="F2271" t="str">
            <v>P-107</v>
          </cell>
          <cell r="G2271">
            <v>265512</v>
          </cell>
        </row>
        <row r="2272">
          <cell r="A2272">
            <v>265513</v>
          </cell>
          <cell r="B2272" t="str">
            <v>防蟻処理</v>
          </cell>
          <cell r="C2272" t="str">
            <v>木材処理</v>
          </cell>
          <cell r="D2272" t="str">
            <v>ｍ3</v>
          </cell>
          <cell r="E2272">
            <v>12300</v>
          </cell>
          <cell r="F2272" t="str">
            <v>P-107</v>
          </cell>
          <cell r="G2272">
            <v>265513</v>
          </cell>
        </row>
        <row r="2273">
          <cell r="A2273">
            <v>265601</v>
          </cell>
          <cell r="B2273" t="str">
            <v>押入れ・（建具除く）</v>
          </cell>
          <cell r="C2273" t="str">
            <v>W91cm・中棚無・天袋無・内装しな合板</v>
          </cell>
          <cell r="D2273" t="str">
            <v>ヶ所</v>
          </cell>
          <cell r="E2273">
            <v>20100</v>
          </cell>
          <cell r="F2273" t="str">
            <v>P-107</v>
          </cell>
          <cell r="G2273">
            <v>265601</v>
          </cell>
        </row>
        <row r="2274">
          <cell r="A2274">
            <v>265607</v>
          </cell>
          <cell r="B2274" t="str">
            <v>押入れ・（建具除く）</v>
          </cell>
          <cell r="C2274" t="str">
            <v>W91cm・中棚無・天袋無・内装しっくい</v>
          </cell>
          <cell r="D2274" t="str">
            <v>ヶ所</v>
          </cell>
          <cell r="E2274">
            <v>48700</v>
          </cell>
          <cell r="F2274" t="str">
            <v>P-107</v>
          </cell>
          <cell r="G2274">
            <v>265607</v>
          </cell>
        </row>
        <row r="2275">
          <cell r="A2275">
            <v>265608</v>
          </cell>
          <cell r="B2275" t="str">
            <v>押入れ・（建具除く）</v>
          </cell>
          <cell r="C2275" t="str">
            <v>W91cm・中棚無・天袋無・内装石こうボード</v>
          </cell>
          <cell r="D2275" t="str">
            <v>ヶ所</v>
          </cell>
          <cell r="E2275">
            <v>13500</v>
          </cell>
          <cell r="F2275" t="str">
            <v>P-107</v>
          </cell>
          <cell r="G2275">
            <v>265608</v>
          </cell>
        </row>
        <row r="2276">
          <cell r="A2276">
            <v>265611</v>
          </cell>
          <cell r="B2276" t="str">
            <v>押入れ・（建具除く）</v>
          </cell>
          <cell r="C2276" t="str">
            <v>W91cm・中棚無・天袋付・内装しな合板</v>
          </cell>
          <cell r="D2276" t="str">
            <v>ヶ所</v>
          </cell>
          <cell r="E2276">
            <v>25500</v>
          </cell>
          <cell r="F2276" t="str">
            <v>P-107</v>
          </cell>
          <cell r="G2276">
            <v>265611</v>
          </cell>
        </row>
        <row r="2277">
          <cell r="A2277">
            <v>265617</v>
          </cell>
          <cell r="B2277" t="str">
            <v>押入れ・（建具除く）</v>
          </cell>
          <cell r="C2277" t="str">
            <v>W91cm・中棚無・天袋付・内装しっくい</v>
          </cell>
          <cell r="D2277" t="str">
            <v>ヶ所</v>
          </cell>
          <cell r="E2277">
            <v>58700</v>
          </cell>
          <cell r="F2277" t="str">
            <v>P-107</v>
          </cell>
          <cell r="G2277">
            <v>265617</v>
          </cell>
        </row>
        <row r="2278">
          <cell r="A2278">
            <v>265618</v>
          </cell>
          <cell r="B2278" t="str">
            <v>押入れ・（建具除く）</v>
          </cell>
          <cell r="C2278" t="str">
            <v>W91cm・中棚無・天袋付・内装石こうボード</v>
          </cell>
          <cell r="D2278" t="str">
            <v>ヶ所</v>
          </cell>
          <cell r="E2278">
            <v>17400</v>
          </cell>
          <cell r="F2278" t="str">
            <v>P-107</v>
          </cell>
          <cell r="G2278">
            <v>265618</v>
          </cell>
        </row>
        <row r="2279">
          <cell r="A2279">
            <v>265621</v>
          </cell>
          <cell r="B2279" t="str">
            <v>押入れ・（建具除く）</v>
          </cell>
          <cell r="C2279" t="str">
            <v>W136cm・中棚無・天袋無・内装しな合板</v>
          </cell>
          <cell r="D2279" t="str">
            <v>ヶ所</v>
          </cell>
          <cell r="E2279">
            <v>25600</v>
          </cell>
          <cell r="F2279" t="str">
            <v>P-107</v>
          </cell>
          <cell r="G2279">
            <v>265621</v>
          </cell>
        </row>
        <row r="2280">
          <cell r="A2280">
            <v>265627</v>
          </cell>
          <cell r="B2280" t="str">
            <v>押入れ・（建具除く）</v>
          </cell>
          <cell r="C2280" t="str">
            <v>W136cm・中棚無・天袋無・内装しっくい</v>
          </cell>
          <cell r="D2280" t="str">
            <v>ヶ所</v>
          </cell>
          <cell r="E2280">
            <v>59600</v>
          </cell>
          <cell r="F2280" t="str">
            <v>P-107</v>
          </cell>
          <cell r="G2280">
            <v>265627</v>
          </cell>
        </row>
        <row r="2281">
          <cell r="A2281">
            <v>265628</v>
          </cell>
          <cell r="B2281" t="str">
            <v>押入れ・（建具除く）</v>
          </cell>
          <cell r="C2281" t="str">
            <v>W136cm・中棚無・天袋無・内装石こうボード</v>
          </cell>
          <cell r="D2281" t="str">
            <v>ヶ所</v>
          </cell>
          <cell r="E2281">
            <v>18100</v>
          </cell>
          <cell r="F2281" t="str">
            <v>P-107</v>
          </cell>
          <cell r="G2281">
            <v>265628</v>
          </cell>
        </row>
        <row r="2282">
          <cell r="A2282">
            <v>265631</v>
          </cell>
          <cell r="B2282" t="str">
            <v>押入れ・（建具除く）</v>
          </cell>
          <cell r="C2282" t="str">
            <v>W136cm・中棚無・天袋付・内装しな合板</v>
          </cell>
          <cell r="D2282" t="str">
            <v>ヶ所</v>
          </cell>
          <cell r="E2282">
            <v>34000</v>
          </cell>
          <cell r="F2282" t="str">
            <v>P-107</v>
          </cell>
          <cell r="G2282">
            <v>265631</v>
          </cell>
        </row>
        <row r="2283">
          <cell r="A2283">
            <v>265637</v>
          </cell>
          <cell r="B2283" t="str">
            <v>押入れ・（建具除く）</v>
          </cell>
          <cell r="C2283" t="str">
            <v>W136cm・中棚無・天袋付・内装しっくい</v>
          </cell>
          <cell r="D2283" t="str">
            <v>ヶ所</v>
          </cell>
          <cell r="E2283">
            <v>73600</v>
          </cell>
          <cell r="F2283" t="str">
            <v>P-107</v>
          </cell>
          <cell r="G2283">
            <v>265637</v>
          </cell>
        </row>
        <row r="2284">
          <cell r="A2284">
            <v>265638</v>
          </cell>
          <cell r="B2284" t="str">
            <v>押入れ・（建具除く）</v>
          </cell>
          <cell r="C2284" t="str">
            <v>W136cm・中棚無・天袋付・内装石こうボード</v>
          </cell>
          <cell r="D2284" t="str">
            <v>ヶ所</v>
          </cell>
          <cell r="E2284">
            <v>24900</v>
          </cell>
          <cell r="F2284" t="str">
            <v>P-107</v>
          </cell>
          <cell r="G2284">
            <v>265638</v>
          </cell>
        </row>
        <row r="2285">
          <cell r="A2285">
            <v>265641</v>
          </cell>
          <cell r="B2285" t="str">
            <v>押入れ・（建具除く）</v>
          </cell>
          <cell r="C2285" t="str">
            <v>W182cm・中棚無・天袋無・内装しな合板</v>
          </cell>
          <cell r="D2285" t="str">
            <v>ヶ所</v>
          </cell>
          <cell r="E2285">
            <v>30600</v>
          </cell>
          <cell r="F2285" t="str">
            <v>P-107</v>
          </cell>
          <cell r="G2285">
            <v>265641</v>
          </cell>
        </row>
        <row r="2286">
          <cell r="A2286">
            <v>265647</v>
          </cell>
          <cell r="B2286" t="str">
            <v>押入れ・（建具除く）</v>
          </cell>
          <cell r="C2286" t="str">
            <v>W182cm・中棚無・天袋無・内装しっくい</v>
          </cell>
          <cell r="D2286" t="str">
            <v>ヶ所</v>
          </cell>
          <cell r="E2286">
            <v>69600</v>
          </cell>
          <cell r="F2286" t="str">
            <v>P-107</v>
          </cell>
          <cell r="G2286">
            <v>265647</v>
          </cell>
        </row>
        <row r="2287">
          <cell r="A2287">
            <v>265648</v>
          </cell>
          <cell r="B2287" t="str">
            <v>押入れ・（建具除く）</v>
          </cell>
          <cell r="C2287" t="str">
            <v>W182cm・中棚無・天袋無・内装石こうボード</v>
          </cell>
          <cell r="D2287" t="str">
            <v>ヶ所</v>
          </cell>
          <cell r="E2287">
            <v>21200</v>
          </cell>
          <cell r="F2287" t="str">
            <v>P-107</v>
          </cell>
          <cell r="G2287">
            <v>265648</v>
          </cell>
        </row>
        <row r="2288">
          <cell r="A2288">
            <v>265651</v>
          </cell>
          <cell r="B2288" t="str">
            <v>押入れ・（建具除く）</v>
          </cell>
          <cell r="C2288" t="str">
            <v>W182cm・中棚無・天袋付・内装しな合板</v>
          </cell>
          <cell r="D2288" t="str">
            <v>ヶ所</v>
          </cell>
          <cell r="E2288">
            <v>40500</v>
          </cell>
          <cell r="F2288" t="str">
            <v>P-107</v>
          </cell>
          <cell r="G2288">
            <v>265651</v>
          </cell>
        </row>
        <row r="2289">
          <cell r="A2289">
            <v>265657</v>
          </cell>
          <cell r="B2289" t="str">
            <v>押入れ・（建具除く）</v>
          </cell>
          <cell r="C2289" t="str">
            <v>W182cm・中棚無・天袋付・内装しっくい</v>
          </cell>
          <cell r="D2289" t="str">
            <v>ヶ所</v>
          </cell>
          <cell r="E2289">
            <v>86200</v>
          </cell>
          <cell r="F2289" t="str">
            <v>P-107</v>
          </cell>
          <cell r="G2289">
            <v>265657</v>
          </cell>
        </row>
        <row r="2290">
          <cell r="A2290">
            <v>265658</v>
          </cell>
          <cell r="B2290" t="str">
            <v>押入れ・（建具除く）</v>
          </cell>
          <cell r="C2290" t="str">
            <v>W182cm・中棚無・天袋付・内装石こうボード</v>
          </cell>
          <cell r="D2290" t="str">
            <v>ヶ所</v>
          </cell>
          <cell r="E2290">
            <v>29800</v>
          </cell>
          <cell r="F2290" t="str">
            <v>P-107</v>
          </cell>
          <cell r="G2290">
            <v>265658</v>
          </cell>
        </row>
        <row r="2291">
          <cell r="A2291">
            <v>265661</v>
          </cell>
          <cell r="B2291" t="str">
            <v>押入れ・（建具除く）</v>
          </cell>
          <cell r="C2291" t="str">
            <v>W273cm・中棚無・天袋無・内装しな合板</v>
          </cell>
          <cell r="D2291" t="str">
            <v>ヶ所</v>
          </cell>
          <cell r="E2291">
            <v>43300</v>
          </cell>
          <cell r="F2291" t="str">
            <v>P-108</v>
          </cell>
          <cell r="G2291">
            <v>265661</v>
          </cell>
        </row>
        <row r="2292">
          <cell r="A2292">
            <v>265667</v>
          </cell>
          <cell r="B2292" t="str">
            <v>押入れ・（建具除く）</v>
          </cell>
          <cell r="C2292" t="str">
            <v>W273cm・中棚無・天袋無・内装しっくい</v>
          </cell>
          <cell r="D2292" t="str">
            <v>ヶ所</v>
          </cell>
          <cell r="E2292">
            <v>91100</v>
          </cell>
          <cell r="F2292" t="str">
            <v>P-108</v>
          </cell>
          <cell r="G2292">
            <v>265667</v>
          </cell>
        </row>
        <row r="2293">
          <cell r="A2293">
            <v>265668</v>
          </cell>
          <cell r="B2293" t="str">
            <v>押入れ・（建具除く）</v>
          </cell>
          <cell r="C2293" t="str">
            <v>W273cm・中棚無・天袋無・内装石こうボード</v>
          </cell>
          <cell r="D2293" t="str">
            <v>ヶ所</v>
          </cell>
          <cell r="E2293">
            <v>31900</v>
          </cell>
          <cell r="F2293" t="str">
            <v>P-108</v>
          </cell>
          <cell r="G2293">
            <v>265668</v>
          </cell>
        </row>
        <row r="2294">
          <cell r="A2294">
            <v>265671</v>
          </cell>
          <cell r="B2294" t="str">
            <v>押入れ・（建具除く）</v>
          </cell>
          <cell r="C2294" t="str">
            <v>W273cm・中棚無・天袋付・内装しな合板</v>
          </cell>
          <cell r="D2294" t="str">
            <v>ヶ所</v>
          </cell>
          <cell r="E2294">
            <v>51300</v>
          </cell>
          <cell r="F2294" t="str">
            <v>P-108</v>
          </cell>
          <cell r="G2294">
            <v>265671</v>
          </cell>
        </row>
        <row r="2295">
          <cell r="A2295">
            <v>265677</v>
          </cell>
          <cell r="B2295" t="str">
            <v>押入れ・（建具除く）</v>
          </cell>
          <cell r="C2295" t="str">
            <v>W273cm・中棚無・天袋付・内装しっくい</v>
          </cell>
          <cell r="D2295" t="str">
            <v>ヶ所</v>
          </cell>
          <cell r="E2295">
            <v>114100</v>
          </cell>
          <cell r="F2295" t="str">
            <v>P-108</v>
          </cell>
          <cell r="G2295">
            <v>265677</v>
          </cell>
        </row>
        <row r="2296">
          <cell r="A2296">
            <v>265678</v>
          </cell>
          <cell r="B2296" t="str">
            <v>押入れ・（建具除く）</v>
          </cell>
          <cell r="C2296" t="str">
            <v>W273cm・中棚無・天袋付・内装石こうボード</v>
          </cell>
          <cell r="D2296" t="str">
            <v>ヶ所</v>
          </cell>
          <cell r="E2296">
            <v>42400</v>
          </cell>
          <cell r="F2296" t="str">
            <v>P-108</v>
          </cell>
          <cell r="G2296">
            <v>265678</v>
          </cell>
        </row>
        <row r="2297">
          <cell r="A2297">
            <v>267001</v>
          </cell>
          <cell r="B2297" t="str">
            <v>床下収納ﾕﾆｯﾄ</v>
          </cell>
          <cell r="C2297" t="str">
            <v>61.6×61.6×46cm</v>
          </cell>
          <cell r="D2297" t="str">
            <v>ヶ所</v>
          </cell>
          <cell r="E2297">
            <v>21500</v>
          </cell>
          <cell r="F2297" t="str">
            <v>P-109</v>
          </cell>
          <cell r="G2297">
            <v>267001</v>
          </cell>
        </row>
        <row r="2298">
          <cell r="A2298">
            <v>267011</v>
          </cell>
          <cell r="B2298" t="str">
            <v>床下収納ﾕﾆｯﾄ</v>
          </cell>
          <cell r="C2298" t="str">
            <v>91.9×61.6×46cm</v>
          </cell>
          <cell r="D2298" t="str">
            <v>ヶ所</v>
          </cell>
          <cell r="E2298">
            <v>34300</v>
          </cell>
          <cell r="F2298" t="str">
            <v>P-109</v>
          </cell>
          <cell r="G2298">
            <v>267011</v>
          </cell>
        </row>
        <row r="2299">
          <cell r="A2299">
            <v>267021</v>
          </cell>
          <cell r="B2299" t="str">
            <v>床下収納ﾕﾆｯﾄ</v>
          </cell>
          <cell r="C2299" t="str">
            <v>121.5×61.6×46cm</v>
          </cell>
          <cell r="D2299" t="str">
            <v>ヶ所</v>
          </cell>
          <cell r="E2299">
            <v>38300</v>
          </cell>
          <cell r="F2299" t="str">
            <v>P-109</v>
          </cell>
          <cell r="G2299">
            <v>267021</v>
          </cell>
        </row>
        <row r="2300">
          <cell r="A2300">
            <v>267031</v>
          </cell>
          <cell r="B2300" t="str">
            <v>床下収納ﾕﾆｯﾄ</v>
          </cell>
          <cell r="C2300" t="str">
            <v>180×61.6×53cm・二連ｽﾗｲﾀﾞｰ型</v>
          </cell>
          <cell r="D2300" t="str">
            <v>ヶ所</v>
          </cell>
          <cell r="E2300">
            <v>42900</v>
          </cell>
          <cell r="F2300" t="str">
            <v>P-109</v>
          </cell>
          <cell r="G2300">
            <v>267031</v>
          </cell>
        </row>
        <row r="2301">
          <cell r="A2301">
            <v>267041</v>
          </cell>
          <cell r="B2301" t="str">
            <v>堀こたつ（ﾕﾆｯﾄ）</v>
          </cell>
          <cell r="C2301" t="str">
            <v>90×90×床下53cm以上・やぐらﾋｰﾀｰ共</v>
          </cell>
          <cell r="D2301" t="str">
            <v>ヶ所</v>
          </cell>
          <cell r="E2301">
            <v>72100</v>
          </cell>
          <cell r="F2301" t="str">
            <v>P-109</v>
          </cell>
          <cell r="G2301">
            <v>267041</v>
          </cell>
        </row>
        <row r="2302">
          <cell r="A2302">
            <v>267051</v>
          </cell>
          <cell r="B2302" t="str">
            <v>換気孔加工</v>
          </cell>
          <cell r="C2302" t="str">
            <v>壁面加工</v>
          </cell>
          <cell r="D2302" t="str">
            <v>ヶ所</v>
          </cell>
          <cell r="E2302">
            <v>2510</v>
          </cell>
          <cell r="F2302" t="str">
            <v>P-109</v>
          </cell>
          <cell r="G2302">
            <v>267051</v>
          </cell>
        </row>
        <row r="2303">
          <cell r="A2303">
            <v>267061</v>
          </cell>
          <cell r="B2303" t="str">
            <v>換気口・（ﾒｶﾞﾈ石付）</v>
          </cell>
          <cell r="C2303" t="str">
            <v>壁面加工</v>
          </cell>
          <cell r="D2303" t="str">
            <v>ヶ所</v>
          </cell>
          <cell r="E2303">
            <v>3220</v>
          </cell>
          <cell r="F2303" t="str">
            <v>P-109</v>
          </cell>
          <cell r="G2303">
            <v>267061</v>
          </cell>
        </row>
        <row r="2304">
          <cell r="A2304">
            <v>267101</v>
          </cell>
          <cell r="B2304" t="str">
            <v>ぬれ縁・（ひのき材）</v>
          </cell>
          <cell r="C2304" t="str">
            <v>W180×H35×D45cm・無塗装</v>
          </cell>
          <cell r="D2304" t="str">
            <v>ヶ所</v>
          </cell>
          <cell r="E2304">
            <v>38700</v>
          </cell>
          <cell r="F2304" t="str">
            <v>P-109</v>
          </cell>
          <cell r="G2304">
            <v>267101</v>
          </cell>
        </row>
        <row r="2305">
          <cell r="A2305">
            <v>267111</v>
          </cell>
          <cell r="B2305" t="str">
            <v>ぬれ縁・（ひのき材）</v>
          </cell>
          <cell r="C2305" t="str">
            <v>W180×H35×D60cm・無塗装</v>
          </cell>
          <cell r="D2305" t="str">
            <v>ヶ所</v>
          </cell>
          <cell r="E2305">
            <v>42700</v>
          </cell>
          <cell r="F2305" t="str">
            <v>P-109</v>
          </cell>
          <cell r="G2305">
            <v>267111</v>
          </cell>
        </row>
        <row r="2306">
          <cell r="A2306">
            <v>267121</v>
          </cell>
          <cell r="B2306" t="str">
            <v>ぬれ縁・（ひのき材）</v>
          </cell>
          <cell r="C2306" t="str">
            <v>W270×H35×D45cm・無塗装</v>
          </cell>
          <cell r="D2306" t="str">
            <v>ヶ所</v>
          </cell>
          <cell r="E2306">
            <v>51500</v>
          </cell>
          <cell r="F2306" t="str">
            <v>P-109</v>
          </cell>
          <cell r="G2306">
            <v>267121</v>
          </cell>
        </row>
        <row r="2307">
          <cell r="A2307">
            <v>267131</v>
          </cell>
          <cell r="B2307" t="str">
            <v>ぬれ縁・（ひのき材）</v>
          </cell>
          <cell r="C2307" t="str">
            <v>W270×H35×D60cm・無塗装</v>
          </cell>
          <cell r="D2307" t="str">
            <v>ヶ所</v>
          </cell>
          <cell r="E2307">
            <v>58700</v>
          </cell>
          <cell r="F2307" t="str">
            <v>P-109</v>
          </cell>
          <cell r="G2307">
            <v>267131</v>
          </cell>
        </row>
        <row r="2308">
          <cell r="A2308">
            <v>267141</v>
          </cell>
          <cell r="B2308" t="str">
            <v>ぬれ縁・（ひのき材）</v>
          </cell>
          <cell r="C2308" t="str">
            <v>W180×H35×D45cm・ｵｲﾙｽﾃｲﾝ</v>
          </cell>
          <cell r="D2308" t="str">
            <v>ヶ所</v>
          </cell>
          <cell r="E2308">
            <v>45500</v>
          </cell>
          <cell r="F2308" t="str">
            <v>P-109</v>
          </cell>
          <cell r="G2308">
            <v>267141</v>
          </cell>
        </row>
        <row r="2309">
          <cell r="A2309">
            <v>267151</v>
          </cell>
          <cell r="B2309" t="str">
            <v>ぬれ縁・（ひのき材）</v>
          </cell>
          <cell r="C2309" t="str">
            <v>W180×H35×D60cm・ｵｲﾙｽﾃｲﾝ</v>
          </cell>
          <cell r="D2309" t="str">
            <v>ヶ所</v>
          </cell>
          <cell r="E2309">
            <v>49900</v>
          </cell>
          <cell r="F2309" t="str">
            <v>P-109</v>
          </cell>
          <cell r="G2309">
            <v>267151</v>
          </cell>
        </row>
        <row r="2310">
          <cell r="A2310">
            <v>267161</v>
          </cell>
          <cell r="B2310" t="str">
            <v>ぬれ縁・（ひのき材）</v>
          </cell>
          <cell r="C2310" t="str">
            <v>W270×H35×D45cm・ｵｲﾙｽﾃｲﾝ</v>
          </cell>
          <cell r="D2310" t="str">
            <v>ヶ所</v>
          </cell>
          <cell r="E2310">
            <v>61900</v>
          </cell>
          <cell r="F2310" t="str">
            <v>P-109</v>
          </cell>
          <cell r="G2310">
            <v>267161</v>
          </cell>
        </row>
        <row r="2311">
          <cell r="A2311">
            <v>267171</v>
          </cell>
          <cell r="B2311" t="str">
            <v>ぬれ縁・（ひのき材）</v>
          </cell>
          <cell r="C2311" t="str">
            <v>W270×H35×D60cm・ｵｲﾙｽﾃｲﾝ</v>
          </cell>
          <cell r="D2311" t="str">
            <v>ヶ所</v>
          </cell>
          <cell r="E2311">
            <v>70700</v>
          </cell>
          <cell r="F2311" t="str">
            <v>P-109</v>
          </cell>
          <cell r="G2311">
            <v>267171</v>
          </cell>
        </row>
        <row r="2312">
          <cell r="A2312">
            <v>267201</v>
          </cell>
          <cell r="B2312" t="str">
            <v>ｱﾙﾐ製箱庇（ｷｬﾋﾟｱ）</v>
          </cell>
          <cell r="C2312" t="str">
            <v>W101（115.4)×D37.5cm</v>
          </cell>
          <cell r="D2312" t="str">
            <v>ヶ所</v>
          </cell>
          <cell r="E2312">
            <v>22500</v>
          </cell>
          <cell r="F2312" t="str">
            <v>P-109</v>
          </cell>
          <cell r="G2312">
            <v>267201</v>
          </cell>
        </row>
        <row r="2313">
          <cell r="A2313">
            <v>267205</v>
          </cell>
          <cell r="B2313" t="str">
            <v>ｱﾙﾐ製箱庇（ｷｬﾋﾟｱ）</v>
          </cell>
          <cell r="C2313" t="str">
            <v>W101（115.4)×D46.5cm</v>
          </cell>
          <cell r="D2313" t="str">
            <v>ヶ所</v>
          </cell>
          <cell r="E2313">
            <v>24200</v>
          </cell>
          <cell r="F2313" t="str">
            <v>P-109</v>
          </cell>
          <cell r="G2313">
            <v>267205</v>
          </cell>
        </row>
        <row r="2314">
          <cell r="A2314">
            <v>267211</v>
          </cell>
          <cell r="B2314" t="str">
            <v>ｱﾙﾐ製箱庇（ｷｬﾋﾟｱ）</v>
          </cell>
          <cell r="C2314" t="str">
            <v>W101（115.4)×D62.5cm</v>
          </cell>
          <cell r="D2314" t="str">
            <v>ヶ所</v>
          </cell>
          <cell r="E2314">
            <v>36300</v>
          </cell>
          <cell r="F2314" t="str">
            <v>P-109</v>
          </cell>
          <cell r="G2314">
            <v>267211</v>
          </cell>
        </row>
        <row r="2315">
          <cell r="A2315">
            <v>267221</v>
          </cell>
          <cell r="B2315" t="str">
            <v>ｱﾙﾐ製箱庇（ｷｬﾋﾟｱ）</v>
          </cell>
          <cell r="C2315" t="str">
            <v>W146.5（158)×D37.5cm</v>
          </cell>
          <cell r="D2315" t="str">
            <v>ヶ所</v>
          </cell>
          <cell r="E2315">
            <v>28400</v>
          </cell>
          <cell r="F2315" t="str">
            <v>P-109</v>
          </cell>
          <cell r="G2315">
            <v>267221</v>
          </cell>
        </row>
        <row r="2316">
          <cell r="A2316">
            <v>267225</v>
          </cell>
          <cell r="B2316" t="str">
            <v>ｱﾙﾐ製箱庇（ｷｬﾋﾟｱ）</v>
          </cell>
          <cell r="C2316" t="str">
            <v>W146.5（158)×D46.5cm</v>
          </cell>
          <cell r="D2316" t="str">
            <v>ヶ所</v>
          </cell>
          <cell r="E2316">
            <v>30700</v>
          </cell>
          <cell r="F2316" t="str">
            <v>P-109</v>
          </cell>
          <cell r="G2316">
            <v>267225</v>
          </cell>
        </row>
        <row r="2317">
          <cell r="A2317">
            <v>267231</v>
          </cell>
          <cell r="B2317" t="str">
            <v>ｱﾙﾐ製箱庇（ｷｬﾋﾟｱ）</v>
          </cell>
          <cell r="C2317" t="str">
            <v>W146.5（158)×D62.5cm</v>
          </cell>
          <cell r="D2317" t="str">
            <v>ヶ所</v>
          </cell>
          <cell r="E2317">
            <v>46600</v>
          </cell>
          <cell r="F2317" t="str">
            <v>P-109</v>
          </cell>
          <cell r="G2317">
            <v>267231</v>
          </cell>
        </row>
        <row r="2318">
          <cell r="A2318">
            <v>267241</v>
          </cell>
          <cell r="B2318" t="str">
            <v>ｱﾙﾐ製箱庇（ｷｬﾋﾟｱ）</v>
          </cell>
          <cell r="C2318" t="str">
            <v>W192（202)×D37.5cm</v>
          </cell>
          <cell r="D2318" t="str">
            <v>ヶ所</v>
          </cell>
          <cell r="E2318">
            <v>34200</v>
          </cell>
          <cell r="F2318" t="str">
            <v>P-109</v>
          </cell>
          <cell r="G2318">
            <v>267241</v>
          </cell>
        </row>
        <row r="2319">
          <cell r="A2319">
            <v>267245</v>
          </cell>
          <cell r="B2319" t="str">
            <v>ｱﾙﾐ製箱庇（ｷｬﾋﾟｱ）</v>
          </cell>
          <cell r="C2319" t="str">
            <v>W192（202)×D46.5cm</v>
          </cell>
          <cell r="D2319" t="str">
            <v>ヶ所</v>
          </cell>
          <cell r="E2319">
            <v>37100</v>
          </cell>
          <cell r="F2319" t="str">
            <v>P-109</v>
          </cell>
          <cell r="G2319">
            <v>267245</v>
          </cell>
        </row>
        <row r="2320">
          <cell r="A2320">
            <v>267251</v>
          </cell>
          <cell r="B2320" t="str">
            <v>ｱﾙﾐ製箱庇（ｷｬﾋﾟｱ）</v>
          </cell>
          <cell r="C2320" t="str">
            <v>W192（202)×D62.5cm</v>
          </cell>
          <cell r="D2320" t="str">
            <v>ヶ所</v>
          </cell>
          <cell r="E2320">
            <v>56900</v>
          </cell>
          <cell r="F2320" t="str">
            <v>P-109</v>
          </cell>
          <cell r="G2320">
            <v>267251</v>
          </cell>
        </row>
        <row r="2321">
          <cell r="A2321">
            <v>267261</v>
          </cell>
          <cell r="B2321" t="str">
            <v>ｱﾙﾐ製箱庇（ｷｬﾋﾟｱ）</v>
          </cell>
          <cell r="C2321" t="str">
            <v>W283×D37.5cm</v>
          </cell>
          <cell r="D2321" t="str">
            <v>ヶ所</v>
          </cell>
          <cell r="E2321">
            <v>44300</v>
          </cell>
          <cell r="F2321" t="str">
            <v>P-109</v>
          </cell>
          <cell r="G2321">
            <v>267261</v>
          </cell>
        </row>
        <row r="2322">
          <cell r="A2322">
            <v>267265</v>
          </cell>
          <cell r="B2322" t="str">
            <v>ｱﾙﾐ製箱庇（ｷｬﾋﾟｱ）</v>
          </cell>
          <cell r="C2322" t="str">
            <v>W283×D46.5cm</v>
          </cell>
          <cell r="D2322" t="str">
            <v>ヶ所</v>
          </cell>
          <cell r="E2322">
            <v>48000</v>
          </cell>
          <cell r="F2322" t="str">
            <v>P-109</v>
          </cell>
          <cell r="G2322">
            <v>267265</v>
          </cell>
        </row>
        <row r="2323">
          <cell r="A2323">
            <v>267271</v>
          </cell>
          <cell r="B2323" t="str">
            <v>ｱﾙﾐ製箱庇（ｷｬﾋﾟｱ）</v>
          </cell>
          <cell r="C2323" t="str">
            <v>W283×D62.5cm</v>
          </cell>
          <cell r="D2323" t="str">
            <v>ヶ所</v>
          </cell>
          <cell r="E2323">
            <v>73000</v>
          </cell>
          <cell r="F2323" t="str">
            <v>P-109</v>
          </cell>
          <cell r="G2323">
            <v>267271</v>
          </cell>
        </row>
        <row r="2324">
          <cell r="A2324">
            <v>267281</v>
          </cell>
          <cell r="B2324" t="str">
            <v>ｱﾙﾐ製箱庇（ｷｬﾋﾟｱ）</v>
          </cell>
          <cell r="C2324" t="str">
            <v>W374×D37.5cm</v>
          </cell>
          <cell r="D2324" t="str">
            <v>ヶ所</v>
          </cell>
          <cell r="E2324">
            <v>54800</v>
          </cell>
          <cell r="F2324" t="str">
            <v>P-109</v>
          </cell>
          <cell r="G2324">
            <v>267281</v>
          </cell>
        </row>
        <row r="2325">
          <cell r="A2325">
            <v>267285</v>
          </cell>
          <cell r="B2325" t="str">
            <v>ｱﾙﾐ製箱庇（ｷｬﾋﾟｱ）</v>
          </cell>
          <cell r="C2325" t="str">
            <v>W374×D46.5cm</v>
          </cell>
          <cell r="D2325" t="str">
            <v>ヶ所</v>
          </cell>
          <cell r="E2325">
            <v>59400</v>
          </cell>
          <cell r="F2325" t="str">
            <v>P-109</v>
          </cell>
          <cell r="G2325">
            <v>267285</v>
          </cell>
        </row>
        <row r="2326">
          <cell r="A2326">
            <v>267291</v>
          </cell>
          <cell r="B2326" t="str">
            <v>ｱﾙﾐ製箱庇（ｷｬﾋﾟｱ）</v>
          </cell>
          <cell r="C2326" t="str">
            <v>W374×D62.5cm</v>
          </cell>
          <cell r="D2326" t="str">
            <v>ヶ所</v>
          </cell>
          <cell r="E2326">
            <v>91300</v>
          </cell>
          <cell r="F2326" t="str">
            <v>P-109</v>
          </cell>
          <cell r="G2326">
            <v>267291</v>
          </cell>
        </row>
        <row r="2327">
          <cell r="A2327">
            <v>267301</v>
          </cell>
          <cell r="B2327" t="str">
            <v>木製箱庇・（平鉄板葺）</v>
          </cell>
          <cell r="C2327" t="str">
            <v>W91×D30cm・仕上げ0.48㎡外壁計上</v>
          </cell>
          <cell r="D2327" t="str">
            <v>ヶ所</v>
          </cell>
          <cell r="E2327">
            <v>10000</v>
          </cell>
          <cell r="F2327" t="str">
            <v>P-109</v>
          </cell>
          <cell r="G2327">
            <v>267301</v>
          </cell>
        </row>
        <row r="2328">
          <cell r="A2328">
            <v>267305</v>
          </cell>
          <cell r="B2328" t="str">
            <v>木製箱庇・（平鉄板葺）</v>
          </cell>
          <cell r="C2328" t="str">
            <v>W91×D36cm・仕上げ0.56㎡外壁計上</v>
          </cell>
          <cell r="D2328" t="str">
            <v>ヶ所</v>
          </cell>
          <cell r="E2328">
            <v>10400</v>
          </cell>
          <cell r="F2328" t="str">
            <v>P-109</v>
          </cell>
          <cell r="G2328">
            <v>267305</v>
          </cell>
        </row>
        <row r="2329">
          <cell r="A2329">
            <v>267311</v>
          </cell>
          <cell r="B2329" t="str">
            <v>木製箱庇・（平鉄板葺）</v>
          </cell>
          <cell r="C2329" t="str">
            <v>W91×D45cm・仕上げ0.69㎡外壁計上</v>
          </cell>
          <cell r="D2329" t="str">
            <v>ヶ所</v>
          </cell>
          <cell r="E2329">
            <v>10900</v>
          </cell>
          <cell r="F2329" t="str">
            <v>P-109</v>
          </cell>
          <cell r="G2329">
            <v>267311</v>
          </cell>
        </row>
        <row r="2330">
          <cell r="A2330">
            <v>267315</v>
          </cell>
          <cell r="B2330" t="str">
            <v>木製箱庇・（平鉄板葺）</v>
          </cell>
          <cell r="C2330" t="str">
            <v>W91×D61cm・仕上げ0.90㎡外壁計上</v>
          </cell>
          <cell r="D2330" t="str">
            <v>ヶ所</v>
          </cell>
          <cell r="E2330">
            <v>11800</v>
          </cell>
          <cell r="F2330" t="str">
            <v>P-109</v>
          </cell>
          <cell r="G2330">
            <v>267315</v>
          </cell>
        </row>
        <row r="2331">
          <cell r="A2331">
            <v>267321</v>
          </cell>
          <cell r="B2331" t="str">
            <v>木製箱庇・（平鉄板葺）</v>
          </cell>
          <cell r="C2331" t="str">
            <v>W182×D30cm・仕上げ0.84㎡外壁計上</v>
          </cell>
          <cell r="D2331" t="str">
            <v>ヶ所</v>
          </cell>
          <cell r="E2331">
            <v>13100</v>
          </cell>
          <cell r="F2331" t="str">
            <v>P-109</v>
          </cell>
          <cell r="G2331">
            <v>267321</v>
          </cell>
        </row>
        <row r="2332">
          <cell r="A2332">
            <v>267325</v>
          </cell>
          <cell r="B2332" t="str">
            <v>木製箱庇・（平鉄板葺）</v>
          </cell>
          <cell r="C2332" t="str">
            <v>W182×D36cm・仕上げ0.97㎡外壁計上</v>
          </cell>
          <cell r="D2332" t="str">
            <v>ヶ所</v>
          </cell>
          <cell r="E2332">
            <v>13700</v>
          </cell>
          <cell r="F2332" t="str">
            <v>P-109</v>
          </cell>
          <cell r="G2332">
            <v>267325</v>
          </cell>
        </row>
        <row r="2333">
          <cell r="A2333">
            <v>267331</v>
          </cell>
          <cell r="B2333" t="str">
            <v>木製箱庇・（平鉄板葺）</v>
          </cell>
          <cell r="C2333" t="str">
            <v>W182×D45cm・仕上げ1.18㎡外壁計上</v>
          </cell>
          <cell r="D2333" t="str">
            <v>ヶ所</v>
          </cell>
          <cell r="E2333">
            <v>14700</v>
          </cell>
          <cell r="F2333" t="str">
            <v>P-109</v>
          </cell>
          <cell r="G2333">
            <v>267331</v>
          </cell>
        </row>
        <row r="2334">
          <cell r="A2334">
            <v>267335</v>
          </cell>
          <cell r="B2334" t="str">
            <v>木製箱庇・（平鉄板葺）</v>
          </cell>
          <cell r="C2334" t="str">
            <v>W182×D61cm・仕上げ1.54㎡外壁計上</v>
          </cell>
          <cell r="D2334" t="str">
            <v>ヶ所</v>
          </cell>
          <cell r="E2334">
            <v>16500</v>
          </cell>
          <cell r="F2334" t="str">
            <v>P-109</v>
          </cell>
          <cell r="G2334">
            <v>267335</v>
          </cell>
        </row>
        <row r="2335">
          <cell r="A2335">
            <v>267341</v>
          </cell>
          <cell r="B2335" t="str">
            <v>木製箱庇・（平鉄板葺）</v>
          </cell>
          <cell r="C2335" t="str">
            <v>W273×D30cm・仕上げ1.12㎡外壁計上</v>
          </cell>
          <cell r="D2335" t="str">
            <v>ヶ所</v>
          </cell>
          <cell r="E2335">
            <v>16300</v>
          </cell>
          <cell r="F2335" t="str">
            <v>P-109</v>
          </cell>
          <cell r="G2335">
            <v>267341</v>
          </cell>
        </row>
        <row r="2336">
          <cell r="A2336">
            <v>267345</v>
          </cell>
          <cell r="B2336" t="str">
            <v>木製箱庇・（平鉄板葺）</v>
          </cell>
          <cell r="C2336" t="str">
            <v>W273×D36cm・仕上げ1.38㎡外壁計上</v>
          </cell>
          <cell r="D2336" t="str">
            <v>ヶ所</v>
          </cell>
          <cell r="E2336">
            <v>17300</v>
          </cell>
          <cell r="F2336" t="str">
            <v>P-109</v>
          </cell>
          <cell r="G2336">
            <v>267345</v>
          </cell>
        </row>
        <row r="2337">
          <cell r="A2337">
            <v>267351</v>
          </cell>
          <cell r="B2337" t="str">
            <v>木製箱庇・（平鉄板葺）</v>
          </cell>
          <cell r="C2337" t="str">
            <v>W273×D45cm・仕上げ1.67㎡外壁計上</v>
          </cell>
          <cell r="D2337" t="str">
            <v>ヶ所</v>
          </cell>
          <cell r="E2337">
            <v>18800</v>
          </cell>
          <cell r="F2337" t="str">
            <v>P-109</v>
          </cell>
          <cell r="G2337">
            <v>267351</v>
          </cell>
        </row>
        <row r="2338">
          <cell r="A2338">
            <v>267355</v>
          </cell>
          <cell r="B2338" t="str">
            <v>木製箱庇・（平鉄板葺）</v>
          </cell>
          <cell r="C2338" t="str">
            <v>W273×D61cm・仕上げ2.17㎡外壁計上</v>
          </cell>
          <cell r="D2338" t="str">
            <v>ヶ所</v>
          </cell>
          <cell r="E2338">
            <v>21300</v>
          </cell>
          <cell r="F2338" t="str">
            <v>P-109</v>
          </cell>
          <cell r="G2338">
            <v>267355</v>
          </cell>
        </row>
        <row r="2339">
          <cell r="A2339">
            <v>267361</v>
          </cell>
          <cell r="B2339" t="str">
            <v>木製箱庇・（平鉄板葺）</v>
          </cell>
          <cell r="C2339" t="str">
            <v>W364×D30cm・仕上げ1.54㎡外壁計上</v>
          </cell>
          <cell r="D2339" t="str">
            <v>ヶ所</v>
          </cell>
          <cell r="E2339">
            <v>19400</v>
          </cell>
          <cell r="F2339" t="str">
            <v>P-109</v>
          </cell>
          <cell r="G2339">
            <v>267361</v>
          </cell>
        </row>
        <row r="2340">
          <cell r="A2340">
            <v>267365</v>
          </cell>
          <cell r="B2340" t="str">
            <v>木製箱庇・（平鉄板葺）</v>
          </cell>
          <cell r="C2340" t="str">
            <v>W364×D36cm・仕上げ1.78㎡外壁計上</v>
          </cell>
          <cell r="D2340" t="str">
            <v>ヶ所</v>
          </cell>
          <cell r="E2340">
            <v>20700</v>
          </cell>
          <cell r="F2340" t="str">
            <v>P-109</v>
          </cell>
          <cell r="G2340">
            <v>267365</v>
          </cell>
        </row>
        <row r="2341">
          <cell r="A2341">
            <v>267371</v>
          </cell>
          <cell r="B2341" t="str">
            <v>木製箱庇・（平鉄板葺）</v>
          </cell>
          <cell r="C2341" t="str">
            <v>W364×D45cm・仕上げ2.16㎡外壁計上</v>
          </cell>
          <cell r="D2341" t="str">
            <v>ヶ所</v>
          </cell>
          <cell r="E2341">
            <v>22700</v>
          </cell>
          <cell r="F2341" t="str">
            <v>P-109</v>
          </cell>
          <cell r="G2341">
            <v>267371</v>
          </cell>
        </row>
        <row r="2342">
          <cell r="A2342">
            <v>267375</v>
          </cell>
          <cell r="B2342" t="str">
            <v>木製箱庇・（平鉄板葺）</v>
          </cell>
          <cell r="C2342" t="str">
            <v>W364×D61cm・仕上げ2.80㎡外壁計上</v>
          </cell>
          <cell r="D2342" t="str">
            <v>ヶ所</v>
          </cell>
          <cell r="E2342">
            <v>26100</v>
          </cell>
          <cell r="F2342" t="str">
            <v>P-109</v>
          </cell>
          <cell r="G2342">
            <v>267375</v>
          </cell>
        </row>
        <row r="2343">
          <cell r="A2343">
            <v>267401</v>
          </cell>
          <cell r="B2343" t="str">
            <v>木製箱庇・（平鉄板葺）</v>
          </cell>
          <cell r="C2343" t="str">
            <v>W91×D30cm・裏板化粧石膏ボードOP仕上</v>
          </cell>
          <cell r="D2343" t="str">
            <v>ヶ所</v>
          </cell>
          <cell r="E2343">
            <v>11100</v>
          </cell>
          <cell r="F2343" t="str">
            <v>P-109</v>
          </cell>
          <cell r="G2343">
            <v>267401</v>
          </cell>
        </row>
        <row r="2344">
          <cell r="A2344">
            <v>267405</v>
          </cell>
          <cell r="B2344" t="str">
            <v>木製箱庇・（平鉄板葺）</v>
          </cell>
          <cell r="C2344" t="str">
            <v>W91×D36cm・裏板化粧石膏ボードOP仕上</v>
          </cell>
          <cell r="D2344" t="str">
            <v>ヶ所</v>
          </cell>
          <cell r="E2344">
            <v>11700</v>
          </cell>
          <cell r="F2344" t="str">
            <v>P-109</v>
          </cell>
          <cell r="G2344">
            <v>267405</v>
          </cell>
        </row>
        <row r="2345">
          <cell r="A2345">
            <v>267411</v>
          </cell>
          <cell r="B2345" t="str">
            <v>木製箱庇・（平鉄板葺）</v>
          </cell>
          <cell r="C2345" t="str">
            <v>W91×D45cm・裏板化粧石膏ボードOP仕上</v>
          </cell>
          <cell r="D2345" t="str">
            <v>ヶ所</v>
          </cell>
          <cell r="E2345">
            <v>12600</v>
          </cell>
          <cell r="F2345" t="str">
            <v>P-110</v>
          </cell>
          <cell r="G2345">
            <v>267411</v>
          </cell>
        </row>
        <row r="2346">
          <cell r="A2346">
            <v>267415</v>
          </cell>
          <cell r="B2346" t="str">
            <v>木製箱庇・（平鉄板葺）</v>
          </cell>
          <cell r="C2346" t="str">
            <v>W91×D61cm・裏板化粧石膏ボードOP仕上</v>
          </cell>
          <cell r="D2346" t="str">
            <v>ヶ所</v>
          </cell>
          <cell r="E2346">
            <v>14000</v>
          </cell>
          <cell r="F2346" t="str">
            <v>P-110</v>
          </cell>
          <cell r="G2346">
            <v>267415</v>
          </cell>
        </row>
        <row r="2347">
          <cell r="A2347">
            <v>267421</v>
          </cell>
          <cell r="B2347" t="str">
            <v>木製箱庇・（平鉄板葺）</v>
          </cell>
          <cell r="C2347" t="str">
            <v>W182×D30cm・裏板化粧石膏ボードOP仕上</v>
          </cell>
          <cell r="D2347" t="str">
            <v>ヶ所</v>
          </cell>
          <cell r="E2347">
            <v>15300</v>
          </cell>
          <cell r="F2347" t="str">
            <v>P-110</v>
          </cell>
          <cell r="G2347">
            <v>267421</v>
          </cell>
        </row>
        <row r="2348">
          <cell r="A2348">
            <v>267425</v>
          </cell>
          <cell r="B2348" t="str">
            <v>木製箱庇・（平鉄板葺）</v>
          </cell>
          <cell r="C2348" t="str">
            <v>W182×D36cm・裏板化粧石膏ボードOP仕上</v>
          </cell>
          <cell r="D2348" t="str">
            <v>ヶ所</v>
          </cell>
          <cell r="E2348">
            <v>16200</v>
          </cell>
          <cell r="F2348" t="str">
            <v>P-110</v>
          </cell>
          <cell r="G2348">
            <v>267425</v>
          </cell>
        </row>
        <row r="2349">
          <cell r="A2349">
            <v>267431</v>
          </cell>
          <cell r="B2349" t="str">
            <v>木製箱庇・（平鉄板葺）</v>
          </cell>
          <cell r="C2349" t="str">
            <v>W182×D45cm・裏板化粧石膏ボードOP仕上</v>
          </cell>
          <cell r="D2349" t="str">
            <v>ヶ所</v>
          </cell>
          <cell r="E2349">
            <v>17700</v>
          </cell>
          <cell r="F2349" t="str">
            <v>P-110</v>
          </cell>
          <cell r="G2349">
            <v>267431</v>
          </cell>
        </row>
        <row r="2350">
          <cell r="A2350">
            <v>267435</v>
          </cell>
          <cell r="B2350" t="str">
            <v>木製箱庇・（平鉄板葺）</v>
          </cell>
          <cell r="C2350" t="str">
            <v>W182×D61cm・裏板化粧石膏ボードOP仕上</v>
          </cell>
          <cell r="D2350" t="str">
            <v>ヶ所</v>
          </cell>
          <cell r="E2350">
            <v>20300</v>
          </cell>
          <cell r="F2350" t="str">
            <v>P-110</v>
          </cell>
          <cell r="G2350">
            <v>267435</v>
          </cell>
        </row>
        <row r="2351">
          <cell r="A2351">
            <v>267441</v>
          </cell>
          <cell r="B2351" t="str">
            <v>木製箱庇・（平鉄板葺）</v>
          </cell>
          <cell r="C2351" t="str">
            <v>W273×D30cm・裏板化粧石膏ボードOP仕上</v>
          </cell>
          <cell r="D2351" t="str">
            <v>ヶ所</v>
          </cell>
          <cell r="E2351">
            <v>19400</v>
          </cell>
          <cell r="F2351" t="str">
            <v>P-110</v>
          </cell>
          <cell r="G2351">
            <v>267441</v>
          </cell>
        </row>
        <row r="2352">
          <cell r="A2352">
            <v>267445</v>
          </cell>
          <cell r="B2352" t="str">
            <v>木製箱庇・（平鉄板葺）</v>
          </cell>
          <cell r="C2352" t="str">
            <v>W273×D36cm・裏板化粧石膏ボードOP仕上</v>
          </cell>
          <cell r="D2352" t="str">
            <v>ヶ所</v>
          </cell>
          <cell r="E2352">
            <v>20800</v>
          </cell>
          <cell r="F2352" t="str">
            <v>P-110</v>
          </cell>
          <cell r="G2352">
            <v>267445</v>
          </cell>
        </row>
        <row r="2353">
          <cell r="A2353">
            <v>267451</v>
          </cell>
          <cell r="B2353" t="str">
            <v>木製箱庇・（平鉄板葺）</v>
          </cell>
          <cell r="C2353" t="str">
            <v>W273×D45cm・裏板化粧石膏ボードOP仕上</v>
          </cell>
          <cell r="D2353" t="str">
            <v>ヶ所</v>
          </cell>
          <cell r="E2353">
            <v>23100</v>
          </cell>
          <cell r="F2353" t="str">
            <v>P-110</v>
          </cell>
          <cell r="G2353">
            <v>267451</v>
          </cell>
        </row>
        <row r="2354">
          <cell r="A2354">
            <v>267455</v>
          </cell>
          <cell r="B2354" t="str">
            <v>木製箱庇・（平鉄板葺）</v>
          </cell>
          <cell r="C2354" t="str">
            <v>W273×D61cm・裏板化粧石膏ボードOP仕上</v>
          </cell>
          <cell r="D2354" t="str">
            <v>ヶ所</v>
          </cell>
          <cell r="E2354">
            <v>26900</v>
          </cell>
          <cell r="F2354" t="str">
            <v>P-110</v>
          </cell>
          <cell r="G2354">
            <v>267455</v>
          </cell>
        </row>
        <row r="2355">
          <cell r="A2355">
            <v>267461</v>
          </cell>
          <cell r="B2355" t="str">
            <v>木製箱庇・（平鉄板葺）</v>
          </cell>
          <cell r="C2355" t="str">
            <v>W364×D30cm・裏板化粧石膏ボードOP仕上</v>
          </cell>
          <cell r="D2355" t="str">
            <v>ヶ所</v>
          </cell>
          <cell r="E2355">
            <v>23500</v>
          </cell>
          <cell r="F2355" t="str">
            <v>P-110</v>
          </cell>
          <cell r="G2355">
            <v>267461</v>
          </cell>
        </row>
        <row r="2356">
          <cell r="A2356">
            <v>267465</v>
          </cell>
          <cell r="B2356" t="str">
            <v>木製箱庇・（平鉄板葺）</v>
          </cell>
          <cell r="C2356" t="str">
            <v>W364×D36cm・裏板化粧石膏ボードOP仕上</v>
          </cell>
          <cell r="D2356" t="str">
            <v>ヶ所</v>
          </cell>
          <cell r="E2356">
            <v>25400</v>
          </cell>
          <cell r="F2356" t="str">
            <v>P-110</v>
          </cell>
          <cell r="G2356">
            <v>267465</v>
          </cell>
        </row>
        <row r="2357">
          <cell r="A2357">
            <v>267471</v>
          </cell>
          <cell r="B2357" t="str">
            <v>木製箱庇・（平鉄板葺）</v>
          </cell>
          <cell r="C2357" t="str">
            <v>W364×D45cm・裏板化粧石膏ボードOP仕上</v>
          </cell>
          <cell r="D2357" t="str">
            <v>ヶ所</v>
          </cell>
          <cell r="E2357">
            <v>28200</v>
          </cell>
          <cell r="F2357" t="str">
            <v>P-110</v>
          </cell>
          <cell r="G2357">
            <v>267471</v>
          </cell>
        </row>
        <row r="2358">
          <cell r="A2358">
            <v>267475</v>
          </cell>
          <cell r="B2358" t="str">
            <v>木製箱庇・（平鉄板葺）</v>
          </cell>
          <cell r="C2358" t="str">
            <v>W364×D61cm・裏板化粧石膏ボードOP仕上</v>
          </cell>
          <cell r="D2358" t="str">
            <v>ヶ所</v>
          </cell>
          <cell r="E2358">
            <v>33100</v>
          </cell>
          <cell r="F2358" t="str">
            <v>P-110</v>
          </cell>
          <cell r="G2358">
            <v>267475</v>
          </cell>
        </row>
        <row r="2359">
          <cell r="A2359">
            <v>267501</v>
          </cell>
          <cell r="B2359" t="str">
            <v>板庇・（平鉄板葺）</v>
          </cell>
          <cell r="C2359" t="str">
            <v>W182×D60cm・ﾗｯｶｰ塗装</v>
          </cell>
          <cell r="D2359" t="str">
            <v>ヶ所</v>
          </cell>
          <cell r="E2359">
            <v>22300</v>
          </cell>
          <cell r="F2359" t="str">
            <v>P-110</v>
          </cell>
          <cell r="G2359">
            <v>267501</v>
          </cell>
        </row>
        <row r="2360">
          <cell r="A2360">
            <v>267505</v>
          </cell>
          <cell r="B2360" t="str">
            <v>板庇・（平鉄板葺）</v>
          </cell>
          <cell r="C2360" t="str">
            <v>W182×D91cm・ﾗｯｶｰ塗装</v>
          </cell>
          <cell r="D2360" t="str">
            <v>ヶ所</v>
          </cell>
          <cell r="E2360">
            <v>26400</v>
          </cell>
          <cell r="F2360" t="str">
            <v>P-110</v>
          </cell>
          <cell r="G2360">
            <v>267505</v>
          </cell>
        </row>
        <row r="2361">
          <cell r="A2361">
            <v>267511</v>
          </cell>
          <cell r="B2361" t="str">
            <v>板庇・（平鉄板葺）</v>
          </cell>
          <cell r="C2361" t="str">
            <v>W182×D121cm・ﾗｯｶｰ塗装</v>
          </cell>
          <cell r="D2361" t="str">
            <v>ヶ所</v>
          </cell>
          <cell r="E2361">
            <v>30300</v>
          </cell>
          <cell r="F2361" t="str">
            <v>P-110</v>
          </cell>
          <cell r="G2361">
            <v>267511</v>
          </cell>
        </row>
        <row r="2362">
          <cell r="A2362">
            <v>267521</v>
          </cell>
          <cell r="B2362" t="str">
            <v>化粧庇・（平鉄板葺）</v>
          </cell>
          <cell r="C2362" t="str">
            <v>W182×D60cm</v>
          </cell>
          <cell r="D2362" t="str">
            <v>ヶ所</v>
          </cell>
          <cell r="E2362">
            <v>26200</v>
          </cell>
          <cell r="F2362" t="str">
            <v>P-110</v>
          </cell>
          <cell r="G2362">
            <v>267521</v>
          </cell>
        </row>
        <row r="2363">
          <cell r="A2363">
            <v>267525</v>
          </cell>
          <cell r="B2363" t="str">
            <v>化粧庇・（平鉄板葺）</v>
          </cell>
          <cell r="C2363" t="str">
            <v>W182×D91cm・（玄関庇兼用）</v>
          </cell>
          <cell r="D2363" t="str">
            <v>ヶ所</v>
          </cell>
          <cell r="E2363">
            <v>29800</v>
          </cell>
          <cell r="F2363" t="str">
            <v>P-110</v>
          </cell>
          <cell r="G2363">
            <v>267525</v>
          </cell>
        </row>
        <row r="2364">
          <cell r="A2364">
            <v>267531</v>
          </cell>
          <cell r="B2364" t="str">
            <v>化粧庇・（平鉄板葺）</v>
          </cell>
          <cell r="C2364" t="str">
            <v>W182×D121cm・（玄関庇兼用）</v>
          </cell>
          <cell r="D2364" t="str">
            <v>ヶ所</v>
          </cell>
          <cell r="E2364">
            <v>33500</v>
          </cell>
          <cell r="F2364" t="str">
            <v>P-110</v>
          </cell>
          <cell r="G2364">
            <v>267531</v>
          </cell>
        </row>
        <row r="2365">
          <cell r="A2365">
            <v>267551</v>
          </cell>
          <cell r="B2365" t="str">
            <v>玄関化粧庇・（平鉄板葺）</v>
          </cell>
          <cell r="C2365" t="str">
            <v>柱付寸法W182×D91cm</v>
          </cell>
          <cell r="D2365" t="str">
            <v>ヶ所</v>
          </cell>
          <cell r="E2365">
            <v>59600</v>
          </cell>
          <cell r="F2365" t="str">
            <v>P-110</v>
          </cell>
          <cell r="G2365">
            <v>267551</v>
          </cell>
        </row>
        <row r="2366">
          <cell r="A2366">
            <v>267555</v>
          </cell>
          <cell r="B2366" t="str">
            <v>玄関化粧庇・（平鉄板葺）</v>
          </cell>
          <cell r="C2366" t="str">
            <v>柱付寸法W182×D136cm</v>
          </cell>
          <cell r="D2366" t="str">
            <v>ヶ所</v>
          </cell>
          <cell r="E2366">
            <v>70500</v>
          </cell>
          <cell r="F2366" t="str">
            <v>P-110</v>
          </cell>
          <cell r="G2366">
            <v>267555</v>
          </cell>
        </row>
        <row r="2367">
          <cell r="A2367">
            <v>267561</v>
          </cell>
          <cell r="B2367" t="str">
            <v>玄関化粧庇・（平鉄板葺）</v>
          </cell>
          <cell r="C2367" t="str">
            <v>柱付寸法W182×D182cm</v>
          </cell>
          <cell r="D2367" t="str">
            <v>ヶ所</v>
          </cell>
          <cell r="E2367">
            <v>85400</v>
          </cell>
          <cell r="F2367" t="str">
            <v>P-110</v>
          </cell>
          <cell r="G2367">
            <v>267561</v>
          </cell>
        </row>
        <row r="2368">
          <cell r="A2368">
            <v>267565</v>
          </cell>
          <cell r="B2368" t="str">
            <v>玄関化粧庇・（平鉄板葺）</v>
          </cell>
          <cell r="C2368" t="str">
            <v>柱付寸法W273×D91cm</v>
          </cell>
          <cell r="D2368" t="str">
            <v>ヶ所</v>
          </cell>
          <cell r="E2368">
            <v>72800</v>
          </cell>
          <cell r="F2368" t="str">
            <v>P-110</v>
          </cell>
          <cell r="G2368">
            <v>267565</v>
          </cell>
        </row>
        <row r="2369">
          <cell r="A2369">
            <v>267571</v>
          </cell>
          <cell r="B2369" t="str">
            <v>玄関化粧庇・（平鉄板葺）</v>
          </cell>
          <cell r="C2369" t="str">
            <v>柱付寸法W273×D136cm</v>
          </cell>
          <cell r="D2369" t="str">
            <v>ヶ所</v>
          </cell>
          <cell r="E2369">
            <v>86300</v>
          </cell>
          <cell r="F2369" t="str">
            <v>P-110</v>
          </cell>
          <cell r="G2369">
            <v>267571</v>
          </cell>
        </row>
        <row r="2370">
          <cell r="A2370">
            <v>267575</v>
          </cell>
          <cell r="B2370" t="str">
            <v>玄関化粧庇・（平鉄板葺）</v>
          </cell>
          <cell r="C2370" t="str">
            <v>柱付寸法W273×D182cm</v>
          </cell>
          <cell r="D2370" t="str">
            <v>ヶ所</v>
          </cell>
          <cell r="E2370">
            <v>104600</v>
          </cell>
          <cell r="F2370" t="str">
            <v>P-110</v>
          </cell>
          <cell r="G2370">
            <v>267575</v>
          </cell>
        </row>
        <row r="2371">
          <cell r="A2371">
            <v>267601</v>
          </cell>
          <cell r="B2371" t="str">
            <v>玄関化粧庇・（日本瓦葺）</v>
          </cell>
          <cell r="C2371" t="str">
            <v>柱付寸法W182×D91cm</v>
          </cell>
          <cell r="D2371" t="str">
            <v>ヶ所</v>
          </cell>
          <cell r="E2371">
            <v>70300</v>
          </cell>
          <cell r="F2371" t="str">
            <v>P-110</v>
          </cell>
          <cell r="G2371">
            <v>267601</v>
          </cell>
        </row>
        <row r="2372">
          <cell r="A2372">
            <v>267605</v>
          </cell>
          <cell r="B2372" t="str">
            <v>玄関化粧庇・（日本瓦葺）</v>
          </cell>
          <cell r="C2372" t="str">
            <v>柱付寸法W182×D136cm</v>
          </cell>
          <cell r="D2372" t="str">
            <v>ヶ所</v>
          </cell>
          <cell r="E2372">
            <v>84500</v>
          </cell>
          <cell r="F2372" t="str">
            <v>P-110</v>
          </cell>
          <cell r="G2372">
            <v>267605</v>
          </cell>
        </row>
        <row r="2373">
          <cell r="A2373">
            <v>267611</v>
          </cell>
          <cell r="B2373" t="str">
            <v>玄関化粧庇・（日本瓦葺）</v>
          </cell>
          <cell r="C2373" t="str">
            <v>柱付寸法W182×D182cm</v>
          </cell>
          <cell r="D2373" t="str">
            <v>ヶ所</v>
          </cell>
          <cell r="E2373">
            <v>102700</v>
          </cell>
          <cell r="F2373" t="str">
            <v>P-110</v>
          </cell>
          <cell r="G2373">
            <v>267611</v>
          </cell>
        </row>
        <row r="2374">
          <cell r="A2374">
            <v>267615</v>
          </cell>
          <cell r="B2374" t="str">
            <v>玄関化粧庇・（日本瓦葺）</v>
          </cell>
          <cell r="C2374" t="str">
            <v>柱付寸法W273×D91cm</v>
          </cell>
          <cell r="D2374" t="str">
            <v>ヶ所</v>
          </cell>
          <cell r="E2374">
            <v>88100</v>
          </cell>
          <cell r="F2374" t="str">
            <v>P-110</v>
          </cell>
          <cell r="G2374">
            <v>267615</v>
          </cell>
        </row>
        <row r="2375">
          <cell r="A2375">
            <v>267621</v>
          </cell>
          <cell r="B2375" t="str">
            <v>玄関化粧庇・（日本瓦葺）</v>
          </cell>
          <cell r="C2375" t="str">
            <v>柱付寸法W273×D136cm</v>
          </cell>
          <cell r="D2375" t="str">
            <v>ヶ所</v>
          </cell>
          <cell r="E2375">
            <v>106300</v>
          </cell>
          <cell r="F2375" t="str">
            <v>P-110</v>
          </cell>
          <cell r="G2375">
            <v>267621</v>
          </cell>
        </row>
        <row r="2376">
          <cell r="A2376">
            <v>267625</v>
          </cell>
          <cell r="B2376" t="str">
            <v>玄関化粧庇・（日本瓦葺）</v>
          </cell>
          <cell r="C2376" t="str">
            <v>柱付寸法W273×D182cm</v>
          </cell>
          <cell r="D2376" t="str">
            <v>ヶ所</v>
          </cell>
          <cell r="E2376">
            <v>129500</v>
          </cell>
          <cell r="F2376" t="str">
            <v>P-110</v>
          </cell>
          <cell r="G2376">
            <v>267625</v>
          </cell>
        </row>
        <row r="2377">
          <cell r="A2377">
            <v>267701</v>
          </cell>
          <cell r="B2377" t="str">
            <v>木製戸袋</v>
          </cell>
          <cell r="C2377" t="str">
            <v>耐水ﾗﾜﾝ合板張・H91×W91cm</v>
          </cell>
          <cell r="D2377" t="str">
            <v>ヶ所</v>
          </cell>
          <cell r="E2377">
            <v>20800</v>
          </cell>
          <cell r="F2377" t="str">
            <v>P-110</v>
          </cell>
          <cell r="G2377">
            <v>267701</v>
          </cell>
        </row>
        <row r="2378">
          <cell r="A2378">
            <v>267705</v>
          </cell>
          <cell r="B2378" t="str">
            <v>木製戸袋</v>
          </cell>
          <cell r="C2378" t="str">
            <v>耐水ﾗﾜﾝ合板張・H136×W91cm</v>
          </cell>
          <cell r="D2378" t="str">
            <v>ヶ所</v>
          </cell>
          <cell r="E2378">
            <v>27800</v>
          </cell>
          <cell r="F2378" t="str">
            <v>P-110</v>
          </cell>
          <cell r="G2378">
            <v>267705</v>
          </cell>
        </row>
        <row r="2379">
          <cell r="A2379">
            <v>267711</v>
          </cell>
          <cell r="B2379" t="str">
            <v>木製戸袋</v>
          </cell>
          <cell r="C2379" t="str">
            <v>耐水ﾗﾜﾝ合板張・H180×W91cm</v>
          </cell>
          <cell r="D2379" t="str">
            <v>ヶ所</v>
          </cell>
          <cell r="E2379">
            <v>35200</v>
          </cell>
          <cell r="F2379" t="str">
            <v>P-110</v>
          </cell>
          <cell r="G2379">
            <v>267711</v>
          </cell>
        </row>
        <row r="2380">
          <cell r="A2380">
            <v>267721</v>
          </cell>
          <cell r="B2380" t="str">
            <v>木製面格子</v>
          </cell>
          <cell r="C2380" t="str">
            <v>面格子4.5×4.5cm・塗装工事を含まず</v>
          </cell>
          <cell r="D2380" t="str">
            <v>㎡</v>
          </cell>
          <cell r="E2380">
            <v>4610</v>
          </cell>
          <cell r="F2380" t="str">
            <v>P-110</v>
          </cell>
          <cell r="G2380">
            <v>267721</v>
          </cell>
        </row>
        <row r="2381">
          <cell r="A2381">
            <v>267751</v>
          </cell>
          <cell r="B2381" t="str">
            <v>木製出窓・（建具除く）</v>
          </cell>
          <cell r="C2381" t="str">
            <v>W136×H91×D30cm未満</v>
          </cell>
          <cell r="D2381" t="str">
            <v>ヶ所</v>
          </cell>
          <cell r="E2381">
            <v>32700</v>
          </cell>
          <cell r="F2381" t="str">
            <v>P-110</v>
          </cell>
          <cell r="G2381">
            <v>267751</v>
          </cell>
        </row>
        <row r="2382">
          <cell r="A2382">
            <v>267755</v>
          </cell>
          <cell r="B2382" t="str">
            <v>木製出窓・（建具除く）</v>
          </cell>
          <cell r="C2382" t="str">
            <v>W136×H136×D30cm未満</v>
          </cell>
          <cell r="D2382" t="str">
            <v>ヶ所</v>
          </cell>
          <cell r="E2382">
            <v>37100</v>
          </cell>
          <cell r="F2382" t="str">
            <v>P-110</v>
          </cell>
          <cell r="G2382">
            <v>267755</v>
          </cell>
        </row>
        <row r="2383">
          <cell r="A2383">
            <v>267761</v>
          </cell>
          <cell r="B2383" t="str">
            <v>木製出窓・（建具除く）</v>
          </cell>
          <cell r="C2383" t="str">
            <v>W182×H91×D30cm未満</v>
          </cell>
          <cell r="D2383" t="str">
            <v>ヶ所</v>
          </cell>
          <cell r="E2383">
            <v>42300</v>
          </cell>
          <cell r="F2383" t="str">
            <v>P-110</v>
          </cell>
          <cell r="G2383">
            <v>267761</v>
          </cell>
        </row>
        <row r="2384">
          <cell r="A2384">
            <v>267765</v>
          </cell>
          <cell r="B2384" t="str">
            <v>木製出窓・（建具除く）</v>
          </cell>
          <cell r="C2384" t="str">
            <v>W182×H91×D30cm以上</v>
          </cell>
          <cell r="D2384" t="str">
            <v>ヶ所</v>
          </cell>
          <cell r="E2384">
            <v>53900</v>
          </cell>
          <cell r="F2384" t="str">
            <v>P-110</v>
          </cell>
          <cell r="G2384">
            <v>267765</v>
          </cell>
        </row>
        <row r="2385">
          <cell r="A2385">
            <v>267771</v>
          </cell>
          <cell r="B2385" t="str">
            <v>木製出窓・（建具除く）</v>
          </cell>
          <cell r="C2385" t="str">
            <v>W182×H136×D30cm未満</v>
          </cell>
          <cell r="D2385" t="str">
            <v>ヶ所</v>
          </cell>
          <cell r="E2385">
            <v>46000</v>
          </cell>
          <cell r="F2385" t="str">
            <v>P-110</v>
          </cell>
          <cell r="G2385">
            <v>267771</v>
          </cell>
        </row>
        <row r="2386">
          <cell r="A2386">
            <v>267775</v>
          </cell>
          <cell r="B2386" t="str">
            <v>木製出窓・（建具除く）</v>
          </cell>
          <cell r="C2386" t="str">
            <v>W182×H136×D30cm以上</v>
          </cell>
          <cell r="D2386" t="str">
            <v>ヶ所</v>
          </cell>
          <cell r="E2386">
            <v>58300</v>
          </cell>
          <cell r="F2386" t="str">
            <v>P-110</v>
          </cell>
          <cell r="G2386">
            <v>267775</v>
          </cell>
        </row>
        <row r="2387">
          <cell r="A2387">
            <v>267781</v>
          </cell>
          <cell r="B2387" t="str">
            <v>木製出窓・（建具除く）</v>
          </cell>
          <cell r="C2387" t="str">
            <v>W273×H136×D30cm未満</v>
          </cell>
          <cell r="D2387" t="str">
            <v>ヶ所</v>
          </cell>
          <cell r="E2387">
            <v>64600</v>
          </cell>
          <cell r="F2387" t="str">
            <v>P-110</v>
          </cell>
          <cell r="G2387">
            <v>267781</v>
          </cell>
        </row>
        <row r="2388">
          <cell r="A2388">
            <v>267785</v>
          </cell>
          <cell r="B2388" t="str">
            <v>木製出窓・（建具除く）</v>
          </cell>
          <cell r="C2388" t="str">
            <v>W273×H136×D30cm以上</v>
          </cell>
          <cell r="D2388" t="str">
            <v>ヶ所</v>
          </cell>
          <cell r="E2388">
            <v>72200</v>
          </cell>
          <cell r="F2388" t="str">
            <v>P-110</v>
          </cell>
          <cell r="G2388">
            <v>267785</v>
          </cell>
        </row>
        <row r="2389">
          <cell r="A2389">
            <v>268001</v>
          </cell>
          <cell r="B2389" t="str">
            <v>錺（金属）工事</v>
          </cell>
          <cell r="C2389" t="str">
            <v>塩ﾋﾞ製・半円・幅100mm・受金物共</v>
          </cell>
          <cell r="D2389" t="str">
            <v>建㎡</v>
          </cell>
          <cell r="E2389">
            <v>1130</v>
          </cell>
          <cell r="F2389" t="str">
            <v>P-111</v>
          </cell>
          <cell r="G2389">
            <v>268001</v>
          </cell>
        </row>
        <row r="2390">
          <cell r="A2390">
            <v>268011</v>
          </cell>
          <cell r="B2390" t="str">
            <v>錺（金属）工事</v>
          </cell>
          <cell r="C2390" t="str">
            <v>塩ﾋﾞ製・半円・幅105mm・受金物共</v>
          </cell>
          <cell r="D2390" t="str">
            <v>建㎡</v>
          </cell>
          <cell r="E2390">
            <v>1150</v>
          </cell>
          <cell r="F2390" t="str">
            <v>P-111</v>
          </cell>
          <cell r="G2390">
            <v>268011</v>
          </cell>
        </row>
        <row r="2391">
          <cell r="A2391">
            <v>268021</v>
          </cell>
          <cell r="B2391" t="str">
            <v>錺（金属）工事</v>
          </cell>
          <cell r="C2391" t="str">
            <v>塩ﾋﾞ製・半円・幅120mm・受金物共</v>
          </cell>
          <cell r="D2391" t="str">
            <v>建㎡</v>
          </cell>
          <cell r="E2391">
            <v>1260</v>
          </cell>
          <cell r="F2391" t="str">
            <v>P-111</v>
          </cell>
          <cell r="G2391">
            <v>268021</v>
          </cell>
        </row>
        <row r="2392">
          <cell r="A2392">
            <v>268031</v>
          </cell>
          <cell r="B2392" t="str">
            <v>錺（金属）工事</v>
          </cell>
          <cell r="C2392" t="str">
            <v>塩ﾋﾞ製・角型・幅120mm・受金物共</v>
          </cell>
          <cell r="D2392" t="str">
            <v>建㎡</v>
          </cell>
          <cell r="E2392">
            <v>1360</v>
          </cell>
          <cell r="F2392" t="str">
            <v>P-111</v>
          </cell>
          <cell r="G2392">
            <v>268031</v>
          </cell>
        </row>
        <row r="2393">
          <cell r="A2393">
            <v>268041</v>
          </cell>
          <cell r="B2393" t="str">
            <v>錺（金属）工事</v>
          </cell>
          <cell r="C2393" t="str">
            <v>塩ﾋﾞ製・角型・幅150mm・受金物共</v>
          </cell>
          <cell r="D2393" t="str">
            <v>建㎡</v>
          </cell>
          <cell r="E2393">
            <v>1580</v>
          </cell>
          <cell r="F2393" t="str">
            <v>P-111</v>
          </cell>
          <cell r="G2393">
            <v>268041</v>
          </cell>
        </row>
        <row r="2394">
          <cell r="A2394">
            <v>268101</v>
          </cell>
          <cell r="B2394" t="str">
            <v>塗装工事</v>
          </cell>
          <cell r="C2394" t="str">
            <v>専用・共同住宅（和室主体用）</v>
          </cell>
          <cell r="D2394" t="str">
            <v>延㎡</v>
          </cell>
          <cell r="E2394">
            <v>2430</v>
          </cell>
          <cell r="F2394" t="str">
            <v>P-111</v>
          </cell>
          <cell r="G2394">
            <v>268101</v>
          </cell>
        </row>
        <row r="2395">
          <cell r="A2395">
            <v>268111</v>
          </cell>
          <cell r="B2395" t="str">
            <v>塗装工事</v>
          </cell>
          <cell r="C2395" t="str">
            <v>専用・共同住宅（洋室主体用）</v>
          </cell>
          <cell r="D2395" t="str">
            <v>延㎡</v>
          </cell>
          <cell r="E2395">
            <v>2890</v>
          </cell>
          <cell r="F2395" t="str">
            <v>P-111</v>
          </cell>
          <cell r="G2395">
            <v>268111</v>
          </cell>
        </row>
        <row r="2396">
          <cell r="A2396">
            <v>268121</v>
          </cell>
          <cell r="B2396" t="str">
            <v>塗装工事</v>
          </cell>
          <cell r="C2396" t="str">
            <v>店舗・事務所</v>
          </cell>
          <cell r="D2396" t="str">
            <v>延㎡</v>
          </cell>
          <cell r="E2396">
            <v>3480</v>
          </cell>
          <cell r="F2396" t="str">
            <v>P-111</v>
          </cell>
          <cell r="G2396">
            <v>268121</v>
          </cell>
        </row>
        <row r="2397">
          <cell r="A2397">
            <v>268131</v>
          </cell>
          <cell r="B2397" t="str">
            <v>塗装工事</v>
          </cell>
          <cell r="C2397" t="str">
            <v>工場・倉庫</v>
          </cell>
          <cell r="D2397" t="str">
            <v>延㎡</v>
          </cell>
          <cell r="E2397">
            <v>1790</v>
          </cell>
          <cell r="F2397" t="str">
            <v>P-111</v>
          </cell>
          <cell r="G2397">
            <v>268131</v>
          </cell>
        </row>
        <row r="2398">
          <cell r="A2398">
            <v>271001</v>
          </cell>
          <cell r="B2398" t="str">
            <v>電灯設備・(非木造)</v>
          </cell>
          <cell r="C2398" t="str">
            <v>住宅系･配線･配管・付属品共･(照明器具を除く)</v>
          </cell>
          <cell r="D2398" t="str">
            <v>ケ所</v>
          </cell>
          <cell r="E2398">
            <v>9890</v>
          </cell>
          <cell r="F2398" t="str">
            <v>P-112</v>
          </cell>
          <cell r="G2398">
            <v>271001</v>
          </cell>
        </row>
        <row r="2399">
          <cell r="A2399">
            <v>271003</v>
          </cell>
          <cell r="B2399" t="str">
            <v>電灯設備・(非木造)</v>
          </cell>
          <cell r="C2399" t="str">
            <v>住宅系･配線･配管・付属品･照明器具・上</v>
          </cell>
          <cell r="D2399" t="str">
            <v>ケ所</v>
          </cell>
          <cell r="E2399">
            <v>24300</v>
          </cell>
          <cell r="F2399" t="str">
            <v>P-112</v>
          </cell>
          <cell r="G2399">
            <v>271003</v>
          </cell>
        </row>
        <row r="2400">
          <cell r="A2400">
            <v>271005</v>
          </cell>
          <cell r="B2400" t="str">
            <v>電灯設備・(非木造)</v>
          </cell>
          <cell r="C2400" t="str">
            <v>住宅系･配線･配管・付属品･照明器具・中</v>
          </cell>
          <cell r="D2400" t="str">
            <v>ケ所</v>
          </cell>
          <cell r="E2400">
            <v>22100</v>
          </cell>
          <cell r="F2400" t="str">
            <v>P-112</v>
          </cell>
          <cell r="G2400">
            <v>271005</v>
          </cell>
        </row>
        <row r="2401">
          <cell r="A2401">
            <v>271007</v>
          </cell>
          <cell r="B2401" t="str">
            <v>電灯設備・(非木造)</v>
          </cell>
          <cell r="C2401" t="str">
            <v>住宅系･配線･配管・付属品･照明器具・並</v>
          </cell>
          <cell r="D2401" t="str">
            <v>ケ所</v>
          </cell>
          <cell r="E2401">
            <v>19100</v>
          </cell>
          <cell r="F2401" t="str">
            <v>P-112</v>
          </cell>
          <cell r="G2401">
            <v>271007</v>
          </cell>
        </row>
        <row r="2402">
          <cell r="A2402">
            <v>271011</v>
          </cell>
          <cell r="B2402" t="str">
            <v>電灯設備・(非木造)</v>
          </cell>
          <cell r="C2402" t="str">
            <v>事務所系･配線･配管・付属品共･(照明器具を除く)</v>
          </cell>
          <cell r="D2402" t="str">
            <v>ケ所</v>
          </cell>
          <cell r="E2402">
            <v>10900</v>
          </cell>
          <cell r="F2402" t="str">
            <v>P-112</v>
          </cell>
          <cell r="G2402">
            <v>271011</v>
          </cell>
        </row>
        <row r="2403">
          <cell r="A2403">
            <v>271013</v>
          </cell>
          <cell r="B2403" t="str">
            <v>電灯設備・(非木造)</v>
          </cell>
          <cell r="C2403" t="str">
            <v>事務所系･配線･配管・付属品･照明器具・上</v>
          </cell>
          <cell r="D2403" t="str">
            <v>ケ所</v>
          </cell>
          <cell r="E2403">
            <v>31500</v>
          </cell>
          <cell r="F2403" t="str">
            <v>P-112</v>
          </cell>
          <cell r="G2403">
            <v>271013</v>
          </cell>
        </row>
        <row r="2404">
          <cell r="A2404">
            <v>271015</v>
          </cell>
          <cell r="B2404" t="str">
            <v>電灯設備・(非木造)</v>
          </cell>
          <cell r="C2404" t="str">
            <v>事務所系･配線･配管・付属品･照明器具・中</v>
          </cell>
          <cell r="D2404" t="str">
            <v>ケ所</v>
          </cell>
          <cell r="E2404">
            <v>22900</v>
          </cell>
          <cell r="F2404" t="str">
            <v>P-112</v>
          </cell>
          <cell r="G2404">
            <v>271015</v>
          </cell>
        </row>
        <row r="2405">
          <cell r="A2405">
            <v>271017</v>
          </cell>
          <cell r="B2405" t="str">
            <v>電灯設備・(非木造)</v>
          </cell>
          <cell r="C2405" t="str">
            <v>事務所系･配線･配管・付属品･照明器具・並</v>
          </cell>
          <cell r="D2405" t="str">
            <v>ケ所</v>
          </cell>
          <cell r="E2405">
            <v>20400</v>
          </cell>
          <cell r="F2405" t="str">
            <v>P-112</v>
          </cell>
          <cell r="G2405">
            <v>271017</v>
          </cell>
        </row>
        <row r="2406">
          <cell r="A2406">
            <v>271021</v>
          </cell>
          <cell r="B2406" t="str">
            <v>電灯設備・(非木造)</v>
          </cell>
          <cell r="C2406" t="str">
            <v>工場系･配線･配管・付属品共･(照明器具を除く)</v>
          </cell>
          <cell r="D2406" t="str">
            <v>ケ所</v>
          </cell>
          <cell r="E2406">
            <v>14600</v>
          </cell>
          <cell r="F2406" t="str">
            <v>P-112</v>
          </cell>
          <cell r="G2406">
            <v>271021</v>
          </cell>
        </row>
        <row r="2407">
          <cell r="A2407">
            <v>271023</v>
          </cell>
          <cell r="B2407" t="str">
            <v>電灯設備・(非木造)</v>
          </cell>
          <cell r="C2407" t="str">
            <v>工場系･配線･配管・付属品･照明器具・上</v>
          </cell>
          <cell r="D2407" t="str">
            <v>ケ所</v>
          </cell>
          <cell r="E2407">
            <v>22500</v>
          </cell>
          <cell r="F2407" t="str">
            <v>P-112</v>
          </cell>
          <cell r="G2407">
            <v>271023</v>
          </cell>
        </row>
        <row r="2408">
          <cell r="A2408">
            <v>271025</v>
          </cell>
          <cell r="B2408" t="str">
            <v>電灯設備・(非木造)</v>
          </cell>
          <cell r="C2408" t="str">
            <v>工場系･配線･配管・付属品･照明器具・中</v>
          </cell>
          <cell r="D2408" t="str">
            <v>ケ所</v>
          </cell>
          <cell r="E2408">
            <v>19700</v>
          </cell>
          <cell r="F2408" t="str">
            <v>P-112</v>
          </cell>
          <cell r="G2408">
            <v>271025</v>
          </cell>
        </row>
        <row r="2409">
          <cell r="A2409">
            <v>271027</v>
          </cell>
          <cell r="B2409" t="str">
            <v>電灯設備・(非木造)</v>
          </cell>
          <cell r="C2409" t="str">
            <v>工場系･配線･配管・付属品･照明器具・並</v>
          </cell>
          <cell r="D2409" t="str">
            <v>ケ所</v>
          </cell>
          <cell r="E2409">
            <v>19400</v>
          </cell>
          <cell r="F2409" t="str">
            <v>P-112</v>
          </cell>
          <cell r="G2409">
            <v>271027</v>
          </cell>
        </row>
        <row r="2410">
          <cell r="A2410">
            <v>271101</v>
          </cell>
          <cell r="B2410" t="str">
            <v>換気扇･(台所用)</v>
          </cell>
          <cell r="C2410" t="str">
            <v>連動・排気・羽根径20cm</v>
          </cell>
          <cell r="D2410" t="str">
            <v>ケ所</v>
          </cell>
          <cell r="E2410">
            <v>10900</v>
          </cell>
          <cell r="F2410" t="str">
            <v>P-112</v>
          </cell>
          <cell r="G2410">
            <v>271101</v>
          </cell>
        </row>
        <row r="2411">
          <cell r="A2411">
            <v>271111</v>
          </cell>
          <cell r="B2411" t="str">
            <v>換気扇･(台所用)</v>
          </cell>
          <cell r="C2411" t="str">
            <v>連動・排気・羽根径25cm</v>
          </cell>
          <cell r="D2411" t="str">
            <v>ケ所</v>
          </cell>
          <cell r="E2411">
            <v>11800</v>
          </cell>
          <cell r="F2411" t="str">
            <v>P-112</v>
          </cell>
          <cell r="G2411">
            <v>271111</v>
          </cell>
        </row>
        <row r="2412">
          <cell r="A2412">
            <v>271121</v>
          </cell>
          <cell r="B2412" t="str">
            <v>換気扇･(台所用)</v>
          </cell>
          <cell r="C2412" t="str">
            <v>連動・排気・羽根径30cm</v>
          </cell>
          <cell r="D2412" t="str">
            <v>ケ所</v>
          </cell>
          <cell r="E2412">
            <v>12900</v>
          </cell>
          <cell r="F2412" t="str">
            <v>P-112</v>
          </cell>
          <cell r="G2412">
            <v>271121</v>
          </cell>
        </row>
        <row r="2413">
          <cell r="A2413">
            <v>271131</v>
          </cell>
          <cell r="B2413" t="str">
            <v>換気扇･(浴室用)</v>
          </cell>
          <cell r="C2413" t="str">
            <v>連動・排気・羽根径15cm</v>
          </cell>
          <cell r="D2413" t="str">
            <v>ケ所</v>
          </cell>
          <cell r="E2413">
            <v>12400</v>
          </cell>
          <cell r="F2413" t="str">
            <v>P-112</v>
          </cell>
          <cell r="G2413">
            <v>271131</v>
          </cell>
        </row>
        <row r="2414">
          <cell r="A2414">
            <v>271141</v>
          </cell>
          <cell r="B2414" t="str">
            <v>換気扇･(居室用･格子)</v>
          </cell>
          <cell r="C2414" t="str">
            <v>連動・排気・羽根径20cm</v>
          </cell>
          <cell r="D2414" t="str">
            <v>ケ所</v>
          </cell>
          <cell r="E2414">
            <v>11500</v>
          </cell>
          <cell r="F2414" t="str">
            <v>P-112</v>
          </cell>
          <cell r="G2414">
            <v>271141</v>
          </cell>
        </row>
        <row r="2415">
          <cell r="A2415">
            <v>271151</v>
          </cell>
          <cell r="B2415" t="str">
            <v>換気扇･(居室用･格子)</v>
          </cell>
          <cell r="C2415" t="str">
            <v>連動・排気・羽根径25cm</v>
          </cell>
          <cell r="D2415" t="str">
            <v>ケ所</v>
          </cell>
          <cell r="E2415">
            <v>12500</v>
          </cell>
          <cell r="F2415" t="str">
            <v>P-112</v>
          </cell>
          <cell r="G2415">
            <v>271151</v>
          </cell>
        </row>
        <row r="2416">
          <cell r="A2416">
            <v>271201</v>
          </cell>
          <cell r="B2416" t="str">
            <v>構内(街)灯</v>
          </cell>
          <cell r="C2416" t="str">
            <v>木柱90×90・自動点滅器付</v>
          </cell>
          <cell r="D2416" t="str">
            <v>基</v>
          </cell>
          <cell r="E2416">
            <v>33800</v>
          </cell>
          <cell r="F2416" t="str">
            <v>P-112</v>
          </cell>
          <cell r="G2416">
            <v>271201</v>
          </cell>
        </row>
        <row r="2417">
          <cell r="A2417">
            <v>271205</v>
          </cell>
          <cell r="B2417" t="str">
            <v>構内(街)灯</v>
          </cell>
          <cell r="C2417" t="str">
            <v>鉄パイプφ48・自動点滅器付</v>
          </cell>
          <cell r="D2417" t="str">
            <v>基</v>
          </cell>
          <cell r="E2417">
            <v>33400</v>
          </cell>
          <cell r="F2417" t="str">
            <v>P-112</v>
          </cell>
          <cell r="G2417">
            <v>271205</v>
          </cell>
        </row>
        <row r="2418">
          <cell r="A2418">
            <v>271211</v>
          </cell>
          <cell r="B2418" t="str">
            <v>構内(街)灯</v>
          </cell>
          <cell r="C2418" t="str">
            <v>照明ポール・自動点滅器付</v>
          </cell>
          <cell r="D2418" t="str">
            <v>基</v>
          </cell>
          <cell r="E2418">
            <v>49800</v>
          </cell>
          <cell r="F2418" t="str">
            <v>P-112</v>
          </cell>
          <cell r="G2418">
            <v>271211</v>
          </cell>
        </row>
        <row r="2419">
          <cell r="A2419">
            <v>271221</v>
          </cell>
          <cell r="B2419" t="str">
            <v>門灯</v>
          </cell>
          <cell r="C2419" t="str">
            <v>埋込型・配線・配線管共</v>
          </cell>
          <cell r="D2419" t="str">
            <v>基</v>
          </cell>
          <cell r="E2419">
            <v>29100</v>
          </cell>
          <cell r="F2419" t="str">
            <v>P-112</v>
          </cell>
          <cell r="G2419">
            <v>271221</v>
          </cell>
        </row>
        <row r="2420">
          <cell r="A2420">
            <v>271225</v>
          </cell>
          <cell r="B2420" t="str">
            <v>門灯</v>
          </cell>
          <cell r="C2420" t="str">
            <v>露出(外付)型・配線・配線管共</v>
          </cell>
          <cell r="D2420" t="str">
            <v>基</v>
          </cell>
          <cell r="E2420">
            <v>36600</v>
          </cell>
          <cell r="F2420" t="str">
            <v>P-112</v>
          </cell>
          <cell r="G2420">
            <v>271225</v>
          </cell>
        </row>
        <row r="2421">
          <cell r="A2421">
            <v>271301</v>
          </cell>
          <cell r="B2421" t="str">
            <v>テレビ共聴設備</v>
          </cell>
          <cell r="C2421" t="str">
            <v>配線管・アンテナ・分配器・分配器1か所当たり</v>
          </cell>
          <cell r="D2421" t="str">
            <v>ケ所</v>
          </cell>
          <cell r="E2421">
            <v>35600</v>
          </cell>
          <cell r="F2421" t="str">
            <v>P-112</v>
          </cell>
          <cell r="G2421">
            <v>271301</v>
          </cell>
        </row>
        <row r="2422">
          <cell r="A2422">
            <v>271311</v>
          </cell>
          <cell r="B2422" t="str">
            <v>テレビアンテナ</v>
          </cell>
          <cell r="C2422" t="str">
            <v>VHF用･屋根上設置･H4m以下･端末整合器2</v>
          </cell>
          <cell r="D2422" t="str">
            <v>基</v>
          </cell>
          <cell r="E2422">
            <v>88400</v>
          </cell>
          <cell r="F2422" t="str">
            <v>P-112</v>
          </cell>
          <cell r="G2422">
            <v>271311</v>
          </cell>
        </row>
        <row r="2423">
          <cell r="A2423">
            <v>271312</v>
          </cell>
          <cell r="B2423" t="str">
            <v>テレビアンテナ</v>
          </cell>
          <cell r="C2423" t="str">
            <v>VHF用･屋根上設置･H8m以下･端末整合器2</v>
          </cell>
          <cell r="D2423" t="str">
            <v>基</v>
          </cell>
          <cell r="E2423">
            <v>103200</v>
          </cell>
          <cell r="F2423" t="str">
            <v>P-112</v>
          </cell>
          <cell r="G2423">
            <v>271312</v>
          </cell>
        </row>
        <row r="2424">
          <cell r="A2424">
            <v>271315</v>
          </cell>
          <cell r="B2424" t="str">
            <v>テレビアンテナ</v>
          </cell>
          <cell r="C2424" t="str">
            <v>UHF用･屋根上設置･H4m以下･端末整合器2</v>
          </cell>
          <cell r="D2424" t="str">
            <v>基</v>
          </cell>
          <cell r="E2424">
            <v>83800</v>
          </cell>
          <cell r="F2424" t="str">
            <v>P-112</v>
          </cell>
          <cell r="G2424">
            <v>271315</v>
          </cell>
        </row>
        <row r="2425">
          <cell r="A2425">
            <v>271316</v>
          </cell>
          <cell r="B2425" t="str">
            <v>テレビアンテナ</v>
          </cell>
          <cell r="C2425" t="str">
            <v>UHF用･屋根上設置･H8m以下･端末整合器2</v>
          </cell>
          <cell r="D2425" t="str">
            <v>基</v>
          </cell>
          <cell r="E2425">
            <v>98500</v>
          </cell>
          <cell r="F2425" t="str">
            <v>P-112</v>
          </cell>
          <cell r="G2425">
            <v>271316</v>
          </cell>
        </row>
        <row r="2426">
          <cell r="A2426">
            <v>271321</v>
          </cell>
          <cell r="B2426" t="str">
            <v>テレビアンテナ</v>
          </cell>
          <cell r="C2426" t="str">
            <v>BS用･屋根上設置･H4m以下･端末整合器2</v>
          </cell>
          <cell r="D2426" t="str">
            <v>基</v>
          </cell>
          <cell r="E2426">
            <v>123100</v>
          </cell>
          <cell r="F2426" t="str">
            <v>P-112</v>
          </cell>
          <cell r="G2426">
            <v>271321</v>
          </cell>
        </row>
        <row r="2427">
          <cell r="A2427">
            <v>271325</v>
          </cell>
          <cell r="B2427" t="str">
            <v>テレビアンテナ</v>
          </cell>
          <cell r="C2427" t="str">
            <v>VHF･UHF併設･屋根上設置･H4m以下</v>
          </cell>
          <cell r="D2427" t="str">
            <v>基</v>
          </cell>
          <cell r="E2427">
            <v>123500</v>
          </cell>
          <cell r="F2427" t="str">
            <v>P-112</v>
          </cell>
          <cell r="G2427">
            <v>271325</v>
          </cell>
        </row>
        <row r="2428">
          <cell r="A2428">
            <v>271327</v>
          </cell>
          <cell r="B2428" t="str">
            <v>テレビアンテナ</v>
          </cell>
          <cell r="C2428" t="str">
            <v>VHF･UHF併設･屋根上設置･H8m以下</v>
          </cell>
          <cell r="D2428" t="str">
            <v>基</v>
          </cell>
          <cell r="E2428">
            <v>138300</v>
          </cell>
          <cell r="F2428" t="str">
            <v>P-112</v>
          </cell>
          <cell r="G2428">
            <v>271327</v>
          </cell>
        </row>
        <row r="2429">
          <cell r="A2429">
            <v>271331</v>
          </cell>
          <cell r="B2429" t="str">
            <v>テレビアンテナ</v>
          </cell>
          <cell r="C2429" t="str">
            <v>VHF用･VW-12･軒先他設置･端末整合器2</v>
          </cell>
          <cell r="D2429" t="str">
            <v>基</v>
          </cell>
          <cell r="E2429">
            <v>71400</v>
          </cell>
          <cell r="F2429" t="str">
            <v>P-112</v>
          </cell>
          <cell r="G2429">
            <v>271331</v>
          </cell>
        </row>
        <row r="2430">
          <cell r="A2430">
            <v>271335</v>
          </cell>
          <cell r="B2430" t="str">
            <v>テレビアンテナ</v>
          </cell>
          <cell r="C2430" t="str">
            <v>UHF用･UL-20･軒先他設置･端末整合器2</v>
          </cell>
          <cell r="D2430" t="str">
            <v>基</v>
          </cell>
          <cell r="E2430">
            <v>66800</v>
          </cell>
          <cell r="F2430" t="str">
            <v>P-112</v>
          </cell>
          <cell r="G2430">
            <v>271335</v>
          </cell>
        </row>
        <row r="2431">
          <cell r="A2431">
            <v>271337</v>
          </cell>
          <cell r="B2431" t="str">
            <v>テレビアンテナ</v>
          </cell>
          <cell r="C2431" t="str">
            <v>VHF･UHF併設･軒先他設置･端末整合器4</v>
          </cell>
          <cell r="D2431" t="str">
            <v>基</v>
          </cell>
          <cell r="E2431">
            <v>106500</v>
          </cell>
          <cell r="F2431" t="str">
            <v>P-112</v>
          </cell>
          <cell r="G2431">
            <v>271337</v>
          </cell>
        </row>
        <row r="2432">
          <cell r="A2432">
            <v>271341</v>
          </cell>
          <cell r="B2432" t="str">
            <v>テレビアンテナ</v>
          </cell>
          <cell r="C2432" t="str">
            <v>BS用･BSA-75･軒先他設置･端末整合器2</v>
          </cell>
          <cell r="D2432" t="str">
            <v>基</v>
          </cell>
          <cell r="E2432">
            <v>106200</v>
          </cell>
          <cell r="F2432" t="str">
            <v>P-112</v>
          </cell>
          <cell r="G2432">
            <v>271341</v>
          </cell>
        </row>
        <row r="2433">
          <cell r="A2433">
            <v>271351</v>
          </cell>
          <cell r="B2433" t="str">
            <v>電話用屋内配線管</v>
          </cell>
          <cell r="C2433" t="str">
            <v>配管･ボックス類･電話機1か所当たり・非木造用</v>
          </cell>
          <cell r="D2433" t="str">
            <v>ケ所</v>
          </cell>
          <cell r="E2433">
            <v>17300</v>
          </cell>
          <cell r="F2433" t="str">
            <v>P-112</v>
          </cell>
          <cell r="G2433">
            <v>271351</v>
          </cell>
        </row>
        <row r="2434">
          <cell r="A2434">
            <v>271355</v>
          </cell>
          <cell r="B2434" t="str">
            <v>電話用屋内配線管</v>
          </cell>
          <cell r="C2434" t="str">
            <v>配管･ボックス類･電話機1か所当たり・木造用</v>
          </cell>
          <cell r="D2434" t="str">
            <v>ケ所</v>
          </cell>
          <cell r="E2434">
            <v>4710</v>
          </cell>
          <cell r="F2434" t="str">
            <v>P-112</v>
          </cell>
          <cell r="G2434">
            <v>271355</v>
          </cell>
        </row>
        <row r="2435">
          <cell r="A2435">
            <v>271361</v>
          </cell>
          <cell r="B2435" t="str">
            <v>端子盤設置</v>
          </cell>
          <cell r="C2435" t="str">
            <v>端子盤・30P・端子盤1か所当たり</v>
          </cell>
          <cell r="D2435" t="str">
            <v>ケ所</v>
          </cell>
          <cell r="E2435">
            <v>19800</v>
          </cell>
          <cell r="F2435" t="str">
            <v>P-112</v>
          </cell>
          <cell r="G2435">
            <v>271361</v>
          </cell>
        </row>
        <row r="2436">
          <cell r="A2436">
            <v>271365</v>
          </cell>
          <cell r="B2436" t="str">
            <v>端子盤設置</v>
          </cell>
          <cell r="C2436" t="str">
            <v>端子盤・100P・端子盤1か所当たり</v>
          </cell>
          <cell r="D2436" t="str">
            <v>ケ所</v>
          </cell>
          <cell r="E2436">
            <v>43400</v>
          </cell>
          <cell r="F2436" t="str">
            <v>P-112</v>
          </cell>
          <cell r="G2436">
            <v>271365</v>
          </cell>
        </row>
        <row r="2437">
          <cell r="A2437">
            <v>271401</v>
          </cell>
          <cell r="B2437" t="str">
            <v>インターホン設備</v>
          </cell>
          <cell r="C2437" t="str">
            <v>玄関子機1･室内親機1･(住居用)</v>
          </cell>
          <cell r="D2437" t="str">
            <v>式</v>
          </cell>
          <cell r="E2437">
            <v>38200</v>
          </cell>
          <cell r="F2437" t="str">
            <v>P-112</v>
          </cell>
          <cell r="G2437">
            <v>271401</v>
          </cell>
        </row>
        <row r="2438">
          <cell r="A2438">
            <v>271405</v>
          </cell>
          <cell r="B2438" t="str">
            <v>インターホン設備</v>
          </cell>
          <cell r="C2438" t="str">
            <v>玄関子機1･室内親機2･(住居用)</v>
          </cell>
          <cell r="D2438" t="str">
            <v>式</v>
          </cell>
          <cell r="E2438">
            <v>62300</v>
          </cell>
          <cell r="F2438" t="str">
            <v>P-112</v>
          </cell>
          <cell r="G2438">
            <v>271405</v>
          </cell>
        </row>
        <row r="2439">
          <cell r="A2439">
            <v>271411</v>
          </cell>
          <cell r="B2439" t="str">
            <v>インターホン設備</v>
          </cell>
          <cell r="C2439" t="str">
            <v>玄関子機1･室内親機3･(住居用)</v>
          </cell>
          <cell r="D2439" t="str">
            <v>式</v>
          </cell>
          <cell r="E2439">
            <v>81200</v>
          </cell>
          <cell r="F2439" t="str">
            <v>P-112</v>
          </cell>
          <cell r="G2439">
            <v>271411</v>
          </cell>
        </row>
        <row r="2440">
          <cell r="A2440">
            <v>271415</v>
          </cell>
          <cell r="B2440" t="str">
            <v>インターホン設備</v>
          </cell>
          <cell r="C2440" t="str">
            <v>玄関子機2･室内親機2･(住居用)</v>
          </cell>
          <cell r="D2440" t="str">
            <v>式</v>
          </cell>
          <cell r="E2440">
            <v>78100</v>
          </cell>
          <cell r="F2440" t="str">
            <v>P-112</v>
          </cell>
          <cell r="G2440">
            <v>271415</v>
          </cell>
        </row>
        <row r="2441">
          <cell r="A2441">
            <v>271421</v>
          </cell>
          <cell r="B2441" t="str">
            <v>インターホン設備</v>
          </cell>
          <cell r="C2441" t="str">
            <v>玄関子機2･室内親機3･(住居用)</v>
          </cell>
          <cell r="D2441" t="str">
            <v>式</v>
          </cell>
          <cell r="E2441">
            <v>96100</v>
          </cell>
          <cell r="F2441" t="str">
            <v>P-112</v>
          </cell>
          <cell r="G2441">
            <v>271421</v>
          </cell>
        </row>
        <row r="2442">
          <cell r="A2442">
            <v>271431</v>
          </cell>
          <cell r="B2442" t="str">
            <v>インターホン設備</v>
          </cell>
          <cell r="C2442" t="str">
            <v>設置2･相互通話型･(業務用)</v>
          </cell>
          <cell r="D2442" t="str">
            <v>式</v>
          </cell>
          <cell r="E2442">
            <v>51000</v>
          </cell>
          <cell r="F2442" t="str">
            <v>P-112</v>
          </cell>
          <cell r="G2442">
            <v>271431</v>
          </cell>
        </row>
        <row r="2443">
          <cell r="A2443">
            <v>271435</v>
          </cell>
          <cell r="B2443" t="str">
            <v>インターホン設備</v>
          </cell>
          <cell r="C2443" t="str">
            <v>設置3･相互通話型･(業務用)</v>
          </cell>
          <cell r="D2443" t="str">
            <v>式</v>
          </cell>
          <cell r="E2443">
            <v>85400</v>
          </cell>
          <cell r="F2443" t="str">
            <v>P-112</v>
          </cell>
          <cell r="G2443">
            <v>271435</v>
          </cell>
        </row>
        <row r="2444">
          <cell r="A2444">
            <v>271441</v>
          </cell>
          <cell r="B2444" t="str">
            <v>インターホン設備</v>
          </cell>
          <cell r="C2444" t="str">
            <v>設置4･相互通話型･(業務用)</v>
          </cell>
          <cell r="D2444" t="str">
            <v>式</v>
          </cell>
          <cell r="E2444">
            <v>124000</v>
          </cell>
          <cell r="F2444" t="str">
            <v>P-112</v>
          </cell>
          <cell r="G2444">
            <v>271441</v>
          </cell>
        </row>
        <row r="2445">
          <cell r="A2445">
            <v>271445</v>
          </cell>
          <cell r="B2445" t="str">
            <v>インターホン設備</v>
          </cell>
          <cell r="C2445" t="str">
            <v>設置5･相互通話型･(業務用)</v>
          </cell>
          <cell r="D2445" t="str">
            <v>式</v>
          </cell>
          <cell r="E2445">
            <v>159500</v>
          </cell>
          <cell r="F2445" t="str">
            <v>P-112</v>
          </cell>
          <cell r="G2445">
            <v>271445</v>
          </cell>
        </row>
        <row r="2446">
          <cell r="A2446">
            <v>271451</v>
          </cell>
          <cell r="B2446" t="str">
            <v>チャイム設備</v>
          </cell>
          <cell r="C2446" t="str">
            <v>式</v>
          </cell>
          <cell r="D2446" t="str">
            <v>式</v>
          </cell>
          <cell r="E2446">
            <v>11200</v>
          </cell>
          <cell r="F2446" t="str">
            <v>P-113</v>
          </cell>
          <cell r="G2446">
            <v>271451</v>
          </cell>
        </row>
        <row r="2447">
          <cell r="A2447">
            <v>271501</v>
          </cell>
          <cell r="B2447" t="str">
            <v>避雷設備</v>
          </cell>
          <cell r="C2447" t="str">
            <v>配管線･突針･接地･避雷針1か所当たり</v>
          </cell>
          <cell r="D2447" t="str">
            <v>ケ所</v>
          </cell>
          <cell r="E2447">
            <v>329800</v>
          </cell>
          <cell r="F2447" t="str">
            <v>P-113</v>
          </cell>
          <cell r="G2447">
            <v>271501</v>
          </cell>
        </row>
        <row r="2448">
          <cell r="A2448">
            <v>271511</v>
          </cell>
          <cell r="B2448" t="str">
            <v>火災報知設備</v>
          </cell>
          <cell r="C2448" t="str">
            <v>配管線・ボックス・感知器・感知器の1か所当たり</v>
          </cell>
          <cell r="D2448" t="str">
            <v>ケ所</v>
          </cell>
          <cell r="E2448">
            <v>35400</v>
          </cell>
          <cell r="F2448" t="str">
            <v>P-113</v>
          </cell>
          <cell r="G2448">
            <v>271511</v>
          </cell>
        </row>
        <row r="2449">
          <cell r="A2449">
            <v>271521</v>
          </cell>
          <cell r="B2449" t="str">
            <v>火災報知設備</v>
          </cell>
          <cell r="C2449" t="str">
            <v>受信機P型1級20窓程度・1か所当たり</v>
          </cell>
          <cell r="D2449" t="str">
            <v>ケ所</v>
          </cell>
          <cell r="E2449">
            <v>596100</v>
          </cell>
          <cell r="F2449" t="str">
            <v>P-113</v>
          </cell>
          <cell r="G2449">
            <v>271521</v>
          </cell>
        </row>
        <row r="2450">
          <cell r="A2450">
            <v>271531</v>
          </cell>
          <cell r="B2450" t="str">
            <v>警報ベル設備</v>
          </cell>
          <cell r="C2450" t="str">
            <v>配管線・警報装置・警報装置1台1か所当たり</v>
          </cell>
          <cell r="D2450" t="str">
            <v>ケ所</v>
          </cell>
          <cell r="E2450">
            <v>46200</v>
          </cell>
          <cell r="F2450" t="str">
            <v>P-113</v>
          </cell>
          <cell r="G2450">
            <v>271531</v>
          </cell>
        </row>
        <row r="2451">
          <cell r="A2451">
            <v>271551</v>
          </cell>
          <cell r="B2451" t="str">
            <v>電気時計設備[親時計]</v>
          </cell>
          <cell r="C2451" t="str">
            <v>壁掛型・3回線以下・(設置費のみ)</v>
          </cell>
          <cell r="D2451" t="str">
            <v>台</v>
          </cell>
          <cell r="E2451">
            <v>25500</v>
          </cell>
          <cell r="F2451" t="str">
            <v>P-113</v>
          </cell>
          <cell r="G2451">
            <v>271551</v>
          </cell>
        </row>
        <row r="2452">
          <cell r="A2452">
            <v>271555</v>
          </cell>
          <cell r="B2452" t="str">
            <v>電気時計設備[親時計]</v>
          </cell>
          <cell r="C2452" t="str">
            <v>自立型・6回線以下・(設置費のみ)</v>
          </cell>
          <cell r="D2452" t="str">
            <v>台</v>
          </cell>
          <cell r="E2452">
            <v>50700</v>
          </cell>
          <cell r="F2452" t="str">
            <v>P-113</v>
          </cell>
          <cell r="G2452">
            <v>271555</v>
          </cell>
        </row>
        <row r="2453">
          <cell r="A2453">
            <v>271561</v>
          </cell>
          <cell r="B2453" t="str">
            <v>電気時計設備[子時計]</v>
          </cell>
          <cell r="C2453" t="str">
            <v>壁掛型・(設置費のみ)</v>
          </cell>
          <cell r="D2453" t="str">
            <v>個</v>
          </cell>
          <cell r="E2453">
            <v>1660</v>
          </cell>
          <cell r="F2453" t="str">
            <v>P-113</v>
          </cell>
          <cell r="G2453">
            <v>271561</v>
          </cell>
        </row>
        <row r="2454">
          <cell r="A2454">
            <v>271565</v>
          </cell>
          <cell r="B2454" t="str">
            <v>電気時計設備[子時計]</v>
          </cell>
          <cell r="C2454" t="str">
            <v>半埋込・(設置費のみ)</v>
          </cell>
          <cell r="D2454" t="str">
            <v>個</v>
          </cell>
          <cell r="E2454">
            <v>4370</v>
          </cell>
          <cell r="F2454" t="str">
            <v>P-113</v>
          </cell>
          <cell r="G2454">
            <v>271565</v>
          </cell>
        </row>
        <row r="2455">
          <cell r="A2455">
            <v>271601</v>
          </cell>
          <cell r="B2455" t="str">
            <v>制御監視盤</v>
          </cell>
          <cell r="C2455" t="str">
            <v>(設置費のみ)</v>
          </cell>
          <cell r="D2455" t="str">
            <v>面</v>
          </cell>
          <cell r="E2455">
            <v>41500</v>
          </cell>
          <cell r="F2455" t="str">
            <v>P-113</v>
          </cell>
          <cell r="G2455">
            <v>271601</v>
          </cell>
        </row>
        <row r="2456">
          <cell r="A2456">
            <v>271611</v>
          </cell>
          <cell r="B2456" t="str">
            <v>拡声装置</v>
          </cell>
          <cell r="C2456" t="str">
            <v>30W以下・卓上型・(設置費のみ)</v>
          </cell>
          <cell r="D2456" t="str">
            <v>台</v>
          </cell>
          <cell r="E2456">
            <v>16700</v>
          </cell>
          <cell r="F2456" t="str">
            <v>P-113</v>
          </cell>
          <cell r="G2456">
            <v>271611</v>
          </cell>
        </row>
        <row r="2457">
          <cell r="A2457">
            <v>271621</v>
          </cell>
          <cell r="B2457" t="str">
            <v>拡声装置</v>
          </cell>
          <cell r="C2457" t="str">
            <v>60W以下・設置型・(設置費のみ)</v>
          </cell>
          <cell r="D2457" t="str">
            <v>台</v>
          </cell>
          <cell r="E2457">
            <v>26200</v>
          </cell>
          <cell r="F2457" t="str">
            <v>P-113</v>
          </cell>
          <cell r="G2457">
            <v>271621</v>
          </cell>
        </row>
        <row r="2458">
          <cell r="A2458">
            <v>271631</v>
          </cell>
          <cell r="B2458" t="str">
            <v>拡声装置</v>
          </cell>
          <cell r="C2458" t="str">
            <v>120W以下・設置型・(設置費のみ)</v>
          </cell>
          <cell r="D2458" t="str">
            <v>台</v>
          </cell>
          <cell r="E2458">
            <v>49800</v>
          </cell>
          <cell r="F2458" t="str">
            <v>P-113</v>
          </cell>
          <cell r="G2458">
            <v>271631</v>
          </cell>
        </row>
        <row r="2459">
          <cell r="A2459">
            <v>271641</v>
          </cell>
          <cell r="B2459" t="str">
            <v>スピーカー</v>
          </cell>
          <cell r="C2459" t="str">
            <v>壁掛型・(設置費のみ)</v>
          </cell>
          <cell r="D2459" t="str">
            <v>個</v>
          </cell>
          <cell r="E2459">
            <v>1660</v>
          </cell>
          <cell r="F2459" t="str">
            <v>P-113</v>
          </cell>
          <cell r="G2459">
            <v>271641</v>
          </cell>
        </row>
        <row r="2460">
          <cell r="A2460">
            <v>271651</v>
          </cell>
          <cell r="B2460" t="str">
            <v>スピーカー</v>
          </cell>
          <cell r="C2460" t="str">
            <v>天井埋込型・(設置費のみ)</v>
          </cell>
          <cell r="D2460" t="str">
            <v>個</v>
          </cell>
          <cell r="E2460">
            <v>3320</v>
          </cell>
          <cell r="F2460" t="str">
            <v>P-113</v>
          </cell>
          <cell r="G2460">
            <v>271651</v>
          </cell>
        </row>
        <row r="2461">
          <cell r="A2461">
            <v>271661</v>
          </cell>
          <cell r="B2461" t="str">
            <v>音量調整期</v>
          </cell>
          <cell r="C2461" t="str">
            <v>天井埋込型・(設置費のみ)</v>
          </cell>
          <cell r="D2461" t="str">
            <v>個</v>
          </cell>
          <cell r="E2461">
            <v>900</v>
          </cell>
          <cell r="F2461" t="str">
            <v>P-113</v>
          </cell>
          <cell r="G2461">
            <v>271661</v>
          </cell>
        </row>
        <row r="2462">
          <cell r="A2462">
            <v>271721</v>
          </cell>
          <cell r="B2462" t="str">
            <v>変圧器</v>
          </cell>
          <cell r="C2462" t="str">
            <v>単相・6KV/10KVA・(設置費のみ)</v>
          </cell>
          <cell r="D2462" t="str">
            <v>台</v>
          </cell>
          <cell r="E2462">
            <v>15600</v>
          </cell>
          <cell r="F2462" t="str">
            <v>P-113</v>
          </cell>
          <cell r="G2462">
            <v>271721</v>
          </cell>
        </row>
        <row r="2463">
          <cell r="A2463">
            <v>271723</v>
          </cell>
          <cell r="B2463" t="str">
            <v>変圧器</v>
          </cell>
          <cell r="C2463" t="str">
            <v>単相・6KV/20KVA・(設置費のみ)</v>
          </cell>
          <cell r="D2463" t="str">
            <v>台</v>
          </cell>
          <cell r="E2463">
            <v>26600</v>
          </cell>
          <cell r="F2463" t="str">
            <v>P-113</v>
          </cell>
          <cell r="G2463">
            <v>271723</v>
          </cell>
        </row>
        <row r="2464">
          <cell r="A2464">
            <v>271725</v>
          </cell>
          <cell r="B2464" t="str">
            <v>変圧器</v>
          </cell>
          <cell r="C2464" t="str">
            <v>単相・6KV/75KVA・(設置費のみ)</v>
          </cell>
          <cell r="D2464" t="str">
            <v>台</v>
          </cell>
          <cell r="E2464">
            <v>54700</v>
          </cell>
          <cell r="F2464" t="str">
            <v>P-113</v>
          </cell>
          <cell r="G2464">
            <v>271725</v>
          </cell>
        </row>
        <row r="2465">
          <cell r="A2465">
            <v>271727</v>
          </cell>
          <cell r="B2465" t="str">
            <v>変圧器</v>
          </cell>
          <cell r="C2465" t="str">
            <v>単相・6KV/100KVA・(設置費のみ)</v>
          </cell>
          <cell r="D2465" t="str">
            <v>台</v>
          </cell>
          <cell r="E2465">
            <v>58600</v>
          </cell>
          <cell r="F2465" t="str">
            <v>P-113</v>
          </cell>
          <cell r="G2465">
            <v>271727</v>
          </cell>
        </row>
        <row r="2466">
          <cell r="A2466">
            <v>271731</v>
          </cell>
          <cell r="B2466" t="str">
            <v>変圧器</v>
          </cell>
          <cell r="C2466" t="str">
            <v>三相・6KV/20KVA・(設置費のみ)</v>
          </cell>
          <cell r="D2466" t="str">
            <v>台</v>
          </cell>
          <cell r="E2466">
            <v>32500</v>
          </cell>
          <cell r="F2466" t="str">
            <v>P-113</v>
          </cell>
          <cell r="G2466">
            <v>271731</v>
          </cell>
        </row>
        <row r="2467">
          <cell r="A2467">
            <v>271735</v>
          </cell>
          <cell r="B2467" t="str">
            <v>変圧器</v>
          </cell>
          <cell r="C2467" t="str">
            <v>三相・6KV/75KVA・(設置費のみ)</v>
          </cell>
          <cell r="D2467" t="str">
            <v>台</v>
          </cell>
          <cell r="E2467">
            <v>62100</v>
          </cell>
          <cell r="F2467" t="str">
            <v>P-113</v>
          </cell>
          <cell r="G2467">
            <v>271735</v>
          </cell>
        </row>
        <row r="2468">
          <cell r="A2468">
            <v>271741</v>
          </cell>
          <cell r="B2468" t="str">
            <v>変圧器</v>
          </cell>
          <cell r="C2468" t="str">
            <v>三相・6KV/100KVA・(設置費のみ)</v>
          </cell>
          <cell r="D2468" t="str">
            <v>台</v>
          </cell>
          <cell r="E2468">
            <v>68900</v>
          </cell>
          <cell r="F2468" t="str">
            <v>P-113</v>
          </cell>
          <cell r="G2468">
            <v>271741</v>
          </cell>
        </row>
        <row r="2469">
          <cell r="A2469">
            <v>271745</v>
          </cell>
          <cell r="B2469" t="str">
            <v>変圧器</v>
          </cell>
          <cell r="C2469" t="str">
            <v>三相・6KV/150KVA・(設置費のみ)</v>
          </cell>
          <cell r="D2469" t="str">
            <v>台</v>
          </cell>
          <cell r="E2469">
            <v>90800</v>
          </cell>
          <cell r="F2469" t="str">
            <v>P-113</v>
          </cell>
          <cell r="G2469">
            <v>271745</v>
          </cell>
        </row>
        <row r="2470">
          <cell r="A2470">
            <v>271751</v>
          </cell>
          <cell r="B2470" t="str">
            <v>変圧器</v>
          </cell>
          <cell r="C2470" t="str">
            <v>三相・6KV/200KVA・(設置費のみ)</v>
          </cell>
          <cell r="D2470" t="str">
            <v>台</v>
          </cell>
          <cell r="E2470">
            <v>100900</v>
          </cell>
          <cell r="F2470" t="str">
            <v>P-113</v>
          </cell>
          <cell r="G2470">
            <v>271751</v>
          </cell>
        </row>
        <row r="2471">
          <cell r="A2471">
            <v>271755</v>
          </cell>
          <cell r="B2471" t="str">
            <v>変圧器</v>
          </cell>
          <cell r="C2471" t="str">
            <v>三相・6KV/300KVA・(設置費のみ)</v>
          </cell>
          <cell r="D2471" t="str">
            <v>台</v>
          </cell>
          <cell r="E2471">
            <v>128600</v>
          </cell>
          <cell r="F2471" t="str">
            <v>P-113</v>
          </cell>
          <cell r="G2471">
            <v>271755</v>
          </cell>
        </row>
        <row r="2472">
          <cell r="A2472">
            <v>271801</v>
          </cell>
          <cell r="B2472" t="str">
            <v>高圧コンデンサ</v>
          </cell>
          <cell r="C2472" t="str">
            <v>三相・15KVA以下・(設置費のみ)</v>
          </cell>
          <cell r="D2472" t="str">
            <v>台</v>
          </cell>
          <cell r="E2472">
            <v>10300</v>
          </cell>
          <cell r="F2472" t="str">
            <v>P-113</v>
          </cell>
          <cell r="G2472">
            <v>271801</v>
          </cell>
        </row>
        <row r="2473">
          <cell r="A2473">
            <v>271805</v>
          </cell>
          <cell r="B2473" t="str">
            <v>高圧コンデンサ</v>
          </cell>
          <cell r="C2473" t="str">
            <v>三相・20KVA以下・(設置費のみ)</v>
          </cell>
          <cell r="D2473" t="str">
            <v>台</v>
          </cell>
          <cell r="E2473">
            <v>15000</v>
          </cell>
          <cell r="F2473" t="str">
            <v>P-113</v>
          </cell>
          <cell r="G2473">
            <v>271805</v>
          </cell>
        </row>
        <row r="2474">
          <cell r="A2474">
            <v>271811</v>
          </cell>
          <cell r="B2474" t="str">
            <v>高圧コンデンサ</v>
          </cell>
          <cell r="C2474" t="str">
            <v>三相・25KVA以下・(設置費のみ)</v>
          </cell>
          <cell r="D2474" t="str">
            <v>台</v>
          </cell>
          <cell r="E2474">
            <v>19200</v>
          </cell>
          <cell r="F2474" t="str">
            <v>P-113</v>
          </cell>
          <cell r="G2474">
            <v>271811</v>
          </cell>
        </row>
        <row r="2475">
          <cell r="A2475">
            <v>271815</v>
          </cell>
          <cell r="B2475" t="str">
            <v>高圧コンデンサ</v>
          </cell>
          <cell r="C2475" t="str">
            <v>三相・30KVA以下・(設置費のみ)</v>
          </cell>
          <cell r="D2475" t="str">
            <v>台</v>
          </cell>
          <cell r="E2475">
            <v>19800</v>
          </cell>
          <cell r="F2475" t="str">
            <v>P-113</v>
          </cell>
          <cell r="G2475">
            <v>271815</v>
          </cell>
        </row>
        <row r="2476">
          <cell r="A2476">
            <v>271821</v>
          </cell>
          <cell r="B2476" t="str">
            <v>高圧コンデンサ</v>
          </cell>
          <cell r="C2476" t="str">
            <v>三相・50KVA以下・(設置費のみ)</v>
          </cell>
          <cell r="D2476" t="str">
            <v>台</v>
          </cell>
          <cell r="E2476">
            <v>22400</v>
          </cell>
          <cell r="F2476" t="str">
            <v>P-113</v>
          </cell>
          <cell r="G2476">
            <v>271821</v>
          </cell>
        </row>
        <row r="2477">
          <cell r="A2477">
            <v>271825</v>
          </cell>
          <cell r="B2477" t="str">
            <v>高圧コンデンサ</v>
          </cell>
          <cell r="C2477" t="str">
            <v>三相・75KVA以下・(設置費のみ)</v>
          </cell>
          <cell r="D2477" t="str">
            <v>台</v>
          </cell>
          <cell r="E2477">
            <v>38700</v>
          </cell>
          <cell r="F2477" t="str">
            <v>P-113</v>
          </cell>
          <cell r="G2477">
            <v>271825</v>
          </cell>
        </row>
        <row r="2478">
          <cell r="A2478">
            <v>272001</v>
          </cell>
          <cell r="B2478" t="str">
            <v>電灯設備・（住居系）</v>
          </cell>
          <cell r="C2478" t="str">
            <v>電灯・ｺﾝｾﾝﾄ・ｽｲｯﾁ・分電盤・照明器具除く</v>
          </cell>
          <cell r="D2478" t="str">
            <v>ケ所</v>
          </cell>
          <cell r="E2478">
            <v>4730</v>
          </cell>
          <cell r="F2478" t="str">
            <v>P-114</v>
          </cell>
          <cell r="G2478">
            <v>272001</v>
          </cell>
        </row>
        <row r="2479">
          <cell r="A2479">
            <v>272005</v>
          </cell>
          <cell r="B2479" t="str">
            <v>電灯設備・（工場系）</v>
          </cell>
          <cell r="C2479" t="str">
            <v>電灯・ｺﾝｾﾝﾄ・ｽｲｯﾁ・分電盤・照明器具除く</v>
          </cell>
          <cell r="D2479" t="str">
            <v>ケ所</v>
          </cell>
          <cell r="E2479">
            <v>18600</v>
          </cell>
          <cell r="F2479" t="str">
            <v>P-114</v>
          </cell>
          <cell r="G2479">
            <v>272005</v>
          </cell>
        </row>
        <row r="2480">
          <cell r="A2480">
            <v>272101</v>
          </cell>
          <cell r="B2480" t="str">
            <v>電灯設備・（住居系）</v>
          </cell>
          <cell r="C2480" t="str">
            <v>電灯・ｺﾝｾﾝﾄ・ｽｲｯﾁ・分電盤・照明器具・上</v>
          </cell>
          <cell r="D2480" t="str">
            <v>ケ所</v>
          </cell>
          <cell r="E2480">
            <v>19200</v>
          </cell>
          <cell r="F2480" t="str">
            <v>P-114</v>
          </cell>
          <cell r="G2480">
            <v>272101</v>
          </cell>
        </row>
        <row r="2481">
          <cell r="A2481">
            <v>272111</v>
          </cell>
          <cell r="B2481" t="str">
            <v>電灯設備・（住居系）</v>
          </cell>
          <cell r="C2481" t="str">
            <v>電灯・ｺﾝｾﾝﾄ・ｽｲｯﾁ・分電盤・照明器具・中</v>
          </cell>
          <cell r="D2481" t="str">
            <v>ケ所</v>
          </cell>
          <cell r="E2481">
            <v>16900</v>
          </cell>
          <cell r="F2481" t="str">
            <v>P-114</v>
          </cell>
          <cell r="G2481">
            <v>272111</v>
          </cell>
        </row>
        <row r="2482">
          <cell r="A2482">
            <v>272121</v>
          </cell>
          <cell r="B2482" t="str">
            <v>電灯設備・（住居系）</v>
          </cell>
          <cell r="C2482" t="str">
            <v>電灯・ｺﾝｾﾝﾄ・ｽｲｯﾁ・分電盤・照明器具・並</v>
          </cell>
          <cell r="D2482" t="str">
            <v>ケ所</v>
          </cell>
          <cell r="E2482">
            <v>14000</v>
          </cell>
          <cell r="F2482" t="str">
            <v>P-114</v>
          </cell>
          <cell r="G2482">
            <v>272121</v>
          </cell>
        </row>
        <row r="2483">
          <cell r="A2483">
            <v>272201</v>
          </cell>
          <cell r="B2483" t="str">
            <v>電灯設備・（事務所系）</v>
          </cell>
          <cell r="C2483" t="str">
            <v>電灯・ｺﾝｾﾝﾄ・ｽｲｯﾁ・分電盤・照明器具・上</v>
          </cell>
          <cell r="D2483" t="str">
            <v>ケ所</v>
          </cell>
          <cell r="E2483">
            <v>16300</v>
          </cell>
          <cell r="F2483" t="str">
            <v>P-114</v>
          </cell>
          <cell r="G2483">
            <v>272201</v>
          </cell>
        </row>
        <row r="2484">
          <cell r="A2484">
            <v>272211</v>
          </cell>
          <cell r="B2484" t="str">
            <v>電灯設備・（事務所系）</v>
          </cell>
          <cell r="C2484" t="str">
            <v>電灯・ｺﾝｾﾝﾄ・ｽｲｯﾁ・分電盤・照明器具・中</v>
          </cell>
          <cell r="D2484" t="str">
            <v>ケ所</v>
          </cell>
          <cell r="E2484">
            <v>11400</v>
          </cell>
          <cell r="F2484" t="str">
            <v>P-114</v>
          </cell>
          <cell r="G2484">
            <v>272211</v>
          </cell>
        </row>
        <row r="2485">
          <cell r="A2485">
            <v>272221</v>
          </cell>
          <cell r="B2485" t="str">
            <v>電灯設備・（事務所系）</v>
          </cell>
          <cell r="C2485" t="str">
            <v>電灯・ｺﾝｾﾝﾄ・ｽｲｯﾁ・分電盤・照明器具・並</v>
          </cell>
          <cell r="D2485" t="str">
            <v>ケ所</v>
          </cell>
          <cell r="E2485">
            <v>10000</v>
          </cell>
          <cell r="F2485" t="str">
            <v>P-114</v>
          </cell>
          <cell r="G2485">
            <v>272221</v>
          </cell>
        </row>
        <row r="2486">
          <cell r="A2486">
            <v>272301</v>
          </cell>
          <cell r="B2486" t="str">
            <v>電灯設備・（工場系）</v>
          </cell>
          <cell r="C2486" t="str">
            <v>電灯・ｺﾝｾﾝﾄ・ｽｲｯﾁ・分電盤・照明器具・上</v>
          </cell>
          <cell r="D2486" t="str">
            <v>ケ所</v>
          </cell>
          <cell r="E2486">
            <v>23700</v>
          </cell>
          <cell r="F2486" t="str">
            <v>P-114</v>
          </cell>
          <cell r="G2486">
            <v>272301</v>
          </cell>
        </row>
        <row r="2487">
          <cell r="A2487">
            <v>272311</v>
          </cell>
          <cell r="B2487" t="str">
            <v>電灯設備・（工場系）</v>
          </cell>
          <cell r="C2487" t="str">
            <v>電灯・ｺﾝｾﾝﾄ・ｽｲｯﾁ・分電盤・照明器具・中</v>
          </cell>
          <cell r="D2487" t="str">
            <v>ケ所</v>
          </cell>
          <cell r="E2487">
            <v>21900</v>
          </cell>
          <cell r="F2487" t="str">
            <v>P-114</v>
          </cell>
          <cell r="G2487">
            <v>272311</v>
          </cell>
        </row>
        <row r="2488">
          <cell r="A2488">
            <v>272321</v>
          </cell>
          <cell r="B2488" t="str">
            <v>電灯設備・（工場系）</v>
          </cell>
          <cell r="C2488" t="str">
            <v>電灯・ｺﾝｾﾝﾄ・ｽｲｯﾁ・分電盤・照明器具・並</v>
          </cell>
          <cell r="D2488" t="str">
            <v>ケ所</v>
          </cell>
          <cell r="E2488">
            <v>21700</v>
          </cell>
          <cell r="F2488" t="str">
            <v>P-114</v>
          </cell>
          <cell r="G2488">
            <v>272321</v>
          </cell>
        </row>
        <row r="2489">
          <cell r="A2489">
            <v>273001</v>
          </cell>
          <cell r="B2489" t="str">
            <v>ビニル電線</v>
          </cell>
          <cell r="C2489" t="str">
            <v>IV1.2mm・管路内引込</v>
          </cell>
          <cell r="D2489" t="str">
            <v>ｍ</v>
          </cell>
          <cell r="E2489">
            <v>170</v>
          </cell>
          <cell r="F2489" t="str">
            <v>P-115</v>
          </cell>
          <cell r="G2489">
            <v>273001</v>
          </cell>
        </row>
        <row r="2490">
          <cell r="A2490">
            <v>273002</v>
          </cell>
          <cell r="B2490" t="str">
            <v>ビニル電線</v>
          </cell>
          <cell r="C2490" t="str">
            <v>IV1.6mm・管路内引込</v>
          </cell>
          <cell r="D2490" t="str">
            <v>ｍ</v>
          </cell>
          <cell r="E2490">
            <v>190</v>
          </cell>
          <cell r="F2490" t="str">
            <v>P-115</v>
          </cell>
          <cell r="G2490">
            <v>273002</v>
          </cell>
        </row>
        <row r="2491">
          <cell r="A2491">
            <v>273003</v>
          </cell>
          <cell r="B2491" t="str">
            <v>ビニル電線</v>
          </cell>
          <cell r="C2491" t="str">
            <v>IV2.0mm・管路内引込</v>
          </cell>
          <cell r="D2491" t="str">
            <v>ｍ</v>
          </cell>
          <cell r="E2491">
            <v>210</v>
          </cell>
          <cell r="F2491" t="str">
            <v>P-115</v>
          </cell>
          <cell r="G2491">
            <v>273003</v>
          </cell>
        </row>
        <row r="2492">
          <cell r="A2492">
            <v>273004</v>
          </cell>
          <cell r="B2492" t="str">
            <v>ビニル電線</v>
          </cell>
          <cell r="C2492" t="str">
            <v>IV5.5m㎡・管路内引込</v>
          </cell>
          <cell r="D2492" t="str">
            <v>ｍ</v>
          </cell>
          <cell r="E2492">
            <v>270</v>
          </cell>
          <cell r="F2492" t="str">
            <v>P-115</v>
          </cell>
          <cell r="G2492">
            <v>273004</v>
          </cell>
        </row>
        <row r="2493">
          <cell r="A2493">
            <v>273005</v>
          </cell>
          <cell r="B2493" t="str">
            <v>ビニル電線</v>
          </cell>
          <cell r="C2493" t="str">
            <v>IV8.0m㎡・管路内引込</v>
          </cell>
          <cell r="D2493" t="str">
            <v>ｍ</v>
          </cell>
          <cell r="E2493">
            <v>330</v>
          </cell>
          <cell r="F2493" t="str">
            <v>P-115</v>
          </cell>
          <cell r="G2493">
            <v>273005</v>
          </cell>
        </row>
        <row r="2494">
          <cell r="A2494">
            <v>273006</v>
          </cell>
          <cell r="B2494" t="str">
            <v>ビニル電線</v>
          </cell>
          <cell r="C2494" t="str">
            <v>IV14m㎡・管路内引込</v>
          </cell>
          <cell r="D2494" t="str">
            <v>ｍ</v>
          </cell>
          <cell r="E2494">
            <v>420</v>
          </cell>
          <cell r="F2494" t="str">
            <v>P-115</v>
          </cell>
          <cell r="G2494">
            <v>273006</v>
          </cell>
        </row>
        <row r="2495">
          <cell r="A2495">
            <v>273007</v>
          </cell>
          <cell r="B2495" t="str">
            <v>ビニル電線</v>
          </cell>
          <cell r="C2495" t="str">
            <v>IV22m㎡・管路内引込</v>
          </cell>
          <cell r="D2495" t="str">
            <v>ｍ</v>
          </cell>
          <cell r="E2495">
            <v>530</v>
          </cell>
          <cell r="F2495" t="str">
            <v>P-115</v>
          </cell>
          <cell r="G2495">
            <v>273007</v>
          </cell>
        </row>
        <row r="2496">
          <cell r="A2496">
            <v>273008</v>
          </cell>
          <cell r="B2496" t="str">
            <v>ビニル電線</v>
          </cell>
          <cell r="C2496" t="str">
            <v>IV38m㎡・管路内引込</v>
          </cell>
          <cell r="D2496" t="str">
            <v>ｍ</v>
          </cell>
          <cell r="E2496">
            <v>750</v>
          </cell>
          <cell r="F2496" t="str">
            <v>P-115</v>
          </cell>
          <cell r="G2496">
            <v>273008</v>
          </cell>
        </row>
        <row r="2497">
          <cell r="A2497">
            <v>273009</v>
          </cell>
          <cell r="B2497" t="str">
            <v>ビニル電線</v>
          </cell>
          <cell r="C2497" t="str">
            <v>IV60m㎡・管路内引込</v>
          </cell>
          <cell r="D2497" t="str">
            <v>ｍ</v>
          </cell>
          <cell r="E2497">
            <v>1020</v>
          </cell>
          <cell r="F2497" t="str">
            <v>P-115</v>
          </cell>
          <cell r="G2497">
            <v>273009</v>
          </cell>
        </row>
        <row r="2498">
          <cell r="A2498">
            <v>273021</v>
          </cell>
          <cell r="B2498" t="str">
            <v>ビニル電線</v>
          </cell>
          <cell r="C2498" t="str">
            <v>HIV1.2mm×1C･管路内引込</v>
          </cell>
          <cell r="D2498" t="str">
            <v>ｍ</v>
          </cell>
          <cell r="E2498">
            <v>170</v>
          </cell>
          <cell r="F2498" t="str">
            <v>P-115</v>
          </cell>
          <cell r="G2498">
            <v>273021</v>
          </cell>
        </row>
        <row r="2499">
          <cell r="A2499">
            <v>273022</v>
          </cell>
          <cell r="B2499" t="str">
            <v>ビニル電線</v>
          </cell>
          <cell r="C2499" t="str">
            <v>HIV1.6mm×1C･管路内引込</v>
          </cell>
          <cell r="D2499" t="str">
            <v>ｍ</v>
          </cell>
          <cell r="E2499">
            <v>200</v>
          </cell>
          <cell r="F2499" t="str">
            <v>P-115</v>
          </cell>
          <cell r="G2499">
            <v>273022</v>
          </cell>
        </row>
        <row r="2500">
          <cell r="A2500">
            <v>273023</v>
          </cell>
          <cell r="B2500" t="str">
            <v>ビニル電線</v>
          </cell>
          <cell r="C2500" t="str">
            <v>HIV2.0mm×1C･管路内引込</v>
          </cell>
          <cell r="D2500" t="str">
            <v>ｍ</v>
          </cell>
          <cell r="E2500">
            <v>220</v>
          </cell>
          <cell r="F2500" t="str">
            <v>P-115</v>
          </cell>
          <cell r="G2500">
            <v>273023</v>
          </cell>
        </row>
        <row r="2501">
          <cell r="A2501">
            <v>273024</v>
          </cell>
          <cell r="B2501" t="str">
            <v>ビニル電線</v>
          </cell>
          <cell r="C2501" t="str">
            <v>HIV2.6mm×1C･管路内引込</v>
          </cell>
          <cell r="D2501" t="str">
            <v>ｍ</v>
          </cell>
          <cell r="E2501">
            <v>230</v>
          </cell>
          <cell r="F2501" t="str">
            <v>P-115</v>
          </cell>
          <cell r="G2501">
            <v>273024</v>
          </cell>
        </row>
        <row r="2502">
          <cell r="A2502">
            <v>273025</v>
          </cell>
          <cell r="B2502" t="str">
            <v>ビニル電線</v>
          </cell>
          <cell r="C2502" t="str">
            <v>HIV5.5m㎡×1C･管路内引込</v>
          </cell>
          <cell r="D2502" t="str">
            <v>ｍ</v>
          </cell>
          <cell r="E2502">
            <v>280</v>
          </cell>
          <cell r="F2502" t="str">
            <v>P-115</v>
          </cell>
          <cell r="G2502">
            <v>273025</v>
          </cell>
        </row>
        <row r="2503">
          <cell r="A2503">
            <v>273026</v>
          </cell>
          <cell r="B2503" t="str">
            <v>ビニル電線</v>
          </cell>
          <cell r="C2503" t="str">
            <v>HIV8.0m㎡×1C･管路内引込</v>
          </cell>
          <cell r="D2503" t="str">
            <v>ｍ</v>
          </cell>
          <cell r="E2503">
            <v>340</v>
          </cell>
          <cell r="F2503" t="str">
            <v>P-115</v>
          </cell>
          <cell r="G2503">
            <v>273026</v>
          </cell>
        </row>
        <row r="2504">
          <cell r="A2504">
            <v>273027</v>
          </cell>
          <cell r="B2504" t="str">
            <v>ビニル電線</v>
          </cell>
          <cell r="C2504" t="str">
            <v>HIV14.0m㎡×1C･管路内引込</v>
          </cell>
          <cell r="D2504" t="str">
            <v>ｍ</v>
          </cell>
          <cell r="E2504">
            <v>440</v>
          </cell>
          <cell r="F2504" t="str">
            <v>P-115</v>
          </cell>
          <cell r="G2504">
            <v>273027</v>
          </cell>
        </row>
        <row r="2505">
          <cell r="A2505">
            <v>273041</v>
          </cell>
          <cell r="B2505" t="str">
            <v>Fケーブル</v>
          </cell>
          <cell r="C2505" t="str">
            <v>VVF1.6mm×2C･木造サドル又はステーブル止</v>
          </cell>
          <cell r="D2505" t="str">
            <v>ｍ</v>
          </cell>
          <cell r="E2505">
            <v>370</v>
          </cell>
          <cell r="F2505" t="str">
            <v>P-115</v>
          </cell>
          <cell r="G2505">
            <v>273041</v>
          </cell>
        </row>
        <row r="2506">
          <cell r="A2506">
            <v>273042</v>
          </cell>
          <cell r="B2506" t="str">
            <v>Fケーブル</v>
          </cell>
          <cell r="C2506" t="str">
            <v>VVF2.0mm×2C･木造サドル又はステーブル止</v>
          </cell>
          <cell r="D2506" t="str">
            <v>ｍ</v>
          </cell>
          <cell r="E2506">
            <v>470</v>
          </cell>
          <cell r="F2506" t="str">
            <v>P-115</v>
          </cell>
          <cell r="G2506">
            <v>273042</v>
          </cell>
        </row>
        <row r="2507">
          <cell r="A2507">
            <v>273043</v>
          </cell>
          <cell r="B2507" t="str">
            <v>Fケーブル</v>
          </cell>
          <cell r="C2507" t="str">
            <v>VVF2.6mm×2C･木造サドル又はステーブル止</v>
          </cell>
          <cell r="D2507" t="str">
            <v>ｍ</v>
          </cell>
          <cell r="E2507">
            <v>610</v>
          </cell>
          <cell r="F2507" t="str">
            <v>P-115</v>
          </cell>
          <cell r="G2507">
            <v>273043</v>
          </cell>
        </row>
        <row r="2508">
          <cell r="A2508">
            <v>273045</v>
          </cell>
          <cell r="B2508" t="str">
            <v>Fケーブル</v>
          </cell>
          <cell r="C2508" t="str">
            <v>VVF1.6mm×3C･木造サドル又はステーブル止</v>
          </cell>
          <cell r="D2508" t="str">
            <v>ｍ</v>
          </cell>
          <cell r="E2508">
            <v>480</v>
          </cell>
          <cell r="F2508" t="str">
            <v>P-115</v>
          </cell>
          <cell r="G2508">
            <v>273045</v>
          </cell>
        </row>
        <row r="2509">
          <cell r="A2509">
            <v>273046</v>
          </cell>
          <cell r="B2509" t="str">
            <v>Fケーブル</v>
          </cell>
          <cell r="C2509" t="str">
            <v>VVF2.0mm×3C･木造サドル又はステーブル止</v>
          </cell>
          <cell r="D2509" t="str">
            <v>ｍ</v>
          </cell>
          <cell r="E2509">
            <v>590</v>
          </cell>
          <cell r="F2509" t="str">
            <v>P-115</v>
          </cell>
          <cell r="G2509">
            <v>273046</v>
          </cell>
        </row>
        <row r="2510">
          <cell r="A2510">
            <v>273047</v>
          </cell>
          <cell r="B2510" t="str">
            <v>Fケーブル</v>
          </cell>
          <cell r="C2510" t="str">
            <v>VVF2.6mm×3C･木造サドル又はステーブル止</v>
          </cell>
          <cell r="D2510" t="str">
            <v>ｍ</v>
          </cell>
          <cell r="E2510">
            <v>790</v>
          </cell>
          <cell r="F2510" t="str">
            <v>P-115</v>
          </cell>
          <cell r="G2510">
            <v>273047</v>
          </cell>
        </row>
        <row r="2511">
          <cell r="A2511">
            <v>273051</v>
          </cell>
          <cell r="B2511" t="str">
            <v>Fケーブル</v>
          </cell>
          <cell r="C2511" t="str">
            <v>VVF1.6mm×2C･RCサドル止</v>
          </cell>
          <cell r="D2511" t="str">
            <v>ｍ</v>
          </cell>
          <cell r="E2511">
            <v>470</v>
          </cell>
          <cell r="F2511" t="str">
            <v>P-115</v>
          </cell>
          <cell r="G2511">
            <v>273051</v>
          </cell>
        </row>
        <row r="2512">
          <cell r="A2512">
            <v>273052</v>
          </cell>
          <cell r="B2512" t="str">
            <v>Fケーブル</v>
          </cell>
          <cell r="C2512" t="str">
            <v>VVF2.0mm×2C･RCサドル止</v>
          </cell>
          <cell r="D2512" t="str">
            <v>ｍ</v>
          </cell>
          <cell r="E2512">
            <v>640</v>
          </cell>
          <cell r="F2512" t="str">
            <v>P-115</v>
          </cell>
          <cell r="G2512">
            <v>273052</v>
          </cell>
        </row>
        <row r="2513">
          <cell r="A2513">
            <v>273053</v>
          </cell>
          <cell r="B2513" t="str">
            <v>Fケーブル</v>
          </cell>
          <cell r="C2513" t="str">
            <v>VVF2.6mm×2C･RCサドル止</v>
          </cell>
          <cell r="D2513" t="str">
            <v>ｍ</v>
          </cell>
          <cell r="E2513">
            <v>810</v>
          </cell>
          <cell r="F2513" t="str">
            <v>P-115</v>
          </cell>
          <cell r="G2513">
            <v>273053</v>
          </cell>
        </row>
        <row r="2514">
          <cell r="A2514">
            <v>273055</v>
          </cell>
          <cell r="B2514" t="str">
            <v>Fケーブル</v>
          </cell>
          <cell r="C2514" t="str">
            <v>VVF1.6mm×3C･RCサドル止</v>
          </cell>
          <cell r="D2514" t="str">
            <v>ｍ</v>
          </cell>
          <cell r="E2514">
            <v>640</v>
          </cell>
          <cell r="F2514" t="str">
            <v>P-115</v>
          </cell>
          <cell r="G2514">
            <v>273055</v>
          </cell>
        </row>
        <row r="2515">
          <cell r="A2515">
            <v>273056</v>
          </cell>
          <cell r="B2515" t="str">
            <v>Fケーブル</v>
          </cell>
          <cell r="C2515" t="str">
            <v>VVF2.0mm×3C･RCサドル止</v>
          </cell>
          <cell r="D2515" t="str">
            <v>ｍ</v>
          </cell>
          <cell r="E2515">
            <v>800</v>
          </cell>
          <cell r="F2515" t="str">
            <v>P-115</v>
          </cell>
          <cell r="G2515">
            <v>273056</v>
          </cell>
        </row>
        <row r="2516">
          <cell r="A2516">
            <v>273057</v>
          </cell>
          <cell r="B2516" t="str">
            <v>Fケーブル</v>
          </cell>
          <cell r="C2516" t="str">
            <v>VVF2.6mm×3C･RCサドル止</v>
          </cell>
          <cell r="D2516" t="str">
            <v>ｍ</v>
          </cell>
          <cell r="E2516">
            <v>1030</v>
          </cell>
          <cell r="F2516" t="str">
            <v>P-115</v>
          </cell>
          <cell r="G2516">
            <v>273057</v>
          </cell>
        </row>
        <row r="2517">
          <cell r="A2517">
            <v>273061</v>
          </cell>
          <cell r="B2517" t="str">
            <v>Fケーブル</v>
          </cell>
          <cell r="C2517" t="str">
            <v>VVF1.6mm×2C･ころがし配線</v>
          </cell>
          <cell r="D2517" t="str">
            <v>ｍ</v>
          </cell>
          <cell r="E2517">
            <v>200</v>
          </cell>
          <cell r="F2517" t="str">
            <v>P-115</v>
          </cell>
          <cell r="G2517">
            <v>273061</v>
          </cell>
        </row>
        <row r="2518">
          <cell r="A2518">
            <v>273062</v>
          </cell>
          <cell r="B2518" t="str">
            <v>Fケーブル</v>
          </cell>
          <cell r="C2518" t="str">
            <v>VVF2.0mm×2C･ころがし配線</v>
          </cell>
          <cell r="D2518" t="str">
            <v>ｍ</v>
          </cell>
          <cell r="E2518">
            <v>280</v>
          </cell>
          <cell r="F2518" t="str">
            <v>P-115</v>
          </cell>
          <cell r="G2518">
            <v>273062</v>
          </cell>
        </row>
        <row r="2519">
          <cell r="A2519">
            <v>273063</v>
          </cell>
          <cell r="B2519" t="str">
            <v>Fケーブル</v>
          </cell>
          <cell r="C2519" t="str">
            <v>VVF2.6mm×2C･ころがし配線</v>
          </cell>
          <cell r="D2519" t="str">
            <v>ｍ</v>
          </cell>
          <cell r="E2519">
            <v>370</v>
          </cell>
          <cell r="F2519" t="str">
            <v>P-115</v>
          </cell>
          <cell r="G2519">
            <v>273063</v>
          </cell>
        </row>
        <row r="2520">
          <cell r="A2520">
            <v>273065</v>
          </cell>
          <cell r="B2520" t="str">
            <v>Fケーブル</v>
          </cell>
          <cell r="C2520" t="str">
            <v>VVF1.6mm×3C･ころがし配線</v>
          </cell>
          <cell r="D2520" t="str">
            <v>ｍ</v>
          </cell>
          <cell r="E2520">
            <v>280</v>
          </cell>
          <cell r="F2520" t="str">
            <v>P-115</v>
          </cell>
          <cell r="G2520">
            <v>273065</v>
          </cell>
        </row>
        <row r="2521">
          <cell r="A2521">
            <v>273066</v>
          </cell>
          <cell r="B2521" t="str">
            <v>Fケーブル</v>
          </cell>
          <cell r="C2521" t="str">
            <v>VVF2.0mm×3C･ころがし配線</v>
          </cell>
          <cell r="D2521" t="str">
            <v>ｍ</v>
          </cell>
          <cell r="E2521">
            <v>370</v>
          </cell>
          <cell r="F2521" t="str">
            <v>P-115</v>
          </cell>
          <cell r="G2521">
            <v>273066</v>
          </cell>
        </row>
        <row r="2522">
          <cell r="A2522">
            <v>273067</v>
          </cell>
          <cell r="B2522" t="str">
            <v>Fケーブル</v>
          </cell>
          <cell r="C2522" t="str">
            <v>VVF2.6mm×3C･ころがし配線</v>
          </cell>
          <cell r="D2522" t="str">
            <v>ｍ</v>
          </cell>
          <cell r="E2522">
            <v>470</v>
          </cell>
          <cell r="F2522" t="str">
            <v>P-115</v>
          </cell>
          <cell r="G2522">
            <v>273067</v>
          </cell>
        </row>
        <row r="2523">
          <cell r="A2523">
            <v>273101</v>
          </cell>
          <cell r="B2523" t="str">
            <v>CVケーブル</v>
          </cell>
          <cell r="C2523" t="str">
            <v>CV2.0m㎡-2C･管路内引込</v>
          </cell>
          <cell r="D2523" t="str">
            <v>ｍ</v>
          </cell>
          <cell r="E2523">
            <v>300</v>
          </cell>
          <cell r="F2523" t="str">
            <v>P-115</v>
          </cell>
          <cell r="G2523">
            <v>273101</v>
          </cell>
        </row>
        <row r="2524">
          <cell r="A2524">
            <v>273102</v>
          </cell>
          <cell r="B2524" t="str">
            <v>CVケーブル</v>
          </cell>
          <cell r="C2524" t="str">
            <v>CV3.5m㎡-2C･管路内引込</v>
          </cell>
          <cell r="D2524" t="str">
            <v>ｍ</v>
          </cell>
          <cell r="E2524">
            <v>400</v>
          </cell>
          <cell r="F2524" t="str">
            <v>P-115</v>
          </cell>
          <cell r="G2524">
            <v>273102</v>
          </cell>
        </row>
        <row r="2525">
          <cell r="A2525">
            <v>273103</v>
          </cell>
          <cell r="B2525" t="str">
            <v>CVケーブル</v>
          </cell>
          <cell r="C2525" t="str">
            <v>CV5.5m㎡-2C･管路内引込</v>
          </cell>
          <cell r="D2525" t="str">
            <v>ｍ</v>
          </cell>
          <cell r="E2525">
            <v>500</v>
          </cell>
          <cell r="F2525" t="str">
            <v>P-115</v>
          </cell>
          <cell r="G2525">
            <v>273103</v>
          </cell>
        </row>
        <row r="2526">
          <cell r="A2526">
            <v>273104</v>
          </cell>
          <cell r="B2526" t="str">
            <v>CVケーブル</v>
          </cell>
          <cell r="C2526" t="str">
            <v>CV8m㎡-2C･管路内引込</v>
          </cell>
          <cell r="D2526" t="str">
            <v>ｍ</v>
          </cell>
          <cell r="E2526">
            <v>550</v>
          </cell>
          <cell r="F2526" t="str">
            <v>P-115</v>
          </cell>
          <cell r="G2526">
            <v>273104</v>
          </cell>
        </row>
        <row r="2527">
          <cell r="A2527">
            <v>273105</v>
          </cell>
          <cell r="B2527" t="str">
            <v>CVケーブル</v>
          </cell>
          <cell r="C2527" t="str">
            <v>CV14m㎡-2C･管路内引込</v>
          </cell>
          <cell r="D2527" t="str">
            <v>ｍ</v>
          </cell>
          <cell r="E2527">
            <v>740</v>
          </cell>
          <cell r="F2527" t="str">
            <v>P-115</v>
          </cell>
          <cell r="G2527">
            <v>273105</v>
          </cell>
        </row>
        <row r="2528">
          <cell r="A2528">
            <v>273106</v>
          </cell>
          <cell r="B2528" t="str">
            <v>CVケーブル</v>
          </cell>
          <cell r="C2528" t="str">
            <v>CV22m㎡-2C･管路内引込</v>
          </cell>
          <cell r="D2528" t="str">
            <v>ｍ</v>
          </cell>
          <cell r="E2528">
            <v>950</v>
          </cell>
          <cell r="F2528" t="str">
            <v>P-115</v>
          </cell>
          <cell r="G2528">
            <v>273106</v>
          </cell>
        </row>
        <row r="2529">
          <cell r="A2529">
            <v>273107</v>
          </cell>
          <cell r="B2529" t="str">
            <v>CVケーブル</v>
          </cell>
          <cell r="C2529" t="str">
            <v>CV38m㎡-2C･管路内引込</v>
          </cell>
          <cell r="D2529" t="str">
            <v>ｍ</v>
          </cell>
          <cell r="E2529">
            <v>1370</v>
          </cell>
          <cell r="F2529" t="str">
            <v>P-115</v>
          </cell>
          <cell r="G2529">
            <v>273107</v>
          </cell>
        </row>
        <row r="2530">
          <cell r="A2530">
            <v>273108</v>
          </cell>
          <cell r="B2530" t="str">
            <v>CVケーブル</v>
          </cell>
          <cell r="C2530" t="str">
            <v>CV60m㎡-1C･管路内引込</v>
          </cell>
          <cell r="D2530" t="str">
            <v>ｍ</v>
          </cell>
          <cell r="E2530">
            <v>1940</v>
          </cell>
          <cell r="F2530" t="str">
            <v>P-115</v>
          </cell>
          <cell r="G2530">
            <v>273108</v>
          </cell>
        </row>
        <row r="2531">
          <cell r="A2531">
            <v>273109</v>
          </cell>
          <cell r="B2531" t="str">
            <v>CVケーブル</v>
          </cell>
          <cell r="C2531" t="str">
            <v>CV100m㎡-1C･管路内引込</v>
          </cell>
          <cell r="D2531" t="str">
            <v>ｍ</v>
          </cell>
          <cell r="E2531">
            <v>2810</v>
          </cell>
          <cell r="F2531" t="str">
            <v>P-115</v>
          </cell>
          <cell r="G2531">
            <v>273109</v>
          </cell>
        </row>
        <row r="2532">
          <cell r="A2532">
            <v>273121</v>
          </cell>
          <cell r="B2532" t="str">
            <v>CVケーブル</v>
          </cell>
          <cell r="C2532" t="str">
            <v>CV5.5m㎡-3C･管路内引込</v>
          </cell>
          <cell r="D2532" t="str">
            <v>ｍ</v>
          </cell>
          <cell r="E2532">
            <v>610</v>
          </cell>
          <cell r="F2532" t="str">
            <v>P-115</v>
          </cell>
          <cell r="G2532">
            <v>273121</v>
          </cell>
        </row>
        <row r="2533">
          <cell r="A2533">
            <v>273122</v>
          </cell>
          <cell r="B2533" t="str">
            <v>CVケーブル</v>
          </cell>
          <cell r="C2533" t="str">
            <v>CV8m㎡-3C･管路内引込</v>
          </cell>
          <cell r="D2533" t="str">
            <v>ｍ</v>
          </cell>
          <cell r="E2533">
            <v>720</v>
          </cell>
          <cell r="F2533" t="str">
            <v>P-115</v>
          </cell>
          <cell r="G2533">
            <v>273122</v>
          </cell>
        </row>
        <row r="2534">
          <cell r="A2534">
            <v>273123</v>
          </cell>
          <cell r="B2534" t="str">
            <v>CVケーブル</v>
          </cell>
          <cell r="C2534" t="str">
            <v>CV14m㎡-3C･管路内引込</v>
          </cell>
          <cell r="D2534" t="str">
            <v>ｍ</v>
          </cell>
          <cell r="E2534">
            <v>960</v>
          </cell>
          <cell r="F2534" t="str">
            <v>P-115</v>
          </cell>
          <cell r="G2534">
            <v>273123</v>
          </cell>
        </row>
        <row r="2535">
          <cell r="A2535">
            <v>273124</v>
          </cell>
          <cell r="B2535" t="str">
            <v>CVケーブル</v>
          </cell>
          <cell r="C2535" t="str">
            <v>CV22m㎡-3C･管路内引込</v>
          </cell>
          <cell r="D2535" t="str">
            <v>ｍ</v>
          </cell>
          <cell r="E2535">
            <v>1280</v>
          </cell>
          <cell r="F2535" t="str">
            <v>P-115</v>
          </cell>
          <cell r="G2535">
            <v>273124</v>
          </cell>
        </row>
        <row r="2536">
          <cell r="A2536">
            <v>273125</v>
          </cell>
          <cell r="B2536" t="str">
            <v>CVケーブル</v>
          </cell>
          <cell r="C2536" t="str">
            <v>CV38m㎡-3C･管路内引込</v>
          </cell>
          <cell r="D2536" t="str">
            <v>ｍ</v>
          </cell>
          <cell r="E2536">
            <v>1790</v>
          </cell>
          <cell r="F2536" t="str">
            <v>P-115</v>
          </cell>
          <cell r="G2536">
            <v>273125</v>
          </cell>
        </row>
        <row r="2537">
          <cell r="A2537">
            <v>273126</v>
          </cell>
          <cell r="B2537" t="str">
            <v>CVケーブル</v>
          </cell>
          <cell r="C2537" t="str">
            <v>CV60m㎡-3C･管路内引込</v>
          </cell>
          <cell r="D2537" t="str">
            <v>ｍ</v>
          </cell>
          <cell r="E2537">
            <v>2510</v>
          </cell>
          <cell r="F2537" t="str">
            <v>P-116</v>
          </cell>
          <cell r="G2537">
            <v>273126</v>
          </cell>
        </row>
        <row r="2538">
          <cell r="A2538">
            <v>273127</v>
          </cell>
          <cell r="B2538" t="str">
            <v>CVケーブル</v>
          </cell>
          <cell r="C2538" t="str">
            <v>CV100m㎡-3C･管路内引込</v>
          </cell>
          <cell r="D2538" t="str">
            <v>ｍ</v>
          </cell>
          <cell r="E2538">
            <v>3700</v>
          </cell>
          <cell r="F2538" t="str">
            <v>P-116</v>
          </cell>
          <cell r="G2538">
            <v>273127</v>
          </cell>
        </row>
        <row r="2539">
          <cell r="A2539">
            <v>273128</v>
          </cell>
          <cell r="B2539" t="str">
            <v>CVケーブル</v>
          </cell>
          <cell r="C2539" t="str">
            <v>CV150m㎡-3C･管路内引込</v>
          </cell>
          <cell r="D2539" t="str">
            <v>ｍ</v>
          </cell>
          <cell r="E2539">
            <v>4940</v>
          </cell>
          <cell r="F2539" t="str">
            <v>P-116</v>
          </cell>
          <cell r="G2539">
            <v>273128</v>
          </cell>
        </row>
        <row r="2540">
          <cell r="A2540">
            <v>273129</v>
          </cell>
          <cell r="B2540" t="str">
            <v>CVケーブル</v>
          </cell>
          <cell r="C2540" t="str">
            <v>CV200m㎡-3C･管路内引込</v>
          </cell>
          <cell r="D2540" t="str">
            <v>ｍ</v>
          </cell>
          <cell r="E2540">
            <v>6220</v>
          </cell>
          <cell r="F2540" t="str">
            <v>P-116</v>
          </cell>
          <cell r="G2540">
            <v>273129</v>
          </cell>
        </row>
        <row r="2541">
          <cell r="A2541">
            <v>273141</v>
          </cell>
          <cell r="B2541" t="str">
            <v>CVケーブル</v>
          </cell>
          <cell r="C2541" t="str">
            <v>CV8m㎡-4C･管路内引込</v>
          </cell>
          <cell r="D2541" t="str">
            <v>ｍ</v>
          </cell>
          <cell r="E2541">
            <v>790</v>
          </cell>
          <cell r="F2541" t="str">
            <v>P-116</v>
          </cell>
          <cell r="G2541">
            <v>273141</v>
          </cell>
        </row>
        <row r="2542">
          <cell r="A2542">
            <v>273142</v>
          </cell>
          <cell r="B2542" t="str">
            <v>CVケーブル</v>
          </cell>
          <cell r="C2542" t="str">
            <v>CV14m㎡-4C･管路内引込</v>
          </cell>
          <cell r="D2542" t="str">
            <v>ｍ</v>
          </cell>
          <cell r="E2542">
            <v>1060</v>
          </cell>
          <cell r="F2542" t="str">
            <v>P-116</v>
          </cell>
          <cell r="G2542">
            <v>273142</v>
          </cell>
        </row>
        <row r="2543">
          <cell r="A2543">
            <v>273143</v>
          </cell>
          <cell r="B2543" t="str">
            <v>CVケーブル</v>
          </cell>
          <cell r="C2543" t="str">
            <v>CV22m㎡-4C･管路内引込</v>
          </cell>
          <cell r="D2543" t="str">
            <v>ｍ</v>
          </cell>
          <cell r="E2543">
            <v>1440</v>
          </cell>
          <cell r="F2543" t="str">
            <v>P-116</v>
          </cell>
          <cell r="G2543">
            <v>273143</v>
          </cell>
        </row>
        <row r="2544">
          <cell r="A2544">
            <v>273144</v>
          </cell>
          <cell r="B2544" t="str">
            <v>CVケーブル</v>
          </cell>
          <cell r="C2544" t="str">
            <v>CV38m㎡-4C･管路内引込</v>
          </cell>
          <cell r="D2544" t="str">
            <v>ｍ</v>
          </cell>
          <cell r="E2544">
            <v>2080</v>
          </cell>
          <cell r="F2544" t="str">
            <v>P-116</v>
          </cell>
          <cell r="G2544">
            <v>273144</v>
          </cell>
        </row>
        <row r="2545">
          <cell r="A2545">
            <v>273151</v>
          </cell>
          <cell r="B2545" t="str">
            <v>CVVケーブル(制御用)</v>
          </cell>
          <cell r="C2545" t="str">
            <v>CVV1.25m㎡-2C･管路内引込</v>
          </cell>
          <cell r="D2545" t="str">
            <v>ｍ</v>
          </cell>
          <cell r="E2545">
            <v>320</v>
          </cell>
          <cell r="F2545" t="str">
            <v>P-116</v>
          </cell>
          <cell r="G2545">
            <v>273151</v>
          </cell>
        </row>
        <row r="2546">
          <cell r="A2546">
            <v>273152</v>
          </cell>
          <cell r="B2546" t="str">
            <v>CVVケーブル(制御用)</v>
          </cell>
          <cell r="C2546" t="str">
            <v>CVV2.0m㎡-2C･管路内引込</v>
          </cell>
          <cell r="D2546" t="str">
            <v>ｍ</v>
          </cell>
          <cell r="E2546">
            <v>360</v>
          </cell>
          <cell r="F2546" t="str">
            <v>P-116</v>
          </cell>
          <cell r="G2546">
            <v>273152</v>
          </cell>
        </row>
        <row r="2547">
          <cell r="A2547">
            <v>273155</v>
          </cell>
          <cell r="B2547" t="str">
            <v>CVVケーブル(制御用)</v>
          </cell>
          <cell r="C2547" t="str">
            <v>CVV2.0m㎡-3C･管路内引込</v>
          </cell>
          <cell r="D2547" t="str">
            <v>ｍ</v>
          </cell>
          <cell r="E2547">
            <v>410</v>
          </cell>
          <cell r="F2547" t="str">
            <v>P-116</v>
          </cell>
          <cell r="G2547">
            <v>273155</v>
          </cell>
        </row>
        <row r="2548">
          <cell r="A2548">
            <v>273156</v>
          </cell>
          <cell r="B2548" t="str">
            <v>CVVケーブル(制御用)</v>
          </cell>
          <cell r="C2548" t="str">
            <v>CVV3.5m㎡-3C･管路内引込</v>
          </cell>
          <cell r="D2548" t="str">
            <v>ｍ</v>
          </cell>
          <cell r="E2548">
            <v>480</v>
          </cell>
          <cell r="F2548" t="str">
            <v>P-116</v>
          </cell>
          <cell r="G2548">
            <v>273156</v>
          </cell>
        </row>
        <row r="2549">
          <cell r="A2549">
            <v>273161</v>
          </cell>
          <cell r="B2549" t="str">
            <v>CVVケーブル(制御用)</v>
          </cell>
          <cell r="C2549" t="str">
            <v>CVV3.5m㎡-4C･管路内引込</v>
          </cell>
          <cell r="D2549" t="str">
            <v>ｍ</v>
          </cell>
          <cell r="E2549">
            <v>540</v>
          </cell>
          <cell r="F2549" t="str">
            <v>P-116</v>
          </cell>
          <cell r="G2549">
            <v>273161</v>
          </cell>
        </row>
        <row r="2550">
          <cell r="A2550">
            <v>273162</v>
          </cell>
          <cell r="B2550" t="str">
            <v>CVVケーブル(制御用)</v>
          </cell>
          <cell r="C2550" t="str">
            <v>CVV5.5m㎡-4C･管路内引込</v>
          </cell>
          <cell r="D2550" t="str">
            <v>ｍ</v>
          </cell>
          <cell r="E2550">
            <v>680</v>
          </cell>
          <cell r="F2550" t="str">
            <v>P-116</v>
          </cell>
          <cell r="G2550">
            <v>273162</v>
          </cell>
        </row>
        <row r="2551">
          <cell r="A2551">
            <v>273165</v>
          </cell>
          <cell r="B2551" t="str">
            <v>CVVケーブル(制御用)</v>
          </cell>
          <cell r="C2551" t="str">
            <v>CVV5.5m㎡-5C･管路内引込</v>
          </cell>
          <cell r="D2551" t="str">
            <v>ｍ</v>
          </cell>
          <cell r="E2551">
            <v>860</v>
          </cell>
          <cell r="F2551" t="str">
            <v>P-116</v>
          </cell>
          <cell r="G2551">
            <v>273165</v>
          </cell>
        </row>
        <row r="2552">
          <cell r="A2552">
            <v>273166</v>
          </cell>
          <cell r="B2552" t="str">
            <v>CVVケーブル(制御用)</v>
          </cell>
          <cell r="C2552" t="str">
            <v>CVV8m㎡-5C･管路内引込</v>
          </cell>
          <cell r="D2552" t="str">
            <v>ｍ</v>
          </cell>
          <cell r="E2552">
            <v>1070</v>
          </cell>
          <cell r="F2552" t="str">
            <v>P-116</v>
          </cell>
          <cell r="G2552">
            <v>273166</v>
          </cell>
        </row>
        <row r="2553">
          <cell r="A2553">
            <v>273171</v>
          </cell>
          <cell r="B2553" t="str">
            <v>CVVケーブル(制御用)</v>
          </cell>
          <cell r="C2553" t="str">
            <v>CVV5.5m㎡-6C･管路内引込</v>
          </cell>
          <cell r="D2553" t="str">
            <v>ｍ</v>
          </cell>
          <cell r="E2553">
            <v>910</v>
          </cell>
          <cell r="F2553" t="str">
            <v>P-116</v>
          </cell>
          <cell r="G2553">
            <v>273171</v>
          </cell>
        </row>
        <row r="2554">
          <cell r="A2554">
            <v>273172</v>
          </cell>
          <cell r="B2554" t="str">
            <v>CVVケーブル(制御用)</v>
          </cell>
          <cell r="C2554" t="str">
            <v>CVV8m㎡-6C･管路内引込</v>
          </cell>
          <cell r="D2554" t="str">
            <v>ｍ</v>
          </cell>
          <cell r="E2554">
            <v>1130</v>
          </cell>
          <cell r="F2554" t="str">
            <v>P-116</v>
          </cell>
          <cell r="G2554">
            <v>273172</v>
          </cell>
        </row>
        <row r="2555">
          <cell r="A2555">
            <v>273175</v>
          </cell>
          <cell r="B2555" t="str">
            <v>CVVケーブル(制御用)</v>
          </cell>
          <cell r="C2555" t="str">
            <v>CVV8m㎡-7C･管路内引込</v>
          </cell>
          <cell r="D2555" t="str">
            <v>ｍ</v>
          </cell>
          <cell r="E2555">
            <v>1350</v>
          </cell>
          <cell r="F2555" t="str">
            <v>P-116</v>
          </cell>
          <cell r="G2555">
            <v>273175</v>
          </cell>
        </row>
        <row r="2556">
          <cell r="A2556">
            <v>273176</v>
          </cell>
          <cell r="B2556" t="str">
            <v>CVVケーブル(制御用)</v>
          </cell>
          <cell r="C2556" t="str">
            <v>CVV8m㎡-8C･管路内引込</v>
          </cell>
          <cell r="D2556" t="str">
            <v>ｍ</v>
          </cell>
          <cell r="E2556">
            <v>1430</v>
          </cell>
          <cell r="F2556" t="str">
            <v>P-116</v>
          </cell>
          <cell r="G2556">
            <v>273176</v>
          </cell>
        </row>
        <row r="2557">
          <cell r="A2557">
            <v>273301</v>
          </cell>
          <cell r="B2557" t="str">
            <v>硬質ビニル電線管</v>
          </cell>
          <cell r="C2557" t="str">
            <v>VE16mm・隠ぺい又はコンクリート打込</v>
          </cell>
          <cell r="D2557" t="str">
            <v>ｍ</v>
          </cell>
          <cell r="E2557">
            <v>860</v>
          </cell>
          <cell r="F2557" t="str">
            <v>P-116</v>
          </cell>
          <cell r="G2557">
            <v>273301</v>
          </cell>
        </row>
        <row r="2558">
          <cell r="A2558">
            <v>273302</v>
          </cell>
          <cell r="B2558" t="str">
            <v>硬質ビニル電線管</v>
          </cell>
          <cell r="C2558" t="str">
            <v>VE22mm・隠ぺい又はコンクリート打込</v>
          </cell>
          <cell r="D2558" t="str">
            <v>ｍ</v>
          </cell>
          <cell r="E2558">
            <v>1060</v>
          </cell>
          <cell r="F2558" t="str">
            <v>P-116</v>
          </cell>
          <cell r="G2558">
            <v>273302</v>
          </cell>
        </row>
        <row r="2559">
          <cell r="A2559">
            <v>273303</v>
          </cell>
          <cell r="B2559" t="str">
            <v>硬質ビニル電線管</v>
          </cell>
          <cell r="C2559" t="str">
            <v>VE28mm・隠ぺい又はコンクリート打込</v>
          </cell>
          <cell r="D2559" t="str">
            <v>ｍ</v>
          </cell>
          <cell r="E2559">
            <v>1320</v>
          </cell>
          <cell r="F2559" t="str">
            <v>P-116</v>
          </cell>
          <cell r="G2559">
            <v>273303</v>
          </cell>
        </row>
        <row r="2560">
          <cell r="A2560">
            <v>273304</v>
          </cell>
          <cell r="B2560" t="str">
            <v>硬質ビニル電線管</v>
          </cell>
          <cell r="C2560" t="str">
            <v>VE36mm・隠ぺい又はコンクリート打込</v>
          </cell>
          <cell r="D2560" t="str">
            <v>ｍ</v>
          </cell>
          <cell r="E2560">
            <v>1780</v>
          </cell>
          <cell r="F2560" t="str">
            <v>P-116</v>
          </cell>
          <cell r="G2560">
            <v>273304</v>
          </cell>
        </row>
        <row r="2561">
          <cell r="A2561">
            <v>273305</v>
          </cell>
          <cell r="B2561" t="str">
            <v>硬質ビニル電線管</v>
          </cell>
          <cell r="C2561" t="str">
            <v>VE42mm・隠ぺい又はコンクリート打込</v>
          </cell>
          <cell r="D2561" t="str">
            <v>ｍ</v>
          </cell>
          <cell r="E2561">
            <v>2260</v>
          </cell>
          <cell r="F2561" t="str">
            <v>P-116</v>
          </cell>
          <cell r="G2561">
            <v>273305</v>
          </cell>
        </row>
        <row r="2562">
          <cell r="A2562">
            <v>273306</v>
          </cell>
          <cell r="B2562" t="str">
            <v>硬質ビニル電線管</v>
          </cell>
          <cell r="C2562" t="str">
            <v>VE54mm・隠ぺい又はコンクリート打込</v>
          </cell>
          <cell r="D2562" t="str">
            <v>ｍ</v>
          </cell>
          <cell r="E2562">
            <v>2790</v>
          </cell>
          <cell r="F2562" t="str">
            <v>P-116</v>
          </cell>
          <cell r="G2562">
            <v>273306</v>
          </cell>
        </row>
        <row r="2563">
          <cell r="A2563">
            <v>273307</v>
          </cell>
          <cell r="B2563" t="str">
            <v>硬質ビニル電線管</v>
          </cell>
          <cell r="C2563" t="str">
            <v>VE70mm・隠ぺい又はコンクリート打込</v>
          </cell>
          <cell r="D2563" t="str">
            <v>ｍ</v>
          </cell>
          <cell r="E2563">
            <v>3510</v>
          </cell>
          <cell r="F2563" t="str">
            <v>P-116</v>
          </cell>
          <cell r="G2563">
            <v>273307</v>
          </cell>
        </row>
        <row r="2564">
          <cell r="A2564">
            <v>273308</v>
          </cell>
          <cell r="B2564" t="str">
            <v>硬質ビニル電線管</v>
          </cell>
          <cell r="C2564" t="str">
            <v>VE82mm・隠ぺい又はコンクリート打込</v>
          </cell>
          <cell r="D2564" t="str">
            <v>ｍ</v>
          </cell>
          <cell r="E2564">
            <v>4410</v>
          </cell>
          <cell r="F2564" t="str">
            <v>P-116</v>
          </cell>
          <cell r="G2564">
            <v>273308</v>
          </cell>
        </row>
        <row r="2565">
          <cell r="A2565">
            <v>273321</v>
          </cell>
          <cell r="B2565" t="str">
            <v>ねじなし電線管</v>
          </cell>
          <cell r="C2565" t="str">
            <v>E19mm・隠ぺい又はコンクリート打込</v>
          </cell>
          <cell r="D2565" t="str">
            <v>ｍ</v>
          </cell>
          <cell r="E2565">
            <v>880</v>
          </cell>
          <cell r="F2565" t="str">
            <v>P-116</v>
          </cell>
          <cell r="G2565">
            <v>273321</v>
          </cell>
        </row>
        <row r="2566">
          <cell r="A2566">
            <v>273322</v>
          </cell>
          <cell r="B2566" t="str">
            <v>ねじなし電線管</v>
          </cell>
          <cell r="C2566" t="str">
            <v>E25mm・隠ぺい又はコンクリート打込</v>
          </cell>
          <cell r="D2566" t="str">
            <v>ｍ</v>
          </cell>
          <cell r="E2566">
            <v>1190</v>
          </cell>
          <cell r="F2566" t="str">
            <v>P-116</v>
          </cell>
          <cell r="G2566">
            <v>273322</v>
          </cell>
        </row>
        <row r="2567">
          <cell r="A2567">
            <v>273323</v>
          </cell>
          <cell r="B2567" t="str">
            <v>ねじなし電線管</v>
          </cell>
          <cell r="C2567" t="str">
            <v>E31mm・隠ぺい又はコンクリート打込</v>
          </cell>
          <cell r="D2567" t="str">
            <v>ｍ</v>
          </cell>
          <cell r="E2567">
            <v>1550</v>
          </cell>
          <cell r="F2567" t="str">
            <v>P-116</v>
          </cell>
          <cell r="G2567">
            <v>273323</v>
          </cell>
        </row>
        <row r="2568">
          <cell r="A2568">
            <v>273324</v>
          </cell>
          <cell r="B2568" t="str">
            <v>ねじなし電線管</v>
          </cell>
          <cell r="C2568" t="str">
            <v>E39mm・隠ぺい又はコンクリート打込</v>
          </cell>
          <cell r="D2568" t="str">
            <v>ｍ</v>
          </cell>
          <cell r="E2568">
            <v>1860</v>
          </cell>
          <cell r="F2568" t="str">
            <v>P-116</v>
          </cell>
          <cell r="G2568">
            <v>273324</v>
          </cell>
        </row>
        <row r="2569">
          <cell r="A2569">
            <v>273325</v>
          </cell>
          <cell r="B2569" t="str">
            <v>ねじなし電線管</v>
          </cell>
          <cell r="C2569" t="str">
            <v>E51mm・隠ぺい又はコンクリート打込</v>
          </cell>
          <cell r="D2569" t="str">
            <v>ｍ</v>
          </cell>
          <cell r="E2569">
            <v>2560</v>
          </cell>
          <cell r="F2569" t="str">
            <v>P-116</v>
          </cell>
          <cell r="G2569">
            <v>273325</v>
          </cell>
        </row>
        <row r="2570">
          <cell r="A2570">
            <v>273326</v>
          </cell>
          <cell r="B2570" t="str">
            <v>ねじなし電線管</v>
          </cell>
          <cell r="C2570" t="str">
            <v>E63mm・隠ぺい又はコンクリート打込</v>
          </cell>
          <cell r="D2570" t="str">
            <v>ｍ</v>
          </cell>
          <cell r="E2570">
            <v>3520</v>
          </cell>
          <cell r="F2570" t="str">
            <v>P-116</v>
          </cell>
          <cell r="G2570">
            <v>273326</v>
          </cell>
        </row>
        <row r="2571">
          <cell r="A2571">
            <v>273327</v>
          </cell>
          <cell r="B2571" t="str">
            <v>ねじなし電線管</v>
          </cell>
          <cell r="C2571" t="str">
            <v>E75mm・隠ぺい又はコンクリート打込</v>
          </cell>
          <cell r="D2571" t="str">
            <v>ｍ</v>
          </cell>
          <cell r="E2571">
            <v>4190</v>
          </cell>
          <cell r="F2571" t="str">
            <v>P-116</v>
          </cell>
          <cell r="G2571">
            <v>273327</v>
          </cell>
        </row>
        <row r="2572">
          <cell r="A2572">
            <v>273341</v>
          </cell>
          <cell r="B2572" t="str">
            <v>薄鋼電線管</v>
          </cell>
          <cell r="C2572" t="str">
            <v>C19mm・隠ぺい又はコンクリート打込</v>
          </cell>
          <cell r="D2572" t="str">
            <v>ｍ</v>
          </cell>
          <cell r="E2572">
            <v>1060</v>
          </cell>
          <cell r="F2572" t="str">
            <v>P-116</v>
          </cell>
          <cell r="G2572">
            <v>273341</v>
          </cell>
        </row>
        <row r="2573">
          <cell r="A2573">
            <v>273342</v>
          </cell>
          <cell r="B2573" t="str">
            <v>薄鋼電線管</v>
          </cell>
          <cell r="C2573" t="str">
            <v>C25mm・隠ぺい又はコンクリート打込</v>
          </cell>
          <cell r="D2573" t="str">
            <v>ｍ</v>
          </cell>
          <cell r="E2573">
            <v>1430</v>
          </cell>
          <cell r="F2573" t="str">
            <v>P-116</v>
          </cell>
          <cell r="G2573">
            <v>273342</v>
          </cell>
        </row>
        <row r="2574">
          <cell r="A2574">
            <v>273343</v>
          </cell>
          <cell r="B2574" t="str">
            <v>薄鋼電線管</v>
          </cell>
          <cell r="C2574" t="str">
            <v>C31mm・隠ぺい又はコンクリート打込</v>
          </cell>
          <cell r="D2574" t="str">
            <v>ｍ</v>
          </cell>
          <cell r="E2574">
            <v>1840</v>
          </cell>
          <cell r="F2574" t="str">
            <v>P-116</v>
          </cell>
          <cell r="G2574">
            <v>273343</v>
          </cell>
        </row>
        <row r="2575">
          <cell r="A2575">
            <v>273344</v>
          </cell>
          <cell r="B2575" t="str">
            <v>薄鋼電線管</v>
          </cell>
          <cell r="C2575" t="str">
            <v>C39mm・隠ぺい又はコンクリート打込</v>
          </cell>
          <cell r="D2575" t="str">
            <v>ｍ</v>
          </cell>
          <cell r="E2575">
            <v>2230</v>
          </cell>
          <cell r="F2575" t="str">
            <v>P-116</v>
          </cell>
          <cell r="G2575">
            <v>273344</v>
          </cell>
        </row>
        <row r="2576">
          <cell r="A2576">
            <v>273345</v>
          </cell>
          <cell r="B2576" t="str">
            <v>薄鋼電線管</v>
          </cell>
          <cell r="C2576" t="str">
            <v>C51mm・隠ぺい又はコンクリート打込</v>
          </cell>
          <cell r="D2576" t="str">
            <v>ｍ</v>
          </cell>
          <cell r="E2576">
            <v>3050</v>
          </cell>
          <cell r="F2576" t="str">
            <v>P-116</v>
          </cell>
          <cell r="G2576">
            <v>273345</v>
          </cell>
        </row>
        <row r="2577">
          <cell r="A2577">
            <v>273346</v>
          </cell>
          <cell r="B2577" t="str">
            <v>薄鋼電線管</v>
          </cell>
          <cell r="C2577" t="str">
            <v>C63mm・隠ぺい又はコンクリート打込</v>
          </cell>
          <cell r="D2577" t="str">
            <v>ｍ</v>
          </cell>
          <cell r="E2577">
            <v>4220</v>
          </cell>
          <cell r="F2577" t="str">
            <v>P-116</v>
          </cell>
          <cell r="G2577">
            <v>273346</v>
          </cell>
        </row>
        <row r="2578">
          <cell r="A2578">
            <v>273347</v>
          </cell>
          <cell r="B2578" t="str">
            <v>薄鋼電線管</v>
          </cell>
          <cell r="C2578" t="str">
            <v>C75mm・隠ぺい又はコンクリート打込</v>
          </cell>
          <cell r="D2578" t="str">
            <v>ｍ</v>
          </cell>
          <cell r="E2578">
            <v>4970</v>
          </cell>
          <cell r="F2578" t="str">
            <v>P-116</v>
          </cell>
          <cell r="G2578">
            <v>273347</v>
          </cell>
        </row>
        <row r="2579">
          <cell r="A2579">
            <v>273361</v>
          </cell>
          <cell r="B2579" t="str">
            <v>厚鋼電線管</v>
          </cell>
          <cell r="C2579" t="str">
            <v>G16mm・隠ぺい又はコンクリート打込</v>
          </cell>
          <cell r="D2579" t="str">
            <v>ｍ</v>
          </cell>
          <cell r="E2579">
            <v>1280</v>
          </cell>
          <cell r="F2579" t="str">
            <v>P-116</v>
          </cell>
          <cell r="G2579">
            <v>273361</v>
          </cell>
        </row>
        <row r="2580">
          <cell r="A2580">
            <v>273362</v>
          </cell>
          <cell r="B2580" t="str">
            <v>厚鋼電線管</v>
          </cell>
          <cell r="C2580" t="str">
            <v>G22mm・隠ぺい又はコンクリート打込</v>
          </cell>
          <cell r="D2580" t="str">
            <v>ｍ</v>
          </cell>
          <cell r="E2580">
            <v>1680</v>
          </cell>
          <cell r="F2580" t="str">
            <v>P-116</v>
          </cell>
          <cell r="G2580">
            <v>273362</v>
          </cell>
        </row>
        <row r="2581">
          <cell r="A2581">
            <v>273363</v>
          </cell>
          <cell r="B2581" t="str">
            <v>厚鋼電線管</v>
          </cell>
          <cell r="C2581" t="str">
            <v>G28mm・隠ぺい又はコンクリート打込</v>
          </cell>
          <cell r="D2581" t="str">
            <v>ｍ</v>
          </cell>
          <cell r="E2581">
            <v>2200</v>
          </cell>
          <cell r="F2581" t="str">
            <v>P-116</v>
          </cell>
          <cell r="G2581">
            <v>273363</v>
          </cell>
        </row>
        <row r="2582">
          <cell r="A2582">
            <v>273364</v>
          </cell>
          <cell r="B2582" t="str">
            <v>厚鋼電線管</v>
          </cell>
          <cell r="C2582" t="str">
            <v>G36mm・隠ぺい又はコンクリート打込</v>
          </cell>
          <cell r="D2582" t="str">
            <v>ｍ</v>
          </cell>
          <cell r="E2582">
            <v>2660</v>
          </cell>
          <cell r="F2582" t="str">
            <v>P-116</v>
          </cell>
          <cell r="G2582">
            <v>273364</v>
          </cell>
        </row>
        <row r="2583">
          <cell r="A2583">
            <v>273365</v>
          </cell>
          <cell r="B2583" t="str">
            <v>厚鋼電線管</v>
          </cell>
          <cell r="C2583" t="str">
            <v>G42mm・隠ぺい又はコンクリート打込</v>
          </cell>
          <cell r="D2583" t="str">
            <v>ｍ</v>
          </cell>
          <cell r="E2583">
            <v>3550</v>
          </cell>
          <cell r="F2583" t="str">
            <v>P-116</v>
          </cell>
          <cell r="G2583">
            <v>273365</v>
          </cell>
        </row>
        <row r="2584">
          <cell r="A2584">
            <v>273366</v>
          </cell>
          <cell r="B2584" t="str">
            <v>厚鋼電線管</v>
          </cell>
          <cell r="C2584" t="str">
            <v>G54mm・隠ぺい又はコンクリート打込</v>
          </cell>
          <cell r="D2584" t="str">
            <v>ｍ</v>
          </cell>
          <cell r="E2584">
            <v>4850</v>
          </cell>
          <cell r="F2584" t="str">
            <v>P-116</v>
          </cell>
          <cell r="G2584">
            <v>273366</v>
          </cell>
        </row>
        <row r="2585">
          <cell r="A2585">
            <v>273367</v>
          </cell>
          <cell r="B2585" t="str">
            <v>厚鋼電線管</v>
          </cell>
          <cell r="C2585" t="str">
            <v>G70mm・隠ぺい又はコンクリート打込</v>
          </cell>
          <cell r="D2585" t="str">
            <v>ｍ</v>
          </cell>
          <cell r="E2585">
            <v>5850</v>
          </cell>
          <cell r="F2585" t="str">
            <v>P-117</v>
          </cell>
          <cell r="G2585">
            <v>273367</v>
          </cell>
        </row>
        <row r="2586">
          <cell r="A2586">
            <v>273368</v>
          </cell>
          <cell r="B2586" t="str">
            <v>厚鋼電線管</v>
          </cell>
          <cell r="C2586" t="str">
            <v>G82mm・隠ぺい又はコンクリート打込</v>
          </cell>
          <cell r="D2586" t="str">
            <v>ｍ</v>
          </cell>
          <cell r="E2586">
            <v>7100</v>
          </cell>
          <cell r="F2586" t="str">
            <v>P-117</v>
          </cell>
          <cell r="G2586">
            <v>273368</v>
          </cell>
        </row>
        <row r="2587">
          <cell r="A2587">
            <v>273369</v>
          </cell>
          <cell r="B2587" t="str">
            <v>厚鋼電線管</v>
          </cell>
          <cell r="C2587" t="str">
            <v>G92mm・隠ぺい又はコンクリート打込</v>
          </cell>
          <cell r="D2587" t="str">
            <v>ｍ</v>
          </cell>
          <cell r="E2587">
            <v>8970</v>
          </cell>
          <cell r="F2587" t="str">
            <v>P-117</v>
          </cell>
          <cell r="G2587">
            <v>273369</v>
          </cell>
        </row>
        <row r="2588">
          <cell r="A2588">
            <v>273370</v>
          </cell>
          <cell r="B2588" t="str">
            <v>厚鋼電線管</v>
          </cell>
          <cell r="C2588" t="str">
            <v>G104mm・隠ぺい又はコンクリート打込</v>
          </cell>
          <cell r="D2588" t="str">
            <v>ｍ</v>
          </cell>
          <cell r="E2588">
            <v>10000</v>
          </cell>
          <cell r="F2588" t="str">
            <v>P-117</v>
          </cell>
          <cell r="G2588">
            <v>273370</v>
          </cell>
        </row>
        <row r="2589">
          <cell r="A2589">
            <v>274001</v>
          </cell>
          <cell r="B2589" t="str">
            <v>立水栓</v>
          </cell>
          <cell r="C2589" t="str">
            <v>φ13・15mm用</v>
          </cell>
          <cell r="D2589" t="str">
            <v>栓</v>
          </cell>
          <cell r="E2589">
            <v>2450</v>
          </cell>
          <cell r="F2589" t="str">
            <v>P-118</v>
          </cell>
          <cell r="G2589">
            <v>274001</v>
          </cell>
        </row>
        <row r="2590">
          <cell r="A2590">
            <v>274011</v>
          </cell>
          <cell r="B2590" t="str">
            <v>横水栓</v>
          </cell>
          <cell r="C2590" t="str">
            <v>φ13・15mm用</v>
          </cell>
          <cell r="D2590" t="str">
            <v>栓</v>
          </cell>
          <cell r="E2590">
            <v>2080</v>
          </cell>
          <cell r="F2590" t="str">
            <v>P-118</v>
          </cell>
          <cell r="G2590">
            <v>274011</v>
          </cell>
        </row>
        <row r="2591">
          <cell r="A2591">
            <v>274012</v>
          </cell>
          <cell r="B2591" t="str">
            <v>横水栓</v>
          </cell>
          <cell r="C2591" t="str">
            <v>φ20mm用</v>
          </cell>
          <cell r="D2591" t="str">
            <v>栓</v>
          </cell>
          <cell r="E2591">
            <v>2760</v>
          </cell>
          <cell r="F2591" t="str">
            <v>P-118</v>
          </cell>
          <cell r="G2591">
            <v>274012</v>
          </cell>
        </row>
        <row r="2592">
          <cell r="A2592">
            <v>274021</v>
          </cell>
          <cell r="B2592" t="str">
            <v>ホーム水栓</v>
          </cell>
          <cell r="C2592" t="str">
            <v>φ13・15mm用</v>
          </cell>
          <cell r="D2592" t="str">
            <v>栓</v>
          </cell>
          <cell r="E2592">
            <v>2530</v>
          </cell>
          <cell r="F2592" t="str">
            <v>P-118</v>
          </cell>
          <cell r="G2592">
            <v>274021</v>
          </cell>
        </row>
        <row r="2593">
          <cell r="A2593">
            <v>274025</v>
          </cell>
          <cell r="B2593" t="str">
            <v>ホーム水栓</v>
          </cell>
          <cell r="C2593" t="str">
            <v>φ20mm用</v>
          </cell>
          <cell r="D2593" t="str">
            <v>栓</v>
          </cell>
          <cell r="E2593">
            <v>3450</v>
          </cell>
          <cell r="F2593" t="str">
            <v>P-118</v>
          </cell>
          <cell r="G2593">
            <v>274025</v>
          </cell>
        </row>
        <row r="2594">
          <cell r="A2594">
            <v>274031</v>
          </cell>
          <cell r="B2594" t="str">
            <v>自在水栓</v>
          </cell>
          <cell r="C2594" t="str">
            <v>φ13・15mm用</v>
          </cell>
          <cell r="D2594" t="str">
            <v>栓</v>
          </cell>
          <cell r="E2594">
            <v>2310</v>
          </cell>
          <cell r="F2594" t="str">
            <v>P-118</v>
          </cell>
          <cell r="G2594">
            <v>274031</v>
          </cell>
        </row>
        <row r="2595">
          <cell r="A2595">
            <v>274035</v>
          </cell>
          <cell r="B2595" t="str">
            <v>自在水栓</v>
          </cell>
          <cell r="C2595" t="str">
            <v>φ20mm用</v>
          </cell>
          <cell r="D2595" t="str">
            <v>栓</v>
          </cell>
          <cell r="E2595">
            <v>3590</v>
          </cell>
          <cell r="F2595" t="str">
            <v>P-118</v>
          </cell>
          <cell r="G2595">
            <v>274035</v>
          </cell>
        </row>
        <row r="2596">
          <cell r="A2596">
            <v>274041</v>
          </cell>
          <cell r="B2596" t="str">
            <v>散水栓・箱付</v>
          </cell>
          <cell r="C2596" t="str">
            <v>φ13・15mm用･鋳鉄製310×200</v>
          </cell>
          <cell r="D2596" t="str">
            <v>栓</v>
          </cell>
          <cell r="E2596">
            <v>15100</v>
          </cell>
          <cell r="F2596" t="str">
            <v>P-118</v>
          </cell>
          <cell r="G2596">
            <v>274041</v>
          </cell>
        </row>
        <row r="2597">
          <cell r="A2597">
            <v>274061</v>
          </cell>
          <cell r="B2597" t="str">
            <v>混合水栓</v>
          </cell>
          <cell r="C2597" t="str">
            <v>φ13・15mm用</v>
          </cell>
          <cell r="D2597" t="str">
            <v>栓</v>
          </cell>
          <cell r="E2597">
            <v>8600</v>
          </cell>
          <cell r="F2597" t="str">
            <v>P-118</v>
          </cell>
          <cell r="G2597">
            <v>274061</v>
          </cell>
        </row>
        <row r="2598">
          <cell r="A2598">
            <v>274065</v>
          </cell>
          <cell r="B2598" t="str">
            <v>シャワー付混合水栓</v>
          </cell>
          <cell r="C2598" t="str">
            <v>φ13・15mm用</v>
          </cell>
          <cell r="D2598" t="str">
            <v>栓</v>
          </cell>
          <cell r="E2598">
            <v>11200</v>
          </cell>
          <cell r="F2598" t="str">
            <v>P-118</v>
          </cell>
          <cell r="G2598">
            <v>274065</v>
          </cell>
        </row>
        <row r="2599">
          <cell r="A2599">
            <v>274071</v>
          </cell>
          <cell r="B2599" t="str">
            <v>シングルレバー混合水栓</v>
          </cell>
          <cell r="C2599" t="str">
            <v>φ13・15mm用</v>
          </cell>
          <cell r="D2599" t="str">
            <v>栓</v>
          </cell>
          <cell r="E2599">
            <v>12600</v>
          </cell>
          <cell r="F2599" t="str">
            <v>P-118</v>
          </cell>
          <cell r="G2599">
            <v>274071</v>
          </cell>
        </row>
        <row r="2600">
          <cell r="A2600">
            <v>274075</v>
          </cell>
          <cell r="B2600" t="str">
            <v>シャワーバス水栓</v>
          </cell>
          <cell r="C2600" t="str">
            <v>サーモ付･φ13mm用</v>
          </cell>
          <cell r="D2600" t="str">
            <v>栓</v>
          </cell>
          <cell r="E2600">
            <v>41800</v>
          </cell>
          <cell r="F2600" t="str">
            <v>P-118</v>
          </cell>
          <cell r="G2600">
            <v>274075</v>
          </cell>
        </row>
        <row r="2601">
          <cell r="A2601">
            <v>274077</v>
          </cell>
          <cell r="B2601" t="str">
            <v>シャワーバス水栓</v>
          </cell>
          <cell r="C2601" t="str">
            <v>ツーハンドル･φ13mm用</v>
          </cell>
          <cell r="D2601" t="str">
            <v>栓</v>
          </cell>
          <cell r="E2601">
            <v>26400</v>
          </cell>
          <cell r="F2601" t="str">
            <v>P-118</v>
          </cell>
          <cell r="G2601">
            <v>274077</v>
          </cell>
        </row>
        <row r="2602">
          <cell r="A2602">
            <v>274081</v>
          </cell>
          <cell r="B2602" t="str">
            <v>止水栓</v>
          </cell>
          <cell r="C2602" t="str">
            <v>φ13・15mm用･腰高</v>
          </cell>
          <cell r="D2602" t="str">
            <v>栓</v>
          </cell>
          <cell r="E2602">
            <v>3720</v>
          </cell>
          <cell r="F2602" t="str">
            <v>P-118</v>
          </cell>
          <cell r="G2602">
            <v>274081</v>
          </cell>
        </row>
        <row r="2603">
          <cell r="A2603">
            <v>274085</v>
          </cell>
          <cell r="B2603" t="str">
            <v>止水栓</v>
          </cell>
          <cell r="C2603" t="str">
            <v>φ20mm用･腰高</v>
          </cell>
          <cell r="D2603" t="str">
            <v>栓</v>
          </cell>
          <cell r="E2603">
            <v>3980</v>
          </cell>
          <cell r="F2603" t="str">
            <v>P-118</v>
          </cell>
          <cell r="G2603">
            <v>274085</v>
          </cell>
        </row>
        <row r="2604">
          <cell r="A2604">
            <v>274091</v>
          </cell>
          <cell r="B2604" t="str">
            <v>水抜栓</v>
          </cell>
          <cell r="C2604" t="str">
            <v>φ13mm用</v>
          </cell>
          <cell r="D2604" t="str">
            <v>ヶ所</v>
          </cell>
          <cell r="E2604">
            <v>24200</v>
          </cell>
          <cell r="F2604" t="str">
            <v>P-118</v>
          </cell>
          <cell r="G2604">
            <v>274091</v>
          </cell>
        </row>
        <row r="2605">
          <cell r="A2605">
            <v>274094</v>
          </cell>
          <cell r="B2605" t="str">
            <v>水抜栓・(寒冷地用)</v>
          </cell>
          <cell r="C2605" t="str">
            <v>φ13mm用</v>
          </cell>
          <cell r="D2605" t="str">
            <v>ヶ所</v>
          </cell>
          <cell r="E2605">
            <v>34300</v>
          </cell>
          <cell r="F2605" t="str">
            <v>P-118</v>
          </cell>
          <cell r="G2605">
            <v>274094</v>
          </cell>
        </row>
        <row r="2606">
          <cell r="A2606">
            <v>274097</v>
          </cell>
          <cell r="B2606" t="str">
            <v>水抜栓・(寒冷地用)</v>
          </cell>
          <cell r="C2606" t="str">
            <v>φ20mm用</v>
          </cell>
          <cell r="D2606" t="str">
            <v>ヶ所</v>
          </cell>
          <cell r="E2606">
            <v>43100</v>
          </cell>
          <cell r="F2606" t="str">
            <v>P-118</v>
          </cell>
          <cell r="G2606">
            <v>274097</v>
          </cell>
        </row>
        <row r="2607">
          <cell r="A2607">
            <v>274101</v>
          </cell>
          <cell r="B2607" t="str">
            <v>屋内給水(湯)配管</v>
          </cell>
          <cell r="C2607" t="str">
            <v>栓</v>
          </cell>
          <cell r="D2607" t="str">
            <v>栓</v>
          </cell>
          <cell r="E2607">
            <v>37200</v>
          </cell>
          <cell r="F2607" t="str">
            <v>P-118</v>
          </cell>
          <cell r="G2607">
            <v>274101</v>
          </cell>
        </row>
        <row r="2608">
          <cell r="A2608">
            <v>274111</v>
          </cell>
          <cell r="B2608" t="str">
            <v>屋内給水(湯)配管</v>
          </cell>
          <cell r="C2608" t="str">
            <v>保温(ロック)共</v>
          </cell>
          <cell r="D2608" t="str">
            <v>栓</v>
          </cell>
          <cell r="E2608">
            <v>47300</v>
          </cell>
          <cell r="F2608" t="str">
            <v>P-118</v>
          </cell>
          <cell r="G2608">
            <v>274111</v>
          </cell>
        </row>
        <row r="2609">
          <cell r="A2609">
            <v>274115</v>
          </cell>
          <cell r="B2609" t="str">
            <v>屋内給水(湯)配管</v>
          </cell>
          <cell r="C2609" t="str">
            <v>保温(ポリスチレン)共</v>
          </cell>
          <cell r="D2609" t="str">
            <v>栓</v>
          </cell>
          <cell r="E2609">
            <v>46500</v>
          </cell>
          <cell r="F2609" t="str">
            <v>P-118</v>
          </cell>
          <cell r="G2609">
            <v>274115</v>
          </cell>
        </row>
        <row r="2610">
          <cell r="A2610">
            <v>274201</v>
          </cell>
          <cell r="B2610" t="str">
            <v>硬質塩ビ管</v>
          </cell>
          <cell r="C2610" t="str">
            <v>φ13mm･屋内給水管</v>
          </cell>
          <cell r="D2610" t="str">
            <v>ｍ</v>
          </cell>
          <cell r="E2610">
            <v>1470</v>
          </cell>
          <cell r="F2610" t="str">
            <v>P-118</v>
          </cell>
          <cell r="G2610">
            <v>274201</v>
          </cell>
        </row>
        <row r="2611">
          <cell r="A2611">
            <v>274202</v>
          </cell>
          <cell r="B2611" t="str">
            <v>硬質塩ビ管</v>
          </cell>
          <cell r="C2611" t="str">
            <v>φ16mm･屋内給水管</v>
          </cell>
          <cell r="D2611" t="str">
            <v>ｍ</v>
          </cell>
          <cell r="E2611">
            <v>1560</v>
          </cell>
          <cell r="F2611" t="str">
            <v>P-118</v>
          </cell>
          <cell r="G2611">
            <v>274202</v>
          </cell>
        </row>
        <row r="2612">
          <cell r="A2612">
            <v>274203</v>
          </cell>
          <cell r="B2612" t="str">
            <v>硬質塩ビ管</v>
          </cell>
          <cell r="C2612" t="str">
            <v>φ20mm･屋内給水管</v>
          </cell>
          <cell r="D2612" t="str">
            <v>ｍ</v>
          </cell>
          <cell r="E2612">
            <v>2130</v>
          </cell>
          <cell r="F2612" t="str">
            <v>P-118</v>
          </cell>
          <cell r="G2612">
            <v>274203</v>
          </cell>
        </row>
        <row r="2613">
          <cell r="A2613">
            <v>274204</v>
          </cell>
          <cell r="B2613" t="str">
            <v>硬質塩ビ管</v>
          </cell>
          <cell r="C2613" t="str">
            <v>φ25mm･屋内給水管</v>
          </cell>
          <cell r="D2613" t="str">
            <v>ｍ</v>
          </cell>
          <cell r="E2613">
            <v>2550</v>
          </cell>
          <cell r="F2613" t="str">
            <v>P-118</v>
          </cell>
          <cell r="G2613">
            <v>274204</v>
          </cell>
        </row>
        <row r="2614">
          <cell r="A2614">
            <v>274205</v>
          </cell>
          <cell r="B2614" t="str">
            <v>硬質塩ビ管</v>
          </cell>
          <cell r="C2614" t="str">
            <v>φ30mm･屋内給水管</v>
          </cell>
          <cell r="D2614" t="str">
            <v>ｍ</v>
          </cell>
          <cell r="E2614">
            <v>2660</v>
          </cell>
          <cell r="F2614" t="str">
            <v>P-118</v>
          </cell>
          <cell r="G2614">
            <v>274205</v>
          </cell>
        </row>
        <row r="2615">
          <cell r="A2615">
            <v>274206</v>
          </cell>
          <cell r="B2615" t="str">
            <v>硬質塩ビ管</v>
          </cell>
          <cell r="C2615" t="str">
            <v>φ40mm・屋内給水管</v>
          </cell>
          <cell r="D2615" t="str">
            <v>ｍ</v>
          </cell>
          <cell r="E2615">
            <v>3680</v>
          </cell>
          <cell r="F2615" t="str">
            <v>P-118</v>
          </cell>
          <cell r="G2615">
            <v>274206</v>
          </cell>
        </row>
        <row r="2616">
          <cell r="A2616">
            <v>274207</v>
          </cell>
          <cell r="B2616" t="str">
            <v>硬質塩ビ管</v>
          </cell>
          <cell r="C2616" t="str">
            <v>φ50mm・屋内給水管</v>
          </cell>
          <cell r="D2616" t="str">
            <v>ｍ</v>
          </cell>
          <cell r="E2616">
            <v>4560</v>
          </cell>
          <cell r="F2616" t="str">
            <v>P-118</v>
          </cell>
          <cell r="G2616">
            <v>274207</v>
          </cell>
        </row>
        <row r="2617">
          <cell r="A2617">
            <v>274211</v>
          </cell>
          <cell r="B2617" t="str">
            <v>ポリエチライニング鉛管</v>
          </cell>
          <cell r="C2617" t="str">
            <v>φ13mm・屋内給水管</v>
          </cell>
          <cell r="D2617" t="str">
            <v>ｍ</v>
          </cell>
          <cell r="E2617">
            <v>8810</v>
          </cell>
          <cell r="F2617" t="str">
            <v>P-118</v>
          </cell>
          <cell r="G2617">
            <v>274211</v>
          </cell>
        </row>
        <row r="2618">
          <cell r="A2618">
            <v>274212</v>
          </cell>
          <cell r="B2618" t="str">
            <v>ポリエチライニング鉛管</v>
          </cell>
          <cell r="C2618" t="str">
            <v>φ20mm・屋内給水管</v>
          </cell>
          <cell r="D2618" t="str">
            <v>ｍ</v>
          </cell>
          <cell r="E2618">
            <v>15100</v>
          </cell>
          <cell r="F2618" t="str">
            <v>P-118</v>
          </cell>
          <cell r="G2618">
            <v>274212</v>
          </cell>
        </row>
        <row r="2619">
          <cell r="A2619">
            <v>274213</v>
          </cell>
          <cell r="B2619" t="str">
            <v>ポリエチライニング鉛管</v>
          </cell>
          <cell r="C2619" t="str">
            <v>φ25mm・屋内給水管</v>
          </cell>
          <cell r="D2619" t="str">
            <v>ｍ</v>
          </cell>
          <cell r="E2619">
            <v>19600</v>
          </cell>
          <cell r="F2619" t="str">
            <v>P-118</v>
          </cell>
          <cell r="G2619">
            <v>274213</v>
          </cell>
        </row>
        <row r="2620">
          <cell r="A2620">
            <v>274215</v>
          </cell>
          <cell r="B2620" t="str">
            <v>ポリエチレン管</v>
          </cell>
          <cell r="C2620" t="str">
            <v>φ13mm・1種(軟質)・水道用・屋内給水管</v>
          </cell>
          <cell r="D2620" t="str">
            <v>ｍ</v>
          </cell>
          <cell r="E2620">
            <v>1610</v>
          </cell>
          <cell r="F2620" t="str">
            <v>P-118</v>
          </cell>
          <cell r="G2620">
            <v>274215</v>
          </cell>
        </row>
        <row r="2621">
          <cell r="A2621">
            <v>274216</v>
          </cell>
          <cell r="B2621" t="str">
            <v>ポリエチレン管</v>
          </cell>
          <cell r="C2621" t="str">
            <v>φ20mm・1種(軟質)・水道用・屋内給水管</v>
          </cell>
          <cell r="D2621" t="str">
            <v>ｍ</v>
          </cell>
          <cell r="E2621">
            <v>2270</v>
          </cell>
          <cell r="F2621" t="str">
            <v>P-118</v>
          </cell>
          <cell r="G2621">
            <v>274216</v>
          </cell>
        </row>
        <row r="2622">
          <cell r="A2622">
            <v>274217</v>
          </cell>
          <cell r="B2622" t="str">
            <v>ポリエチレン管</v>
          </cell>
          <cell r="C2622" t="str">
            <v>φ25mm・1種(軟質)・水道用・屋内給水管</v>
          </cell>
          <cell r="D2622" t="str">
            <v>ｍ</v>
          </cell>
          <cell r="E2622">
            <v>2830</v>
          </cell>
          <cell r="F2622" t="str">
            <v>P-118</v>
          </cell>
          <cell r="G2622">
            <v>274217</v>
          </cell>
        </row>
        <row r="2623">
          <cell r="A2623">
            <v>274221</v>
          </cell>
          <cell r="B2623" t="str">
            <v>硬質塩ビライニング鋼管</v>
          </cell>
          <cell r="C2623" t="str">
            <v>φ15mm・屋内給水管</v>
          </cell>
          <cell r="D2623" t="str">
            <v>ｍ</v>
          </cell>
          <cell r="E2623">
            <v>3240</v>
          </cell>
          <cell r="F2623" t="str">
            <v>P-118</v>
          </cell>
          <cell r="G2623">
            <v>274221</v>
          </cell>
        </row>
        <row r="2624">
          <cell r="A2624">
            <v>274222</v>
          </cell>
          <cell r="B2624" t="str">
            <v>硬質塩ビライニング鋼管</v>
          </cell>
          <cell r="C2624" t="str">
            <v>φ20mm・屋内給水管</v>
          </cell>
          <cell r="D2624" t="str">
            <v>ｍ</v>
          </cell>
          <cell r="E2624">
            <v>3600</v>
          </cell>
          <cell r="F2624" t="str">
            <v>P-118</v>
          </cell>
          <cell r="G2624">
            <v>274222</v>
          </cell>
        </row>
        <row r="2625">
          <cell r="A2625">
            <v>274223</v>
          </cell>
          <cell r="B2625" t="str">
            <v>硬質塩ビライニング鋼管</v>
          </cell>
          <cell r="C2625" t="str">
            <v>φ25mm・屋内給水管</v>
          </cell>
          <cell r="D2625" t="str">
            <v>ｍ</v>
          </cell>
          <cell r="E2625">
            <v>4770</v>
          </cell>
          <cell r="F2625" t="str">
            <v>P-118</v>
          </cell>
          <cell r="G2625">
            <v>274223</v>
          </cell>
        </row>
        <row r="2626">
          <cell r="A2626">
            <v>274224</v>
          </cell>
          <cell r="B2626" t="str">
            <v>硬質塩ビライニング鋼管</v>
          </cell>
          <cell r="C2626" t="str">
            <v>φ32mm・屋内給水管</v>
          </cell>
          <cell r="D2626" t="str">
            <v>ｍ</v>
          </cell>
          <cell r="E2626">
            <v>6040</v>
          </cell>
          <cell r="F2626" t="str">
            <v>P-118</v>
          </cell>
          <cell r="G2626">
            <v>274224</v>
          </cell>
        </row>
        <row r="2627">
          <cell r="A2627">
            <v>274225</v>
          </cell>
          <cell r="B2627" t="str">
            <v>硬質塩ビライニング鋼管</v>
          </cell>
          <cell r="C2627" t="str">
            <v>φ40mm・屋内給水管</v>
          </cell>
          <cell r="D2627" t="str">
            <v>ｍ</v>
          </cell>
          <cell r="E2627">
            <v>6600</v>
          </cell>
          <cell r="F2627" t="str">
            <v>P-118</v>
          </cell>
          <cell r="G2627">
            <v>274225</v>
          </cell>
        </row>
        <row r="2628">
          <cell r="A2628">
            <v>274226</v>
          </cell>
          <cell r="B2628" t="str">
            <v>硬質塩ビライニング鋼管</v>
          </cell>
          <cell r="C2628" t="str">
            <v>φ50mm・屋内給水管</v>
          </cell>
          <cell r="D2628" t="str">
            <v>ｍ</v>
          </cell>
          <cell r="E2628">
            <v>8440</v>
          </cell>
          <cell r="F2628" t="str">
            <v>P-118</v>
          </cell>
          <cell r="G2628">
            <v>274226</v>
          </cell>
        </row>
        <row r="2629">
          <cell r="A2629">
            <v>274227</v>
          </cell>
          <cell r="B2629" t="str">
            <v>硬質塩ビライニング鋼管</v>
          </cell>
          <cell r="C2629" t="str">
            <v>φ65mm・屋内給水管</v>
          </cell>
          <cell r="D2629" t="str">
            <v>ｍ</v>
          </cell>
          <cell r="E2629">
            <v>11500</v>
          </cell>
          <cell r="F2629" t="str">
            <v>P-118</v>
          </cell>
          <cell r="G2629">
            <v>274227</v>
          </cell>
        </row>
        <row r="2630">
          <cell r="A2630">
            <v>274231</v>
          </cell>
          <cell r="B2630" t="str">
            <v>亜鉛メッキ鋼管</v>
          </cell>
          <cell r="C2630" t="str">
            <v>φ15mm・屋内給水管</v>
          </cell>
          <cell r="D2630" t="str">
            <v>ｍ</v>
          </cell>
          <cell r="E2630">
            <v>3060</v>
          </cell>
          <cell r="F2630" t="str">
            <v>P-118</v>
          </cell>
          <cell r="G2630">
            <v>274231</v>
          </cell>
        </row>
        <row r="2631">
          <cell r="A2631">
            <v>274232</v>
          </cell>
          <cell r="B2631" t="str">
            <v>亜鉛メッキ鋼管</v>
          </cell>
          <cell r="C2631" t="str">
            <v>φ20mm・屋内給水管</v>
          </cell>
          <cell r="D2631" t="str">
            <v>ｍ</v>
          </cell>
          <cell r="E2631">
            <v>3490</v>
          </cell>
          <cell r="F2631" t="str">
            <v>P-118</v>
          </cell>
          <cell r="G2631">
            <v>274232</v>
          </cell>
        </row>
        <row r="2632">
          <cell r="A2632">
            <v>274233</v>
          </cell>
          <cell r="B2632" t="str">
            <v>亜鉛メッキ鋼管</v>
          </cell>
          <cell r="C2632" t="str">
            <v>φ25mm・屋内給水管</v>
          </cell>
          <cell r="D2632" t="str">
            <v>ｍ</v>
          </cell>
          <cell r="E2632">
            <v>4630</v>
          </cell>
          <cell r="F2632" t="str">
            <v>P-118</v>
          </cell>
          <cell r="G2632">
            <v>274233</v>
          </cell>
        </row>
        <row r="2633">
          <cell r="A2633">
            <v>274234</v>
          </cell>
          <cell r="B2633" t="str">
            <v>亜鉛メッキ鋼管</v>
          </cell>
          <cell r="C2633" t="str">
            <v>φ32mm・屋内給水管</v>
          </cell>
          <cell r="D2633" t="str">
            <v>ｍ</v>
          </cell>
          <cell r="E2633">
            <v>5820</v>
          </cell>
          <cell r="F2633" t="str">
            <v>P-118</v>
          </cell>
          <cell r="G2633">
            <v>274234</v>
          </cell>
        </row>
        <row r="2634">
          <cell r="A2634">
            <v>274235</v>
          </cell>
          <cell r="B2634" t="str">
            <v>亜鉛メッキ鋼管</v>
          </cell>
          <cell r="C2634" t="str">
            <v>φ40mm・屋内給水管</v>
          </cell>
          <cell r="D2634" t="str">
            <v>ｍ</v>
          </cell>
          <cell r="E2634">
            <v>6340</v>
          </cell>
          <cell r="F2634" t="str">
            <v>P-118</v>
          </cell>
          <cell r="G2634">
            <v>274235</v>
          </cell>
        </row>
        <row r="2635">
          <cell r="A2635">
            <v>274236</v>
          </cell>
          <cell r="B2635" t="str">
            <v>亜鉛メッキ鋼管</v>
          </cell>
          <cell r="C2635" t="str">
            <v>φ50mm・屋内給水管</v>
          </cell>
          <cell r="D2635" t="str">
            <v>ｍ</v>
          </cell>
          <cell r="E2635">
            <v>8110</v>
          </cell>
          <cell r="F2635" t="str">
            <v>P-118</v>
          </cell>
          <cell r="G2635">
            <v>274236</v>
          </cell>
        </row>
        <row r="2636">
          <cell r="A2636">
            <v>274241</v>
          </cell>
          <cell r="B2636" t="str">
            <v>被覆銅管(L型)</v>
          </cell>
          <cell r="C2636" t="str">
            <v>φ1/2(15)屋内給湯管</v>
          </cell>
          <cell r="D2636" t="str">
            <v>ｍ</v>
          </cell>
          <cell r="E2636">
            <v>3550</v>
          </cell>
          <cell r="F2636" t="str">
            <v>P-118</v>
          </cell>
          <cell r="G2636">
            <v>274241</v>
          </cell>
        </row>
        <row r="2637">
          <cell r="A2637">
            <v>274245</v>
          </cell>
          <cell r="B2637" t="str">
            <v>被覆銅管(L型)</v>
          </cell>
          <cell r="C2637" t="str">
            <v>φ3/4(20)屋内給湯管</v>
          </cell>
          <cell r="D2637" t="str">
            <v>ｍ</v>
          </cell>
          <cell r="E2637">
            <v>5450</v>
          </cell>
          <cell r="F2637" t="str">
            <v>P-119</v>
          </cell>
          <cell r="G2637">
            <v>274245</v>
          </cell>
        </row>
        <row r="2638">
          <cell r="A2638">
            <v>274311</v>
          </cell>
          <cell r="B2638" t="str">
            <v>給水管等保温・屋内外地上</v>
          </cell>
          <cell r="C2638" t="str">
            <v>φ15mm･ロックウール保温筒･厚20mm綿布テープ</v>
          </cell>
          <cell r="D2638" t="str">
            <v>ｍ</v>
          </cell>
          <cell r="E2638">
            <v>1040</v>
          </cell>
          <cell r="F2638" t="str">
            <v>P-119</v>
          </cell>
          <cell r="G2638">
            <v>274311</v>
          </cell>
        </row>
        <row r="2639">
          <cell r="A2639">
            <v>274312</v>
          </cell>
          <cell r="B2639" t="str">
            <v>給水管等保温・屋内外地上</v>
          </cell>
          <cell r="C2639" t="str">
            <v>φ20mm･ロックウール保温筒･厚20mm綿布テープ</v>
          </cell>
          <cell r="D2639" t="str">
            <v>ｍ</v>
          </cell>
          <cell r="E2639">
            <v>1110</v>
          </cell>
          <cell r="F2639" t="str">
            <v>P-119</v>
          </cell>
          <cell r="G2639">
            <v>274312</v>
          </cell>
        </row>
        <row r="2640">
          <cell r="A2640">
            <v>274313</v>
          </cell>
          <cell r="B2640" t="str">
            <v>給水管等保温・屋内外地上</v>
          </cell>
          <cell r="C2640" t="str">
            <v>φ25mm･ロックウール保温筒･厚20mm綿布テープ</v>
          </cell>
          <cell r="D2640" t="str">
            <v>ｍ</v>
          </cell>
          <cell r="E2640">
            <v>1230</v>
          </cell>
          <cell r="F2640" t="str">
            <v>P-119</v>
          </cell>
          <cell r="G2640">
            <v>274313</v>
          </cell>
        </row>
        <row r="2641">
          <cell r="A2641">
            <v>274314</v>
          </cell>
          <cell r="B2641" t="str">
            <v>給水管等保温・屋内外地上</v>
          </cell>
          <cell r="C2641" t="str">
            <v>φ32mm･ロックウール保温筒･厚20mm綿布テープ</v>
          </cell>
          <cell r="D2641" t="str">
            <v>ｍ</v>
          </cell>
          <cell r="E2641">
            <v>1310</v>
          </cell>
          <cell r="F2641" t="str">
            <v>P-119</v>
          </cell>
          <cell r="G2641">
            <v>274314</v>
          </cell>
        </row>
        <row r="2642">
          <cell r="A2642">
            <v>274315</v>
          </cell>
          <cell r="B2642" t="str">
            <v>給水管等保温・屋内外地上</v>
          </cell>
          <cell r="C2642" t="str">
            <v>φ40mm･ロックウール保温筒･厚20mm綿布テープ</v>
          </cell>
          <cell r="D2642" t="str">
            <v>ｍ</v>
          </cell>
          <cell r="E2642">
            <v>1420</v>
          </cell>
          <cell r="F2642" t="str">
            <v>P-119</v>
          </cell>
          <cell r="G2642">
            <v>274315</v>
          </cell>
        </row>
        <row r="2643">
          <cell r="A2643">
            <v>274316</v>
          </cell>
          <cell r="B2643" t="str">
            <v>給水管等保温・屋内外地上</v>
          </cell>
          <cell r="C2643" t="str">
            <v>φ50mm･ロックウール保温筒･厚20mm綿布テープ</v>
          </cell>
          <cell r="D2643" t="str">
            <v>ｍ</v>
          </cell>
          <cell r="E2643">
            <v>1580</v>
          </cell>
          <cell r="F2643" t="str">
            <v>P-119</v>
          </cell>
          <cell r="G2643">
            <v>274316</v>
          </cell>
        </row>
        <row r="2644">
          <cell r="A2644">
            <v>274317</v>
          </cell>
          <cell r="B2644" t="str">
            <v>給水管等保温・屋内外地上</v>
          </cell>
          <cell r="C2644" t="str">
            <v>φ65mm･ロックウール保温筒･厚20mm綿布テープ</v>
          </cell>
          <cell r="D2644" t="str">
            <v>ｍ</v>
          </cell>
          <cell r="E2644">
            <v>1740</v>
          </cell>
          <cell r="F2644" t="str">
            <v>P-119</v>
          </cell>
          <cell r="G2644">
            <v>274317</v>
          </cell>
        </row>
        <row r="2645">
          <cell r="A2645">
            <v>274331</v>
          </cell>
          <cell r="B2645" t="str">
            <v>給水管等保温・屋内外地上</v>
          </cell>
          <cell r="C2645" t="str">
            <v>φ15mm･ポリスチレンフォーム保温筒厚20mm綿布</v>
          </cell>
          <cell r="D2645" t="str">
            <v>ｍ</v>
          </cell>
          <cell r="E2645">
            <v>940</v>
          </cell>
          <cell r="F2645" t="str">
            <v>P-119</v>
          </cell>
          <cell r="G2645">
            <v>274331</v>
          </cell>
        </row>
        <row r="2646">
          <cell r="A2646">
            <v>274332</v>
          </cell>
          <cell r="B2646" t="str">
            <v>給水管等保温・屋内外地上</v>
          </cell>
          <cell r="C2646" t="str">
            <v>φ20mm･ポリスチレンフォーム保温筒厚20mm綿布</v>
          </cell>
          <cell r="D2646" t="str">
            <v>ｍ</v>
          </cell>
          <cell r="E2646">
            <v>1020</v>
          </cell>
          <cell r="F2646" t="str">
            <v>P-119</v>
          </cell>
          <cell r="G2646">
            <v>274332</v>
          </cell>
        </row>
        <row r="2647">
          <cell r="A2647">
            <v>274333</v>
          </cell>
          <cell r="B2647" t="str">
            <v>給水管等保温・屋内外地上</v>
          </cell>
          <cell r="C2647" t="str">
            <v>φ25mm･ポリスチレンフォーム保温筒厚20mm綿布</v>
          </cell>
          <cell r="D2647" t="str">
            <v>ｍ</v>
          </cell>
          <cell r="E2647">
            <v>1120</v>
          </cell>
          <cell r="F2647" t="str">
            <v>P-119</v>
          </cell>
          <cell r="G2647">
            <v>274333</v>
          </cell>
        </row>
        <row r="2648">
          <cell r="A2648">
            <v>274334</v>
          </cell>
          <cell r="B2648" t="str">
            <v>給水管等保温・屋内外地上</v>
          </cell>
          <cell r="C2648" t="str">
            <v>φ32mm･ポリスチレンフォーム保温筒厚20mm綿布</v>
          </cell>
          <cell r="D2648" t="str">
            <v>ｍ</v>
          </cell>
          <cell r="E2648">
            <v>1230</v>
          </cell>
          <cell r="F2648" t="str">
            <v>P-119</v>
          </cell>
          <cell r="G2648">
            <v>274334</v>
          </cell>
        </row>
        <row r="2649">
          <cell r="A2649">
            <v>274335</v>
          </cell>
          <cell r="B2649" t="str">
            <v>給水管等保温・屋内外地上</v>
          </cell>
          <cell r="C2649" t="str">
            <v>φ40mm･ポリスチレンフォーム保温筒厚20mm綿布</v>
          </cell>
          <cell r="D2649" t="str">
            <v>ｍ</v>
          </cell>
          <cell r="E2649">
            <v>1360</v>
          </cell>
          <cell r="F2649" t="str">
            <v>P-119</v>
          </cell>
          <cell r="G2649">
            <v>274335</v>
          </cell>
        </row>
        <row r="2650">
          <cell r="A2650">
            <v>274336</v>
          </cell>
          <cell r="B2650" t="str">
            <v>給水管等保温・屋内外地上</v>
          </cell>
          <cell r="C2650" t="str">
            <v>φ50mm･ポリスチレンフォーム保温筒厚20mm綿布</v>
          </cell>
          <cell r="D2650" t="str">
            <v>ｍ</v>
          </cell>
          <cell r="E2650">
            <v>1490</v>
          </cell>
          <cell r="F2650" t="str">
            <v>P-119</v>
          </cell>
          <cell r="G2650">
            <v>274336</v>
          </cell>
        </row>
        <row r="2651">
          <cell r="A2651">
            <v>274337</v>
          </cell>
          <cell r="B2651" t="str">
            <v>給水管等保温・屋内外地上</v>
          </cell>
          <cell r="C2651" t="str">
            <v>φ65mm･ポリスチレンフォーム保温筒厚20mm綿布</v>
          </cell>
          <cell r="D2651" t="str">
            <v>ｍ</v>
          </cell>
          <cell r="E2651">
            <v>1660</v>
          </cell>
          <cell r="F2651" t="str">
            <v>P-119</v>
          </cell>
          <cell r="G2651">
            <v>274337</v>
          </cell>
        </row>
        <row r="2652">
          <cell r="A2652">
            <v>274341</v>
          </cell>
          <cell r="B2652" t="str">
            <v>保温外装(綿布)塗装</v>
          </cell>
          <cell r="C2652" t="str">
            <v>φ40mm未満･露出･調合ペイント</v>
          </cell>
          <cell r="D2652" t="str">
            <v>ｍ</v>
          </cell>
          <cell r="E2652">
            <v>430</v>
          </cell>
          <cell r="F2652" t="str">
            <v>P-119</v>
          </cell>
          <cell r="G2652">
            <v>274341</v>
          </cell>
        </row>
        <row r="2653">
          <cell r="A2653">
            <v>274342</v>
          </cell>
          <cell r="B2653" t="str">
            <v>保温外装(綿布)塗装</v>
          </cell>
          <cell r="C2653" t="str">
            <v>φ40mm以上･露出･調合ペイント</v>
          </cell>
          <cell r="D2653" t="str">
            <v>ｍ</v>
          </cell>
          <cell r="E2653">
            <v>640</v>
          </cell>
          <cell r="F2653" t="str">
            <v>P-119</v>
          </cell>
          <cell r="G2653">
            <v>274342</v>
          </cell>
        </row>
        <row r="2654">
          <cell r="A2654">
            <v>274343</v>
          </cell>
          <cell r="B2654" t="str">
            <v>給水管等塗装(裸管)</v>
          </cell>
          <cell r="C2654" t="str">
            <v>φ40mm未満･調合ペイント</v>
          </cell>
          <cell r="D2654" t="str">
            <v>ｍ</v>
          </cell>
          <cell r="E2654">
            <v>210</v>
          </cell>
          <cell r="F2654" t="str">
            <v>P-119</v>
          </cell>
          <cell r="G2654">
            <v>274343</v>
          </cell>
        </row>
        <row r="2655">
          <cell r="A2655">
            <v>274344</v>
          </cell>
          <cell r="B2655" t="str">
            <v>給水管等塗装(裸管)</v>
          </cell>
          <cell r="C2655" t="str">
            <v>φ40mm以上･調合ペイント</v>
          </cell>
          <cell r="D2655" t="str">
            <v>ｍ</v>
          </cell>
          <cell r="E2655">
            <v>320</v>
          </cell>
          <cell r="F2655" t="str">
            <v>P-119</v>
          </cell>
          <cell r="G2655">
            <v>274344</v>
          </cell>
        </row>
        <row r="2656">
          <cell r="A2656">
            <v>274401</v>
          </cell>
          <cell r="B2656" t="str">
            <v>給水管等保温(屋内)</v>
          </cell>
          <cell r="C2656" t="str">
            <v>ロックウール保温筒</v>
          </cell>
          <cell r="D2656" t="str">
            <v>栓</v>
          </cell>
          <cell r="E2656">
            <v>10100</v>
          </cell>
          <cell r="F2656" t="str">
            <v>P-119</v>
          </cell>
          <cell r="G2656">
            <v>274401</v>
          </cell>
        </row>
        <row r="2657">
          <cell r="A2657">
            <v>274411</v>
          </cell>
          <cell r="B2657" t="str">
            <v>給水管等保温(屋内)</v>
          </cell>
          <cell r="C2657" t="str">
            <v>ポリエチレンフォーム保温筒</v>
          </cell>
          <cell r="D2657" t="str">
            <v>栓</v>
          </cell>
          <cell r="E2657">
            <v>9350</v>
          </cell>
          <cell r="F2657" t="str">
            <v>P-119</v>
          </cell>
          <cell r="G2657">
            <v>274411</v>
          </cell>
        </row>
        <row r="2658">
          <cell r="A2658">
            <v>274501</v>
          </cell>
          <cell r="B2658" t="str">
            <v>ガス瞬間湯沸器</v>
          </cell>
          <cell r="C2658" t="str">
            <v>毎分容量5.1L</v>
          </cell>
          <cell r="D2658" t="str">
            <v>基</v>
          </cell>
          <cell r="E2658">
            <v>38300</v>
          </cell>
          <cell r="F2658" t="str">
            <v>P-119</v>
          </cell>
          <cell r="G2658">
            <v>274501</v>
          </cell>
        </row>
        <row r="2659">
          <cell r="A2659">
            <v>274511</v>
          </cell>
          <cell r="B2659" t="str">
            <v>ガス瞬間湯沸器</v>
          </cell>
          <cell r="C2659" t="str">
            <v>毎分容量8.0L</v>
          </cell>
          <cell r="D2659" t="str">
            <v>基</v>
          </cell>
          <cell r="E2659">
            <v>61200</v>
          </cell>
          <cell r="F2659" t="str">
            <v>P-119</v>
          </cell>
          <cell r="G2659">
            <v>274511</v>
          </cell>
        </row>
        <row r="2660">
          <cell r="A2660">
            <v>274521</v>
          </cell>
          <cell r="B2660" t="str">
            <v>ガス瞬間湯沸器</v>
          </cell>
          <cell r="C2660" t="str">
            <v>屋外壁掛型･本体操作</v>
          </cell>
          <cell r="D2660" t="str">
            <v>基</v>
          </cell>
          <cell r="E2660">
            <v>82800</v>
          </cell>
          <cell r="F2660" t="str">
            <v>P-119</v>
          </cell>
          <cell r="G2660">
            <v>274521</v>
          </cell>
        </row>
        <row r="2661">
          <cell r="A2661">
            <v>274531</v>
          </cell>
          <cell r="B2661" t="str">
            <v>ガス風呂給湯器</v>
          </cell>
          <cell r="C2661" t="str">
            <v>屋外壁掛型･全自動タイプ</v>
          </cell>
          <cell r="D2661" t="str">
            <v>基</v>
          </cell>
          <cell r="E2661">
            <v>318300</v>
          </cell>
          <cell r="F2661" t="str">
            <v>P-119</v>
          </cell>
          <cell r="G2661">
            <v>274531</v>
          </cell>
        </row>
        <row r="2662">
          <cell r="A2662">
            <v>574541</v>
          </cell>
          <cell r="B2662" t="str">
            <v>ガス風呂釜</v>
          </cell>
          <cell r="C2662" t="str">
            <v>屋外据置型･全自動タイプ･追い焚き付</v>
          </cell>
          <cell r="D2662" t="str">
            <v>基</v>
          </cell>
          <cell r="E2662">
            <v>326700</v>
          </cell>
          <cell r="F2662" t="str">
            <v>P-119</v>
          </cell>
          <cell r="G2662">
            <v>574541</v>
          </cell>
        </row>
        <row r="2663">
          <cell r="A2663">
            <v>274551</v>
          </cell>
          <cell r="B2663" t="str">
            <v>ガス風呂釜</v>
          </cell>
          <cell r="C2663" t="str">
            <v>屋内据置型･シャワー付･バランス型</v>
          </cell>
          <cell r="D2663" t="str">
            <v>基</v>
          </cell>
          <cell r="E2663">
            <v>126000</v>
          </cell>
          <cell r="F2663" t="str">
            <v>P-119</v>
          </cell>
          <cell r="G2663">
            <v>274551</v>
          </cell>
        </row>
        <row r="2664">
          <cell r="A2664">
            <v>274561</v>
          </cell>
          <cell r="B2664" t="str">
            <v>ガス風呂釜</v>
          </cell>
          <cell r="C2664" t="str">
            <v>屋内据置型･追い焚き専用</v>
          </cell>
          <cell r="D2664" t="str">
            <v>基</v>
          </cell>
          <cell r="E2664">
            <v>76800</v>
          </cell>
          <cell r="F2664" t="str">
            <v>P-119</v>
          </cell>
          <cell r="G2664">
            <v>274561</v>
          </cell>
        </row>
        <row r="2665">
          <cell r="A2665">
            <v>274571</v>
          </cell>
          <cell r="B2665" t="str">
            <v>石油風呂釜</v>
          </cell>
          <cell r="C2665" t="str">
            <v>屋内据置型･追い焚き専用・(バーナー式)</v>
          </cell>
          <cell r="D2665" t="str">
            <v>基</v>
          </cell>
          <cell r="E2665">
            <v>58600</v>
          </cell>
          <cell r="F2665" t="str">
            <v>P-119</v>
          </cell>
          <cell r="G2665">
            <v>274571</v>
          </cell>
        </row>
        <row r="2666">
          <cell r="A2666">
            <v>274581</v>
          </cell>
          <cell r="B2666" t="str">
            <v>石油風呂釜</v>
          </cell>
          <cell r="C2666" t="str">
            <v>屋外据置型･(圧力噴霧式)</v>
          </cell>
          <cell r="D2666" t="str">
            <v>基</v>
          </cell>
          <cell r="E2666">
            <v>67400</v>
          </cell>
          <cell r="F2666" t="str">
            <v>P-119</v>
          </cell>
          <cell r="G2666">
            <v>274581</v>
          </cell>
        </row>
        <row r="2667">
          <cell r="A2667">
            <v>274591</v>
          </cell>
          <cell r="B2667" t="str">
            <v>石油給湯機</v>
          </cell>
          <cell r="C2667" t="str">
            <v>屋外設置共・無煙突タイプ</v>
          </cell>
          <cell r="D2667" t="str">
            <v>基</v>
          </cell>
          <cell r="E2667">
            <v>172200</v>
          </cell>
          <cell r="F2667" t="str">
            <v>P-119</v>
          </cell>
          <cell r="G2667">
            <v>274591</v>
          </cell>
        </row>
        <row r="2668">
          <cell r="A2668">
            <v>274593</v>
          </cell>
          <cell r="B2668" t="str">
            <v>石油給湯機</v>
          </cell>
          <cell r="C2668" t="str">
            <v>屋内設置共・強制給排気タイプ</v>
          </cell>
          <cell r="D2668" t="str">
            <v>基</v>
          </cell>
          <cell r="E2668">
            <v>176400</v>
          </cell>
          <cell r="F2668" t="str">
            <v>P-119</v>
          </cell>
          <cell r="G2668">
            <v>274593</v>
          </cell>
        </row>
        <row r="2669">
          <cell r="A2669">
            <v>274597</v>
          </cell>
          <cell r="B2669" t="str">
            <v>石油温水ボイラー</v>
          </cell>
          <cell r="C2669" t="str">
            <v>給湯出力60,000Kcal/h・リモコン付</v>
          </cell>
          <cell r="D2669" t="str">
            <v>基</v>
          </cell>
          <cell r="E2669">
            <v>302400</v>
          </cell>
          <cell r="F2669" t="str">
            <v>P-119</v>
          </cell>
          <cell r="G2669">
            <v>274597</v>
          </cell>
        </row>
        <row r="2670">
          <cell r="A2670">
            <v>275001</v>
          </cell>
          <cell r="B2670" t="str">
            <v>屋内給水（湯）配管</v>
          </cell>
          <cell r="C2670" t="str">
            <v>硬質塩ﾋﾞ管・φ13mm</v>
          </cell>
          <cell r="D2670" t="str">
            <v>栓</v>
          </cell>
          <cell r="E2670">
            <v>9670</v>
          </cell>
          <cell r="F2670" t="str">
            <v>P-120</v>
          </cell>
          <cell r="G2670">
            <v>275001</v>
          </cell>
        </row>
        <row r="2671">
          <cell r="A2671">
            <v>275002</v>
          </cell>
          <cell r="B2671" t="str">
            <v>屋内給水（湯）配管</v>
          </cell>
          <cell r="C2671" t="str">
            <v>硬質塩ﾋﾞ管・φ16mm</v>
          </cell>
          <cell r="D2671" t="str">
            <v>栓</v>
          </cell>
          <cell r="E2671">
            <v>9890</v>
          </cell>
          <cell r="F2671" t="str">
            <v>P-120</v>
          </cell>
          <cell r="G2671">
            <v>275002</v>
          </cell>
        </row>
        <row r="2672">
          <cell r="A2672">
            <v>275003</v>
          </cell>
          <cell r="B2672" t="str">
            <v>屋内給水（湯）配管</v>
          </cell>
          <cell r="C2672" t="str">
            <v>硬質塩ﾋﾞ管・φ20mm</v>
          </cell>
          <cell r="D2672" t="str">
            <v>栓</v>
          </cell>
          <cell r="E2672">
            <v>11300</v>
          </cell>
          <cell r="F2672" t="str">
            <v>P-120</v>
          </cell>
          <cell r="G2672">
            <v>275003</v>
          </cell>
        </row>
        <row r="2673">
          <cell r="A2673">
            <v>275011</v>
          </cell>
          <cell r="B2673" t="str">
            <v>屋内給水（湯）配管</v>
          </cell>
          <cell r="C2673" t="str">
            <v>ﾎﾟﾘ鉛管・φ13mm</v>
          </cell>
          <cell r="D2673" t="str">
            <v>栓</v>
          </cell>
          <cell r="E2673">
            <v>28000</v>
          </cell>
          <cell r="F2673" t="str">
            <v>P-120</v>
          </cell>
          <cell r="G2673">
            <v>275011</v>
          </cell>
        </row>
        <row r="2674">
          <cell r="A2674">
            <v>275012</v>
          </cell>
          <cell r="B2674" t="str">
            <v>屋内給水（湯）配管</v>
          </cell>
          <cell r="C2674" t="str">
            <v>ﾎﾟﾘ鉛管・φ20mm</v>
          </cell>
          <cell r="D2674" t="str">
            <v>栓</v>
          </cell>
          <cell r="E2674">
            <v>43700</v>
          </cell>
          <cell r="F2674" t="str">
            <v>P-120</v>
          </cell>
          <cell r="G2674">
            <v>275012</v>
          </cell>
        </row>
        <row r="2675">
          <cell r="A2675">
            <v>275021</v>
          </cell>
          <cell r="B2675" t="str">
            <v>屋内給水（湯）配管</v>
          </cell>
          <cell r="C2675" t="str">
            <v>ﾗｲ鋼管・φ15mm</v>
          </cell>
          <cell r="D2675" t="str">
            <v>栓</v>
          </cell>
          <cell r="E2675">
            <v>14000</v>
          </cell>
          <cell r="F2675" t="str">
            <v>P-120</v>
          </cell>
          <cell r="G2675">
            <v>275021</v>
          </cell>
        </row>
        <row r="2676">
          <cell r="A2676">
            <v>275022</v>
          </cell>
          <cell r="B2676" t="str">
            <v>屋内給水（湯）配管</v>
          </cell>
          <cell r="C2676" t="str">
            <v>ﾗｲ鋼管・φ20mm</v>
          </cell>
          <cell r="D2676" t="str">
            <v>栓</v>
          </cell>
          <cell r="E2676">
            <v>14900</v>
          </cell>
          <cell r="F2676" t="str">
            <v>P-120</v>
          </cell>
          <cell r="G2676">
            <v>275022</v>
          </cell>
        </row>
        <row r="2677">
          <cell r="A2677">
            <v>275031</v>
          </cell>
          <cell r="B2677" t="str">
            <v>屋内給水（湯）配管</v>
          </cell>
          <cell r="C2677" t="str">
            <v>ﾒｯｷ鋼管・φ15mm</v>
          </cell>
          <cell r="D2677" t="str">
            <v>栓</v>
          </cell>
          <cell r="E2677">
            <v>13600</v>
          </cell>
          <cell r="F2677" t="str">
            <v>P-120</v>
          </cell>
          <cell r="G2677">
            <v>275031</v>
          </cell>
        </row>
        <row r="2678">
          <cell r="A2678">
            <v>275032</v>
          </cell>
          <cell r="B2678" t="str">
            <v>屋内給水（湯）配管</v>
          </cell>
          <cell r="C2678" t="str">
            <v>ﾒｯｷ鋼管・φ20mm</v>
          </cell>
          <cell r="D2678" t="str">
            <v>栓</v>
          </cell>
          <cell r="E2678">
            <v>14700</v>
          </cell>
          <cell r="F2678" t="str">
            <v>P-120</v>
          </cell>
          <cell r="G2678">
            <v>275032</v>
          </cell>
        </row>
        <row r="2679">
          <cell r="A2679">
            <v>275101</v>
          </cell>
          <cell r="B2679" t="str">
            <v>屋内給水（湯）配管</v>
          </cell>
          <cell r="C2679" t="str">
            <v>塩ﾋﾞ管・φ13mm・保温（ﾛｯｸ）共</v>
          </cell>
          <cell r="D2679" t="str">
            <v>栓</v>
          </cell>
          <cell r="E2679">
            <v>13400</v>
          </cell>
          <cell r="F2679" t="str">
            <v>P-120</v>
          </cell>
          <cell r="G2679">
            <v>275101</v>
          </cell>
        </row>
        <row r="2680">
          <cell r="A2680">
            <v>275102</v>
          </cell>
          <cell r="B2680" t="str">
            <v>屋内給水（湯）配管</v>
          </cell>
          <cell r="C2680" t="str">
            <v>塩ﾋﾞ管・φ16mm・保温（ﾛｯｸ）共</v>
          </cell>
          <cell r="D2680" t="str">
            <v>栓</v>
          </cell>
          <cell r="E2680">
            <v>13800</v>
          </cell>
          <cell r="F2680" t="str">
            <v>P-120</v>
          </cell>
          <cell r="G2680">
            <v>275102</v>
          </cell>
        </row>
        <row r="2681">
          <cell r="A2681">
            <v>275103</v>
          </cell>
          <cell r="B2681" t="str">
            <v>屋内給水（湯）配管</v>
          </cell>
          <cell r="C2681" t="str">
            <v>塩ﾋﾞ管・φ20mm・保温（ﾛｯｸ）共</v>
          </cell>
          <cell r="D2681" t="str">
            <v>栓</v>
          </cell>
          <cell r="E2681">
            <v>15200</v>
          </cell>
          <cell r="F2681" t="str">
            <v>P-120</v>
          </cell>
          <cell r="G2681">
            <v>275103</v>
          </cell>
        </row>
        <row r="2682">
          <cell r="A2682">
            <v>275111</v>
          </cell>
          <cell r="B2682" t="str">
            <v>屋内給水（湯）配管</v>
          </cell>
          <cell r="C2682" t="str">
            <v>ﾎﾟﾘ鉛管・φ13mm・保温（ﾛｯｸ）共</v>
          </cell>
          <cell r="D2682" t="str">
            <v>栓</v>
          </cell>
          <cell r="E2682">
            <v>31700</v>
          </cell>
          <cell r="F2682" t="str">
            <v>P-120</v>
          </cell>
          <cell r="G2682">
            <v>275111</v>
          </cell>
        </row>
        <row r="2683">
          <cell r="A2683">
            <v>275112</v>
          </cell>
          <cell r="B2683" t="str">
            <v>屋内給水（湯）配管</v>
          </cell>
          <cell r="C2683" t="str">
            <v>ﾎﾟﾘ鉛管・φ20mm・保温（ﾛｯｸ）共</v>
          </cell>
          <cell r="D2683" t="str">
            <v>栓</v>
          </cell>
          <cell r="E2683">
            <v>47600</v>
          </cell>
          <cell r="F2683" t="str">
            <v>P-120</v>
          </cell>
          <cell r="G2683">
            <v>275112</v>
          </cell>
        </row>
        <row r="2684">
          <cell r="A2684">
            <v>275121</v>
          </cell>
          <cell r="B2684" t="str">
            <v>屋内給水（湯）配管</v>
          </cell>
          <cell r="C2684" t="str">
            <v>ﾗｲ鋼管・φ15mm・保温（ﾛｯｸ）共</v>
          </cell>
          <cell r="D2684" t="str">
            <v>栓</v>
          </cell>
          <cell r="E2684">
            <v>17700</v>
          </cell>
          <cell r="F2684" t="str">
            <v>P-120</v>
          </cell>
          <cell r="G2684">
            <v>275121</v>
          </cell>
        </row>
        <row r="2685">
          <cell r="A2685">
            <v>275122</v>
          </cell>
          <cell r="B2685" t="str">
            <v>屋内給水（湯）配管</v>
          </cell>
          <cell r="C2685" t="str">
            <v>ﾗｲ鋼管・φ20mm・保温（ﾛｯｸ）共</v>
          </cell>
          <cell r="D2685" t="str">
            <v>栓</v>
          </cell>
          <cell r="E2685">
            <v>18800</v>
          </cell>
          <cell r="F2685" t="str">
            <v>P-120</v>
          </cell>
          <cell r="G2685">
            <v>275122</v>
          </cell>
        </row>
        <row r="2686">
          <cell r="A2686">
            <v>275131</v>
          </cell>
          <cell r="B2686" t="str">
            <v>屋内給水（湯）配管</v>
          </cell>
          <cell r="C2686" t="str">
            <v>ﾒｯｷ鋼管・φ15mm・保温（ﾛｯｸ）共</v>
          </cell>
          <cell r="D2686" t="str">
            <v>栓</v>
          </cell>
          <cell r="E2686">
            <v>17300</v>
          </cell>
          <cell r="F2686" t="str">
            <v>P-120</v>
          </cell>
          <cell r="G2686">
            <v>275131</v>
          </cell>
        </row>
        <row r="2687">
          <cell r="A2687">
            <v>275132</v>
          </cell>
          <cell r="B2687" t="str">
            <v>屋内給水（湯）配管</v>
          </cell>
          <cell r="C2687" t="str">
            <v>ﾒｯｷ鋼管・φ20mm・保温（ﾛｯｸ）共</v>
          </cell>
          <cell r="D2687" t="str">
            <v>栓</v>
          </cell>
          <cell r="E2687">
            <v>18600</v>
          </cell>
          <cell r="F2687" t="str">
            <v>P-120</v>
          </cell>
          <cell r="G2687">
            <v>275132</v>
          </cell>
        </row>
        <row r="2688">
          <cell r="A2688">
            <v>275201</v>
          </cell>
          <cell r="B2688" t="str">
            <v>屋内給水（湯）配管</v>
          </cell>
          <cell r="C2688" t="str">
            <v>塩ﾋﾞ管・φ13mm・保温（ﾎﾟﾘｽﾁﾚﾝ）共</v>
          </cell>
          <cell r="D2688" t="str">
            <v>栓</v>
          </cell>
          <cell r="E2688">
            <v>13000</v>
          </cell>
          <cell r="F2688" t="str">
            <v>P-120</v>
          </cell>
          <cell r="G2688">
            <v>275201</v>
          </cell>
        </row>
        <row r="2689">
          <cell r="A2689">
            <v>275202</v>
          </cell>
          <cell r="B2689" t="str">
            <v>屋内給水（湯）配管</v>
          </cell>
          <cell r="C2689" t="str">
            <v>塩ﾋﾞ管・φ16mm・保温（ﾎﾟﾘｽﾁﾚﾝ）共</v>
          </cell>
          <cell r="D2689" t="str">
            <v>栓</v>
          </cell>
          <cell r="E2689">
            <v>13500</v>
          </cell>
          <cell r="F2689" t="str">
            <v>P-120</v>
          </cell>
          <cell r="G2689">
            <v>275202</v>
          </cell>
        </row>
        <row r="2690">
          <cell r="A2690">
            <v>275203</v>
          </cell>
          <cell r="B2690" t="str">
            <v>屋内給水（湯）配管</v>
          </cell>
          <cell r="C2690" t="str">
            <v>塩ﾋﾞ管・φ20mm・保温（ﾎﾟﾘｽﾁﾚﾝ）共</v>
          </cell>
          <cell r="D2690" t="str">
            <v>栓</v>
          </cell>
          <cell r="E2690">
            <v>14900</v>
          </cell>
          <cell r="F2690" t="str">
            <v>P-120</v>
          </cell>
          <cell r="G2690">
            <v>275203</v>
          </cell>
        </row>
        <row r="2691">
          <cell r="A2691">
            <v>275211</v>
          </cell>
          <cell r="B2691" t="str">
            <v>屋内給水（湯）配管</v>
          </cell>
          <cell r="C2691" t="str">
            <v>ﾎﾟﾘ鉛管・φ13mm・保温（ﾎﾟﾘｽﾁﾚﾝ）共</v>
          </cell>
          <cell r="D2691" t="str">
            <v>栓</v>
          </cell>
          <cell r="E2691">
            <v>31300</v>
          </cell>
          <cell r="F2691" t="str">
            <v>P-120</v>
          </cell>
          <cell r="G2691">
            <v>275211</v>
          </cell>
        </row>
        <row r="2692">
          <cell r="A2692">
            <v>275212</v>
          </cell>
          <cell r="B2692" t="str">
            <v>屋内給水（湯）配管</v>
          </cell>
          <cell r="C2692" t="str">
            <v>ﾎﾟﾘ鉛管・φ20mm・保温（ﾎﾟﾘｽﾁﾚﾝ）共</v>
          </cell>
          <cell r="D2692" t="str">
            <v>栓</v>
          </cell>
          <cell r="E2692">
            <v>47300</v>
          </cell>
          <cell r="F2692" t="str">
            <v>P-120</v>
          </cell>
          <cell r="G2692">
            <v>275212</v>
          </cell>
        </row>
        <row r="2693">
          <cell r="A2693">
            <v>275221</v>
          </cell>
          <cell r="B2693" t="str">
            <v>屋内給水（湯）配管</v>
          </cell>
          <cell r="C2693" t="str">
            <v>ﾗｲ鋼管・φ15mm・保温（ﾎﾟﾘｽﾁﾚﾝ）共</v>
          </cell>
          <cell r="D2693" t="str">
            <v>栓</v>
          </cell>
          <cell r="E2693">
            <v>17300</v>
          </cell>
          <cell r="F2693" t="str">
            <v>P-120</v>
          </cell>
          <cell r="G2693">
            <v>275221</v>
          </cell>
        </row>
        <row r="2694">
          <cell r="A2694">
            <v>275222</v>
          </cell>
          <cell r="B2694" t="str">
            <v>屋内給水（湯）配管</v>
          </cell>
          <cell r="C2694" t="str">
            <v>ﾗｲ鋼管・φ20mm・保温（ﾎﾟﾘｽﾁﾚﾝ）共</v>
          </cell>
          <cell r="D2694" t="str">
            <v>栓</v>
          </cell>
          <cell r="E2694">
            <v>18500</v>
          </cell>
          <cell r="F2694" t="str">
            <v>P-120</v>
          </cell>
          <cell r="G2694">
            <v>275222</v>
          </cell>
        </row>
        <row r="2695">
          <cell r="A2695">
            <v>275231</v>
          </cell>
          <cell r="B2695" t="str">
            <v>屋内給水（湯）配管</v>
          </cell>
          <cell r="C2695" t="str">
            <v>ﾒｯｷ鋼管・φ15mm・保温（ﾎﾟﾘｽﾁﾚﾝ）共</v>
          </cell>
          <cell r="D2695" t="str">
            <v>栓</v>
          </cell>
          <cell r="E2695">
            <v>16900</v>
          </cell>
          <cell r="F2695" t="str">
            <v>P-120</v>
          </cell>
          <cell r="G2695">
            <v>275231</v>
          </cell>
        </row>
        <row r="2696">
          <cell r="A2696">
            <v>275232</v>
          </cell>
          <cell r="B2696" t="str">
            <v>屋内給水（湯）配管</v>
          </cell>
          <cell r="C2696" t="str">
            <v>ﾒｯｷ鋼管・φ20mm・保温（ﾎﾟﾘｽﾁﾚﾝ）共</v>
          </cell>
          <cell r="D2696" t="str">
            <v>栓</v>
          </cell>
          <cell r="E2696">
            <v>18300</v>
          </cell>
          <cell r="F2696" t="str">
            <v>P-120</v>
          </cell>
          <cell r="G2696">
            <v>275232</v>
          </cell>
        </row>
        <row r="2697">
          <cell r="A2697">
            <v>276001</v>
          </cell>
          <cell r="B2697" t="str">
            <v>屋外給水配管</v>
          </cell>
          <cell r="C2697" t="str">
            <v>硬質塩ビ管・φ13mm・継手・人力堀・深さ30cm</v>
          </cell>
          <cell r="D2697" t="str">
            <v>ｍ</v>
          </cell>
          <cell r="E2697">
            <v>1600</v>
          </cell>
          <cell r="F2697" t="str">
            <v>P-121</v>
          </cell>
          <cell r="G2697">
            <v>276001</v>
          </cell>
        </row>
        <row r="2698">
          <cell r="A2698">
            <v>276002</v>
          </cell>
          <cell r="B2698" t="str">
            <v>屋外給水配管</v>
          </cell>
          <cell r="C2698" t="str">
            <v>硬質塩ビ管・φ16mm・継手・人力堀・深さ30cm</v>
          </cell>
          <cell r="D2698" t="str">
            <v>ｍ</v>
          </cell>
          <cell r="E2698">
            <v>1640</v>
          </cell>
          <cell r="F2698" t="str">
            <v>P-121</v>
          </cell>
          <cell r="G2698">
            <v>276002</v>
          </cell>
        </row>
        <row r="2699">
          <cell r="A2699">
            <v>276003</v>
          </cell>
          <cell r="B2699" t="str">
            <v>屋外給水配管</v>
          </cell>
          <cell r="C2699" t="str">
            <v>硬質塩ビ管・φ20mm・継手・人力堀・深さ30cm</v>
          </cell>
          <cell r="D2699" t="str">
            <v>ｍ</v>
          </cell>
          <cell r="E2699">
            <v>1810</v>
          </cell>
          <cell r="F2699" t="str">
            <v>P-121</v>
          </cell>
          <cell r="G2699">
            <v>276003</v>
          </cell>
        </row>
        <row r="2700">
          <cell r="A2700">
            <v>276004</v>
          </cell>
          <cell r="B2700" t="str">
            <v>屋外給水配管</v>
          </cell>
          <cell r="C2700" t="str">
            <v>硬質塩ビ管・φ25mm・継手・人力堀・深さ30cm</v>
          </cell>
          <cell r="D2700" t="str">
            <v>ｍ</v>
          </cell>
          <cell r="E2700">
            <v>2030</v>
          </cell>
          <cell r="F2700" t="str">
            <v>P-121</v>
          </cell>
          <cell r="G2700">
            <v>276004</v>
          </cell>
        </row>
        <row r="2701">
          <cell r="A2701">
            <v>276005</v>
          </cell>
          <cell r="B2701" t="str">
            <v>屋外給水配管</v>
          </cell>
          <cell r="C2701" t="str">
            <v>硬質塩ビ管・φ30mm・継手・人力堀・深さ30cm</v>
          </cell>
          <cell r="D2701" t="str">
            <v>ｍ</v>
          </cell>
          <cell r="E2701">
            <v>2080</v>
          </cell>
          <cell r="F2701" t="str">
            <v>P-121</v>
          </cell>
          <cell r="G2701">
            <v>276005</v>
          </cell>
        </row>
        <row r="2702">
          <cell r="A2702">
            <v>276006</v>
          </cell>
          <cell r="B2702" t="str">
            <v>屋外給水配管</v>
          </cell>
          <cell r="C2702" t="str">
            <v>硬質塩ビ管・φ40mm・継手・人力堀・深さ30cm</v>
          </cell>
          <cell r="D2702" t="str">
            <v>ｍ</v>
          </cell>
          <cell r="E2702">
            <v>2590</v>
          </cell>
          <cell r="F2702" t="str">
            <v>P-121</v>
          </cell>
          <cell r="G2702">
            <v>276006</v>
          </cell>
        </row>
        <row r="2703">
          <cell r="A2703">
            <v>276007</v>
          </cell>
          <cell r="B2703" t="str">
            <v>屋外給水配管</v>
          </cell>
          <cell r="C2703" t="str">
            <v>硬質塩ビ管・φ50mm・継手・人力堀・深さ30cm</v>
          </cell>
          <cell r="D2703" t="str">
            <v>ｍ</v>
          </cell>
          <cell r="E2703">
            <v>2900</v>
          </cell>
          <cell r="F2703" t="str">
            <v>P-121</v>
          </cell>
          <cell r="G2703">
            <v>276007</v>
          </cell>
        </row>
        <row r="2704">
          <cell r="A2704">
            <v>276011</v>
          </cell>
          <cell r="B2704" t="str">
            <v>屋外給水配管</v>
          </cell>
          <cell r="C2704" t="str">
            <v>硬質塩ビ管・φ13mm・継手・人力堀・深さ60cm</v>
          </cell>
          <cell r="D2704" t="str">
            <v>ｍ</v>
          </cell>
          <cell r="E2704">
            <v>3440</v>
          </cell>
          <cell r="F2704" t="str">
            <v>P-121</v>
          </cell>
          <cell r="G2704">
            <v>276011</v>
          </cell>
        </row>
        <row r="2705">
          <cell r="A2705">
            <v>276012</v>
          </cell>
          <cell r="B2705" t="str">
            <v>屋外給水配管</v>
          </cell>
          <cell r="C2705" t="str">
            <v>硬質塩ビ管・φ16mm・継手・人力堀・深さ60cm</v>
          </cell>
          <cell r="D2705" t="str">
            <v>ｍ</v>
          </cell>
          <cell r="E2705">
            <v>3480</v>
          </cell>
          <cell r="F2705" t="str">
            <v>P-121</v>
          </cell>
          <cell r="G2705">
            <v>276012</v>
          </cell>
        </row>
        <row r="2706">
          <cell r="A2706">
            <v>276013</v>
          </cell>
          <cell r="B2706" t="str">
            <v>屋外給水配管</v>
          </cell>
          <cell r="C2706" t="str">
            <v>硬質塩ビ管・φ20mm・継手・人力堀・深さ60cm</v>
          </cell>
          <cell r="D2706" t="str">
            <v>ｍ</v>
          </cell>
          <cell r="E2706">
            <v>3660</v>
          </cell>
          <cell r="F2706" t="str">
            <v>P-121</v>
          </cell>
          <cell r="G2706">
            <v>276013</v>
          </cell>
        </row>
        <row r="2707">
          <cell r="A2707">
            <v>276014</v>
          </cell>
          <cell r="B2707" t="str">
            <v>屋外給水配管</v>
          </cell>
          <cell r="C2707" t="str">
            <v>硬質塩ビ管・φ25mm・継手・人力堀・深さ60cm</v>
          </cell>
          <cell r="D2707" t="str">
            <v>ｍ</v>
          </cell>
          <cell r="E2707">
            <v>3980</v>
          </cell>
          <cell r="F2707" t="str">
            <v>P-121</v>
          </cell>
          <cell r="G2707">
            <v>276014</v>
          </cell>
        </row>
        <row r="2708">
          <cell r="A2708">
            <v>276015</v>
          </cell>
          <cell r="B2708" t="str">
            <v>屋外給水配管</v>
          </cell>
          <cell r="C2708" t="str">
            <v>硬質塩ビ管・φ30mm・継手・人力堀・深さ60cm</v>
          </cell>
          <cell r="D2708" t="str">
            <v>ｍ</v>
          </cell>
          <cell r="E2708">
            <v>4030</v>
          </cell>
          <cell r="F2708" t="str">
            <v>P-121</v>
          </cell>
          <cell r="G2708">
            <v>276015</v>
          </cell>
        </row>
        <row r="2709">
          <cell r="A2709">
            <v>276016</v>
          </cell>
          <cell r="B2709" t="str">
            <v>屋外給水配管</v>
          </cell>
          <cell r="C2709" t="str">
            <v>硬質塩ビ管・φ40mm・継手・人力堀・深さ60cm</v>
          </cell>
          <cell r="D2709" t="str">
            <v>ｍ</v>
          </cell>
          <cell r="E2709">
            <v>4440</v>
          </cell>
          <cell r="F2709" t="str">
            <v>P-121</v>
          </cell>
          <cell r="G2709">
            <v>276016</v>
          </cell>
        </row>
        <row r="2710">
          <cell r="A2710">
            <v>276017</v>
          </cell>
          <cell r="B2710" t="str">
            <v>屋外給水配管</v>
          </cell>
          <cell r="C2710" t="str">
            <v>硬質塩ビ管・φ50mm・継手・人力堀・深さ60cm</v>
          </cell>
          <cell r="D2710" t="str">
            <v>ｍ</v>
          </cell>
          <cell r="E2710">
            <v>4850</v>
          </cell>
          <cell r="F2710" t="str">
            <v>P-121</v>
          </cell>
          <cell r="G2710">
            <v>276017</v>
          </cell>
        </row>
        <row r="2711">
          <cell r="A2711">
            <v>276021</v>
          </cell>
          <cell r="B2711" t="str">
            <v>屋外給水配管</v>
          </cell>
          <cell r="C2711" t="str">
            <v>硬質塩ビ管・φ13mm・継手・人力堀・深さ100cm</v>
          </cell>
          <cell r="D2711" t="str">
            <v>ｍ</v>
          </cell>
          <cell r="E2711">
            <v>10000</v>
          </cell>
          <cell r="F2711" t="str">
            <v>P-121</v>
          </cell>
          <cell r="G2711">
            <v>276021</v>
          </cell>
        </row>
        <row r="2712">
          <cell r="A2712">
            <v>276022</v>
          </cell>
          <cell r="B2712" t="str">
            <v>屋外給水配管</v>
          </cell>
          <cell r="C2712" t="str">
            <v>硬質塩ビ管・φ16mm・継手・人力堀・深さ100cm</v>
          </cell>
          <cell r="D2712" t="str">
            <v>ｍ</v>
          </cell>
          <cell r="E2712">
            <v>10000</v>
          </cell>
          <cell r="F2712" t="str">
            <v>P-121</v>
          </cell>
          <cell r="G2712">
            <v>276022</v>
          </cell>
        </row>
        <row r="2713">
          <cell r="A2713">
            <v>276023</v>
          </cell>
          <cell r="B2713" t="str">
            <v>屋外給水配管</v>
          </cell>
          <cell r="C2713" t="str">
            <v>硬質塩ビ管・φ20mm・継手・人力堀・深さ100cm</v>
          </cell>
          <cell r="D2713" t="str">
            <v>ｍ</v>
          </cell>
          <cell r="E2713">
            <v>10300</v>
          </cell>
          <cell r="F2713" t="str">
            <v>P-121</v>
          </cell>
          <cell r="G2713">
            <v>276023</v>
          </cell>
        </row>
        <row r="2714">
          <cell r="A2714">
            <v>276024</v>
          </cell>
          <cell r="B2714" t="str">
            <v>屋外給水配管</v>
          </cell>
          <cell r="C2714" t="str">
            <v>硬質塩ビ管・φ25mm・継手・人力堀・深さ100cm</v>
          </cell>
          <cell r="D2714" t="str">
            <v>ｍ</v>
          </cell>
          <cell r="E2714">
            <v>10500</v>
          </cell>
          <cell r="F2714" t="str">
            <v>P-121</v>
          </cell>
          <cell r="G2714">
            <v>276024</v>
          </cell>
        </row>
        <row r="2715">
          <cell r="A2715">
            <v>276025</v>
          </cell>
          <cell r="B2715" t="str">
            <v>屋外給水配管</v>
          </cell>
          <cell r="C2715" t="str">
            <v>硬質塩ビ管・φ30mm・継手・人力堀・深さ100cm</v>
          </cell>
          <cell r="D2715" t="str">
            <v>ｍ</v>
          </cell>
          <cell r="E2715">
            <v>10600</v>
          </cell>
          <cell r="F2715" t="str">
            <v>P-121</v>
          </cell>
          <cell r="G2715">
            <v>276025</v>
          </cell>
        </row>
        <row r="2716">
          <cell r="A2716">
            <v>276026</v>
          </cell>
          <cell r="B2716" t="str">
            <v>屋外給水配管</v>
          </cell>
          <cell r="C2716" t="str">
            <v>硬質塩ビ管・φ40mm・継手・人力堀・深さ100cm</v>
          </cell>
          <cell r="D2716" t="str">
            <v>ｍ</v>
          </cell>
          <cell r="E2716">
            <v>11200</v>
          </cell>
          <cell r="F2716" t="str">
            <v>P-121</v>
          </cell>
          <cell r="G2716">
            <v>276026</v>
          </cell>
        </row>
        <row r="2717">
          <cell r="A2717">
            <v>276027</v>
          </cell>
          <cell r="B2717" t="str">
            <v>屋外給水配管</v>
          </cell>
          <cell r="C2717" t="str">
            <v>硬質塩ビ管・φ50mm・継手・人力堀・深さ100cm</v>
          </cell>
          <cell r="D2717" t="str">
            <v>ｍ</v>
          </cell>
          <cell r="E2717">
            <v>11700</v>
          </cell>
          <cell r="F2717" t="str">
            <v>P-121</v>
          </cell>
          <cell r="G2717">
            <v>276027</v>
          </cell>
        </row>
        <row r="2718">
          <cell r="A2718">
            <v>276051</v>
          </cell>
          <cell r="B2718" t="str">
            <v>屋外給水配管</v>
          </cell>
          <cell r="C2718" t="str">
            <v>硬質塩ビ管・φ13mm・継手・機械堀・深さ30cm</v>
          </cell>
          <cell r="D2718" t="str">
            <v>ｍ</v>
          </cell>
          <cell r="E2718">
            <v>1050</v>
          </cell>
          <cell r="F2718" t="str">
            <v>P-121</v>
          </cell>
          <cell r="G2718">
            <v>276051</v>
          </cell>
        </row>
        <row r="2719">
          <cell r="A2719">
            <v>276052</v>
          </cell>
          <cell r="B2719" t="str">
            <v>屋外給水配管</v>
          </cell>
          <cell r="C2719" t="str">
            <v>硬質塩ビ管・φ16mm・継手・機械堀・深さ30cm</v>
          </cell>
          <cell r="D2719" t="str">
            <v>ｍ</v>
          </cell>
          <cell r="E2719">
            <v>1090</v>
          </cell>
          <cell r="F2719" t="str">
            <v>P-121</v>
          </cell>
          <cell r="G2719">
            <v>276052</v>
          </cell>
        </row>
        <row r="2720">
          <cell r="A2720">
            <v>276053</v>
          </cell>
          <cell r="B2720" t="str">
            <v>屋外給水配管</v>
          </cell>
          <cell r="C2720" t="str">
            <v>硬質塩ビ管・φ20mm・継手・機械堀・深さ30cm</v>
          </cell>
          <cell r="D2720" t="str">
            <v>ｍ</v>
          </cell>
          <cell r="E2720">
            <v>1260</v>
          </cell>
          <cell r="F2720" t="str">
            <v>P-121</v>
          </cell>
          <cell r="G2720">
            <v>276053</v>
          </cell>
        </row>
        <row r="2721">
          <cell r="A2721">
            <v>276054</v>
          </cell>
          <cell r="B2721" t="str">
            <v>屋外給水配管</v>
          </cell>
          <cell r="C2721" t="str">
            <v>硬質塩ビ管・φ25mm・継手・機械堀・深さ30cm</v>
          </cell>
          <cell r="D2721" t="str">
            <v>ｍ</v>
          </cell>
          <cell r="E2721">
            <v>1480</v>
          </cell>
          <cell r="F2721" t="str">
            <v>P-121</v>
          </cell>
          <cell r="G2721">
            <v>276054</v>
          </cell>
        </row>
        <row r="2722">
          <cell r="A2722">
            <v>276055</v>
          </cell>
          <cell r="B2722" t="str">
            <v>屋外給水配管</v>
          </cell>
          <cell r="C2722" t="str">
            <v>硬質塩ビ管・φ30mm・継手・機械堀・深さ30cm</v>
          </cell>
          <cell r="D2722" t="str">
            <v>ｍ</v>
          </cell>
          <cell r="E2722">
            <v>1530</v>
          </cell>
          <cell r="F2722" t="str">
            <v>P-121</v>
          </cell>
          <cell r="G2722">
            <v>276055</v>
          </cell>
        </row>
        <row r="2723">
          <cell r="A2723">
            <v>276056</v>
          </cell>
          <cell r="B2723" t="str">
            <v>屋外給水配管</v>
          </cell>
          <cell r="C2723" t="str">
            <v>硬質塩ビ管・φ40mm・継手・機械堀・深さ30cm</v>
          </cell>
          <cell r="D2723" t="str">
            <v>ｍ</v>
          </cell>
          <cell r="E2723">
            <v>1980</v>
          </cell>
          <cell r="F2723" t="str">
            <v>P-121</v>
          </cell>
          <cell r="G2723">
            <v>276056</v>
          </cell>
        </row>
        <row r="2724">
          <cell r="A2724">
            <v>276057</v>
          </cell>
          <cell r="B2724" t="str">
            <v>屋外給水配管</v>
          </cell>
          <cell r="C2724" t="str">
            <v>硬質塩ビ管・φ50mm・継手・機械堀・深さ30cm</v>
          </cell>
          <cell r="D2724" t="str">
            <v>ｍ</v>
          </cell>
          <cell r="E2724">
            <v>2290</v>
          </cell>
          <cell r="F2724" t="str">
            <v>P-121</v>
          </cell>
          <cell r="G2724">
            <v>276057</v>
          </cell>
        </row>
        <row r="2725">
          <cell r="A2725">
            <v>276061</v>
          </cell>
          <cell r="B2725" t="str">
            <v>屋外給水配管</v>
          </cell>
          <cell r="C2725" t="str">
            <v>硬質塩ビ管・φ13mm・継手・機械堀・深さ60cm</v>
          </cell>
          <cell r="D2725" t="str">
            <v>ｍ</v>
          </cell>
          <cell r="E2725">
            <v>1790</v>
          </cell>
          <cell r="F2725" t="str">
            <v>P-121</v>
          </cell>
          <cell r="G2725">
            <v>276061</v>
          </cell>
        </row>
        <row r="2726">
          <cell r="A2726">
            <v>276062</v>
          </cell>
          <cell r="B2726" t="str">
            <v>屋外給水配管</v>
          </cell>
          <cell r="C2726" t="str">
            <v>硬質塩ビ管・φ16mm・継手・機械堀・深さ60cm</v>
          </cell>
          <cell r="D2726" t="str">
            <v>ｍ</v>
          </cell>
          <cell r="E2726">
            <v>1830</v>
          </cell>
          <cell r="F2726" t="str">
            <v>P-121</v>
          </cell>
          <cell r="G2726">
            <v>276062</v>
          </cell>
        </row>
        <row r="2727">
          <cell r="A2727">
            <v>276063</v>
          </cell>
          <cell r="B2727" t="str">
            <v>屋外給水配管</v>
          </cell>
          <cell r="C2727" t="str">
            <v>硬質塩ビ管・φ20mm・継手・機械堀・深さ60cm</v>
          </cell>
          <cell r="D2727" t="str">
            <v>ｍ</v>
          </cell>
          <cell r="E2727">
            <v>2010</v>
          </cell>
          <cell r="F2727" t="str">
            <v>P-121</v>
          </cell>
          <cell r="G2727">
            <v>276063</v>
          </cell>
        </row>
        <row r="2728">
          <cell r="A2728">
            <v>276064</v>
          </cell>
          <cell r="B2728" t="str">
            <v>屋外給水配管</v>
          </cell>
          <cell r="C2728" t="str">
            <v>硬質塩ビ管・φ25mm・継手・機械堀・深さ60cm</v>
          </cell>
          <cell r="D2728" t="str">
            <v>ｍ</v>
          </cell>
          <cell r="E2728">
            <v>2270</v>
          </cell>
          <cell r="F2728" t="str">
            <v>P-121</v>
          </cell>
          <cell r="G2728">
            <v>276064</v>
          </cell>
        </row>
        <row r="2729">
          <cell r="A2729">
            <v>276065</v>
          </cell>
          <cell r="B2729" t="str">
            <v>屋外給水配管</v>
          </cell>
          <cell r="C2729" t="str">
            <v>硬質塩ビ管・φ30mm・継手・機械堀・深さ60cm</v>
          </cell>
          <cell r="D2729" t="str">
            <v>ｍ</v>
          </cell>
          <cell r="E2729">
            <v>2310</v>
          </cell>
          <cell r="F2729" t="str">
            <v>P-121</v>
          </cell>
          <cell r="G2729">
            <v>276065</v>
          </cell>
        </row>
        <row r="2730">
          <cell r="A2730">
            <v>276066</v>
          </cell>
          <cell r="B2730" t="str">
            <v>屋外給水配管</v>
          </cell>
          <cell r="C2730" t="str">
            <v>硬質塩ビ管・φ40mm・継手・機械堀・深さ60cm</v>
          </cell>
          <cell r="D2730" t="str">
            <v>ｍ</v>
          </cell>
          <cell r="E2730">
            <v>2730</v>
          </cell>
          <cell r="F2730" t="str">
            <v>P-121</v>
          </cell>
          <cell r="G2730">
            <v>276066</v>
          </cell>
        </row>
        <row r="2731">
          <cell r="A2731">
            <v>276067</v>
          </cell>
          <cell r="B2731" t="str">
            <v>屋外給水配管</v>
          </cell>
          <cell r="C2731" t="str">
            <v>硬質塩ビ管・φ50mm・継手・機械堀・深さ60cm</v>
          </cell>
          <cell r="D2731" t="str">
            <v>ｍ</v>
          </cell>
          <cell r="E2731">
            <v>3080</v>
          </cell>
          <cell r="F2731" t="str">
            <v>P-121</v>
          </cell>
          <cell r="G2731">
            <v>276067</v>
          </cell>
        </row>
        <row r="2732">
          <cell r="A2732">
            <v>276071</v>
          </cell>
          <cell r="B2732" t="str">
            <v>屋外給水配管</v>
          </cell>
          <cell r="C2732" t="str">
            <v>硬質塩ビ管・φ13mm・継手・機械堀・深さ100cm</v>
          </cell>
          <cell r="D2732" t="str">
            <v>ｍ</v>
          </cell>
          <cell r="E2732">
            <v>4440</v>
          </cell>
          <cell r="F2732" t="str">
            <v>P-121</v>
          </cell>
          <cell r="G2732">
            <v>276071</v>
          </cell>
        </row>
        <row r="2733">
          <cell r="A2733">
            <v>276072</v>
          </cell>
          <cell r="B2733" t="str">
            <v>屋外給水配管</v>
          </cell>
          <cell r="C2733" t="str">
            <v>硬質塩ビ管・φ16mm・継手・機械堀・深さ100cm</v>
          </cell>
          <cell r="D2733" t="str">
            <v>ｍ</v>
          </cell>
          <cell r="E2733">
            <v>4480</v>
          </cell>
          <cell r="F2733" t="str">
            <v>P-121</v>
          </cell>
          <cell r="G2733">
            <v>276072</v>
          </cell>
        </row>
        <row r="2734">
          <cell r="A2734">
            <v>276073</v>
          </cell>
          <cell r="B2734" t="str">
            <v>屋外給水配管</v>
          </cell>
          <cell r="C2734" t="str">
            <v>硬質塩ビ管・φ20mm・継手・機械堀・深さ100cm</v>
          </cell>
          <cell r="D2734" t="str">
            <v>ｍ</v>
          </cell>
          <cell r="E2734">
            <v>4700</v>
          </cell>
          <cell r="F2734" t="str">
            <v>P-121</v>
          </cell>
          <cell r="G2734">
            <v>276073</v>
          </cell>
        </row>
        <row r="2735">
          <cell r="A2735">
            <v>276074</v>
          </cell>
          <cell r="B2735" t="str">
            <v>屋外給水配管</v>
          </cell>
          <cell r="C2735" t="str">
            <v>硬質塩ビ管・φ25mm・継手・機械堀・深さ100cm</v>
          </cell>
          <cell r="D2735" t="str">
            <v>ｍ</v>
          </cell>
          <cell r="E2735">
            <v>4920</v>
          </cell>
          <cell r="F2735" t="str">
            <v>P-121</v>
          </cell>
          <cell r="G2735">
            <v>276074</v>
          </cell>
        </row>
        <row r="2736">
          <cell r="A2736">
            <v>276075</v>
          </cell>
          <cell r="B2736" t="str">
            <v>屋外給水配管</v>
          </cell>
          <cell r="C2736" t="str">
            <v>硬質塩ビ管・φ30mm・継手・機械堀・深さ100cm</v>
          </cell>
          <cell r="D2736" t="str">
            <v>ｍ</v>
          </cell>
          <cell r="E2736">
            <v>5010</v>
          </cell>
          <cell r="F2736" t="str">
            <v>P-121</v>
          </cell>
          <cell r="G2736">
            <v>276075</v>
          </cell>
        </row>
        <row r="2737">
          <cell r="A2737">
            <v>276076</v>
          </cell>
          <cell r="B2737" t="str">
            <v>屋外給水配管</v>
          </cell>
          <cell r="C2737" t="str">
            <v>硬質塩ビ管・φ40mm・継手・機械堀・深さ100cm</v>
          </cell>
          <cell r="D2737" t="str">
            <v>ｍ</v>
          </cell>
          <cell r="E2737">
            <v>5460</v>
          </cell>
          <cell r="F2737" t="str">
            <v>P-121</v>
          </cell>
          <cell r="G2737">
            <v>276076</v>
          </cell>
        </row>
        <row r="2738">
          <cell r="A2738">
            <v>276077</v>
          </cell>
          <cell r="B2738" t="str">
            <v>屋外給水配管</v>
          </cell>
          <cell r="C2738" t="str">
            <v>硬質塩ビ管・φ50mm・継手・機械堀・深さ100cm</v>
          </cell>
          <cell r="D2738" t="str">
            <v>ｍ</v>
          </cell>
          <cell r="E2738">
            <v>5850</v>
          </cell>
          <cell r="F2738" t="str">
            <v>P-121</v>
          </cell>
          <cell r="G2738">
            <v>276077</v>
          </cell>
        </row>
        <row r="2739">
          <cell r="A2739">
            <v>276101</v>
          </cell>
          <cell r="B2739" t="str">
            <v>屋外給水配管</v>
          </cell>
          <cell r="C2739" t="str">
            <v>ポリエチ鉛管・φ13mm・人力堀・深さ30cm</v>
          </cell>
          <cell r="D2739" t="str">
            <v>ｍ</v>
          </cell>
          <cell r="E2739">
            <v>6430</v>
          </cell>
          <cell r="F2739" t="str">
            <v>P-121</v>
          </cell>
          <cell r="G2739">
            <v>276101</v>
          </cell>
        </row>
        <row r="2740">
          <cell r="A2740">
            <v>276102</v>
          </cell>
          <cell r="B2740" t="str">
            <v>屋外給水配管</v>
          </cell>
          <cell r="C2740" t="str">
            <v>ポリエチ鉛管・φ20mm・人力堀・深さ30cm</v>
          </cell>
          <cell r="D2740" t="str">
            <v>ｍ</v>
          </cell>
          <cell r="E2740">
            <v>9260</v>
          </cell>
          <cell r="F2740" t="str">
            <v>P-121</v>
          </cell>
          <cell r="G2740">
            <v>276102</v>
          </cell>
        </row>
        <row r="2741">
          <cell r="A2741">
            <v>276103</v>
          </cell>
          <cell r="B2741" t="str">
            <v>屋外給水配管</v>
          </cell>
          <cell r="C2741" t="str">
            <v>ポリエチ鉛管・φ25mm・人力堀・深さ30cm</v>
          </cell>
          <cell r="D2741" t="str">
            <v>ｍ</v>
          </cell>
          <cell r="E2741">
            <v>11500</v>
          </cell>
          <cell r="F2741" t="str">
            <v>P-121</v>
          </cell>
          <cell r="G2741">
            <v>276103</v>
          </cell>
        </row>
        <row r="2742">
          <cell r="A2742">
            <v>276111</v>
          </cell>
          <cell r="B2742" t="str">
            <v>屋外給水配管</v>
          </cell>
          <cell r="C2742" t="str">
            <v>ポリエチ鉛管・φ13mm・人力堀・深さ60cm</v>
          </cell>
          <cell r="D2742" t="str">
            <v>ｍ</v>
          </cell>
          <cell r="E2742">
            <v>8280</v>
          </cell>
          <cell r="F2742" t="str">
            <v>P-121</v>
          </cell>
          <cell r="G2742">
            <v>276111</v>
          </cell>
        </row>
        <row r="2743">
          <cell r="A2743">
            <v>276112</v>
          </cell>
          <cell r="B2743" t="str">
            <v>屋外給水配管</v>
          </cell>
          <cell r="C2743" t="str">
            <v>ポリエチ鉛管・φ20mm・人力堀・深さ60cm</v>
          </cell>
          <cell r="D2743" t="str">
            <v>ｍ</v>
          </cell>
          <cell r="E2743">
            <v>11100</v>
          </cell>
          <cell r="F2743" t="str">
            <v>P-121</v>
          </cell>
          <cell r="G2743">
            <v>276112</v>
          </cell>
        </row>
        <row r="2744">
          <cell r="A2744">
            <v>276113</v>
          </cell>
          <cell r="B2744" t="str">
            <v>屋外給水配管</v>
          </cell>
          <cell r="C2744" t="str">
            <v>ポリエチ鉛管・φ25mm・人力堀・深さ60cm</v>
          </cell>
          <cell r="D2744" t="str">
            <v>ｍ</v>
          </cell>
          <cell r="E2744">
            <v>13500</v>
          </cell>
          <cell r="F2744" t="str">
            <v>P-121</v>
          </cell>
          <cell r="G2744">
            <v>276113</v>
          </cell>
        </row>
        <row r="2745">
          <cell r="A2745">
            <v>276121</v>
          </cell>
          <cell r="B2745" t="str">
            <v>屋外給水配管</v>
          </cell>
          <cell r="C2745" t="str">
            <v>ポリエチ鉛管・φ13mm・人力堀・深さ100cm</v>
          </cell>
          <cell r="D2745" t="str">
            <v>ｍ</v>
          </cell>
          <cell r="E2745">
            <v>14800</v>
          </cell>
          <cell r="F2745" t="str">
            <v>P-122</v>
          </cell>
          <cell r="G2745">
            <v>276121</v>
          </cell>
        </row>
        <row r="2746">
          <cell r="A2746">
            <v>276122</v>
          </cell>
          <cell r="B2746" t="str">
            <v>屋外給水配管</v>
          </cell>
          <cell r="C2746" t="str">
            <v>ポリエチ鉛管・φ20mm・人力堀・深さ100cm</v>
          </cell>
          <cell r="D2746" t="str">
            <v>ｍ</v>
          </cell>
          <cell r="E2746">
            <v>17700</v>
          </cell>
          <cell r="F2746" t="str">
            <v>P-122</v>
          </cell>
          <cell r="G2746">
            <v>276122</v>
          </cell>
        </row>
        <row r="2747">
          <cell r="A2747">
            <v>276123</v>
          </cell>
          <cell r="B2747" t="str">
            <v>屋外給水配管</v>
          </cell>
          <cell r="C2747" t="str">
            <v>ポリエチ鉛管・φ25mm・人力堀・深さ100cm</v>
          </cell>
          <cell r="D2747" t="str">
            <v>ｍ</v>
          </cell>
          <cell r="E2747">
            <v>20000</v>
          </cell>
          <cell r="F2747" t="str">
            <v>P-122</v>
          </cell>
          <cell r="G2747">
            <v>276123</v>
          </cell>
        </row>
        <row r="2748">
          <cell r="A2748">
            <v>276151</v>
          </cell>
          <cell r="B2748" t="str">
            <v>屋外給水配管</v>
          </cell>
          <cell r="C2748" t="str">
            <v>ポリエチ鉛管・φ13mm・機械堀・深さ30cm</v>
          </cell>
          <cell r="D2748" t="str">
            <v>ｍ</v>
          </cell>
          <cell r="E2748">
            <v>5880</v>
          </cell>
          <cell r="F2748" t="str">
            <v>P-122</v>
          </cell>
          <cell r="G2748">
            <v>276151</v>
          </cell>
        </row>
        <row r="2749">
          <cell r="A2749">
            <v>276152</v>
          </cell>
          <cell r="B2749" t="str">
            <v>屋外給水配管</v>
          </cell>
          <cell r="C2749" t="str">
            <v>ポリエチ鉛管・φ20mm・機械堀・深さ30cm</v>
          </cell>
          <cell r="D2749" t="str">
            <v>ｍ</v>
          </cell>
          <cell r="E2749">
            <v>8710</v>
          </cell>
          <cell r="F2749" t="str">
            <v>P-122</v>
          </cell>
          <cell r="G2749">
            <v>276152</v>
          </cell>
        </row>
        <row r="2750">
          <cell r="A2750">
            <v>276153</v>
          </cell>
          <cell r="B2750" t="str">
            <v>屋外給水配管</v>
          </cell>
          <cell r="C2750" t="str">
            <v>ポリエチ鉛管・φ25mm・機械堀・深さ30cm</v>
          </cell>
          <cell r="D2750" t="str">
            <v>ｍ</v>
          </cell>
          <cell r="E2750">
            <v>11000</v>
          </cell>
          <cell r="F2750" t="str">
            <v>P-122</v>
          </cell>
          <cell r="G2750">
            <v>276153</v>
          </cell>
        </row>
        <row r="2751">
          <cell r="A2751">
            <v>276161</v>
          </cell>
          <cell r="B2751" t="str">
            <v>屋外給水配管</v>
          </cell>
          <cell r="C2751" t="str">
            <v>ポリエチ鉛管・φ13mm・機械堀・深さ60cm</v>
          </cell>
          <cell r="D2751" t="str">
            <v>ｍ</v>
          </cell>
          <cell r="E2751">
            <v>6630</v>
          </cell>
          <cell r="F2751" t="str">
            <v>P-122</v>
          </cell>
          <cell r="G2751">
            <v>276161</v>
          </cell>
        </row>
        <row r="2752">
          <cell r="A2752">
            <v>276162</v>
          </cell>
          <cell r="B2752" t="str">
            <v>屋外給水配管</v>
          </cell>
          <cell r="C2752" t="str">
            <v>ポリエチ鉛管・φ20mm・機械堀・深さ60cm</v>
          </cell>
          <cell r="D2752" t="str">
            <v>ｍ</v>
          </cell>
          <cell r="E2752">
            <v>9450</v>
          </cell>
          <cell r="F2752" t="str">
            <v>P-122</v>
          </cell>
          <cell r="G2752">
            <v>276162</v>
          </cell>
        </row>
        <row r="2753">
          <cell r="A2753">
            <v>276163</v>
          </cell>
          <cell r="B2753" t="str">
            <v>屋外給水配管</v>
          </cell>
          <cell r="C2753" t="str">
            <v>ポリエチ鉛管・φ25mm・機械堀・深さ60cm</v>
          </cell>
          <cell r="D2753" t="str">
            <v>ｍ</v>
          </cell>
          <cell r="E2753">
            <v>11800</v>
          </cell>
          <cell r="F2753" t="str">
            <v>P-122</v>
          </cell>
          <cell r="G2753">
            <v>276163</v>
          </cell>
        </row>
        <row r="2754">
          <cell r="A2754">
            <v>276171</v>
          </cell>
          <cell r="B2754" t="str">
            <v>屋外給水配管</v>
          </cell>
          <cell r="C2754" t="str">
            <v>ポリエチ鉛管・φ13mm・機械堀・深さ100cm</v>
          </cell>
          <cell r="D2754" t="str">
            <v>ｍ</v>
          </cell>
          <cell r="E2754">
            <v>9280</v>
          </cell>
          <cell r="F2754" t="str">
            <v>P-122</v>
          </cell>
          <cell r="G2754">
            <v>276171</v>
          </cell>
        </row>
        <row r="2755">
          <cell r="A2755">
            <v>276172</v>
          </cell>
          <cell r="B2755" t="str">
            <v>屋外給水配管</v>
          </cell>
          <cell r="C2755" t="str">
            <v>ポリエチ鉛管・φ20mm・機械堀・深さ100cm</v>
          </cell>
          <cell r="D2755" t="str">
            <v>ｍ</v>
          </cell>
          <cell r="E2755">
            <v>12100</v>
          </cell>
          <cell r="F2755" t="str">
            <v>P-122</v>
          </cell>
          <cell r="G2755">
            <v>276172</v>
          </cell>
        </row>
        <row r="2756">
          <cell r="A2756">
            <v>276173</v>
          </cell>
          <cell r="B2756" t="str">
            <v>屋外給水配管</v>
          </cell>
          <cell r="C2756" t="str">
            <v>ポリエチ鉛管・φ25mm・機械堀・深さ100cm</v>
          </cell>
          <cell r="D2756" t="str">
            <v>ｍ</v>
          </cell>
          <cell r="E2756">
            <v>14400</v>
          </cell>
          <cell r="F2756" t="str">
            <v>P-122</v>
          </cell>
          <cell r="G2756">
            <v>276173</v>
          </cell>
        </row>
        <row r="2757">
          <cell r="A2757">
            <v>2761781</v>
          </cell>
          <cell r="B2757" t="str">
            <v>屋外給水配管</v>
          </cell>
          <cell r="C2757" t="str">
            <v>ポリエチレン管・φ13mm・人力堀・深さ30cm</v>
          </cell>
          <cell r="D2757" t="str">
            <v>ｍ</v>
          </cell>
          <cell r="E2757">
            <v>3290</v>
          </cell>
          <cell r="F2757" t="str">
            <v>P-122</v>
          </cell>
          <cell r="G2757">
            <v>2761781</v>
          </cell>
        </row>
        <row r="2758">
          <cell r="A2758">
            <v>276182</v>
          </cell>
          <cell r="B2758" t="str">
            <v>屋外給水配管</v>
          </cell>
          <cell r="C2758" t="str">
            <v>ポリエチレン管・φ20mm・人力堀・深さ30cm</v>
          </cell>
          <cell r="D2758" t="str">
            <v>ｍ</v>
          </cell>
          <cell r="E2758">
            <v>3660</v>
          </cell>
          <cell r="F2758" t="str">
            <v>P-122</v>
          </cell>
          <cell r="G2758">
            <v>276182</v>
          </cell>
        </row>
        <row r="2759">
          <cell r="A2759">
            <v>276183</v>
          </cell>
          <cell r="B2759" t="str">
            <v>屋外給水配管</v>
          </cell>
          <cell r="C2759" t="str">
            <v>ポリエチレン管・φ25mm・人力堀・深さ30cm</v>
          </cell>
          <cell r="D2759" t="str">
            <v>ｍ</v>
          </cell>
          <cell r="E2759">
            <v>4250</v>
          </cell>
          <cell r="F2759" t="str">
            <v>P-122</v>
          </cell>
          <cell r="G2759">
            <v>276183</v>
          </cell>
        </row>
        <row r="2760">
          <cell r="A2760">
            <v>276184</v>
          </cell>
          <cell r="B2760" t="str">
            <v>屋外給水配管</v>
          </cell>
          <cell r="C2760" t="str">
            <v>ポリエチレン管・φ13mm・人力堀・深さ60cm</v>
          </cell>
          <cell r="D2760" t="str">
            <v>ｍ</v>
          </cell>
          <cell r="E2760">
            <v>5140</v>
          </cell>
          <cell r="F2760" t="str">
            <v>P-122</v>
          </cell>
          <cell r="G2760">
            <v>276184</v>
          </cell>
        </row>
        <row r="2761">
          <cell r="A2761">
            <v>276185</v>
          </cell>
          <cell r="B2761" t="str">
            <v>屋外給水配管</v>
          </cell>
          <cell r="C2761" t="str">
            <v>ポリエチレン管・φ20mm・人力堀・深さ60cm</v>
          </cell>
          <cell r="D2761" t="str">
            <v>ｍ</v>
          </cell>
          <cell r="E2761">
            <v>5510</v>
          </cell>
          <cell r="F2761" t="str">
            <v>P-122</v>
          </cell>
          <cell r="G2761">
            <v>276185</v>
          </cell>
        </row>
        <row r="2762">
          <cell r="A2762">
            <v>276186</v>
          </cell>
          <cell r="B2762" t="str">
            <v>屋外給水配管</v>
          </cell>
          <cell r="C2762" t="str">
            <v>ポリエチレン管・φ25mm・人力堀・深さ60cm</v>
          </cell>
          <cell r="D2762" t="str">
            <v>ｍ</v>
          </cell>
          <cell r="E2762">
            <v>6190</v>
          </cell>
          <cell r="F2762" t="str">
            <v>P-122</v>
          </cell>
          <cell r="G2762">
            <v>276186</v>
          </cell>
        </row>
        <row r="2763">
          <cell r="A2763">
            <v>276187</v>
          </cell>
          <cell r="B2763" t="str">
            <v>屋外給水配管</v>
          </cell>
          <cell r="C2763" t="str">
            <v>ポリエチレン管・φ13mm・人力堀・深さ100cm</v>
          </cell>
          <cell r="D2763" t="str">
            <v>ｍ</v>
          </cell>
          <cell r="E2763">
            <v>11700</v>
          </cell>
          <cell r="F2763" t="str">
            <v>P-122</v>
          </cell>
          <cell r="G2763">
            <v>276187</v>
          </cell>
        </row>
        <row r="2764">
          <cell r="A2764">
            <v>276188</v>
          </cell>
          <cell r="B2764" t="str">
            <v>屋外給水配管</v>
          </cell>
          <cell r="C2764" t="str">
            <v>ポリエチレン管・φ20mm・人力堀・深さ100cm</v>
          </cell>
          <cell r="D2764" t="str">
            <v>ｍ</v>
          </cell>
          <cell r="E2764">
            <v>12100</v>
          </cell>
          <cell r="F2764" t="str">
            <v>P-122</v>
          </cell>
          <cell r="G2764">
            <v>276188</v>
          </cell>
        </row>
        <row r="2765">
          <cell r="A2765">
            <v>276189</v>
          </cell>
          <cell r="B2765" t="str">
            <v>屋外給水配管</v>
          </cell>
          <cell r="C2765" t="str">
            <v>ポリエチレン管・φ25mm・人力堀・深さ100cm</v>
          </cell>
          <cell r="D2765" t="str">
            <v>ｍ</v>
          </cell>
          <cell r="E2765">
            <v>12700</v>
          </cell>
          <cell r="F2765" t="str">
            <v>P-122</v>
          </cell>
          <cell r="G2765">
            <v>276189</v>
          </cell>
        </row>
        <row r="2766">
          <cell r="A2766">
            <v>276191</v>
          </cell>
          <cell r="B2766" t="str">
            <v>屋外給水配管</v>
          </cell>
          <cell r="C2766" t="str">
            <v>ポリエチレン管・φ13mm・機械堀・深さ30cm</v>
          </cell>
          <cell r="D2766" t="str">
            <v>ｍ</v>
          </cell>
          <cell r="E2766">
            <v>2740</v>
          </cell>
          <cell r="F2766" t="str">
            <v>P-122</v>
          </cell>
          <cell r="G2766">
            <v>276191</v>
          </cell>
        </row>
        <row r="2767">
          <cell r="A2767">
            <v>276192</v>
          </cell>
          <cell r="B2767" t="str">
            <v>屋外給水配管</v>
          </cell>
          <cell r="C2767" t="str">
            <v>ポリエチレン管・φ20mm・機械堀・深さ30cm</v>
          </cell>
          <cell r="D2767" t="str">
            <v>ｍ</v>
          </cell>
          <cell r="E2767">
            <v>3110</v>
          </cell>
          <cell r="F2767" t="str">
            <v>P-122</v>
          </cell>
          <cell r="G2767">
            <v>276192</v>
          </cell>
        </row>
        <row r="2768">
          <cell r="A2768">
            <v>276193</v>
          </cell>
          <cell r="B2768" t="str">
            <v>屋外給水配管</v>
          </cell>
          <cell r="C2768" t="str">
            <v>ポリエチレン管・φ25mm・機械堀・深さ30cm</v>
          </cell>
          <cell r="D2768" t="str">
            <v>ｍ</v>
          </cell>
          <cell r="E2768">
            <v>3700</v>
          </cell>
          <cell r="F2768" t="str">
            <v>P-122</v>
          </cell>
          <cell r="G2768">
            <v>276193</v>
          </cell>
        </row>
        <row r="2769">
          <cell r="A2769">
            <v>276194</v>
          </cell>
          <cell r="B2769" t="str">
            <v>屋外給水配管</v>
          </cell>
          <cell r="C2769" t="str">
            <v>ポリエチレン管・φ13mm・機械堀・深さ60cm</v>
          </cell>
          <cell r="D2769" t="str">
            <v>ｍ</v>
          </cell>
          <cell r="E2769">
            <v>3490</v>
          </cell>
          <cell r="F2769" t="str">
            <v>P-122</v>
          </cell>
          <cell r="G2769">
            <v>276194</v>
          </cell>
        </row>
        <row r="2770">
          <cell r="A2770">
            <v>276195</v>
          </cell>
          <cell r="B2770" t="str">
            <v>屋外給水配管</v>
          </cell>
          <cell r="C2770" t="str">
            <v>ポリエチレン管・φ20mm・機械堀・深さ60cm</v>
          </cell>
          <cell r="D2770" t="str">
            <v>ｍ</v>
          </cell>
          <cell r="E2770">
            <v>3860</v>
          </cell>
          <cell r="F2770" t="str">
            <v>P-122</v>
          </cell>
          <cell r="G2770">
            <v>276195</v>
          </cell>
        </row>
        <row r="2771">
          <cell r="A2771">
            <v>276196</v>
          </cell>
          <cell r="B2771" t="str">
            <v>屋外給水配管</v>
          </cell>
          <cell r="C2771" t="str">
            <v>ポリエチレン管・φ25mm・機械堀・深さ60cm</v>
          </cell>
          <cell r="D2771" t="str">
            <v>ｍ</v>
          </cell>
          <cell r="E2771">
            <v>4480</v>
          </cell>
          <cell r="F2771" t="str">
            <v>P-122</v>
          </cell>
          <cell r="G2771">
            <v>276196</v>
          </cell>
        </row>
        <row r="2772">
          <cell r="A2772">
            <v>276197</v>
          </cell>
          <cell r="B2772" t="str">
            <v>屋外給水配管</v>
          </cell>
          <cell r="C2772" t="str">
            <v>ポリエチレン管・φ13mm・機械堀・深さ100cm</v>
          </cell>
          <cell r="D2772" t="str">
            <v>ｍ</v>
          </cell>
          <cell r="E2772">
            <v>6140</v>
          </cell>
          <cell r="F2772" t="str">
            <v>P-122</v>
          </cell>
          <cell r="G2772">
            <v>276197</v>
          </cell>
        </row>
        <row r="2773">
          <cell r="A2773">
            <v>276198</v>
          </cell>
          <cell r="B2773" t="str">
            <v>屋外給水配管</v>
          </cell>
          <cell r="C2773" t="str">
            <v>ポリエチレン管・φ20mm・機械堀・深さ100cm</v>
          </cell>
          <cell r="D2773" t="str">
            <v>ｍ</v>
          </cell>
          <cell r="E2773">
            <v>6550</v>
          </cell>
          <cell r="F2773" t="str">
            <v>P-122</v>
          </cell>
          <cell r="G2773">
            <v>276198</v>
          </cell>
        </row>
        <row r="2774">
          <cell r="A2774">
            <v>276199</v>
          </cell>
          <cell r="B2774" t="str">
            <v>屋外給水配管</v>
          </cell>
          <cell r="C2774" t="str">
            <v>ポリエチレン管・φ25mm・機械堀・深さ100cm</v>
          </cell>
          <cell r="D2774" t="str">
            <v>ｍ</v>
          </cell>
          <cell r="E2774">
            <v>7130</v>
          </cell>
          <cell r="F2774" t="str">
            <v>P-122</v>
          </cell>
          <cell r="G2774">
            <v>276199</v>
          </cell>
        </row>
        <row r="2775">
          <cell r="A2775">
            <v>276201</v>
          </cell>
          <cell r="B2775" t="str">
            <v>屋外給水配管</v>
          </cell>
          <cell r="C2775" t="str">
            <v>塩ビ鋼管･φ15mm･継手･人力堀･深さ30cm</v>
          </cell>
          <cell r="D2775" t="str">
            <v>ｍ</v>
          </cell>
          <cell r="E2775">
            <v>2370</v>
          </cell>
          <cell r="F2775" t="str">
            <v>P-122</v>
          </cell>
          <cell r="G2775">
            <v>276201</v>
          </cell>
        </row>
        <row r="2776">
          <cell r="A2776">
            <v>276202</v>
          </cell>
          <cell r="B2776" t="str">
            <v>屋外給水配管</v>
          </cell>
          <cell r="C2776" t="str">
            <v>塩ビ鋼管･φ20mm･継手･人力堀･深さ30cm</v>
          </cell>
          <cell r="D2776" t="str">
            <v>ｍ</v>
          </cell>
          <cell r="E2776">
            <v>2560</v>
          </cell>
          <cell r="F2776" t="str">
            <v>P-122</v>
          </cell>
          <cell r="G2776">
            <v>276202</v>
          </cell>
        </row>
        <row r="2777">
          <cell r="A2777">
            <v>276203</v>
          </cell>
          <cell r="B2777" t="str">
            <v>屋外給水配管</v>
          </cell>
          <cell r="C2777" t="str">
            <v>塩ビ鋼管･φ25mm･継手･人力堀･深さ30cm</v>
          </cell>
          <cell r="D2777" t="str">
            <v>ｍ</v>
          </cell>
          <cell r="E2777">
            <v>3030</v>
          </cell>
          <cell r="F2777" t="str">
            <v>P-122</v>
          </cell>
          <cell r="G2777">
            <v>276203</v>
          </cell>
        </row>
        <row r="2778">
          <cell r="A2778">
            <v>276204</v>
          </cell>
          <cell r="B2778" t="str">
            <v>屋外給水配管</v>
          </cell>
          <cell r="C2778" t="str">
            <v>塩ビ鋼管･φ32mm･継手･人力堀･深さ30cm</v>
          </cell>
          <cell r="D2778" t="str">
            <v>ｍ</v>
          </cell>
          <cell r="E2778">
            <v>3550</v>
          </cell>
          <cell r="F2778" t="str">
            <v>P-122</v>
          </cell>
          <cell r="G2778">
            <v>276204</v>
          </cell>
        </row>
        <row r="2779">
          <cell r="A2779">
            <v>276205</v>
          </cell>
          <cell r="B2779" t="str">
            <v>屋外給水配管</v>
          </cell>
          <cell r="C2779" t="str">
            <v>塩ビ鋼管･φ40mm･継手･人力堀･深さ30cm</v>
          </cell>
          <cell r="D2779" t="str">
            <v>ｍ</v>
          </cell>
          <cell r="E2779">
            <v>3930</v>
          </cell>
          <cell r="F2779" t="str">
            <v>P-122</v>
          </cell>
          <cell r="G2779">
            <v>276205</v>
          </cell>
        </row>
        <row r="2780">
          <cell r="A2780">
            <v>276206</v>
          </cell>
          <cell r="B2780" t="str">
            <v>屋外給水配管</v>
          </cell>
          <cell r="C2780" t="str">
            <v>塩ビ鋼管･φ50mm･継手･人力堀･深さ30cm</v>
          </cell>
          <cell r="D2780" t="str">
            <v>ｍ</v>
          </cell>
          <cell r="E2780">
            <v>4730</v>
          </cell>
          <cell r="F2780" t="str">
            <v>P-122</v>
          </cell>
          <cell r="G2780">
            <v>276206</v>
          </cell>
        </row>
        <row r="2781">
          <cell r="A2781">
            <v>276207</v>
          </cell>
          <cell r="B2781" t="str">
            <v>屋外給水配管</v>
          </cell>
          <cell r="C2781" t="str">
            <v>塩ビ鋼管･φ65mm･継手･人力堀･深さ30cm</v>
          </cell>
          <cell r="D2781" t="str">
            <v>ｍ</v>
          </cell>
          <cell r="E2781">
            <v>6030</v>
          </cell>
          <cell r="F2781" t="str">
            <v>P-122</v>
          </cell>
          <cell r="G2781">
            <v>276207</v>
          </cell>
        </row>
        <row r="2782">
          <cell r="A2782">
            <v>276211</v>
          </cell>
          <cell r="B2782" t="str">
            <v>屋外給水配管</v>
          </cell>
          <cell r="C2782" t="str">
            <v>塩ビ鋼管･φ15mm･継手･人力堀･深さ60cm</v>
          </cell>
          <cell r="D2782" t="str">
            <v>ｍ</v>
          </cell>
          <cell r="E2782">
            <v>4210</v>
          </cell>
          <cell r="F2782" t="str">
            <v>P-122</v>
          </cell>
          <cell r="G2782">
            <v>276211</v>
          </cell>
        </row>
        <row r="2783">
          <cell r="A2783">
            <v>276212</v>
          </cell>
          <cell r="B2783" t="str">
            <v>屋外給水配管</v>
          </cell>
          <cell r="C2783" t="str">
            <v>塩ビ鋼管･φ20mm･継手･人力堀･深さ60cm</v>
          </cell>
          <cell r="D2783" t="str">
            <v>ｍ</v>
          </cell>
          <cell r="E2783">
            <v>4400</v>
          </cell>
          <cell r="F2783" t="str">
            <v>P-122</v>
          </cell>
          <cell r="G2783">
            <v>276212</v>
          </cell>
        </row>
        <row r="2784">
          <cell r="A2784">
            <v>276213</v>
          </cell>
          <cell r="B2784" t="str">
            <v>屋外給水配管</v>
          </cell>
          <cell r="C2784" t="str">
            <v>塩ビ鋼管･φ25mm･継手･人力堀･深さ60cm</v>
          </cell>
          <cell r="D2784" t="str">
            <v>ｍ</v>
          </cell>
          <cell r="E2784">
            <v>4980</v>
          </cell>
          <cell r="F2784" t="str">
            <v>P-122</v>
          </cell>
          <cell r="G2784">
            <v>276213</v>
          </cell>
        </row>
        <row r="2785">
          <cell r="A2785">
            <v>276214</v>
          </cell>
          <cell r="B2785" t="str">
            <v>屋外給水配管</v>
          </cell>
          <cell r="C2785" t="str">
            <v>塩ビ鋼管･φ32mm･継手･人力堀･深さ60cm</v>
          </cell>
          <cell r="D2785" t="str">
            <v>ｍ</v>
          </cell>
          <cell r="E2785">
            <v>5500</v>
          </cell>
          <cell r="F2785" t="str">
            <v>P-122</v>
          </cell>
          <cell r="G2785">
            <v>276214</v>
          </cell>
        </row>
        <row r="2786">
          <cell r="A2786">
            <v>276215</v>
          </cell>
          <cell r="B2786" t="str">
            <v>屋外給水配管</v>
          </cell>
          <cell r="C2786" t="str">
            <v>塩ビ鋼管･φ40mm･継手･人力堀･深さ60cm</v>
          </cell>
          <cell r="D2786" t="str">
            <v>ｍ</v>
          </cell>
          <cell r="E2786">
            <v>5780</v>
          </cell>
          <cell r="F2786" t="str">
            <v>P-122</v>
          </cell>
          <cell r="G2786">
            <v>276215</v>
          </cell>
        </row>
        <row r="2787">
          <cell r="A2787">
            <v>276216</v>
          </cell>
          <cell r="B2787" t="str">
            <v>屋外給水配管</v>
          </cell>
          <cell r="C2787" t="str">
            <v>塩ビ鋼管･φ50mm･継手･人力堀･深さ60cm</v>
          </cell>
          <cell r="D2787" t="str">
            <v>ｍ</v>
          </cell>
          <cell r="E2787">
            <v>6680</v>
          </cell>
          <cell r="F2787" t="str">
            <v>P-122</v>
          </cell>
          <cell r="G2787">
            <v>276216</v>
          </cell>
        </row>
        <row r="2788">
          <cell r="A2788">
            <v>276217</v>
          </cell>
          <cell r="B2788" t="str">
            <v>屋外給水配管</v>
          </cell>
          <cell r="C2788" t="str">
            <v>塩ビ鋼管･φ65mm･継手･人力堀･深さ60cm</v>
          </cell>
          <cell r="D2788" t="str">
            <v>ｍ</v>
          </cell>
          <cell r="E2788">
            <v>7970</v>
          </cell>
          <cell r="F2788" t="str">
            <v>P-122</v>
          </cell>
          <cell r="G2788">
            <v>276217</v>
          </cell>
        </row>
        <row r="2789">
          <cell r="A2789">
            <v>276221</v>
          </cell>
          <cell r="B2789" t="str">
            <v>屋外給水配管</v>
          </cell>
          <cell r="C2789" t="str">
            <v>塩ビ鋼管･φ15mm･継手･人力堀･深さ100cm</v>
          </cell>
          <cell r="D2789" t="str">
            <v>ｍ</v>
          </cell>
          <cell r="E2789">
            <v>10700</v>
          </cell>
          <cell r="F2789" t="str">
            <v>P-122</v>
          </cell>
          <cell r="G2789">
            <v>276221</v>
          </cell>
        </row>
        <row r="2790">
          <cell r="A2790">
            <v>276222</v>
          </cell>
          <cell r="B2790" t="str">
            <v>屋外給水配管</v>
          </cell>
          <cell r="C2790" t="str">
            <v>塩ビ鋼管･φ20mm･継手･人力堀･深さ100cm</v>
          </cell>
          <cell r="D2790" t="str">
            <v>ｍ</v>
          </cell>
          <cell r="E2790">
            <v>11000</v>
          </cell>
          <cell r="F2790" t="str">
            <v>P-122</v>
          </cell>
          <cell r="G2790">
            <v>276222</v>
          </cell>
        </row>
        <row r="2791">
          <cell r="A2791">
            <v>276223</v>
          </cell>
          <cell r="B2791" t="str">
            <v>屋外給水配管</v>
          </cell>
          <cell r="C2791" t="str">
            <v>塩ビ鋼管･φ25mm･継手･人力堀･深さ100cm</v>
          </cell>
          <cell r="D2791" t="str">
            <v>ｍ</v>
          </cell>
          <cell r="E2791">
            <v>11500</v>
          </cell>
          <cell r="F2791" t="str">
            <v>P-122</v>
          </cell>
          <cell r="G2791">
            <v>276223</v>
          </cell>
        </row>
        <row r="2792">
          <cell r="A2792">
            <v>276224</v>
          </cell>
          <cell r="B2792" t="str">
            <v>屋外給水配管</v>
          </cell>
          <cell r="C2792" t="str">
            <v>塩ビ鋼管･φ32mm･継手･人力堀･深さ100cm</v>
          </cell>
          <cell r="D2792" t="str">
            <v>ｍ</v>
          </cell>
          <cell r="E2792">
            <v>12100</v>
          </cell>
          <cell r="F2792" t="str">
            <v>P-122</v>
          </cell>
          <cell r="G2792">
            <v>276224</v>
          </cell>
        </row>
        <row r="2793">
          <cell r="A2793">
            <v>276225</v>
          </cell>
          <cell r="B2793" t="str">
            <v>屋外給水配管</v>
          </cell>
          <cell r="C2793" t="str">
            <v>塩ビ鋼管･φ40mm･継手･人力堀･深さ100cm</v>
          </cell>
          <cell r="D2793" t="str">
            <v>ｍ</v>
          </cell>
          <cell r="E2793">
            <v>12500</v>
          </cell>
          <cell r="F2793" t="str">
            <v>P-123</v>
          </cell>
          <cell r="G2793">
            <v>276225</v>
          </cell>
        </row>
        <row r="2794">
          <cell r="A2794">
            <v>276226</v>
          </cell>
          <cell r="B2794" t="str">
            <v>屋外給水配管</v>
          </cell>
          <cell r="C2794" t="str">
            <v>塩ビ鋼管･φ50mm･継手･人力堀･深さ100cm</v>
          </cell>
          <cell r="D2794" t="str">
            <v>ｍ</v>
          </cell>
          <cell r="E2794">
            <v>13500</v>
          </cell>
          <cell r="F2794" t="str">
            <v>P-123</v>
          </cell>
          <cell r="G2794">
            <v>276226</v>
          </cell>
        </row>
        <row r="2795">
          <cell r="A2795">
            <v>276227</v>
          </cell>
          <cell r="B2795" t="str">
            <v>屋外給水配管</v>
          </cell>
          <cell r="C2795" t="str">
            <v>塩ビ鋼管･φ65mm･継手･人力堀･深さ100cm</v>
          </cell>
          <cell r="D2795" t="str">
            <v>ｍ</v>
          </cell>
          <cell r="E2795">
            <v>14900</v>
          </cell>
          <cell r="F2795" t="str">
            <v>P-123</v>
          </cell>
          <cell r="G2795">
            <v>276227</v>
          </cell>
        </row>
        <row r="2796">
          <cell r="A2796">
            <v>276251</v>
          </cell>
          <cell r="B2796" t="str">
            <v>屋外給水配管</v>
          </cell>
          <cell r="C2796" t="str">
            <v>塩ビ鋼管･φ15mm･継手･機械堀･深さ30cm</v>
          </cell>
          <cell r="D2796" t="str">
            <v>ｍ</v>
          </cell>
          <cell r="E2796">
            <v>1820</v>
          </cell>
          <cell r="F2796" t="str">
            <v>P-123</v>
          </cell>
          <cell r="G2796">
            <v>276251</v>
          </cell>
        </row>
        <row r="2797">
          <cell r="A2797">
            <v>276252</v>
          </cell>
          <cell r="B2797" t="str">
            <v>屋外給水配管</v>
          </cell>
          <cell r="C2797" t="str">
            <v>塩ビ鋼管･φ20mm･継手･機械堀･深さ30cm</v>
          </cell>
          <cell r="D2797" t="str">
            <v>ｍ</v>
          </cell>
          <cell r="E2797">
            <v>2010</v>
          </cell>
          <cell r="F2797" t="str">
            <v>P-123</v>
          </cell>
          <cell r="G2797">
            <v>276252</v>
          </cell>
        </row>
        <row r="2798">
          <cell r="A2798">
            <v>276253</v>
          </cell>
          <cell r="B2798" t="str">
            <v>屋外給水配管</v>
          </cell>
          <cell r="C2798" t="str">
            <v>塩ビ鋼管･φ25mm･継手･機械堀･深さ30cm</v>
          </cell>
          <cell r="D2798" t="str">
            <v>ｍ</v>
          </cell>
          <cell r="E2798">
            <v>2480</v>
          </cell>
          <cell r="F2798" t="str">
            <v>P-123</v>
          </cell>
          <cell r="G2798">
            <v>276253</v>
          </cell>
        </row>
        <row r="2799">
          <cell r="A2799">
            <v>276254</v>
          </cell>
          <cell r="B2799" t="str">
            <v>屋外給水配管</v>
          </cell>
          <cell r="C2799" t="str">
            <v>塩ビ鋼管･φ32mm･継手･機械堀･深さ30cm</v>
          </cell>
          <cell r="D2799" t="str">
            <v>ｍ</v>
          </cell>
          <cell r="E2799">
            <v>3000</v>
          </cell>
          <cell r="F2799" t="str">
            <v>P-123</v>
          </cell>
          <cell r="G2799">
            <v>276254</v>
          </cell>
        </row>
        <row r="2800">
          <cell r="A2800">
            <v>276255</v>
          </cell>
          <cell r="B2800" t="str">
            <v>屋外給水配管</v>
          </cell>
          <cell r="C2800" t="str">
            <v>塩ビ鋼管･φ40mm･継手･機械堀･深さ30cm</v>
          </cell>
          <cell r="D2800" t="str">
            <v>ｍ</v>
          </cell>
          <cell r="E2800">
            <v>3320</v>
          </cell>
          <cell r="F2800" t="str">
            <v>P-123</v>
          </cell>
          <cell r="G2800">
            <v>276255</v>
          </cell>
        </row>
        <row r="2801">
          <cell r="A2801">
            <v>276256</v>
          </cell>
          <cell r="B2801" t="str">
            <v>屋外給水配管</v>
          </cell>
          <cell r="C2801" t="str">
            <v>塩ビ鋼管･φ50mm･継手･機械堀･深さ30cm</v>
          </cell>
          <cell r="D2801" t="str">
            <v>ｍ</v>
          </cell>
          <cell r="E2801">
            <v>4120</v>
          </cell>
          <cell r="F2801" t="str">
            <v>P-123</v>
          </cell>
          <cell r="G2801">
            <v>276256</v>
          </cell>
        </row>
        <row r="2802">
          <cell r="A2802">
            <v>276257</v>
          </cell>
          <cell r="B2802" t="str">
            <v>屋外給水配管</v>
          </cell>
          <cell r="C2802" t="str">
            <v>塩ビ鋼管･φ65mm･継手･機械堀･深さ30cm</v>
          </cell>
          <cell r="D2802" t="str">
            <v>ｍ</v>
          </cell>
          <cell r="E2802">
            <v>5420</v>
          </cell>
          <cell r="F2802" t="str">
            <v>P-123</v>
          </cell>
          <cell r="G2802">
            <v>276257</v>
          </cell>
        </row>
        <row r="2803">
          <cell r="A2803">
            <v>276261</v>
          </cell>
          <cell r="B2803" t="str">
            <v>屋外給水配管</v>
          </cell>
          <cell r="C2803" t="str">
            <v>塩ビ鋼管･φ15mm･継手･機械堀･深さ60cm</v>
          </cell>
          <cell r="D2803" t="str">
            <v>ｍ</v>
          </cell>
          <cell r="E2803">
            <v>2560</v>
          </cell>
          <cell r="F2803" t="str">
            <v>P-123</v>
          </cell>
          <cell r="G2803">
            <v>276261</v>
          </cell>
        </row>
        <row r="2804">
          <cell r="A2804">
            <v>276262</v>
          </cell>
          <cell r="B2804" t="str">
            <v>屋外給水配管</v>
          </cell>
          <cell r="C2804" t="str">
            <v>塩ビ鋼管･φ20mm･継手･機械堀･深さ60cm</v>
          </cell>
          <cell r="D2804" t="str">
            <v>ｍ</v>
          </cell>
          <cell r="E2804">
            <v>2750</v>
          </cell>
          <cell r="F2804" t="str">
            <v>P-123</v>
          </cell>
          <cell r="G2804">
            <v>276262</v>
          </cell>
        </row>
        <row r="2805">
          <cell r="A2805">
            <v>276263</v>
          </cell>
          <cell r="B2805" t="str">
            <v>屋外給水配管</v>
          </cell>
          <cell r="C2805" t="str">
            <v>塩ビ鋼管･φ25mm･継手･機械堀･深さ60cm</v>
          </cell>
          <cell r="D2805" t="str">
            <v>ｍ</v>
          </cell>
          <cell r="E2805">
            <v>3270</v>
          </cell>
          <cell r="F2805" t="str">
            <v>P-123</v>
          </cell>
          <cell r="G2805">
            <v>276263</v>
          </cell>
        </row>
        <row r="2806">
          <cell r="A2806">
            <v>276264</v>
          </cell>
          <cell r="B2806" t="str">
            <v>屋外給水配管</v>
          </cell>
          <cell r="C2806" t="str">
            <v>塩ビ鋼管･φ32mm･継手･機械堀･深さ60cm</v>
          </cell>
          <cell r="D2806" t="str">
            <v>ｍ</v>
          </cell>
          <cell r="E2806">
            <v>3790</v>
          </cell>
          <cell r="F2806" t="str">
            <v>P-123</v>
          </cell>
          <cell r="G2806">
            <v>276264</v>
          </cell>
        </row>
        <row r="2807">
          <cell r="A2807">
            <v>276265</v>
          </cell>
          <cell r="B2807" t="str">
            <v>屋外給水配管</v>
          </cell>
          <cell r="C2807" t="str">
            <v>塩ビ鋼管･φ40mm･継手･機械堀･深さ60cm</v>
          </cell>
          <cell r="D2807" t="str">
            <v>ｍ</v>
          </cell>
          <cell r="E2807">
            <v>4070</v>
          </cell>
          <cell r="F2807" t="str">
            <v>P-123</v>
          </cell>
          <cell r="G2807">
            <v>276265</v>
          </cell>
        </row>
        <row r="2808">
          <cell r="A2808">
            <v>276266</v>
          </cell>
          <cell r="B2808" t="str">
            <v>屋外給水配管</v>
          </cell>
          <cell r="C2808" t="str">
            <v>塩ビ鋼管･φ50mm･継手･機械堀･深さ60cm</v>
          </cell>
          <cell r="D2808" t="str">
            <v>ｍ</v>
          </cell>
          <cell r="E2808">
            <v>4910</v>
          </cell>
          <cell r="F2808" t="str">
            <v>P-123</v>
          </cell>
          <cell r="G2808">
            <v>276266</v>
          </cell>
        </row>
        <row r="2809">
          <cell r="A2809">
            <v>276267</v>
          </cell>
          <cell r="B2809" t="str">
            <v>屋外給水配管</v>
          </cell>
          <cell r="C2809" t="str">
            <v>塩ビ鋼管･φ65mm･継手･機械堀･深さ60cm</v>
          </cell>
          <cell r="D2809" t="str">
            <v>ｍ</v>
          </cell>
          <cell r="E2809">
            <v>6200</v>
          </cell>
          <cell r="F2809" t="str">
            <v>P-123</v>
          </cell>
          <cell r="G2809">
            <v>276267</v>
          </cell>
        </row>
        <row r="2810">
          <cell r="A2810">
            <v>276271</v>
          </cell>
          <cell r="B2810" t="str">
            <v>屋外給水配管</v>
          </cell>
          <cell r="C2810" t="str">
            <v>塩ビ鋼管･φ15mm･継手･機械堀･深さ100cm</v>
          </cell>
          <cell r="D2810" t="str">
            <v>ｍ</v>
          </cell>
          <cell r="E2810">
            <v>5210</v>
          </cell>
          <cell r="F2810" t="str">
            <v>P-123</v>
          </cell>
          <cell r="G2810">
            <v>276271</v>
          </cell>
        </row>
        <row r="2811">
          <cell r="A2811">
            <v>276272</v>
          </cell>
          <cell r="B2811" t="str">
            <v>屋外給水配管</v>
          </cell>
          <cell r="C2811" t="str">
            <v>塩ビ鋼管･φ20mm･継手･機械堀･深さ100cm</v>
          </cell>
          <cell r="D2811" t="str">
            <v>ｍ</v>
          </cell>
          <cell r="E2811">
            <v>5440</v>
          </cell>
          <cell r="F2811" t="str">
            <v>P-123</v>
          </cell>
          <cell r="G2811">
            <v>276272</v>
          </cell>
        </row>
        <row r="2812">
          <cell r="A2812">
            <v>276273</v>
          </cell>
          <cell r="B2812" t="str">
            <v>屋外給水配管</v>
          </cell>
          <cell r="C2812" t="str">
            <v>塩ビ鋼管･φ25mm･継手･機械堀･深さ100cm</v>
          </cell>
          <cell r="D2812" t="str">
            <v>ｍ</v>
          </cell>
          <cell r="E2812">
            <v>5920</v>
          </cell>
          <cell r="F2812" t="str">
            <v>P-123</v>
          </cell>
          <cell r="G2812">
            <v>276273</v>
          </cell>
        </row>
        <row r="2813">
          <cell r="A2813">
            <v>276274</v>
          </cell>
          <cell r="B2813" t="str">
            <v>屋外給水配管</v>
          </cell>
          <cell r="C2813" t="str">
            <v>塩ビ鋼管･φ32mm･継手･機械堀･深さ100cm</v>
          </cell>
          <cell r="D2813" t="str">
            <v>ｍ</v>
          </cell>
          <cell r="E2813">
            <v>6480</v>
          </cell>
          <cell r="F2813" t="str">
            <v>P-123</v>
          </cell>
          <cell r="G2813">
            <v>276274</v>
          </cell>
        </row>
        <row r="2814">
          <cell r="A2814">
            <v>276275</v>
          </cell>
          <cell r="B2814" t="str">
            <v>屋外給水配管</v>
          </cell>
          <cell r="C2814" t="str">
            <v>塩ビ鋼管･φ40mm･継手･機械堀･深さ100cm</v>
          </cell>
          <cell r="D2814" t="str">
            <v>ｍ</v>
          </cell>
          <cell r="E2814">
            <v>6800</v>
          </cell>
          <cell r="F2814" t="str">
            <v>P-123</v>
          </cell>
          <cell r="G2814">
            <v>276275</v>
          </cell>
        </row>
        <row r="2815">
          <cell r="A2815">
            <v>276276</v>
          </cell>
          <cell r="B2815" t="str">
            <v>屋外給水配管</v>
          </cell>
          <cell r="C2815" t="str">
            <v>塩ビ鋼管･φ50mm･継手･機械堀･深さ100cm</v>
          </cell>
          <cell r="D2815" t="str">
            <v>ｍ</v>
          </cell>
          <cell r="E2815">
            <v>7680</v>
          </cell>
          <cell r="F2815" t="str">
            <v>P-123</v>
          </cell>
          <cell r="G2815">
            <v>276276</v>
          </cell>
        </row>
        <row r="2816">
          <cell r="A2816">
            <v>276277</v>
          </cell>
          <cell r="B2816" t="str">
            <v>屋外給水配管</v>
          </cell>
          <cell r="C2816" t="str">
            <v>塩ビ鋼管･φ65mm･継手･機械堀･深さ100cm</v>
          </cell>
          <cell r="D2816" t="str">
            <v>ｍ</v>
          </cell>
          <cell r="E2816">
            <v>9020</v>
          </cell>
          <cell r="F2816" t="str">
            <v>P-123</v>
          </cell>
          <cell r="G2816">
            <v>276277</v>
          </cell>
        </row>
        <row r="2817">
          <cell r="A2817">
            <v>276301</v>
          </cell>
          <cell r="B2817" t="str">
            <v>屋外給水配管</v>
          </cell>
          <cell r="C2817" t="str">
            <v>メッキ鋼管･φ15mm･継手･人力堀･深さ30cm</v>
          </cell>
          <cell r="D2817" t="str">
            <v>ｍ</v>
          </cell>
          <cell r="E2817">
            <v>2290</v>
          </cell>
          <cell r="F2817" t="str">
            <v>P-123</v>
          </cell>
          <cell r="G2817">
            <v>276301</v>
          </cell>
        </row>
        <row r="2818">
          <cell r="A2818">
            <v>276302</v>
          </cell>
          <cell r="B2818" t="str">
            <v>屋外給水配管</v>
          </cell>
          <cell r="C2818" t="str">
            <v>メッキ鋼管･φ20mm･継手･人力堀･深さ30cm</v>
          </cell>
          <cell r="D2818" t="str">
            <v>ｍ</v>
          </cell>
          <cell r="E2818">
            <v>2510</v>
          </cell>
          <cell r="F2818" t="str">
            <v>P-123</v>
          </cell>
          <cell r="G2818">
            <v>276302</v>
          </cell>
        </row>
        <row r="2819">
          <cell r="A2819">
            <v>276303</v>
          </cell>
          <cell r="B2819" t="str">
            <v>屋外給水配管</v>
          </cell>
          <cell r="C2819" t="str">
            <v>メッキ鋼管･φ25mm･継手･人力堀･深さ30cm</v>
          </cell>
          <cell r="D2819" t="str">
            <v>ｍ</v>
          </cell>
          <cell r="E2819">
            <v>2970</v>
          </cell>
          <cell r="F2819" t="str">
            <v>P-123</v>
          </cell>
          <cell r="G2819">
            <v>276303</v>
          </cell>
        </row>
        <row r="2820">
          <cell r="A2820">
            <v>276304</v>
          </cell>
          <cell r="B2820" t="str">
            <v>屋外給水配管</v>
          </cell>
          <cell r="C2820" t="str">
            <v>メッキ鋼管･φ32mm･継手･人力堀･深さ30cm</v>
          </cell>
          <cell r="D2820" t="str">
            <v>ｍ</v>
          </cell>
          <cell r="E2820">
            <v>3460</v>
          </cell>
          <cell r="F2820" t="str">
            <v>P-123</v>
          </cell>
          <cell r="G2820">
            <v>276304</v>
          </cell>
        </row>
        <row r="2821">
          <cell r="A2821">
            <v>276305</v>
          </cell>
          <cell r="B2821" t="str">
            <v>屋外給水配管</v>
          </cell>
          <cell r="C2821" t="str">
            <v>メッキ鋼管･φ40mm･継手･人力堀･深さ30cm</v>
          </cell>
          <cell r="D2821" t="str">
            <v>ｍ</v>
          </cell>
          <cell r="E2821">
            <v>3820</v>
          </cell>
          <cell r="F2821" t="str">
            <v>P-123</v>
          </cell>
          <cell r="G2821">
            <v>276305</v>
          </cell>
        </row>
        <row r="2822">
          <cell r="A2822">
            <v>276306</v>
          </cell>
          <cell r="B2822" t="str">
            <v>屋外給水配管</v>
          </cell>
          <cell r="C2822" t="str">
            <v>メッキ鋼管･φ50mm･継手･人力堀･深さ30cn</v>
          </cell>
          <cell r="D2822" t="str">
            <v>ｍ</v>
          </cell>
          <cell r="E2822">
            <v>4590</v>
          </cell>
          <cell r="F2822" t="str">
            <v>P-123</v>
          </cell>
          <cell r="G2822">
            <v>276306</v>
          </cell>
        </row>
        <row r="2823">
          <cell r="A2823">
            <v>276311</v>
          </cell>
          <cell r="B2823" t="str">
            <v>屋外給水配管</v>
          </cell>
          <cell r="C2823" t="str">
            <v>メッキ鋼管･φ15mm･継手･人力堀･深さ60cm</v>
          </cell>
          <cell r="D2823" t="str">
            <v>ｍ</v>
          </cell>
          <cell r="E2823">
            <v>4130</v>
          </cell>
          <cell r="F2823" t="str">
            <v>P-123</v>
          </cell>
          <cell r="G2823">
            <v>276311</v>
          </cell>
        </row>
        <row r="2824">
          <cell r="A2824">
            <v>276312</v>
          </cell>
          <cell r="B2824" t="str">
            <v>屋外給水配管</v>
          </cell>
          <cell r="C2824" t="str">
            <v>メッキ鋼管･φ20mm･継手･人力堀･深さ60cm</v>
          </cell>
          <cell r="D2824" t="str">
            <v>ｍ</v>
          </cell>
          <cell r="E2824">
            <v>4360</v>
          </cell>
          <cell r="F2824" t="str">
            <v>P-123</v>
          </cell>
          <cell r="G2824">
            <v>276312</v>
          </cell>
        </row>
        <row r="2825">
          <cell r="A2825">
            <v>276313</v>
          </cell>
          <cell r="B2825" t="str">
            <v>屋外給水配管</v>
          </cell>
          <cell r="C2825" t="str">
            <v>メッキ鋼管･φ25mm･継手･人力堀･深さ60cm</v>
          </cell>
          <cell r="D2825" t="str">
            <v>ｍ</v>
          </cell>
          <cell r="E2825">
            <v>4920</v>
          </cell>
          <cell r="F2825" t="str">
            <v>P-123</v>
          </cell>
          <cell r="G2825">
            <v>276313</v>
          </cell>
        </row>
        <row r="2826">
          <cell r="A2826">
            <v>276314</v>
          </cell>
          <cell r="B2826" t="str">
            <v>屋外給水配管</v>
          </cell>
          <cell r="C2826" t="str">
            <v>メッキ鋼管･φ32mm･継手･人力堀･深さ60cm</v>
          </cell>
          <cell r="D2826" t="str">
            <v>ｍ</v>
          </cell>
          <cell r="E2826">
            <v>5400</v>
          </cell>
          <cell r="F2826" t="str">
            <v>P-123</v>
          </cell>
          <cell r="G2826">
            <v>276314</v>
          </cell>
        </row>
        <row r="2827">
          <cell r="A2827">
            <v>276315</v>
          </cell>
          <cell r="B2827" t="str">
            <v>屋外給水配管</v>
          </cell>
          <cell r="C2827" t="str">
            <v>メッキ鋼管･φ40mm･継手･人力堀･深さ60cm</v>
          </cell>
          <cell r="D2827" t="str">
            <v>ｍ</v>
          </cell>
          <cell r="E2827">
            <v>5660</v>
          </cell>
          <cell r="F2827" t="str">
            <v>P-123</v>
          </cell>
          <cell r="G2827">
            <v>276315</v>
          </cell>
        </row>
        <row r="2828">
          <cell r="A2828">
            <v>276316</v>
          </cell>
          <cell r="B2828" t="str">
            <v>屋外給水配管</v>
          </cell>
          <cell r="C2828" t="str">
            <v>メッキ鋼管･φ50mm･継手･人力堀･深さ60cm</v>
          </cell>
          <cell r="D2828" t="str">
            <v>ｍ</v>
          </cell>
          <cell r="E2828">
            <v>6540</v>
          </cell>
          <cell r="F2828" t="str">
            <v>P-123</v>
          </cell>
          <cell r="G2828">
            <v>276316</v>
          </cell>
        </row>
        <row r="2829">
          <cell r="A2829">
            <v>276321</v>
          </cell>
          <cell r="B2829" t="str">
            <v>屋外給水配管</v>
          </cell>
          <cell r="C2829" t="str">
            <v>メッキ鋼管･φ15mm･継手･人力堀･深さ100cm</v>
          </cell>
          <cell r="D2829" t="str">
            <v>ｍ</v>
          </cell>
          <cell r="E2829">
            <v>10600</v>
          </cell>
          <cell r="F2829" t="str">
            <v>P-123</v>
          </cell>
          <cell r="G2829">
            <v>276321</v>
          </cell>
        </row>
        <row r="2830">
          <cell r="A2830">
            <v>276322</v>
          </cell>
          <cell r="B2830" t="str">
            <v>屋外給水配管</v>
          </cell>
          <cell r="C2830" t="str">
            <v>メッキ鋼管･φ20mm･継手･人力堀･深さ100cm</v>
          </cell>
          <cell r="D2830" t="str">
            <v>ｍ</v>
          </cell>
          <cell r="E2830">
            <v>11000</v>
          </cell>
          <cell r="F2830" t="str">
            <v>P-123</v>
          </cell>
          <cell r="G2830">
            <v>276322</v>
          </cell>
        </row>
        <row r="2831">
          <cell r="A2831">
            <v>276323</v>
          </cell>
          <cell r="B2831" t="str">
            <v>屋外給水配管</v>
          </cell>
          <cell r="C2831" t="str">
            <v>メッキ鋼管･φ25mm･継手･人力堀･深さ100cm</v>
          </cell>
          <cell r="D2831" t="str">
            <v>ｍ</v>
          </cell>
          <cell r="E2831">
            <v>11400</v>
          </cell>
          <cell r="F2831" t="str">
            <v>P-123</v>
          </cell>
          <cell r="G2831">
            <v>276323</v>
          </cell>
        </row>
        <row r="2832">
          <cell r="A2832">
            <v>276324</v>
          </cell>
          <cell r="B2832" t="str">
            <v>屋外給水配管</v>
          </cell>
          <cell r="C2832" t="str">
            <v>メッキ鋼管･φ32mm･継手･人力堀･深さ100cm</v>
          </cell>
          <cell r="D2832" t="str">
            <v>ｍ</v>
          </cell>
          <cell r="E2832">
            <v>12000</v>
          </cell>
          <cell r="F2832" t="str">
            <v>P-123</v>
          </cell>
          <cell r="G2832">
            <v>276324</v>
          </cell>
        </row>
        <row r="2833">
          <cell r="A2833">
            <v>276325</v>
          </cell>
          <cell r="B2833" t="str">
            <v>屋外給水配管</v>
          </cell>
          <cell r="C2833" t="str">
            <v>メッキ鋼管･φ40mm･継手･人力堀･深さ100cm</v>
          </cell>
          <cell r="D2833" t="str">
            <v>ｍ</v>
          </cell>
          <cell r="E2833">
            <v>12400</v>
          </cell>
          <cell r="F2833" t="str">
            <v>P-123</v>
          </cell>
          <cell r="G2833">
            <v>276325</v>
          </cell>
        </row>
        <row r="2834">
          <cell r="A2834">
            <v>276326</v>
          </cell>
          <cell r="B2834" t="str">
            <v>屋外給水配管</v>
          </cell>
          <cell r="C2834" t="str">
            <v>メッキ鋼管･φ50mm･継手･人力堀･深さ100cm</v>
          </cell>
          <cell r="D2834" t="str">
            <v>ｍ</v>
          </cell>
          <cell r="E2834">
            <v>13400</v>
          </cell>
          <cell r="F2834" t="str">
            <v>P-123</v>
          </cell>
          <cell r="G2834">
            <v>276326</v>
          </cell>
        </row>
        <row r="2835">
          <cell r="A2835">
            <v>276351</v>
          </cell>
          <cell r="B2835" t="str">
            <v>屋外給水配管</v>
          </cell>
          <cell r="C2835" t="str">
            <v>メッキ鋼管･φ15mm･継手･機械堀･深さ30cm</v>
          </cell>
          <cell r="D2835" t="str">
            <v>ｍ</v>
          </cell>
          <cell r="E2835">
            <v>1740</v>
          </cell>
          <cell r="F2835" t="str">
            <v>P-123</v>
          </cell>
          <cell r="G2835">
            <v>276351</v>
          </cell>
        </row>
        <row r="2836">
          <cell r="A2836">
            <v>276352</v>
          </cell>
          <cell r="B2836" t="str">
            <v>屋外給水配管</v>
          </cell>
          <cell r="C2836" t="str">
            <v>メッキ鋼管･φ20mm･継手･機械堀･深さ30cm</v>
          </cell>
          <cell r="D2836" t="str">
            <v>ｍ</v>
          </cell>
          <cell r="E2836">
            <v>1960</v>
          </cell>
          <cell r="F2836" t="str">
            <v>P-123</v>
          </cell>
          <cell r="G2836">
            <v>276352</v>
          </cell>
        </row>
        <row r="2837">
          <cell r="A2837">
            <v>276353</v>
          </cell>
          <cell r="B2837" t="str">
            <v>屋外給水配管</v>
          </cell>
          <cell r="C2837" t="str">
            <v>メッキ鋼管･φ25mm･継手･機械堀･深さ30cm</v>
          </cell>
          <cell r="D2837" t="str">
            <v>ｍ</v>
          </cell>
          <cell r="E2837">
            <v>2420</v>
          </cell>
          <cell r="F2837" t="str">
            <v>P-123</v>
          </cell>
          <cell r="G2837">
            <v>276353</v>
          </cell>
        </row>
        <row r="2838">
          <cell r="A2838">
            <v>276354</v>
          </cell>
          <cell r="B2838" t="str">
            <v>屋外給水配管</v>
          </cell>
          <cell r="C2838" t="str">
            <v>メッキ鋼管･φ32mm･継手･機械堀･深さ30cm</v>
          </cell>
          <cell r="D2838" t="str">
            <v>ｍ</v>
          </cell>
          <cell r="E2838">
            <v>2910</v>
          </cell>
          <cell r="F2838" t="str">
            <v>P-123</v>
          </cell>
          <cell r="G2838">
            <v>276354</v>
          </cell>
        </row>
        <row r="2839">
          <cell r="A2839">
            <v>276355</v>
          </cell>
          <cell r="B2839" t="str">
            <v>屋外給水配管</v>
          </cell>
          <cell r="C2839" t="str">
            <v>メッキ鋼管･φ40mm･継手･機械堀･深さ30cm</v>
          </cell>
          <cell r="D2839" t="str">
            <v>ｍ</v>
          </cell>
          <cell r="E2839">
            <v>3210</v>
          </cell>
          <cell r="F2839" t="str">
            <v>P-123</v>
          </cell>
          <cell r="G2839">
            <v>276355</v>
          </cell>
        </row>
        <row r="2840">
          <cell r="A2840">
            <v>276356</v>
          </cell>
          <cell r="B2840" t="str">
            <v>屋外給水配管</v>
          </cell>
          <cell r="C2840" t="str">
            <v>メッキ鋼管･φ50mm･継手･機械堀･深さ30cm</v>
          </cell>
          <cell r="D2840" t="str">
            <v>ｍ</v>
          </cell>
          <cell r="E2840">
            <v>3980</v>
          </cell>
          <cell r="F2840" t="str">
            <v>P-123</v>
          </cell>
          <cell r="G2840">
            <v>276356</v>
          </cell>
        </row>
        <row r="2841">
          <cell r="A2841">
            <v>276361</v>
          </cell>
          <cell r="B2841" t="str">
            <v>屋外給水配管</v>
          </cell>
          <cell r="C2841" t="str">
            <v>メッキ鋼管･φ15mm･継手･機械堀･深さ60cm</v>
          </cell>
          <cell r="D2841" t="str">
            <v>ｍ</v>
          </cell>
          <cell r="E2841">
            <v>2480</v>
          </cell>
          <cell r="F2841" t="str">
            <v>P-124</v>
          </cell>
          <cell r="G2841">
            <v>276361</v>
          </cell>
        </row>
        <row r="2842">
          <cell r="A2842">
            <v>276362</v>
          </cell>
          <cell r="B2842" t="str">
            <v>屋外給水配管</v>
          </cell>
          <cell r="C2842" t="str">
            <v>メッキ鋼管･φ20mm･継手･機械堀･深さ60cm</v>
          </cell>
          <cell r="D2842" t="str">
            <v>ｍ</v>
          </cell>
          <cell r="E2842">
            <v>2710</v>
          </cell>
          <cell r="F2842" t="str">
            <v>P-124</v>
          </cell>
          <cell r="G2842">
            <v>276362</v>
          </cell>
        </row>
        <row r="2843">
          <cell r="A2843">
            <v>276363</v>
          </cell>
          <cell r="B2843" t="str">
            <v>屋外給水配管</v>
          </cell>
          <cell r="C2843" t="str">
            <v>メッキ鋼管･φ25mm･継手･機械堀･深さ60cm</v>
          </cell>
          <cell r="D2843" t="str">
            <v>ｍ</v>
          </cell>
          <cell r="E2843">
            <v>3210</v>
          </cell>
          <cell r="F2843" t="str">
            <v>P-124</v>
          </cell>
          <cell r="G2843">
            <v>276363</v>
          </cell>
        </row>
        <row r="2844">
          <cell r="A2844">
            <v>276364</v>
          </cell>
          <cell r="B2844" t="str">
            <v>屋外給水配管</v>
          </cell>
          <cell r="C2844" t="str">
            <v>メッキ鋼管･φ32mm･継手･機械堀･深さ60cm</v>
          </cell>
          <cell r="D2844" t="str">
            <v>ｍ</v>
          </cell>
          <cell r="E2844">
            <v>3690</v>
          </cell>
          <cell r="F2844" t="str">
            <v>P-124</v>
          </cell>
          <cell r="G2844">
            <v>276364</v>
          </cell>
        </row>
        <row r="2845">
          <cell r="A2845">
            <v>276365</v>
          </cell>
          <cell r="B2845" t="str">
            <v>屋外給水配管</v>
          </cell>
          <cell r="C2845" t="str">
            <v>メッキ鋼管･φ40mm･継手･機械堀･深さ60cm</v>
          </cell>
          <cell r="D2845" t="str">
            <v>ｍ</v>
          </cell>
          <cell r="E2845">
            <v>3950</v>
          </cell>
          <cell r="F2845" t="str">
            <v>P-124</v>
          </cell>
          <cell r="G2845">
            <v>276365</v>
          </cell>
        </row>
        <row r="2846">
          <cell r="A2846">
            <v>276366</v>
          </cell>
          <cell r="B2846" t="str">
            <v>屋外給水配管</v>
          </cell>
          <cell r="C2846" t="str">
            <v>メッキ鋼管･φ50mm･継手･機械堀･深さ60cm</v>
          </cell>
          <cell r="D2846" t="str">
            <v>ｍ</v>
          </cell>
          <cell r="E2846">
            <v>4770</v>
          </cell>
          <cell r="F2846" t="str">
            <v>P-124</v>
          </cell>
          <cell r="G2846">
            <v>276366</v>
          </cell>
        </row>
        <row r="2847">
          <cell r="A2847">
            <v>276371</v>
          </cell>
          <cell r="B2847" t="str">
            <v>屋外給水配管</v>
          </cell>
          <cell r="C2847" t="str">
            <v>メッキ鋼管･φ15mm･継手･機械堀･深さ100cm</v>
          </cell>
          <cell r="D2847" t="str">
            <v>ｍ</v>
          </cell>
          <cell r="E2847">
            <v>5130</v>
          </cell>
          <cell r="F2847" t="str">
            <v>P-124</v>
          </cell>
          <cell r="G2847">
            <v>276371</v>
          </cell>
        </row>
        <row r="2848">
          <cell r="A2848">
            <v>276372</v>
          </cell>
          <cell r="B2848" t="str">
            <v>屋外給水配管</v>
          </cell>
          <cell r="C2848" t="str">
            <v>メッキ鋼管･φ20mm･継手･機械堀･深さ100cm</v>
          </cell>
          <cell r="D2848" t="str">
            <v>ｍ</v>
          </cell>
          <cell r="E2848">
            <v>5400</v>
          </cell>
          <cell r="F2848" t="str">
            <v>P-124</v>
          </cell>
          <cell r="G2848">
            <v>276372</v>
          </cell>
        </row>
        <row r="2849">
          <cell r="A2849">
            <v>276373</v>
          </cell>
          <cell r="B2849" t="str">
            <v>屋外給水配管</v>
          </cell>
          <cell r="C2849" t="str">
            <v>メッキ鋼管･φ25mm･継手･機械堀･深さ100cm</v>
          </cell>
          <cell r="D2849" t="str">
            <v>ｍ</v>
          </cell>
          <cell r="E2849">
            <v>5860</v>
          </cell>
          <cell r="F2849" t="str">
            <v>P-124</v>
          </cell>
          <cell r="G2849">
            <v>276373</v>
          </cell>
        </row>
        <row r="2850">
          <cell r="A2850">
            <v>276374</v>
          </cell>
          <cell r="B2850" t="str">
            <v>屋外給水配管</v>
          </cell>
          <cell r="C2850" t="str">
            <v>メッキ鋼管･φ32mm･継手･機械堀･深さ100cm</v>
          </cell>
          <cell r="D2850" t="str">
            <v>ｍ</v>
          </cell>
          <cell r="E2850">
            <v>6390</v>
          </cell>
          <cell r="F2850" t="str">
            <v>P-124</v>
          </cell>
          <cell r="G2850">
            <v>276374</v>
          </cell>
        </row>
        <row r="2851">
          <cell r="A2851">
            <v>276375</v>
          </cell>
          <cell r="B2851" t="str">
            <v>屋外給水配管</v>
          </cell>
          <cell r="C2851" t="str">
            <v>メッキ鋼管･φ40mm･継手･機械堀･深さ100cm</v>
          </cell>
          <cell r="D2851" t="str">
            <v>ｍ</v>
          </cell>
          <cell r="E2851">
            <v>6690</v>
          </cell>
          <cell r="F2851" t="str">
            <v>P-124</v>
          </cell>
          <cell r="G2851">
            <v>276375</v>
          </cell>
        </row>
        <row r="2852">
          <cell r="A2852">
            <v>276376</v>
          </cell>
          <cell r="B2852" t="str">
            <v>屋外給水配管</v>
          </cell>
          <cell r="C2852" t="str">
            <v>メッキ鋼管･φ50mm･継手･機械堀･深さ100cm</v>
          </cell>
          <cell r="D2852" t="str">
            <v>ｍ</v>
          </cell>
          <cell r="E2852">
            <v>7540</v>
          </cell>
          <cell r="F2852" t="str">
            <v>P-124</v>
          </cell>
          <cell r="G2852">
            <v>276376</v>
          </cell>
        </row>
        <row r="2853">
          <cell r="A2853">
            <v>276401</v>
          </cell>
          <cell r="B2853" t="str">
            <v>井戸用ポンプ</v>
          </cell>
          <cell r="C2853" t="str">
            <v>口径40mm・出力2.2kw</v>
          </cell>
          <cell r="D2853" t="str">
            <v>台</v>
          </cell>
          <cell r="E2853">
            <v>287800</v>
          </cell>
          <cell r="F2853" t="str">
            <v>P-124</v>
          </cell>
          <cell r="G2853">
            <v>276401</v>
          </cell>
        </row>
        <row r="2854">
          <cell r="A2854">
            <v>276411</v>
          </cell>
          <cell r="B2854" t="str">
            <v>井戸用ポンプ</v>
          </cell>
          <cell r="C2854" t="str">
            <v>口径50mm・出力3.7kw</v>
          </cell>
          <cell r="D2854" t="str">
            <v>台</v>
          </cell>
          <cell r="E2854">
            <v>369500</v>
          </cell>
          <cell r="F2854" t="str">
            <v>P-124</v>
          </cell>
          <cell r="G2854">
            <v>276411</v>
          </cell>
        </row>
        <row r="2855">
          <cell r="A2855">
            <v>276421</v>
          </cell>
          <cell r="B2855" t="str">
            <v>屋外水栓柱</v>
          </cell>
          <cell r="C2855" t="str">
            <v>塩ビ製・H84cm・横水栓付</v>
          </cell>
          <cell r="D2855" t="str">
            <v>ヶ所</v>
          </cell>
          <cell r="E2855">
            <v>6960</v>
          </cell>
          <cell r="F2855" t="str">
            <v>P-124</v>
          </cell>
          <cell r="G2855">
            <v>276421</v>
          </cell>
        </row>
        <row r="2856">
          <cell r="A2856">
            <v>276425</v>
          </cell>
          <cell r="B2856" t="str">
            <v>屋外水栓柱</v>
          </cell>
          <cell r="C2856" t="str">
            <v>塩ビ製・H114cm・横水栓付</v>
          </cell>
          <cell r="D2856" t="str">
            <v>ヶ所</v>
          </cell>
          <cell r="E2856">
            <v>7280</v>
          </cell>
          <cell r="F2856" t="str">
            <v>P-124</v>
          </cell>
          <cell r="G2856">
            <v>276425</v>
          </cell>
        </row>
        <row r="2857">
          <cell r="A2857">
            <v>276431</v>
          </cell>
          <cell r="B2857" t="str">
            <v>屋外流し台</v>
          </cell>
          <cell r="C2857" t="str">
            <v>46×43×15cm</v>
          </cell>
          <cell r="D2857" t="str">
            <v>ヶ所</v>
          </cell>
          <cell r="E2857">
            <v>8120</v>
          </cell>
          <cell r="F2857" t="str">
            <v>P-124</v>
          </cell>
          <cell r="G2857">
            <v>276431</v>
          </cell>
        </row>
        <row r="2858">
          <cell r="A2858">
            <v>276435</v>
          </cell>
          <cell r="B2858" t="str">
            <v>屋外流し台</v>
          </cell>
          <cell r="C2858" t="str">
            <v>55×50×17cm</v>
          </cell>
          <cell r="D2858" t="str">
            <v>ヶ所</v>
          </cell>
          <cell r="E2858">
            <v>8840</v>
          </cell>
          <cell r="F2858" t="str">
            <v>P-124</v>
          </cell>
          <cell r="G2858">
            <v>276435</v>
          </cell>
        </row>
        <row r="2859">
          <cell r="A2859">
            <v>276441</v>
          </cell>
          <cell r="B2859" t="str">
            <v>屋外流し台</v>
          </cell>
          <cell r="C2859" t="str">
            <v>75×50×17cm</v>
          </cell>
          <cell r="D2859" t="str">
            <v>ヶ所</v>
          </cell>
          <cell r="E2859">
            <v>9800</v>
          </cell>
          <cell r="F2859" t="str">
            <v>P-124</v>
          </cell>
          <cell r="G2859">
            <v>276441</v>
          </cell>
        </row>
        <row r="2860">
          <cell r="A2860">
            <v>276501</v>
          </cell>
          <cell r="B2860" t="str">
            <v>電気温水器</v>
          </cell>
          <cell r="C2860" t="str">
            <v>5時間通電形・貯湯容量200L・屋内型</v>
          </cell>
          <cell r="D2860" t="str">
            <v>基</v>
          </cell>
          <cell r="E2860">
            <v>227000</v>
          </cell>
          <cell r="F2860" t="str">
            <v>P-124</v>
          </cell>
          <cell r="G2860">
            <v>276501</v>
          </cell>
        </row>
        <row r="2861">
          <cell r="A2861">
            <v>276511</v>
          </cell>
          <cell r="B2861" t="str">
            <v>電気温水器</v>
          </cell>
          <cell r="C2861" t="str">
            <v>8時間通電形・貯湯容量370L・防雨型</v>
          </cell>
          <cell r="D2861" t="str">
            <v>基</v>
          </cell>
          <cell r="E2861">
            <v>165700</v>
          </cell>
          <cell r="F2861" t="str">
            <v>P-124</v>
          </cell>
          <cell r="G2861">
            <v>276511</v>
          </cell>
        </row>
        <row r="2862">
          <cell r="A2862">
            <v>276521</v>
          </cell>
          <cell r="B2862" t="str">
            <v>電気温水器</v>
          </cell>
          <cell r="C2862" t="str">
            <v>8時間通電形・貯湯容量460L・防雨型</v>
          </cell>
          <cell r="D2862" t="str">
            <v>基</v>
          </cell>
          <cell r="E2862">
            <v>327800</v>
          </cell>
          <cell r="F2862" t="str">
            <v>P-124</v>
          </cell>
          <cell r="G2862">
            <v>276521</v>
          </cell>
        </row>
        <row r="2863">
          <cell r="A2863">
            <v>276531</v>
          </cell>
          <cell r="B2863" t="str">
            <v>太陽熱温水器</v>
          </cell>
          <cell r="C2863" t="str">
            <v>標準タイプ・200L・架台・配管共</v>
          </cell>
          <cell r="D2863" t="str">
            <v>基</v>
          </cell>
          <cell r="E2863">
            <v>209200</v>
          </cell>
          <cell r="F2863" t="str">
            <v>P-124</v>
          </cell>
          <cell r="G2863">
            <v>276531</v>
          </cell>
        </row>
        <row r="2864">
          <cell r="A2864">
            <v>276541</v>
          </cell>
          <cell r="B2864" t="str">
            <v>太陽熱温水器</v>
          </cell>
          <cell r="C2864" t="str">
            <v>大容量タイプ・250L・架台・配管共</v>
          </cell>
          <cell r="D2864" t="str">
            <v>基</v>
          </cell>
          <cell r="E2864">
            <v>254600</v>
          </cell>
          <cell r="F2864" t="str">
            <v>P-124</v>
          </cell>
          <cell r="G2864">
            <v>276541</v>
          </cell>
        </row>
        <row r="2865">
          <cell r="A2865">
            <v>276551</v>
          </cell>
          <cell r="B2865" t="str">
            <v>太陽熱温水器</v>
          </cell>
          <cell r="C2865" t="str">
            <v>高温タイプ・200L・架台・配管共</v>
          </cell>
          <cell r="D2865" t="str">
            <v>基</v>
          </cell>
          <cell r="E2865">
            <v>254600</v>
          </cell>
          <cell r="F2865" t="str">
            <v>P-124</v>
          </cell>
          <cell r="G2865">
            <v>276551</v>
          </cell>
        </row>
        <row r="2866">
          <cell r="A2866">
            <v>276601</v>
          </cell>
          <cell r="B2866" t="str">
            <v>受水槽･(屋上設置)</v>
          </cell>
          <cell r="C2866" t="str">
            <v>FRP受水槽・1.0m3用・架台付・給水管を除く</v>
          </cell>
          <cell r="D2866" t="str">
            <v>基</v>
          </cell>
          <cell r="E2866">
            <v>489800</v>
          </cell>
          <cell r="F2866" t="str">
            <v>P-124</v>
          </cell>
          <cell r="G2866">
            <v>276601</v>
          </cell>
        </row>
        <row r="2867">
          <cell r="A2867">
            <v>276611</v>
          </cell>
          <cell r="B2867" t="str">
            <v>受水槽･(屋上設置)</v>
          </cell>
          <cell r="C2867" t="str">
            <v>FRP受水槽・3.0m3用・架台付・給水管を除く</v>
          </cell>
          <cell r="D2867" t="str">
            <v>基</v>
          </cell>
          <cell r="E2867">
            <v>1366400</v>
          </cell>
          <cell r="F2867" t="str">
            <v>P-124</v>
          </cell>
          <cell r="G2867">
            <v>276611</v>
          </cell>
        </row>
        <row r="2868">
          <cell r="A2868">
            <v>276621</v>
          </cell>
          <cell r="B2868" t="str">
            <v>受水槽･(屋上設置)</v>
          </cell>
          <cell r="C2868" t="str">
            <v>FRP受水槽・4.5m3用・架台付・給水管を除く</v>
          </cell>
          <cell r="D2868" t="str">
            <v>基</v>
          </cell>
          <cell r="E2868">
            <v>1636000</v>
          </cell>
          <cell r="F2868" t="str">
            <v>P-124</v>
          </cell>
          <cell r="G2868">
            <v>276621</v>
          </cell>
        </row>
        <row r="2869">
          <cell r="A2869">
            <v>276651</v>
          </cell>
          <cell r="B2869" t="str">
            <v>受水槽･(地上設置)</v>
          </cell>
          <cell r="C2869" t="str">
            <v>FRP受水槽・1.0m3用・架台付・給水管を除く</v>
          </cell>
          <cell r="D2869" t="str">
            <v>基</v>
          </cell>
          <cell r="E2869">
            <v>433000</v>
          </cell>
          <cell r="F2869" t="str">
            <v>P-124</v>
          </cell>
          <cell r="G2869">
            <v>276651</v>
          </cell>
        </row>
        <row r="2870">
          <cell r="A2870">
            <v>276661</v>
          </cell>
          <cell r="B2870" t="str">
            <v>受水槽･(地上設置)</v>
          </cell>
          <cell r="C2870" t="str">
            <v>FRP受水槽・3.0m3用・架台付・給水管を除く</v>
          </cell>
          <cell r="D2870" t="str">
            <v>基</v>
          </cell>
          <cell r="E2870">
            <v>1139900</v>
          </cell>
          <cell r="F2870" t="str">
            <v>P-124</v>
          </cell>
          <cell r="G2870">
            <v>276661</v>
          </cell>
        </row>
        <row r="2871">
          <cell r="A2871">
            <v>276671</v>
          </cell>
          <cell r="B2871" t="str">
            <v>受水槽･(地上設置)</v>
          </cell>
          <cell r="C2871" t="str">
            <v>FRP受水槽・4.5m3用・架台付・給水管を除く</v>
          </cell>
          <cell r="D2871" t="str">
            <v>基</v>
          </cell>
          <cell r="E2871">
            <v>1359800</v>
          </cell>
          <cell r="F2871" t="str">
            <v>P-124</v>
          </cell>
          <cell r="G2871">
            <v>276671</v>
          </cell>
        </row>
        <row r="2872">
          <cell r="A2872">
            <v>276701</v>
          </cell>
          <cell r="B2872" t="str">
            <v>受水槽･(地下設置)</v>
          </cell>
          <cell r="C2872" t="str">
            <v>コンクリート現場打・1.0m3用・給水管を除く</v>
          </cell>
          <cell r="D2872" t="str">
            <v>基</v>
          </cell>
          <cell r="E2872">
            <v>216000</v>
          </cell>
          <cell r="F2872" t="str">
            <v>P-124</v>
          </cell>
          <cell r="G2872">
            <v>276701</v>
          </cell>
        </row>
        <row r="2873">
          <cell r="A2873">
            <v>276711</v>
          </cell>
          <cell r="B2873" t="str">
            <v>受水槽･(地下設置)</v>
          </cell>
          <cell r="C2873" t="str">
            <v>コンクリート現場打・3.0m3用・給水管を除く</v>
          </cell>
          <cell r="D2873" t="str">
            <v>基</v>
          </cell>
          <cell r="E2873">
            <v>404500</v>
          </cell>
          <cell r="F2873" t="str">
            <v>P-124</v>
          </cell>
          <cell r="G2873">
            <v>276711</v>
          </cell>
        </row>
        <row r="2874">
          <cell r="A2874">
            <v>276721</v>
          </cell>
          <cell r="B2874" t="str">
            <v>受水槽･(地下設置)</v>
          </cell>
          <cell r="C2874" t="str">
            <v>コンクリート現場打・5.0m3用・給水管を除く</v>
          </cell>
          <cell r="D2874" t="str">
            <v>基</v>
          </cell>
          <cell r="E2874">
            <v>546200</v>
          </cell>
          <cell r="F2874" t="str">
            <v>P-124</v>
          </cell>
          <cell r="G2874">
            <v>276721</v>
          </cell>
        </row>
        <row r="2875">
          <cell r="A2875">
            <v>276731</v>
          </cell>
          <cell r="B2875" t="str">
            <v>受水槽･(地下設置)</v>
          </cell>
          <cell r="C2875" t="str">
            <v>コンクリート現場打・8.0m3用・給水管を除く</v>
          </cell>
          <cell r="D2875" t="str">
            <v>基</v>
          </cell>
          <cell r="E2875">
            <v>713000</v>
          </cell>
          <cell r="F2875" t="str">
            <v>P-124</v>
          </cell>
          <cell r="G2875">
            <v>276731</v>
          </cell>
        </row>
        <row r="2876">
          <cell r="A2876">
            <v>276751</v>
          </cell>
          <cell r="B2876" t="str">
            <v>受水槽･(地上設置)</v>
          </cell>
          <cell r="C2876" t="str">
            <v>コンクリート現場打・1.0m3用・給水管を除く</v>
          </cell>
          <cell r="D2876" t="str">
            <v>基</v>
          </cell>
          <cell r="E2876">
            <v>189000</v>
          </cell>
          <cell r="F2876" t="str">
            <v>P-124</v>
          </cell>
          <cell r="G2876">
            <v>276751</v>
          </cell>
        </row>
        <row r="2877">
          <cell r="A2877">
            <v>276761</v>
          </cell>
          <cell r="B2877" t="str">
            <v>受水槽･(地上設置)</v>
          </cell>
          <cell r="C2877" t="str">
            <v>コンクリート現場打・3.0m3用・給水管を除く</v>
          </cell>
          <cell r="D2877" t="str">
            <v>基</v>
          </cell>
          <cell r="E2877">
            <v>328800</v>
          </cell>
          <cell r="F2877" t="str">
            <v>P-124</v>
          </cell>
          <cell r="G2877">
            <v>276761</v>
          </cell>
        </row>
        <row r="2878">
          <cell r="A2878">
            <v>276771</v>
          </cell>
          <cell r="B2878" t="str">
            <v>受水槽･(地上設置)</v>
          </cell>
          <cell r="C2878" t="str">
            <v>コンクリート現場打・5.0m3用・給水管を除く</v>
          </cell>
          <cell r="D2878" t="str">
            <v>基</v>
          </cell>
          <cell r="E2878">
            <v>438400</v>
          </cell>
          <cell r="F2878" t="str">
            <v>P-124</v>
          </cell>
          <cell r="G2878">
            <v>276771</v>
          </cell>
        </row>
        <row r="2879">
          <cell r="A2879">
            <v>276781</v>
          </cell>
          <cell r="B2879" t="str">
            <v>受水槽･(地上設置)</v>
          </cell>
          <cell r="C2879" t="str">
            <v>コンクリート現場打・8.0m3用・給水管を除く</v>
          </cell>
          <cell r="D2879" t="str">
            <v>基</v>
          </cell>
          <cell r="E2879">
            <v>576500</v>
          </cell>
          <cell r="F2879" t="str">
            <v>P-124</v>
          </cell>
          <cell r="G2879">
            <v>276781</v>
          </cell>
        </row>
        <row r="2880">
          <cell r="A2880">
            <v>276801</v>
          </cell>
          <cell r="B2880" t="str">
            <v>硬質塩ビ管</v>
          </cell>
          <cell r="C2880" t="str">
            <v>φ13mm・屋外架空給水管</v>
          </cell>
          <cell r="D2880" t="str">
            <v>ｍ</v>
          </cell>
          <cell r="E2880">
            <v>1470</v>
          </cell>
          <cell r="F2880" t="str">
            <v>P-124</v>
          </cell>
          <cell r="G2880">
            <v>276801</v>
          </cell>
        </row>
        <row r="2881">
          <cell r="A2881">
            <v>276802</v>
          </cell>
          <cell r="B2881" t="str">
            <v>硬質塩ビ管</v>
          </cell>
          <cell r="C2881" t="str">
            <v>φ16mm・屋外架空給水管</v>
          </cell>
          <cell r="D2881" t="str">
            <v>ｍ</v>
          </cell>
          <cell r="E2881">
            <v>1560</v>
          </cell>
          <cell r="F2881" t="str">
            <v>P-124</v>
          </cell>
          <cell r="G2881">
            <v>276802</v>
          </cell>
        </row>
        <row r="2882">
          <cell r="A2882">
            <v>276803</v>
          </cell>
          <cell r="B2882" t="str">
            <v>硬質塩ビ管</v>
          </cell>
          <cell r="C2882" t="str">
            <v>φ20mm・屋外架空給水管</v>
          </cell>
          <cell r="D2882" t="str">
            <v>ｍ</v>
          </cell>
          <cell r="E2882">
            <v>2130</v>
          </cell>
          <cell r="F2882" t="str">
            <v>P-124</v>
          </cell>
          <cell r="G2882">
            <v>276803</v>
          </cell>
        </row>
        <row r="2883">
          <cell r="A2883">
            <v>276804</v>
          </cell>
          <cell r="B2883" t="str">
            <v>硬質塩ビ管</v>
          </cell>
          <cell r="C2883" t="str">
            <v>φ25mm・屋外架空給水管</v>
          </cell>
          <cell r="D2883" t="str">
            <v>ｍ</v>
          </cell>
          <cell r="E2883">
            <v>2550</v>
          </cell>
          <cell r="F2883" t="str">
            <v>P-124</v>
          </cell>
          <cell r="G2883">
            <v>276804</v>
          </cell>
        </row>
        <row r="2884">
          <cell r="A2884">
            <v>276805</v>
          </cell>
          <cell r="B2884" t="str">
            <v>硬質塩ビ管</v>
          </cell>
          <cell r="C2884" t="str">
            <v>φ30mm・屋外架空給水管</v>
          </cell>
          <cell r="D2884" t="str">
            <v>ｍ</v>
          </cell>
          <cell r="E2884">
            <v>2660</v>
          </cell>
          <cell r="F2884" t="str">
            <v>P-124</v>
          </cell>
          <cell r="G2884">
            <v>276805</v>
          </cell>
        </row>
        <row r="2885">
          <cell r="A2885">
            <v>276806</v>
          </cell>
          <cell r="B2885" t="str">
            <v>硬質塩ビ管</v>
          </cell>
          <cell r="C2885" t="str">
            <v>φ40mm・屋外架空給水管</v>
          </cell>
          <cell r="D2885" t="str">
            <v>ｍ</v>
          </cell>
          <cell r="E2885">
            <v>3680</v>
          </cell>
          <cell r="F2885" t="str">
            <v>P-124</v>
          </cell>
          <cell r="G2885">
            <v>276806</v>
          </cell>
        </row>
        <row r="2886">
          <cell r="A2886">
            <v>276807</v>
          </cell>
          <cell r="B2886" t="str">
            <v>硬質塩ビ管</v>
          </cell>
          <cell r="C2886" t="str">
            <v>φ50mm・屋外架空給水管</v>
          </cell>
          <cell r="D2886" t="str">
            <v>ｍ</v>
          </cell>
          <cell r="E2886">
            <v>4560</v>
          </cell>
          <cell r="F2886" t="str">
            <v>P-124</v>
          </cell>
          <cell r="G2886">
            <v>276807</v>
          </cell>
        </row>
        <row r="2887">
          <cell r="A2887">
            <v>276811</v>
          </cell>
          <cell r="B2887" t="str">
            <v>ポリエチライニング鉛管</v>
          </cell>
          <cell r="C2887" t="str">
            <v>φ13mm・屋外架空給水管</v>
          </cell>
          <cell r="D2887" t="str">
            <v>ｍ</v>
          </cell>
          <cell r="E2887">
            <v>8810</v>
          </cell>
          <cell r="F2887" t="str">
            <v>P-124</v>
          </cell>
          <cell r="G2887">
            <v>276811</v>
          </cell>
        </row>
        <row r="2888">
          <cell r="A2888">
            <v>276812</v>
          </cell>
          <cell r="B2888" t="str">
            <v>ポリエチライニング鉛管</v>
          </cell>
          <cell r="C2888" t="str">
            <v>φ20mm・屋外架空給水管</v>
          </cell>
          <cell r="D2888" t="str">
            <v>ｍ</v>
          </cell>
          <cell r="E2888">
            <v>15100</v>
          </cell>
          <cell r="F2888" t="str">
            <v>P-124</v>
          </cell>
          <cell r="G2888">
            <v>276812</v>
          </cell>
        </row>
        <row r="2889">
          <cell r="A2889">
            <v>276813</v>
          </cell>
          <cell r="B2889" t="str">
            <v>ポリエチライニング鉛管</v>
          </cell>
          <cell r="C2889" t="str">
            <v>φ25mm・屋外架空給水管</v>
          </cell>
          <cell r="D2889" t="str">
            <v>ｍ</v>
          </cell>
          <cell r="E2889">
            <v>19600</v>
          </cell>
          <cell r="F2889" t="str">
            <v>P-125</v>
          </cell>
          <cell r="G2889">
            <v>276813</v>
          </cell>
        </row>
        <row r="2890">
          <cell r="A2890">
            <v>276821</v>
          </cell>
          <cell r="B2890" t="str">
            <v>硬質塩ビライニング鋼管</v>
          </cell>
          <cell r="C2890" t="str">
            <v>φ15mm・屋外架空給水管</v>
          </cell>
          <cell r="D2890" t="str">
            <v>ｍ</v>
          </cell>
          <cell r="E2890">
            <v>3240</v>
          </cell>
          <cell r="F2890" t="str">
            <v>P-125</v>
          </cell>
          <cell r="G2890">
            <v>276821</v>
          </cell>
        </row>
        <row r="2891">
          <cell r="A2891">
            <v>276822</v>
          </cell>
          <cell r="B2891" t="str">
            <v>硬質塩ビライニング鋼管</v>
          </cell>
          <cell r="C2891" t="str">
            <v>φ20mm・屋外架空給水管</v>
          </cell>
          <cell r="D2891" t="str">
            <v>ｍ</v>
          </cell>
          <cell r="E2891">
            <v>3600</v>
          </cell>
          <cell r="F2891" t="str">
            <v>P-125</v>
          </cell>
          <cell r="G2891">
            <v>276822</v>
          </cell>
        </row>
        <row r="2892">
          <cell r="A2892">
            <v>276823</v>
          </cell>
          <cell r="B2892" t="str">
            <v>硬質塩ビライニング鋼管</v>
          </cell>
          <cell r="C2892" t="str">
            <v>φ25mm・屋外架空給水管</v>
          </cell>
          <cell r="D2892" t="str">
            <v>ｍ</v>
          </cell>
          <cell r="E2892">
            <v>4770</v>
          </cell>
          <cell r="F2892" t="str">
            <v>P-125</v>
          </cell>
          <cell r="G2892">
            <v>276823</v>
          </cell>
        </row>
        <row r="2893">
          <cell r="A2893">
            <v>276824</v>
          </cell>
          <cell r="B2893" t="str">
            <v>硬質塩ビライニング鋼管</v>
          </cell>
          <cell r="C2893" t="str">
            <v>φ32mm・屋外架空給水管</v>
          </cell>
          <cell r="D2893" t="str">
            <v>ｍ</v>
          </cell>
          <cell r="E2893">
            <v>6040</v>
          </cell>
          <cell r="F2893" t="str">
            <v>P-125</v>
          </cell>
          <cell r="G2893">
            <v>276824</v>
          </cell>
        </row>
        <row r="2894">
          <cell r="A2894">
            <v>276825</v>
          </cell>
          <cell r="B2894" t="str">
            <v>硬質塩ビライニング鋼管</v>
          </cell>
          <cell r="C2894" t="str">
            <v>φ40mm・屋外架空給水管</v>
          </cell>
          <cell r="D2894" t="str">
            <v>ｍ</v>
          </cell>
          <cell r="E2894">
            <v>6600</v>
          </cell>
          <cell r="F2894" t="str">
            <v>P-125</v>
          </cell>
          <cell r="G2894">
            <v>276825</v>
          </cell>
        </row>
        <row r="2895">
          <cell r="A2895">
            <v>276826</v>
          </cell>
          <cell r="B2895" t="str">
            <v>硬質塩ビライニング鋼管</v>
          </cell>
          <cell r="C2895" t="str">
            <v>φ50mm・屋外架空給水管</v>
          </cell>
          <cell r="D2895" t="str">
            <v>ｍ</v>
          </cell>
          <cell r="E2895">
            <v>8440</v>
          </cell>
          <cell r="F2895" t="str">
            <v>P-125</v>
          </cell>
          <cell r="G2895">
            <v>276826</v>
          </cell>
        </row>
        <row r="2896">
          <cell r="A2896">
            <v>276827</v>
          </cell>
          <cell r="B2896" t="str">
            <v>硬質塩ビライニング鋼管</v>
          </cell>
          <cell r="C2896" t="str">
            <v>φ65mm・屋外架空給水管</v>
          </cell>
          <cell r="D2896" t="str">
            <v>ｍ</v>
          </cell>
          <cell r="E2896">
            <v>11500</v>
          </cell>
          <cell r="F2896" t="str">
            <v>P-125</v>
          </cell>
          <cell r="G2896">
            <v>276827</v>
          </cell>
        </row>
        <row r="2897">
          <cell r="A2897">
            <v>276831</v>
          </cell>
          <cell r="B2897" t="str">
            <v>亜鉛メッキ鋼管</v>
          </cell>
          <cell r="C2897" t="str">
            <v>φ15mm・屋外架空給水管</v>
          </cell>
          <cell r="D2897" t="str">
            <v>ｍ</v>
          </cell>
          <cell r="E2897">
            <v>3060</v>
          </cell>
          <cell r="F2897" t="str">
            <v>P-125</v>
          </cell>
          <cell r="G2897">
            <v>276831</v>
          </cell>
        </row>
        <row r="2898">
          <cell r="A2898">
            <v>276832</v>
          </cell>
          <cell r="B2898" t="str">
            <v>亜鉛メッキ鋼管</v>
          </cell>
          <cell r="C2898" t="str">
            <v>φ20mm・屋外架空給水管</v>
          </cell>
          <cell r="D2898" t="str">
            <v>ｍ</v>
          </cell>
          <cell r="E2898">
            <v>3490</v>
          </cell>
          <cell r="F2898" t="str">
            <v>P-125</v>
          </cell>
          <cell r="G2898">
            <v>276832</v>
          </cell>
        </row>
        <row r="2899">
          <cell r="A2899">
            <v>276833</v>
          </cell>
          <cell r="B2899" t="str">
            <v>亜鉛メッキ鋼管</v>
          </cell>
          <cell r="C2899" t="str">
            <v>φ25mm・屋外架空給水管</v>
          </cell>
          <cell r="D2899" t="str">
            <v>ｍ</v>
          </cell>
          <cell r="E2899">
            <v>4630</v>
          </cell>
          <cell r="F2899" t="str">
            <v>P-125</v>
          </cell>
          <cell r="G2899">
            <v>276833</v>
          </cell>
        </row>
        <row r="2900">
          <cell r="A2900">
            <v>276834</v>
          </cell>
          <cell r="B2900" t="str">
            <v>亜鉛メッキ鋼管</v>
          </cell>
          <cell r="C2900" t="str">
            <v>φ32mm・屋外架空給水管</v>
          </cell>
          <cell r="D2900" t="str">
            <v>ｍ</v>
          </cell>
          <cell r="E2900">
            <v>5820</v>
          </cell>
          <cell r="F2900" t="str">
            <v>P-125</v>
          </cell>
          <cell r="G2900">
            <v>276834</v>
          </cell>
        </row>
        <row r="2901">
          <cell r="A2901">
            <v>276835</v>
          </cell>
          <cell r="B2901" t="str">
            <v>亜鉛メッキ鋼管</v>
          </cell>
          <cell r="C2901" t="str">
            <v>φ40mm・屋外架空給水管</v>
          </cell>
          <cell r="D2901" t="str">
            <v>ｍ</v>
          </cell>
          <cell r="E2901">
            <v>6340</v>
          </cell>
          <cell r="F2901" t="str">
            <v>P-125</v>
          </cell>
          <cell r="G2901">
            <v>276835</v>
          </cell>
        </row>
        <row r="2902">
          <cell r="A2902">
            <v>276836</v>
          </cell>
          <cell r="B2902" t="str">
            <v>亜鉛メッキ鋼管</v>
          </cell>
          <cell r="C2902" t="str">
            <v>φ50mm・屋外架空給水管</v>
          </cell>
          <cell r="D2902" t="str">
            <v>ｍ</v>
          </cell>
          <cell r="E2902">
            <v>8110</v>
          </cell>
          <cell r="F2902" t="str">
            <v>P-125</v>
          </cell>
          <cell r="G2902">
            <v>276836</v>
          </cell>
        </row>
        <row r="2903">
          <cell r="A2903">
            <v>276841</v>
          </cell>
          <cell r="B2903" t="str">
            <v>被覆銅管(L型)</v>
          </cell>
          <cell r="C2903" t="str">
            <v>φ1/2(15)・屋外架空給湯管</v>
          </cell>
          <cell r="D2903" t="str">
            <v>ｍ</v>
          </cell>
          <cell r="E2903">
            <v>3550</v>
          </cell>
          <cell r="F2903" t="str">
            <v>P-125</v>
          </cell>
          <cell r="G2903">
            <v>276841</v>
          </cell>
        </row>
        <row r="2904">
          <cell r="A2904">
            <v>276842</v>
          </cell>
          <cell r="B2904" t="str">
            <v>被覆銅管(L型)</v>
          </cell>
          <cell r="C2904" t="str">
            <v>φ3/4(20)・屋外架空給湯管</v>
          </cell>
          <cell r="D2904" t="str">
            <v>ｍ</v>
          </cell>
          <cell r="E2904">
            <v>5450</v>
          </cell>
          <cell r="F2904" t="str">
            <v>P-125</v>
          </cell>
          <cell r="G2904">
            <v>276842</v>
          </cell>
        </row>
        <row r="2905">
          <cell r="A2905">
            <v>277051</v>
          </cell>
          <cell r="B2905" t="str">
            <v>ガス栓取付</v>
          </cell>
          <cell r="C2905" t="str">
            <v>プロパンガス用・1口カラン</v>
          </cell>
          <cell r="D2905" t="str">
            <v>ヶ所</v>
          </cell>
          <cell r="E2905">
            <v>3020</v>
          </cell>
          <cell r="F2905" t="str">
            <v>P-126</v>
          </cell>
          <cell r="G2905">
            <v>277051</v>
          </cell>
        </row>
        <row r="2906">
          <cell r="A2906">
            <v>277055</v>
          </cell>
          <cell r="B2906" t="str">
            <v>ガス栓取付</v>
          </cell>
          <cell r="C2906" t="str">
            <v>プロパンガス用・2口カラン</v>
          </cell>
          <cell r="D2906" t="str">
            <v>ヶ所</v>
          </cell>
          <cell r="E2906">
            <v>4860</v>
          </cell>
          <cell r="F2906" t="str">
            <v>P-126</v>
          </cell>
          <cell r="G2906">
            <v>277055</v>
          </cell>
        </row>
        <row r="2907">
          <cell r="A2907">
            <v>277101</v>
          </cell>
          <cell r="B2907" t="str">
            <v>ガス管</v>
          </cell>
          <cell r="C2907" t="str">
            <v>プロパンガス用・15A</v>
          </cell>
          <cell r="D2907" t="str">
            <v>ｍ</v>
          </cell>
          <cell r="E2907">
            <v>2040</v>
          </cell>
          <cell r="F2907" t="str">
            <v>P-126</v>
          </cell>
          <cell r="G2907">
            <v>277101</v>
          </cell>
        </row>
        <row r="2908">
          <cell r="A2908">
            <v>277111</v>
          </cell>
          <cell r="B2908" t="str">
            <v>ガス管</v>
          </cell>
          <cell r="C2908" t="str">
            <v>プロパンガス用・20A</v>
          </cell>
          <cell r="D2908" t="str">
            <v>ｍ</v>
          </cell>
          <cell r="E2908">
            <v>2080</v>
          </cell>
          <cell r="F2908" t="str">
            <v>P-126</v>
          </cell>
          <cell r="G2908">
            <v>277111</v>
          </cell>
        </row>
        <row r="2909">
          <cell r="A2909">
            <v>277121</v>
          </cell>
          <cell r="B2909" t="str">
            <v>ガス管</v>
          </cell>
          <cell r="C2909" t="str">
            <v>プロパンガス用・25A</v>
          </cell>
          <cell r="D2909" t="str">
            <v>ｍ</v>
          </cell>
          <cell r="E2909">
            <v>2180</v>
          </cell>
          <cell r="F2909" t="str">
            <v>P-126</v>
          </cell>
          <cell r="G2909">
            <v>277121</v>
          </cell>
        </row>
        <row r="2910">
          <cell r="A2910">
            <v>278005</v>
          </cell>
          <cell r="B2910" t="str">
            <v>流し台</v>
          </cell>
          <cell r="C2910" t="str">
            <v>W105×D55×H80cm</v>
          </cell>
          <cell r="D2910" t="str">
            <v>ヶ所</v>
          </cell>
          <cell r="E2910">
            <v>43000</v>
          </cell>
          <cell r="F2910" t="str">
            <v>P-127</v>
          </cell>
          <cell r="G2910">
            <v>278005</v>
          </cell>
        </row>
        <row r="2911">
          <cell r="A2911">
            <v>278015</v>
          </cell>
          <cell r="B2911" t="str">
            <v>流し台</v>
          </cell>
          <cell r="C2911" t="str">
            <v>W120×D55×H80cm</v>
          </cell>
          <cell r="D2911" t="str">
            <v>ヶ所</v>
          </cell>
          <cell r="E2911">
            <v>46000</v>
          </cell>
          <cell r="F2911" t="str">
            <v>P-127</v>
          </cell>
          <cell r="G2911">
            <v>278015</v>
          </cell>
        </row>
        <row r="2912">
          <cell r="A2912">
            <v>278025</v>
          </cell>
          <cell r="B2912" t="str">
            <v>流し台</v>
          </cell>
          <cell r="C2912" t="str">
            <v>W150×D55×H80cm</v>
          </cell>
          <cell r="D2912" t="str">
            <v>ヶ所</v>
          </cell>
          <cell r="E2912">
            <v>62500</v>
          </cell>
          <cell r="F2912" t="str">
            <v>P-127</v>
          </cell>
          <cell r="G2912">
            <v>278025</v>
          </cell>
        </row>
        <row r="2913">
          <cell r="A2913">
            <v>278035</v>
          </cell>
          <cell r="B2913" t="str">
            <v>流し台</v>
          </cell>
          <cell r="C2913" t="str">
            <v>W180×D55×H80cm</v>
          </cell>
          <cell r="D2913" t="str">
            <v>ヶ所</v>
          </cell>
          <cell r="E2913">
            <v>71900</v>
          </cell>
          <cell r="F2913" t="str">
            <v>P-127</v>
          </cell>
          <cell r="G2913">
            <v>278035</v>
          </cell>
        </row>
        <row r="2914">
          <cell r="A2914">
            <v>278105</v>
          </cell>
          <cell r="B2914" t="str">
            <v>調理台</v>
          </cell>
          <cell r="C2914" t="str">
            <v>W60×D55×H80cm</v>
          </cell>
          <cell r="D2914" t="str">
            <v>ヶ所</v>
          </cell>
          <cell r="E2914">
            <v>24900</v>
          </cell>
          <cell r="F2914" t="str">
            <v>P-127</v>
          </cell>
          <cell r="G2914">
            <v>278105</v>
          </cell>
        </row>
        <row r="2915">
          <cell r="A2915">
            <v>278115</v>
          </cell>
          <cell r="B2915" t="str">
            <v>調理台</v>
          </cell>
          <cell r="C2915" t="str">
            <v>W75×D56×H80cm</v>
          </cell>
          <cell r="D2915" t="str">
            <v>ヶ所</v>
          </cell>
          <cell r="E2915">
            <v>37300</v>
          </cell>
          <cell r="F2915" t="str">
            <v>P-127</v>
          </cell>
          <cell r="G2915">
            <v>278115</v>
          </cell>
        </row>
        <row r="2916">
          <cell r="A2916">
            <v>278125</v>
          </cell>
          <cell r="B2916" t="str">
            <v>調理台</v>
          </cell>
          <cell r="C2916" t="str">
            <v>W90×D60×H85cm</v>
          </cell>
          <cell r="D2916" t="str">
            <v>ヶ所</v>
          </cell>
          <cell r="E2916">
            <v>59600</v>
          </cell>
          <cell r="F2916" t="str">
            <v>P-127</v>
          </cell>
          <cell r="G2916">
            <v>278125</v>
          </cell>
        </row>
        <row r="2917">
          <cell r="A2917">
            <v>278155</v>
          </cell>
          <cell r="B2917" t="str">
            <v>調理台(隅用)</v>
          </cell>
          <cell r="C2917" t="str">
            <v>W75×D56×H80cm</v>
          </cell>
          <cell r="D2917" t="str">
            <v>ヶ所</v>
          </cell>
          <cell r="E2917">
            <v>43300</v>
          </cell>
          <cell r="F2917" t="str">
            <v>P-127</v>
          </cell>
          <cell r="G2917">
            <v>278155</v>
          </cell>
        </row>
        <row r="2918">
          <cell r="A2918">
            <v>278201</v>
          </cell>
          <cell r="B2918" t="str">
            <v>コンロ台</v>
          </cell>
          <cell r="C2918" t="str">
            <v>W70×D54.3×H62.3cm</v>
          </cell>
          <cell r="D2918" t="str">
            <v>ヶ所</v>
          </cell>
          <cell r="E2918">
            <v>28100</v>
          </cell>
          <cell r="F2918" t="str">
            <v>P-127</v>
          </cell>
          <cell r="G2918">
            <v>278201</v>
          </cell>
        </row>
        <row r="2919">
          <cell r="A2919">
            <v>278211</v>
          </cell>
          <cell r="B2919" t="str">
            <v>ガスキャビネット・2口用</v>
          </cell>
          <cell r="C2919" t="str">
            <v>W60×D56×H80cm</v>
          </cell>
          <cell r="D2919" t="str">
            <v>ヶ所</v>
          </cell>
          <cell r="E2919">
            <v>69600</v>
          </cell>
          <cell r="F2919" t="str">
            <v>P-127</v>
          </cell>
          <cell r="G2919">
            <v>278211</v>
          </cell>
        </row>
        <row r="2920">
          <cell r="A2920">
            <v>278221</v>
          </cell>
          <cell r="B2920" t="str">
            <v>ガスキャビネット・3口用</v>
          </cell>
          <cell r="C2920" t="str">
            <v>W60×D56×H80cm</v>
          </cell>
          <cell r="D2920" t="str">
            <v>ヶ所</v>
          </cell>
          <cell r="E2920">
            <v>140200</v>
          </cell>
          <cell r="F2920" t="str">
            <v>P-127</v>
          </cell>
          <cell r="G2920">
            <v>278221</v>
          </cell>
        </row>
        <row r="2921">
          <cell r="A2921">
            <v>278305</v>
          </cell>
          <cell r="B2921" t="str">
            <v>つり戸棚</v>
          </cell>
          <cell r="C2921" t="str">
            <v>W105×D36.7×H50cm</v>
          </cell>
          <cell r="D2921" t="str">
            <v>ヶ所</v>
          </cell>
          <cell r="E2921">
            <v>27000</v>
          </cell>
          <cell r="F2921" t="str">
            <v>P-127</v>
          </cell>
          <cell r="G2921">
            <v>278305</v>
          </cell>
        </row>
        <row r="2922">
          <cell r="A2922">
            <v>278315</v>
          </cell>
          <cell r="B2922" t="str">
            <v>つり戸棚</v>
          </cell>
          <cell r="C2922" t="str">
            <v>W120×D36.7×H50cm</v>
          </cell>
          <cell r="D2922" t="str">
            <v>ヶ所</v>
          </cell>
          <cell r="E2922">
            <v>27900</v>
          </cell>
          <cell r="F2922" t="str">
            <v>P-127</v>
          </cell>
          <cell r="G2922">
            <v>278315</v>
          </cell>
        </row>
        <row r="2923">
          <cell r="A2923">
            <v>278325</v>
          </cell>
          <cell r="B2923" t="str">
            <v>つり戸棚</v>
          </cell>
          <cell r="C2923" t="str">
            <v>W150×D36.7×H50cm</v>
          </cell>
          <cell r="D2923" t="str">
            <v>ヶ所</v>
          </cell>
          <cell r="E2923">
            <v>31600</v>
          </cell>
          <cell r="F2923" t="str">
            <v>P-127</v>
          </cell>
          <cell r="G2923">
            <v>278325</v>
          </cell>
        </row>
        <row r="2924">
          <cell r="A2924">
            <v>278335</v>
          </cell>
          <cell r="B2924" t="str">
            <v>つり戸棚</v>
          </cell>
          <cell r="C2924" t="str">
            <v>W180×D36.7×H50cm</v>
          </cell>
          <cell r="D2924" t="str">
            <v>ヶ所</v>
          </cell>
          <cell r="E2924">
            <v>39900</v>
          </cell>
          <cell r="F2924" t="str">
            <v>P-127</v>
          </cell>
          <cell r="G2924">
            <v>278335</v>
          </cell>
        </row>
        <row r="2925">
          <cell r="A2925">
            <v>278355</v>
          </cell>
          <cell r="B2925" t="str">
            <v>つり戸棚(隅用)</v>
          </cell>
          <cell r="C2925" t="str">
            <v>W75×D38.5×H50cm</v>
          </cell>
          <cell r="D2925" t="str">
            <v>ヶ所</v>
          </cell>
          <cell r="E2925">
            <v>29400</v>
          </cell>
          <cell r="F2925" t="str">
            <v>P-127</v>
          </cell>
          <cell r="G2925">
            <v>278355</v>
          </cell>
        </row>
        <row r="2926">
          <cell r="A2926">
            <v>278375</v>
          </cell>
          <cell r="B2926" t="str">
            <v>つり戸棚・レンジフード用</v>
          </cell>
          <cell r="C2926" t="str">
            <v>W45×D38.5×H50cm</v>
          </cell>
          <cell r="D2926" t="str">
            <v>ヶ所</v>
          </cell>
          <cell r="E2926">
            <v>27400</v>
          </cell>
          <cell r="F2926" t="str">
            <v>P-127</v>
          </cell>
          <cell r="G2926">
            <v>278375</v>
          </cell>
        </row>
        <row r="2927">
          <cell r="A2927">
            <v>278401</v>
          </cell>
          <cell r="B2927" t="str">
            <v>換気扇フード</v>
          </cell>
          <cell r="C2927" t="str">
            <v>台所用</v>
          </cell>
          <cell r="D2927" t="str">
            <v>ヶ所</v>
          </cell>
          <cell r="E2927">
            <v>27300</v>
          </cell>
          <cell r="F2927" t="str">
            <v>P-127</v>
          </cell>
          <cell r="G2927">
            <v>278401</v>
          </cell>
        </row>
        <row r="2928">
          <cell r="A2928">
            <v>278411</v>
          </cell>
          <cell r="B2928" t="str">
            <v>レンジフードファン</v>
          </cell>
          <cell r="C2928" t="str">
            <v>強・弱2段切換</v>
          </cell>
          <cell r="D2928" t="str">
            <v>ヶ所</v>
          </cell>
          <cell r="E2928">
            <v>48000</v>
          </cell>
          <cell r="F2928" t="str">
            <v>P-127</v>
          </cell>
          <cell r="G2928">
            <v>278411</v>
          </cell>
        </row>
        <row r="2929">
          <cell r="A2929">
            <v>278415</v>
          </cell>
          <cell r="B2929" t="str">
            <v>レンジフードファン</v>
          </cell>
          <cell r="C2929" t="str">
            <v>強・中・弱3段切換</v>
          </cell>
          <cell r="D2929" t="str">
            <v>ヶ所</v>
          </cell>
          <cell r="E2929">
            <v>66700</v>
          </cell>
          <cell r="F2929" t="str">
            <v>P-127</v>
          </cell>
          <cell r="G2929">
            <v>278415</v>
          </cell>
        </row>
        <row r="2930">
          <cell r="A2930">
            <v>280001</v>
          </cell>
          <cell r="B2930" t="str">
            <v>屋内排水配管</v>
          </cell>
          <cell r="C2930" t="str">
            <v>硬質塩ビ管・継手・支持金物共</v>
          </cell>
          <cell r="D2930" t="str">
            <v>栓</v>
          </cell>
          <cell r="E2930">
            <v>32200</v>
          </cell>
          <cell r="F2930" t="str">
            <v>P-128</v>
          </cell>
          <cell r="G2930">
            <v>280001</v>
          </cell>
        </row>
        <row r="2931">
          <cell r="A2931">
            <v>280101</v>
          </cell>
          <cell r="B2931" t="str">
            <v>屋内排水配管</v>
          </cell>
          <cell r="C2931" t="str">
            <v>硬質塩ビ管・φ40mm</v>
          </cell>
          <cell r="D2931" t="str">
            <v>ｍ</v>
          </cell>
          <cell r="E2931">
            <v>2350</v>
          </cell>
          <cell r="F2931" t="str">
            <v>P-128</v>
          </cell>
          <cell r="G2931">
            <v>280101</v>
          </cell>
        </row>
        <row r="2932">
          <cell r="A2932">
            <v>280111</v>
          </cell>
          <cell r="B2932" t="str">
            <v>屋内排水配管</v>
          </cell>
          <cell r="C2932" t="str">
            <v>硬質塩ビ管・φ50mm</v>
          </cell>
          <cell r="D2932" t="str">
            <v>ｍ</v>
          </cell>
          <cell r="E2932">
            <v>2870</v>
          </cell>
          <cell r="F2932" t="str">
            <v>P-128</v>
          </cell>
          <cell r="G2932">
            <v>280111</v>
          </cell>
        </row>
        <row r="2933">
          <cell r="A2933">
            <v>280121</v>
          </cell>
          <cell r="B2933" t="str">
            <v>屋内排水配管</v>
          </cell>
          <cell r="C2933" t="str">
            <v>硬質塩ビ管・φ65mm</v>
          </cell>
          <cell r="D2933" t="str">
            <v>ｍ</v>
          </cell>
          <cell r="E2933">
            <v>3780</v>
          </cell>
          <cell r="F2933" t="str">
            <v>P-128</v>
          </cell>
          <cell r="G2933">
            <v>280121</v>
          </cell>
        </row>
        <row r="2934">
          <cell r="A2934">
            <v>280131</v>
          </cell>
          <cell r="B2934" t="str">
            <v>屋内排水配管</v>
          </cell>
          <cell r="C2934" t="str">
            <v>硬質塩ビ管・φ75mm</v>
          </cell>
          <cell r="D2934" t="str">
            <v>ｍ</v>
          </cell>
          <cell r="E2934">
            <v>4660</v>
          </cell>
          <cell r="F2934" t="str">
            <v>P-128</v>
          </cell>
          <cell r="G2934">
            <v>280131</v>
          </cell>
        </row>
        <row r="2935">
          <cell r="A2935">
            <v>280141</v>
          </cell>
          <cell r="B2935" t="str">
            <v>屋内排水配管</v>
          </cell>
          <cell r="C2935" t="str">
            <v>硬質塩ﾋﾞ管・φ100mm</v>
          </cell>
          <cell r="D2935" t="str">
            <v>ｍ</v>
          </cell>
          <cell r="E2935">
            <v>6280</v>
          </cell>
          <cell r="F2935" t="str">
            <v>P-128</v>
          </cell>
          <cell r="G2935">
            <v>280141</v>
          </cell>
        </row>
        <row r="2936">
          <cell r="A2936">
            <v>280151</v>
          </cell>
          <cell r="B2936" t="str">
            <v>屋内排水配管</v>
          </cell>
          <cell r="C2936" t="str">
            <v>硬質塩ビ管・φ125mm</v>
          </cell>
          <cell r="D2936" t="str">
            <v>ｍ</v>
          </cell>
          <cell r="E2936">
            <v>8000</v>
          </cell>
          <cell r="F2936" t="str">
            <v>P-128</v>
          </cell>
          <cell r="G2936">
            <v>280151</v>
          </cell>
        </row>
        <row r="2937">
          <cell r="A2937">
            <v>280161</v>
          </cell>
          <cell r="B2937" t="str">
            <v>屋内排水配管</v>
          </cell>
          <cell r="C2937" t="str">
            <v>硬質塩ビ管・φ150mm</v>
          </cell>
          <cell r="D2937" t="str">
            <v>ｍ</v>
          </cell>
          <cell r="E2937">
            <v>10300</v>
          </cell>
          <cell r="F2937" t="str">
            <v>P-128</v>
          </cell>
          <cell r="G2937">
            <v>280161</v>
          </cell>
        </row>
        <row r="2938">
          <cell r="A2938">
            <v>280171</v>
          </cell>
          <cell r="B2938" t="str">
            <v>屋内排水配管</v>
          </cell>
          <cell r="C2938" t="str">
            <v>硬質塩ビ管・φ200mm</v>
          </cell>
          <cell r="D2938" t="str">
            <v>ｍ</v>
          </cell>
          <cell r="E2938">
            <v>14100</v>
          </cell>
          <cell r="F2938" t="str">
            <v>P-128</v>
          </cell>
          <cell r="G2938">
            <v>280171</v>
          </cell>
        </row>
        <row r="2939">
          <cell r="A2939">
            <v>280201</v>
          </cell>
          <cell r="B2939" t="str">
            <v>屋内排水配管</v>
          </cell>
          <cell r="C2939" t="str">
            <v>塩ビ鋼管・φ50mm</v>
          </cell>
          <cell r="D2939" t="str">
            <v>ｍ</v>
          </cell>
          <cell r="E2939">
            <v>5340</v>
          </cell>
          <cell r="F2939" t="str">
            <v>P-128</v>
          </cell>
          <cell r="G2939">
            <v>280201</v>
          </cell>
        </row>
        <row r="2940">
          <cell r="A2940">
            <v>280211</v>
          </cell>
          <cell r="B2940" t="str">
            <v>屋内排水配管</v>
          </cell>
          <cell r="C2940" t="str">
            <v>塩ビ鋼管・φ65mm</v>
          </cell>
          <cell r="D2940" t="str">
            <v>ｍ</v>
          </cell>
          <cell r="E2940">
            <v>6990</v>
          </cell>
          <cell r="F2940" t="str">
            <v>P-128</v>
          </cell>
          <cell r="G2940">
            <v>280211</v>
          </cell>
        </row>
        <row r="2941">
          <cell r="A2941">
            <v>280221</v>
          </cell>
          <cell r="B2941" t="str">
            <v>屋内排水配管</v>
          </cell>
          <cell r="C2941" t="str">
            <v>塩ビ鋼管・φ80mm</v>
          </cell>
          <cell r="D2941" t="str">
            <v>ｍ</v>
          </cell>
          <cell r="E2941">
            <v>7910</v>
          </cell>
          <cell r="F2941" t="str">
            <v>P-128</v>
          </cell>
          <cell r="G2941">
            <v>280221</v>
          </cell>
        </row>
        <row r="2942">
          <cell r="A2942">
            <v>280231</v>
          </cell>
          <cell r="B2942" t="str">
            <v>屋内排水配管</v>
          </cell>
          <cell r="C2942" t="str">
            <v>塩ビ鋼管・φ100mm</v>
          </cell>
          <cell r="D2942" t="str">
            <v>ｍ</v>
          </cell>
          <cell r="E2942">
            <v>10600</v>
          </cell>
          <cell r="F2942" t="str">
            <v>P-128</v>
          </cell>
          <cell r="G2942">
            <v>280231</v>
          </cell>
        </row>
        <row r="2943">
          <cell r="A2943">
            <v>280241</v>
          </cell>
          <cell r="B2943" t="str">
            <v>屋内排水配管</v>
          </cell>
          <cell r="C2943" t="str">
            <v>塩ビ鋼管・φ125mm</v>
          </cell>
          <cell r="D2943" t="str">
            <v>ｍ</v>
          </cell>
          <cell r="E2943">
            <v>12800</v>
          </cell>
          <cell r="F2943" t="str">
            <v>P-128</v>
          </cell>
          <cell r="G2943">
            <v>280241</v>
          </cell>
        </row>
        <row r="2944">
          <cell r="A2944">
            <v>280301</v>
          </cell>
          <cell r="B2944" t="str">
            <v>屋内排水配管</v>
          </cell>
          <cell r="C2944" t="str">
            <v>炭素鋼鋼管･φ40mm</v>
          </cell>
          <cell r="D2944" t="str">
            <v>ｍ</v>
          </cell>
          <cell r="E2944">
            <v>3760</v>
          </cell>
          <cell r="F2944" t="str">
            <v>P-128</v>
          </cell>
          <cell r="G2944">
            <v>280301</v>
          </cell>
        </row>
        <row r="2945">
          <cell r="A2945">
            <v>280311</v>
          </cell>
          <cell r="B2945" t="str">
            <v>屋内排水配管</v>
          </cell>
          <cell r="C2945" t="str">
            <v>炭素鋼鋼管･φ50mm</v>
          </cell>
          <cell r="D2945" t="str">
            <v>ｍ</v>
          </cell>
          <cell r="E2945">
            <v>4730</v>
          </cell>
          <cell r="F2945" t="str">
            <v>P-128</v>
          </cell>
          <cell r="G2945">
            <v>280311</v>
          </cell>
        </row>
        <row r="2946">
          <cell r="A2946">
            <v>280321</v>
          </cell>
          <cell r="B2946" t="str">
            <v>屋内排水配管</v>
          </cell>
          <cell r="C2946" t="str">
            <v>炭素鋼鋼管･φ65mm</v>
          </cell>
          <cell r="D2946" t="str">
            <v>ｍ</v>
          </cell>
          <cell r="E2946">
            <v>6120</v>
          </cell>
          <cell r="F2946" t="str">
            <v>P-128</v>
          </cell>
          <cell r="G2946">
            <v>280321</v>
          </cell>
        </row>
        <row r="2947">
          <cell r="A2947">
            <v>280331</v>
          </cell>
          <cell r="B2947" t="str">
            <v>屋内排水配管</v>
          </cell>
          <cell r="C2947" t="str">
            <v>炭素鋼鋼管･φ80mm</v>
          </cell>
          <cell r="D2947" t="str">
            <v>ｍ</v>
          </cell>
          <cell r="E2947">
            <v>6890</v>
          </cell>
          <cell r="F2947" t="str">
            <v>P-128</v>
          </cell>
          <cell r="G2947">
            <v>280331</v>
          </cell>
        </row>
        <row r="2948">
          <cell r="A2948">
            <v>280341</v>
          </cell>
          <cell r="B2948" t="str">
            <v>屋内排水配管</v>
          </cell>
          <cell r="C2948" t="str">
            <v>炭素鋼鋼管･φ100mm</v>
          </cell>
          <cell r="D2948" t="str">
            <v>ｍ</v>
          </cell>
          <cell r="E2948">
            <v>9200</v>
          </cell>
          <cell r="F2948" t="str">
            <v>P-128</v>
          </cell>
          <cell r="G2948">
            <v>280341</v>
          </cell>
        </row>
        <row r="2949">
          <cell r="A2949">
            <v>280401</v>
          </cell>
          <cell r="B2949" t="str">
            <v>屋内排水配管</v>
          </cell>
          <cell r="C2949" t="str">
            <v>耐火二層管･φ40mm</v>
          </cell>
          <cell r="D2949" t="str">
            <v>ｍ</v>
          </cell>
          <cell r="E2949">
            <v>3040</v>
          </cell>
          <cell r="F2949" t="str">
            <v>P-128</v>
          </cell>
          <cell r="G2949">
            <v>280401</v>
          </cell>
        </row>
        <row r="2950">
          <cell r="A2950">
            <v>280411</v>
          </cell>
          <cell r="B2950" t="str">
            <v>屋内排水配管</v>
          </cell>
          <cell r="C2950" t="str">
            <v>耐火二層管･φ50mm</v>
          </cell>
          <cell r="D2950" t="str">
            <v>ｍ</v>
          </cell>
          <cell r="E2950">
            <v>3780</v>
          </cell>
          <cell r="F2950" t="str">
            <v>P-128</v>
          </cell>
          <cell r="G2950">
            <v>280411</v>
          </cell>
        </row>
        <row r="2951">
          <cell r="A2951">
            <v>280421</v>
          </cell>
          <cell r="B2951" t="str">
            <v>屋内排水配管</v>
          </cell>
          <cell r="C2951" t="str">
            <v>耐火二層管･φ65mm</v>
          </cell>
          <cell r="D2951" t="str">
            <v>ｍ</v>
          </cell>
          <cell r="E2951">
            <v>5060</v>
          </cell>
          <cell r="F2951" t="str">
            <v>P-128</v>
          </cell>
          <cell r="G2951">
            <v>280421</v>
          </cell>
        </row>
        <row r="2952">
          <cell r="A2952">
            <v>280431</v>
          </cell>
          <cell r="B2952" t="str">
            <v>屋内排水配管</v>
          </cell>
          <cell r="C2952" t="str">
            <v>耐火二層管･φ75mm</v>
          </cell>
          <cell r="D2952" t="str">
            <v>ｍ</v>
          </cell>
          <cell r="E2952">
            <v>6270</v>
          </cell>
          <cell r="F2952" t="str">
            <v>P-128</v>
          </cell>
          <cell r="G2952">
            <v>280431</v>
          </cell>
        </row>
        <row r="2953">
          <cell r="A2953">
            <v>280441</v>
          </cell>
          <cell r="B2953" t="str">
            <v>屋内排水配管</v>
          </cell>
          <cell r="C2953" t="str">
            <v>耐火二層管･φ100mm</v>
          </cell>
          <cell r="D2953" t="str">
            <v>ｍ</v>
          </cell>
          <cell r="E2953">
            <v>8470</v>
          </cell>
          <cell r="F2953" t="str">
            <v>P-128</v>
          </cell>
          <cell r="G2953">
            <v>280441</v>
          </cell>
        </row>
        <row r="2954">
          <cell r="A2954">
            <v>280451</v>
          </cell>
          <cell r="B2954" t="str">
            <v>屋内排水配管</v>
          </cell>
          <cell r="C2954" t="str">
            <v>耐火二層管･φ125mm</v>
          </cell>
          <cell r="D2954" t="str">
            <v>ｍ</v>
          </cell>
          <cell r="E2954">
            <v>11000</v>
          </cell>
          <cell r="F2954" t="str">
            <v>P-128</v>
          </cell>
          <cell r="G2954">
            <v>280451</v>
          </cell>
        </row>
        <row r="2955">
          <cell r="A2955">
            <v>280601</v>
          </cell>
          <cell r="B2955" t="str">
            <v>排水トラップ</v>
          </cell>
          <cell r="C2955" t="str">
            <v>浴室用･φ50mm</v>
          </cell>
          <cell r="D2955" t="str">
            <v>ヶ所</v>
          </cell>
          <cell r="E2955">
            <v>11700</v>
          </cell>
          <cell r="F2955" t="str">
            <v>P-128</v>
          </cell>
          <cell r="G2955">
            <v>280601</v>
          </cell>
        </row>
        <row r="2956">
          <cell r="A2956">
            <v>280611</v>
          </cell>
          <cell r="B2956" t="str">
            <v>排水トラップ</v>
          </cell>
          <cell r="C2956" t="str">
            <v>床排水用･φ50mm</v>
          </cell>
          <cell r="D2956" t="str">
            <v>ヶ所</v>
          </cell>
          <cell r="E2956">
            <v>7460</v>
          </cell>
          <cell r="F2956" t="str">
            <v>P-128</v>
          </cell>
          <cell r="G2956">
            <v>280611</v>
          </cell>
        </row>
        <row r="2957">
          <cell r="A2957">
            <v>280621</v>
          </cell>
          <cell r="B2957" t="str">
            <v>排水トラップ</v>
          </cell>
          <cell r="C2957" t="str">
            <v>洗濯機用･φ50mm</v>
          </cell>
          <cell r="D2957" t="str">
            <v>ヶ所</v>
          </cell>
          <cell r="E2957">
            <v>9510</v>
          </cell>
          <cell r="F2957" t="str">
            <v>P-128</v>
          </cell>
          <cell r="G2957">
            <v>280621</v>
          </cell>
        </row>
        <row r="2958">
          <cell r="A2958">
            <v>280631</v>
          </cell>
          <cell r="B2958" t="str">
            <v>洗濯機パン</v>
          </cell>
          <cell r="C2958" t="str">
            <v>64×64cm・FRP製</v>
          </cell>
          <cell r="D2958" t="str">
            <v>ヶ所</v>
          </cell>
          <cell r="E2958">
            <v>7780</v>
          </cell>
          <cell r="F2958" t="str">
            <v>P-128</v>
          </cell>
          <cell r="G2958">
            <v>280631</v>
          </cell>
        </row>
        <row r="2959">
          <cell r="A2959">
            <v>280634</v>
          </cell>
          <cell r="B2959" t="str">
            <v>洗濯機パン</v>
          </cell>
          <cell r="C2959" t="str">
            <v>80×64cm・FRP製</v>
          </cell>
          <cell r="D2959" t="str">
            <v>ヶ所</v>
          </cell>
          <cell r="E2959">
            <v>8410</v>
          </cell>
          <cell r="F2959" t="str">
            <v>P-128</v>
          </cell>
          <cell r="G2959">
            <v>280634</v>
          </cell>
        </row>
        <row r="2960">
          <cell r="A2960">
            <v>280637</v>
          </cell>
          <cell r="B2960" t="str">
            <v>洗濯機パン</v>
          </cell>
          <cell r="C2960" t="str">
            <v>93×75cm・FRP製</v>
          </cell>
          <cell r="D2960" t="str">
            <v>ヶ所</v>
          </cell>
          <cell r="E2960">
            <v>15300</v>
          </cell>
          <cell r="F2960" t="str">
            <v>P-128</v>
          </cell>
          <cell r="G2960">
            <v>280637</v>
          </cell>
        </row>
        <row r="2961">
          <cell r="A2961">
            <v>281001</v>
          </cell>
          <cell r="B2961" t="str">
            <v>屋内排水配管</v>
          </cell>
          <cell r="C2961" t="str">
            <v>硬質塩ﾋﾞ管・φ50mm</v>
          </cell>
          <cell r="D2961" t="str">
            <v>栓</v>
          </cell>
          <cell r="E2961">
            <v>4870</v>
          </cell>
          <cell r="F2961" t="str">
            <v>P-129</v>
          </cell>
          <cell r="G2961">
            <v>281001</v>
          </cell>
        </row>
        <row r="2962">
          <cell r="A2962">
            <v>281011</v>
          </cell>
          <cell r="B2962" t="str">
            <v>屋内排水配管</v>
          </cell>
          <cell r="C2962" t="str">
            <v>硬質塩ﾋﾞ管・φ65mm</v>
          </cell>
          <cell r="D2962" t="str">
            <v>栓</v>
          </cell>
          <cell r="E2962">
            <v>6420</v>
          </cell>
          <cell r="F2962" t="str">
            <v>P-129</v>
          </cell>
          <cell r="G2962">
            <v>281011</v>
          </cell>
        </row>
        <row r="2963">
          <cell r="A2963">
            <v>281021</v>
          </cell>
          <cell r="B2963" t="str">
            <v>屋内排水配管</v>
          </cell>
          <cell r="C2963" t="str">
            <v>硬質塩ﾋﾞ管・φ75mm</v>
          </cell>
          <cell r="D2963" t="str">
            <v>栓</v>
          </cell>
          <cell r="E2963">
            <v>7920</v>
          </cell>
          <cell r="F2963" t="str">
            <v>P-129</v>
          </cell>
          <cell r="G2963">
            <v>281021</v>
          </cell>
        </row>
        <row r="2964">
          <cell r="A2964">
            <v>281031</v>
          </cell>
          <cell r="B2964" t="str">
            <v>屋内排水配管</v>
          </cell>
          <cell r="C2964" t="str">
            <v>硬質塩ﾋﾞ管・φ100mm</v>
          </cell>
          <cell r="D2964" t="str">
            <v>栓</v>
          </cell>
          <cell r="E2964">
            <v>10600</v>
          </cell>
          <cell r="F2964" t="str">
            <v>P-129</v>
          </cell>
          <cell r="G2964">
            <v>281031</v>
          </cell>
        </row>
        <row r="2965">
          <cell r="A2965">
            <v>281101</v>
          </cell>
          <cell r="B2965" t="str">
            <v>屋内排水配管</v>
          </cell>
          <cell r="C2965" t="str">
            <v>硬ﾋﾞ鋼管・φ50mm</v>
          </cell>
          <cell r="D2965" t="str">
            <v>栓</v>
          </cell>
          <cell r="E2965">
            <v>9070</v>
          </cell>
          <cell r="F2965" t="str">
            <v>P-129</v>
          </cell>
          <cell r="G2965">
            <v>281101</v>
          </cell>
        </row>
        <row r="2966">
          <cell r="A2966">
            <v>281111</v>
          </cell>
          <cell r="B2966" t="str">
            <v>屋内排水配管</v>
          </cell>
          <cell r="C2966" t="str">
            <v>硬ﾋﾞ鋼管・φ65mm</v>
          </cell>
          <cell r="D2966" t="str">
            <v>栓</v>
          </cell>
          <cell r="E2966">
            <v>11800</v>
          </cell>
          <cell r="F2966" t="str">
            <v>P-129</v>
          </cell>
          <cell r="G2966">
            <v>281111</v>
          </cell>
        </row>
        <row r="2967">
          <cell r="A2967">
            <v>281121</v>
          </cell>
          <cell r="B2967" t="str">
            <v>屋内排水配管</v>
          </cell>
          <cell r="C2967" t="str">
            <v>硬ﾋﾞ鋼管・φ80mm</v>
          </cell>
          <cell r="D2967" t="str">
            <v>栓</v>
          </cell>
          <cell r="E2967">
            <v>13400</v>
          </cell>
          <cell r="F2967" t="str">
            <v>P-129</v>
          </cell>
          <cell r="G2967">
            <v>281121</v>
          </cell>
        </row>
        <row r="2968">
          <cell r="A2968">
            <v>281131</v>
          </cell>
          <cell r="B2968" t="str">
            <v>屋内排水配管</v>
          </cell>
          <cell r="C2968" t="str">
            <v>硬ﾋﾞ鋼管・φ100mm</v>
          </cell>
          <cell r="D2968" t="str">
            <v>栓</v>
          </cell>
          <cell r="E2968">
            <v>18000</v>
          </cell>
          <cell r="F2968" t="str">
            <v>P-129</v>
          </cell>
          <cell r="G2968">
            <v>281131</v>
          </cell>
        </row>
        <row r="2969">
          <cell r="A2969">
            <v>282001</v>
          </cell>
          <cell r="B2969" t="str">
            <v>屋外排水配管</v>
          </cell>
          <cell r="C2969" t="str">
            <v>硬質塩ビ管・φ40mm・人力掘・平均深さ45cm</v>
          </cell>
          <cell r="D2969" t="str">
            <v>ｍ</v>
          </cell>
          <cell r="E2969">
            <v>3370</v>
          </cell>
          <cell r="F2969" t="str">
            <v>P-130</v>
          </cell>
          <cell r="G2969">
            <v>282001</v>
          </cell>
        </row>
        <row r="2970">
          <cell r="A2970">
            <v>282005</v>
          </cell>
          <cell r="B2970" t="str">
            <v>屋外排水配管</v>
          </cell>
          <cell r="C2970" t="str">
            <v>硬質塩ビ管・φ50mm・人力掘・平均深さ45cm</v>
          </cell>
          <cell r="D2970" t="str">
            <v>ｍ</v>
          </cell>
          <cell r="E2970">
            <v>3580</v>
          </cell>
          <cell r="F2970" t="str">
            <v>P-130</v>
          </cell>
          <cell r="G2970">
            <v>282005</v>
          </cell>
        </row>
        <row r="2971">
          <cell r="A2971">
            <v>282011</v>
          </cell>
          <cell r="B2971" t="str">
            <v>屋外排水配管</v>
          </cell>
          <cell r="C2971" t="str">
            <v>硬質塩ビ管・φ65mm・人力掘・平均深さ45cm</v>
          </cell>
          <cell r="D2971" t="str">
            <v>ｍ</v>
          </cell>
          <cell r="E2971">
            <v>4040</v>
          </cell>
          <cell r="F2971" t="str">
            <v>P-130</v>
          </cell>
          <cell r="G2971">
            <v>282011</v>
          </cell>
        </row>
        <row r="2972">
          <cell r="A2972">
            <v>282015</v>
          </cell>
          <cell r="B2972" t="str">
            <v>屋外排水配管</v>
          </cell>
          <cell r="C2972" t="str">
            <v>硬質塩ビ管・φ75mm・人力掘・平均深さ45cm</v>
          </cell>
          <cell r="D2972" t="str">
            <v>ｍ</v>
          </cell>
          <cell r="E2972">
            <v>4450</v>
          </cell>
          <cell r="F2972" t="str">
            <v>P-130</v>
          </cell>
          <cell r="G2972">
            <v>282015</v>
          </cell>
        </row>
        <row r="2973">
          <cell r="A2973">
            <v>282021</v>
          </cell>
          <cell r="B2973" t="str">
            <v>屋外排水配管</v>
          </cell>
          <cell r="C2973" t="str">
            <v>硬質塩ビ管・φ100mm・人力掘・平均深さ45cm</v>
          </cell>
          <cell r="D2973" t="str">
            <v>ｍ</v>
          </cell>
          <cell r="E2973">
            <v>7060</v>
          </cell>
          <cell r="F2973" t="str">
            <v>P-130</v>
          </cell>
          <cell r="G2973">
            <v>282021</v>
          </cell>
        </row>
        <row r="2974">
          <cell r="A2974">
            <v>282025</v>
          </cell>
          <cell r="B2974" t="str">
            <v>屋外排水配管</v>
          </cell>
          <cell r="C2974" t="str">
            <v>硬質塩ビ管・φ125mm・人力掘・平均深さ45cm</v>
          </cell>
          <cell r="D2974" t="str">
            <v>ｍ</v>
          </cell>
          <cell r="E2974">
            <v>7960</v>
          </cell>
          <cell r="F2974" t="str">
            <v>P-130</v>
          </cell>
          <cell r="G2974">
            <v>282025</v>
          </cell>
        </row>
        <row r="2975">
          <cell r="A2975">
            <v>282031</v>
          </cell>
          <cell r="B2975" t="str">
            <v>屋外排水配管</v>
          </cell>
          <cell r="C2975" t="str">
            <v>硬質塩ビ管・φ150mm・人力掘・平均深さ45cm</v>
          </cell>
          <cell r="D2975" t="str">
            <v>ｍ</v>
          </cell>
          <cell r="E2975">
            <v>9290</v>
          </cell>
          <cell r="F2975" t="str">
            <v>P-130</v>
          </cell>
          <cell r="G2975">
            <v>282031</v>
          </cell>
        </row>
        <row r="2976">
          <cell r="A2976">
            <v>282035</v>
          </cell>
          <cell r="B2976" t="str">
            <v>屋外排水配管</v>
          </cell>
          <cell r="C2976" t="str">
            <v>硬質塩ビ管・φ200mm・人力掘・平均深さ45cm</v>
          </cell>
          <cell r="D2976" t="str">
            <v>ｍ</v>
          </cell>
          <cell r="E2976">
            <v>11500</v>
          </cell>
          <cell r="F2976" t="str">
            <v>P-130</v>
          </cell>
          <cell r="G2976">
            <v>282035</v>
          </cell>
        </row>
        <row r="2977">
          <cell r="A2977">
            <v>282051</v>
          </cell>
          <cell r="B2977" t="str">
            <v>屋外排水配管</v>
          </cell>
          <cell r="C2977" t="str">
            <v>硬質塩ビ管・φ40mm・機械掘・平均深さ45cm</v>
          </cell>
          <cell r="D2977" t="str">
            <v>ｍ</v>
          </cell>
          <cell r="E2977">
            <v>2050</v>
          </cell>
          <cell r="F2977" t="str">
            <v>P-130</v>
          </cell>
          <cell r="G2977">
            <v>282051</v>
          </cell>
        </row>
        <row r="2978">
          <cell r="A2978">
            <v>282055</v>
          </cell>
          <cell r="B2978" t="str">
            <v>屋外排水配管</v>
          </cell>
          <cell r="C2978" t="str">
            <v>硬質塩ビ管・φ50mm・機械掘・平均深さ45cm</v>
          </cell>
          <cell r="D2978" t="str">
            <v>ｍ</v>
          </cell>
          <cell r="E2978">
            <v>2210</v>
          </cell>
          <cell r="F2978" t="str">
            <v>P-130</v>
          </cell>
          <cell r="G2978">
            <v>282055</v>
          </cell>
        </row>
        <row r="2979">
          <cell r="A2979">
            <v>282061</v>
          </cell>
          <cell r="B2979" t="str">
            <v>屋外排水配管</v>
          </cell>
          <cell r="C2979" t="str">
            <v>硬質塩ビ管・φ65mm・機械掘・平均深さ45cm</v>
          </cell>
          <cell r="D2979" t="str">
            <v>ｍ</v>
          </cell>
          <cell r="E2979">
            <v>2580</v>
          </cell>
          <cell r="F2979" t="str">
            <v>P-130</v>
          </cell>
          <cell r="G2979">
            <v>282061</v>
          </cell>
        </row>
        <row r="2980">
          <cell r="A2980">
            <v>282065</v>
          </cell>
          <cell r="B2980" t="str">
            <v>屋外排水配管</v>
          </cell>
          <cell r="C2980" t="str">
            <v>硬質塩ビ管・φ75mm・機械掘・平均深さ45cm</v>
          </cell>
          <cell r="D2980" t="str">
            <v>ｍ</v>
          </cell>
          <cell r="E2980">
            <v>2930</v>
          </cell>
          <cell r="F2980" t="str">
            <v>P-130</v>
          </cell>
          <cell r="G2980">
            <v>282065</v>
          </cell>
        </row>
        <row r="2981">
          <cell r="A2981">
            <v>282071</v>
          </cell>
          <cell r="B2981" t="str">
            <v>屋外排水配管</v>
          </cell>
          <cell r="C2981" t="str">
            <v>硬質塩ビ管・φ100mm・機械掘・平均深さ45cm</v>
          </cell>
          <cell r="D2981" t="str">
            <v>ｍ</v>
          </cell>
          <cell r="E2981">
            <v>4380</v>
          </cell>
          <cell r="F2981" t="str">
            <v>P-130</v>
          </cell>
          <cell r="G2981">
            <v>282071</v>
          </cell>
        </row>
        <row r="2982">
          <cell r="A2982">
            <v>282075</v>
          </cell>
          <cell r="B2982" t="str">
            <v>屋外排水配管</v>
          </cell>
          <cell r="C2982" t="str">
            <v>硬質塩ビ管・φ125mm・機械掘・平均深さ45cm</v>
          </cell>
          <cell r="D2982" t="str">
            <v>ｍ</v>
          </cell>
          <cell r="E2982">
            <v>5070</v>
          </cell>
          <cell r="F2982" t="str">
            <v>P-130</v>
          </cell>
          <cell r="G2982">
            <v>282075</v>
          </cell>
        </row>
        <row r="2983">
          <cell r="A2983">
            <v>282081</v>
          </cell>
          <cell r="B2983" t="str">
            <v>屋外排水配管</v>
          </cell>
          <cell r="C2983" t="str">
            <v>硬質塩ビ管・φ150mm・機械掘・平均深さ45cm</v>
          </cell>
          <cell r="D2983" t="str">
            <v>ｍ</v>
          </cell>
          <cell r="E2983">
            <v>6190</v>
          </cell>
          <cell r="F2983" t="str">
            <v>P-130</v>
          </cell>
          <cell r="G2983">
            <v>282081</v>
          </cell>
        </row>
        <row r="2984">
          <cell r="A2984">
            <v>282085</v>
          </cell>
          <cell r="B2984" t="str">
            <v>屋外排水配管</v>
          </cell>
          <cell r="C2984" t="str">
            <v>硬質塩ビ管・φ200mm・機械掘・平均深さ45cm</v>
          </cell>
          <cell r="D2984" t="str">
            <v>ｍ</v>
          </cell>
          <cell r="E2984">
            <v>8010</v>
          </cell>
          <cell r="F2984" t="str">
            <v>P-130</v>
          </cell>
          <cell r="G2984">
            <v>282085</v>
          </cell>
        </row>
        <row r="2985">
          <cell r="A2985">
            <v>282101</v>
          </cell>
          <cell r="B2985" t="str">
            <v>屋外排水配管</v>
          </cell>
          <cell r="C2985" t="str">
            <v>ヒューム管・φ150mm・人力掘・平均深さ45cm</v>
          </cell>
          <cell r="D2985" t="str">
            <v>ｍ</v>
          </cell>
          <cell r="E2985">
            <v>10800</v>
          </cell>
          <cell r="F2985" t="str">
            <v>P-130</v>
          </cell>
          <cell r="G2985">
            <v>282101</v>
          </cell>
        </row>
        <row r="2986">
          <cell r="A2986">
            <v>282105</v>
          </cell>
          <cell r="B2986" t="str">
            <v>屋外排水配管</v>
          </cell>
          <cell r="C2986" t="str">
            <v>ヒューム管・φ200mm・人力掘・平均深さ45cm</v>
          </cell>
          <cell r="D2986" t="str">
            <v>ｍ</v>
          </cell>
          <cell r="E2986">
            <v>12100</v>
          </cell>
          <cell r="F2986" t="str">
            <v>P-130</v>
          </cell>
          <cell r="G2986">
            <v>282105</v>
          </cell>
        </row>
        <row r="2987">
          <cell r="A2987">
            <v>282111</v>
          </cell>
          <cell r="B2987" t="str">
            <v>屋外排水配管</v>
          </cell>
          <cell r="C2987" t="str">
            <v>ヒューム管・φ250mm・人力掘・平均深さ45cm</v>
          </cell>
          <cell r="D2987" t="str">
            <v>ｍ</v>
          </cell>
          <cell r="E2987">
            <v>13800</v>
          </cell>
          <cell r="F2987" t="str">
            <v>P-130</v>
          </cell>
          <cell r="G2987">
            <v>282111</v>
          </cell>
        </row>
        <row r="2988">
          <cell r="A2988">
            <v>282115</v>
          </cell>
          <cell r="B2988" t="str">
            <v>屋外排水配管</v>
          </cell>
          <cell r="C2988" t="str">
            <v>ヒューム管・φ300mm・人力掘・平均深さ45cm</v>
          </cell>
          <cell r="D2988" t="str">
            <v>ｍ</v>
          </cell>
          <cell r="E2988">
            <v>15900</v>
          </cell>
          <cell r="F2988" t="str">
            <v>P-130</v>
          </cell>
          <cell r="G2988">
            <v>282115</v>
          </cell>
        </row>
        <row r="2989">
          <cell r="A2989">
            <v>282121</v>
          </cell>
          <cell r="B2989" t="str">
            <v>屋外排水配管</v>
          </cell>
          <cell r="C2989" t="str">
            <v>ヒューム管・φ150mm・機械掘・平均深さ45cm</v>
          </cell>
          <cell r="D2989" t="str">
            <v>ｍ</v>
          </cell>
          <cell r="E2989">
            <v>7780</v>
          </cell>
          <cell r="F2989" t="str">
            <v>P-130</v>
          </cell>
          <cell r="G2989">
            <v>282121</v>
          </cell>
        </row>
        <row r="2990">
          <cell r="A2990">
            <v>282125</v>
          </cell>
          <cell r="B2990" t="str">
            <v>屋外排水配管</v>
          </cell>
          <cell r="C2990" t="str">
            <v>ヒューム管・φ200mm・機械掘・平均深さ45cm</v>
          </cell>
          <cell r="D2990" t="str">
            <v>ｍ</v>
          </cell>
          <cell r="E2990">
            <v>8570</v>
          </cell>
          <cell r="F2990" t="str">
            <v>P-130</v>
          </cell>
          <cell r="G2990">
            <v>282125</v>
          </cell>
        </row>
        <row r="2991">
          <cell r="A2991">
            <v>282131</v>
          </cell>
          <cell r="B2991" t="str">
            <v>屋外排水配管</v>
          </cell>
          <cell r="C2991" t="str">
            <v>ヒューム管・φ250mm・機械掘・平均深さ45cm</v>
          </cell>
          <cell r="D2991" t="str">
            <v>ｍ</v>
          </cell>
          <cell r="E2991">
            <v>9770</v>
          </cell>
          <cell r="F2991" t="str">
            <v>P-130</v>
          </cell>
          <cell r="G2991">
            <v>282131</v>
          </cell>
        </row>
        <row r="2992">
          <cell r="A2992">
            <v>282135</v>
          </cell>
          <cell r="B2992" t="str">
            <v>屋外排水配管</v>
          </cell>
          <cell r="C2992" t="str">
            <v>ヒューム管・φ300mm・機械掘・平均深さ45cm</v>
          </cell>
          <cell r="D2992" t="str">
            <v>ｍ</v>
          </cell>
          <cell r="E2992">
            <v>11300</v>
          </cell>
          <cell r="F2992" t="str">
            <v>P-130</v>
          </cell>
          <cell r="G2992">
            <v>282135</v>
          </cell>
        </row>
        <row r="2993">
          <cell r="A2993">
            <v>282141</v>
          </cell>
          <cell r="B2993" t="str">
            <v>屋外排水配管</v>
          </cell>
          <cell r="C2993" t="str">
            <v>陶管・φ100mm・人力掘・平均深さ45cm</v>
          </cell>
          <cell r="D2993" t="str">
            <v>ｍ</v>
          </cell>
          <cell r="E2993">
            <v>8830</v>
          </cell>
          <cell r="F2993" t="str">
            <v>P-130</v>
          </cell>
          <cell r="G2993">
            <v>282141</v>
          </cell>
        </row>
        <row r="2994">
          <cell r="A2994">
            <v>282145</v>
          </cell>
          <cell r="B2994" t="str">
            <v>屋外排水配管</v>
          </cell>
          <cell r="C2994" t="str">
            <v>陶管・φ150mm・人力掘・平均深さ45cm</v>
          </cell>
          <cell r="D2994" t="str">
            <v>ｍ</v>
          </cell>
          <cell r="E2994">
            <v>10200</v>
          </cell>
          <cell r="F2994" t="str">
            <v>P-130</v>
          </cell>
          <cell r="G2994">
            <v>282145</v>
          </cell>
        </row>
        <row r="2995">
          <cell r="A2995">
            <v>282151</v>
          </cell>
          <cell r="B2995" t="str">
            <v>屋外排水配管</v>
          </cell>
          <cell r="C2995" t="str">
            <v>陶管・φ200mm・人力掘・平均深さ45cm</v>
          </cell>
          <cell r="D2995" t="str">
            <v>ｍ</v>
          </cell>
          <cell r="E2995">
            <v>13300</v>
          </cell>
          <cell r="F2995" t="str">
            <v>P-130</v>
          </cell>
          <cell r="G2995">
            <v>282151</v>
          </cell>
        </row>
        <row r="2996">
          <cell r="A2996">
            <v>282155</v>
          </cell>
          <cell r="B2996" t="str">
            <v>屋外排水配管</v>
          </cell>
          <cell r="C2996" t="str">
            <v>陶管・φ250mm・人力掘・平均深さ45cm</v>
          </cell>
          <cell r="D2996" t="str">
            <v>ｍ</v>
          </cell>
          <cell r="E2996">
            <v>16100</v>
          </cell>
          <cell r="F2996" t="str">
            <v>P-130</v>
          </cell>
          <cell r="G2996">
            <v>282155</v>
          </cell>
        </row>
        <row r="2997">
          <cell r="A2997">
            <v>282161</v>
          </cell>
          <cell r="B2997" t="str">
            <v>屋外排水配管</v>
          </cell>
          <cell r="C2997" t="str">
            <v>陶管・φ300mm・人力掘・平均深さ45cm</v>
          </cell>
          <cell r="D2997" t="str">
            <v>ｍ</v>
          </cell>
          <cell r="E2997">
            <v>19200</v>
          </cell>
          <cell r="F2997" t="str">
            <v>P-130</v>
          </cell>
          <cell r="G2997">
            <v>282161</v>
          </cell>
        </row>
        <row r="2998">
          <cell r="A2998">
            <v>282171</v>
          </cell>
          <cell r="B2998" t="str">
            <v>屋外排水配管</v>
          </cell>
          <cell r="C2998" t="str">
            <v>陶管・φ100mm・機械堀・平均深さ45cm</v>
          </cell>
          <cell r="D2998" t="str">
            <v>ｍ</v>
          </cell>
          <cell r="E2998">
            <v>6150</v>
          </cell>
          <cell r="F2998" t="str">
            <v>P-130</v>
          </cell>
          <cell r="G2998">
            <v>282171</v>
          </cell>
        </row>
        <row r="2999">
          <cell r="A2999">
            <v>282175</v>
          </cell>
          <cell r="B2999" t="str">
            <v>屋外排水配管</v>
          </cell>
          <cell r="C2999" t="str">
            <v>陶管・φ150mm・機械堀・平均深さ45cm</v>
          </cell>
          <cell r="D2999" t="str">
            <v>ｍ</v>
          </cell>
          <cell r="E2999">
            <v>7190</v>
          </cell>
          <cell r="F2999" t="str">
            <v>P-130</v>
          </cell>
          <cell r="G2999">
            <v>282175</v>
          </cell>
        </row>
        <row r="3000">
          <cell r="A3000">
            <v>282181</v>
          </cell>
          <cell r="B3000" t="str">
            <v>屋外排水配管</v>
          </cell>
          <cell r="C3000" t="str">
            <v>陶管・φ200mm・機械掘・平均深さ45cm</v>
          </cell>
          <cell r="D3000" t="str">
            <v>ｍ</v>
          </cell>
          <cell r="E3000">
            <v>9770</v>
          </cell>
          <cell r="F3000" t="str">
            <v>P-130</v>
          </cell>
          <cell r="G3000">
            <v>282181</v>
          </cell>
        </row>
        <row r="3001">
          <cell r="A3001">
            <v>282185</v>
          </cell>
          <cell r="B3001" t="str">
            <v>屋外排水配管</v>
          </cell>
          <cell r="C3001" t="str">
            <v>陶管・φ250mm・機械掘・平均深さ45cm</v>
          </cell>
          <cell r="D3001" t="str">
            <v>ｍ</v>
          </cell>
          <cell r="E3001">
            <v>12000</v>
          </cell>
          <cell r="F3001" t="str">
            <v>P-130</v>
          </cell>
          <cell r="G3001">
            <v>282185</v>
          </cell>
        </row>
        <row r="3002">
          <cell r="A3002">
            <v>282191</v>
          </cell>
          <cell r="B3002" t="str">
            <v>屋外排水配管</v>
          </cell>
          <cell r="C3002" t="str">
            <v>陶管・φ300mm・機械掘・平均深さ45cm</v>
          </cell>
          <cell r="D3002" t="str">
            <v>ｍ</v>
          </cell>
          <cell r="E3002">
            <v>14600</v>
          </cell>
          <cell r="F3002" t="str">
            <v>P-130</v>
          </cell>
          <cell r="G3002">
            <v>282191</v>
          </cell>
        </row>
        <row r="3003">
          <cell r="A3003">
            <v>282201</v>
          </cell>
          <cell r="B3003" t="str">
            <v>コンクリート側溝[蓋無]</v>
          </cell>
          <cell r="C3003" t="str">
            <v>現場打･W15×H15cm･人力堀</v>
          </cell>
          <cell r="D3003" t="str">
            <v>ｍ</v>
          </cell>
          <cell r="E3003">
            <v>6940</v>
          </cell>
          <cell r="F3003" t="str">
            <v>P-130</v>
          </cell>
          <cell r="G3003">
            <v>282201</v>
          </cell>
        </row>
        <row r="3004">
          <cell r="A3004">
            <v>282202</v>
          </cell>
          <cell r="B3004" t="str">
            <v>コンクリート側溝[蓋付]</v>
          </cell>
          <cell r="C3004" t="str">
            <v>現場打･W15×H15cm･人力堀</v>
          </cell>
          <cell r="D3004" t="str">
            <v>ｍ</v>
          </cell>
          <cell r="E3004">
            <v>7970</v>
          </cell>
          <cell r="F3004" t="str">
            <v>P-130</v>
          </cell>
          <cell r="G3004">
            <v>282202</v>
          </cell>
        </row>
        <row r="3005">
          <cell r="A3005">
            <v>282203</v>
          </cell>
          <cell r="B3005" t="str">
            <v>コンクリート側溝[蓋無]</v>
          </cell>
          <cell r="C3005" t="str">
            <v>現場打･W20×H15cm･人力堀</v>
          </cell>
          <cell r="D3005" t="str">
            <v>ｍ</v>
          </cell>
          <cell r="E3005">
            <v>7370</v>
          </cell>
          <cell r="F3005" t="str">
            <v>P-130</v>
          </cell>
          <cell r="G3005">
            <v>282203</v>
          </cell>
        </row>
        <row r="3006">
          <cell r="A3006">
            <v>282204</v>
          </cell>
          <cell r="B3006" t="str">
            <v>コンクリート側溝[蓋付]</v>
          </cell>
          <cell r="C3006" t="str">
            <v>現場打･W20×H15cm･人力堀</v>
          </cell>
          <cell r="D3006" t="str">
            <v>ｍ</v>
          </cell>
          <cell r="E3006">
            <v>8730</v>
          </cell>
          <cell r="F3006" t="str">
            <v>P-130</v>
          </cell>
          <cell r="G3006">
            <v>282204</v>
          </cell>
        </row>
        <row r="3007">
          <cell r="A3007">
            <v>282205</v>
          </cell>
          <cell r="B3007" t="str">
            <v>コンクリート側溝[蓋無]</v>
          </cell>
          <cell r="C3007" t="str">
            <v>現場打･W20×H20cm･人力堀</v>
          </cell>
          <cell r="D3007" t="str">
            <v>ｍ</v>
          </cell>
          <cell r="E3007">
            <v>8620</v>
          </cell>
          <cell r="F3007" t="str">
            <v>P-130</v>
          </cell>
          <cell r="G3007">
            <v>282205</v>
          </cell>
        </row>
        <row r="3008">
          <cell r="A3008">
            <v>282206</v>
          </cell>
          <cell r="B3008" t="str">
            <v>コンクリート側溝[蓋付]</v>
          </cell>
          <cell r="C3008" t="str">
            <v>現場打･W20×H20cm･人力堀</v>
          </cell>
          <cell r="D3008" t="str">
            <v>ｍ</v>
          </cell>
          <cell r="E3008">
            <v>9980</v>
          </cell>
          <cell r="F3008" t="str">
            <v>P-130</v>
          </cell>
          <cell r="G3008">
            <v>282206</v>
          </cell>
        </row>
        <row r="3009">
          <cell r="A3009">
            <v>282207</v>
          </cell>
          <cell r="B3009" t="str">
            <v>コンクリート側溝[蓋無]</v>
          </cell>
          <cell r="C3009" t="str">
            <v>現場打･W25×H20cm･人力堀</v>
          </cell>
          <cell r="D3009" t="str">
            <v>ｍ</v>
          </cell>
          <cell r="E3009">
            <v>8830</v>
          </cell>
          <cell r="F3009" t="str">
            <v>P-130</v>
          </cell>
          <cell r="G3009">
            <v>282207</v>
          </cell>
        </row>
        <row r="3010">
          <cell r="A3010">
            <v>282208</v>
          </cell>
          <cell r="B3010" t="str">
            <v>コンクリート側溝[蓋付]</v>
          </cell>
          <cell r="C3010" t="str">
            <v>現場打･W25×H20cm･人力堀</v>
          </cell>
          <cell r="D3010" t="str">
            <v>ｍ</v>
          </cell>
          <cell r="E3010">
            <v>10500</v>
          </cell>
          <cell r="F3010" t="str">
            <v>P-130</v>
          </cell>
          <cell r="G3010">
            <v>282208</v>
          </cell>
        </row>
        <row r="3011">
          <cell r="A3011">
            <v>282211</v>
          </cell>
          <cell r="B3011" t="str">
            <v>コンクリート側溝[蓋無]</v>
          </cell>
          <cell r="C3011" t="str">
            <v>現場打･W30×H30cm･人力堀</v>
          </cell>
          <cell r="D3011" t="str">
            <v>ｍ</v>
          </cell>
          <cell r="E3011">
            <v>11600</v>
          </cell>
          <cell r="F3011" t="str">
            <v>P-130</v>
          </cell>
          <cell r="G3011">
            <v>282211</v>
          </cell>
        </row>
        <row r="3012">
          <cell r="A3012">
            <v>282212</v>
          </cell>
          <cell r="B3012" t="str">
            <v>コンクリート側溝[蓋付]</v>
          </cell>
          <cell r="C3012" t="str">
            <v>現場打･W30×H30cm･人力堀</v>
          </cell>
          <cell r="D3012" t="str">
            <v>ｍ</v>
          </cell>
          <cell r="E3012">
            <v>13900</v>
          </cell>
          <cell r="F3012" t="str">
            <v>P-130</v>
          </cell>
          <cell r="G3012">
            <v>282212</v>
          </cell>
        </row>
        <row r="3013">
          <cell r="A3013">
            <v>282215</v>
          </cell>
          <cell r="B3013" t="str">
            <v>コンクリート側溝[蓋無]</v>
          </cell>
          <cell r="C3013" t="str">
            <v>現場打･W30×H40cm･人力堀</v>
          </cell>
          <cell r="D3013" t="str">
            <v>ｍ</v>
          </cell>
          <cell r="E3013">
            <v>14300</v>
          </cell>
          <cell r="F3013" t="str">
            <v>P-130</v>
          </cell>
          <cell r="G3013">
            <v>282215</v>
          </cell>
        </row>
        <row r="3014">
          <cell r="A3014">
            <v>282216</v>
          </cell>
          <cell r="B3014" t="str">
            <v>コンクリート側溝[蓋付]</v>
          </cell>
          <cell r="C3014" t="str">
            <v>現場打･W30×H40cm･人力堀</v>
          </cell>
          <cell r="D3014" t="str">
            <v>ｍ</v>
          </cell>
          <cell r="E3014">
            <v>16600</v>
          </cell>
          <cell r="F3014" t="str">
            <v>P-130</v>
          </cell>
          <cell r="G3014">
            <v>282216</v>
          </cell>
        </row>
        <row r="3015">
          <cell r="A3015">
            <v>282221</v>
          </cell>
          <cell r="B3015" t="str">
            <v>コンクリート側溝[蓋無]</v>
          </cell>
          <cell r="C3015" t="str">
            <v>現場打･W30×H50cm･人力堀</v>
          </cell>
          <cell r="D3015" t="str">
            <v>ｍ</v>
          </cell>
          <cell r="E3015">
            <v>16900</v>
          </cell>
          <cell r="F3015" t="str">
            <v>P-130</v>
          </cell>
          <cell r="G3015">
            <v>282221</v>
          </cell>
        </row>
        <row r="3016">
          <cell r="A3016">
            <v>282222</v>
          </cell>
          <cell r="B3016" t="str">
            <v>コンクリート側溝[蓋付]</v>
          </cell>
          <cell r="C3016" t="str">
            <v>現場打･W30×H50cm･人力堀</v>
          </cell>
          <cell r="D3016" t="str">
            <v>ｍ</v>
          </cell>
          <cell r="E3016">
            <v>19200</v>
          </cell>
          <cell r="F3016" t="str">
            <v>P-130</v>
          </cell>
          <cell r="G3016">
            <v>282222</v>
          </cell>
        </row>
        <row r="3017">
          <cell r="A3017">
            <v>282225</v>
          </cell>
          <cell r="B3017" t="str">
            <v>コンクリート側溝[蓋無]</v>
          </cell>
          <cell r="C3017" t="str">
            <v>現場打･W40×H40cm･人力堀</v>
          </cell>
          <cell r="D3017" t="str">
            <v>ｍ</v>
          </cell>
          <cell r="E3017">
            <v>15100</v>
          </cell>
          <cell r="F3017" t="str">
            <v>P-131</v>
          </cell>
          <cell r="G3017">
            <v>282225</v>
          </cell>
        </row>
        <row r="3018">
          <cell r="A3018">
            <v>282226</v>
          </cell>
          <cell r="B3018" t="str">
            <v>コンクリート側溝[蓋付]</v>
          </cell>
          <cell r="C3018" t="str">
            <v>現場打･W40×H40cm･人力堀</v>
          </cell>
          <cell r="D3018" t="str">
            <v>ｍ</v>
          </cell>
          <cell r="E3018">
            <v>18300</v>
          </cell>
          <cell r="F3018" t="str">
            <v>P-131</v>
          </cell>
          <cell r="G3018">
            <v>282226</v>
          </cell>
        </row>
        <row r="3019">
          <cell r="A3019">
            <v>282231</v>
          </cell>
          <cell r="B3019" t="str">
            <v>コンクリート側溝[蓋無]</v>
          </cell>
          <cell r="C3019" t="str">
            <v>現場打･W40×H50cm･人力堀</v>
          </cell>
          <cell r="D3019" t="str">
            <v>ｍ</v>
          </cell>
          <cell r="E3019">
            <v>17800</v>
          </cell>
          <cell r="F3019" t="str">
            <v>P-131</v>
          </cell>
          <cell r="G3019">
            <v>282231</v>
          </cell>
        </row>
        <row r="3020">
          <cell r="A3020">
            <v>282232</v>
          </cell>
          <cell r="B3020" t="str">
            <v>コンクリート側溝[蓋付]</v>
          </cell>
          <cell r="C3020" t="str">
            <v>現場打･W40×H50cm･人力堀</v>
          </cell>
          <cell r="D3020" t="str">
            <v>ｍ</v>
          </cell>
          <cell r="E3020">
            <v>21000</v>
          </cell>
          <cell r="F3020" t="str">
            <v>P-131</v>
          </cell>
          <cell r="G3020">
            <v>282232</v>
          </cell>
        </row>
        <row r="3021">
          <cell r="A3021">
            <v>282235</v>
          </cell>
          <cell r="B3021" t="str">
            <v>コンクリート側溝[蓋無]</v>
          </cell>
          <cell r="C3021" t="str">
            <v>現場打･W40×H60cm･人力堀</v>
          </cell>
          <cell r="D3021" t="str">
            <v>ｍ</v>
          </cell>
          <cell r="E3021">
            <v>20500</v>
          </cell>
          <cell r="F3021" t="str">
            <v>P-131</v>
          </cell>
          <cell r="G3021">
            <v>282235</v>
          </cell>
        </row>
        <row r="3022">
          <cell r="A3022">
            <v>282236</v>
          </cell>
          <cell r="B3022" t="str">
            <v>コンクリート側溝[蓋付]</v>
          </cell>
          <cell r="C3022" t="str">
            <v>現場打･W40×H60cm･人力堀</v>
          </cell>
          <cell r="D3022" t="str">
            <v>ｍ</v>
          </cell>
          <cell r="E3022">
            <v>23700</v>
          </cell>
          <cell r="F3022" t="str">
            <v>P-131</v>
          </cell>
          <cell r="G3022">
            <v>282236</v>
          </cell>
        </row>
        <row r="3023">
          <cell r="A3023">
            <v>282251</v>
          </cell>
          <cell r="B3023" t="str">
            <v>コンクリート側溝[蓋無]</v>
          </cell>
          <cell r="C3023" t="str">
            <v>現場打･W15×H15cm･機械堀</v>
          </cell>
          <cell r="D3023" t="str">
            <v>ｍ</v>
          </cell>
          <cell r="E3023">
            <v>5200</v>
          </cell>
          <cell r="F3023" t="str">
            <v>P-131</v>
          </cell>
          <cell r="G3023">
            <v>282251</v>
          </cell>
        </row>
        <row r="3024">
          <cell r="A3024">
            <v>282252</v>
          </cell>
          <cell r="B3024" t="str">
            <v>コンクリート側溝[蓋付]</v>
          </cell>
          <cell r="C3024" t="str">
            <v>現場打･W15×H15cm･機械堀</v>
          </cell>
          <cell r="D3024" t="str">
            <v>ｍ</v>
          </cell>
          <cell r="E3024">
            <v>6230</v>
          </cell>
          <cell r="F3024" t="str">
            <v>P-131</v>
          </cell>
          <cell r="G3024">
            <v>282252</v>
          </cell>
        </row>
        <row r="3025">
          <cell r="A3025">
            <v>282253</v>
          </cell>
          <cell r="B3025" t="str">
            <v>コンクリート側溝[蓋無]</v>
          </cell>
          <cell r="C3025" t="str">
            <v>現場打･W20×H15cm･機械堀</v>
          </cell>
          <cell r="D3025" t="str">
            <v>ｍ</v>
          </cell>
          <cell r="E3025">
            <v>5480</v>
          </cell>
          <cell r="F3025" t="str">
            <v>P-131</v>
          </cell>
          <cell r="G3025">
            <v>282253</v>
          </cell>
        </row>
        <row r="3026">
          <cell r="A3026">
            <v>282254</v>
          </cell>
          <cell r="B3026" t="str">
            <v>コンクリート側溝[蓋付]</v>
          </cell>
          <cell r="C3026" t="str">
            <v>現場打･W20×H15cm･機械堀</v>
          </cell>
          <cell r="D3026" t="str">
            <v>ｍ</v>
          </cell>
          <cell r="E3026">
            <v>6840</v>
          </cell>
          <cell r="F3026" t="str">
            <v>P-131</v>
          </cell>
          <cell r="G3026">
            <v>282254</v>
          </cell>
        </row>
        <row r="3027">
          <cell r="A3027">
            <v>282255</v>
          </cell>
          <cell r="B3027" t="str">
            <v>コンクリート側溝[蓋無]</v>
          </cell>
          <cell r="C3027" t="str">
            <v>現場打･W20×H20cm･機械堀</v>
          </cell>
          <cell r="D3027" t="str">
            <v>ｍ</v>
          </cell>
          <cell r="E3027">
            <v>6410</v>
          </cell>
          <cell r="F3027" t="str">
            <v>P-131</v>
          </cell>
          <cell r="G3027">
            <v>282255</v>
          </cell>
        </row>
        <row r="3028">
          <cell r="A3028">
            <v>282256</v>
          </cell>
          <cell r="B3028" t="str">
            <v>コンクリート側溝[蓋付]</v>
          </cell>
          <cell r="C3028" t="str">
            <v>現場打･W20×H20cm･機械堀</v>
          </cell>
          <cell r="D3028" t="str">
            <v>ｍ</v>
          </cell>
          <cell r="E3028">
            <v>7770</v>
          </cell>
          <cell r="F3028" t="str">
            <v>P-131</v>
          </cell>
          <cell r="G3028">
            <v>282256</v>
          </cell>
        </row>
        <row r="3029">
          <cell r="A3029">
            <v>282257</v>
          </cell>
          <cell r="B3029" t="str">
            <v>コンクリート側溝[蓋無]</v>
          </cell>
          <cell r="C3029" t="str">
            <v>現場打･W25×H20cm･機械堀</v>
          </cell>
          <cell r="D3029" t="str">
            <v>ｍ</v>
          </cell>
          <cell r="E3029">
            <v>6490</v>
          </cell>
          <cell r="F3029" t="str">
            <v>P-131</v>
          </cell>
          <cell r="G3029">
            <v>282257</v>
          </cell>
        </row>
        <row r="3030">
          <cell r="A3030">
            <v>282258</v>
          </cell>
          <cell r="B3030" t="str">
            <v>コンクリート側溝[蓋付]</v>
          </cell>
          <cell r="C3030" t="str">
            <v>現場打･W25×H20cm･機械堀</v>
          </cell>
          <cell r="D3030" t="str">
            <v>ｍ</v>
          </cell>
          <cell r="E3030">
            <v>8220</v>
          </cell>
          <cell r="F3030" t="str">
            <v>P-131</v>
          </cell>
          <cell r="G3030">
            <v>282258</v>
          </cell>
        </row>
        <row r="3031">
          <cell r="A3031">
            <v>282261</v>
          </cell>
          <cell r="B3031" t="str">
            <v>コンクリート側溝[蓋無]</v>
          </cell>
          <cell r="C3031" t="str">
            <v>現場打･W30×H30cm･機械堀</v>
          </cell>
          <cell r="D3031" t="str">
            <v>ｍ</v>
          </cell>
          <cell r="E3031">
            <v>8530</v>
          </cell>
          <cell r="F3031" t="str">
            <v>P-131</v>
          </cell>
          <cell r="G3031">
            <v>282261</v>
          </cell>
        </row>
        <row r="3032">
          <cell r="A3032">
            <v>282262</v>
          </cell>
          <cell r="B3032" t="str">
            <v>コンクリート側溝[蓋付]</v>
          </cell>
          <cell r="C3032" t="str">
            <v>現場打･W30×H30cm･機械堀</v>
          </cell>
          <cell r="D3032" t="str">
            <v>ｍ</v>
          </cell>
          <cell r="E3032">
            <v>10900</v>
          </cell>
          <cell r="F3032" t="str">
            <v>P-131</v>
          </cell>
          <cell r="G3032">
            <v>282262</v>
          </cell>
        </row>
        <row r="3033">
          <cell r="A3033">
            <v>282265</v>
          </cell>
          <cell r="B3033" t="str">
            <v>コンクリート側溝[蓋無]</v>
          </cell>
          <cell r="C3033" t="str">
            <v>現場打･W30×H40cm･機械堀</v>
          </cell>
          <cell r="D3033" t="str">
            <v>ｍ</v>
          </cell>
          <cell r="E3033">
            <v>10400</v>
          </cell>
          <cell r="F3033" t="str">
            <v>P-131</v>
          </cell>
          <cell r="G3033">
            <v>282265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訳書 "/>
      <sheetName val="仕訳書  (ﾕｰﾃｨﾘﾃｨｰ)"/>
      <sheetName val="主要機器ﾘｽﾄ"/>
      <sheetName val="構内高圧配電線路"/>
      <sheetName val="構内低圧配電線路"/>
      <sheetName val="構内通信線路"/>
      <sheetName val="海上輸送費"/>
      <sheetName val="複合"/>
      <sheetName val="内訳A4W"/>
      <sheetName val="機械複合単価"/>
      <sheetName val="単価表"/>
      <sheetName val="基礎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AA12">
            <v>16200</v>
          </cell>
        </row>
        <row r="15">
          <cell r="AA15">
            <v>930</v>
          </cell>
        </row>
        <row r="24">
          <cell r="AA24">
            <v>234000</v>
          </cell>
        </row>
        <row r="31">
          <cell r="AA31">
            <v>75400</v>
          </cell>
        </row>
        <row r="33">
          <cell r="AA33">
            <v>447000</v>
          </cell>
        </row>
        <row r="35">
          <cell r="AA35">
            <v>179000</v>
          </cell>
        </row>
        <row r="37">
          <cell r="AA37">
            <v>6730</v>
          </cell>
        </row>
        <row r="38">
          <cell r="AA38">
            <v>5660</v>
          </cell>
        </row>
        <row r="39">
          <cell r="AA39">
            <v>30400</v>
          </cell>
        </row>
        <row r="46">
          <cell r="AA46">
            <v>3250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CB"/>
      <sheetName val="木建"/>
      <sheetName val="金建"/>
      <sheetName val="木"/>
      <sheetName val="内装"/>
      <sheetName val="一般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998">
          <cell r="BC1998" t="str">
            <v>{R}{?}~{R}{?}~{R}{?}{R 12}{L 10}{BRANCH SAGYOU-2}~</v>
          </cell>
          <cell r="BL1998" t="str">
            <v>{?}~{R 3}{?}~{R 3}{?}~{R 2}{?}~{R 2}{?}~{D}{L 30}{R}{D 6}{U 6}{?}~{R}{MENUBRANCH 面積}~</v>
          </cell>
        </row>
      </sheetData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5BC6A-51F1-4162-9153-F339D3EEE5E5}">
  <dimension ref="A1:CW1972"/>
  <sheetViews>
    <sheetView view="pageBreakPreview" zoomScaleNormal="100" zoomScaleSheetLayoutView="100" workbookViewId="0">
      <selection activeCell="E10" sqref="E10"/>
    </sheetView>
  </sheetViews>
  <sheetFormatPr defaultColWidth="7.125" defaultRowHeight="11.25"/>
  <cols>
    <col min="1" max="1" width="1.375" style="1082" customWidth="1"/>
    <col min="2" max="2" width="2.5" style="1082" customWidth="1"/>
    <col min="3" max="3" width="4.375" style="1082" customWidth="1"/>
    <col min="4" max="4" width="14.125" style="1082" customWidth="1"/>
    <col min="5" max="5" width="6.625" style="1082" customWidth="1"/>
    <col min="6" max="6" width="2.125" style="1082" customWidth="1"/>
    <col min="7" max="7" width="15.625" style="1082" customWidth="1"/>
    <col min="8" max="8" width="4.375" style="1082" customWidth="1"/>
    <col min="9" max="9" width="6.625" style="1082" customWidth="1"/>
    <col min="10" max="10" width="3.625" style="1082" customWidth="1"/>
    <col min="11" max="11" width="12.625" style="1082" customWidth="1"/>
    <col min="12" max="12" width="4.375" style="1082" customWidth="1"/>
    <col min="13" max="14" width="2.125" style="1082" customWidth="1"/>
    <col min="15" max="15" width="13.375" style="1082" customWidth="1"/>
    <col min="16" max="16" width="8.875" style="1082" bestFit="1" customWidth="1"/>
    <col min="17" max="78" width="7.125" style="1082"/>
    <col min="79" max="79" width="13.375" style="1082" customWidth="1"/>
    <col min="80" max="80" width="7.125" style="1082"/>
    <col min="81" max="81" width="14.625" style="1082" customWidth="1"/>
    <col min="82" max="92" width="9.625" style="1082" customWidth="1"/>
    <col min="93" max="94" width="10.875" style="1082" customWidth="1"/>
    <col min="95" max="16384" width="7.125" style="1082"/>
  </cols>
  <sheetData>
    <row r="1" spans="1:16" ht="12" thickBot="1">
      <c r="A1" s="1081"/>
    </row>
    <row r="2" spans="1:16">
      <c r="B2" s="1095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7"/>
    </row>
    <row r="3" spans="1:16" ht="15.95" customHeight="1">
      <c r="B3" s="1098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100"/>
    </row>
    <row r="4" spans="1:16">
      <c r="B4" s="1098"/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100"/>
    </row>
    <row r="5" spans="1:16" ht="18.75">
      <c r="B5" s="1541" t="s">
        <v>1790</v>
      </c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3"/>
    </row>
    <row r="6" spans="1:16">
      <c r="B6" s="1098"/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</row>
    <row r="7" spans="1:16" ht="13.5">
      <c r="B7" s="1098"/>
      <c r="C7" s="1099"/>
      <c r="D7" s="1101"/>
      <c r="E7" s="1101"/>
      <c r="F7" s="1101"/>
      <c r="G7" s="1101"/>
      <c r="H7" s="1101"/>
      <c r="I7" s="1101"/>
      <c r="J7" s="1101"/>
      <c r="K7" s="1101"/>
      <c r="L7" s="1099"/>
      <c r="M7" s="1099"/>
      <c r="N7" s="1100"/>
    </row>
    <row r="8" spans="1:16" ht="13.5">
      <c r="B8" s="1098"/>
      <c r="C8" s="1099"/>
      <c r="D8" s="1102" t="s">
        <v>1162</v>
      </c>
      <c r="E8" s="1103" t="str">
        <f>仕訳書!E8</f>
        <v>沖縄県立芸術大学美術棟空調設備改修工事</v>
      </c>
      <c r="F8" s="1103"/>
      <c r="G8" s="1103"/>
      <c r="H8" s="1103"/>
      <c r="I8" s="1103"/>
      <c r="J8" s="1103"/>
      <c r="K8" s="1103"/>
      <c r="L8" s="1099"/>
      <c r="M8" s="1099"/>
      <c r="N8" s="1100"/>
    </row>
    <row r="9" spans="1:16" ht="13.5">
      <c r="B9" s="1098"/>
      <c r="C9" s="1099"/>
      <c r="D9" s="1101"/>
      <c r="E9" s="1104"/>
      <c r="F9" s="1104"/>
      <c r="G9" s="1104"/>
      <c r="H9" s="1104"/>
      <c r="I9" s="1104"/>
      <c r="J9" s="1104"/>
      <c r="K9" s="1104"/>
      <c r="L9" s="1099"/>
      <c r="M9" s="1099"/>
      <c r="N9" s="1100"/>
    </row>
    <row r="10" spans="1:16" ht="13.5">
      <c r="B10" s="1098"/>
      <c r="C10" s="1099"/>
      <c r="D10" s="1102" t="s">
        <v>1163</v>
      </c>
      <c r="E10" s="1105" t="str">
        <f>仕訳書!E10</f>
        <v>鉄筋コンクリート造　 地上3階、地下1階建て</v>
      </c>
      <c r="F10" s="1103"/>
      <c r="G10" s="1103"/>
      <c r="H10" s="1103"/>
      <c r="I10" s="1103"/>
      <c r="J10" s="1103"/>
      <c r="K10" s="1103"/>
      <c r="L10" s="1099"/>
      <c r="M10" s="1099"/>
      <c r="N10" s="1100"/>
    </row>
    <row r="11" spans="1:16" ht="13.5">
      <c r="B11" s="1098"/>
      <c r="C11" s="1099"/>
      <c r="D11" s="1101"/>
      <c r="E11" s="1104"/>
      <c r="F11" s="1104"/>
      <c r="G11" s="1104"/>
      <c r="H11" s="1104"/>
      <c r="I11" s="1104"/>
      <c r="J11" s="1104"/>
      <c r="K11" s="1104"/>
      <c r="L11" s="1099"/>
      <c r="M11" s="1099"/>
      <c r="N11" s="1100"/>
      <c r="O11" s="1083"/>
      <c r="P11" s="1084"/>
    </row>
    <row r="12" spans="1:16" ht="13.5">
      <c r="B12" s="1098"/>
      <c r="C12" s="1099"/>
      <c r="D12" s="1102" t="s">
        <v>1164</v>
      </c>
      <c r="E12" s="1106"/>
      <c r="F12" s="1544"/>
      <c r="G12" s="1544"/>
      <c r="H12" s="1107" t="s">
        <v>135</v>
      </c>
      <c r="I12" s="1545">
        <f>ROUNDDOWN(F12*0.3025,2)</f>
        <v>0</v>
      </c>
      <c r="J12" s="1545"/>
      <c r="K12" s="1103"/>
      <c r="L12" s="1099"/>
      <c r="M12" s="1099"/>
      <c r="N12" s="1100"/>
      <c r="O12" s="1085"/>
    </row>
    <row r="13" spans="1:16" ht="13.5">
      <c r="B13" s="1098"/>
      <c r="C13" s="1099"/>
      <c r="D13" s="1101"/>
      <c r="E13" s="1101"/>
      <c r="F13" s="1108"/>
      <c r="G13" s="1101"/>
      <c r="H13" s="1101"/>
      <c r="I13" s="1101"/>
      <c r="J13" s="1101"/>
      <c r="K13" s="1101"/>
      <c r="L13" s="1099"/>
      <c r="M13" s="1099"/>
      <c r="N13" s="1100"/>
      <c r="O13" s="1085"/>
    </row>
    <row r="14" spans="1:16" ht="14.25">
      <c r="B14" s="1098"/>
      <c r="C14" s="1099"/>
      <c r="D14" s="1102" t="s">
        <v>1165</v>
      </c>
      <c r="E14" s="1102"/>
      <c r="F14" s="1109" t="s">
        <v>1166</v>
      </c>
      <c r="G14" s="1110" t="e">
        <f>+F59</f>
        <v>#NUM!</v>
      </c>
      <c r="H14" s="1105"/>
      <c r="I14" s="1105"/>
      <c r="J14" s="1105"/>
      <c r="K14" s="1105"/>
      <c r="L14" s="1099"/>
      <c r="M14" s="1099"/>
      <c r="N14" s="1100"/>
      <c r="O14" s="1085"/>
    </row>
    <row r="15" spans="1:16" ht="18" thickBot="1">
      <c r="B15" s="1098"/>
      <c r="C15" s="1099"/>
      <c r="D15" s="1099"/>
      <c r="E15" s="1099"/>
      <c r="F15" s="1099"/>
      <c r="G15" s="1111"/>
      <c r="H15" s="1099"/>
      <c r="I15" s="1099"/>
      <c r="J15" s="1099"/>
      <c r="K15" s="1099"/>
      <c r="L15" s="1099"/>
      <c r="M15" s="1099"/>
      <c r="N15" s="1100"/>
    </row>
    <row r="16" spans="1:16" ht="24" customHeight="1" thickBot="1">
      <c r="B16" s="1112"/>
      <c r="C16" s="1113" t="s">
        <v>1167</v>
      </c>
      <c r="D16" s="1546" t="s">
        <v>1168</v>
      </c>
      <c r="E16" s="1547"/>
      <c r="F16" s="1548" t="s">
        <v>1169</v>
      </c>
      <c r="G16" s="1549"/>
      <c r="H16" s="1549"/>
      <c r="I16" s="1114" t="s">
        <v>1170</v>
      </c>
      <c r="J16" s="1548" t="s">
        <v>1171</v>
      </c>
      <c r="K16" s="1549"/>
      <c r="L16" s="1549"/>
      <c r="M16" s="1550"/>
      <c r="N16" s="1115"/>
    </row>
    <row r="17" spans="2:16" ht="12" customHeight="1">
      <c r="B17" s="1112"/>
      <c r="C17" s="1116"/>
      <c r="D17" s="1536" t="s">
        <v>1791</v>
      </c>
      <c r="E17" s="1537"/>
      <c r="F17" s="1538" t="e">
        <f>仕訳書!G14</f>
        <v>#NUM!</v>
      </c>
      <c r="G17" s="1539"/>
      <c r="H17" s="1539"/>
      <c r="I17" s="1118"/>
      <c r="J17" s="1117"/>
      <c r="K17" s="1117"/>
      <c r="L17" s="1117"/>
      <c r="M17" s="1119"/>
      <c r="N17" s="1115"/>
    </row>
    <row r="18" spans="2:16" ht="12" customHeight="1">
      <c r="B18" s="1112"/>
      <c r="C18" s="1120">
        <v>1</v>
      </c>
      <c r="D18" s="1519"/>
      <c r="E18" s="1520"/>
      <c r="F18" s="1540"/>
      <c r="G18" s="1540"/>
      <c r="H18" s="1540"/>
      <c r="I18" s="1121"/>
      <c r="J18" s="1104"/>
      <c r="K18" s="1104"/>
      <c r="L18" s="1104"/>
      <c r="M18" s="1122"/>
      <c r="N18" s="1115"/>
    </row>
    <row r="19" spans="2:16" ht="12" customHeight="1">
      <c r="B19" s="1112"/>
      <c r="C19" s="1123"/>
      <c r="D19" s="1522"/>
      <c r="E19" s="1523"/>
      <c r="F19" s="1526"/>
      <c r="G19" s="1526"/>
      <c r="H19" s="1526"/>
      <c r="I19" s="1118"/>
      <c r="J19" s="1124"/>
      <c r="K19" s="1124"/>
      <c r="L19" s="1124"/>
      <c r="M19" s="1125"/>
      <c r="N19" s="1115"/>
    </row>
    <row r="20" spans="2:16" ht="12" customHeight="1">
      <c r="B20" s="1112"/>
      <c r="C20" s="1126">
        <v>2</v>
      </c>
      <c r="D20" s="1524"/>
      <c r="E20" s="1525"/>
      <c r="F20" s="1527"/>
      <c r="G20" s="1527"/>
      <c r="H20" s="1527"/>
      <c r="I20" s="1121"/>
      <c r="J20" s="1103"/>
      <c r="K20" s="1128"/>
      <c r="L20" s="1103"/>
      <c r="M20" s="1129"/>
      <c r="N20" s="1115"/>
    </row>
    <row r="21" spans="2:16" ht="12" customHeight="1">
      <c r="B21" s="1112"/>
      <c r="C21" s="1123"/>
      <c r="D21" s="1519"/>
      <c r="E21" s="1520"/>
      <c r="F21" s="1521"/>
      <c r="G21" s="1521"/>
      <c r="H21" s="1521"/>
      <c r="I21" s="1118"/>
      <c r="J21" s="1124"/>
      <c r="K21" s="1124"/>
      <c r="L21" s="1124"/>
      <c r="M21" s="1125"/>
      <c r="N21" s="1115"/>
    </row>
    <row r="22" spans="2:16" ht="12" customHeight="1">
      <c r="B22" s="1112"/>
      <c r="C22" s="1126">
        <v>3</v>
      </c>
      <c r="D22" s="1519"/>
      <c r="E22" s="1520"/>
      <c r="F22" s="1521"/>
      <c r="G22" s="1521"/>
      <c r="H22" s="1521"/>
      <c r="I22" s="1121"/>
      <c r="J22" s="1103"/>
      <c r="K22" s="1128"/>
      <c r="L22" s="1103"/>
      <c r="M22" s="1129"/>
      <c r="N22" s="1115"/>
    </row>
    <row r="23" spans="2:16" ht="12" customHeight="1">
      <c r="B23" s="1112"/>
      <c r="C23" s="1123"/>
      <c r="D23" s="1522"/>
      <c r="E23" s="1523"/>
      <c r="F23" s="1526"/>
      <c r="G23" s="1526"/>
      <c r="H23" s="1526"/>
      <c r="I23" s="1118"/>
      <c r="J23" s="1124"/>
      <c r="K23" s="1124"/>
      <c r="L23" s="1124"/>
      <c r="M23" s="1125"/>
      <c r="N23" s="1115"/>
    </row>
    <row r="24" spans="2:16" ht="12" customHeight="1">
      <c r="B24" s="1112"/>
      <c r="C24" s="1126">
        <v>4</v>
      </c>
      <c r="D24" s="1524"/>
      <c r="E24" s="1525"/>
      <c r="F24" s="1527"/>
      <c r="G24" s="1527"/>
      <c r="H24" s="1527"/>
      <c r="I24" s="1121"/>
      <c r="J24" s="1103"/>
      <c r="K24" s="1103"/>
      <c r="L24" s="1103"/>
      <c r="M24" s="1129"/>
      <c r="N24" s="1115"/>
    </row>
    <row r="25" spans="2:16" ht="12" customHeight="1">
      <c r="B25" s="1112"/>
      <c r="C25" s="1131"/>
      <c r="D25" s="1522"/>
      <c r="E25" s="1523"/>
      <c r="F25" s="1526"/>
      <c r="G25" s="1526"/>
      <c r="H25" s="1526"/>
      <c r="I25" s="1118"/>
      <c r="J25" s="1104"/>
      <c r="K25" s="1104"/>
      <c r="L25" s="1104"/>
      <c r="M25" s="1122"/>
      <c r="N25" s="1115"/>
    </row>
    <row r="26" spans="2:16" ht="12" customHeight="1">
      <c r="B26" s="1112"/>
      <c r="C26" s="1132">
        <v>5</v>
      </c>
      <c r="D26" s="1524"/>
      <c r="E26" s="1525"/>
      <c r="F26" s="1527"/>
      <c r="G26" s="1527"/>
      <c r="H26" s="1527"/>
      <c r="I26" s="1121"/>
      <c r="J26" s="1104"/>
      <c r="K26" s="1104"/>
      <c r="L26" s="1104"/>
      <c r="M26" s="1122"/>
      <c r="N26" s="1115"/>
      <c r="P26" s="1086"/>
    </row>
    <row r="27" spans="2:16" ht="12" customHeight="1">
      <c r="B27" s="1112"/>
      <c r="C27" s="1123"/>
      <c r="D27" s="1519"/>
      <c r="E27" s="1520"/>
      <c r="F27" s="1521"/>
      <c r="G27" s="1521"/>
      <c r="H27" s="1521"/>
      <c r="I27" s="1118"/>
      <c r="J27" s="1124"/>
      <c r="K27" s="1124"/>
      <c r="L27" s="1124"/>
      <c r="M27" s="1125"/>
      <c r="N27" s="1115"/>
    </row>
    <row r="28" spans="2:16" ht="12" customHeight="1">
      <c r="B28" s="1112"/>
      <c r="C28" s="1126">
        <v>6</v>
      </c>
      <c r="D28" s="1519"/>
      <c r="E28" s="1520"/>
      <c r="F28" s="1521"/>
      <c r="G28" s="1521"/>
      <c r="H28" s="1521"/>
      <c r="I28" s="1121"/>
      <c r="J28" s="1103"/>
      <c r="K28" s="1103"/>
      <c r="L28" s="1103"/>
      <c r="M28" s="1129"/>
      <c r="N28" s="1115"/>
      <c r="O28" s="1086"/>
      <c r="P28" s="1085"/>
    </row>
    <row r="29" spans="2:16" ht="12" customHeight="1">
      <c r="B29" s="1112"/>
      <c r="C29" s="1131"/>
      <c r="D29" s="1522"/>
      <c r="E29" s="1523"/>
      <c r="F29" s="1526"/>
      <c r="G29" s="1526"/>
      <c r="H29" s="1526"/>
      <c r="I29" s="1118"/>
      <c r="J29" s="1104"/>
      <c r="K29" s="1104"/>
      <c r="L29" s="1104"/>
      <c r="M29" s="1122"/>
      <c r="N29" s="1115"/>
    </row>
    <row r="30" spans="2:16" ht="12" customHeight="1">
      <c r="B30" s="1112"/>
      <c r="C30" s="1120">
        <v>7</v>
      </c>
      <c r="D30" s="1524"/>
      <c r="E30" s="1525"/>
      <c r="F30" s="1527"/>
      <c r="G30" s="1527"/>
      <c r="H30" s="1527"/>
      <c r="I30" s="1121"/>
      <c r="J30" s="1104"/>
      <c r="K30" s="1104"/>
      <c r="L30" s="1104"/>
      <c r="M30" s="1122"/>
      <c r="N30" s="1115"/>
    </row>
    <row r="31" spans="2:16" ht="12" customHeight="1">
      <c r="B31" s="1112"/>
      <c r="C31" s="1123"/>
      <c r="D31" s="1522"/>
      <c r="E31" s="1523"/>
      <c r="F31" s="1526"/>
      <c r="G31" s="1526"/>
      <c r="H31" s="1526"/>
      <c r="I31" s="1118"/>
      <c r="J31" s="1124"/>
      <c r="K31" s="1124"/>
      <c r="L31" s="1124"/>
      <c r="M31" s="1125"/>
      <c r="N31" s="1115"/>
    </row>
    <row r="32" spans="2:16" ht="12" customHeight="1">
      <c r="B32" s="1112"/>
      <c r="C32" s="1133">
        <v>8</v>
      </c>
      <c r="D32" s="1524"/>
      <c r="E32" s="1525"/>
      <c r="F32" s="1527"/>
      <c r="G32" s="1527"/>
      <c r="H32" s="1527"/>
      <c r="I32" s="1121"/>
      <c r="J32" s="1103"/>
      <c r="K32" s="1127"/>
      <c r="L32" s="1103"/>
      <c r="M32" s="1129"/>
      <c r="N32" s="1115"/>
    </row>
    <row r="33" spans="2:14" ht="12" customHeight="1">
      <c r="B33" s="1112"/>
      <c r="C33" s="1131"/>
      <c r="D33" s="1519"/>
      <c r="E33" s="1520"/>
      <c r="F33" s="1521"/>
      <c r="G33" s="1521"/>
      <c r="H33" s="1521"/>
      <c r="I33" s="1118"/>
      <c r="J33" s="1104"/>
      <c r="K33" s="1104"/>
      <c r="L33" s="1104"/>
      <c r="M33" s="1122"/>
      <c r="N33" s="1115"/>
    </row>
    <row r="34" spans="2:14" ht="12" customHeight="1">
      <c r="B34" s="1112"/>
      <c r="C34" s="1120">
        <v>9</v>
      </c>
      <c r="D34" s="1519"/>
      <c r="E34" s="1520"/>
      <c r="F34" s="1521"/>
      <c r="G34" s="1521"/>
      <c r="H34" s="1521"/>
      <c r="I34" s="1121"/>
      <c r="J34" s="1104"/>
      <c r="K34" s="1130"/>
      <c r="L34" s="1104"/>
      <c r="M34" s="1122"/>
      <c r="N34" s="1115"/>
    </row>
    <row r="35" spans="2:14" ht="12" customHeight="1">
      <c r="B35" s="1112"/>
      <c r="C35" s="1123"/>
      <c r="D35" s="1522"/>
      <c r="E35" s="1523"/>
      <c r="F35" s="1526"/>
      <c r="G35" s="1526"/>
      <c r="H35" s="1526"/>
      <c r="I35" s="1118"/>
      <c r="J35" s="1124"/>
      <c r="K35" s="1124"/>
      <c r="L35" s="1124"/>
      <c r="M35" s="1125"/>
      <c r="N35" s="1115"/>
    </row>
    <row r="36" spans="2:14" ht="12" customHeight="1">
      <c r="B36" s="1112"/>
      <c r="C36" s="1133">
        <v>10</v>
      </c>
      <c r="D36" s="1524"/>
      <c r="E36" s="1525"/>
      <c r="F36" s="1527"/>
      <c r="G36" s="1527"/>
      <c r="H36" s="1527"/>
      <c r="I36" s="1121"/>
      <c r="J36" s="1103"/>
      <c r="K36" s="1127"/>
      <c r="L36" s="1103"/>
      <c r="M36" s="1129"/>
      <c r="N36" s="1115"/>
    </row>
    <row r="37" spans="2:14" ht="12" customHeight="1">
      <c r="B37" s="1112"/>
      <c r="C37" s="1123"/>
      <c r="D37" s="1519"/>
      <c r="E37" s="1520"/>
      <c r="F37" s="1521"/>
      <c r="G37" s="1521"/>
      <c r="H37" s="1521"/>
      <c r="I37" s="1118"/>
      <c r="J37" s="1104"/>
      <c r="K37" s="1104"/>
      <c r="L37" s="1104"/>
      <c r="M37" s="1122"/>
      <c r="N37" s="1115"/>
    </row>
    <row r="38" spans="2:14" ht="12" customHeight="1">
      <c r="B38" s="1112"/>
      <c r="C38" s="1133">
        <v>11</v>
      </c>
      <c r="D38" s="1519"/>
      <c r="E38" s="1520"/>
      <c r="F38" s="1521"/>
      <c r="G38" s="1521"/>
      <c r="H38" s="1521"/>
      <c r="I38" s="1121"/>
      <c r="J38" s="1104"/>
      <c r="K38" s="1104"/>
      <c r="L38" s="1104"/>
      <c r="M38" s="1122"/>
      <c r="N38" s="1115"/>
    </row>
    <row r="39" spans="2:14" ht="12" customHeight="1">
      <c r="B39" s="1112"/>
      <c r="C39" s="1123"/>
      <c r="D39" s="1522"/>
      <c r="E39" s="1523"/>
      <c r="F39" s="1526"/>
      <c r="G39" s="1526"/>
      <c r="H39" s="1526"/>
      <c r="I39" s="1118"/>
      <c r="J39" s="1124"/>
      <c r="K39" s="1124"/>
      <c r="L39" s="1124"/>
      <c r="M39" s="1125"/>
      <c r="N39" s="1115"/>
    </row>
    <row r="40" spans="2:14" ht="12" customHeight="1">
      <c r="B40" s="1112"/>
      <c r="C40" s="1133">
        <v>12</v>
      </c>
      <c r="D40" s="1524"/>
      <c r="E40" s="1525"/>
      <c r="F40" s="1527"/>
      <c r="G40" s="1527"/>
      <c r="H40" s="1527"/>
      <c r="I40" s="1121"/>
      <c r="J40" s="1103"/>
      <c r="K40" s="1103"/>
      <c r="L40" s="1103"/>
      <c r="M40" s="1129"/>
      <c r="N40" s="1115"/>
    </row>
    <row r="41" spans="2:14" ht="12" customHeight="1">
      <c r="B41" s="1112"/>
      <c r="C41" s="1123"/>
      <c r="D41" s="1522"/>
      <c r="E41" s="1523"/>
      <c r="F41" s="1526"/>
      <c r="G41" s="1526"/>
      <c r="H41" s="1526"/>
      <c r="I41" s="1118"/>
      <c r="J41" s="1124"/>
      <c r="K41" s="1124"/>
      <c r="L41" s="1124"/>
      <c r="M41" s="1125"/>
      <c r="N41" s="1115"/>
    </row>
    <row r="42" spans="2:14" ht="12" customHeight="1">
      <c r="B42" s="1112"/>
      <c r="C42" s="1133">
        <v>13</v>
      </c>
      <c r="D42" s="1524"/>
      <c r="E42" s="1525"/>
      <c r="F42" s="1527"/>
      <c r="G42" s="1527"/>
      <c r="H42" s="1527"/>
      <c r="I42" s="1121"/>
      <c r="J42" s="1103"/>
      <c r="K42" s="1103"/>
      <c r="L42" s="1103"/>
      <c r="M42" s="1129"/>
      <c r="N42" s="1115"/>
    </row>
    <row r="43" spans="2:14" ht="12" customHeight="1">
      <c r="B43" s="1112"/>
      <c r="C43" s="1123"/>
      <c r="D43" s="1522"/>
      <c r="E43" s="1523"/>
      <c r="F43" s="1526"/>
      <c r="G43" s="1526"/>
      <c r="H43" s="1526"/>
      <c r="I43" s="1118"/>
      <c r="J43" s="1124"/>
      <c r="K43" s="1124"/>
      <c r="L43" s="1124"/>
      <c r="M43" s="1125"/>
      <c r="N43" s="1115"/>
    </row>
    <row r="44" spans="2:14" ht="12" customHeight="1">
      <c r="B44" s="1112"/>
      <c r="C44" s="1133">
        <v>14</v>
      </c>
      <c r="D44" s="1524"/>
      <c r="E44" s="1525"/>
      <c r="F44" s="1527"/>
      <c r="G44" s="1527"/>
      <c r="H44" s="1527"/>
      <c r="I44" s="1121"/>
      <c r="J44" s="1103"/>
      <c r="K44" s="1103"/>
      <c r="L44" s="1103"/>
      <c r="M44" s="1129"/>
      <c r="N44" s="1115"/>
    </row>
    <row r="45" spans="2:14" ht="12" customHeight="1">
      <c r="B45" s="1112"/>
      <c r="C45" s="1123"/>
      <c r="D45" s="1522"/>
      <c r="E45" s="1523"/>
      <c r="F45" s="1526"/>
      <c r="G45" s="1526"/>
      <c r="H45" s="1526"/>
      <c r="I45" s="1118"/>
      <c r="J45" s="1124"/>
      <c r="K45" s="1124"/>
      <c r="L45" s="1124"/>
      <c r="M45" s="1125"/>
      <c r="N45" s="1115"/>
    </row>
    <row r="46" spans="2:14" ht="12" customHeight="1">
      <c r="B46" s="1112"/>
      <c r="C46" s="1133">
        <v>15</v>
      </c>
      <c r="D46" s="1524"/>
      <c r="E46" s="1525"/>
      <c r="F46" s="1527"/>
      <c r="G46" s="1527"/>
      <c r="H46" s="1527"/>
      <c r="I46" s="1121"/>
      <c r="J46" s="1103"/>
      <c r="K46" s="1103"/>
      <c r="L46" s="1103"/>
      <c r="M46" s="1129"/>
      <c r="N46" s="1115"/>
    </row>
    <row r="47" spans="2:14" ht="12" customHeight="1">
      <c r="B47" s="1112"/>
      <c r="C47" s="1123"/>
      <c r="D47" s="1522"/>
      <c r="E47" s="1523"/>
      <c r="F47" s="1526"/>
      <c r="G47" s="1526"/>
      <c r="H47" s="1526"/>
      <c r="I47" s="1118"/>
      <c r="J47" s="1124"/>
      <c r="K47" s="1124"/>
      <c r="L47" s="1124"/>
      <c r="M47" s="1125"/>
      <c r="N47" s="1115"/>
    </row>
    <row r="48" spans="2:14" ht="12" customHeight="1">
      <c r="B48" s="1112"/>
      <c r="C48" s="1133">
        <v>19</v>
      </c>
      <c r="D48" s="1524"/>
      <c r="E48" s="1525"/>
      <c r="F48" s="1527"/>
      <c r="G48" s="1527"/>
      <c r="H48" s="1527"/>
      <c r="I48" s="1121"/>
      <c r="J48" s="1103"/>
      <c r="K48" s="1103"/>
      <c r="L48" s="1103"/>
      <c r="M48" s="1129"/>
      <c r="N48" s="1115"/>
    </row>
    <row r="49" spans="2:17" ht="12" customHeight="1">
      <c r="B49" s="1112"/>
      <c r="C49" s="1123"/>
      <c r="D49" s="1522"/>
      <c r="E49" s="1523"/>
      <c r="F49" s="1526"/>
      <c r="G49" s="1526"/>
      <c r="H49" s="1526"/>
      <c r="I49" s="1118"/>
      <c r="J49" s="1124"/>
      <c r="K49" s="1124"/>
      <c r="L49" s="1124"/>
      <c r="M49" s="1125"/>
      <c r="N49" s="1115"/>
      <c r="P49" s="1081"/>
      <c r="Q49" s="1081"/>
    </row>
    <row r="50" spans="2:17" ht="12" customHeight="1">
      <c r="B50" s="1112"/>
      <c r="C50" s="1133">
        <v>20</v>
      </c>
      <c r="D50" s="1524"/>
      <c r="E50" s="1525"/>
      <c r="F50" s="1527"/>
      <c r="G50" s="1527"/>
      <c r="H50" s="1527"/>
      <c r="I50" s="1134"/>
      <c r="J50" s="1103"/>
      <c r="K50" s="1103"/>
      <c r="L50" s="1103"/>
      <c r="M50" s="1129"/>
      <c r="N50" s="1115"/>
      <c r="P50" s="1085"/>
    </row>
    <row r="51" spans="2:17" ht="12" customHeight="1">
      <c r="B51" s="1112"/>
      <c r="C51" s="1123"/>
      <c r="D51" s="1522"/>
      <c r="E51" s="1523"/>
      <c r="F51" s="1526"/>
      <c r="G51" s="1526"/>
      <c r="H51" s="1526"/>
      <c r="I51" s="1118"/>
      <c r="J51" s="1124"/>
      <c r="K51" s="1124"/>
      <c r="L51" s="1124"/>
      <c r="M51" s="1125"/>
      <c r="N51" s="1115"/>
    </row>
    <row r="52" spans="2:17" ht="12" customHeight="1">
      <c r="B52" s="1112"/>
      <c r="C52" s="1133">
        <v>21</v>
      </c>
      <c r="D52" s="1524"/>
      <c r="E52" s="1525"/>
      <c r="F52" s="1527"/>
      <c r="G52" s="1527"/>
      <c r="H52" s="1527"/>
      <c r="I52" s="1135"/>
      <c r="J52" s="1103"/>
      <c r="K52" s="1103"/>
      <c r="L52" s="1103"/>
      <c r="M52" s="1129"/>
      <c r="N52" s="1115"/>
    </row>
    <row r="53" spans="2:17" ht="12" customHeight="1">
      <c r="B53" s="1112"/>
      <c r="C53" s="1131"/>
      <c r="D53" s="1519"/>
      <c r="E53" s="1520"/>
      <c r="F53" s="1521"/>
      <c r="G53" s="1521"/>
      <c r="H53" s="1521"/>
      <c r="I53" s="1136"/>
      <c r="J53" s="1104"/>
      <c r="K53" s="1104"/>
      <c r="L53" s="1104"/>
      <c r="M53" s="1122"/>
      <c r="N53" s="1115"/>
    </row>
    <row r="54" spans="2:17" ht="12" customHeight="1">
      <c r="B54" s="1112"/>
      <c r="C54" s="1120"/>
      <c r="D54" s="1519"/>
      <c r="E54" s="1520"/>
      <c r="F54" s="1521"/>
      <c r="G54" s="1521"/>
      <c r="H54" s="1521"/>
      <c r="I54" s="1135"/>
      <c r="J54" s="1104"/>
      <c r="K54" s="1104"/>
      <c r="L54" s="1104"/>
      <c r="M54" s="1122"/>
      <c r="N54" s="1115"/>
    </row>
    <row r="55" spans="2:17" ht="12" customHeight="1">
      <c r="B55" s="1112"/>
      <c r="C55" s="1123"/>
      <c r="D55" s="1522" t="s">
        <v>1792</v>
      </c>
      <c r="E55" s="1523"/>
      <c r="F55" s="1526" t="e">
        <f>F17*0.1</f>
        <v>#NUM!</v>
      </c>
      <c r="G55" s="1526"/>
      <c r="H55" s="1526"/>
      <c r="I55" s="1118"/>
      <c r="J55" s="1124"/>
      <c r="K55" s="1124"/>
      <c r="L55" s="1124"/>
      <c r="M55" s="1125"/>
      <c r="N55" s="1115"/>
    </row>
    <row r="56" spans="2:17" ht="12" customHeight="1">
      <c r="B56" s="1112"/>
      <c r="C56" s="1133"/>
      <c r="D56" s="1524"/>
      <c r="E56" s="1525"/>
      <c r="F56" s="1527"/>
      <c r="G56" s="1527"/>
      <c r="H56" s="1527"/>
      <c r="I56" s="1137"/>
      <c r="J56" s="1103"/>
      <c r="K56" s="1103"/>
      <c r="L56" s="1103"/>
      <c r="M56" s="1129"/>
      <c r="N56" s="1115"/>
    </row>
    <row r="57" spans="2:17" ht="12" customHeight="1">
      <c r="B57" s="1112"/>
      <c r="C57" s="1123"/>
      <c r="D57" s="1522"/>
      <c r="E57" s="1523"/>
      <c r="F57" s="1528"/>
      <c r="G57" s="1528"/>
      <c r="H57" s="1528"/>
      <c r="I57" s="1118"/>
      <c r="J57" s="1124"/>
      <c r="K57" s="1124"/>
      <c r="L57" s="1124"/>
      <c r="M57" s="1125"/>
      <c r="N57" s="1115"/>
    </row>
    <row r="58" spans="2:17" ht="12" customHeight="1">
      <c r="B58" s="1112"/>
      <c r="C58" s="1133"/>
      <c r="D58" s="1524"/>
      <c r="E58" s="1525"/>
      <c r="F58" s="1529"/>
      <c r="G58" s="1529"/>
      <c r="H58" s="1529"/>
      <c r="I58" s="1138"/>
      <c r="J58" s="1103"/>
      <c r="K58" s="1139"/>
      <c r="L58" s="1103"/>
      <c r="M58" s="1129"/>
      <c r="N58" s="1115"/>
    </row>
    <row r="59" spans="2:17" ht="24" customHeight="1" thickBot="1">
      <c r="B59" s="1112"/>
      <c r="C59" s="1140"/>
      <c r="D59" s="1530" t="s">
        <v>1174</v>
      </c>
      <c r="E59" s="1531"/>
      <c r="F59" s="1532" t="e">
        <f>SUM(F17:H56)</f>
        <v>#NUM!</v>
      </c>
      <c r="G59" s="1533"/>
      <c r="H59" s="1533"/>
      <c r="I59" s="1141"/>
      <c r="J59" s="1534"/>
      <c r="K59" s="1535"/>
      <c r="L59" s="1535"/>
      <c r="M59" s="1142"/>
      <c r="N59" s="1115"/>
    </row>
    <row r="60" spans="2:17" ht="12" thickBot="1">
      <c r="B60" s="1143"/>
      <c r="C60" s="1144"/>
      <c r="D60" s="1144"/>
      <c r="E60" s="1144"/>
      <c r="F60" s="1144"/>
      <c r="G60" s="1144"/>
      <c r="H60" s="1144"/>
      <c r="I60" s="1144"/>
      <c r="J60" s="1144"/>
      <c r="K60" s="1144"/>
      <c r="L60" s="1144"/>
      <c r="M60" s="1144"/>
      <c r="N60" s="1145"/>
    </row>
    <row r="62" spans="2:17" ht="17.25" customHeight="1">
      <c r="G62" s="1518"/>
      <c r="H62" s="1518"/>
      <c r="I62" s="1518"/>
      <c r="J62" s="1518"/>
      <c r="K62" s="1518"/>
      <c r="L62" s="1518"/>
      <c r="M62" s="1518"/>
      <c r="N62" s="1087"/>
    </row>
    <row r="63" spans="2:17" ht="17.25">
      <c r="G63" s="1518"/>
      <c r="H63" s="1518"/>
      <c r="I63" s="1518"/>
      <c r="J63" s="1518"/>
      <c r="K63" s="1518"/>
      <c r="L63" s="1518"/>
      <c r="M63" s="1518"/>
      <c r="N63" s="1087"/>
    </row>
    <row r="64" spans="2:17" ht="17.25">
      <c r="G64" s="1518"/>
      <c r="H64" s="1518"/>
      <c r="I64" s="1518"/>
      <c r="J64" s="1518"/>
      <c r="K64" s="1518"/>
      <c r="L64" s="1518"/>
      <c r="M64" s="1518"/>
      <c r="N64" s="1087"/>
    </row>
    <row r="65" spans="13:14" ht="17.25">
      <c r="M65" s="1087"/>
      <c r="N65" s="1087"/>
    </row>
    <row r="66" spans="13:14" ht="17.25">
      <c r="M66" s="1087"/>
      <c r="N66" s="1087"/>
    </row>
    <row r="67" spans="13:14" ht="17.25">
      <c r="M67" s="1087"/>
      <c r="N67" s="1087"/>
    </row>
    <row r="68" spans="13:14" ht="17.25">
      <c r="M68" s="1087"/>
      <c r="N68" s="1087"/>
    </row>
    <row r="69" spans="13:14" ht="17.25">
      <c r="M69" s="1087"/>
      <c r="N69" s="1087"/>
    </row>
    <row r="70" spans="13:14" ht="17.25">
      <c r="M70" s="1087"/>
      <c r="N70" s="1087"/>
    </row>
    <row r="71" spans="13:14" ht="17.25">
      <c r="M71" s="1087"/>
      <c r="N71" s="1087"/>
    </row>
    <row r="72" spans="13:14" ht="17.25">
      <c r="M72" s="1087"/>
      <c r="N72" s="1087"/>
    </row>
    <row r="73" spans="13:14" ht="17.25">
      <c r="M73" s="1087"/>
      <c r="N73" s="1087"/>
    </row>
    <row r="74" spans="13:14" ht="17.25">
      <c r="M74" s="1087"/>
      <c r="N74" s="1087"/>
    </row>
    <row r="75" spans="13:14" ht="17.25">
      <c r="M75" s="1087"/>
      <c r="N75" s="1087"/>
    </row>
    <row r="76" spans="13:14" ht="17.25">
      <c r="M76" s="1087"/>
      <c r="N76" s="1087"/>
    </row>
    <row r="77" spans="13:14" ht="17.25">
      <c r="M77" s="1087"/>
      <c r="N77" s="1087"/>
    </row>
    <row r="78" spans="13:14" ht="17.25">
      <c r="M78" s="1087"/>
      <c r="N78" s="1087"/>
    </row>
    <row r="79" spans="13:14" ht="17.25">
      <c r="M79" s="1087"/>
      <c r="N79" s="1087"/>
    </row>
    <row r="80" spans="13:14" ht="17.25">
      <c r="M80" s="1087"/>
      <c r="N80" s="1087"/>
    </row>
    <row r="81" spans="13:14" ht="17.25">
      <c r="M81" s="1087"/>
      <c r="N81" s="1087"/>
    </row>
    <row r="82" spans="13:14" ht="17.25">
      <c r="M82" s="1087"/>
      <c r="N82" s="1087"/>
    </row>
    <row r="83" spans="13:14" ht="17.25">
      <c r="M83" s="1087"/>
      <c r="N83" s="1087"/>
    </row>
    <row r="84" spans="13:14" ht="17.25">
      <c r="M84" s="1087"/>
      <c r="N84" s="1087"/>
    </row>
    <row r="85" spans="13:14" ht="17.25">
      <c r="M85" s="1087"/>
      <c r="N85" s="1087"/>
    </row>
    <row r="86" spans="13:14" ht="17.25">
      <c r="M86" s="1087"/>
      <c r="N86" s="1087"/>
    </row>
    <row r="87" spans="13:14" ht="17.25">
      <c r="M87" s="1087"/>
      <c r="N87" s="1087"/>
    </row>
    <row r="88" spans="13:14" ht="17.25">
      <c r="M88" s="1087"/>
      <c r="N88" s="1087"/>
    </row>
    <row r="89" spans="13:14" ht="17.25">
      <c r="M89" s="1087"/>
      <c r="N89" s="1087"/>
    </row>
    <row r="90" spans="13:14" ht="17.25">
      <c r="M90" s="1087"/>
      <c r="N90" s="1087"/>
    </row>
    <row r="91" spans="13:14" ht="17.25">
      <c r="M91" s="1087"/>
      <c r="N91" s="1087"/>
    </row>
    <row r="92" spans="13:14" ht="17.25">
      <c r="M92" s="1087"/>
      <c r="N92" s="1087"/>
    </row>
    <row r="93" spans="13:14" ht="17.25">
      <c r="M93" s="1087"/>
      <c r="N93" s="1087"/>
    </row>
    <row r="94" spans="13:14" ht="17.25">
      <c r="M94" s="1087"/>
      <c r="N94" s="1087"/>
    </row>
    <row r="95" spans="13:14" ht="17.25">
      <c r="M95" s="1087"/>
      <c r="N95" s="1087"/>
    </row>
    <row r="96" spans="13:14" ht="17.25">
      <c r="M96" s="1087"/>
      <c r="N96" s="1087"/>
    </row>
    <row r="97" spans="13:14" ht="17.25">
      <c r="M97" s="1087"/>
      <c r="N97" s="1087"/>
    </row>
    <row r="98" spans="13:14" ht="17.25">
      <c r="M98" s="1087"/>
      <c r="N98" s="1087"/>
    </row>
    <row r="99" spans="13:14" ht="17.25">
      <c r="M99" s="1087"/>
      <c r="N99" s="1087"/>
    </row>
    <row r="100" spans="13:14" ht="17.25">
      <c r="M100" s="1087"/>
      <c r="N100" s="1087"/>
    </row>
    <row r="101" spans="13:14" ht="17.25">
      <c r="M101" s="1087"/>
      <c r="N101" s="1087"/>
    </row>
    <row r="102" spans="13:14" ht="17.25">
      <c r="M102" s="1087"/>
      <c r="N102" s="1087"/>
    </row>
    <row r="103" spans="13:14" ht="17.25">
      <c r="M103" s="1087"/>
      <c r="N103" s="1087"/>
    </row>
    <row r="104" spans="13:14" ht="17.25">
      <c r="M104" s="1087"/>
      <c r="N104" s="1087"/>
    </row>
    <row r="105" spans="13:14" ht="17.25">
      <c r="M105" s="1087"/>
      <c r="N105" s="1087"/>
    </row>
    <row r="106" spans="13:14" ht="17.25">
      <c r="M106" s="1087"/>
      <c r="N106" s="1087"/>
    </row>
    <row r="107" spans="13:14" ht="17.25">
      <c r="M107" s="1087"/>
      <c r="N107" s="1087"/>
    </row>
    <row r="108" spans="13:14" ht="17.25">
      <c r="M108" s="1087"/>
      <c r="N108" s="1087"/>
    </row>
    <row r="109" spans="13:14" ht="17.25">
      <c r="M109" s="1087"/>
      <c r="N109" s="1087"/>
    </row>
    <row r="110" spans="13:14" ht="17.25">
      <c r="M110" s="1087"/>
      <c r="N110" s="1087"/>
    </row>
    <row r="111" spans="13:14" ht="17.25">
      <c r="M111" s="1087"/>
      <c r="N111" s="1087"/>
    </row>
    <row r="112" spans="13:14" ht="17.25">
      <c r="M112" s="1087"/>
      <c r="N112" s="1087"/>
    </row>
    <row r="113" spans="13:14" ht="17.25">
      <c r="M113" s="1087"/>
      <c r="N113" s="1087"/>
    </row>
    <row r="114" spans="13:14" ht="17.25">
      <c r="M114" s="1087"/>
      <c r="N114" s="1087"/>
    </row>
    <row r="115" spans="13:14" ht="17.25">
      <c r="M115" s="1087"/>
      <c r="N115" s="1087"/>
    </row>
    <row r="116" spans="13:14" ht="17.25">
      <c r="M116" s="1087"/>
      <c r="N116" s="1087"/>
    </row>
    <row r="117" spans="13:14" ht="17.25">
      <c r="M117" s="1087"/>
      <c r="N117" s="1087"/>
    </row>
    <row r="118" spans="13:14" ht="17.25">
      <c r="M118" s="1087"/>
      <c r="N118" s="1087"/>
    </row>
    <row r="119" spans="13:14" ht="17.25">
      <c r="M119" s="1087"/>
      <c r="N119" s="1087"/>
    </row>
    <row r="120" spans="13:14" ht="17.25">
      <c r="M120" s="1087"/>
      <c r="N120" s="1087"/>
    </row>
    <row r="121" spans="13:14" ht="17.25">
      <c r="M121" s="1087"/>
      <c r="N121" s="1087"/>
    </row>
    <row r="122" spans="13:14" ht="17.25">
      <c r="M122" s="1087"/>
      <c r="N122" s="1087"/>
    </row>
    <row r="123" spans="13:14" ht="17.25">
      <c r="M123" s="1087"/>
      <c r="N123" s="1087"/>
    </row>
    <row r="124" spans="13:14" ht="17.25">
      <c r="M124" s="1087"/>
      <c r="N124" s="1087"/>
    </row>
    <row r="125" spans="13:14" ht="17.25">
      <c r="M125" s="1087"/>
      <c r="N125" s="1087"/>
    </row>
    <row r="126" spans="13:14" ht="17.25">
      <c r="M126" s="1087"/>
      <c r="N126" s="1087"/>
    </row>
    <row r="127" spans="13:14" ht="17.25">
      <c r="M127" s="1087"/>
      <c r="N127" s="1087"/>
    </row>
    <row r="128" spans="13:14" ht="17.25">
      <c r="M128" s="1087"/>
      <c r="N128" s="1087"/>
    </row>
    <row r="129" spans="13:14" ht="17.25">
      <c r="M129" s="1087"/>
      <c r="N129" s="1087"/>
    </row>
    <row r="130" spans="13:14" ht="17.25">
      <c r="M130" s="1087"/>
      <c r="N130" s="1087"/>
    </row>
    <row r="131" spans="13:14" ht="17.25">
      <c r="M131" s="1087"/>
      <c r="N131" s="1087"/>
    </row>
    <row r="132" spans="13:14" ht="17.25">
      <c r="M132" s="1087"/>
      <c r="N132" s="1087"/>
    </row>
    <row r="133" spans="13:14" ht="17.25">
      <c r="M133" s="1087"/>
      <c r="N133" s="1087"/>
    </row>
    <row r="134" spans="13:14" ht="17.25">
      <c r="M134" s="1087"/>
      <c r="N134" s="1087"/>
    </row>
    <row r="135" spans="13:14" ht="17.25">
      <c r="M135" s="1087"/>
      <c r="N135" s="1087"/>
    </row>
    <row r="136" spans="13:14" ht="17.25">
      <c r="M136" s="1087"/>
      <c r="N136" s="1087"/>
    </row>
    <row r="137" spans="13:14" ht="17.25">
      <c r="M137" s="1087"/>
      <c r="N137" s="1087"/>
    </row>
    <row r="138" spans="13:14" ht="17.25">
      <c r="M138" s="1087"/>
      <c r="N138" s="1087"/>
    </row>
    <row r="139" spans="13:14" ht="17.25">
      <c r="M139" s="1087"/>
      <c r="N139" s="1087"/>
    </row>
    <row r="140" spans="13:14" ht="17.25">
      <c r="M140" s="1087"/>
      <c r="N140" s="1087"/>
    </row>
    <row r="141" spans="13:14" ht="17.25">
      <c r="M141" s="1087"/>
      <c r="N141" s="1087"/>
    </row>
    <row r="142" spans="13:14" ht="17.25">
      <c r="M142" s="1087"/>
      <c r="N142" s="1087"/>
    </row>
    <row r="143" spans="13:14" ht="17.25">
      <c r="M143" s="1087"/>
      <c r="N143" s="1087"/>
    </row>
    <row r="144" spans="13:14" ht="17.25">
      <c r="M144" s="1087"/>
      <c r="N144" s="1087"/>
    </row>
    <row r="145" spans="13:14" ht="17.25">
      <c r="M145" s="1087"/>
      <c r="N145" s="1087"/>
    </row>
    <row r="146" spans="13:14" ht="17.25">
      <c r="M146" s="1087"/>
      <c r="N146" s="1087"/>
    </row>
    <row r="147" spans="13:14" ht="17.25">
      <c r="M147" s="1087"/>
      <c r="N147" s="1087"/>
    </row>
    <row r="148" spans="13:14" ht="17.25">
      <c r="M148" s="1087"/>
      <c r="N148" s="1087"/>
    </row>
    <row r="149" spans="13:14" ht="17.25">
      <c r="M149" s="1087"/>
      <c r="N149" s="1087"/>
    </row>
    <row r="150" spans="13:14" ht="17.25">
      <c r="M150" s="1087"/>
      <c r="N150" s="1087"/>
    </row>
    <row r="151" spans="13:14" ht="17.25">
      <c r="M151" s="1087"/>
      <c r="N151" s="1087"/>
    </row>
    <row r="152" spans="13:14" ht="17.25">
      <c r="M152" s="1087"/>
      <c r="N152" s="1087"/>
    </row>
    <row r="153" spans="13:14" ht="17.25">
      <c r="M153" s="1087"/>
      <c r="N153" s="1087"/>
    </row>
    <row r="154" spans="13:14" ht="17.25">
      <c r="M154" s="1087"/>
      <c r="N154" s="1087"/>
    </row>
    <row r="155" spans="13:14" ht="17.25">
      <c r="M155" s="1087"/>
      <c r="N155" s="1087"/>
    </row>
    <row r="156" spans="13:14" ht="17.25">
      <c r="M156" s="1087"/>
      <c r="N156" s="1087"/>
    </row>
    <row r="157" spans="13:14" ht="17.25">
      <c r="M157" s="1087"/>
      <c r="N157" s="1087"/>
    </row>
    <row r="158" spans="13:14" ht="17.25">
      <c r="M158" s="1087"/>
      <c r="N158" s="1087"/>
    </row>
    <row r="159" spans="13:14" ht="17.25">
      <c r="M159" s="1087"/>
      <c r="N159" s="1087"/>
    </row>
    <row r="160" spans="13:14" ht="17.25">
      <c r="M160" s="1087"/>
      <c r="N160" s="1087"/>
    </row>
    <row r="161" spans="13:14" ht="17.25">
      <c r="M161" s="1087"/>
      <c r="N161" s="1087"/>
    </row>
    <row r="162" spans="13:14" ht="17.25">
      <c r="M162" s="1087"/>
      <c r="N162" s="1087"/>
    </row>
    <row r="163" spans="13:14" ht="17.25">
      <c r="M163" s="1087"/>
      <c r="N163" s="1087"/>
    </row>
    <row r="164" spans="13:14" ht="17.25">
      <c r="M164" s="1087"/>
      <c r="N164" s="1087"/>
    </row>
    <row r="165" spans="13:14" ht="17.25">
      <c r="M165" s="1087"/>
      <c r="N165" s="1087"/>
    </row>
    <row r="166" spans="13:14" ht="17.25">
      <c r="M166" s="1087"/>
      <c r="N166" s="1087"/>
    </row>
    <row r="167" spans="13:14" ht="17.25">
      <c r="M167" s="1087"/>
      <c r="N167" s="1087"/>
    </row>
    <row r="168" spans="13:14" ht="17.25">
      <c r="M168" s="1087"/>
      <c r="N168" s="1087"/>
    </row>
    <row r="169" spans="13:14" ht="17.25">
      <c r="M169" s="1087"/>
      <c r="N169" s="1087"/>
    </row>
    <row r="170" spans="13:14" ht="17.25">
      <c r="M170" s="1087"/>
      <c r="N170" s="1087"/>
    </row>
    <row r="171" spans="13:14" ht="17.25">
      <c r="M171" s="1087"/>
      <c r="N171" s="1087"/>
    </row>
    <row r="172" spans="13:14" ht="17.25">
      <c r="M172" s="1087"/>
      <c r="N172" s="1087"/>
    </row>
    <row r="173" spans="13:14" ht="17.25">
      <c r="M173" s="1087"/>
      <c r="N173" s="1087"/>
    </row>
    <row r="174" spans="13:14" ht="17.25">
      <c r="M174" s="1087"/>
      <c r="N174" s="1087"/>
    </row>
    <row r="175" spans="13:14" ht="17.25">
      <c r="M175" s="1087"/>
      <c r="N175" s="1087"/>
    </row>
    <row r="176" spans="13:14" ht="17.25">
      <c r="M176" s="1087"/>
      <c r="N176" s="1087"/>
    </row>
    <row r="177" spans="13:14" ht="17.25">
      <c r="M177" s="1087"/>
      <c r="N177" s="1087"/>
    </row>
    <row r="178" spans="13:14" ht="17.25">
      <c r="M178" s="1087"/>
      <c r="N178" s="1087"/>
    </row>
    <row r="179" spans="13:14" ht="17.25">
      <c r="M179" s="1087"/>
      <c r="N179" s="1087"/>
    </row>
    <row r="180" spans="13:14" ht="17.25">
      <c r="M180" s="1087"/>
      <c r="N180" s="1087"/>
    </row>
    <row r="181" spans="13:14" ht="17.25">
      <c r="M181" s="1087"/>
      <c r="N181" s="1087"/>
    </row>
    <row r="182" spans="13:14" ht="17.25">
      <c r="M182" s="1087"/>
      <c r="N182" s="1087"/>
    </row>
    <row r="183" spans="13:14" ht="17.25">
      <c r="M183" s="1087"/>
      <c r="N183" s="1087"/>
    </row>
    <row r="184" spans="13:14" ht="17.25">
      <c r="M184" s="1087"/>
      <c r="N184" s="1087"/>
    </row>
    <row r="185" spans="13:14" ht="17.25">
      <c r="M185" s="1087"/>
      <c r="N185" s="1087"/>
    </row>
    <row r="186" spans="13:14" ht="17.25">
      <c r="M186" s="1087"/>
      <c r="N186" s="1087"/>
    </row>
    <row r="187" spans="13:14" ht="17.25">
      <c r="M187" s="1087"/>
      <c r="N187" s="1087"/>
    </row>
    <row r="188" spans="13:14" ht="17.25">
      <c r="M188" s="1087"/>
      <c r="N188" s="1087"/>
    </row>
    <row r="189" spans="13:14" ht="17.25">
      <c r="M189" s="1087"/>
      <c r="N189" s="1087"/>
    </row>
    <row r="190" spans="13:14" ht="17.25">
      <c r="M190" s="1087"/>
      <c r="N190" s="1087"/>
    </row>
    <row r="191" spans="13:14" ht="17.25">
      <c r="M191" s="1087"/>
      <c r="N191" s="1087"/>
    </row>
    <row r="192" spans="13:14" ht="17.25">
      <c r="M192" s="1087"/>
      <c r="N192" s="1087"/>
    </row>
    <row r="193" spans="13:14" ht="17.25">
      <c r="M193" s="1087"/>
      <c r="N193" s="1087"/>
    </row>
    <row r="194" spans="13:14" ht="17.25">
      <c r="M194" s="1087"/>
      <c r="N194" s="1087"/>
    </row>
    <row r="195" spans="13:14" ht="17.25">
      <c r="M195" s="1087"/>
      <c r="N195" s="1087"/>
    </row>
    <row r="196" spans="13:14" ht="17.25">
      <c r="M196" s="1087"/>
      <c r="N196" s="1087"/>
    </row>
    <row r="197" spans="13:14" ht="17.25">
      <c r="M197" s="1087"/>
      <c r="N197" s="1087"/>
    </row>
    <row r="198" spans="13:14" ht="17.25">
      <c r="M198" s="1087"/>
      <c r="N198" s="1087"/>
    </row>
    <row r="199" spans="13:14" ht="17.25">
      <c r="M199" s="1087"/>
      <c r="N199" s="1087"/>
    </row>
    <row r="200" spans="13:14" ht="17.25">
      <c r="M200" s="1087"/>
      <c r="N200" s="1087"/>
    </row>
    <row r="201" spans="13:14" ht="17.25">
      <c r="M201" s="1087"/>
      <c r="N201" s="1087"/>
    </row>
    <row r="202" spans="13:14" ht="17.25">
      <c r="M202" s="1087"/>
      <c r="N202" s="1087"/>
    </row>
    <row r="203" spans="13:14" ht="17.25">
      <c r="M203" s="1087"/>
      <c r="N203" s="1087"/>
    </row>
    <row r="204" spans="13:14" ht="17.25">
      <c r="M204" s="1087"/>
      <c r="N204" s="1087"/>
    </row>
    <row r="205" spans="13:14" ht="17.25">
      <c r="M205" s="1087"/>
      <c r="N205" s="1087"/>
    </row>
    <row r="206" spans="13:14" ht="17.25">
      <c r="M206" s="1087"/>
      <c r="N206" s="1087"/>
    </row>
    <row r="207" spans="13:14" ht="17.25">
      <c r="M207" s="1087"/>
      <c r="N207" s="1087"/>
    </row>
    <row r="208" spans="13:14" ht="17.25">
      <c r="M208" s="1087"/>
      <c r="N208" s="1087"/>
    </row>
    <row r="209" spans="13:14" ht="17.25">
      <c r="M209" s="1087"/>
      <c r="N209" s="1087"/>
    </row>
    <row r="210" spans="13:14" ht="17.25">
      <c r="M210" s="1087"/>
      <c r="N210" s="1087"/>
    </row>
    <row r="211" spans="13:14" ht="17.25">
      <c r="M211" s="1087"/>
      <c r="N211" s="1087"/>
    </row>
    <row r="212" spans="13:14" ht="17.25">
      <c r="M212" s="1087"/>
      <c r="N212" s="1087"/>
    </row>
    <row r="213" spans="13:14" ht="17.25">
      <c r="M213" s="1087"/>
      <c r="N213" s="1087"/>
    </row>
    <row r="214" spans="13:14" ht="17.25">
      <c r="M214" s="1087"/>
      <c r="N214" s="1087"/>
    </row>
    <row r="215" spans="13:14" ht="17.25">
      <c r="M215" s="1087"/>
      <c r="N215" s="1087"/>
    </row>
    <row r="216" spans="13:14" ht="17.25">
      <c r="M216" s="1087"/>
      <c r="N216" s="1087"/>
    </row>
    <row r="217" spans="13:14" ht="17.25">
      <c r="M217" s="1087"/>
      <c r="N217" s="1087"/>
    </row>
    <row r="218" spans="13:14" ht="17.25">
      <c r="M218" s="1087"/>
      <c r="N218" s="1087"/>
    </row>
    <row r="219" spans="13:14" ht="17.25">
      <c r="M219" s="1087"/>
      <c r="N219" s="1087"/>
    </row>
    <row r="220" spans="13:14" ht="17.25">
      <c r="M220" s="1087"/>
      <c r="N220" s="1087"/>
    </row>
    <row r="221" spans="13:14" ht="17.25">
      <c r="M221" s="1087"/>
      <c r="N221" s="1087"/>
    </row>
    <row r="222" spans="13:14" ht="17.25">
      <c r="M222" s="1087"/>
      <c r="N222" s="1087"/>
    </row>
    <row r="223" spans="13:14" ht="17.25">
      <c r="M223" s="1087"/>
      <c r="N223" s="1087"/>
    </row>
    <row r="224" spans="13:14" ht="17.25">
      <c r="M224" s="1087"/>
      <c r="N224" s="1087"/>
    </row>
    <row r="225" spans="13:14" ht="17.25">
      <c r="M225" s="1087"/>
      <c r="N225" s="1087"/>
    </row>
    <row r="226" spans="13:14" ht="17.25">
      <c r="M226" s="1087"/>
      <c r="N226" s="1087"/>
    </row>
    <row r="227" spans="13:14" ht="17.25">
      <c r="M227" s="1087"/>
      <c r="N227" s="1087"/>
    </row>
    <row r="228" spans="13:14" ht="17.25">
      <c r="M228" s="1087"/>
      <c r="N228" s="1087"/>
    </row>
    <row r="229" spans="13:14" ht="17.25">
      <c r="M229" s="1087"/>
      <c r="N229" s="1087"/>
    </row>
    <row r="230" spans="13:14" ht="17.25">
      <c r="M230" s="1087"/>
      <c r="N230" s="1087"/>
    </row>
    <row r="231" spans="13:14" ht="17.25">
      <c r="M231" s="1087"/>
      <c r="N231" s="1087"/>
    </row>
    <row r="232" spans="13:14" ht="17.25">
      <c r="M232" s="1087"/>
      <c r="N232" s="1087"/>
    </row>
    <row r="233" spans="13:14" ht="17.25">
      <c r="M233" s="1087"/>
      <c r="N233" s="1087"/>
    </row>
    <row r="234" spans="13:14" ht="17.25">
      <c r="M234" s="1087"/>
      <c r="N234" s="1087"/>
    </row>
    <row r="235" spans="13:14" ht="17.25">
      <c r="M235" s="1087"/>
      <c r="N235" s="1087"/>
    </row>
    <row r="236" spans="13:14" ht="17.25">
      <c r="M236" s="1087"/>
      <c r="N236" s="1087"/>
    </row>
    <row r="237" spans="13:14" ht="17.25">
      <c r="M237" s="1087"/>
      <c r="N237" s="1087"/>
    </row>
    <row r="238" spans="13:14" ht="17.25">
      <c r="M238" s="1087"/>
      <c r="N238" s="1087"/>
    </row>
    <row r="239" spans="13:14" ht="17.25">
      <c r="M239" s="1087"/>
      <c r="N239" s="1087"/>
    </row>
    <row r="240" spans="13:14" ht="17.25">
      <c r="M240" s="1087"/>
      <c r="N240" s="1087"/>
    </row>
    <row r="241" spans="13:14" ht="17.25">
      <c r="M241" s="1087"/>
      <c r="N241" s="1087"/>
    </row>
    <row r="242" spans="13:14" ht="17.25">
      <c r="M242" s="1087"/>
      <c r="N242" s="1087"/>
    </row>
    <row r="243" spans="13:14" ht="17.25">
      <c r="M243" s="1087"/>
      <c r="N243" s="1087"/>
    </row>
    <row r="244" spans="13:14" ht="17.25">
      <c r="M244" s="1087"/>
      <c r="N244" s="1087"/>
    </row>
    <row r="245" spans="13:14" ht="17.25">
      <c r="M245" s="1087"/>
      <c r="N245" s="1087"/>
    </row>
    <row r="246" spans="13:14" ht="17.25">
      <c r="M246" s="1087"/>
      <c r="N246" s="1087"/>
    </row>
    <row r="247" spans="13:14" ht="17.25">
      <c r="M247" s="1087"/>
      <c r="N247" s="1087"/>
    </row>
    <row r="248" spans="13:14" ht="17.25">
      <c r="M248" s="1087"/>
      <c r="N248" s="1087"/>
    </row>
    <row r="249" spans="13:14" ht="17.25">
      <c r="M249" s="1087"/>
      <c r="N249" s="1087"/>
    </row>
    <row r="250" spans="13:14" ht="17.25">
      <c r="M250" s="1087"/>
      <c r="N250" s="1087"/>
    </row>
    <row r="251" spans="13:14" ht="17.25">
      <c r="M251" s="1087"/>
      <c r="N251" s="1087"/>
    </row>
    <row r="252" spans="13:14" ht="17.25">
      <c r="M252" s="1087"/>
      <c r="N252" s="1087"/>
    </row>
    <row r="253" spans="13:14" ht="17.25">
      <c r="M253" s="1087"/>
      <c r="N253" s="1087"/>
    </row>
    <row r="254" spans="13:14" ht="17.25">
      <c r="M254" s="1087"/>
      <c r="N254" s="1087"/>
    </row>
    <row r="255" spans="13:14" ht="17.25">
      <c r="M255" s="1087"/>
      <c r="N255" s="1087"/>
    </row>
    <row r="256" spans="13:14" ht="17.25">
      <c r="M256" s="1087"/>
      <c r="N256" s="1087"/>
    </row>
    <row r="257" spans="13:14" ht="17.25">
      <c r="M257" s="1087"/>
      <c r="N257" s="1087"/>
    </row>
    <row r="258" spans="13:14" ht="17.25">
      <c r="M258" s="1087"/>
      <c r="N258" s="1087"/>
    </row>
    <row r="259" spans="13:14" ht="17.25">
      <c r="M259" s="1087"/>
      <c r="N259" s="1087"/>
    </row>
    <row r="260" spans="13:14" ht="17.25">
      <c r="M260" s="1087"/>
      <c r="N260" s="1087"/>
    </row>
    <row r="261" spans="13:14" ht="17.25">
      <c r="M261" s="1087"/>
      <c r="N261" s="1087"/>
    </row>
    <row r="262" spans="13:14" ht="17.25">
      <c r="M262" s="1087"/>
      <c r="N262" s="1087"/>
    </row>
    <row r="263" spans="13:14" ht="17.25">
      <c r="M263" s="1087"/>
      <c r="N263" s="1087"/>
    </row>
    <row r="264" spans="13:14" ht="17.25">
      <c r="M264" s="1087"/>
      <c r="N264" s="1087"/>
    </row>
    <row r="265" spans="13:14" ht="17.25">
      <c r="M265" s="1087"/>
      <c r="N265" s="1087"/>
    </row>
    <row r="266" spans="13:14" ht="17.25">
      <c r="M266" s="1087"/>
      <c r="N266" s="1087"/>
    </row>
    <row r="267" spans="13:14" ht="17.25">
      <c r="M267" s="1087"/>
      <c r="N267" s="1087"/>
    </row>
    <row r="268" spans="13:14" ht="17.25">
      <c r="M268" s="1087"/>
      <c r="N268" s="1087"/>
    </row>
    <row r="269" spans="13:14" ht="17.25">
      <c r="M269" s="1087"/>
      <c r="N269" s="1087"/>
    </row>
    <row r="270" spans="13:14" ht="17.25">
      <c r="M270" s="1087"/>
      <c r="N270" s="1087"/>
    </row>
    <row r="271" spans="13:14" ht="17.25">
      <c r="M271" s="1087"/>
      <c r="N271" s="1087"/>
    </row>
    <row r="272" spans="13:14" ht="17.25">
      <c r="M272" s="1087"/>
      <c r="N272" s="1087"/>
    </row>
    <row r="273" spans="13:14" ht="17.25">
      <c r="M273" s="1087"/>
      <c r="N273" s="1087"/>
    </row>
    <row r="274" spans="13:14" ht="17.25">
      <c r="M274" s="1087"/>
      <c r="N274" s="1087"/>
    </row>
    <row r="275" spans="13:14" ht="17.25">
      <c r="M275" s="1087"/>
      <c r="N275" s="1087"/>
    </row>
    <row r="276" spans="13:14" ht="17.25">
      <c r="M276" s="1087"/>
      <c r="N276" s="1087"/>
    </row>
    <row r="277" spans="13:14" ht="17.25">
      <c r="M277" s="1087"/>
      <c r="N277" s="1087"/>
    </row>
    <row r="278" spans="13:14" ht="17.25">
      <c r="M278" s="1087"/>
      <c r="N278" s="1087"/>
    </row>
    <row r="279" spans="13:14" ht="17.25">
      <c r="M279" s="1087"/>
      <c r="N279" s="1087"/>
    </row>
    <row r="280" spans="13:14" ht="17.25">
      <c r="M280" s="1087"/>
      <c r="N280" s="1087"/>
    </row>
    <row r="281" spans="13:14" ht="17.25">
      <c r="M281" s="1087"/>
      <c r="N281" s="1087"/>
    </row>
    <row r="282" spans="13:14" ht="17.25">
      <c r="M282" s="1087"/>
      <c r="N282" s="1087"/>
    </row>
    <row r="283" spans="13:14" ht="17.25">
      <c r="M283" s="1087"/>
      <c r="N283" s="1087"/>
    </row>
    <row r="284" spans="13:14" ht="17.25">
      <c r="M284" s="1087"/>
      <c r="N284" s="1087"/>
    </row>
    <row r="285" spans="13:14" ht="17.25">
      <c r="M285" s="1087"/>
      <c r="N285" s="1087"/>
    </row>
    <row r="286" spans="13:14" ht="17.25">
      <c r="M286" s="1087"/>
      <c r="N286" s="1087"/>
    </row>
    <row r="287" spans="13:14" ht="17.25">
      <c r="M287" s="1087"/>
      <c r="N287" s="1087"/>
    </row>
    <row r="288" spans="13:14" ht="17.25">
      <c r="M288" s="1087"/>
      <c r="N288" s="1087"/>
    </row>
    <row r="302" spans="13:14" ht="17.25">
      <c r="M302" s="1087"/>
      <c r="N302" s="1087"/>
    </row>
    <row r="303" spans="13:14" ht="17.25">
      <c r="M303" s="1087"/>
      <c r="N303" s="1087"/>
    </row>
    <row r="304" spans="13:14" ht="17.25">
      <c r="M304" s="1087"/>
      <c r="N304" s="1087"/>
    </row>
    <row r="305" spans="13:14" ht="17.25">
      <c r="M305" s="1087"/>
      <c r="N305" s="1087"/>
    </row>
    <row r="306" spans="13:14" ht="17.25">
      <c r="M306" s="1087"/>
      <c r="N306" s="1087"/>
    </row>
    <row r="307" spans="13:14" ht="17.25">
      <c r="M307" s="1087"/>
      <c r="N307" s="1087"/>
    </row>
    <row r="308" spans="13:14" ht="17.25">
      <c r="M308" s="1087"/>
      <c r="N308" s="1087"/>
    </row>
    <row r="309" spans="13:14" ht="17.25">
      <c r="M309" s="1087"/>
      <c r="N309" s="1087"/>
    </row>
    <row r="310" spans="13:14" ht="17.25">
      <c r="M310" s="1087"/>
      <c r="N310" s="1087"/>
    </row>
    <row r="311" spans="13:14" ht="17.25">
      <c r="M311" s="1087"/>
      <c r="N311" s="1087"/>
    </row>
    <row r="312" spans="13:14" ht="17.25">
      <c r="M312" s="1087"/>
      <c r="N312" s="1087"/>
    </row>
    <row r="313" spans="13:14" ht="17.25">
      <c r="M313" s="1087"/>
      <c r="N313" s="1087"/>
    </row>
    <row r="314" spans="13:14" ht="17.25">
      <c r="M314" s="1087"/>
      <c r="N314" s="1087"/>
    </row>
    <row r="315" spans="13:14" ht="17.25">
      <c r="M315" s="1087"/>
      <c r="N315" s="1087"/>
    </row>
    <row r="316" spans="13:14" ht="17.25">
      <c r="M316" s="1087"/>
      <c r="N316" s="1087"/>
    </row>
    <row r="317" spans="13:14" ht="17.25">
      <c r="M317" s="1087"/>
      <c r="N317" s="1087"/>
    </row>
    <row r="318" spans="13:14" ht="17.25">
      <c r="M318" s="1087"/>
      <c r="N318" s="1087"/>
    </row>
    <row r="319" spans="13:14" ht="17.25">
      <c r="M319" s="1087"/>
      <c r="N319" s="1087"/>
    </row>
    <row r="320" spans="13:14" ht="17.25">
      <c r="M320" s="1087"/>
      <c r="N320" s="1087"/>
    </row>
    <row r="321" spans="13:14" ht="17.25">
      <c r="M321" s="1087"/>
      <c r="N321" s="1087"/>
    </row>
    <row r="322" spans="13:14" ht="17.25">
      <c r="M322" s="1087"/>
      <c r="N322" s="1087"/>
    </row>
    <row r="323" spans="13:14" ht="17.25">
      <c r="M323" s="1087"/>
      <c r="N323" s="1087"/>
    </row>
    <row r="324" spans="13:14" ht="17.25">
      <c r="M324" s="1087"/>
      <c r="N324" s="1087"/>
    </row>
    <row r="325" spans="13:14" ht="17.25">
      <c r="M325" s="1087"/>
      <c r="N325" s="1087"/>
    </row>
    <row r="326" spans="13:14" ht="17.25">
      <c r="M326" s="1087"/>
      <c r="N326" s="1087"/>
    </row>
    <row r="327" spans="13:14" ht="17.25">
      <c r="M327" s="1087"/>
      <c r="N327" s="1087"/>
    </row>
    <row r="328" spans="13:14" ht="17.25">
      <c r="M328" s="1087"/>
      <c r="N328" s="1087"/>
    </row>
    <row r="329" spans="13:14" ht="17.25">
      <c r="M329" s="1087"/>
      <c r="N329" s="1087"/>
    </row>
    <row r="330" spans="13:14" ht="17.25">
      <c r="M330" s="1087"/>
      <c r="N330" s="1087"/>
    </row>
    <row r="331" spans="13:14" ht="17.25">
      <c r="M331" s="1087"/>
      <c r="N331" s="1087"/>
    </row>
    <row r="332" spans="13:14" ht="17.25">
      <c r="M332" s="1087"/>
      <c r="N332" s="1087"/>
    </row>
    <row r="333" spans="13:14" ht="17.25">
      <c r="M333" s="1087"/>
      <c r="N333" s="1087"/>
    </row>
    <row r="334" spans="13:14" ht="17.25">
      <c r="M334" s="1087"/>
      <c r="N334" s="1087"/>
    </row>
    <row r="335" spans="13:14" ht="17.25">
      <c r="M335" s="1087"/>
      <c r="N335" s="1087"/>
    </row>
    <row r="336" spans="13:14" ht="17.25">
      <c r="M336" s="1087"/>
      <c r="N336" s="1087"/>
    </row>
    <row r="337" spans="13:14" ht="17.25">
      <c r="M337" s="1087"/>
      <c r="N337" s="1087"/>
    </row>
    <row r="338" spans="13:14" ht="17.25">
      <c r="M338" s="1087"/>
      <c r="N338" s="1087"/>
    </row>
    <row r="339" spans="13:14" ht="17.25">
      <c r="M339" s="1087"/>
      <c r="N339" s="1087"/>
    </row>
    <row r="340" spans="13:14" ht="17.25">
      <c r="M340" s="1087"/>
      <c r="N340" s="1087"/>
    </row>
    <row r="341" spans="13:14" ht="17.25">
      <c r="M341" s="1087"/>
      <c r="N341" s="1087"/>
    </row>
    <row r="342" spans="13:14" ht="17.25">
      <c r="M342" s="1087"/>
      <c r="N342" s="1087"/>
    </row>
    <row r="343" spans="13:14" ht="17.25">
      <c r="M343" s="1087"/>
      <c r="N343" s="1087"/>
    </row>
    <row r="344" spans="13:14" ht="17.25">
      <c r="M344" s="1087"/>
      <c r="N344" s="1087"/>
    </row>
    <row r="345" spans="13:14" ht="17.25">
      <c r="M345" s="1087"/>
      <c r="N345" s="1087"/>
    </row>
    <row r="346" spans="13:14" ht="17.25">
      <c r="M346" s="1087"/>
      <c r="N346" s="1087"/>
    </row>
    <row r="347" spans="13:14" ht="17.25">
      <c r="M347" s="1087"/>
      <c r="N347" s="1087"/>
    </row>
    <row r="348" spans="13:14" ht="17.25">
      <c r="M348" s="1087"/>
      <c r="N348" s="1087"/>
    </row>
    <row r="349" spans="13:14" ht="17.25">
      <c r="M349" s="1087"/>
      <c r="N349" s="1087"/>
    </row>
    <row r="350" spans="13:14" ht="17.25">
      <c r="M350" s="1087"/>
      <c r="N350" s="1087"/>
    </row>
    <row r="351" spans="13:14" ht="17.25">
      <c r="M351" s="1087"/>
      <c r="N351" s="1087"/>
    </row>
    <row r="352" spans="13:14" ht="17.25">
      <c r="M352" s="1087"/>
      <c r="N352" s="1087"/>
    </row>
    <row r="353" spans="13:14" ht="17.25">
      <c r="M353" s="1087"/>
      <c r="N353" s="1087"/>
    </row>
    <row r="354" spans="13:14" ht="17.25">
      <c r="M354" s="1087"/>
      <c r="N354" s="1087"/>
    </row>
    <row r="355" spans="13:14" ht="17.25">
      <c r="M355" s="1087"/>
      <c r="N355" s="1087"/>
    </row>
    <row r="356" spans="13:14" ht="17.25">
      <c r="M356" s="1087"/>
      <c r="N356" s="1087"/>
    </row>
    <row r="357" spans="13:14" ht="17.25">
      <c r="M357" s="1087"/>
      <c r="N357" s="1087"/>
    </row>
    <row r="358" spans="13:14" ht="17.25">
      <c r="M358" s="1087"/>
      <c r="N358" s="1087"/>
    </row>
    <row r="359" spans="13:14" ht="17.25">
      <c r="M359" s="1087"/>
      <c r="N359" s="1087"/>
    </row>
    <row r="360" spans="13:14" ht="17.25">
      <c r="M360" s="1087"/>
      <c r="N360" s="1087"/>
    </row>
    <row r="361" spans="13:14" ht="17.25">
      <c r="M361" s="1087"/>
      <c r="N361" s="1087"/>
    </row>
    <row r="362" spans="13:14" ht="17.25">
      <c r="M362" s="1087"/>
      <c r="N362" s="1087"/>
    </row>
    <row r="363" spans="13:14" ht="17.25">
      <c r="M363" s="1087"/>
      <c r="N363" s="1087"/>
    </row>
    <row r="364" spans="13:14" ht="17.25">
      <c r="M364" s="1087"/>
      <c r="N364" s="1087"/>
    </row>
    <row r="365" spans="13:14" ht="17.25">
      <c r="M365" s="1087"/>
      <c r="N365" s="1087"/>
    </row>
    <row r="366" spans="13:14" ht="17.25">
      <c r="M366" s="1087"/>
      <c r="N366" s="1087"/>
    </row>
    <row r="367" spans="13:14" ht="17.25">
      <c r="M367" s="1087"/>
      <c r="N367" s="1087"/>
    </row>
    <row r="368" spans="13:14" ht="17.25">
      <c r="M368" s="1087"/>
      <c r="N368" s="1087"/>
    </row>
    <row r="369" spans="13:14" ht="17.25">
      <c r="M369" s="1087"/>
      <c r="N369" s="1087"/>
    </row>
    <row r="370" spans="13:14" ht="17.25">
      <c r="M370" s="1087"/>
      <c r="N370" s="1087"/>
    </row>
    <row r="371" spans="13:14" ht="17.25">
      <c r="M371" s="1087"/>
      <c r="N371" s="1087"/>
    </row>
    <row r="372" spans="13:14" ht="17.25">
      <c r="M372" s="1087"/>
      <c r="N372" s="1087"/>
    </row>
    <row r="373" spans="13:14" ht="17.25">
      <c r="M373" s="1087"/>
      <c r="N373" s="1087"/>
    </row>
    <row r="374" spans="13:14" ht="17.25">
      <c r="M374" s="1087"/>
      <c r="N374" s="1087"/>
    </row>
    <row r="375" spans="13:14" ht="17.25">
      <c r="M375" s="1087"/>
      <c r="N375" s="1087"/>
    </row>
    <row r="376" spans="13:14" ht="17.25">
      <c r="M376" s="1087"/>
      <c r="N376" s="1087"/>
    </row>
    <row r="377" spans="13:14" ht="17.25">
      <c r="M377" s="1087"/>
      <c r="N377" s="1087"/>
    </row>
    <row r="378" spans="13:14" ht="17.25">
      <c r="M378" s="1087"/>
      <c r="N378" s="1087"/>
    </row>
    <row r="379" spans="13:14" ht="17.25">
      <c r="M379" s="1087"/>
      <c r="N379" s="1087"/>
    </row>
    <row r="380" spans="13:14" ht="17.25">
      <c r="M380" s="1087"/>
      <c r="N380" s="1087"/>
    </row>
    <row r="381" spans="13:14" ht="17.25">
      <c r="M381" s="1087"/>
      <c r="N381" s="1087"/>
    </row>
    <row r="382" spans="13:14" ht="17.25">
      <c r="M382" s="1087"/>
      <c r="N382" s="1087"/>
    </row>
    <row r="383" spans="13:14" ht="17.25">
      <c r="M383" s="1087"/>
      <c r="N383" s="1087"/>
    </row>
    <row r="384" spans="13:14" ht="17.25">
      <c r="M384" s="1087"/>
      <c r="N384" s="1087"/>
    </row>
    <row r="385" spans="13:14" ht="17.25">
      <c r="M385" s="1087"/>
      <c r="N385" s="1087"/>
    </row>
    <row r="386" spans="13:14" ht="17.25">
      <c r="M386" s="1087"/>
      <c r="N386" s="1087"/>
    </row>
    <row r="387" spans="13:14" ht="17.25">
      <c r="M387" s="1087"/>
      <c r="N387" s="1087"/>
    </row>
    <row r="388" spans="13:14" ht="17.25">
      <c r="M388" s="1087"/>
      <c r="N388" s="1087"/>
    </row>
    <row r="389" spans="13:14" ht="17.25">
      <c r="M389" s="1087"/>
      <c r="N389" s="1087"/>
    </row>
    <row r="390" spans="13:14" ht="17.25">
      <c r="M390" s="1087"/>
      <c r="N390" s="1087"/>
    </row>
    <row r="391" spans="13:14" ht="17.25">
      <c r="M391" s="1087"/>
      <c r="N391" s="1087"/>
    </row>
    <row r="392" spans="13:14" ht="17.25">
      <c r="M392" s="1087"/>
      <c r="N392" s="1087"/>
    </row>
    <row r="393" spans="13:14" ht="17.25">
      <c r="M393" s="1087"/>
      <c r="N393" s="1087"/>
    </row>
    <row r="394" spans="13:14" ht="17.25">
      <c r="M394" s="1087"/>
      <c r="N394" s="1087"/>
    </row>
    <row r="395" spans="13:14" ht="17.25">
      <c r="M395" s="1087"/>
      <c r="N395" s="1087"/>
    </row>
    <row r="396" spans="13:14" ht="17.25">
      <c r="M396" s="1087"/>
      <c r="N396" s="1087"/>
    </row>
    <row r="397" spans="13:14" ht="17.25">
      <c r="M397" s="1087"/>
      <c r="N397" s="1087"/>
    </row>
    <row r="398" spans="13:14" ht="17.25">
      <c r="M398" s="1087"/>
      <c r="N398" s="1087"/>
    </row>
    <row r="399" spans="13:14" ht="17.25">
      <c r="M399" s="1087"/>
      <c r="N399" s="1087"/>
    </row>
    <row r="400" spans="13:14" ht="17.25">
      <c r="M400" s="1087"/>
      <c r="N400" s="1087"/>
    </row>
    <row r="401" spans="13:14" ht="17.25">
      <c r="M401" s="1087"/>
      <c r="N401" s="1087"/>
    </row>
    <row r="402" spans="13:14" ht="17.25">
      <c r="M402" s="1087"/>
      <c r="N402" s="1087"/>
    </row>
    <row r="403" spans="13:14" ht="17.25">
      <c r="M403" s="1087"/>
      <c r="N403" s="1087"/>
    </row>
    <row r="404" spans="13:14" ht="17.25">
      <c r="M404" s="1087"/>
      <c r="N404" s="1087"/>
    </row>
    <row r="405" spans="13:14" ht="17.25">
      <c r="M405" s="1087"/>
      <c r="N405" s="1087"/>
    </row>
    <row r="406" spans="13:14" ht="17.25">
      <c r="M406" s="1087"/>
      <c r="N406" s="1087"/>
    </row>
    <row r="407" spans="13:14" ht="17.25">
      <c r="M407" s="1087"/>
      <c r="N407" s="1087"/>
    </row>
    <row r="408" spans="13:14" ht="17.25">
      <c r="M408" s="1087"/>
      <c r="N408" s="1087"/>
    </row>
    <row r="409" spans="13:14" ht="17.25">
      <c r="M409" s="1087"/>
      <c r="N409" s="1087"/>
    </row>
    <row r="410" spans="13:14" ht="17.25">
      <c r="M410" s="1087"/>
      <c r="N410" s="1087"/>
    </row>
    <row r="411" spans="13:14" ht="17.25">
      <c r="M411" s="1087"/>
      <c r="N411" s="1087"/>
    </row>
    <row r="412" spans="13:14" ht="17.25">
      <c r="M412" s="1087"/>
      <c r="N412" s="1087"/>
    </row>
    <row r="413" spans="13:14" ht="17.25">
      <c r="M413" s="1087"/>
      <c r="N413" s="1087"/>
    </row>
    <row r="414" spans="13:14" ht="17.25">
      <c r="M414" s="1087"/>
      <c r="N414" s="1087"/>
    </row>
    <row r="415" spans="13:14" ht="17.25">
      <c r="M415" s="1087"/>
      <c r="N415" s="1087"/>
    </row>
    <row r="416" spans="13:14" ht="17.25">
      <c r="M416" s="1087"/>
      <c r="N416" s="1087"/>
    </row>
    <row r="417" spans="13:14" ht="17.25">
      <c r="M417" s="1087"/>
      <c r="N417" s="1087"/>
    </row>
    <row r="418" spans="13:14" ht="17.25">
      <c r="M418" s="1087"/>
      <c r="N418" s="1087"/>
    </row>
    <row r="419" spans="13:14" ht="17.25">
      <c r="M419" s="1087"/>
      <c r="N419" s="1087"/>
    </row>
    <row r="420" spans="13:14" ht="17.25">
      <c r="M420" s="1087"/>
      <c r="N420" s="1087"/>
    </row>
    <row r="421" spans="13:14" ht="17.25">
      <c r="M421" s="1087"/>
      <c r="N421" s="1087"/>
    </row>
    <row r="422" spans="13:14" ht="17.25">
      <c r="M422" s="1087"/>
      <c r="N422" s="1087"/>
    </row>
    <row r="423" spans="13:14" ht="17.25">
      <c r="M423" s="1087"/>
      <c r="N423" s="1087"/>
    </row>
    <row r="424" spans="13:14" ht="17.25">
      <c r="M424" s="1087"/>
      <c r="N424" s="1087"/>
    </row>
    <row r="425" spans="13:14" ht="17.25">
      <c r="M425" s="1087"/>
      <c r="N425" s="1087"/>
    </row>
    <row r="426" spans="13:14" ht="17.25">
      <c r="M426" s="1087"/>
      <c r="N426" s="1087"/>
    </row>
    <row r="427" spans="13:14" ht="17.25">
      <c r="M427" s="1087"/>
      <c r="N427" s="1087"/>
    </row>
    <row r="428" spans="13:14" ht="17.25">
      <c r="M428" s="1087"/>
      <c r="N428" s="1087"/>
    </row>
    <row r="429" spans="13:14" ht="17.25">
      <c r="M429" s="1087"/>
      <c r="N429" s="1087"/>
    </row>
    <row r="430" spans="13:14" ht="17.25">
      <c r="M430" s="1087"/>
      <c r="N430" s="1087"/>
    </row>
    <row r="431" spans="13:14" ht="17.25">
      <c r="M431" s="1087"/>
      <c r="N431" s="1087"/>
    </row>
    <row r="432" spans="13:14" ht="17.25">
      <c r="M432" s="1087"/>
      <c r="N432" s="1087"/>
    </row>
    <row r="433" spans="13:14" ht="17.25">
      <c r="M433" s="1087"/>
      <c r="N433" s="1087"/>
    </row>
    <row r="434" spans="13:14" ht="17.25">
      <c r="M434" s="1087"/>
      <c r="N434" s="1087"/>
    </row>
    <row r="435" spans="13:14" ht="17.25">
      <c r="M435" s="1087"/>
      <c r="N435" s="1087"/>
    </row>
    <row r="436" spans="13:14" ht="17.25">
      <c r="M436" s="1087"/>
      <c r="N436" s="1087"/>
    </row>
    <row r="437" spans="13:14" ht="17.25">
      <c r="M437" s="1087"/>
      <c r="N437" s="1087"/>
    </row>
    <row r="438" spans="13:14" ht="17.25">
      <c r="M438" s="1087"/>
      <c r="N438" s="1087"/>
    </row>
    <row r="439" spans="13:14" ht="17.25">
      <c r="M439" s="1087"/>
      <c r="N439" s="1087"/>
    </row>
    <row r="440" spans="13:14" ht="17.25">
      <c r="M440" s="1087"/>
      <c r="N440" s="1087"/>
    </row>
    <row r="441" spans="13:14" ht="17.25">
      <c r="M441" s="1087"/>
      <c r="N441" s="1087"/>
    </row>
    <row r="442" spans="13:14" ht="17.25">
      <c r="M442" s="1087"/>
      <c r="N442" s="1087"/>
    </row>
    <row r="443" spans="13:14" ht="17.25">
      <c r="M443" s="1087"/>
      <c r="N443" s="1087"/>
    </row>
    <row r="444" spans="13:14" ht="17.25">
      <c r="M444" s="1087"/>
      <c r="N444" s="1087"/>
    </row>
    <row r="445" spans="13:14" ht="17.25">
      <c r="M445" s="1087"/>
      <c r="N445" s="1087"/>
    </row>
    <row r="446" spans="13:14" ht="17.25">
      <c r="M446" s="1087"/>
      <c r="N446" s="1087"/>
    </row>
    <row r="447" spans="13:14" ht="17.25">
      <c r="M447" s="1087"/>
      <c r="N447" s="1087"/>
    </row>
    <row r="448" spans="13:14" ht="17.25">
      <c r="M448" s="1087"/>
      <c r="N448" s="1087"/>
    </row>
    <row r="449" spans="13:14" ht="17.25">
      <c r="M449" s="1087"/>
      <c r="N449" s="1087"/>
    </row>
    <row r="450" spans="13:14" ht="17.25">
      <c r="M450" s="1087"/>
      <c r="N450" s="1087"/>
    </row>
    <row r="451" spans="13:14" ht="17.25">
      <c r="M451" s="1087"/>
      <c r="N451" s="1087"/>
    </row>
    <row r="452" spans="13:14" ht="17.25">
      <c r="M452" s="1087"/>
      <c r="N452" s="1087"/>
    </row>
    <row r="453" spans="13:14" ht="17.25">
      <c r="M453" s="1087"/>
      <c r="N453" s="1087"/>
    </row>
    <row r="454" spans="13:14" ht="17.25">
      <c r="M454" s="1087"/>
      <c r="N454" s="1087"/>
    </row>
    <row r="455" spans="13:14" ht="17.25">
      <c r="M455" s="1087"/>
      <c r="N455" s="1087"/>
    </row>
    <row r="456" spans="13:14" ht="17.25">
      <c r="M456" s="1087"/>
      <c r="N456" s="1087"/>
    </row>
    <row r="457" spans="13:14" ht="17.25">
      <c r="M457" s="1087"/>
      <c r="N457" s="1087"/>
    </row>
    <row r="458" spans="13:14" ht="17.25">
      <c r="M458" s="1087"/>
      <c r="N458" s="1087"/>
    </row>
    <row r="459" spans="13:14" ht="17.25">
      <c r="M459" s="1087"/>
      <c r="N459" s="1087"/>
    </row>
    <row r="460" spans="13:14" ht="17.25">
      <c r="M460" s="1087"/>
      <c r="N460" s="1087"/>
    </row>
    <row r="461" spans="13:14" ht="17.25">
      <c r="M461" s="1087"/>
      <c r="N461" s="1087"/>
    </row>
    <row r="462" spans="13:14" ht="17.25">
      <c r="M462" s="1087"/>
      <c r="N462" s="1087"/>
    </row>
    <row r="463" spans="13:14" ht="17.25">
      <c r="M463" s="1087"/>
      <c r="N463" s="1087"/>
    </row>
    <row r="464" spans="13:14" ht="17.25">
      <c r="M464" s="1087"/>
      <c r="N464" s="1087"/>
    </row>
    <row r="465" spans="13:14" ht="17.25">
      <c r="M465" s="1087"/>
      <c r="N465" s="1087"/>
    </row>
    <row r="466" spans="13:14" ht="17.25">
      <c r="M466" s="1087"/>
      <c r="N466" s="1087"/>
    </row>
    <row r="467" spans="13:14" ht="17.25">
      <c r="M467" s="1087"/>
      <c r="N467" s="1087"/>
    </row>
    <row r="468" spans="13:14" ht="17.25">
      <c r="M468" s="1087"/>
      <c r="N468" s="1087"/>
    </row>
    <row r="469" spans="13:14" ht="17.25">
      <c r="M469" s="1087"/>
      <c r="N469" s="1087"/>
    </row>
    <row r="470" spans="13:14" ht="17.25">
      <c r="M470" s="1087"/>
      <c r="N470" s="1087"/>
    </row>
    <row r="471" spans="13:14" ht="17.25">
      <c r="M471" s="1087"/>
      <c r="N471" s="1087"/>
    </row>
    <row r="472" spans="13:14" ht="17.25">
      <c r="M472" s="1087"/>
      <c r="N472" s="1087"/>
    </row>
    <row r="473" spans="13:14" ht="17.25">
      <c r="M473" s="1087"/>
      <c r="N473" s="1087"/>
    </row>
    <row r="474" spans="13:14" ht="17.25">
      <c r="M474" s="1087"/>
      <c r="N474" s="1087"/>
    </row>
    <row r="475" spans="13:14" ht="17.25">
      <c r="M475" s="1087"/>
      <c r="N475" s="1087"/>
    </row>
    <row r="476" spans="13:14" ht="17.25">
      <c r="M476" s="1087"/>
      <c r="N476" s="1087"/>
    </row>
    <row r="477" spans="13:14" ht="17.25">
      <c r="M477" s="1087"/>
      <c r="N477" s="1087"/>
    </row>
    <row r="478" spans="13:14" ht="17.25">
      <c r="M478" s="1087"/>
      <c r="N478" s="1087"/>
    </row>
    <row r="479" spans="13:14" ht="17.25">
      <c r="M479" s="1087"/>
      <c r="N479" s="1087"/>
    </row>
    <row r="480" spans="13:14" ht="17.25">
      <c r="M480" s="1087"/>
      <c r="N480" s="1087"/>
    </row>
    <row r="481" spans="13:14" ht="17.25">
      <c r="M481" s="1087"/>
      <c r="N481" s="1087"/>
    </row>
    <row r="482" spans="13:14" ht="17.25">
      <c r="M482" s="1087"/>
      <c r="N482" s="1087"/>
    </row>
    <row r="483" spans="13:14" ht="17.25">
      <c r="M483" s="1087"/>
      <c r="N483" s="1087"/>
    </row>
    <row r="484" spans="13:14" ht="17.25">
      <c r="M484" s="1087"/>
      <c r="N484" s="1087"/>
    </row>
    <row r="485" spans="13:14" ht="17.25">
      <c r="M485" s="1087"/>
      <c r="N485" s="1087"/>
    </row>
    <row r="486" spans="13:14" ht="17.25">
      <c r="M486" s="1087"/>
      <c r="N486" s="1087"/>
    </row>
    <row r="487" spans="13:14" ht="17.25">
      <c r="M487" s="1087"/>
      <c r="N487" s="1087"/>
    </row>
    <row r="488" spans="13:14" ht="17.25">
      <c r="M488" s="1087"/>
      <c r="N488" s="1087"/>
    </row>
    <row r="489" spans="13:14" ht="17.25">
      <c r="M489" s="1087"/>
      <c r="N489" s="1087"/>
    </row>
    <row r="490" spans="13:14" ht="17.25">
      <c r="M490" s="1087"/>
      <c r="N490" s="1087"/>
    </row>
    <row r="491" spans="13:14" ht="17.25">
      <c r="M491" s="1087"/>
      <c r="N491" s="1087"/>
    </row>
    <row r="492" spans="13:14" ht="17.25">
      <c r="M492" s="1087"/>
      <c r="N492" s="1087"/>
    </row>
    <row r="493" spans="13:14" ht="17.25">
      <c r="M493" s="1087"/>
      <c r="N493" s="1087"/>
    </row>
    <row r="494" spans="13:14" ht="17.25">
      <c r="M494" s="1087"/>
      <c r="N494" s="1087"/>
    </row>
    <row r="495" spans="13:14" ht="17.25">
      <c r="M495" s="1087"/>
      <c r="N495" s="1087"/>
    </row>
    <row r="496" spans="13:14" ht="17.25">
      <c r="M496" s="1087"/>
      <c r="N496" s="1087"/>
    </row>
    <row r="497" spans="13:14" ht="17.25">
      <c r="M497" s="1087"/>
      <c r="N497" s="1087"/>
    </row>
    <row r="498" spans="13:14" ht="17.25">
      <c r="M498" s="1087"/>
      <c r="N498" s="1087"/>
    </row>
    <row r="499" spans="13:14" ht="17.25">
      <c r="M499" s="1087"/>
      <c r="N499" s="1087"/>
    </row>
    <row r="500" spans="13:14" ht="17.25">
      <c r="M500" s="1087"/>
      <c r="N500" s="1087"/>
    </row>
    <row r="501" spans="13:14" ht="17.25">
      <c r="M501" s="1087"/>
      <c r="N501" s="1087"/>
    </row>
    <row r="502" spans="13:14" ht="17.25">
      <c r="M502" s="1087"/>
      <c r="N502" s="1087"/>
    </row>
    <row r="503" spans="13:14" ht="17.25">
      <c r="M503" s="1087"/>
      <c r="N503" s="1087"/>
    </row>
    <row r="504" spans="13:14" ht="17.25">
      <c r="M504" s="1087"/>
      <c r="N504" s="1087"/>
    </row>
    <row r="505" spans="13:14" ht="17.25">
      <c r="M505" s="1087"/>
      <c r="N505" s="1087"/>
    </row>
    <row r="506" spans="13:14" ht="17.25">
      <c r="M506" s="1087"/>
      <c r="N506" s="1087"/>
    </row>
    <row r="507" spans="13:14" ht="17.25">
      <c r="M507" s="1087"/>
      <c r="N507" s="1087"/>
    </row>
    <row r="508" spans="13:14" ht="17.25">
      <c r="M508" s="1087"/>
      <c r="N508" s="1087"/>
    </row>
    <row r="509" spans="13:14" ht="17.25">
      <c r="M509" s="1087"/>
      <c r="N509" s="1087"/>
    </row>
    <row r="510" spans="13:14" ht="17.25">
      <c r="M510" s="1087"/>
      <c r="N510" s="1087"/>
    </row>
    <row r="511" spans="13:14" ht="17.25">
      <c r="M511" s="1087"/>
      <c r="N511" s="1087"/>
    </row>
    <row r="512" spans="13:14" ht="17.25">
      <c r="M512" s="1087"/>
      <c r="N512" s="1087"/>
    </row>
    <row r="513" spans="13:14" ht="17.25">
      <c r="M513" s="1087"/>
      <c r="N513" s="1087"/>
    </row>
    <row r="514" spans="13:14" ht="17.25">
      <c r="M514" s="1087"/>
      <c r="N514" s="1087"/>
    </row>
    <row r="515" spans="13:14" ht="17.25">
      <c r="M515" s="1087"/>
      <c r="N515" s="1087"/>
    </row>
    <row r="516" spans="13:14" ht="17.25">
      <c r="M516" s="1087"/>
      <c r="N516" s="1087"/>
    </row>
    <row r="517" spans="13:14" ht="17.25">
      <c r="M517" s="1087"/>
      <c r="N517" s="1087"/>
    </row>
    <row r="518" spans="13:14" ht="17.25">
      <c r="M518" s="1087"/>
      <c r="N518" s="1087"/>
    </row>
    <row r="519" spans="13:14" ht="17.25">
      <c r="M519" s="1087"/>
      <c r="N519" s="1087"/>
    </row>
    <row r="520" spans="13:14" ht="17.25">
      <c r="M520" s="1087"/>
      <c r="N520" s="1087"/>
    </row>
    <row r="521" spans="13:14" ht="17.25">
      <c r="M521" s="1087"/>
      <c r="N521" s="1087"/>
    </row>
    <row r="522" spans="13:14" ht="17.25">
      <c r="M522" s="1087"/>
      <c r="N522" s="1087"/>
    </row>
    <row r="523" spans="13:14" ht="17.25">
      <c r="M523" s="1087"/>
      <c r="N523" s="1087"/>
    </row>
    <row r="524" spans="13:14" ht="17.25">
      <c r="M524" s="1087"/>
      <c r="N524" s="1087"/>
    </row>
    <row r="525" spans="13:14" ht="17.25">
      <c r="M525" s="1087"/>
      <c r="N525" s="1087"/>
    </row>
    <row r="526" spans="13:14" ht="17.25">
      <c r="M526" s="1087"/>
      <c r="N526" s="1087"/>
    </row>
    <row r="527" spans="13:14" ht="17.25">
      <c r="M527" s="1087"/>
      <c r="N527" s="1087"/>
    </row>
    <row r="528" spans="13:14" ht="17.25">
      <c r="M528" s="1087"/>
      <c r="N528" s="1087"/>
    </row>
    <row r="529" spans="13:14" ht="17.25">
      <c r="M529" s="1087"/>
      <c r="N529" s="1087"/>
    </row>
    <row r="530" spans="13:14" ht="17.25">
      <c r="M530" s="1087"/>
      <c r="N530" s="1087"/>
    </row>
    <row r="531" spans="13:14" ht="17.25">
      <c r="M531" s="1087"/>
      <c r="N531" s="1087"/>
    </row>
    <row r="532" spans="13:14" ht="17.25">
      <c r="M532" s="1087"/>
      <c r="N532" s="1087"/>
    </row>
    <row r="533" spans="13:14" ht="17.25">
      <c r="M533" s="1087"/>
      <c r="N533" s="1087"/>
    </row>
    <row r="534" spans="13:14" ht="17.25">
      <c r="M534" s="1087"/>
      <c r="N534" s="1087"/>
    </row>
    <row r="535" spans="13:14" ht="17.25">
      <c r="M535" s="1087"/>
      <c r="N535" s="1087"/>
    </row>
    <row r="536" spans="13:14" ht="17.25">
      <c r="M536" s="1087"/>
      <c r="N536" s="1087"/>
    </row>
    <row r="537" spans="13:14" ht="17.25">
      <c r="M537" s="1087"/>
      <c r="N537" s="1087"/>
    </row>
    <row r="538" spans="13:14" ht="17.25">
      <c r="M538" s="1087"/>
      <c r="N538" s="1087"/>
    </row>
    <row r="539" spans="13:14" ht="17.25">
      <c r="M539" s="1087"/>
      <c r="N539" s="1087"/>
    </row>
    <row r="540" spans="13:14" ht="17.25">
      <c r="M540" s="1087"/>
      <c r="N540" s="1087"/>
    </row>
    <row r="541" spans="13:14" ht="17.25">
      <c r="M541" s="1087"/>
      <c r="N541" s="1087"/>
    </row>
    <row r="542" spans="13:14" ht="17.25">
      <c r="M542" s="1087"/>
      <c r="N542" s="1087"/>
    </row>
    <row r="543" spans="13:14" ht="17.25">
      <c r="M543" s="1087"/>
      <c r="N543" s="1087"/>
    </row>
    <row r="544" spans="13:14" ht="17.25">
      <c r="M544" s="1087"/>
      <c r="N544" s="1087"/>
    </row>
    <row r="545" spans="13:14" ht="17.25">
      <c r="M545" s="1087"/>
      <c r="N545" s="1087"/>
    </row>
    <row r="546" spans="13:14" ht="17.25">
      <c r="M546" s="1087"/>
      <c r="N546" s="1087"/>
    </row>
    <row r="547" spans="13:14" ht="17.25">
      <c r="M547" s="1087"/>
      <c r="N547" s="1087"/>
    </row>
    <row r="548" spans="13:14" ht="17.25">
      <c r="M548" s="1087"/>
      <c r="N548" s="1087"/>
    </row>
    <row r="549" spans="13:14" ht="17.25">
      <c r="M549" s="1087"/>
      <c r="N549" s="1087"/>
    </row>
    <row r="550" spans="13:14" ht="17.25">
      <c r="M550" s="1087"/>
      <c r="N550" s="1087"/>
    </row>
    <row r="551" spans="13:14" ht="17.25">
      <c r="M551" s="1087"/>
      <c r="N551" s="1087"/>
    </row>
    <row r="552" spans="13:14" ht="17.25">
      <c r="M552" s="1087"/>
      <c r="N552" s="1087"/>
    </row>
    <row r="553" spans="13:14" ht="17.25">
      <c r="M553" s="1087"/>
      <c r="N553" s="1087"/>
    </row>
    <row r="554" spans="13:14" ht="17.25">
      <c r="M554" s="1087"/>
      <c r="N554" s="1087"/>
    </row>
    <row r="555" spans="13:14" ht="17.25">
      <c r="M555" s="1087"/>
      <c r="N555" s="1087"/>
    </row>
    <row r="556" spans="13:14" ht="17.25">
      <c r="M556" s="1087"/>
      <c r="N556" s="1087"/>
    </row>
    <row r="557" spans="13:14" ht="17.25">
      <c r="M557" s="1087"/>
      <c r="N557" s="1087"/>
    </row>
    <row r="558" spans="13:14" ht="17.25">
      <c r="M558" s="1087"/>
      <c r="N558" s="1087"/>
    </row>
    <row r="559" spans="13:14" ht="17.25">
      <c r="M559" s="1087"/>
      <c r="N559" s="1087"/>
    </row>
    <row r="560" spans="13:14" ht="17.25">
      <c r="M560" s="1087"/>
      <c r="N560" s="1087"/>
    </row>
    <row r="561" spans="13:14" ht="17.25">
      <c r="M561" s="1087"/>
      <c r="N561" s="1087"/>
    </row>
    <row r="562" spans="13:14" ht="17.25">
      <c r="M562" s="1087"/>
      <c r="N562" s="1087"/>
    </row>
    <row r="563" spans="13:14" ht="17.25">
      <c r="M563" s="1087"/>
      <c r="N563" s="1087"/>
    </row>
    <row r="564" spans="13:14" ht="17.25">
      <c r="M564" s="1087"/>
      <c r="N564" s="1087"/>
    </row>
    <row r="565" spans="13:14" ht="17.25">
      <c r="M565" s="1087"/>
      <c r="N565" s="1087"/>
    </row>
    <row r="566" spans="13:14" ht="17.25">
      <c r="M566" s="1087"/>
      <c r="N566" s="1087"/>
    </row>
    <row r="567" spans="13:14" ht="17.25">
      <c r="M567" s="1087"/>
      <c r="N567" s="1087"/>
    </row>
    <row r="568" spans="13:14" ht="17.25">
      <c r="M568" s="1087"/>
      <c r="N568" s="1087"/>
    </row>
    <row r="569" spans="13:14" ht="17.25">
      <c r="M569" s="1087"/>
      <c r="N569" s="1087"/>
    </row>
    <row r="570" spans="13:14" ht="17.25">
      <c r="M570" s="1087"/>
      <c r="N570" s="1087"/>
    </row>
    <row r="571" spans="13:14" ht="17.25">
      <c r="M571" s="1087"/>
      <c r="N571" s="1087"/>
    </row>
    <row r="1494" spans="79:100">
      <c r="CC1494" s="1083" t="s">
        <v>1175</v>
      </c>
      <c r="CD1494" s="1088" t="s">
        <v>1176</v>
      </c>
    </row>
    <row r="1496" spans="79:100">
      <c r="CC1496" s="1083" t="s">
        <v>1177</v>
      </c>
      <c r="CD1496" s="1088" t="s">
        <v>1178</v>
      </c>
    </row>
    <row r="1499" spans="79:100">
      <c r="CC1499" s="1083" t="s">
        <v>1179</v>
      </c>
      <c r="CD1499" s="1088" t="s">
        <v>1180</v>
      </c>
    </row>
    <row r="1500" spans="79:100">
      <c r="CB1500" s="1089"/>
      <c r="CC1500" s="1089"/>
      <c r="CD1500" s="1089"/>
      <c r="CE1500" s="1089"/>
      <c r="CF1500" s="1089"/>
      <c r="CG1500" s="1089"/>
      <c r="CH1500" s="1089"/>
      <c r="CI1500" s="1089"/>
      <c r="CJ1500" s="1089"/>
      <c r="CK1500" s="1089"/>
      <c r="CL1500" s="1089"/>
      <c r="CM1500" s="1089"/>
      <c r="CN1500" s="1089"/>
    </row>
    <row r="1501" spans="79:100">
      <c r="CA1501" s="1083" t="s">
        <v>1181</v>
      </c>
      <c r="CB1501" s="1090"/>
      <c r="CC1501" s="1083" t="s">
        <v>1182</v>
      </c>
      <c r="CD1501" s="1088" t="s">
        <v>1183</v>
      </c>
      <c r="CE1501" s="1088" t="s">
        <v>1184</v>
      </c>
      <c r="CF1501" s="1088" t="s">
        <v>1185</v>
      </c>
      <c r="CG1501" s="1088" t="s">
        <v>1186</v>
      </c>
      <c r="CH1501" s="1088" t="s">
        <v>1187</v>
      </c>
      <c r="CI1501" s="1088" t="s">
        <v>1188</v>
      </c>
      <c r="CJ1501" s="1088" t="s">
        <v>1189</v>
      </c>
      <c r="CO1501" s="1090"/>
    </row>
    <row r="1502" spans="79:100">
      <c r="CB1502" s="1090"/>
      <c r="CD1502" s="1088" t="s">
        <v>1190</v>
      </c>
      <c r="CE1502" s="1088" t="s">
        <v>1191</v>
      </c>
      <c r="CF1502" s="1088" t="s">
        <v>1191</v>
      </c>
      <c r="CG1502" s="1088" t="s">
        <v>1192</v>
      </c>
      <c r="CH1502" s="1088" t="s">
        <v>1192</v>
      </c>
      <c r="CI1502" s="1088" t="s">
        <v>1193</v>
      </c>
      <c r="CJ1502" s="1088" t="s">
        <v>1193</v>
      </c>
      <c r="CO1502" s="1090"/>
    </row>
    <row r="1503" spans="79:100">
      <c r="CB1503" s="1091"/>
      <c r="CC1503" s="1089"/>
      <c r="CD1503" s="1092" t="s">
        <v>1194</v>
      </c>
      <c r="CE1503" s="1092" t="s">
        <v>1195</v>
      </c>
      <c r="CF1503" s="1092" t="s">
        <v>1196</v>
      </c>
      <c r="CG1503" s="1092" t="s">
        <v>1197</v>
      </c>
      <c r="CH1503" s="1092" t="s">
        <v>1198</v>
      </c>
      <c r="CI1503" s="1092" t="s">
        <v>1199</v>
      </c>
      <c r="CJ1503" s="1092" t="s">
        <v>1200</v>
      </c>
      <c r="CK1503" s="1089"/>
      <c r="CL1503" s="1089"/>
      <c r="CM1503" s="1089"/>
      <c r="CN1503" s="1089"/>
      <c r="CO1503" s="1090"/>
    </row>
    <row r="1504" spans="79:100">
      <c r="CB1504" s="1089"/>
      <c r="CC1504" s="1089"/>
      <c r="CD1504" s="1089"/>
      <c r="CE1504" s="1089"/>
      <c r="CF1504" s="1089"/>
      <c r="CG1504" s="1089"/>
      <c r="CH1504" s="1089"/>
      <c r="CI1504" s="1089"/>
      <c r="CJ1504" s="1089"/>
      <c r="CK1504" s="1089"/>
      <c r="CL1504" s="1089"/>
      <c r="CM1504" s="1089"/>
      <c r="CN1504" s="1089"/>
      <c r="CO1504" s="1089"/>
      <c r="CP1504" s="1089"/>
      <c r="CQ1504" s="1089"/>
      <c r="CR1504" s="1089"/>
      <c r="CS1504" s="1089"/>
      <c r="CT1504" s="1089"/>
      <c r="CU1504" s="1089"/>
      <c r="CV1504" s="1089"/>
    </row>
    <row r="1505" spans="79:101">
      <c r="CA1505" s="1088" t="s">
        <v>1201</v>
      </c>
      <c r="CB1505" s="1090"/>
      <c r="CC1505" s="1083" t="s">
        <v>1202</v>
      </c>
      <c r="CD1505" s="1088" t="s">
        <v>1203</v>
      </c>
      <c r="CW1505" s="1090"/>
    </row>
    <row r="1506" spans="79:101">
      <c r="CB1506" s="1090"/>
      <c r="CW1506" s="1090"/>
    </row>
    <row r="1507" spans="79:101">
      <c r="CB1507" s="1090"/>
      <c r="CC1507" s="1083" t="s">
        <v>1204</v>
      </c>
      <c r="CD1507" s="1088" t="s">
        <v>1205</v>
      </c>
      <c r="CE1507" s="1088" t="s">
        <v>1206</v>
      </c>
      <c r="CF1507" s="1088" t="s">
        <v>1207</v>
      </c>
      <c r="CG1507" s="1088" t="s">
        <v>1208</v>
      </c>
      <c r="CH1507" s="1088" t="s">
        <v>1209</v>
      </c>
      <c r="CI1507" s="1088" t="s">
        <v>1210</v>
      </c>
      <c r="CJ1507" s="1088" t="s">
        <v>1211</v>
      </c>
      <c r="CW1507" s="1090"/>
    </row>
    <row r="1508" spans="79:101">
      <c r="CB1508" s="1090"/>
      <c r="CD1508" s="1088" t="s">
        <v>1212</v>
      </c>
      <c r="CE1508" s="1088" t="s">
        <v>1213</v>
      </c>
      <c r="CF1508" s="1088" t="s">
        <v>1214</v>
      </c>
      <c r="CG1508" s="1088" t="s">
        <v>1215</v>
      </c>
      <c r="CH1508" s="1088" t="s">
        <v>1216</v>
      </c>
      <c r="CI1508" s="1088" t="s">
        <v>1217</v>
      </c>
      <c r="CJ1508" s="1088" t="s">
        <v>1218</v>
      </c>
      <c r="CW1508" s="1090"/>
    </row>
    <row r="1509" spans="79:101">
      <c r="CB1509" s="1090"/>
      <c r="CD1509" s="1088" t="s">
        <v>1219</v>
      </c>
      <c r="CE1509" s="1088" t="s">
        <v>1220</v>
      </c>
      <c r="CF1509" s="1088" t="s">
        <v>1221</v>
      </c>
      <c r="CG1509" s="1088" t="s">
        <v>1222</v>
      </c>
      <c r="CH1509" s="1088" t="s">
        <v>1223</v>
      </c>
      <c r="CI1509" s="1088" t="s">
        <v>1224</v>
      </c>
      <c r="CJ1509" s="1088" t="s">
        <v>1225</v>
      </c>
      <c r="CW1509" s="1090"/>
    </row>
    <row r="1510" spans="79:101">
      <c r="CB1510" s="1090"/>
      <c r="CW1510" s="1090"/>
    </row>
    <row r="1511" spans="79:101">
      <c r="CA1511" s="1088" t="s">
        <v>1226</v>
      </c>
      <c r="CB1511" s="1090"/>
      <c r="CC1511" s="1083" t="s">
        <v>1227</v>
      </c>
      <c r="CD1511" s="1088" t="s">
        <v>1228</v>
      </c>
      <c r="CW1511" s="1090"/>
    </row>
    <row r="1512" spans="79:101">
      <c r="CB1512" s="1090"/>
      <c r="CW1512" s="1090"/>
    </row>
    <row r="1513" spans="79:101">
      <c r="CB1513" s="1090"/>
      <c r="CC1513" s="1083" t="s">
        <v>1229</v>
      </c>
      <c r="CD1513" s="1088" t="s">
        <v>1230</v>
      </c>
      <c r="CW1513" s="1090"/>
    </row>
    <row r="1514" spans="79:101">
      <c r="CB1514" s="1090"/>
      <c r="CW1514" s="1090"/>
    </row>
    <row r="1515" spans="79:101">
      <c r="CB1515" s="1090"/>
      <c r="CC1515" s="1083" t="s">
        <v>1231</v>
      </c>
      <c r="CD1515" s="1088" t="s">
        <v>1232</v>
      </c>
      <c r="CW1515" s="1090"/>
    </row>
    <row r="1516" spans="79:101">
      <c r="CB1516" s="1090"/>
      <c r="CW1516" s="1090"/>
    </row>
    <row r="1517" spans="79:101">
      <c r="CB1517" s="1090"/>
      <c r="CC1517" s="1083" t="s">
        <v>1233</v>
      </c>
      <c r="CD1517" s="1088" t="s">
        <v>1234</v>
      </c>
      <c r="CW1517" s="1090"/>
    </row>
    <row r="1518" spans="79:101">
      <c r="CB1518" s="1090"/>
      <c r="CW1518" s="1090"/>
    </row>
    <row r="1519" spans="79:101">
      <c r="CB1519" s="1090"/>
      <c r="CC1519" s="1083" t="s">
        <v>1235</v>
      </c>
      <c r="CD1519" s="1088" t="s">
        <v>1236</v>
      </c>
      <c r="CW1519" s="1090"/>
    </row>
    <row r="1520" spans="79:101">
      <c r="CB1520" s="1090"/>
      <c r="CW1520" s="1090"/>
    </row>
    <row r="1521" spans="79:101">
      <c r="CB1521" s="1090"/>
      <c r="CC1521" s="1083" t="s">
        <v>1237</v>
      </c>
      <c r="CD1521" s="1088" t="s">
        <v>1238</v>
      </c>
      <c r="CW1521" s="1090"/>
    </row>
    <row r="1522" spans="79:101">
      <c r="CB1522" s="1090"/>
      <c r="CW1522" s="1090"/>
    </row>
    <row r="1523" spans="79:101">
      <c r="CB1523" s="1091"/>
      <c r="CC1523" s="1093" t="s">
        <v>1239</v>
      </c>
      <c r="CD1523" s="1092" t="s">
        <v>1240</v>
      </c>
      <c r="CE1523" s="1089"/>
      <c r="CF1523" s="1089"/>
      <c r="CG1523" s="1089"/>
      <c r="CH1523" s="1089"/>
      <c r="CI1523" s="1089"/>
      <c r="CJ1523" s="1089"/>
      <c r="CK1523" s="1089"/>
      <c r="CL1523" s="1089"/>
      <c r="CM1523" s="1089"/>
      <c r="CN1523" s="1089"/>
      <c r="CO1523" s="1089"/>
      <c r="CP1523" s="1089"/>
      <c r="CQ1523" s="1089"/>
      <c r="CR1523" s="1089"/>
      <c r="CS1523" s="1089"/>
      <c r="CT1523" s="1089"/>
      <c r="CU1523" s="1089"/>
      <c r="CV1523" s="1089"/>
      <c r="CW1523" s="1090"/>
    </row>
    <row r="1526" spans="79:101">
      <c r="CB1526" s="1089"/>
      <c r="CC1526" s="1089"/>
      <c r="CD1526" s="1089"/>
      <c r="CE1526" s="1089"/>
      <c r="CF1526" s="1089"/>
      <c r="CG1526" s="1089"/>
      <c r="CH1526" s="1089"/>
      <c r="CI1526" s="1089"/>
      <c r="CJ1526" s="1089"/>
    </row>
    <row r="1527" spans="79:101">
      <c r="CA1527" s="1088" t="s">
        <v>1241</v>
      </c>
      <c r="CB1527" s="1090"/>
      <c r="CC1527" s="1083" t="s">
        <v>1242</v>
      </c>
      <c r="CD1527" s="1088" t="s">
        <v>1243</v>
      </c>
      <c r="CK1527" s="1090"/>
    </row>
    <row r="1528" spans="79:101">
      <c r="CB1528" s="1090"/>
      <c r="CK1528" s="1090"/>
    </row>
    <row r="1529" spans="79:101">
      <c r="CB1529" s="1090"/>
      <c r="CC1529" s="1083" t="s">
        <v>1244</v>
      </c>
      <c r="CD1529" s="1088" t="s">
        <v>1245</v>
      </c>
      <c r="CE1529" s="1088" t="s">
        <v>1246</v>
      </c>
      <c r="CF1529" s="1088" t="s">
        <v>1247</v>
      </c>
      <c r="CK1529" s="1090"/>
    </row>
    <row r="1530" spans="79:101">
      <c r="CB1530" s="1090"/>
      <c r="CD1530" s="1088" t="s">
        <v>1248</v>
      </c>
      <c r="CE1530" s="1088" t="s">
        <v>1249</v>
      </c>
      <c r="CF1530" s="1088" t="s">
        <v>1250</v>
      </c>
      <c r="CK1530" s="1090"/>
    </row>
    <row r="1531" spans="79:101">
      <c r="CB1531" s="1091"/>
      <c r="CC1531" s="1089"/>
      <c r="CD1531" s="1092" t="s">
        <v>1251</v>
      </c>
      <c r="CE1531" s="1092" t="s">
        <v>1252</v>
      </c>
      <c r="CF1531" s="1092" t="s">
        <v>1253</v>
      </c>
      <c r="CG1531" s="1089"/>
      <c r="CH1531" s="1089"/>
      <c r="CI1531" s="1089"/>
      <c r="CJ1531" s="1089"/>
      <c r="CK1531" s="1090"/>
    </row>
    <row r="1532" spans="79:101">
      <c r="CB1532" s="1089"/>
      <c r="CC1532" s="1089"/>
      <c r="CD1532" s="1089"/>
      <c r="CE1532" s="1089"/>
      <c r="CF1532" s="1089"/>
      <c r="CG1532" s="1089"/>
      <c r="CH1532" s="1089"/>
      <c r="CI1532" s="1089"/>
      <c r="CJ1532" s="1089"/>
      <c r="CK1532" s="1089"/>
      <c r="CL1532" s="1089"/>
      <c r="CM1532" s="1089"/>
      <c r="CN1532" s="1089"/>
      <c r="CO1532" s="1089"/>
      <c r="CP1532" s="1089"/>
    </row>
    <row r="1533" spans="79:101">
      <c r="CA1533" s="1088" t="s">
        <v>1254</v>
      </c>
      <c r="CB1533" s="1090"/>
      <c r="CC1533" s="1083" t="s">
        <v>1255</v>
      </c>
      <c r="CD1533" s="1088" t="s">
        <v>1256</v>
      </c>
      <c r="CQ1533" s="1090"/>
    </row>
    <row r="1534" spans="79:101">
      <c r="CB1534" s="1090"/>
      <c r="CQ1534" s="1090"/>
    </row>
    <row r="1535" spans="79:101">
      <c r="CB1535" s="1090"/>
      <c r="CC1535" s="1083" t="s">
        <v>1257</v>
      </c>
      <c r="CD1535" s="1088" t="s">
        <v>1258</v>
      </c>
      <c r="CE1535" s="1088" t="s">
        <v>1259</v>
      </c>
      <c r="CQ1535" s="1090"/>
    </row>
    <row r="1536" spans="79:101">
      <c r="CB1536" s="1090"/>
      <c r="CD1536" s="1088" t="s">
        <v>1260</v>
      </c>
      <c r="CE1536" s="1088" t="s">
        <v>1261</v>
      </c>
      <c r="CQ1536" s="1090"/>
    </row>
    <row r="1537" spans="79:95">
      <c r="CB1537" s="1091"/>
      <c r="CC1537" s="1089"/>
      <c r="CD1537" s="1092" t="s">
        <v>1262</v>
      </c>
      <c r="CE1537" s="1092" t="s">
        <v>1263</v>
      </c>
      <c r="CF1537" s="1089"/>
      <c r="CG1537" s="1089"/>
      <c r="CH1537" s="1089"/>
      <c r="CI1537" s="1089"/>
      <c r="CJ1537" s="1089"/>
      <c r="CK1537" s="1089"/>
      <c r="CL1537" s="1089"/>
      <c r="CM1537" s="1089"/>
      <c r="CN1537" s="1089"/>
      <c r="CO1537" s="1089"/>
      <c r="CP1537" s="1089"/>
      <c r="CQ1537" s="1090"/>
    </row>
    <row r="1538" spans="79:95">
      <c r="CB1538" s="1090"/>
      <c r="CQ1538" s="1090"/>
    </row>
    <row r="1539" spans="79:95">
      <c r="CA1539" s="1088" t="s">
        <v>1264</v>
      </c>
      <c r="CB1539" s="1090"/>
      <c r="CC1539" s="1083" t="s">
        <v>1265</v>
      </c>
      <c r="CD1539" s="1088" t="s">
        <v>1266</v>
      </c>
      <c r="CQ1539" s="1090"/>
    </row>
    <row r="1540" spans="79:95">
      <c r="CB1540" s="1090"/>
      <c r="CQ1540" s="1090"/>
    </row>
    <row r="1541" spans="79:95">
      <c r="CB1541" s="1090"/>
      <c r="CC1541" s="1083" t="s">
        <v>1267</v>
      </c>
      <c r="CD1541" s="1088" t="s">
        <v>1205</v>
      </c>
      <c r="CE1541" s="1088" t="s">
        <v>1206</v>
      </c>
      <c r="CF1541" s="1088" t="s">
        <v>1207</v>
      </c>
      <c r="CG1541" s="1088" t="s">
        <v>1208</v>
      </c>
      <c r="CH1541" s="1088" t="s">
        <v>1268</v>
      </c>
      <c r="CI1541" s="1088" t="s">
        <v>1269</v>
      </c>
      <c r="CJ1541" s="1088" t="s">
        <v>1270</v>
      </c>
      <c r="CK1541" s="1088" t="s">
        <v>1271</v>
      </c>
      <c r="CQ1541" s="1090"/>
    </row>
    <row r="1542" spans="79:95">
      <c r="CB1542" s="1090"/>
      <c r="CD1542" s="1088" t="s">
        <v>1272</v>
      </c>
      <c r="CE1542" s="1088" t="s">
        <v>1273</v>
      </c>
      <c r="CF1542" s="1088" t="s">
        <v>1274</v>
      </c>
      <c r="CG1542" s="1088" t="s">
        <v>1275</v>
      </c>
      <c r="CH1542" s="1088" t="s">
        <v>1276</v>
      </c>
      <c r="CI1542" s="1088" t="s">
        <v>1277</v>
      </c>
      <c r="CJ1542" s="1088" t="s">
        <v>1278</v>
      </c>
      <c r="CK1542" s="1088" t="s">
        <v>1279</v>
      </c>
      <c r="CQ1542" s="1090"/>
    </row>
    <row r="1543" spans="79:95">
      <c r="CB1543" s="1090"/>
      <c r="CD1543" s="1088" t="s">
        <v>1280</v>
      </c>
      <c r="CE1543" s="1088" t="s">
        <v>1281</v>
      </c>
      <c r="CF1543" s="1088" t="s">
        <v>1282</v>
      </c>
      <c r="CG1543" s="1088" t="s">
        <v>1283</v>
      </c>
      <c r="CH1543" s="1088" t="s">
        <v>1284</v>
      </c>
      <c r="CI1543" s="1088" t="s">
        <v>1285</v>
      </c>
      <c r="CJ1543" s="1088" t="s">
        <v>1286</v>
      </c>
      <c r="CK1543" s="1088" t="s">
        <v>1287</v>
      </c>
      <c r="CQ1543" s="1090"/>
    </row>
    <row r="1544" spans="79:95">
      <c r="CB1544" s="1090"/>
      <c r="CQ1544" s="1090"/>
    </row>
    <row r="1545" spans="79:95">
      <c r="CB1545" s="1090"/>
      <c r="CC1545" s="1083" t="s">
        <v>1288</v>
      </c>
      <c r="CD1545" s="1088" t="s">
        <v>1289</v>
      </c>
      <c r="CQ1545" s="1090"/>
    </row>
    <row r="1546" spans="79:95">
      <c r="CB1546" s="1090"/>
      <c r="CQ1546" s="1090"/>
    </row>
    <row r="1547" spans="79:95">
      <c r="CB1547" s="1090"/>
      <c r="CC1547" s="1083" t="s">
        <v>1290</v>
      </c>
      <c r="CD1547" s="1088" t="s">
        <v>1291</v>
      </c>
      <c r="CQ1547" s="1090"/>
    </row>
    <row r="1548" spans="79:95">
      <c r="CB1548" s="1090"/>
      <c r="CQ1548" s="1090"/>
    </row>
    <row r="1549" spans="79:95">
      <c r="CB1549" s="1090"/>
      <c r="CC1549" s="1083" t="s">
        <v>1292</v>
      </c>
      <c r="CD1549" s="1088" t="s">
        <v>1293</v>
      </c>
      <c r="CQ1549" s="1090"/>
    </row>
    <row r="1550" spans="79:95">
      <c r="CB1550" s="1090"/>
      <c r="CQ1550" s="1090"/>
    </row>
    <row r="1551" spans="79:95">
      <c r="CB1551" s="1090"/>
      <c r="CC1551" s="1083" t="s">
        <v>1294</v>
      </c>
      <c r="CD1551" s="1088" t="s">
        <v>1295</v>
      </c>
      <c r="CQ1551" s="1090"/>
    </row>
    <row r="1552" spans="79:95">
      <c r="CB1552" s="1090"/>
      <c r="CQ1552" s="1090"/>
    </row>
    <row r="1553" spans="79:95">
      <c r="CB1553" s="1090"/>
      <c r="CC1553" s="1083" t="s">
        <v>1296</v>
      </c>
      <c r="CD1553" s="1088" t="s">
        <v>1297</v>
      </c>
      <c r="CQ1553" s="1090"/>
    </row>
    <row r="1554" spans="79:95">
      <c r="CB1554" s="1090"/>
      <c r="CQ1554" s="1090"/>
    </row>
    <row r="1555" spans="79:95">
      <c r="CB1555" s="1090"/>
      <c r="CC1555" s="1083" t="s">
        <v>1298</v>
      </c>
      <c r="CD1555" s="1088" t="s">
        <v>1299</v>
      </c>
      <c r="CQ1555" s="1090"/>
    </row>
    <row r="1556" spans="79:95">
      <c r="CB1556" s="1090"/>
      <c r="CQ1556" s="1090"/>
    </row>
    <row r="1557" spans="79:95">
      <c r="CB1557" s="1090"/>
      <c r="CC1557" s="1083" t="s">
        <v>1300</v>
      </c>
      <c r="CD1557" s="1088" t="s">
        <v>1301</v>
      </c>
      <c r="CQ1557" s="1090"/>
    </row>
    <row r="1558" spans="79:95">
      <c r="CB1558" s="1090"/>
      <c r="CQ1558" s="1090"/>
    </row>
    <row r="1559" spans="79:95">
      <c r="CB1559" s="1091"/>
      <c r="CC1559" s="1093" t="s">
        <v>1302</v>
      </c>
      <c r="CD1559" s="1092" t="s">
        <v>1303</v>
      </c>
      <c r="CE1559" s="1089"/>
      <c r="CF1559" s="1089"/>
      <c r="CG1559" s="1089"/>
      <c r="CH1559" s="1089"/>
      <c r="CI1559" s="1089"/>
      <c r="CJ1559" s="1089"/>
      <c r="CK1559" s="1089"/>
      <c r="CL1559" s="1089"/>
      <c r="CM1559" s="1089"/>
      <c r="CN1559" s="1089"/>
      <c r="CO1559" s="1089"/>
      <c r="CP1559" s="1089"/>
      <c r="CQ1559" s="1090"/>
    </row>
    <row r="1560" spans="79:95">
      <c r="CB1560" s="1090"/>
      <c r="CQ1560" s="1090"/>
    </row>
    <row r="1561" spans="79:95">
      <c r="CB1561" s="1090"/>
      <c r="CQ1561" s="1090"/>
    </row>
    <row r="1562" spans="79:95">
      <c r="CA1562" s="1088" t="s">
        <v>1264</v>
      </c>
      <c r="CB1562" s="1090"/>
      <c r="CC1562" s="1083" t="s">
        <v>1304</v>
      </c>
      <c r="CD1562" s="1088" t="s">
        <v>1305</v>
      </c>
      <c r="CQ1562" s="1090"/>
    </row>
    <row r="1563" spans="79:95">
      <c r="CB1563" s="1090"/>
      <c r="CQ1563" s="1090"/>
    </row>
    <row r="1564" spans="79:95">
      <c r="CB1564" s="1090"/>
      <c r="CC1564" s="1083" t="s">
        <v>1306</v>
      </c>
      <c r="CD1564" s="1088" t="s">
        <v>1307</v>
      </c>
      <c r="CE1564" s="1088" t="s">
        <v>1308</v>
      </c>
      <c r="CF1564" s="1088" t="s">
        <v>1309</v>
      </c>
      <c r="CG1564" s="1088" t="s">
        <v>1310</v>
      </c>
      <c r="CH1564" s="1088" t="s">
        <v>1311</v>
      </c>
      <c r="CI1564" s="1088" t="s">
        <v>1312</v>
      </c>
      <c r="CJ1564" s="1088" t="s">
        <v>1313</v>
      </c>
      <c r="CK1564" s="1088" t="s">
        <v>1314</v>
      </c>
      <c r="CQ1564" s="1090"/>
    </row>
    <row r="1565" spans="79:95">
      <c r="CB1565" s="1090"/>
      <c r="CD1565" s="1088" t="s">
        <v>1315</v>
      </c>
      <c r="CE1565" s="1088" t="s">
        <v>1316</v>
      </c>
      <c r="CF1565" s="1088" t="s">
        <v>1317</v>
      </c>
      <c r="CG1565" s="1088" t="s">
        <v>1318</v>
      </c>
      <c r="CH1565" s="1088" t="s">
        <v>1319</v>
      </c>
      <c r="CI1565" s="1088" t="s">
        <v>1320</v>
      </c>
      <c r="CJ1565" s="1088" t="s">
        <v>1321</v>
      </c>
      <c r="CK1565" s="1088" t="s">
        <v>1322</v>
      </c>
      <c r="CQ1565" s="1090"/>
    </row>
    <row r="1566" spans="79:95">
      <c r="CB1566" s="1090"/>
      <c r="CD1566" s="1088" t="s">
        <v>1323</v>
      </c>
      <c r="CE1566" s="1088" t="s">
        <v>1324</v>
      </c>
      <c r="CF1566" s="1088" t="s">
        <v>1325</v>
      </c>
      <c r="CG1566" s="1088" t="s">
        <v>1326</v>
      </c>
      <c r="CH1566" s="1088" t="s">
        <v>1327</v>
      </c>
      <c r="CI1566" s="1088" t="s">
        <v>1328</v>
      </c>
      <c r="CJ1566" s="1088" t="s">
        <v>1329</v>
      </c>
      <c r="CK1566" s="1088" t="s">
        <v>1330</v>
      </c>
      <c r="CQ1566" s="1090"/>
    </row>
    <row r="1567" spans="79:95">
      <c r="CB1567" s="1090"/>
      <c r="CQ1567" s="1090"/>
    </row>
    <row r="1568" spans="79:95">
      <c r="CB1568" s="1090"/>
      <c r="CC1568" s="1083" t="s">
        <v>1331</v>
      </c>
      <c r="CD1568" s="1088" t="s">
        <v>1332</v>
      </c>
      <c r="CQ1568" s="1090"/>
    </row>
    <row r="1569" spans="79:95">
      <c r="CB1569" s="1090"/>
      <c r="CQ1569" s="1090"/>
    </row>
    <row r="1570" spans="79:95">
      <c r="CB1570" s="1090"/>
      <c r="CC1570" s="1083" t="s">
        <v>1333</v>
      </c>
      <c r="CD1570" s="1088" t="s">
        <v>1334</v>
      </c>
      <c r="CQ1570" s="1090"/>
    </row>
    <row r="1571" spans="79:95">
      <c r="CB1571" s="1090"/>
      <c r="CQ1571" s="1090"/>
    </row>
    <row r="1572" spans="79:95">
      <c r="CB1572" s="1090"/>
      <c r="CC1572" s="1083" t="s">
        <v>1335</v>
      </c>
      <c r="CD1572" s="1088" t="s">
        <v>1336</v>
      </c>
      <c r="CQ1572" s="1090"/>
    </row>
    <row r="1573" spans="79:95">
      <c r="CB1573" s="1090"/>
      <c r="CQ1573" s="1090"/>
    </row>
    <row r="1574" spans="79:95">
      <c r="CB1574" s="1090"/>
      <c r="CC1574" s="1083" t="s">
        <v>1337</v>
      </c>
      <c r="CD1574" s="1088" t="s">
        <v>1338</v>
      </c>
      <c r="CQ1574" s="1090"/>
    </row>
    <row r="1575" spans="79:95">
      <c r="CB1575" s="1090"/>
      <c r="CQ1575" s="1090"/>
    </row>
    <row r="1576" spans="79:95">
      <c r="CB1576" s="1090"/>
      <c r="CC1576" s="1083" t="s">
        <v>1339</v>
      </c>
      <c r="CD1576" s="1088" t="s">
        <v>1340</v>
      </c>
      <c r="CQ1576" s="1090"/>
    </row>
    <row r="1577" spans="79:95">
      <c r="CB1577" s="1090"/>
      <c r="CQ1577" s="1090"/>
    </row>
    <row r="1578" spans="79:95">
      <c r="CB1578" s="1090"/>
      <c r="CC1578" s="1083" t="s">
        <v>1341</v>
      </c>
      <c r="CD1578" s="1088" t="s">
        <v>1342</v>
      </c>
      <c r="CQ1578" s="1090"/>
    </row>
    <row r="1579" spans="79:95">
      <c r="CB1579" s="1090"/>
      <c r="CQ1579" s="1090"/>
    </row>
    <row r="1580" spans="79:95">
      <c r="CB1580" s="1090"/>
      <c r="CC1580" s="1083" t="s">
        <v>1343</v>
      </c>
      <c r="CD1580" s="1088" t="s">
        <v>1344</v>
      </c>
      <c r="CQ1580" s="1090"/>
    </row>
    <row r="1581" spans="79:95">
      <c r="CB1581" s="1090"/>
      <c r="CQ1581" s="1090"/>
    </row>
    <row r="1582" spans="79:95">
      <c r="CB1582" s="1091"/>
      <c r="CC1582" s="1093" t="s">
        <v>1345</v>
      </c>
      <c r="CD1582" s="1092" t="s">
        <v>1346</v>
      </c>
      <c r="CE1582" s="1089"/>
      <c r="CF1582" s="1089"/>
      <c r="CG1582" s="1089"/>
      <c r="CH1582" s="1089"/>
      <c r="CI1582" s="1089"/>
      <c r="CJ1582" s="1089"/>
      <c r="CK1582" s="1089"/>
      <c r="CL1582" s="1089"/>
      <c r="CM1582" s="1089"/>
      <c r="CN1582" s="1089"/>
      <c r="CO1582" s="1089"/>
      <c r="CP1582" s="1089"/>
      <c r="CQ1582" s="1090"/>
    </row>
    <row r="1583" spans="79:95">
      <c r="CB1583" s="1089"/>
      <c r="CC1583" s="1089"/>
      <c r="CD1583" s="1089"/>
      <c r="CE1583" s="1089"/>
      <c r="CF1583" s="1089"/>
      <c r="CG1583" s="1089"/>
      <c r="CH1583" s="1089"/>
      <c r="CI1583" s="1089"/>
      <c r="CJ1583" s="1089"/>
      <c r="CK1583" s="1089"/>
      <c r="CL1583" s="1089"/>
      <c r="CM1583" s="1089"/>
      <c r="CN1583" s="1089"/>
    </row>
    <row r="1584" spans="79:95">
      <c r="CA1584" s="1088" t="s">
        <v>1254</v>
      </c>
      <c r="CB1584" s="1090"/>
      <c r="CC1584" s="1083" t="s">
        <v>1347</v>
      </c>
      <c r="CD1584" s="1088" t="s">
        <v>1348</v>
      </c>
      <c r="CO1584" s="1090"/>
    </row>
    <row r="1585" spans="80:93">
      <c r="CB1585" s="1090"/>
      <c r="CO1585" s="1090"/>
    </row>
    <row r="1586" spans="80:93">
      <c r="CB1586" s="1090"/>
      <c r="CC1586" s="1083" t="s">
        <v>1349</v>
      </c>
      <c r="CD1586" s="1088" t="s">
        <v>1350</v>
      </c>
      <c r="CE1586" s="1088" t="s">
        <v>1351</v>
      </c>
      <c r="CF1586" s="1088" t="s">
        <v>1352</v>
      </c>
      <c r="CG1586" s="1088" t="s">
        <v>1353</v>
      </c>
      <c r="CH1586" s="1088" t="s">
        <v>1354</v>
      </c>
      <c r="CI1586" s="1088" t="s">
        <v>1355</v>
      </c>
      <c r="CJ1586" s="1088" t="s">
        <v>1356</v>
      </c>
      <c r="CK1586" s="1088" t="s">
        <v>1357</v>
      </c>
      <c r="CO1586" s="1090"/>
    </row>
    <row r="1587" spans="80:93">
      <c r="CB1587" s="1090"/>
      <c r="CD1587" s="1088" t="s">
        <v>1358</v>
      </c>
      <c r="CE1587" s="1088" t="s">
        <v>1359</v>
      </c>
      <c r="CF1587" s="1088" t="s">
        <v>1360</v>
      </c>
      <c r="CG1587" s="1088" t="s">
        <v>1361</v>
      </c>
      <c r="CH1587" s="1088" t="s">
        <v>1362</v>
      </c>
      <c r="CI1587" s="1088" t="s">
        <v>1363</v>
      </c>
      <c r="CJ1587" s="1088" t="s">
        <v>1364</v>
      </c>
      <c r="CK1587" s="1088" t="s">
        <v>1365</v>
      </c>
      <c r="CO1587" s="1090"/>
    </row>
    <row r="1588" spans="80:93">
      <c r="CB1588" s="1090"/>
      <c r="CD1588" s="1088" t="s">
        <v>1366</v>
      </c>
      <c r="CE1588" s="1088" t="s">
        <v>1367</v>
      </c>
      <c r="CF1588" s="1088" t="s">
        <v>1368</v>
      </c>
      <c r="CG1588" s="1088" t="s">
        <v>1369</v>
      </c>
      <c r="CH1588" s="1088" t="s">
        <v>1370</v>
      </c>
      <c r="CI1588" s="1088" t="s">
        <v>1371</v>
      </c>
      <c r="CJ1588" s="1088" t="s">
        <v>1372</v>
      </c>
      <c r="CK1588" s="1088" t="s">
        <v>1373</v>
      </c>
      <c r="CO1588" s="1090"/>
    </row>
    <row r="1589" spans="80:93">
      <c r="CB1589" s="1090"/>
      <c r="CO1589" s="1090"/>
    </row>
    <row r="1590" spans="80:93">
      <c r="CB1590" s="1090"/>
      <c r="CC1590" s="1083" t="s">
        <v>1374</v>
      </c>
      <c r="CD1590" s="1088" t="s">
        <v>1375</v>
      </c>
      <c r="CO1590" s="1090"/>
    </row>
    <row r="1591" spans="80:93">
      <c r="CB1591" s="1090"/>
      <c r="CO1591" s="1090"/>
    </row>
    <row r="1592" spans="80:93">
      <c r="CB1592" s="1090"/>
      <c r="CC1592" s="1083" t="s">
        <v>1376</v>
      </c>
      <c r="CD1592" s="1088" t="s">
        <v>1377</v>
      </c>
      <c r="CO1592" s="1090"/>
    </row>
    <row r="1593" spans="80:93">
      <c r="CB1593" s="1090"/>
      <c r="CO1593" s="1090"/>
    </row>
    <row r="1594" spans="80:93">
      <c r="CB1594" s="1090"/>
      <c r="CC1594" s="1083" t="s">
        <v>1378</v>
      </c>
      <c r="CD1594" s="1088" t="s">
        <v>1379</v>
      </c>
      <c r="CO1594" s="1090"/>
    </row>
    <row r="1595" spans="80:93">
      <c r="CB1595" s="1090"/>
      <c r="CO1595" s="1090"/>
    </row>
    <row r="1596" spans="80:93">
      <c r="CB1596" s="1090"/>
      <c r="CC1596" s="1083" t="s">
        <v>1380</v>
      </c>
      <c r="CD1596" s="1088" t="s">
        <v>1381</v>
      </c>
      <c r="CO1596" s="1090"/>
    </row>
    <row r="1597" spans="80:93">
      <c r="CB1597" s="1090"/>
      <c r="CO1597" s="1090"/>
    </row>
    <row r="1598" spans="80:93">
      <c r="CB1598" s="1090"/>
      <c r="CC1598" s="1083" t="s">
        <v>1382</v>
      </c>
      <c r="CD1598" s="1088" t="s">
        <v>1383</v>
      </c>
      <c r="CO1598" s="1090"/>
    </row>
    <row r="1599" spans="80:93">
      <c r="CB1599" s="1090"/>
      <c r="CO1599" s="1090"/>
    </row>
    <row r="1600" spans="80:93">
      <c r="CB1600" s="1090"/>
      <c r="CC1600" s="1083" t="s">
        <v>1384</v>
      </c>
      <c r="CD1600" s="1088" t="s">
        <v>1385</v>
      </c>
      <c r="CO1600" s="1090"/>
    </row>
    <row r="1601" spans="79:97">
      <c r="CB1601" s="1090"/>
      <c r="CO1601" s="1090"/>
    </row>
    <row r="1602" spans="79:97">
      <c r="CB1602" s="1090"/>
      <c r="CC1602" s="1083" t="s">
        <v>1386</v>
      </c>
      <c r="CD1602" s="1088" t="s">
        <v>1387</v>
      </c>
      <c r="CO1602" s="1090"/>
    </row>
    <row r="1603" spans="79:97">
      <c r="CB1603" s="1090"/>
      <c r="CO1603" s="1090"/>
    </row>
    <row r="1604" spans="79:97">
      <c r="CB1604" s="1091"/>
      <c r="CC1604" s="1093" t="s">
        <v>1388</v>
      </c>
      <c r="CD1604" s="1092" t="s">
        <v>1389</v>
      </c>
      <c r="CE1604" s="1089"/>
      <c r="CF1604" s="1089"/>
      <c r="CG1604" s="1089"/>
      <c r="CH1604" s="1089"/>
      <c r="CI1604" s="1089"/>
      <c r="CJ1604" s="1089"/>
      <c r="CK1604" s="1089"/>
      <c r="CL1604" s="1089"/>
      <c r="CM1604" s="1089"/>
      <c r="CN1604" s="1089"/>
      <c r="CO1604" s="1090"/>
    </row>
    <row r="1606" spans="79:97">
      <c r="CB1606" s="1089"/>
      <c r="CC1606" s="1089"/>
      <c r="CD1606" s="1089"/>
      <c r="CE1606" s="1089"/>
      <c r="CF1606" s="1089"/>
      <c r="CG1606" s="1089"/>
      <c r="CH1606" s="1089"/>
      <c r="CI1606" s="1089"/>
      <c r="CJ1606" s="1089"/>
      <c r="CK1606" s="1089"/>
      <c r="CL1606" s="1089"/>
      <c r="CM1606" s="1089"/>
      <c r="CN1606" s="1089"/>
      <c r="CO1606" s="1089"/>
      <c r="CP1606" s="1089"/>
      <c r="CQ1606" s="1089"/>
      <c r="CR1606" s="1089"/>
    </row>
    <row r="1607" spans="79:97">
      <c r="CA1607" s="1088" t="s">
        <v>1254</v>
      </c>
      <c r="CB1607" s="1090"/>
      <c r="CC1607" s="1083" t="s">
        <v>1390</v>
      </c>
      <c r="CD1607" s="1088" t="s">
        <v>1391</v>
      </c>
      <c r="CS1607" s="1090"/>
    </row>
    <row r="1608" spans="79:97">
      <c r="CB1608" s="1090"/>
      <c r="CS1608" s="1090"/>
    </row>
    <row r="1609" spans="79:97">
      <c r="CB1609" s="1090"/>
      <c r="CC1609" s="1083" t="s">
        <v>1392</v>
      </c>
      <c r="CD1609" s="1088" t="s">
        <v>1393</v>
      </c>
      <c r="CE1609" s="1088" t="s">
        <v>1394</v>
      </c>
      <c r="CF1609" s="1088" t="s">
        <v>1395</v>
      </c>
      <c r="CG1609" s="1088" t="s">
        <v>1396</v>
      </c>
      <c r="CH1609" s="1088" t="s">
        <v>1397</v>
      </c>
      <c r="CI1609" s="1088" t="s">
        <v>1398</v>
      </c>
      <c r="CJ1609" s="1088" t="s">
        <v>1399</v>
      </c>
      <c r="CS1609" s="1090"/>
    </row>
    <row r="1610" spans="79:97">
      <c r="CB1610" s="1090"/>
      <c r="CD1610" s="1088" t="s">
        <v>1400</v>
      </c>
      <c r="CE1610" s="1088" t="s">
        <v>1401</v>
      </c>
      <c r="CF1610" s="1088" t="s">
        <v>1402</v>
      </c>
      <c r="CG1610" s="1088" t="s">
        <v>1403</v>
      </c>
      <c r="CH1610" s="1088" t="s">
        <v>1404</v>
      </c>
      <c r="CI1610" s="1088" t="s">
        <v>1405</v>
      </c>
      <c r="CJ1610" s="1088" t="s">
        <v>1406</v>
      </c>
      <c r="CS1610" s="1090"/>
    </row>
    <row r="1611" spans="79:97">
      <c r="CB1611" s="1090"/>
      <c r="CD1611" s="1088" t="s">
        <v>1407</v>
      </c>
      <c r="CE1611" s="1088" t="s">
        <v>1408</v>
      </c>
      <c r="CF1611" s="1088" t="s">
        <v>1409</v>
      </c>
      <c r="CG1611" s="1088" t="s">
        <v>1410</v>
      </c>
      <c r="CH1611" s="1088" t="s">
        <v>1411</v>
      </c>
      <c r="CI1611" s="1088" t="s">
        <v>1412</v>
      </c>
      <c r="CJ1611" s="1088" t="s">
        <v>1413</v>
      </c>
      <c r="CS1611" s="1090"/>
    </row>
    <row r="1612" spans="79:97">
      <c r="CB1612" s="1090"/>
      <c r="CS1612" s="1090"/>
    </row>
    <row r="1613" spans="79:97">
      <c r="CB1613" s="1090"/>
      <c r="CC1613" s="1083" t="s">
        <v>1414</v>
      </c>
      <c r="CD1613" s="1088" t="s">
        <v>1415</v>
      </c>
      <c r="CS1613" s="1090"/>
    </row>
    <row r="1614" spans="79:97">
      <c r="CB1614" s="1090"/>
      <c r="CS1614" s="1090"/>
    </row>
    <row r="1615" spans="79:97">
      <c r="CB1615" s="1090"/>
      <c r="CC1615" s="1083" t="s">
        <v>1416</v>
      </c>
      <c r="CD1615" s="1088" t="s">
        <v>1417</v>
      </c>
      <c r="CS1615" s="1090"/>
    </row>
    <row r="1616" spans="79:97">
      <c r="CB1616" s="1090"/>
      <c r="CS1616" s="1090"/>
    </row>
    <row r="1617" spans="80:97">
      <c r="CB1617" s="1090"/>
      <c r="CC1617" s="1083" t="s">
        <v>1418</v>
      </c>
      <c r="CD1617" s="1088" t="s">
        <v>1419</v>
      </c>
      <c r="CS1617" s="1090"/>
    </row>
    <row r="1618" spans="80:97">
      <c r="CB1618" s="1090"/>
      <c r="CS1618" s="1090"/>
    </row>
    <row r="1619" spans="80:97">
      <c r="CB1619" s="1090"/>
      <c r="CC1619" s="1083" t="s">
        <v>1420</v>
      </c>
      <c r="CD1619" s="1088" t="s">
        <v>1421</v>
      </c>
      <c r="CS1619" s="1090"/>
    </row>
    <row r="1620" spans="80:97">
      <c r="CB1620" s="1090"/>
      <c r="CS1620" s="1090"/>
    </row>
    <row r="1621" spans="80:97">
      <c r="CB1621" s="1090"/>
      <c r="CC1621" s="1083" t="s">
        <v>1422</v>
      </c>
      <c r="CD1621" s="1088" t="s">
        <v>1415</v>
      </c>
      <c r="CS1621" s="1090"/>
    </row>
    <row r="1622" spans="80:97">
      <c r="CB1622" s="1090"/>
      <c r="CD1622" s="1088" t="s">
        <v>1417</v>
      </c>
      <c r="CS1622" s="1090"/>
    </row>
    <row r="1623" spans="80:97">
      <c r="CB1623" s="1090"/>
      <c r="CS1623" s="1090"/>
    </row>
    <row r="1624" spans="80:97">
      <c r="CB1624" s="1090"/>
      <c r="CC1624" s="1083" t="s">
        <v>1423</v>
      </c>
      <c r="CD1624" s="1088" t="s">
        <v>1419</v>
      </c>
      <c r="CS1624" s="1090"/>
    </row>
    <row r="1625" spans="80:97">
      <c r="CB1625" s="1090"/>
      <c r="CD1625" s="1088" t="s">
        <v>1421</v>
      </c>
      <c r="CS1625" s="1090"/>
    </row>
    <row r="1626" spans="80:97">
      <c r="CB1626" s="1090"/>
      <c r="CS1626" s="1090"/>
    </row>
    <row r="1627" spans="80:97">
      <c r="CB1627" s="1090"/>
      <c r="CC1627" s="1083" t="s">
        <v>1424</v>
      </c>
      <c r="CD1627" s="1088" t="s">
        <v>1415</v>
      </c>
      <c r="CS1627" s="1090"/>
    </row>
    <row r="1628" spans="80:97">
      <c r="CB1628" s="1090"/>
      <c r="CD1628" s="1088" t="s">
        <v>1417</v>
      </c>
      <c r="CS1628" s="1090"/>
    </row>
    <row r="1629" spans="80:97">
      <c r="CB1629" s="1090"/>
      <c r="CD1629" s="1088" t="s">
        <v>1419</v>
      </c>
      <c r="CS1629" s="1090"/>
    </row>
    <row r="1630" spans="80:97">
      <c r="CB1630" s="1091"/>
      <c r="CC1630" s="1089"/>
      <c r="CD1630" s="1092" t="s">
        <v>1421</v>
      </c>
      <c r="CE1630" s="1089"/>
      <c r="CF1630" s="1089"/>
      <c r="CG1630" s="1089"/>
      <c r="CH1630" s="1089"/>
      <c r="CI1630" s="1089"/>
      <c r="CJ1630" s="1089"/>
      <c r="CK1630" s="1089"/>
      <c r="CL1630" s="1089"/>
      <c r="CM1630" s="1089"/>
      <c r="CN1630" s="1089"/>
      <c r="CO1630" s="1089"/>
      <c r="CP1630" s="1089"/>
      <c r="CQ1630" s="1089"/>
      <c r="CR1630" s="1089"/>
      <c r="CS1630" s="1090"/>
    </row>
    <row r="1632" spans="80:97">
      <c r="CB1632" s="1089"/>
      <c r="CC1632" s="1089"/>
      <c r="CD1632" s="1089"/>
      <c r="CE1632" s="1089"/>
      <c r="CF1632" s="1089"/>
      <c r="CG1632" s="1089"/>
      <c r="CH1632" s="1089"/>
      <c r="CI1632" s="1089"/>
      <c r="CJ1632" s="1089"/>
    </row>
    <row r="1633" spans="79:95">
      <c r="CA1633" s="1088" t="s">
        <v>1425</v>
      </c>
      <c r="CB1633" s="1090"/>
      <c r="CC1633" s="1083" t="s">
        <v>1426</v>
      </c>
      <c r="CD1633" s="1088" t="s">
        <v>1427</v>
      </c>
      <c r="CK1633" s="1090"/>
    </row>
    <row r="1634" spans="79:95">
      <c r="CB1634" s="1090"/>
      <c r="CK1634" s="1090"/>
    </row>
    <row r="1635" spans="79:95">
      <c r="CB1635" s="1090"/>
      <c r="CC1635" s="1083" t="s">
        <v>1428</v>
      </c>
      <c r="CD1635" s="1088" t="s">
        <v>1245</v>
      </c>
      <c r="CE1635" s="1088" t="s">
        <v>1246</v>
      </c>
      <c r="CF1635" s="1088" t="s">
        <v>1247</v>
      </c>
      <c r="CK1635" s="1090"/>
    </row>
    <row r="1636" spans="79:95">
      <c r="CB1636" s="1090"/>
      <c r="CD1636" s="1088" t="s">
        <v>1248</v>
      </c>
      <c r="CE1636" s="1088" t="s">
        <v>1249</v>
      </c>
      <c r="CF1636" s="1088" t="s">
        <v>1250</v>
      </c>
      <c r="CK1636" s="1090"/>
    </row>
    <row r="1637" spans="79:95">
      <c r="CB1637" s="1091"/>
      <c r="CC1637" s="1089"/>
      <c r="CD1637" s="1092" t="s">
        <v>1429</v>
      </c>
      <c r="CE1637" s="1092" t="s">
        <v>1430</v>
      </c>
      <c r="CF1637" s="1092" t="s">
        <v>1431</v>
      </c>
      <c r="CG1637" s="1089"/>
      <c r="CH1637" s="1089"/>
      <c r="CI1637" s="1089"/>
      <c r="CJ1637" s="1089"/>
      <c r="CK1637" s="1090"/>
    </row>
    <row r="1638" spans="79:95">
      <c r="CB1638" s="1089"/>
      <c r="CC1638" s="1089"/>
      <c r="CD1638" s="1089"/>
      <c r="CE1638" s="1089"/>
      <c r="CF1638" s="1089"/>
      <c r="CG1638" s="1089"/>
      <c r="CH1638" s="1089"/>
      <c r="CI1638" s="1089"/>
      <c r="CJ1638" s="1089"/>
      <c r="CK1638" s="1089"/>
      <c r="CL1638" s="1089"/>
      <c r="CM1638" s="1089"/>
      <c r="CN1638" s="1089"/>
      <c r="CO1638" s="1089"/>
      <c r="CP1638" s="1089"/>
    </row>
    <row r="1639" spans="79:95">
      <c r="CA1639" s="1088" t="s">
        <v>1432</v>
      </c>
      <c r="CB1639" s="1090"/>
      <c r="CC1639" s="1083" t="s">
        <v>1433</v>
      </c>
      <c r="CD1639" s="1088" t="s">
        <v>1434</v>
      </c>
      <c r="CQ1639" s="1090"/>
    </row>
    <row r="1640" spans="79:95">
      <c r="CB1640" s="1090"/>
      <c r="CQ1640" s="1090"/>
    </row>
    <row r="1641" spans="79:95">
      <c r="CB1641" s="1090"/>
      <c r="CC1641" s="1083" t="s">
        <v>1435</v>
      </c>
      <c r="CD1641" s="1088" t="s">
        <v>1258</v>
      </c>
      <c r="CE1641" s="1088" t="s">
        <v>1259</v>
      </c>
      <c r="CQ1641" s="1090"/>
    </row>
    <row r="1642" spans="79:95">
      <c r="CB1642" s="1090"/>
      <c r="CD1642" s="1088" t="s">
        <v>1260</v>
      </c>
      <c r="CE1642" s="1088" t="s">
        <v>1261</v>
      </c>
      <c r="CQ1642" s="1090"/>
    </row>
    <row r="1643" spans="79:95">
      <c r="CB1643" s="1091"/>
      <c r="CC1643" s="1089"/>
      <c r="CD1643" s="1092" t="s">
        <v>1436</v>
      </c>
      <c r="CE1643" s="1092" t="s">
        <v>1437</v>
      </c>
      <c r="CF1643" s="1089"/>
      <c r="CG1643" s="1089"/>
      <c r="CH1643" s="1089"/>
      <c r="CI1643" s="1089"/>
      <c r="CJ1643" s="1089"/>
      <c r="CK1643" s="1089"/>
      <c r="CL1643" s="1089"/>
      <c r="CM1643" s="1089"/>
      <c r="CN1643" s="1089"/>
      <c r="CO1643" s="1089"/>
      <c r="CP1643" s="1089"/>
      <c r="CQ1643" s="1090"/>
    </row>
    <row r="1644" spans="79:95">
      <c r="CB1644" s="1090"/>
      <c r="CQ1644" s="1090"/>
    </row>
    <row r="1645" spans="79:95">
      <c r="CA1645" s="1088" t="s">
        <v>1438</v>
      </c>
      <c r="CB1645" s="1090"/>
      <c r="CC1645" s="1083" t="s">
        <v>1439</v>
      </c>
      <c r="CD1645" s="1088" t="s">
        <v>1440</v>
      </c>
      <c r="CQ1645" s="1090"/>
    </row>
    <row r="1646" spans="79:95">
      <c r="CB1646" s="1090"/>
      <c r="CQ1646" s="1090"/>
    </row>
    <row r="1647" spans="79:95">
      <c r="CB1647" s="1090"/>
      <c r="CC1647" s="1083" t="s">
        <v>1441</v>
      </c>
      <c r="CD1647" s="1088" t="s">
        <v>1205</v>
      </c>
      <c r="CE1647" s="1088" t="s">
        <v>1206</v>
      </c>
      <c r="CF1647" s="1088" t="s">
        <v>1207</v>
      </c>
      <c r="CG1647" s="1088" t="s">
        <v>1208</v>
      </c>
      <c r="CH1647" s="1088" t="s">
        <v>1268</v>
      </c>
      <c r="CI1647" s="1088" t="s">
        <v>1269</v>
      </c>
      <c r="CJ1647" s="1088" t="s">
        <v>1270</v>
      </c>
      <c r="CK1647" s="1088" t="s">
        <v>1271</v>
      </c>
      <c r="CQ1647" s="1090"/>
    </row>
    <row r="1648" spans="79:95">
      <c r="CB1648" s="1090"/>
      <c r="CD1648" s="1088" t="s">
        <v>1272</v>
      </c>
      <c r="CE1648" s="1088" t="s">
        <v>1273</v>
      </c>
      <c r="CF1648" s="1088" t="s">
        <v>1274</v>
      </c>
      <c r="CG1648" s="1088" t="s">
        <v>1275</v>
      </c>
      <c r="CH1648" s="1088" t="s">
        <v>1276</v>
      </c>
      <c r="CI1648" s="1088" t="s">
        <v>1277</v>
      </c>
      <c r="CJ1648" s="1088" t="s">
        <v>1278</v>
      </c>
      <c r="CK1648" s="1088" t="s">
        <v>1279</v>
      </c>
      <c r="CQ1648" s="1090"/>
    </row>
    <row r="1649" spans="80:95">
      <c r="CB1649" s="1090"/>
      <c r="CD1649" s="1088" t="s">
        <v>1442</v>
      </c>
      <c r="CE1649" s="1088" t="s">
        <v>1443</v>
      </c>
      <c r="CF1649" s="1088" t="s">
        <v>1444</v>
      </c>
      <c r="CG1649" s="1088" t="s">
        <v>1445</v>
      </c>
      <c r="CH1649" s="1088" t="s">
        <v>1446</v>
      </c>
      <c r="CI1649" s="1088" t="s">
        <v>1447</v>
      </c>
      <c r="CJ1649" s="1088" t="s">
        <v>1448</v>
      </c>
      <c r="CK1649" s="1088" t="s">
        <v>1449</v>
      </c>
      <c r="CQ1649" s="1090"/>
    </row>
    <row r="1650" spans="80:95">
      <c r="CB1650" s="1090"/>
      <c r="CQ1650" s="1090"/>
    </row>
    <row r="1651" spans="80:95">
      <c r="CB1651" s="1090"/>
      <c r="CC1651" s="1083" t="s">
        <v>1450</v>
      </c>
      <c r="CD1651" s="1088" t="s">
        <v>1451</v>
      </c>
      <c r="CQ1651" s="1090"/>
    </row>
    <row r="1652" spans="80:95">
      <c r="CB1652" s="1090"/>
      <c r="CQ1652" s="1090"/>
    </row>
    <row r="1653" spans="80:95">
      <c r="CB1653" s="1090"/>
      <c r="CC1653" s="1083" t="s">
        <v>1452</v>
      </c>
      <c r="CD1653" s="1088" t="s">
        <v>1453</v>
      </c>
      <c r="CQ1653" s="1090"/>
    </row>
    <row r="1654" spans="80:95">
      <c r="CB1654" s="1090"/>
      <c r="CQ1654" s="1090"/>
    </row>
    <row r="1655" spans="80:95">
      <c r="CB1655" s="1090"/>
      <c r="CC1655" s="1083" t="s">
        <v>1454</v>
      </c>
      <c r="CD1655" s="1088" t="s">
        <v>1455</v>
      </c>
      <c r="CQ1655" s="1090"/>
    </row>
    <row r="1656" spans="80:95">
      <c r="CB1656" s="1090"/>
      <c r="CQ1656" s="1090"/>
    </row>
    <row r="1657" spans="80:95">
      <c r="CB1657" s="1090"/>
      <c r="CC1657" s="1083" t="s">
        <v>1456</v>
      </c>
      <c r="CD1657" s="1088" t="s">
        <v>1457</v>
      </c>
      <c r="CQ1657" s="1090"/>
    </row>
    <row r="1658" spans="80:95">
      <c r="CB1658" s="1090"/>
      <c r="CQ1658" s="1090"/>
    </row>
    <row r="1659" spans="80:95">
      <c r="CB1659" s="1090"/>
      <c r="CC1659" s="1083" t="s">
        <v>1458</v>
      </c>
      <c r="CD1659" s="1088" t="s">
        <v>1459</v>
      </c>
      <c r="CQ1659" s="1090"/>
    </row>
    <row r="1660" spans="80:95">
      <c r="CB1660" s="1090"/>
      <c r="CQ1660" s="1090"/>
    </row>
    <row r="1661" spans="80:95">
      <c r="CB1661" s="1090"/>
      <c r="CC1661" s="1083" t="s">
        <v>1460</v>
      </c>
      <c r="CD1661" s="1088" t="s">
        <v>1461</v>
      </c>
      <c r="CQ1661" s="1090"/>
    </row>
    <row r="1662" spans="80:95">
      <c r="CB1662" s="1090"/>
      <c r="CQ1662" s="1090"/>
    </row>
    <row r="1663" spans="80:95">
      <c r="CB1663" s="1090"/>
      <c r="CC1663" s="1083" t="s">
        <v>1462</v>
      </c>
      <c r="CD1663" s="1088" t="s">
        <v>1463</v>
      </c>
      <c r="CQ1663" s="1090"/>
    </row>
    <row r="1664" spans="80:95">
      <c r="CB1664" s="1090"/>
      <c r="CQ1664" s="1090"/>
    </row>
    <row r="1665" spans="79:95">
      <c r="CB1665" s="1091"/>
      <c r="CC1665" s="1093" t="s">
        <v>1464</v>
      </c>
      <c r="CD1665" s="1092" t="s">
        <v>1465</v>
      </c>
      <c r="CE1665" s="1089"/>
      <c r="CF1665" s="1089"/>
      <c r="CG1665" s="1089"/>
      <c r="CH1665" s="1089"/>
      <c r="CI1665" s="1089"/>
      <c r="CJ1665" s="1089"/>
      <c r="CK1665" s="1089"/>
      <c r="CL1665" s="1089"/>
      <c r="CM1665" s="1089"/>
      <c r="CN1665" s="1089"/>
      <c r="CO1665" s="1089"/>
      <c r="CP1665" s="1089"/>
      <c r="CQ1665" s="1090"/>
    </row>
    <row r="1666" spans="79:95">
      <c r="CB1666" s="1090"/>
      <c r="CQ1666" s="1090"/>
    </row>
    <row r="1667" spans="79:95">
      <c r="CB1667" s="1090"/>
      <c r="CQ1667" s="1090"/>
    </row>
    <row r="1668" spans="79:95">
      <c r="CA1668" s="1088" t="s">
        <v>1438</v>
      </c>
      <c r="CB1668" s="1090"/>
      <c r="CC1668" s="1083" t="s">
        <v>1466</v>
      </c>
      <c r="CD1668" s="1088" t="s">
        <v>1467</v>
      </c>
      <c r="CQ1668" s="1090"/>
    </row>
    <row r="1669" spans="79:95">
      <c r="CB1669" s="1090"/>
      <c r="CQ1669" s="1090"/>
    </row>
    <row r="1670" spans="79:95">
      <c r="CB1670" s="1090"/>
      <c r="CC1670" s="1083" t="s">
        <v>1468</v>
      </c>
      <c r="CD1670" s="1088" t="s">
        <v>1307</v>
      </c>
      <c r="CE1670" s="1088" t="s">
        <v>1308</v>
      </c>
      <c r="CF1670" s="1088" t="s">
        <v>1309</v>
      </c>
      <c r="CG1670" s="1088" t="s">
        <v>1310</v>
      </c>
      <c r="CH1670" s="1088" t="s">
        <v>1311</v>
      </c>
      <c r="CI1670" s="1088" t="s">
        <v>1312</v>
      </c>
      <c r="CJ1670" s="1088" t="s">
        <v>1313</v>
      </c>
      <c r="CK1670" s="1088" t="s">
        <v>1314</v>
      </c>
      <c r="CQ1670" s="1090"/>
    </row>
    <row r="1671" spans="79:95">
      <c r="CB1671" s="1090"/>
      <c r="CD1671" s="1088" t="s">
        <v>1315</v>
      </c>
      <c r="CE1671" s="1088" t="s">
        <v>1316</v>
      </c>
      <c r="CF1671" s="1088" t="s">
        <v>1317</v>
      </c>
      <c r="CG1671" s="1088" t="s">
        <v>1318</v>
      </c>
      <c r="CH1671" s="1088" t="s">
        <v>1319</v>
      </c>
      <c r="CI1671" s="1088" t="s">
        <v>1320</v>
      </c>
      <c r="CJ1671" s="1088" t="s">
        <v>1321</v>
      </c>
      <c r="CK1671" s="1088" t="s">
        <v>1322</v>
      </c>
      <c r="CQ1671" s="1090"/>
    </row>
    <row r="1672" spans="79:95">
      <c r="CB1672" s="1090"/>
      <c r="CD1672" s="1088" t="s">
        <v>1469</v>
      </c>
      <c r="CE1672" s="1088" t="s">
        <v>1470</v>
      </c>
      <c r="CF1672" s="1088" t="s">
        <v>1471</v>
      </c>
      <c r="CG1672" s="1088" t="s">
        <v>1472</v>
      </c>
      <c r="CH1672" s="1088" t="s">
        <v>1473</v>
      </c>
      <c r="CI1672" s="1088" t="s">
        <v>1474</v>
      </c>
      <c r="CJ1672" s="1088" t="s">
        <v>1475</v>
      </c>
      <c r="CK1672" s="1088" t="s">
        <v>1476</v>
      </c>
      <c r="CQ1672" s="1090"/>
    </row>
    <row r="1673" spans="79:95">
      <c r="CB1673" s="1090"/>
      <c r="CQ1673" s="1090"/>
    </row>
    <row r="1674" spans="79:95">
      <c r="CB1674" s="1090"/>
      <c r="CC1674" s="1083" t="s">
        <v>1477</v>
      </c>
      <c r="CD1674" s="1088" t="s">
        <v>1478</v>
      </c>
      <c r="CQ1674" s="1090"/>
    </row>
    <row r="1675" spans="79:95">
      <c r="CB1675" s="1090"/>
      <c r="CQ1675" s="1090"/>
    </row>
    <row r="1676" spans="79:95">
      <c r="CB1676" s="1090"/>
      <c r="CC1676" s="1083" t="s">
        <v>1479</v>
      </c>
      <c r="CD1676" s="1088" t="s">
        <v>1480</v>
      </c>
      <c r="CQ1676" s="1090"/>
    </row>
    <row r="1677" spans="79:95">
      <c r="CB1677" s="1090"/>
      <c r="CQ1677" s="1090"/>
    </row>
    <row r="1678" spans="79:95">
      <c r="CB1678" s="1090"/>
      <c r="CC1678" s="1083" t="s">
        <v>1481</v>
      </c>
      <c r="CD1678" s="1088" t="s">
        <v>1482</v>
      </c>
      <c r="CQ1678" s="1090"/>
    </row>
    <row r="1679" spans="79:95">
      <c r="CB1679" s="1090"/>
      <c r="CQ1679" s="1090"/>
    </row>
    <row r="1680" spans="79:95">
      <c r="CB1680" s="1090"/>
      <c r="CC1680" s="1083" t="s">
        <v>1483</v>
      </c>
      <c r="CD1680" s="1088" t="s">
        <v>1484</v>
      </c>
      <c r="CQ1680" s="1090"/>
    </row>
    <row r="1681" spans="79:95">
      <c r="CB1681" s="1090"/>
      <c r="CQ1681" s="1090"/>
    </row>
    <row r="1682" spans="79:95">
      <c r="CB1682" s="1090"/>
      <c r="CC1682" s="1083" t="s">
        <v>1485</v>
      </c>
      <c r="CD1682" s="1088" t="s">
        <v>1486</v>
      </c>
      <c r="CQ1682" s="1090"/>
    </row>
    <row r="1683" spans="79:95">
      <c r="CB1683" s="1090"/>
      <c r="CQ1683" s="1090"/>
    </row>
    <row r="1684" spans="79:95">
      <c r="CB1684" s="1090"/>
      <c r="CC1684" s="1083" t="s">
        <v>1487</v>
      </c>
      <c r="CD1684" s="1088" t="s">
        <v>1488</v>
      </c>
      <c r="CQ1684" s="1090"/>
    </row>
    <row r="1685" spans="79:95">
      <c r="CB1685" s="1090"/>
      <c r="CQ1685" s="1090"/>
    </row>
    <row r="1686" spans="79:95">
      <c r="CB1686" s="1090"/>
      <c r="CC1686" s="1083" t="s">
        <v>1489</v>
      </c>
      <c r="CD1686" s="1088" t="s">
        <v>1490</v>
      </c>
      <c r="CQ1686" s="1090"/>
    </row>
    <row r="1687" spans="79:95">
      <c r="CB1687" s="1090"/>
      <c r="CQ1687" s="1090"/>
    </row>
    <row r="1688" spans="79:95">
      <c r="CB1688" s="1091"/>
      <c r="CC1688" s="1093" t="s">
        <v>1491</v>
      </c>
      <c r="CD1688" s="1092" t="s">
        <v>1492</v>
      </c>
      <c r="CE1688" s="1089"/>
      <c r="CF1688" s="1089"/>
      <c r="CG1688" s="1089"/>
      <c r="CH1688" s="1089"/>
      <c r="CI1688" s="1089"/>
      <c r="CJ1688" s="1089"/>
      <c r="CK1688" s="1089"/>
      <c r="CL1688" s="1089"/>
      <c r="CM1688" s="1089"/>
      <c r="CN1688" s="1089"/>
      <c r="CO1688" s="1089"/>
      <c r="CP1688" s="1089"/>
      <c r="CQ1688" s="1090"/>
    </row>
    <row r="1689" spans="79:95">
      <c r="CB1689" s="1089"/>
      <c r="CC1689" s="1089"/>
      <c r="CD1689" s="1089"/>
      <c r="CE1689" s="1089"/>
      <c r="CF1689" s="1089"/>
      <c r="CG1689" s="1089"/>
      <c r="CH1689" s="1089"/>
      <c r="CI1689" s="1089"/>
      <c r="CJ1689" s="1089"/>
      <c r="CK1689" s="1089"/>
      <c r="CL1689" s="1089"/>
      <c r="CM1689" s="1089"/>
      <c r="CN1689" s="1089"/>
    </row>
    <row r="1690" spans="79:95">
      <c r="CA1690" s="1088" t="s">
        <v>1432</v>
      </c>
      <c r="CB1690" s="1090"/>
      <c r="CC1690" s="1083" t="s">
        <v>1493</v>
      </c>
      <c r="CD1690" s="1088" t="s">
        <v>1494</v>
      </c>
      <c r="CO1690" s="1090"/>
    </row>
    <row r="1691" spans="79:95">
      <c r="CB1691" s="1090"/>
      <c r="CO1691" s="1090"/>
    </row>
    <row r="1692" spans="79:95">
      <c r="CB1692" s="1090"/>
      <c r="CC1692" s="1083" t="s">
        <v>1495</v>
      </c>
      <c r="CD1692" s="1088" t="s">
        <v>1350</v>
      </c>
      <c r="CE1692" s="1088" t="s">
        <v>1351</v>
      </c>
      <c r="CF1692" s="1088" t="s">
        <v>1352</v>
      </c>
      <c r="CG1692" s="1088" t="s">
        <v>1353</v>
      </c>
      <c r="CH1692" s="1088" t="s">
        <v>1354</v>
      </c>
      <c r="CI1692" s="1088" t="s">
        <v>1355</v>
      </c>
      <c r="CJ1692" s="1088" t="s">
        <v>1356</v>
      </c>
      <c r="CK1692" s="1088" t="s">
        <v>1357</v>
      </c>
      <c r="CO1692" s="1090"/>
    </row>
    <row r="1693" spans="79:95">
      <c r="CB1693" s="1090"/>
      <c r="CD1693" s="1088" t="s">
        <v>1358</v>
      </c>
      <c r="CE1693" s="1088" t="s">
        <v>1359</v>
      </c>
      <c r="CF1693" s="1088" t="s">
        <v>1360</v>
      </c>
      <c r="CG1693" s="1088" t="s">
        <v>1361</v>
      </c>
      <c r="CH1693" s="1088" t="s">
        <v>1362</v>
      </c>
      <c r="CI1693" s="1088" t="s">
        <v>1363</v>
      </c>
      <c r="CJ1693" s="1088" t="s">
        <v>1364</v>
      </c>
      <c r="CK1693" s="1088" t="s">
        <v>1365</v>
      </c>
      <c r="CO1693" s="1090"/>
    </row>
    <row r="1694" spans="79:95">
      <c r="CB1694" s="1090"/>
      <c r="CD1694" s="1088" t="s">
        <v>1496</v>
      </c>
      <c r="CE1694" s="1088" t="s">
        <v>1497</v>
      </c>
      <c r="CF1694" s="1088" t="s">
        <v>1498</v>
      </c>
      <c r="CG1694" s="1088" t="s">
        <v>1499</v>
      </c>
      <c r="CH1694" s="1088" t="s">
        <v>1500</v>
      </c>
      <c r="CI1694" s="1088" t="s">
        <v>1501</v>
      </c>
      <c r="CJ1694" s="1088" t="s">
        <v>1502</v>
      </c>
      <c r="CK1694" s="1088" t="s">
        <v>1503</v>
      </c>
      <c r="CO1694" s="1090"/>
    </row>
    <row r="1695" spans="79:95">
      <c r="CB1695" s="1090"/>
      <c r="CO1695" s="1090"/>
    </row>
    <row r="1696" spans="79:95">
      <c r="CB1696" s="1090"/>
      <c r="CC1696" s="1083" t="s">
        <v>1504</v>
      </c>
      <c r="CD1696" s="1088" t="s">
        <v>1505</v>
      </c>
      <c r="CO1696" s="1090"/>
    </row>
    <row r="1697" spans="80:96">
      <c r="CB1697" s="1090"/>
      <c r="CO1697" s="1090"/>
    </row>
    <row r="1698" spans="80:96">
      <c r="CB1698" s="1090"/>
      <c r="CC1698" s="1083" t="s">
        <v>1506</v>
      </c>
      <c r="CD1698" s="1088" t="s">
        <v>1507</v>
      </c>
      <c r="CO1698" s="1090"/>
    </row>
    <row r="1699" spans="80:96">
      <c r="CB1699" s="1090"/>
      <c r="CO1699" s="1090"/>
    </row>
    <row r="1700" spans="80:96">
      <c r="CB1700" s="1090"/>
      <c r="CC1700" s="1083" t="s">
        <v>1508</v>
      </c>
      <c r="CD1700" s="1088" t="s">
        <v>1509</v>
      </c>
      <c r="CO1700" s="1090"/>
    </row>
    <row r="1701" spans="80:96">
      <c r="CB1701" s="1090"/>
      <c r="CO1701" s="1090"/>
    </row>
    <row r="1702" spans="80:96">
      <c r="CB1702" s="1090"/>
      <c r="CC1702" s="1083" t="s">
        <v>1510</v>
      </c>
      <c r="CD1702" s="1088" t="s">
        <v>1511</v>
      </c>
      <c r="CO1702" s="1090"/>
    </row>
    <row r="1703" spans="80:96">
      <c r="CB1703" s="1090"/>
      <c r="CO1703" s="1090"/>
    </row>
    <row r="1704" spans="80:96">
      <c r="CB1704" s="1090"/>
      <c r="CC1704" s="1083" t="s">
        <v>1512</v>
      </c>
      <c r="CD1704" s="1088" t="s">
        <v>1513</v>
      </c>
      <c r="CO1704" s="1090"/>
    </row>
    <row r="1705" spans="80:96">
      <c r="CB1705" s="1090"/>
      <c r="CO1705" s="1090"/>
    </row>
    <row r="1706" spans="80:96">
      <c r="CB1706" s="1090"/>
      <c r="CC1706" s="1083" t="s">
        <v>1514</v>
      </c>
      <c r="CD1706" s="1088" t="s">
        <v>1515</v>
      </c>
      <c r="CO1706" s="1090"/>
    </row>
    <row r="1707" spans="80:96">
      <c r="CB1707" s="1090"/>
      <c r="CO1707" s="1090"/>
    </row>
    <row r="1708" spans="80:96">
      <c r="CB1708" s="1090"/>
      <c r="CC1708" s="1083" t="s">
        <v>1516</v>
      </c>
      <c r="CD1708" s="1088" t="s">
        <v>1517</v>
      </c>
      <c r="CO1708" s="1090"/>
    </row>
    <row r="1709" spans="80:96">
      <c r="CB1709" s="1090"/>
      <c r="CO1709" s="1090"/>
    </row>
    <row r="1710" spans="80:96">
      <c r="CB1710" s="1091"/>
      <c r="CC1710" s="1093" t="s">
        <v>1518</v>
      </c>
      <c r="CD1710" s="1092" t="s">
        <v>1519</v>
      </c>
      <c r="CE1710" s="1089"/>
      <c r="CF1710" s="1089"/>
      <c r="CG1710" s="1089"/>
      <c r="CH1710" s="1089"/>
      <c r="CI1710" s="1089"/>
      <c r="CJ1710" s="1089"/>
      <c r="CK1710" s="1089"/>
      <c r="CL1710" s="1089"/>
      <c r="CM1710" s="1089"/>
      <c r="CN1710" s="1089"/>
      <c r="CO1710" s="1090"/>
    </row>
    <row r="1712" spans="80:96">
      <c r="CB1712" s="1089"/>
      <c r="CC1712" s="1089"/>
      <c r="CD1712" s="1089"/>
      <c r="CE1712" s="1089"/>
      <c r="CF1712" s="1089"/>
      <c r="CG1712" s="1089"/>
      <c r="CH1712" s="1089"/>
      <c r="CI1712" s="1089"/>
      <c r="CJ1712" s="1089"/>
      <c r="CK1712" s="1089"/>
      <c r="CL1712" s="1089"/>
      <c r="CM1712" s="1089"/>
      <c r="CN1712" s="1089"/>
      <c r="CO1712" s="1089"/>
      <c r="CP1712" s="1089"/>
      <c r="CQ1712" s="1089"/>
      <c r="CR1712" s="1089"/>
    </row>
    <row r="1713" spans="79:97">
      <c r="CA1713" s="1088" t="s">
        <v>1432</v>
      </c>
      <c r="CB1713" s="1090"/>
      <c r="CC1713" s="1083" t="s">
        <v>1520</v>
      </c>
      <c r="CD1713" s="1088" t="s">
        <v>1521</v>
      </c>
      <c r="CS1713" s="1090"/>
    </row>
    <row r="1714" spans="79:97">
      <c r="CB1714" s="1090"/>
      <c r="CS1714" s="1090"/>
    </row>
    <row r="1715" spans="79:97">
      <c r="CB1715" s="1090"/>
      <c r="CC1715" s="1083" t="s">
        <v>1522</v>
      </c>
      <c r="CD1715" s="1088" t="s">
        <v>1393</v>
      </c>
      <c r="CE1715" s="1088" t="s">
        <v>1394</v>
      </c>
      <c r="CF1715" s="1088" t="s">
        <v>1395</v>
      </c>
      <c r="CG1715" s="1088" t="s">
        <v>1396</v>
      </c>
      <c r="CH1715" s="1088" t="s">
        <v>1397</v>
      </c>
      <c r="CI1715" s="1088" t="s">
        <v>1398</v>
      </c>
      <c r="CJ1715" s="1088" t="s">
        <v>1399</v>
      </c>
      <c r="CS1715" s="1090"/>
    </row>
    <row r="1716" spans="79:97">
      <c r="CB1716" s="1090"/>
      <c r="CD1716" s="1088" t="s">
        <v>1400</v>
      </c>
      <c r="CE1716" s="1088" t="s">
        <v>1401</v>
      </c>
      <c r="CF1716" s="1088" t="s">
        <v>1402</v>
      </c>
      <c r="CG1716" s="1088" t="s">
        <v>1403</v>
      </c>
      <c r="CH1716" s="1088" t="s">
        <v>1404</v>
      </c>
      <c r="CI1716" s="1088" t="s">
        <v>1405</v>
      </c>
      <c r="CJ1716" s="1088" t="s">
        <v>1406</v>
      </c>
      <c r="CS1716" s="1090"/>
    </row>
    <row r="1717" spans="79:97">
      <c r="CB1717" s="1090"/>
      <c r="CD1717" s="1088" t="s">
        <v>1523</v>
      </c>
      <c r="CE1717" s="1088" t="s">
        <v>1524</v>
      </c>
      <c r="CF1717" s="1088" t="s">
        <v>1525</v>
      </c>
      <c r="CG1717" s="1088" t="s">
        <v>1526</v>
      </c>
      <c r="CH1717" s="1088" t="s">
        <v>1527</v>
      </c>
      <c r="CI1717" s="1088" t="s">
        <v>1528</v>
      </c>
      <c r="CJ1717" s="1088" t="s">
        <v>1529</v>
      </c>
      <c r="CS1717" s="1090"/>
    </row>
    <row r="1718" spans="79:97">
      <c r="CB1718" s="1090"/>
      <c r="CS1718" s="1090"/>
    </row>
    <row r="1719" spans="79:97">
      <c r="CB1719" s="1090"/>
      <c r="CC1719" s="1083" t="s">
        <v>1530</v>
      </c>
      <c r="CD1719" s="1088" t="s">
        <v>1531</v>
      </c>
      <c r="CS1719" s="1090"/>
    </row>
    <row r="1720" spans="79:97">
      <c r="CB1720" s="1090"/>
      <c r="CS1720" s="1090"/>
    </row>
    <row r="1721" spans="79:97">
      <c r="CB1721" s="1090"/>
      <c r="CC1721" s="1083" t="s">
        <v>1532</v>
      </c>
      <c r="CD1721" s="1088" t="s">
        <v>1533</v>
      </c>
      <c r="CS1721" s="1090"/>
    </row>
    <row r="1722" spans="79:97">
      <c r="CB1722" s="1090"/>
      <c r="CS1722" s="1090"/>
    </row>
    <row r="1723" spans="79:97">
      <c r="CB1723" s="1090"/>
      <c r="CC1723" s="1083" t="s">
        <v>1534</v>
      </c>
      <c r="CD1723" s="1088" t="s">
        <v>1535</v>
      </c>
      <c r="CS1723" s="1090"/>
    </row>
    <row r="1724" spans="79:97">
      <c r="CB1724" s="1090"/>
      <c r="CS1724" s="1090"/>
    </row>
    <row r="1725" spans="79:97">
      <c r="CB1725" s="1090"/>
      <c r="CC1725" s="1083" t="s">
        <v>1536</v>
      </c>
      <c r="CD1725" s="1088" t="s">
        <v>1537</v>
      </c>
      <c r="CS1725" s="1090"/>
    </row>
    <row r="1726" spans="79:97">
      <c r="CB1726" s="1090"/>
      <c r="CS1726" s="1090"/>
    </row>
    <row r="1727" spans="79:97">
      <c r="CB1727" s="1090"/>
      <c r="CC1727" s="1083" t="s">
        <v>1538</v>
      </c>
      <c r="CD1727" s="1088" t="s">
        <v>1531</v>
      </c>
      <c r="CS1727" s="1090"/>
    </row>
    <row r="1728" spans="79:97">
      <c r="CB1728" s="1090"/>
      <c r="CD1728" s="1088" t="s">
        <v>1533</v>
      </c>
      <c r="CS1728" s="1090"/>
    </row>
    <row r="1729" spans="80:97">
      <c r="CB1729" s="1090"/>
      <c r="CS1729" s="1090"/>
    </row>
    <row r="1730" spans="80:97">
      <c r="CB1730" s="1090"/>
      <c r="CC1730" s="1083" t="s">
        <v>1539</v>
      </c>
      <c r="CD1730" s="1088" t="s">
        <v>1535</v>
      </c>
      <c r="CS1730" s="1090"/>
    </row>
    <row r="1731" spans="80:97">
      <c r="CB1731" s="1090"/>
      <c r="CD1731" s="1088" t="s">
        <v>1537</v>
      </c>
      <c r="CS1731" s="1090"/>
    </row>
    <row r="1732" spans="80:97">
      <c r="CB1732" s="1090"/>
      <c r="CS1732" s="1090"/>
    </row>
    <row r="1733" spans="80:97">
      <c r="CB1733" s="1090"/>
      <c r="CC1733" s="1083" t="s">
        <v>1540</v>
      </c>
      <c r="CD1733" s="1088" t="s">
        <v>1531</v>
      </c>
      <c r="CS1733" s="1090"/>
    </row>
    <row r="1734" spans="80:97">
      <c r="CB1734" s="1090"/>
      <c r="CD1734" s="1088" t="s">
        <v>1533</v>
      </c>
      <c r="CS1734" s="1090"/>
    </row>
    <row r="1735" spans="80:97">
      <c r="CB1735" s="1090"/>
      <c r="CD1735" s="1088" t="s">
        <v>1535</v>
      </c>
      <c r="CS1735" s="1090"/>
    </row>
    <row r="1736" spans="80:97">
      <c r="CB1736" s="1091"/>
      <c r="CC1736" s="1089"/>
      <c r="CD1736" s="1092" t="s">
        <v>1537</v>
      </c>
      <c r="CE1736" s="1089"/>
      <c r="CF1736" s="1089"/>
      <c r="CG1736" s="1089"/>
      <c r="CH1736" s="1089"/>
      <c r="CI1736" s="1089"/>
      <c r="CJ1736" s="1089"/>
      <c r="CK1736" s="1089"/>
      <c r="CL1736" s="1089"/>
      <c r="CM1736" s="1089"/>
      <c r="CN1736" s="1089"/>
      <c r="CO1736" s="1089"/>
      <c r="CP1736" s="1089"/>
      <c r="CQ1736" s="1089"/>
      <c r="CR1736" s="1089"/>
      <c r="CS1736" s="1090"/>
    </row>
    <row r="1746" spans="79:93">
      <c r="CB1746" s="1089"/>
      <c r="CC1746" s="1089"/>
      <c r="CD1746" s="1089"/>
      <c r="CE1746" s="1089"/>
      <c r="CF1746" s="1089"/>
      <c r="CG1746" s="1089"/>
      <c r="CH1746" s="1089"/>
      <c r="CI1746" s="1089"/>
      <c r="CJ1746" s="1089"/>
    </row>
    <row r="1747" spans="79:93">
      <c r="CA1747" s="1088" t="s">
        <v>1541</v>
      </c>
      <c r="CB1747" s="1090"/>
      <c r="CC1747" s="1083" t="s">
        <v>1542</v>
      </c>
      <c r="CD1747" s="1088" t="s">
        <v>1543</v>
      </c>
      <c r="CK1747" s="1090"/>
    </row>
    <row r="1748" spans="79:93">
      <c r="CB1748" s="1090"/>
      <c r="CK1748" s="1090"/>
    </row>
    <row r="1749" spans="79:93">
      <c r="CB1749" s="1090"/>
      <c r="CC1749" s="1083" t="s">
        <v>1544</v>
      </c>
      <c r="CD1749" s="1088" t="s">
        <v>1245</v>
      </c>
      <c r="CE1749" s="1088" t="s">
        <v>1246</v>
      </c>
      <c r="CK1749" s="1090"/>
    </row>
    <row r="1750" spans="79:93">
      <c r="CB1750" s="1090"/>
      <c r="CD1750" s="1088" t="s">
        <v>1248</v>
      </c>
      <c r="CE1750" s="1088" t="s">
        <v>1249</v>
      </c>
      <c r="CK1750" s="1090"/>
    </row>
    <row r="1751" spans="79:93">
      <c r="CB1751" s="1091"/>
      <c r="CC1751" s="1089"/>
      <c r="CD1751" s="1092" t="s">
        <v>1545</v>
      </c>
      <c r="CE1751" s="1092" t="s">
        <v>1546</v>
      </c>
      <c r="CF1751" s="1089"/>
      <c r="CG1751" s="1089"/>
      <c r="CH1751" s="1089"/>
      <c r="CI1751" s="1089"/>
      <c r="CJ1751" s="1089"/>
      <c r="CK1751" s="1090"/>
    </row>
    <row r="1753" spans="79:93">
      <c r="CB1753" s="1089"/>
      <c r="CC1753" s="1089"/>
      <c r="CD1753" s="1089"/>
      <c r="CE1753" s="1089"/>
      <c r="CF1753" s="1089"/>
      <c r="CG1753" s="1089"/>
      <c r="CH1753" s="1089"/>
      <c r="CI1753" s="1089"/>
      <c r="CJ1753" s="1089"/>
      <c r="CK1753" s="1089"/>
      <c r="CL1753" s="1089"/>
      <c r="CM1753" s="1089"/>
      <c r="CN1753" s="1089"/>
    </row>
    <row r="1754" spans="79:93">
      <c r="CA1754" s="1088" t="s">
        <v>1547</v>
      </c>
      <c r="CB1754" s="1090"/>
      <c r="CC1754" s="1083" t="s">
        <v>1548</v>
      </c>
      <c r="CD1754" s="1088" t="s">
        <v>1549</v>
      </c>
      <c r="CO1754" s="1090"/>
    </row>
    <row r="1755" spans="79:93">
      <c r="CB1755" s="1090"/>
      <c r="CO1755" s="1090"/>
    </row>
    <row r="1756" spans="79:93">
      <c r="CB1756" s="1090"/>
      <c r="CC1756" s="1083" t="s">
        <v>1550</v>
      </c>
      <c r="CD1756" s="1088" t="s">
        <v>1205</v>
      </c>
      <c r="CE1756" s="1088" t="s">
        <v>1206</v>
      </c>
      <c r="CF1756" s="1088" t="s">
        <v>1207</v>
      </c>
      <c r="CG1756" s="1088" t="s">
        <v>1208</v>
      </c>
      <c r="CH1756" s="1088" t="s">
        <v>1268</v>
      </c>
      <c r="CI1756" s="1088" t="s">
        <v>1269</v>
      </c>
      <c r="CJ1756" s="1088" t="s">
        <v>1270</v>
      </c>
      <c r="CK1756" s="1088" t="s">
        <v>1271</v>
      </c>
      <c r="CO1756" s="1090"/>
    </row>
    <row r="1757" spans="79:93">
      <c r="CB1757" s="1090"/>
      <c r="CD1757" s="1088" t="s">
        <v>1272</v>
      </c>
      <c r="CE1757" s="1088" t="s">
        <v>1273</v>
      </c>
      <c r="CF1757" s="1088" t="s">
        <v>1274</v>
      </c>
      <c r="CG1757" s="1088" t="s">
        <v>1275</v>
      </c>
      <c r="CH1757" s="1088" t="s">
        <v>1276</v>
      </c>
      <c r="CI1757" s="1088" t="s">
        <v>1277</v>
      </c>
      <c r="CJ1757" s="1088" t="s">
        <v>1278</v>
      </c>
      <c r="CK1757" s="1088" t="s">
        <v>1279</v>
      </c>
      <c r="CO1757" s="1090"/>
    </row>
    <row r="1758" spans="79:93">
      <c r="CB1758" s="1090"/>
      <c r="CD1758" s="1088" t="s">
        <v>1551</v>
      </c>
      <c r="CE1758" s="1088" t="s">
        <v>1552</v>
      </c>
      <c r="CF1758" s="1088" t="s">
        <v>1553</v>
      </c>
      <c r="CG1758" s="1088" t="s">
        <v>1554</v>
      </c>
      <c r="CH1758" s="1088" t="s">
        <v>1555</v>
      </c>
      <c r="CI1758" s="1088" t="s">
        <v>1556</v>
      </c>
      <c r="CJ1758" s="1088" t="s">
        <v>1557</v>
      </c>
      <c r="CK1758" s="1088" t="s">
        <v>1558</v>
      </c>
      <c r="CO1758" s="1090"/>
    </row>
    <row r="1759" spans="79:93">
      <c r="CB1759" s="1090"/>
      <c r="CO1759" s="1090"/>
    </row>
    <row r="1760" spans="79:93">
      <c r="CB1760" s="1090"/>
      <c r="CC1760" s="1083" t="s">
        <v>1559</v>
      </c>
      <c r="CD1760" s="1088" t="s">
        <v>1560</v>
      </c>
      <c r="CO1760" s="1090"/>
    </row>
    <row r="1761" spans="80:94">
      <c r="CB1761" s="1090"/>
      <c r="CO1761" s="1090"/>
    </row>
    <row r="1762" spans="80:94">
      <c r="CB1762" s="1090"/>
      <c r="CC1762" s="1083" t="s">
        <v>1561</v>
      </c>
      <c r="CD1762" s="1088" t="s">
        <v>1562</v>
      </c>
      <c r="CO1762" s="1090"/>
    </row>
    <row r="1763" spans="80:94">
      <c r="CB1763" s="1090"/>
      <c r="CO1763" s="1090"/>
    </row>
    <row r="1764" spans="80:94">
      <c r="CB1764" s="1090"/>
      <c r="CC1764" s="1083" t="s">
        <v>1563</v>
      </c>
      <c r="CD1764" s="1088" t="s">
        <v>1564</v>
      </c>
      <c r="CO1764" s="1090"/>
    </row>
    <row r="1765" spans="80:94">
      <c r="CB1765" s="1090"/>
      <c r="CO1765" s="1090"/>
    </row>
    <row r="1766" spans="80:94">
      <c r="CB1766" s="1090"/>
      <c r="CC1766" s="1083" t="s">
        <v>1565</v>
      </c>
      <c r="CD1766" s="1088" t="s">
        <v>1566</v>
      </c>
      <c r="CO1766" s="1090"/>
    </row>
    <row r="1767" spans="80:94">
      <c r="CB1767" s="1090"/>
      <c r="CO1767" s="1090"/>
    </row>
    <row r="1768" spans="80:94">
      <c r="CB1768" s="1090"/>
      <c r="CC1768" s="1083" t="s">
        <v>1567</v>
      </c>
      <c r="CD1768" s="1088" t="s">
        <v>1568</v>
      </c>
      <c r="CO1768" s="1090"/>
    </row>
    <row r="1769" spans="80:94">
      <c r="CB1769" s="1090"/>
      <c r="CO1769" s="1090"/>
    </row>
    <row r="1770" spans="80:94">
      <c r="CB1770" s="1090"/>
      <c r="CC1770" s="1083" t="s">
        <v>1569</v>
      </c>
      <c r="CD1770" s="1088" t="s">
        <v>1570</v>
      </c>
      <c r="CO1770" s="1090"/>
    </row>
    <row r="1771" spans="80:94">
      <c r="CB1771" s="1090"/>
      <c r="CO1771" s="1090"/>
    </row>
    <row r="1772" spans="80:94">
      <c r="CB1772" s="1090"/>
      <c r="CC1772" s="1083" t="s">
        <v>1571</v>
      </c>
      <c r="CD1772" s="1088" t="s">
        <v>1572</v>
      </c>
      <c r="CO1772" s="1090"/>
    </row>
    <row r="1773" spans="80:94">
      <c r="CB1773" s="1090"/>
      <c r="CO1773" s="1090"/>
    </row>
    <row r="1774" spans="80:94">
      <c r="CB1774" s="1091"/>
      <c r="CC1774" s="1093" t="s">
        <v>1573</v>
      </c>
      <c r="CD1774" s="1092" t="s">
        <v>1574</v>
      </c>
      <c r="CE1774" s="1089"/>
      <c r="CF1774" s="1089"/>
      <c r="CG1774" s="1089"/>
      <c r="CH1774" s="1089"/>
      <c r="CI1774" s="1089"/>
      <c r="CJ1774" s="1089"/>
      <c r="CK1774" s="1089"/>
      <c r="CL1774" s="1089"/>
      <c r="CM1774" s="1089"/>
      <c r="CN1774" s="1089"/>
      <c r="CO1774" s="1090"/>
    </row>
    <row r="1776" spans="80:94">
      <c r="CB1776" s="1089"/>
      <c r="CC1776" s="1089"/>
      <c r="CD1776" s="1089"/>
      <c r="CE1776" s="1089"/>
      <c r="CF1776" s="1089"/>
      <c r="CG1776" s="1089"/>
      <c r="CH1776" s="1089"/>
      <c r="CI1776" s="1089"/>
      <c r="CJ1776" s="1089"/>
      <c r="CK1776" s="1089"/>
      <c r="CL1776" s="1089"/>
      <c r="CM1776" s="1089"/>
      <c r="CN1776" s="1089"/>
      <c r="CO1776" s="1089"/>
      <c r="CP1776" s="1089"/>
    </row>
    <row r="1777" spans="79:95">
      <c r="CA1777" s="1088" t="s">
        <v>1547</v>
      </c>
      <c r="CB1777" s="1090"/>
      <c r="CC1777" s="1083" t="s">
        <v>1575</v>
      </c>
      <c r="CD1777" s="1088" t="s">
        <v>1576</v>
      </c>
      <c r="CQ1777" s="1090"/>
    </row>
    <row r="1778" spans="79:95">
      <c r="CB1778" s="1090"/>
      <c r="CQ1778" s="1090"/>
    </row>
    <row r="1779" spans="79:95">
      <c r="CB1779" s="1090"/>
      <c r="CC1779" s="1083" t="s">
        <v>1577</v>
      </c>
      <c r="CD1779" s="1088" t="s">
        <v>1350</v>
      </c>
      <c r="CE1779" s="1088" t="s">
        <v>1351</v>
      </c>
      <c r="CF1779" s="1088" t="s">
        <v>1352</v>
      </c>
      <c r="CG1779" s="1088" t="s">
        <v>1353</v>
      </c>
      <c r="CH1779" s="1088" t="s">
        <v>1578</v>
      </c>
      <c r="CI1779" s="1088" t="s">
        <v>1579</v>
      </c>
      <c r="CJ1779" s="1088" t="s">
        <v>1580</v>
      </c>
      <c r="CK1779" s="1088" t="s">
        <v>1581</v>
      </c>
      <c r="CQ1779" s="1090"/>
    </row>
    <row r="1780" spans="79:95">
      <c r="CB1780" s="1090"/>
      <c r="CD1780" s="1088" t="s">
        <v>1358</v>
      </c>
      <c r="CE1780" s="1088" t="s">
        <v>1359</v>
      </c>
      <c r="CF1780" s="1088" t="s">
        <v>1360</v>
      </c>
      <c r="CG1780" s="1088" t="s">
        <v>1361</v>
      </c>
      <c r="CH1780" s="1088" t="s">
        <v>1362</v>
      </c>
      <c r="CI1780" s="1088" t="s">
        <v>1363</v>
      </c>
      <c r="CJ1780" s="1088" t="s">
        <v>1364</v>
      </c>
      <c r="CK1780" s="1088" t="s">
        <v>1582</v>
      </c>
      <c r="CQ1780" s="1090"/>
    </row>
    <row r="1781" spans="79:95">
      <c r="CB1781" s="1090"/>
      <c r="CD1781" s="1088" t="s">
        <v>1583</v>
      </c>
      <c r="CE1781" s="1088" t="s">
        <v>1584</v>
      </c>
      <c r="CF1781" s="1088" t="s">
        <v>1585</v>
      </c>
      <c r="CG1781" s="1088" t="s">
        <v>1586</v>
      </c>
      <c r="CH1781" s="1088" t="s">
        <v>1587</v>
      </c>
      <c r="CI1781" s="1088" t="s">
        <v>1588</v>
      </c>
      <c r="CJ1781" s="1088" t="s">
        <v>1589</v>
      </c>
      <c r="CK1781" s="1088" t="s">
        <v>1590</v>
      </c>
      <c r="CQ1781" s="1090"/>
    </row>
    <row r="1782" spans="79:95">
      <c r="CB1782" s="1090"/>
      <c r="CQ1782" s="1090"/>
    </row>
    <row r="1783" spans="79:95">
      <c r="CB1783" s="1090"/>
      <c r="CC1783" s="1083" t="s">
        <v>1591</v>
      </c>
      <c r="CD1783" s="1088" t="s">
        <v>1592</v>
      </c>
      <c r="CQ1783" s="1090"/>
    </row>
    <row r="1784" spans="79:95">
      <c r="CB1784" s="1090"/>
      <c r="CQ1784" s="1090"/>
    </row>
    <row r="1785" spans="79:95">
      <c r="CB1785" s="1090"/>
      <c r="CC1785" s="1083" t="s">
        <v>1593</v>
      </c>
      <c r="CD1785" s="1088" t="s">
        <v>1594</v>
      </c>
      <c r="CQ1785" s="1090"/>
    </row>
    <row r="1786" spans="79:95">
      <c r="CB1786" s="1090"/>
      <c r="CQ1786" s="1090"/>
    </row>
    <row r="1787" spans="79:95">
      <c r="CB1787" s="1090"/>
      <c r="CC1787" s="1083" t="s">
        <v>1595</v>
      </c>
      <c r="CD1787" s="1088" t="s">
        <v>1596</v>
      </c>
      <c r="CQ1787" s="1090"/>
    </row>
    <row r="1788" spans="79:95">
      <c r="CB1788" s="1090"/>
      <c r="CQ1788" s="1090"/>
    </row>
    <row r="1789" spans="79:95">
      <c r="CB1789" s="1090"/>
      <c r="CC1789" s="1083" t="s">
        <v>1597</v>
      </c>
      <c r="CD1789" s="1088" t="s">
        <v>1598</v>
      </c>
      <c r="CQ1789" s="1090"/>
    </row>
    <row r="1790" spans="79:95">
      <c r="CB1790" s="1090"/>
      <c r="CQ1790" s="1090"/>
    </row>
    <row r="1791" spans="79:95">
      <c r="CB1791" s="1090"/>
      <c r="CC1791" s="1083" t="s">
        <v>1599</v>
      </c>
      <c r="CD1791" s="1088" t="s">
        <v>1600</v>
      </c>
      <c r="CQ1791" s="1090"/>
    </row>
    <row r="1792" spans="79:95">
      <c r="CB1792" s="1090"/>
      <c r="CQ1792" s="1090"/>
    </row>
    <row r="1793" spans="79:95">
      <c r="CB1793" s="1090"/>
      <c r="CC1793" s="1083" t="s">
        <v>1601</v>
      </c>
      <c r="CD1793" s="1088" t="s">
        <v>1602</v>
      </c>
      <c r="CQ1793" s="1090"/>
    </row>
    <row r="1794" spans="79:95">
      <c r="CB1794" s="1090"/>
      <c r="CQ1794" s="1090"/>
    </row>
    <row r="1795" spans="79:95">
      <c r="CB1795" s="1090"/>
      <c r="CC1795" s="1083" t="s">
        <v>1603</v>
      </c>
      <c r="CD1795" s="1088" t="s">
        <v>1598</v>
      </c>
      <c r="CQ1795" s="1090"/>
    </row>
    <row r="1796" spans="79:95">
      <c r="CB1796" s="1090"/>
      <c r="CQ1796" s="1090"/>
    </row>
    <row r="1797" spans="79:95">
      <c r="CB1797" s="1090"/>
      <c r="CC1797" s="1083" t="s">
        <v>1604</v>
      </c>
      <c r="CD1797" s="1088" t="s">
        <v>1605</v>
      </c>
      <c r="CQ1797" s="1090"/>
    </row>
    <row r="1798" spans="79:95">
      <c r="CB1798" s="1091"/>
      <c r="CC1798" s="1089"/>
      <c r="CD1798" s="1092" t="s">
        <v>1606</v>
      </c>
      <c r="CE1798" s="1089"/>
      <c r="CF1798" s="1089"/>
      <c r="CG1798" s="1089"/>
      <c r="CH1798" s="1089"/>
      <c r="CI1798" s="1089"/>
      <c r="CJ1798" s="1089"/>
      <c r="CK1798" s="1089"/>
      <c r="CL1798" s="1089"/>
      <c r="CM1798" s="1089"/>
      <c r="CN1798" s="1089"/>
      <c r="CO1798" s="1089"/>
      <c r="CP1798" s="1089"/>
      <c r="CQ1798" s="1090"/>
    </row>
    <row r="1800" spans="79:95">
      <c r="CB1800" s="1089"/>
      <c r="CC1800" s="1089"/>
      <c r="CD1800" s="1089"/>
      <c r="CE1800" s="1089"/>
      <c r="CF1800" s="1089"/>
      <c r="CG1800" s="1089"/>
      <c r="CH1800" s="1089"/>
      <c r="CI1800" s="1089"/>
      <c r="CJ1800" s="1089"/>
      <c r="CK1800" s="1089"/>
      <c r="CL1800" s="1089"/>
    </row>
    <row r="1801" spans="79:95">
      <c r="CA1801" s="1088" t="s">
        <v>1607</v>
      </c>
      <c r="CB1801" s="1090"/>
      <c r="CC1801" s="1083" t="s">
        <v>1608</v>
      </c>
      <c r="CD1801" s="1088" t="s">
        <v>1609</v>
      </c>
      <c r="CM1801" s="1090"/>
    </row>
    <row r="1802" spans="79:95">
      <c r="CB1802" s="1090"/>
      <c r="CM1802" s="1090"/>
    </row>
    <row r="1803" spans="79:95">
      <c r="CB1803" s="1090"/>
      <c r="CC1803" s="1083" t="s">
        <v>1610</v>
      </c>
      <c r="CD1803" s="1088" t="s">
        <v>1245</v>
      </c>
      <c r="CE1803" s="1088" t="s">
        <v>1246</v>
      </c>
      <c r="CM1803" s="1090"/>
    </row>
    <row r="1804" spans="79:95">
      <c r="CB1804" s="1090"/>
      <c r="CD1804" s="1088" t="s">
        <v>1248</v>
      </c>
      <c r="CE1804" s="1088" t="s">
        <v>1249</v>
      </c>
      <c r="CM1804" s="1090"/>
    </row>
    <row r="1805" spans="79:95">
      <c r="CB1805" s="1091"/>
      <c r="CC1805" s="1089"/>
      <c r="CD1805" s="1092" t="s">
        <v>1611</v>
      </c>
      <c r="CE1805" s="1092" t="s">
        <v>1612</v>
      </c>
      <c r="CF1805" s="1089"/>
      <c r="CG1805" s="1089"/>
      <c r="CH1805" s="1089"/>
      <c r="CI1805" s="1089"/>
      <c r="CJ1805" s="1089"/>
      <c r="CK1805" s="1089"/>
      <c r="CL1805" s="1089"/>
      <c r="CM1805" s="1090"/>
    </row>
    <row r="1807" spans="79:95">
      <c r="CB1807" s="1089"/>
      <c r="CC1807" s="1089"/>
      <c r="CD1807" s="1089"/>
      <c r="CE1807" s="1089"/>
      <c r="CF1807" s="1089"/>
      <c r="CG1807" s="1089"/>
      <c r="CH1807" s="1089"/>
      <c r="CI1807" s="1089"/>
      <c r="CJ1807" s="1089"/>
    </row>
    <row r="1808" spans="79:95">
      <c r="CA1808" s="1088" t="s">
        <v>1613</v>
      </c>
      <c r="CB1808" s="1090"/>
      <c r="CC1808" s="1083" t="s">
        <v>1614</v>
      </c>
      <c r="CD1808" s="1088" t="s">
        <v>1615</v>
      </c>
      <c r="CK1808" s="1090"/>
    </row>
    <row r="1809" spans="80:89">
      <c r="CB1809" s="1090"/>
      <c r="CK1809" s="1090"/>
    </row>
    <row r="1810" spans="80:89">
      <c r="CB1810" s="1090"/>
      <c r="CC1810" s="1083" t="s">
        <v>1616</v>
      </c>
      <c r="CD1810" s="1088" t="s">
        <v>1205</v>
      </c>
      <c r="CE1810" s="1088" t="s">
        <v>1206</v>
      </c>
      <c r="CF1810" s="1088" t="s">
        <v>1207</v>
      </c>
      <c r="CG1810" s="1088" t="s">
        <v>1208</v>
      </c>
      <c r="CH1810" s="1088" t="s">
        <v>1268</v>
      </c>
      <c r="CI1810" s="1088" t="s">
        <v>1269</v>
      </c>
      <c r="CJ1810" s="1088" t="s">
        <v>1270</v>
      </c>
      <c r="CK1810" s="1094" t="s">
        <v>1271</v>
      </c>
    </row>
    <row r="1811" spans="80:89">
      <c r="CB1811" s="1090"/>
      <c r="CD1811" s="1088" t="s">
        <v>1272</v>
      </c>
      <c r="CE1811" s="1088" t="s">
        <v>1273</v>
      </c>
      <c r="CF1811" s="1088" t="s">
        <v>1274</v>
      </c>
      <c r="CG1811" s="1088" t="s">
        <v>1275</v>
      </c>
      <c r="CH1811" s="1088" t="s">
        <v>1276</v>
      </c>
      <c r="CI1811" s="1088" t="s">
        <v>1277</v>
      </c>
      <c r="CJ1811" s="1088" t="s">
        <v>1278</v>
      </c>
      <c r="CK1811" s="1094" t="s">
        <v>1279</v>
      </c>
    </row>
    <row r="1812" spans="80:89">
      <c r="CB1812" s="1090"/>
      <c r="CD1812" s="1088" t="s">
        <v>1617</v>
      </c>
      <c r="CE1812" s="1088" t="s">
        <v>1618</v>
      </c>
      <c r="CF1812" s="1088" t="s">
        <v>1619</v>
      </c>
      <c r="CG1812" s="1088" t="s">
        <v>1620</v>
      </c>
      <c r="CH1812" s="1088" t="s">
        <v>1621</v>
      </c>
      <c r="CI1812" s="1088" t="s">
        <v>1622</v>
      </c>
      <c r="CJ1812" s="1088" t="s">
        <v>1623</v>
      </c>
      <c r="CK1812" s="1094" t="s">
        <v>1624</v>
      </c>
    </row>
    <row r="1813" spans="80:89">
      <c r="CB1813" s="1090"/>
      <c r="CK1813" s="1090"/>
    </row>
    <row r="1814" spans="80:89">
      <c r="CB1814" s="1090"/>
      <c r="CC1814" s="1083" t="s">
        <v>1625</v>
      </c>
      <c r="CD1814" s="1088" t="s">
        <v>1626</v>
      </c>
      <c r="CK1814" s="1090"/>
    </row>
    <row r="1815" spans="80:89">
      <c r="CB1815" s="1090"/>
      <c r="CK1815" s="1090"/>
    </row>
    <row r="1816" spans="80:89">
      <c r="CB1816" s="1090"/>
      <c r="CC1816" s="1083" t="s">
        <v>1627</v>
      </c>
      <c r="CD1816" s="1088" t="s">
        <v>1628</v>
      </c>
      <c r="CK1816" s="1090"/>
    </row>
    <row r="1817" spans="80:89">
      <c r="CB1817" s="1090"/>
      <c r="CK1817" s="1090"/>
    </row>
    <row r="1818" spans="80:89">
      <c r="CB1818" s="1090"/>
      <c r="CC1818" s="1083" t="s">
        <v>1629</v>
      </c>
      <c r="CD1818" s="1088" t="s">
        <v>1630</v>
      </c>
      <c r="CK1818" s="1090"/>
    </row>
    <row r="1819" spans="80:89">
      <c r="CB1819" s="1090"/>
      <c r="CK1819" s="1090"/>
    </row>
    <row r="1820" spans="80:89">
      <c r="CB1820" s="1090"/>
      <c r="CC1820" s="1083" t="s">
        <v>1631</v>
      </c>
      <c r="CD1820" s="1088" t="s">
        <v>1632</v>
      </c>
      <c r="CK1820" s="1090"/>
    </row>
    <row r="1821" spans="80:89">
      <c r="CB1821" s="1090"/>
      <c r="CK1821" s="1090"/>
    </row>
    <row r="1822" spans="80:89">
      <c r="CB1822" s="1090"/>
      <c r="CC1822" s="1083" t="s">
        <v>1633</v>
      </c>
      <c r="CD1822" s="1088" t="s">
        <v>1634</v>
      </c>
      <c r="CK1822" s="1090"/>
    </row>
    <row r="1823" spans="80:89">
      <c r="CB1823" s="1090"/>
      <c r="CK1823" s="1090"/>
    </row>
    <row r="1824" spans="80:89">
      <c r="CB1824" s="1090"/>
      <c r="CC1824" s="1083" t="s">
        <v>1635</v>
      </c>
      <c r="CD1824" s="1088" t="s">
        <v>1636</v>
      </c>
      <c r="CK1824" s="1090"/>
    </row>
    <row r="1825" spans="79:98">
      <c r="CB1825" s="1090"/>
      <c r="CK1825" s="1090"/>
    </row>
    <row r="1826" spans="79:98">
      <c r="CB1826" s="1090"/>
      <c r="CC1826" s="1083" t="s">
        <v>1637</v>
      </c>
      <c r="CD1826" s="1088" t="s">
        <v>1638</v>
      </c>
      <c r="CK1826" s="1090"/>
    </row>
    <row r="1827" spans="79:98">
      <c r="CB1827" s="1090"/>
      <c r="CK1827" s="1090"/>
    </row>
    <row r="1828" spans="79:98">
      <c r="CB1828" s="1091"/>
      <c r="CC1828" s="1093" t="s">
        <v>1639</v>
      </c>
      <c r="CD1828" s="1092" t="s">
        <v>1640</v>
      </c>
      <c r="CE1828" s="1089"/>
      <c r="CF1828" s="1089"/>
      <c r="CG1828" s="1089"/>
      <c r="CH1828" s="1089"/>
      <c r="CI1828" s="1089"/>
      <c r="CJ1828" s="1089"/>
      <c r="CK1828" s="1090"/>
    </row>
    <row r="1830" spans="79:98">
      <c r="CB1830" s="1089"/>
      <c r="CC1830" s="1089"/>
      <c r="CD1830" s="1089"/>
      <c r="CE1830" s="1089"/>
      <c r="CF1830" s="1089"/>
      <c r="CG1830" s="1089"/>
      <c r="CH1830" s="1089"/>
      <c r="CI1830" s="1089"/>
      <c r="CJ1830" s="1089"/>
      <c r="CK1830" s="1089"/>
      <c r="CL1830" s="1089"/>
      <c r="CM1830" s="1089"/>
      <c r="CN1830" s="1089"/>
      <c r="CO1830" s="1089"/>
      <c r="CP1830" s="1089"/>
      <c r="CQ1830" s="1089"/>
      <c r="CR1830" s="1089"/>
      <c r="CS1830" s="1089"/>
    </row>
    <row r="1831" spans="79:98">
      <c r="CA1831" s="1088" t="s">
        <v>1613</v>
      </c>
      <c r="CB1831" s="1090"/>
      <c r="CC1831" s="1083" t="s">
        <v>1641</v>
      </c>
      <c r="CD1831" s="1088" t="s">
        <v>1642</v>
      </c>
      <c r="CT1831" s="1090"/>
    </row>
    <row r="1832" spans="79:98">
      <c r="CB1832" s="1090"/>
      <c r="CT1832" s="1090"/>
    </row>
    <row r="1833" spans="79:98">
      <c r="CB1833" s="1090"/>
      <c r="CC1833" s="1083" t="s">
        <v>1643</v>
      </c>
      <c r="CD1833" s="1088" t="s">
        <v>1350</v>
      </c>
      <c r="CE1833" s="1088" t="s">
        <v>1351</v>
      </c>
      <c r="CF1833" s="1088" t="s">
        <v>1352</v>
      </c>
      <c r="CG1833" s="1088" t="s">
        <v>1353</v>
      </c>
      <c r="CH1833" s="1088" t="s">
        <v>1578</v>
      </c>
      <c r="CI1833" s="1088" t="s">
        <v>1579</v>
      </c>
      <c r="CJ1833" s="1088" t="s">
        <v>1580</v>
      </c>
      <c r="CK1833" s="1088" t="s">
        <v>1581</v>
      </c>
      <c r="CT1833" s="1090"/>
    </row>
    <row r="1834" spans="79:98">
      <c r="CB1834" s="1090"/>
      <c r="CD1834" s="1088" t="s">
        <v>1358</v>
      </c>
      <c r="CE1834" s="1088" t="s">
        <v>1359</v>
      </c>
      <c r="CF1834" s="1088" t="s">
        <v>1360</v>
      </c>
      <c r="CG1834" s="1088" t="s">
        <v>1361</v>
      </c>
      <c r="CH1834" s="1088" t="s">
        <v>1362</v>
      </c>
      <c r="CI1834" s="1088" t="s">
        <v>1363</v>
      </c>
      <c r="CJ1834" s="1088" t="s">
        <v>1364</v>
      </c>
      <c r="CK1834" s="1088" t="s">
        <v>1582</v>
      </c>
      <c r="CT1834" s="1090"/>
    </row>
    <row r="1835" spans="79:98">
      <c r="CB1835" s="1090"/>
      <c r="CD1835" s="1088" t="s">
        <v>1644</v>
      </c>
      <c r="CE1835" s="1088" t="s">
        <v>1645</v>
      </c>
      <c r="CF1835" s="1088" t="s">
        <v>1646</v>
      </c>
      <c r="CG1835" s="1088" t="s">
        <v>1647</v>
      </c>
      <c r="CH1835" s="1088" t="s">
        <v>1648</v>
      </c>
      <c r="CI1835" s="1088" t="s">
        <v>1649</v>
      </c>
      <c r="CJ1835" s="1088" t="s">
        <v>1650</v>
      </c>
      <c r="CK1835" s="1088" t="s">
        <v>1651</v>
      </c>
      <c r="CT1835" s="1090"/>
    </row>
    <row r="1836" spans="79:98">
      <c r="CB1836" s="1090"/>
      <c r="CT1836" s="1090"/>
    </row>
    <row r="1837" spans="79:98">
      <c r="CB1837" s="1090"/>
      <c r="CC1837" s="1083" t="s">
        <v>1652</v>
      </c>
      <c r="CD1837" s="1088" t="s">
        <v>1653</v>
      </c>
      <c r="CT1837" s="1090"/>
    </row>
    <row r="1838" spans="79:98">
      <c r="CB1838" s="1090"/>
      <c r="CT1838" s="1090"/>
    </row>
    <row r="1839" spans="79:98">
      <c r="CB1839" s="1090"/>
      <c r="CC1839" s="1083" t="s">
        <v>1654</v>
      </c>
      <c r="CD1839" s="1088" t="s">
        <v>1655</v>
      </c>
      <c r="CT1839" s="1090"/>
    </row>
    <row r="1840" spans="79:98">
      <c r="CB1840" s="1090"/>
      <c r="CT1840" s="1090"/>
    </row>
    <row r="1841" spans="80:98">
      <c r="CB1841" s="1090"/>
      <c r="CC1841" s="1083" t="s">
        <v>1656</v>
      </c>
      <c r="CD1841" s="1088" t="s">
        <v>1657</v>
      </c>
      <c r="CT1841" s="1090"/>
    </row>
    <row r="1842" spans="80:98">
      <c r="CB1842" s="1090"/>
      <c r="CT1842" s="1090"/>
    </row>
    <row r="1843" spans="80:98">
      <c r="CB1843" s="1090"/>
      <c r="CC1843" s="1083" t="s">
        <v>1658</v>
      </c>
      <c r="CD1843" s="1088" t="s">
        <v>1659</v>
      </c>
      <c r="CT1843" s="1090"/>
    </row>
    <row r="1844" spans="80:98">
      <c r="CB1844" s="1090"/>
      <c r="CT1844" s="1090"/>
    </row>
    <row r="1845" spans="80:98">
      <c r="CB1845" s="1090"/>
      <c r="CC1845" s="1083" t="s">
        <v>1660</v>
      </c>
      <c r="CD1845" s="1088" t="s">
        <v>1661</v>
      </c>
      <c r="CT1845" s="1090"/>
    </row>
    <row r="1846" spans="80:98">
      <c r="CB1846" s="1090"/>
      <c r="CT1846" s="1090"/>
    </row>
    <row r="1847" spans="80:98">
      <c r="CB1847" s="1090"/>
      <c r="CC1847" s="1083" t="s">
        <v>1662</v>
      </c>
      <c r="CD1847" s="1088" t="s">
        <v>1663</v>
      </c>
      <c r="CT1847" s="1090"/>
    </row>
    <row r="1848" spans="80:98">
      <c r="CB1848" s="1090"/>
      <c r="CT1848" s="1090"/>
    </row>
    <row r="1849" spans="80:98">
      <c r="CB1849" s="1090"/>
      <c r="CC1849" s="1083" t="s">
        <v>1664</v>
      </c>
      <c r="CD1849" s="1088" t="s">
        <v>1659</v>
      </c>
      <c r="CT1849" s="1090"/>
    </row>
    <row r="1850" spans="80:98">
      <c r="CB1850" s="1090"/>
      <c r="CT1850" s="1090"/>
    </row>
    <row r="1851" spans="80:98">
      <c r="CB1851" s="1090"/>
      <c r="CC1851" s="1083" t="s">
        <v>1665</v>
      </c>
      <c r="CD1851" s="1088" t="s">
        <v>1666</v>
      </c>
      <c r="CT1851" s="1090"/>
    </row>
    <row r="1852" spans="80:98">
      <c r="CB1852" s="1091"/>
      <c r="CC1852" s="1089"/>
      <c r="CD1852" s="1092" t="s">
        <v>1667</v>
      </c>
      <c r="CE1852" s="1089"/>
      <c r="CF1852" s="1089"/>
      <c r="CG1852" s="1089"/>
      <c r="CH1852" s="1089"/>
      <c r="CI1852" s="1089"/>
      <c r="CJ1852" s="1089"/>
      <c r="CK1852" s="1089"/>
      <c r="CL1852" s="1089"/>
      <c r="CM1852" s="1089"/>
      <c r="CN1852" s="1089"/>
      <c r="CO1852" s="1089"/>
      <c r="CP1852" s="1089"/>
      <c r="CQ1852" s="1089"/>
      <c r="CR1852" s="1089"/>
      <c r="CS1852" s="1089"/>
      <c r="CT1852" s="1090"/>
    </row>
    <row r="1867" spans="79:83">
      <c r="CA1867" s="1088" t="s">
        <v>1668</v>
      </c>
      <c r="CC1867" s="1083" t="s">
        <v>1669</v>
      </c>
      <c r="CD1867" s="1088" t="s">
        <v>1670</v>
      </c>
    </row>
    <row r="1869" spans="79:83">
      <c r="CC1869" s="1083" t="s">
        <v>1671</v>
      </c>
      <c r="CD1869" s="1088" t="s">
        <v>1245</v>
      </c>
      <c r="CE1869" s="1088" t="s">
        <v>1246</v>
      </c>
    </row>
    <row r="1870" spans="79:83">
      <c r="CD1870" s="1088" t="s">
        <v>1248</v>
      </c>
      <c r="CE1870" s="1088" t="s">
        <v>1249</v>
      </c>
    </row>
    <row r="1871" spans="79:83">
      <c r="CD1871" s="1088" t="s">
        <v>1672</v>
      </c>
      <c r="CE1871" s="1088" t="s">
        <v>1673</v>
      </c>
    </row>
    <row r="1874" spans="79:89">
      <c r="CA1874" s="1088" t="s">
        <v>1674</v>
      </c>
      <c r="CC1874" s="1083" t="s">
        <v>1675</v>
      </c>
      <c r="CD1874" s="1088" t="s">
        <v>1676</v>
      </c>
    </row>
    <row r="1876" spans="79:89">
      <c r="CC1876" s="1083" t="s">
        <v>1677</v>
      </c>
      <c r="CD1876" s="1088" t="s">
        <v>1205</v>
      </c>
      <c r="CE1876" s="1088" t="s">
        <v>1206</v>
      </c>
      <c r="CF1876" s="1088" t="s">
        <v>1207</v>
      </c>
      <c r="CG1876" s="1088" t="s">
        <v>1208</v>
      </c>
      <c r="CH1876" s="1088" t="s">
        <v>1268</v>
      </c>
      <c r="CI1876" s="1088" t="s">
        <v>1269</v>
      </c>
      <c r="CJ1876" s="1088" t="s">
        <v>1270</v>
      </c>
      <c r="CK1876" s="1088" t="s">
        <v>1271</v>
      </c>
    </row>
    <row r="1877" spans="79:89">
      <c r="CD1877" s="1088" t="s">
        <v>1272</v>
      </c>
      <c r="CE1877" s="1088" t="s">
        <v>1273</v>
      </c>
      <c r="CF1877" s="1088" t="s">
        <v>1274</v>
      </c>
      <c r="CG1877" s="1088" t="s">
        <v>1275</v>
      </c>
      <c r="CH1877" s="1088" t="s">
        <v>1276</v>
      </c>
      <c r="CI1877" s="1088" t="s">
        <v>1277</v>
      </c>
      <c r="CJ1877" s="1088" t="s">
        <v>1278</v>
      </c>
      <c r="CK1877" s="1088" t="s">
        <v>1279</v>
      </c>
    </row>
    <row r="1878" spans="79:89">
      <c r="CD1878" s="1088" t="s">
        <v>1678</v>
      </c>
      <c r="CE1878" s="1088" t="s">
        <v>1679</v>
      </c>
      <c r="CF1878" s="1088" t="s">
        <v>1680</v>
      </c>
      <c r="CG1878" s="1088" t="s">
        <v>1681</v>
      </c>
      <c r="CH1878" s="1088" t="s">
        <v>1682</v>
      </c>
      <c r="CI1878" s="1088" t="s">
        <v>1683</v>
      </c>
      <c r="CJ1878" s="1088" t="s">
        <v>1684</v>
      </c>
      <c r="CK1878" s="1088" t="s">
        <v>1685</v>
      </c>
    </row>
    <row r="1880" spans="79:89">
      <c r="CC1880" s="1083" t="s">
        <v>1686</v>
      </c>
      <c r="CD1880" s="1088" t="s">
        <v>1687</v>
      </c>
    </row>
    <row r="1882" spans="79:89">
      <c r="CC1882" s="1083" t="s">
        <v>1688</v>
      </c>
      <c r="CD1882" s="1088" t="s">
        <v>1689</v>
      </c>
    </row>
    <row r="1884" spans="79:89">
      <c r="CC1884" s="1083" t="s">
        <v>1690</v>
      </c>
      <c r="CD1884" s="1088" t="s">
        <v>1691</v>
      </c>
    </row>
    <row r="1886" spans="79:89">
      <c r="CC1886" s="1083" t="s">
        <v>1692</v>
      </c>
      <c r="CD1886" s="1088" t="s">
        <v>1693</v>
      </c>
    </row>
    <row r="1888" spans="79:89">
      <c r="CC1888" s="1083" t="s">
        <v>1694</v>
      </c>
      <c r="CD1888" s="1088" t="s">
        <v>1695</v>
      </c>
    </row>
    <row r="1890" spans="79:89">
      <c r="CC1890" s="1083" t="s">
        <v>1696</v>
      </c>
      <c r="CD1890" s="1088" t="s">
        <v>1697</v>
      </c>
    </row>
    <row r="1892" spans="79:89">
      <c r="CC1892" s="1083" t="s">
        <v>1698</v>
      </c>
      <c r="CD1892" s="1088" t="s">
        <v>1699</v>
      </c>
    </row>
    <row r="1894" spans="79:89">
      <c r="CC1894" s="1083" t="s">
        <v>1700</v>
      </c>
      <c r="CD1894" s="1088" t="s">
        <v>1701</v>
      </c>
    </row>
    <row r="1897" spans="79:89">
      <c r="CA1897" s="1088" t="s">
        <v>1674</v>
      </c>
      <c r="CC1897" s="1083" t="s">
        <v>1702</v>
      </c>
      <c r="CD1897" s="1088" t="s">
        <v>1703</v>
      </c>
    </row>
    <row r="1899" spans="79:89">
      <c r="CC1899" s="1083" t="s">
        <v>1704</v>
      </c>
      <c r="CD1899" s="1088" t="s">
        <v>1350</v>
      </c>
      <c r="CE1899" s="1088" t="s">
        <v>1351</v>
      </c>
      <c r="CF1899" s="1088" t="s">
        <v>1352</v>
      </c>
      <c r="CG1899" s="1088" t="s">
        <v>1353</v>
      </c>
      <c r="CH1899" s="1088" t="s">
        <v>1578</v>
      </c>
      <c r="CI1899" s="1088" t="s">
        <v>1579</v>
      </c>
      <c r="CJ1899" s="1088" t="s">
        <v>1580</v>
      </c>
      <c r="CK1899" s="1088" t="s">
        <v>1581</v>
      </c>
    </row>
    <row r="1900" spans="79:89">
      <c r="CD1900" s="1088" t="s">
        <v>1358</v>
      </c>
      <c r="CE1900" s="1088" t="s">
        <v>1359</v>
      </c>
      <c r="CF1900" s="1088" t="s">
        <v>1360</v>
      </c>
      <c r="CG1900" s="1088" t="s">
        <v>1361</v>
      </c>
      <c r="CH1900" s="1088" t="s">
        <v>1362</v>
      </c>
      <c r="CI1900" s="1088" t="s">
        <v>1363</v>
      </c>
      <c r="CJ1900" s="1088" t="s">
        <v>1364</v>
      </c>
      <c r="CK1900" s="1088" t="s">
        <v>1582</v>
      </c>
    </row>
    <row r="1901" spans="79:89">
      <c r="CD1901" s="1088" t="s">
        <v>1705</v>
      </c>
      <c r="CE1901" s="1088" t="s">
        <v>1706</v>
      </c>
      <c r="CF1901" s="1088" t="s">
        <v>1707</v>
      </c>
      <c r="CG1901" s="1088" t="s">
        <v>1708</v>
      </c>
      <c r="CH1901" s="1088" t="s">
        <v>1709</v>
      </c>
      <c r="CI1901" s="1088" t="s">
        <v>1710</v>
      </c>
      <c r="CJ1901" s="1088" t="s">
        <v>1711</v>
      </c>
      <c r="CK1901" s="1088" t="s">
        <v>1712</v>
      </c>
    </row>
    <row r="1903" spans="79:89">
      <c r="CC1903" s="1083" t="s">
        <v>1713</v>
      </c>
      <c r="CD1903" s="1088" t="s">
        <v>1714</v>
      </c>
    </row>
    <row r="1905" spans="81:82">
      <c r="CC1905" s="1083" t="s">
        <v>1715</v>
      </c>
      <c r="CD1905" s="1088" t="s">
        <v>1716</v>
      </c>
    </row>
    <row r="1907" spans="81:82">
      <c r="CC1907" s="1083" t="s">
        <v>1717</v>
      </c>
      <c r="CD1907" s="1088" t="s">
        <v>1718</v>
      </c>
    </row>
    <row r="1909" spans="81:82">
      <c r="CC1909" s="1083" t="s">
        <v>1719</v>
      </c>
      <c r="CD1909" s="1088" t="s">
        <v>1720</v>
      </c>
    </row>
    <row r="1911" spans="81:82">
      <c r="CC1911" s="1083" t="s">
        <v>1721</v>
      </c>
      <c r="CD1911" s="1088" t="s">
        <v>1722</v>
      </c>
    </row>
    <row r="1913" spans="81:82">
      <c r="CC1913" s="1083" t="s">
        <v>1723</v>
      </c>
      <c r="CD1913" s="1088" t="s">
        <v>1724</v>
      </c>
    </row>
    <row r="1915" spans="81:82">
      <c r="CC1915" s="1083" t="s">
        <v>1725</v>
      </c>
      <c r="CD1915" s="1088" t="s">
        <v>1720</v>
      </c>
    </row>
    <row r="1917" spans="81:82">
      <c r="CC1917" s="1083" t="s">
        <v>1726</v>
      </c>
      <c r="CD1917" s="1088" t="s">
        <v>1727</v>
      </c>
    </row>
    <row r="1918" spans="81:82">
      <c r="CD1918" s="1088" t="s">
        <v>1728</v>
      </c>
    </row>
    <row r="1921" spans="79:89">
      <c r="CA1921" s="1088" t="s">
        <v>1729</v>
      </c>
      <c r="CC1921" s="1083" t="s">
        <v>1730</v>
      </c>
      <c r="CD1921" s="1088" t="s">
        <v>1731</v>
      </c>
    </row>
    <row r="1923" spans="79:89">
      <c r="CC1923" s="1083" t="s">
        <v>1732</v>
      </c>
      <c r="CD1923" s="1088" t="s">
        <v>1245</v>
      </c>
      <c r="CE1923" s="1088" t="s">
        <v>1246</v>
      </c>
    </row>
    <row r="1924" spans="79:89">
      <c r="CD1924" s="1088" t="s">
        <v>1248</v>
      </c>
      <c r="CE1924" s="1088" t="s">
        <v>1249</v>
      </c>
    </row>
    <row r="1925" spans="79:89">
      <c r="CD1925" s="1088" t="s">
        <v>1733</v>
      </c>
      <c r="CE1925" s="1088" t="s">
        <v>1734</v>
      </c>
    </row>
    <row r="1928" spans="79:89">
      <c r="CA1928" s="1088" t="s">
        <v>1735</v>
      </c>
      <c r="CC1928" s="1083" t="s">
        <v>1736</v>
      </c>
      <c r="CD1928" s="1088" t="s">
        <v>1737</v>
      </c>
    </row>
    <row r="1930" spans="79:89">
      <c r="CC1930" s="1083" t="s">
        <v>1738</v>
      </c>
      <c r="CD1930" s="1088" t="s">
        <v>1205</v>
      </c>
      <c r="CE1930" s="1088" t="s">
        <v>1206</v>
      </c>
      <c r="CF1930" s="1088" t="s">
        <v>1207</v>
      </c>
      <c r="CG1930" s="1088" t="s">
        <v>1208</v>
      </c>
      <c r="CH1930" s="1088" t="s">
        <v>1268</v>
      </c>
      <c r="CI1930" s="1088" t="s">
        <v>1269</v>
      </c>
      <c r="CJ1930" s="1088" t="s">
        <v>1270</v>
      </c>
      <c r="CK1930" s="1088" t="s">
        <v>1271</v>
      </c>
    </row>
    <row r="1931" spans="79:89">
      <c r="CD1931" s="1088" t="s">
        <v>1272</v>
      </c>
      <c r="CE1931" s="1088" t="s">
        <v>1273</v>
      </c>
      <c r="CF1931" s="1088" t="s">
        <v>1274</v>
      </c>
      <c r="CG1931" s="1088" t="s">
        <v>1275</v>
      </c>
      <c r="CH1931" s="1088" t="s">
        <v>1276</v>
      </c>
      <c r="CI1931" s="1088" t="s">
        <v>1277</v>
      </c>
      <c r="CJ1931" s="1088" t="s">
        <v>1278</v>
      </c>
      <c r="CK1931" s="1088" t="s">
        <v>1279</v>
      </c>
    </row>
    <row r="1932" spans="79:89">
      <c r="CD1932" s="1088" t="s">
        <v>1739</v>
      </c>
      <c r="CE1932" s="1088" t="s">
        <v>1740</v>
      </c>
      <c r="CF1932" s="1088" t="s">
        <v>1741</v>
      </c>
      <c r="CG1932" s="1088" t="s">
        <v>1742</v>
      </c>
      <c r="CH1932" s="1088" t="s">
        <v>1743</v>
      </c>
      <c r="CI1932" s="1088" t="s">
        <v>1744</v>
      </c>
      <c r="CJ1932" s="1088" t="s">
        <v>1745</v>
      </c>
      <c r="CK1932" s="1088" t="s">
        <v>1746</v>
      </c>
    </row>
    <row r="1934" spans="79:89">
      <c r="CC1934" s="1083" t="s">
        <v>1747</v>
      </c>
      <c r="CD1934" s="1088" t="s">
        <v>1748</v>
      </c>
    </row>
    <row r="1936" spans="79:89">
      <c r="CC1936" s="1083" t="s">
        <v>1749</v>
      </c>
      <c r="CD1936" s="1088" t="s">
        <v>1750</v>
      </c>
    </row>
    <row r="1938" spans="79:82">
      <c r="CC1938" s="1083" t="s">
        <v>1751</v>
      </c>
      <c r="CD1938" s="1088" t="s">
        <v>1752</v>
      </c>
    </row>
    <row r="1940" spans="79:82">
      <c r="CC1940" s="1083" t="s">
        <v>1753</v>
      </c>
      <c r="CD1940" s="1088" t="s">
        <v>1754</v>
      </c>
    </row>
    <row r="1942" spans="79:82">
      <c r="CC1942" s="1083" t="s">
        <v>1755</v>
      </c>
      <c r="CD1942" s="1088" t="s">
        <v>1756</v>
      </c>
    </row>
    <row r="1944" spans="79:82">
      <c r="CC1944" s="1083" t="s">
        <v>1757</v>
      </c>
      <c r="CD1944" s="1088" t="s">
        <v>1758</v>
      </c>
    </row>
    <row r="1946" spans="79:82">
      <c r="CC1946" s="1083" t="s">
        <v>1759</v>
      </c>
      <c r="CD1946" s="1088" t="s">
        <v>1760</v>
      </c>
    </row>
    <row r="1948" spans="79:82">
      <c r="CC1948" s="1083" t="s">
        <v>1761</v>
      </c>
      <c r="CD1948" s="1088" t="s">
        <v>1762</v>
      </c>
    </row>
    <row r="1951" spans="79:82">
      <c r="CA1951" s="1088" t="s">
        <v>1735</v>
      </c>
      <c r="CC1951" s="1083" t="s">
        <v>1763</v>
      </c>
      <c r="CD1951" s="1088" t="s">
        <v>1764</v>
      </c>
    </row>
    <row r="1953" spans="81:89">
      <c r="CC1953" s="1083" t="s">
        <v>1765</v>
      </c>
      <c r="CD1953" s="1088" t="s">
        <v>1350</v>
      </c>
      <c r="CE1953" s="1088" t="s">
        <v>1351</v>
      </c>
      <c r="CF1953" s="1088" t="s">
        <v>1352</v>
      </c>
      <c r="CG1953" s="1088" t="s">
        <v>1353</v>
      </c>
      <c r="CH1953" s="1088" t="s">
        <v>1578</v>
      </c>
      <c r="CI1953" s="1088" t="s">
        <v>1579</v>
      </c>
      <c r="CJ1953" s="1088" t="s">
        <v>1580</v>
      </c>
      <c r="CK1953" s="1088" t="s">
        <v>1581</v>
      </c>
    </row>
    <row r="1954" spans="81:89">
      <c r="CD1954" s="1088" t="s">
        <v>1358</v>
      </c>
      <c r="CE1954" s="1088" t="s">
        <v>1359</v>
      </c>
      <c r="CF1954" s="1088" t="s">
        <v>1360</v>
      </c>
      <c r="CG1954" s="1088" t="s">
        <v>1361</v>
      </c>
      <c r="CH1954" s="1088" t="s">
        <v>1362</v>
      </c>
      <c r="CI1954" s="1088" t="s">
        <v>1363</v>
      </c>
      <c r="CJ1954" s="1088" t="s">
        <v>1364</v>
      </c>
      <c r="CK1954" s="1088" t="s">
        <v>1582</v>
      </c>
    </row>
    <row r="1955" spans="81:89">
      <c r="CD1955" s="1088" t="s">
        <v>1766</v>
      </c>
      <c r="CE1955" s="1088" t="s">
        <v>1767</v>
      </c>
      <c r="CF1955" s="1088" t="s">
        <v>1768</v>
      </c>
      <c r="CG1955" s="1088" t="s">
        <v>1769</v>
      </c>
      <c r="CH1955" s="1088" t="s">
        <v>1770</v>
      </c>
      <c r="CI1955" s="1088" t="s">
        <v>1771</v>
      </c>
      <c r="CJ1955" s="1088" t="s">
        <v>1772</v>
      </c>
      <c r="CK1955" s="1088" t="s">
        <v>1773</v>
      </c>
    </row>
    <row r="1957" spans="81:89">
      <c r="CC1957" s="1083" t="s">
        <v>1774</v>
      </c>
      <c r="CD1957" s="1088" t="s">
        <v>1775</v>
      </c>
    </row>
    <row r="1959" spans="81:89">
      <c r="CC1959" s="1083" t="s">
        <v>1776</v>
      </c>
      <c r="CD1959" s="1088" t="s">
        <v>1777</v>
      </c>
    </row>
    <row r="1961" spans="81:89">
      <c r="CC1961" s="1083" t="s">
        <v>1778</v>
      </c>
      <c r="CD1961" s="1088" t="s">
        <v>1779</v>
      </c>
    </row>
    <row r="1963" spans="81:89">
      <c r="CC1963" s="1083" t="s">
        <v>1780</v>
      </c>
      <c r="CD1963" s="1088" t="s">
        <v>1781</v>
      </c>
    </row>
    <row r="1965" spans="81:89">
      <c r="CC1965" s="1083" t="s">
        <v>1782</v>
      </c>
      <c r="CD1965" s="1088" t="s">
        <v>1783</v>
      </c>
    </row>
    <row r="1967" spans="81:89">
      <c r="CC1967" s="1083" t="s">
        <v>1784</v>
      </c>
      <c r="CD1967" s="1088" t="s">
        <v>1785</v>
      </c>
    </row>
    <row r="1969" spans="81:82">
      <c r="CC1969" s="1083" t="s">
        <v>1786</v>
      </c>
      <c r="CD1969" s="1088" t="s">
        <v>1781</v>
      </c>
    </row>
    <row r="1971" spans="81:82">
      <c r="CC1971" s="1083" t="s">
        <v>1787</v>
      </c>
      <c r="CD1971" s="1088" t="s">
        <v>1788</v>
      </c>
    </row>
    <row r="1972" spans="81:82">
      <c r="CD1972" s="1088" t="s">
        <v>1789</v>
      </c>
    </row>
  </sheetData>
  <mergeCells count="54">
    <mergeCell ref="B5:N5"/>
    <mergeCell ref="F12:G12"/>
    <mergeCell ref="I12:J12"/>
    <mergeCell ref="D16:E16"/>
    <mergeCell ref="F16:H16"/>
    <mergeCell ref="J16:M16"/>
    <mergeCell ref="D17:E18"/>
    <mergeCell ref="F17:H18"/>
    <mergeCell ref="D19:E20"/>
    <mergeCell ref="F19:H20"/>
    <mergeCell ref="D21:E22"/>
    <mergeCell ref="F21:H22"/>
    <mergeCell ref="D23:E24"/>
    <mergeCell ref="F23:H24"/>
    <mergeCell ref="D25:E26"/>
    <mergeCell ref="F25:H26"/>
    <mergeCell ref="D27:E28"/>
    <mergeCell ref="F27:H28"/>
    <mergeCell ref="D29:E30"/>
    <mergeCell ref="F29:H30"/>
    <mergeCell ref="D31:E32"/>
    <mergeCell ref="F31:H32"/>
    <mergeCell ref="D33:E34"/>
    <mergeCell ref="F33:H34"/>
    <mergeCell ref="D35:E36"/>
    <mergeCell ref="F35:H36"/>
    <mergeCell ref="D37:E38"/>
    <mergeCell ref="F37:H38"/>
    <mergeCell ref="D39:E40"/>
    <mergeCell ref="F39:H40"/>
    <mergeCell ref="D41:E42"/>
    <mergeCell ref="F41:H42"/>
    <mergeCell ref="D43:E44"/>
    <mergeCell ref="F43:H44"/>
    <mergeCell ref="D45:E46"/>
    <mergeCell ref="F45:H46"/>
    <mergeCell ref="D47:E48"/>
    <mergeCell ref="F47:H48"/>
    <mergeCell ref="D49:E50"/>
    <mergeCell ref="F49:H50"/>
    <mergeCell ref="D51:E52"/>
    <mergeCell ref="F51:H52"/>
    <mergeCell ref="G64:M64"/>
    <mergeCell ref="D53:E54"/>
    <mergeCell ref="F53:H54"/>
    <mergeCell ref="D55:E56"/>
    <mergeCell ref="F55:H56"/>
    <mergeCell ref="D57:E58"/>
    <mergeCell ref="F57:H58"/>
    <mergeCell ref="D59:E59"/>
    <mergeCell ref="F59:H59"/>
    <mergeCell ref="J59:L59"/>
    <mergeCell ref="G62:M62"/>
    <mergeCell ref="G63:M63"/>
  </mergeCells>
  <phoneticPr fontId="2"/>
  <pageMargins left="0.9055118110236221" right="0" top="0.78740157480314965" bottom="0.31496062992125984" header="0.39370078740157483" footer="0.39370078740157483"/>
  <pageSetup paperSize="9" orientation="portrait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S508"/>
  <sheetViews>
    <sheetView workbookViewId="0"/>
  </sheetViews>
  <sheetFormatPr defaultColWidth="11" defaultRowHeight="17.25" customHeight="1"/>
  <cols>
    <col min="1" max="1" width="5.625" style="29" customWidth="1"/>
    <col min="2" max="2" width="8.625" style="29" customWidth="1"/>
    <col min="3" max="3" width="46.625" style="29" customWidth="1"/>
    <col min="4" max="4" width="35.625" style="29" customWidth="1"/>
    <col min="5" max="5" width="15.625" style="29" customWidth="1"/>
    <col min="6" max="6" width="10.625" style="87" customWidth="1"/>
    <col min="7" max="7" width="15.625" style="24" customWidth="1"/>
    <col min="8" max="8" width="17.625" style="24" customWidth="1"/>
    <col min="9" max="9" width="22.625" style="29" customWidth="1"/>
    <col min="10" max="10" width="2.625" style="29" customWidth="1"/>
    <col min="11" max="15" width="11" style="29"/>
    <col min="16" max="16" width="11.375" style="29" bestFit="1" customWidth="1"/>
    <col min="17" max="16384" width="11" style="29"/>
  </cols>
  <sheetData>
    <row r="2" spans="2:9" ht="45" customHeight="1">
      <c r="D2" s="88" t="s">
        <v>37</v>
      </c>
      <c r="F2" s="89"/>
      <c r="G2" s="1605" t="s">
        <v>373</v>
      </c>
      <c r="H2" s="1605"/>
      <c r="I2" s="90" t="s">
        <v>182</v>
      </c>
    </row>
    <row r="3" spans="2:9" ht="17.25" customHeight="1">
      <c r="B3" s="79"/>
      <c r="C3" s="79"/>
      <c r="D3" s="79"/>
      <c r="E3" s="79"/>
      <c r="F3" s="78"/>
      <c r="G3" s="80"/>
      <c r="H3" s="80"/>
      <c r="I3" s="79"/>
    </row>
    <row r="4" spans="2:9" ht="17.25" customHeight="1">
      <c r="B4" s="81" t="s">
        <v>38</v>
      </c>
      <c r="C4" s="81" t="s">
        <v>64</v>
      </c>
      <c r="D4" s="81" t="s">
        <v>65</v>
      </c>
      <c r="E4" s="81" t="s">
        <v>66</v>
      </c>
      <c r="F4" s="81" t="s">
        <v>63</v>
      </c>
      <c r="G4" s="23" t="s">
        <v>67</v>
      </c>
      <c r="H4" s="23" t="s">
        <v>68</v>
      </c>
      <c r="I4" s="81" t="s">
        <v>69</v>
      </c>
    </row>
    <row r="5" spans="2:9" ht="17.25" customHeight="1">
      <c r="B5" s="78"/>
      <c r="C5" s="79"/>
      <c r="D5" s="79"/>
      <c r="E5" s="79"/>
      <c r="F5" s="78"/>
      <c r="G5" s="80"/>
      <c r="H5" s="80"/>
      <c r="I5" s="79"/>
    </row>
    <row r="6" spans="2:9" ht="17.25" customHeight="1">
      <c r="B6" s="81">
        <v>1</v>
      </c>
      <c r="C6" s="82" t="s">
        <v>342</v>
      </c>
      <c r="D6" s="286" t="s">
        <v>343</v>
      </c>
      <c r="E6" s="82"/>
      <c r="F6" s="81"/>
      <c r="G6" s="83"/>
      <c r="H6" s="83"/>
      <c r="I6" s="82"/>
    </row>
    <row r="7" spans="2:9" ht="17.25" customHeight="1">
      <c r="B7" s="78"/>
      <c r="C7" s="84"/>
      <c r="D7" s="79"/>
      <c r="E7" s="79"/>
      <c r="F7" s="78"/>
      <c r="G7" s="85"/>
      <c r="H7" s="85"/>
      <c r="I7" s="91"/>
    </row>
    <row r="8" spans="2:9" ht="17.25" customHeight="1">
      <c r="B8" s="86"/>
      <c r="C8" s="82" t="s">
        <v>183</v>
      </c>
      <c r="D8" s="82" t="s">
        <v>344</v>
      </c>
      <c r="E8" s="82"/>
      <c r="F8" s="81"/>
      <c r="G8" s="93"/>
      <c r="H8" s="83"/>
      <c r="I8" s="92"/>
    </row>
    <row r="9" spans="2:9" ht="17.25" customHeight="1">
      <c r="B9" s="78"/>
      <c r="C9" s="84"/>
      <c r="D9" s="79"/>
      <c r="E9" s="79"/>
      <c r="F9" s="78"/>
      <c r="G9" s="85"/>
      <c r="H9" s="85"/>
      <c r="I9" s="91"/>
    </row>
    <row r="10" spans="2:9" ht="17.25" customHeight="1">
      <c r="B10" s="86"/>
      <c r="C10" s="82" t="s">
        <v>39</v>
      </c>
      <c r="D10" s="82" t="s">
        <v>184</v>
      </c>
      <c r="E10" s="82">
        <v>0.42</v>
      </c>
      <c r="F10" s="81" t="s">
        <v>185</v>
      </c>
      <c r="G10" s="93">
        <v>951</v>
      </c>
      <c r="H10" s="83">
        <f>ROUNDDOWN((E10*G10),0)</f>
        <v>399</v>
      </c>
      <c r="I10" s="92" t="s">
        <v>231</v>
      </c>
    </row>
    <row r="11" spans="2:9" ht="17.25" customHeight="1">
      <c r="B11" s="78"/>
      <c r="C11" s="84"/>
      <c r="D11" s="79"/>
      <c r="E11" s="79"/>
      <c r="F11" s="78"/>
      <c r="G11" s="85"/>
      <c r="H11" s="85"/>
      <c r="I11" s="91"/>
    </row>
    <row r="12" spans="2:9" ht="17.25" customHeight="1">
      <c r="B12" s="86"/>
      <c r="C12" s="82" t="s">
        <v>40</v>
      </c>
      <c r="D12" s="82"/>
      <c r="E12" s="82">
        <v>0.115</v>
      </c>
      <c r="F12" s="81" t="s">
        <v>48</v>
      </c>
      <c r="G12" s="93">
        <f>14300*1.1</f>
        <v>15730.000000000002</v>
      </c>
      <c r="H12" s="83">
        <f t="shared" ref="H12" si="0">ROUNDDOWN((E12*G12),0)</f>
        <v>1808</v>
      </c>
      <c r="I12" s="92" t="s">
        <v>537</v>
      </c>
    </row>
    <row r="13" spans="2:9" ht="17.25" customHeight="1">
      <c r="B13" s="78"/>
      <c r="C13" s="84"/>
      <c r="D13" s="79"/>
      <c r="E13" s="79"/>
      <c r="F13" s="78"/>
      <c r="G13" s="85"/>
      <c r="H13" s="85"/>
      <c r="I13" s="91"/>
    </row>
    <row r="14" spans="2:9" ht="17.25" customHeight="1">
      <c r="B14" s="86"/>
      <c r="C14" s="82" t="s">
        <v>41</v>
      </c>
      <c r="D14" s="82"/>
      <c r="E14" s="82">
        <v>0.05</v>
      </c>
      <c r="F14" s="81" t="s">
        <v>47</v>
      </c>
      <c r="G14" s="93">
        <f>H10</f>
        <v>399</v>
      </c>
      <c r="H14" s="83">
        <f t="shared" ref="H14" si="1">ROUNDDOWN((E14*G14),0)</f>
        <v>19</v>
      </c>
      <c r="I14" s="92" t="s">
        <v>0</v>
      </c>
    </row>
    <row r="15" spans="2:9" ht="17.25" customHeight="1">
      <c r="B15" s="78"/>
      <c r="C15" s="84"/>
      <c r="D15" s="79"/>
      <c r="E15" s="79"/>
      <c r="F15" s="78"/>
      <c r="G15" s="80"/>
      <c r="H15" s="85"/>
      <c r="I15" s="79" t="s">
        <v>42</v>
      </c>
    </row>
    <row r="16" spans="2:9" ht="17.25" customHeight="1">
      <c r="B16" s="81"/>
      <c r="C16" s="94" t="s">
        <v>43</v>
      </c>
      <c r="D16" s="82"/>
      <c r="E16" s="82">
        <v>0.03</v>
      </c>
      <c r="F16" s="81" t="s">
        <v>47</v>
      </c>
      <c r="G16" s="83">
        <f>H10+H14</f>
        <v>418</v>
      </c>
      <c r="H16" s="83">
        <f t="shared" ref="H16" si="2">ROUNDDOWN((E16*G16),0)</f>
        <v>12</v>
      </c>
      <c r="I16" s="95" t="s">
        <v>186</v>
      </c>
    </row>
    <row r="17" spans="2:9" ht="17.25" customHeight="1">
      <c r="B17" s="78"/>
      <c r="C17" s="84"/>
      <c r="D17" s="79"/>
      <c r="E17" s="79"/>
      <c r="F17" s="78"/>
      <c r="G17" s="80"/>
      <c r="H17" s="85"/>
      <c r="I17" s="79"/>
    </row>
    <row r="18" spans="2:9" ht="17.25" customHeight="1">
      <c r="B18" s="81"/>
      <c r="C18" s="82" t="s">
        <v>44</v>
      </c>
      <c r="D18" s="82"/>
      <c r="E18" s="82">
        <v>0.2</v>
      </c>
      <c r="F18" s="81" t="s">
        <v>47</v>
      </c>
      <c r="G18" s="83">
        <f>H10+H12+H14+H16</f>
        <v>2238</v>
      </c>
      <c r="H18" s="83">
        <f t="shared" ref="H18" si="3">ROUNDDOWN((E18*G18),0)</f>
        <v>447</v>
      </c>
      <c r="I18" s="123" t="s">
        <v>334</v>
      </c>
    </row>
    <row r="19" spans="2:9" ht="17.25" customHeight="1">
      <c r="B19" s="78"/>
      <c r="C19" s="84"/>
      <c r="D19" s="79"/>
      <c r="E19" s="79"/>
      <c r="F19" s="78"/>
      <c r="G19" s="80"/>
      <c r="H19" s="80"/>
      <c r="I19" s="79"/>
    </row>
    <row r="20" spans="2:9" ht="17.25" customHeight="1">
      <c r="B20" s="81"/>
      <c r="C20" s="82"/>
      <c r="D20" s="82"/>
      <c r="E20" s="82"/>
      <c r="F20" s="81"/>
      <c r="G20" s="83"/>
      <c r="H20" s="83"/>
      <c r="I20" s="92"/>
    </row>
    <row r="21" spans="2:9" ht="17.25" customHeight="1">
      <c r="B21" s="78"/>
      <c r="C21" s="84"/>
      <c r="D21" s="79"/>
      <c r="E21" s="79"/>
      <c r="F21" s="78"/>
      <c r="G21" s="80"/>
      <c r="H21" s="80"/>
      <c r="I21" s="79"/>
    </row>
    <row r="22" spans="2:9" ht="17.25" customHeight="1">
      <c r="B22" s="81"/>
      <c r="C22" s="82"/>
      <c r="D22" s="82"/>
      <c r="E22" s="82"/>
      <c r="F22" s="81"/>
      <c r="G22" s="83"/>
      <c r="H22" s="83"/>
      <c r="I22" s="82"/>
    </row>
    <row r="23" spans="2:9" ht="17.25" customHeight="1">
      <c r="B23" s="78"/>
      <c r="C23" s="84"/>
      <c r="D23" s="79"/>
      <c r="E23" s="79"/>
      <c r="F23" s="78"/>
      <c r="G23" s="80"/>
      <c r="H23" s="80"/>
      <c r="I23" s="79"/>
    </row>
    <row r="24" spans="2:9" ht="17.25" customHeight="1">
      <c r="B24" s="81"/>
      <c r="C24" s="82"/>
      <c r="D24" s="82"/>
      <c r="E24" s="82"/>
      <c r="F24" s="81"/>
      <c r="G24" s="83"/>
      <c r="H24" s="83"/>
      <c r="I24" s="82"/>
    </row>
    <row r="25" spans="2:9" ht="17.25" customHeight="1">
      <c r="B25" s="78"/>
      <c r="C25" s="84"/>
      <c r="D25" s="79"/>
      <c r="E25" s="79"/>
      <c r="F25" s="78"/>
      <c r="G25" s="80"/>
      <c r="H25" s="80"/>
      <c r="I25" s="79"/>
    </row>
    <row r="26" spans="2:9" ht="17.25" customHeight="1">
      <c r="B26" s="81"/>
      <c r="C26" s="82"/>
      <c r="D26" s="82"/>
      <c r="E26" s="82"/>
      <c r="F26" s="81"/>
      <c r="G26" s="83"/>
      <c r="H26" s="83"/>
      <c r="I26" s="82"/>
    </row>
    <row r="27" spans="2:9" ht="17.25" customHeight="1">
      <c r="B27" s="78"/>
      <c r="C27" s="84"/>
      <c r="D27" s="96"/>
      <c r="E27" s="79"/>
      <c r="F27" s="78"/>
      <c r="G27" s="80"/>
      <c r="H27" s="80"/>
      <c r="I27" s="79"/>
    </row>
    <row r="28" spans="2:9" ht="17.25" customHeight="1">
      <c r="B28" s="81"/>
      <c r="C28" s="82"/>
      <c r="D28" s="97"/>
      <c r="E28" s="82"/>
      <c r="F28" s="81"/>
      <c r="G28" s="83"/>
      <c r="H28" s="83"/>
      <c r="I28" s="98"/>
    </row>
    <row r="29" spans="2:9" ht="17.25" customHeight="1">
      <c r="B29" s="78"/>
      <c r="C29" s="84"/>
      <c r="D29" s="96"/>
      <c r="E29" s="79"/>
      <c r="F29" s="78"/>
      <c r="G29" s="80"/>
      <c r="H29" s="80"/>
      <c r="I29" s="79"/>
    </row>
    <row r="30" spans="2:9" ht="17.25" customHeight="1">
      <c r="B30" s="81"/>
      <c r="C30" s="82"/>
      <c r="D30" s="97"/>
      <c r="E30" s="82"/>
      <c r="F30" s="81"/>
      <c r="G30" s="83"/>
      <c r="H30" s="83"/>
      <c r="I30" s="98"/>
    </row>
    <row r="31" spans="2:9" ht="17.25" customHeight="1">
      <c r="B31" s="78"/>
      <c r="C31" s="84"/>
      <c r="D31" s="96"/>
      <c r="E31" s="79"/>
      <c r="F31" s="78"/>
      <c r="G31" s="80"/>
      <c r="H31" s="80"/>
      <c r="I31" s="79"/>
    </row>
    <row r="32" spans="2:9" ht="17.25" customHeight="1">
      <c r="B32" s="81"/>
      <c r="C32" s="82"/>
      <c r="D32" s="97"/>
      <c r="E32" s="82"/>
      <c r="F32" s="81"/>
      <c r="G32" s="83"/>
      <c r="H32" s="83"/>
      <c r="I32" s="98"/>
    </row>
    <row r="33" spans="2:9" ht="17.25" customHeight="1">
      <c r="B33" s="78"/>
      <c r="C33" s="84"/>
      <c r="D33" s="96"/>
      <c r="E33" s="79"/>
      <c r="F33" s="78"/>
      <c r="G33" s="80"/>
      <c r="H33" s="80"/>
      <c r="I33" s="79"/>
    </row>
    <row r="34" spans="2:9" ht="17.25" customHeight="1">
      <c r="B34" s="81"/>
      <c r="C34" s="82"/>
      <c r="D34" s="97"/>
      <c r="E34" s="82"/>
      <c r="F34" s="81"/>
      <c r="G34" s="83"/>
      <c r="H34" s="83"/>
      <c r="I34" s="98"/>
    </row>
    <row r="35" spans="2:9" ht="17.25" customHeight="1">
      <c r="B35" s="78"/>
      <c r="C35" s="84"/>
      <c r="D35" s="84"/>
      <c r="E35" s="79"/>
      <c r="F35" s="78"/>
      <c r="G35" s="80"/>
      <c r="H35" s="80"/>
      <c r="I35" s="79"/>
    </row>
    <row r="36" spans="2:9" ht="17.25" customHeight="1">
      <c r="B36" s="81"/>
      <c r="C36" s="82"/>
      <c r="D36" s="82"/>
      <c r="E36" s="82"/>
      <c r="F36" s="81"/>
      <c r="G36" s="83"/>
      <c r="H36" s="83"/>
      <c r="I36" s="98"/>
    </row>
    <row r="37" spans="2:9" ht="17.25" customHeight="1">
      <c r="B37" s="78"/>
      <c r="C37" s="84"/>
      <c r="D37" s="79"/>
      <c r="E37" s="79"/>
      <c r="F37" s="78"/>
      <c r="G37" s="80"/>
      <c r="H37" s="80"/>
      <c r="I37" s="79"/>
    </row>
    <row r="38" spans="2:9" ht="17.25" customHeight="1">
      <c r="B38" s="86"/>
      <c r="C38" s="81" t="s">
        <v>45</v>
      </c>
      <c r="D38" s="81"/>
      <c r="E38" s="82"/>
      <c r="F38" s="81"/>
      <c r="G38" s="83"/>
      <c r="H38" s="83">
        <f>SUM(H9:H36)</f>
        <v>2685</v>
      </c>
      <c r="I38" s="98"/>
    </row>
    <row r="39" spans="2:9" ht="17.25" customHeight="1">
      <c r="B39" s="78"/>
      <c r="C39" s="79"/>
      <c r="D39" s="79"/>
      <c r="E39" s="79"/>
      <c r="F39" s="78"/>
      <c r="G39" s="80"/>
      <c r="H39" s="99"/>
      <c r="I39" s="79"/>
    </row>
    <row r="40" spans="2:9" ht="17.25" customHeight="1">
      <c r="B40" s="81"/>
      <c r="C40" s="81" t="s">
        <v>46</v>
      </c>
      <c r="D40" s="82"/>
      <c r="E40" s="82"/>
      <c r="F40" s="81"/>
      <c r="G40" s="23" t="s">
        <v>187</v>
      </c>
      <c r="H40" s="100">
        <f>ROUND(H38,-1)</f>
        <v>2690</v>
      </c>
      <c r="I40" s="82"/>
    </row>
    <row r="41" spans="2:9" ht="45" customHeight="1">
      <c r="D41" s="88" t="s">
        <v>37</v>
      </c>
      <c r="F41" s="89"/>
      <c r="G41" s="1605" t="s">
        <v>373</v>
      </c>
      <c r="H41" s="1605"/>
      <c r="I41" s="90" t="s">
        <v>457</v>
      </c>
    </row>
    <row r="42" spans="2:9" ht="17.25" customHeight="1">
      <c r="B42" s="79"/>
      <c r="C42" s="79"/>
      <c r="D42" s="79"/>
      <c r="E42" s="79"/>
      <c r="F42" s="78"/>
      <c r="G42" s="80"/>
      <c r="H42" s="80"/>
      <c r="I42" s="79"/>
    </row>
    <row r="43" spans="2:9" ht="17.25" customHeight="1">
      <c r="B43" s="81" t="s">
        <v>38</v>
      </c>
      <c r="C43" s="81" t="s">
        <v>64</v>
      </c>
      <c r="D43" s="81" t="s">
        <v>65</v>
      </c>
      <c r="E43" s="81" t="s">
        <v>66</v>
      </c>
      <c r="F43" s="81" t="s">
        <v>63</v>
      </c>
      <c r="G43" s="23" t="s">
        <v>67</v>
      </c>
      <c r="H43" s="23" t="s">
        <v>68</v>
      </c>
      <c r="I43" s="81" t="s">
        <v>69</v>
      </c>
    </row>
    <row r="44" spans="2:9" ht="17.25" customHeight="1">
      <c r="B44" s="78"/>
      <c r="C44" s="79"/>
      <c r="D44" s="79"/>
      <c r="E44" s="79"/>
      <c r="F44" s="78"/>
      <c r="G44" s="80"/>
      <c r="H44" s="80"/>
      <c r="I44" s="79"/>
    </row>
    <row r="45" spans="2:9" ht="17.25" customHeight="1">
      <c r="B45" s="81">
        <f>B6+1</f>
        <v>2</v>
      </c>
      <c r="C45" s="82" t="s">
        <v>228</v>
      </c>
      <c r="D45" s="286" t="s">
        <v>229</v>
      </c>
      <c r="E45" s="82"/>
      <c r="F45" s="81"/>
      <c r="G45" s="83"/>
      <c r="H45" s="83"/>
      <c r="I45" s="82"/>
    </row>
    <row r="46" spans="2:9" ht="17.25" customHeight="1">
      <c r="B46" s="78"/>
      <c r="C46" s="84"/>
      <c r="D46" s="79"/>
      <c r="E46" s="79"/>
      <c r="F46" s="78"/>
      <c r="G46" s="85"/>
      <c r="H46" s="85"/>
      <c r="I46" s="91"/>
    </row>
    <row r="47" spans="2:9" ht="17.25" customHeight="1">
      <c r="B47" s="86"/>
      <c r="C47" s="82" t="s">
        <v>183</v>
      </c>
      <c r="D47" s="82" t="s">
        <v>230</v>
      </c>
      <c r="E47" s="82"/>
      <c r="F47" s="81"/>
      <c r="G47" s="93"/>
      <c r="H47" s="83"/>
      <c r="I47" s="92"/>
    </row>
    <row r="48" spans="2:9" ht="17.25" customHeight="1">
      <c r="B48" s="78"/>
      <c r="C48" s="84"/>
      <c r="D48" s="79"/>
      <c r="E48" s="79"/>
      <c r="F48" s="78"/>
      <c r="G48" s="85"/>
      <c r="H48" s="85"/>
      <c r="I48" s="91"/>
    </row>
    <row r="49" spans="2:9" ht="17.25" customHeight="1">
      <c r="B49" s="86"/>
      <c r="C49" s="82" t="s">
        <v>39</v>
      </c>
      <c r="D49" s="82" t="s">
        <v>184</v>
      </c>
      <c r="E49" s="82">
        <v>0.47</v>
      </c>
      <c r="F49" s="81" t="s">
        <v>185</v>
      </c>
      <c r="G49" s="93">
        <v>951</v>
      </c>
      <c r="H49" s="83">
        <f>ROUNDDOWN((E49*G49),0)</f>
        <v>446</v>
      </c>
      <c r="I49" s="92" t="s">
        <v>231</v>
      </c>
    </row>
    <row r="50" spans="2:9" ht="17.25" customHeight="1">
      <c r="B50" s="78"/>
      <c r="C50" s="84"/>
      <c r="D50" s="79"/>
      <c r="E50" s="79"/>
      <c r="F50" s="78"/>
      <c r="G50" s="85"/>
      <c r="H50" s="85"/>
      <c r="I50" s="91"/>
    </row>
    <row r="51" spans="2:9" ht="17.25" customHeight="1">
      <c r="B51" s="86"/>
      <c r="C51" s="82" t="s">
        <v>40</v>
      </c>
      <c r="D51" s="82"/>
      <c r="E51" s="82">
        <v>0.129</v>
      </c>
      <c r="F51" s="81" t="s">
        <v>48</v>
      </c>
      <c r="G51" s="93">
        <f>14300*1.1</f>
        <v>15730.000000000002</v>
      </c>
      <c r="H51" s="83">
        <f t="shared" ref="H51" si="4">ROUNDDOWN((E51*G51),0)</f>
        <v>2029</v>
      </c>
      <c r="I51" s="92" t="s">
        <v>537</v>
      </c>
    </row>
    <row r="52" spans="2:9" ht="17.25" customHeight="1">
      <c r="B52" s="78"/>
      <c r="C52" s="84"/>
      <c r="D52" s="79"/>
      <c r="E52" s="79"/>
      <c r="F52" s="78"/>
      <c r="G52" s="85"/>
      <c r="H52" s="85"/>
      <c r="I52" s="91"/>
    </row>
    <row r="53" spans="2:9" ht="17.25" customHeight="1">
      <c r="B53" s="86"/>
      <c r="C53" s="82" t="s">
        <v>41</v>
      </c>
      <c r="D53" s="82"/>
      <c r="E53" s="82">
        <v>0.05</v>
      </c>
      <c r="F53" s="81" t="s">
        <v>47</v>
      </c>
      <c r="G53" s="93">
        <f>H49</f>
        <v>446</v>
      </c>
      <c r="H53" s="83">
        <f t="shared" ref="H53" si="5">ROUNDDOWN((E53*G53),0)</f>
        <v>22</v>
      </c>
      <c r="I53" s="92" t="s">
        <v>0</v>
      </c>
    </row>
    <row r="54" spans="2:9" ht="17.25" customHeight="1">
      <c r="B54" s="78"/>
      <c r="C54" s="84"/>
      <c r="D54" s="79"/>
      <c r="E54" s="79"/>
      <c r="F54" s="78"/>
      <c r="G54" s="80"/>
      <c r="H54" s="85"/>
      <c r="I54" s="79" t="s">
        <v>42</v>
      </c>
    </row>
    <row r="55" spans="2:9" ht="17.25" customHeight="1">
      <c r="B55" s="81"/>
      <c r="C55" s="94" t="s">
        <v>43</v>
      </c>
      <c r="D55" s="82"/>
      <c r="E55" s="82">
        <v>0.03</v>
      </c>
      <c r="F55" s="81" t="s">
        <v>47</v>
      </c>
      <c r="G55" s="83">
        <f>H49+H53</f>
        <v>468</v>
      </c>
      <c r="H55" s="83">
        <f t="shared" ref="H55" si="6">ROUNDDOWN((E55*G55),0)</f>
        <v>14</v>
      </c>
      <c r="I55" s="95" t="s">
        <v>186</v>
      </c>
    </row>
    <row r="56" spans="2:9" ht="17.25" customHeight="1">
      <c r="B56" s="78"/>
      <c r="C56" s="84"/>
      <c r="D56" s="79"/>
      <c r="E56" s="79"/>
      <c r="F56" s="78"/>
      <c r="G56" s="80"/>
      <c r="H56" s="85"/>
      <c r="I56" s="79"/>
    </row>
    <row r="57" spans="2:9" ht="17.25" customHeight="1">
      <c r="B57" s="81"/>
      <c r="C57" s="82" t="s">
        <v>44</v>
      </c>
      <c r="D57" s="82"/>
      <c r="E57" s="82">
        <v>0.2</v>
      </c>
      <c r="F57" s="81" t="s">
        <v>47</v>
      </c>
      <c r="G57" s="83">
        <f>H49+H51+H53+H55</f>
        <v>2511</v>
      </c>
      <c r="H57" s="83">
        <f t="shared" ref="H57" si="7">ROUNDDOWN((E57*G57),0)</f>
        <v>502</v>
      </c>
      <c r="I57" s="123" t="s">
        <v>334</v>
      </c>
    </row>
    <row r="58" spans="2:9" ht="17.25" customHeight="1">
      <c r="B58" s="78"/>
      <c r="C58" s="84"/>
      <c r="D58" s="79"/>
      <c r="E58" s="79"/>
      <c r="F58" s="78"/>
      <c r="G58" s="80"/>
      <c r="H58" s="80"/>
      <c r="I58" s="79"/>
    </row>
    <row r="59" spans="2:9" ht="17.25" customHeight="1">
      <c r="B59" s="81"/>
      <c r="C59" s="82"/>
      <c r="D59" s="82"/>
      <c r="E59" s="82"/>
      <c r="F59" s="81"/>
      <c r="G59" s="83"/>
      <c r="H59" s="83"/>
      <c r="I59" s="92"/>
    </row>
    <row r="60" spans="2:9" ht="17.25" customHeight="1">
      <c r="B60" s="78"/>
      <c r="C60" s="84"/>
      <c r="D60" s="79"/>
      <c r="E60" s="79"/>
      <c r="F60" s="78"/>
      <c r="G60" s="80"/>
      <c r="H60" s="80"/>
      <c r="I60" s="79"/>
    </row>
    <row r="61" spans="2:9" ht="17.25" customHeight="1">
      <c r="B61" s="81"/>
      <c r="C61" s="82"/>
      <c r="D61" s="82"/>
      <c r="E61" s="82"/>
      <c r="F61" s="81"/>
      <c r="G61" s="83"/>
      <c r="H61" s="83"/>
      <c r="I61" s="82"/>
    </row>
    <row r="62" spans="2:9" ht="17.25" customHeight="1">
      <c r="B62" s="78"/>
      <c r="C62" s="84"/>
      <c r="D62" s="79"/>
      <c r="E62" s="79"/>
      <c r="F62" s="78"/>
      <c r="G62" s="80"/>
      <c r="H62" s="80"/>
      <c r="I62" s="79"/>
    </row>
    <row r="63" spans="2:9" ht="17.25" customHeight="1">
      <c r="B63" s="81"/>
      <c r="C63" s="82"/>
      <c r="D63" s="82"/>
      <c r="E63" s="82"/>
      <c r="F63" s="81"/>
      <c r="G63" s="83"/>
      <c r="H63" s="83"/>
      <c r="I63" s="82"/>
    </row>
    <row r="64" spans="2:9" ht="17.25" customHeight="1">
      <c r="B64" s="78"/>
      <c r="C64" s="84"/>
      <c r="D64" s="79"/>
      <c r="E64" s="79"/>
      <c r="F64" s="78"/>
      <c r="G64" s="80"/>
      <c r="H64" s="80"/>
      <c r="I64" s="79"/>
    </row>
    <row r="65" spans="2:9" ht="17.25" customHeight="1">
      <c r="B65" s="81"/>
      <c r="C65" s="82"/>
      <c r="D65" s="82"/>
      <c r="E65" s="82"/>
      <c r="F65" s="81"/>
      <c r="G65" s="83"/>
      <c r="H65" s="83"/>
      <c r="I65" s="82"/>
    </row>
    <row r="66" spans="2:9" ht="17.25" customHeight="1">
      <c r="B66" s="78"/>
      <c r="C66" s="84"/>
      <c r="D66" s="96"/>
      <c r="E66" s="79"/>
      <c r="F66" s="78"/>
      <c r="G66" s="80"/>
      <c r="H66" s="80"/>
      <c r="I66" s="79"/>
    </row>
    <row r="67" spans="2:9" ht="17.25" customHeight="1">
      <c r="B67" s="81"/>
      <c r="C67" s="82"/>
      <c r="D67" s="97"/>
      <c r="E67" s="82"/>
      <c r="F67" s="81"/>
      <c r="G67" s="83"/>
      <c r="H67" s="83"/>
      <c r="I67" s="98"/>
    </row>
    <row r="68" spans="2:9" ht="17.25" customHeight="1">
      <c r="B68" s="78"/>
      <c r="C68" s="84"/>
      <c r="D68" s="96"/>
      <c r="E68" s="79"/>
      <c r="F68" s="78"/>
      <c r="G68" s="80"/>
      <c r="H68" s="80"/>
      <c r="I68" s="79"/>
    </row>
    <row r="69" spans="2:9" ht="17.25" customHeight="1">
      <c r="B69" s="81"/>
      <c r="C69" s="82"/>
      <c r="D69" s="97"/>
      <c r="E69" s="82"/>
      <c r="F69" s="81"/>
      <c r="G69" s="83"/>
      <c r="H69" s="83"/>
      <c r="I69" s="98"/>
    </row>
    <row r="70" spans="2:9" ht="17.25" customHeight="1">
      <c r="B70" s="78"/>
      <c r="C70" s="84"/>
      <c r="D70" s="96"/>
      <c r="E70" s="79"/>
      <c r="F70" s="78"/>
      <c r="G70" s="80"/>
      <c r="H70" s="80"/>
      <c r="I70" s="79"/>
    </row>
    <row r="71" spans="2:9" ht="17.25" customHeight="1">
      <c r="B71" s="81"/>
      <c r="C71" s="82"/>
      <c r="D71" s="97"/>
      <c r="E71" s="82"/>
      <c r="F71" s="81"/>
      <c r="G71" s="83"/>
      <c r="H71" s="83"/>
      <c r="I71" s="98"/>
    </row>
    <row r="72" spans="2:9" ht="17.25" customHeight="1">
      <c r="B72" s="78"/>
      <c r="C72" s="84"/>
      <c r="D72" s="96"/>
      <c r="E72" s="79"/>
      <c r="F72" s="78"/>
      <c r="G72" s="80"/>
      <c r="H72" s="80"/>
      <c r="I72" s="79"/>
    </row>
    <row r="73" spans="2:9" ht="17.25" customHeight="1">
      <c r="B73" s="81"/>
      <c r="C73" s="82"/>
      <c r="D73" s="97"/>
      <c r="E73" s="82"/>
      <c r="F73" s="81"/>
      <c r="G73" s="83"/>
      <c r="H73" s="83"/>
      <c r="I73" s="98"/>
    </row>
    <row r="74" spans="2:9" ht="17.25" customHeight="1">
      <c r="B74" s="78"/>
      <c r="C74" s="84"/>
      <c r="D74" s="84"/>
      <c r="E74" s="79"/>
      <c r="F74" s="78"/>
      <c r="G74" s="80"/>
      <c r="H74" s="80"/>
      <c r="I74" s="79"/>
    </row>
    <row r="75" spans="2:9" ht="17.25" customHeight="1">
      <c r="B75" s="81"/>
      <c r="C75" s="82"/>
      <c r="D75" s="82"/>
      <c r="E75" s="82"/>
      <c r="F75" s="81"/>
      <c r="G75" s="83"/>
      <c r="H75" s="83"/>
      <c r="I75" s="98"/>
    </row>
    <row r="76" spans="2:9" ht="17.25" customHeight="1">
      <c r="B76" s="78"/>
      <c r="C76" s="84"/>
      <c r="D76" s="79"/>
      <c r="E76" s="79"/>
      <c r="F76" s="78"/>
      <c r="G76" s="80"/>
      <c r="H76" s="80"/>
      <c r="I76" s="79"/>
    </row>
    <row r="77" spans="2:9" ht="17.25" customHeight="1">
      <c r="B77" s="86"/>
      <c r="C77" s="81" t="s">
        <v>45</v>
      </c>
      <c r="D77" s="81"/>
      <c r="E77" s="82"/>
      <c r="F77" s="81"/>
      <c r="G77" s="83"/>
      <c r="H77" s="83">
        <f>SUM(H48:H75)</f>
        <v>3013</v>
      </c>
      <c r="I77" s="98"/>
    </row>
    <row r="78" spans="2:9" ht="17.25" customHeight="1">
      <c r="B78" s="78"/>
      <c r="C78" s="79"/>
      <c r="D78" s="79"/>
      <c r="E78" s="79"/>
      <c r="F78" s="78"/>
      <c r="G78" s="80"/>
      <c r="H78" s="99"/>
      <c r="I78" s="79"/>
    </row>
    <row r="79" spans="2:9" ht="17.25" customHeight="1">
      <c r="B79" s="81"/>
      <c r="C79" s="81" t="s">
        <v>46</v>
      </c>
      <c r="D79" s="82"/>
      <c r="E79" s="82"/>
      <c r="F79" s="405"/>
      <c r="G79" s="407" t="s">
        <v>148</v>
      </c>
      <c r="H79" s="100">
        <f>ROUND(H77,-1)</f>
        <v>3010</v>
      </c>
      <c r="I79" s="406"/>
    </row>
    <row r="80" spans="2:9" ht="45" customHeight="1">
      <c r="D80" s="88" t="s">
        <v>37</v>
      </c>
      <c r="F80" s="89"/>
      <c r="G80" s="1605" t="s">
        <v>543</v>
      </c>
      <c r="H80" s="1605"/>
      <c r="I80" s="90" t="s">
        <v>458</v>
      </c>
    </row>
    <row r="81" spans="2:17" ht="17.25" customHeight="1">
      <c r="B81" s="79"/>
      <c r="C81" s="79"/>
      <c r="D81" s="79"/>
      <c r="E81" s="79"/>
      <c r="F81" s="78"/>
      <c r="G81" s="80"/>
      <c r="H81" s="80"/>
      <c r="I81" s="79"/>
    </row>
    <row r="82" spans="2:17" ht="17.25" customHeight="1">
      <c r="B82" s="81" t="s">
        <v>38</v>
      </c>
      <c r="C82" s="81" t="s">
        <v>64</v>
      </c>
      <c r="D82" s="81" t="s">
        <v>65</v>
      </c>
      <c r="E82" s="81" t="s">
        <v>66</v>
      </c>
      <c r="F82" s="81" t="s">
        <v>63</v>
      </c>
      <c r="G82" s="23" t="s">
        <v>67</v>
      </c>
      <c r="H82" s="23" t="s">
        <v>68</v>
      </c>
      <c r="I82" s="81" t="s">
        <v>69</v>
      </c>
    </row>
    <row r="83" spans="2:17" ht="17.25" customHeight="1">
      <c r="B83" s="78"/>
      <c r="C83" s="79"/>
      <c r="D83" s="79"/>
      <c r="E83" s="79"/>
      <c r="F83" s="78"/>
      <c r="G83" s="80"/>
      <c r="H83" s="80"/>
      <c r="I83" s="79"/>
      <c r="K83" s="287"/>
      <c r="L83" s="288" t="s">
        <v>162</v>
      </c>
      <c r="M83" s="288" t="s">
        <v>163</v>
      </c>
      <c r="N83" s="289"/>
      <c r="O83" s="289" t="s">
        <v>320</v>
      </c>
      <c r="P83" s="289" t="s">
        <v>164</v>
      </c>
      <c r="Q83" s="289" t="s">
        <v>165</v>
      </c>
    </row>
    <row r="84" spans="2:17" ht="17.25" customHeight="1">
      <c r="B84" s="81">
        <f>B45+1</f>
        <v>3</v>
      </c>
      <c r="C84" s="82" t="s">
        <v>349</v>
      </c>
      <c r="D84" s="286"/>
      <c r="E84" s="82"/>
      <c r="F84" s="81"/>
      <c r="G84" s="83"/>
      <c r="H84" s="83"/>
      <c r="I84" s="82"/>
      <c r="K84" s="79"/>
      <c r="L84" s="78" t="s">
        <v>239</v>
      </c>
      <c r="M84" s="78" t="s">
        <v>239</v>
      </c>
      <c r="N84" s="79"/>
      <c r="O84" s="79"/>
      <c r="P84" s="79"/>
      <c r="Q84" s="79"/>
    </row>
    <row r="85" spans="2:17" ht="17.25" customHeight="1">
      <c r="B85" s="78"/>
      <c r="C85" s="84"/>
      <c r="D85" s="79"/>
      <c r="E85" s="79"/>
      <c r="F85" s="78"/>
      <c r="G85" s="85"/>
      <c r="H85" s="85"/>
      <c r="I85" s="91"/>
      <c r="K85" s="299"/>
      <c r="L85" s="87" t="s">
        <v>322</v>
      </c>
      <c r="M85" s="300" t="s">
        <v>323</v>
      </c>
      <c r="N85" s="299"/>
      <c r="O85" s="299"/>
      <c r="P85" s="299"/>
      <c r="Q85" s="299"/>
    </row>
    <row r="86" spans="2:17" ht="17.25" customHeight="1">
      <c r="B86" s="86"/>
      <c r="C86" s="82" t="s">
        <v>350</v>
      </c>
      <c r="D86" s="82" t="s">
        <v>233</v>
      </c>
      <c r="E86" s="82">
        <v>1.05</v>
      </c>
      <c r="F86" s="81" t="s">
        <v>199</v>
      </c>
      <c r="G86" s="93">
        <v>235</v>
      </c>
      <c r="H86" s="83">
        <f>ROUNDDOWN((E86*G86),0)</f>
        <v>246</v>
      </c>
      <c r="I86" s="92" t="s">
        <v>347</v>
      </c>
      <c r="K86" s="81" t="s">
        <v>351</v>
      </c>
      <c r="L86" s="295">
        <v>232</v>
      </c>
      <c r="M86" s="401">
        <v>237</v>
      </c>
      <c r="N86" s="293"/>
      <c r="O86" s="293">
        <f>AVERAGE(L86:M86)</f>
        <v>234.5</v>
      </c>
      <c r="P86" s="82">
        <v>1</v>
      </c>
      <c r="Q86" s="82">
        <f>ROUND((O86*P86),2)</f>
        <v>234.5</v>
      </c>
    </row>
    <row r="87" spans="2:17" ht="17.25" customHeight="1">
      <c r="B87" s="78"/>
      <c r="C87" s="84"/>
      <c r="D87" s="79"/>
      <c r="E87" s="79"/>
      <c r="F87" s="78"/>
      <c r="G87" s="85"/>
      <c r="H87" s="85"/>
      <c r="I87" s="91"/>
      <c r="K87" s="306"/>
      <c r="L87" s="307"/>
      <c r="M87" s="307"/>
      <c r="N87" s="306"/>
      <c r="O87" s="306"/>
      <c r="P87" s="306"/>
      <c r="Q87" s="306"/>
    </row>
    <row r="88" spans="2:17" ht="17.25" customHeight="1">
      <c r="B88" s="86"/>
      <c r="C88" s="82" t="s">
        <v>222</v>
      </c>
      <c r="D88" s="82"/>
      <c r="E88" s="82">
        <v>0.3</v>
      </c>
      <c r="F88" s="81" t="s">
        <v>47</v>
      </c>
      <c r="G88" s="93">
        <f>H86</f>
        <v>246</v>
      </c>
      <c r="H88" s="83">
        <f t="shared" ref="H88" si="8">ROUNDDOWN((E88*G88),0)</f>
        <v>73</v>
      </c>
      <c r="I88" s="92" t="s">
        <v>223</v>
      </c>
      <c r="K88" s="87"/>
      <c r="L88" s="308"/>
      <c r="M88" s="309"/>
      <c r="N88" s="310"/>
      <c r="O88" s="310"/>
      <c r="Q88" s="311"/>
    </row>
    <row r="89" spans="2:17" ht="17.25" customHeight="1">
      <c r="B89" s="78"/>
      <c r="C89" s="84"/>
      <c r="D89" s="79"/>
      <c r="E89" s="79"/>
      <c r="F89" s="78"/>
      <c r="G89" s="85"/>
      <c r="H89" s="85"/>
      <c r="I89" s="91"/>
    </row>
    <row r="90" spans="2:17" ht="17.25" customHeight="1">
      <c r="B90" s="86"/>
      <c r="C90" s="82" t="s">
        <v>224</v>
      </c>
      <c r="D90" s="82"/>
      <c r="E90" s="82">
        <v>0.4</v>
      </c>
      <c r="F90" s="81" t="s">
        <v>47</v>
      </c>
      <c r="G90" s="93">
        <f>H86</f>
        <v>246</v>
      </c>
      <c r="H90" s="83">
        <f t="shared" ref="H90" si="9">ROUNDDOWN((E90*G90),0)</f>
        <v>98</v>
      </c>
      <c r="I90" s="92" t="s">
        <v>225</v>
      </c>
    </row>
    <row r="91" spans="2:17" ht="17.25" customHeight="1">
      <c r="B91" s="78"/>
      <c r="C91" s="84"/>
      <c r="D91" s="79"/>
      <c r="E91" s="79"/>
      <c r="F91" s="78"/>
      <c r="G91" s="85"/>
      <c r="H91" s="85"/>
      <c r="I91" s="91"/>
    </row>
    <row r="92" spans="2:17" ht="17.25" customHeight="1">
      <c r="B92" s="86"/>
      <c r="C92" s="82" t="s">
        <v>41</v>
      </c>
      <c r="D92" s="82"/>
      <c r="E92" s="82">
        <v>0.15</v>
      </c>
      <c r="F92" s="81" t="s">
        <v>47</v>
      </c>
      <c r="G92" s="93">
        <f>H86+H88+H90</f>
        <v>417</v>
      </c>
      <c r="H92" s="83">
        <f t="shared" ref="H92" si="10">ROUNDDOWN((E92*G92),0)</f>
        <v>62</v>
      </c>
      <c r="I92" s="92" t="s">
        <v>226</v>
      </c>
    </row>
    <row r="93" spans="2:17" ht="17.25" customHeight="1">
      <c r="B93" s="78"/>
      <c r="C93" s="84"/>
      <c r="D93" s="79"/>
      <c r="E93" s="79"/>
      <c r="F93" s="78"/>
      <c r="G93" s="80"/>
      <c r="H93" s="85"/>
      <c r="I93" s="79"/>
    </row>
    <row r="94" spans="2:17" ht="17.25" customHeight="1">
      <c r="B94" s="81"/>
      <c r="C94" s="94" t="s">
        <v>227</v>
      </c>
      <c r="D94" s="82"/>
      <c r="E94" s="82">
        <v>4.3999999999999997E-2</v>
      </c>
      <c r="F94" s="81" t="s">
        <v>47</v>
      </c>
      <c r="G94" s="93">
        <f>15100*1.1</f>
        <v>16610</v>
      </c>
      <c r="H94" s="83">
        <f t="shared" ref="H94" si="11">ROUNDDOWN((E94*G94),0)</f>
        <v>730</v>
      </c>
      <c r="I94" s="92" t="s">
        <v>538</v>
      </c>
    </row>
    <row r="95" spans="2:17" ht="17.25" customHeight="1">
      <c r="B95" s="78"/>
      <c r="C95" s="84"/>
      <c r="D95" s="79"/>
      <c r="E95" s="79"/>
      <c r="F95" s="78"/>
      <c r="G95" s="80"/>
      <c r="H95" s="85"/>
      <c r="I95" s="79"/>
    </row>
    <row r="96" spans="2:17" ht="17.25" customHeight="1">
      <c r="B96" s="81"/>
      <c r="C96" s="82" t="s">
        <v>44</v>
      </c>
      <c r="D96" s="82"/>
      <c r="E96" s="82">
        <v>0.2</v>
      </c>
      <c r="F96" s="81" t="s">
        <v>47</v>
      </c>
      <c r="G96" s="83">
        <f>H94</f>
        <v>730</v>
      </c>
      <c r="H96" s="83">
        <f t="shared" ref="H96" si="12">ROUNDDOWN((E96*G96),0)</f>
        <v>146</v>
      </c>
      <c r="I96" s="123" t="s">
        <v>335</v>
      </c>
    </row>
    <row r="97" spans="2:9" ht="17.25" customHeight="1">
      <c r="B97" s="78"/>
      <c r="C97" s="84"/>
      <c r="D97" s="79"/>
      <c r="E97" s="79"/>
      <c r="F97" s="78"/>
      <c r="G97" s="80"/>
      <c r="H97" s="80"/>
      <c r="I97" s="79"/>
    </row>
    <row r="98" spans="2:9" ht="17.25" customHeight="1">
      <c r="B98" s="81"/>
      <c r="C98" s="82"/>
      <c r="D98" s="82"/>
      <c r="E98" s="82"/>
      <c r="F98" s="81"/>
      <c r="G98" s="83"/>
      <c r="H98" s="83"/>
      <c r="I98" s="92"/>
    </row>
    <row r="99" spans="2:9" ht="17.25" customHeight="1">
      <c r="B99" s="78"/>
      <c r="C99" s="84"/>
      <c r="D99" s="79"/>
      <c r="E99" s="79"/>
      <c r="F99" s="78"/>
      <c r="G99" s="80"/>
      <c r="H99" s="80"/>
      <c r="I99" s="79"/>
    </row>
    <row r="100" spans="2:9" ht="17.25" customHeight="1">
      <c r="B100" s="81"/>
      <c r="C100" s="82"/>
      <c r="D100" s="82"/>
      <c r="E100" s="82"/>
      <c r="F100" s="81"/>
      <c r="G100" s="83"/>
      <c r="H100" s="83"/>
      <c r="I100" s="82"/>
    </row>
    <row r="101" spans="2:9" ht="17.25" customHeight="1">
      <c r="B101" s="78"/>
      <c r="C101" s="84"/>
      <c r="D101" s="79"/>
      <c r="E101" s="79"/>
      <c r="F101" s="78"/>
      <c r="G101" s="80"/>
      <c r="H101" s="80"/>
      <c r="I101" s="79"/>
    </row>
    <row r="102" spans="2:9" ht="17.25" customHeight="1">
      <c r="B102" s="81"/>
      <c r="C102" s="82"/>
      <c r="D102" s="82"/>
      <c r="E102" s="82"/>
      <c r="F102" s="81"/>
      <c r="G102" s="83"/>
      <c r="H102" s="83"/>
      <c r="I102" s="82"/>
    </row>
    <row r="103" spans="2:9" ht="17.25" customHeight="1">
      <c r="B103" s="78"/>
      <c r="C103" s="84"/>
      <c r="D103" s="79"/>
      <c r="E103" s="79"/>
      <c r="F103" s="78"/>
      <c r="G103" s="80"/>
      <c r="H103" s="80"/>
      <c r="I103" s="79"/>
    </row>
    <row r="104" spans="2:9" ht="17.25" customHeight="1">
      <c r="B104" s="81"/>
      <c r="C104" s="82"/>
      <c r="D104" s="82"/>
      <c r="E104" s="82"/>
      <c r="F104" s="81"/>
      <c r="G104" s="83"/>
      <c r="H104" s="83"/>
      <c r="I104" s="82"/>
    </row>
    <row r="105" spans="2:9" ht="17.25" customHeight="1">
      <c r="B105" s="78"/>
      <c r="C105" s="84"/>
      <c r="D105" s="96"/>
      <c r="E105" s="79"/>
      <c r="F105" s="78"/>
      <c r="G105" s="80"/>
      <c r="H105" s="80"/>
      <c r="I105" s="79"/>
    </row>
    <row r="106" spans="2:9" ht="17.25" customHeight="1">
      <c r="B106" s="81"/>
      <c r="C106" s="82"/>
      <c r="D106" s="97"/>
      <c r="E106" s="82"/>
      <c r="F106" s="81"/>
      <c r="G106" s="83"/>
      <c r="H106" s="83"/>
      <c r="I106" s="98"/>
    </row>
    <row r="107" spans="2:9" ht="17.25" customHeight="1">
      <c r="B107" s="78"/>
      <c r="C107" s="84"/>
      <c r="D107" s="96"/>
      <c r="E107" s="79"/>
      <c r="F107" s="78"/>
      <c r="G107" s="80"/>
      <c r="H107" s="80"/>
      <c r="I107" s="79"/>
    </row>
    <row r="108" spans="2:9" ht="17.25" customHeight="1">
      <c r="B108" s="81"/>
      <c r="C108" s="82"/>
      <c r="D108" s="97"/>
      <c r="E108" s="82"/>
      <c r="F108" s="81"/>
      <c r="G108" s="83"/>
      <c r="H108" s="83"/>
      <c r="I108" s="98"/>
    </row>
    <row r="109" spans="2:9" ht="17.25" customHeight="1">
      <c r="B109" s="78"/>
      <c r="C109" s="84"/>
      <c r="D109" s="96"/>
      <c r="E109" s="79"/>
      <c r="F109" s="78"/>
      <c r="G109" s="80"/>
      <c r="H109" s="80"/>
      <c r="I109" s="79"/>
    </row>
    <row r="110" spans="2:9" ht="17.25" customHeight="1">
      <c r="B110" s="81"/>
      <c r="C110" s="82"/>
      <c r="D110" s="97"/>
      <c r="E110" s="82"/>
      <c r="F110" s="81"/>
      <c r="G110" s="83"/>
      <c r="H110" s="83"/>
      <c r="I110" s="98"/>
    </row>
    <row r="111" spans="2:9" ht="17.25" customHeight="1">
      <c r="B111" s="78"/>
      <c r="C111" s="84"/>
      <c r="D111" s="96"/>
      <c r="E111" s="79"/>
      <c r="F111" s="78"/>
      <c r="G111" s="80"/>
      <c r="H111" s="80"/>
      <c r="I111" s="79"/>
    </row>
    <row r="112" spans="2:9" ht="17.25" customHeight="1">
      <c r="B112" s="81"/>
      <c r="C112" s="82"/>
      <c r="D112" s="97"/>
      <c r="E112" s="82"/>
      <c r="F112" s="81"/>
      <c r="G112" s="83"/>
      <c r="H112" s="83"/>
      <c r="I112" s="98"/>
    </row>
    <row r="113" spans="2:17" ht="17.25" customHeight="1">
      <c r="B113" s="78"/>
      <c r="C113" s="84"/>
      <c r="D113" s="84"/>
      <c r="E113" s="79"/>
      <c r="F113" s="78"/>
      <c r="G113" s="80"/>
      <c r="H113" s="80"/>
      <c r="I113" s="79"/>
    </row>
    <row r="114" spans="2:17" ht="17.25" customHeight="1">
      <c r="B114" s="81"/>
      <c r="C114" s="82"/>
      <c r="D114" s="82"/>
      <c r="E114" s="82"/>
      <c r="F114" s="81"/>
      <c r="G114" s="83"/>
      <c r="H114" s="83"/>
      <c r="I114" s="98"/>
    </row>
    <row r="115" spans="2:17" ht="17.25" customHeight="1">
      <c r="B115" s="78"/>
      <c r="C115" s="84"/>
      <c r="D115" s="79"/>
      <c r="E115" s="79"/>
      <c r="F115" s="78"/>
      <c r="G115" s="80"/>
      <c r="H115" s="80"/>
      <c r="I115" s="79"/>
    </row>
    <row r="116" spans="2:17" ht="17.25" customHeight="1">
      <c r="B116" s="86"/>
      <c r="C116" s="81" t="s">
        <v>45</v>
      </c>
      <c r="D116" s="81"/>
      <c r="E116" s="82"/>
      <c r="F116" s="81"/>
      <c r="G116" s="83"/>
      <c r="H116" s="83">
        <f>SUM(H85:H114)</f>
        <v>1355</v>
      </c>
      <c r="I116" s="98"/>
    </row>
    <row r="117" spans="2:17" ht="17.25" customHeight="1">
      <c r="B117" s="78"/>
      <c r="C117" s="79"/>
      <c r="D117" s="79"/>
      <c r="E117" s="79"/>
      <c r="F117" s="78"/>
      <c r="G117" s="80"/>
      <c r="H117" s="99"/>
      <c r="I117" s="79"/>
    </row>
    <row r="118" spans="2:17" ht="17.25" customHeight="1">
      <c r="B118" s="81"/>
      <c r="C118" s="81" t="s">
        <v>46</v>
      </c>
      <c r="D118" s="82"/>
      <c r="E118" s="82"/>
      <c r="F118" s="405"/>
      <c r="G118" s="407" t="s">
        <v>148</v>
      </c>
      <c r="H118" s="100">
        <f>ROUND(H116,-1)</f>
        <v>1360</v>
      </c>
      <c r="I118" s="406"/>
    </row>
    <row r="119" spans="2:17" ht="45" customHeight="1">
      <c r="D119" s="88" t="s">
        <v>37</v>
      </c>
      <c r="F119" s="89"/>
      <c r="G119" s="1605" t="s">
        <v>543</v>
      </c>
      <c r="H119" s="1605"/>
      <c r="I119" s="90" t="s">
        <v>358</v>
      </c>
    </row>
    <row r="120" spans="2:17" ht="17.25" customHeight="1">
      <c r="B120" s="79"/>
      <c r="C120" s="79"/>
      <c r="D120" s="79"/>
      <c r="E120" s="79"/>
      <c r="F120" s="78"/>
      <c r="G120" s="80"/>
      <c r="H120" s="80"/>
      <c r="I120" s="79"/>
    </row>
    <row r="121" spans="2:17" ht="17.25" customHeight="1">
      <c r="B121" s="81" t="s">
        <v>38</v>
      </c>
      <c r="C121" s="81" t="s">
        <v>64</v>
      </c>
      <c r="D121" s="81" t="s">
        <v>65</v>
      </c>
      <c r="E121" s="81" t="s">
        <v>66</v>
      </c>
      <c r="F121" s="81" t="s">
        <v>63</v>
      </c>
      <c r="G121" s="23" t="s">
        <v>67</v>
      </c>
      <c r="H121" s="23" t="s">
        <v>68</v>
      </c>
      <c r="I121" s="81" t="s">
        <v>69</v>
      </c>
    </row>
    <row r="122" spans="2:17" ht="17.25" customHeight="1">
      <c r="B122" s="78"/>
      <c r="C122" s="79"/>
      <c r="D122" s="79"/>
      <c r="E122" s="79"/>
      <c r="F122" s="78"/>
      <c r="G122" s="80"/>
      <c r="H122" s="80"/>
      <c r="I122" s="79"/>
      <c r="K122" s="287"/>
      <c r="L122" s="288" t="s">
        <v>162</v>
      </c>
      <c r="M122" s="288" t="s">
        <v>163</v>
      </c>
      <c r="N122" s="289"/>
      <c r="O122" s="289" t="s">
        <v>320</v>
      </c>
      <c r="P122" s="289" t="s">
        <v>164</v>
      </c>
      <c r="Q122" s="289" t="s">
        <v>165</v>
      </c>
    </row>
    <row r="123" spans="2:17" ht="17.25" customHeight="1">
      <c r="B123" s="81">
        <f>B84+1</f>
        <v>4</v>
      </c>
      <c r="C123" s="82" t="s">
        <v>238</v>
      </c>
      <c r="D123" s="286"/>
      <c r="E123" s="82"/>
      <c r="F123" s="81"/>
      <c r="G123" s="83"/>
      <c r="H123" s="83"/>
      <c r="I123" s="82"/>
      <c r="K123" s="79"/>
      <c r="L123" s="78" t="s">
        <v>239</v>
      </c>
      <c r="M123" s="78" t="s">
        <v>239</v>
      </c>
      <c r="N123" s="79"/>
      <c r="O123" s="79"/>
      <c r="P123" s="79"/>
      <c r="Q123" s="79"/>
    </row>
    <row r="124" spans="2:17" ht="17.25" customHeight="1">
      <c r="B124" s="78"/>
      <c r="C124" s="84"/>
      <c r="D124" s="79"/>
      <c r="E124" s="79"/>
      <c r="F124" s="78"/>
      <c r="G124" s="85"/>
      <c r="H124" s="85"/>
      <c r="I124" s="91"/>
      <c r="K124" s="299"/>
      <c r="L124" s="87" t="s">
        <v>322</v>
      </c>
      <c r="M124" s="300" t="s">
        <v>323</v>
      </c>
      <c r="N124" s="299"/>
      <c r="O124" s="299"/>
      <c r="P124" s="299"/>
      <c r="Q124" s="299"/>
    </row>
    <row r="125" spans="2:17" ht="17.25" customHeight="1">
      <c r="B125" s="86"/>
      <c r="C125" s="82" t="s">
        <v>232</v>
      </c>
      <c r="D125" s="82" t="s">
        <v>233</v>
      </c>
      <c r="E125" s="82">
        <v>1.05</v>
      </c>
      <c r="F125" s="81" t="s">
        <v>199</v>
      </c>
      <c r="G125" s="93">
        <f>Q125</f>
        <v>321.5</v>
      </c>
      <c r="H125" s="83">
        <f>ROUND((E125*G125),0)</f>
        <v>338</v>
      </c>
      <c r="I125" s="92" t="s">
        <v>365</v>
      </c>
      <c r="K125" s="81" t="s">
        <v>324</v>
      </c>
      <c r="L125" s="295">
        <v>318</v>
      </c>
      <c r="M125" s="401">
        <v>325</v>
      </c>
      <c r="N125" s="293"/>
      <c r="O125" s="293">
        <f>AVERAGE(L125:M125)</f>
        <v>321.5</v>
      </c>
      <c r="P125" s="82">
        <v>1</v>
      </c>
      <c r="Q125" s="82">
        <f>ROUND((O125*P125),2)</f>
        <v>321.5</v>
      </c>
    </row>
    <row r="126" spans="2:17" ht="17.25" customHeight="1">
      <c r="B126" s="78"/>
      <c r="C126" s="84"/>
      <c r="D126" s="79"/>
      <c r="E126" s="79"/>
      <c r="F126" s="78"/>
      <c r="G126" s="85"/>
      <c r="H126" s="85"/>
      <c r="I126" s="91"/>
      <c r="K126" s="306"/>
      <c r="L126" s="307"/>
      <c r="M126" s="307"/>
      <c r="N126" s="306"/>
      <c r="O126" s="306"/>
      <c r="P126" s="306"/>
      <c r="Q126" s="306"/>
    </row>
    <row r="127" spans="2:17" ht="17.25" customHeight="1">
      <c r="B127" s="86"/>
      <c r="C127" s="82" t="s">
        <v>222</v>
      </c>
      <c r="D127" s="82"/>
      <c r="E127" s="82">
        <v>0.3</v>
      </c>
      <c r="F127" s="81" t="s">
        <v>47</v>
      </c>
      <c r="G127" s="93">
        <f>H125</f>
        <v>338</v>
      </c>
      <c r="H127" s="83">
        <f t="shared" ref="H127" si="13">ROUND((E127*G127),0)</f>
        <v>101</v>
      </c>
      <c r="I127" s="92" t="s">
        <v>223</v>
      </c>
      <c r="K127" s="87"/>
      <c r="L127" s="308"/>
      <c r="M127" s="309"/>
      <c r="N127" s="310"/>
      <c r="O127" s="310"/>
      <c r="Q127" s="311"/>
    </row>
    <row r="128" spans="2:17" ht="17.25" customHeight="1">
      <c r="B128" s="78"/>
      <c r="C128" s="84"/>
      <c r="D128" s="79"/>
      <c r="E128" s="79"/>
      <c r="F128" s="78"/>
      <c r="G128" s="85"/>
      <c r="H128" s="85"/>
      <c r="I128" s="91"/>
    </row>
    <row r="129" spans="2:9" ht="17.25" customHeight="1">
      <c r="B129" s="86"/>
      <c r="C129" s="82" t="s">
        <v>224</v>
      </c>
      <c r="D129" s="82"/>
      <c r="E129" s="82">
        <v>0.4</v>
      </c>
      <c r="F129" s="81" t="s">
        <v>47</v>
      </c>
      <c r="G129" s="93">
        <f>H125</f>
        <v>338</v>
      </c>
      <c r="H129" s="83">
        <f t="shared" ref="H129" si="14">ROUND((E129*G129),0)</f>
        <v>135</v>
      </c>
      <c r="I129" s="92" t="s">
        <v>225</v>
      </c>
    </row>
    <row r="130" spans="2:9" ht="17.25" customHeight="1">
      <c r="B130" s="78"/>
      <c r="C130" s="84"/>
      <c r="D130" s="79"/>
      <c r="E130" s="79"/>
      <c r="F130" s="78"/>
      <c r="G130" s="85"/>
      <c r="H130" s="85"/>
      <c r="I130" s="91"/>
    </row>
    <row r="131" spans="2:9" ht="17.25" customHeight="1">
      <c r="B131" s="86"/>
      <c r="C131" s="82" t="s">
        <v>41</v>
      </c>
      <c r="D131" s="82"/>
      <c r="E131" s="82">
        <v>0.15</v>
      </c>
      <c r="F131" s="81" t="s">
        <v>47</v>
      </c>
      <c r="G131" s="93">
        <f>H125+H127+H129</f>
        <v>574</v>
      </c>
      <c r="H131" s="83">
        <f t="shared" ref="H131" si="15">ROUND((E131*G131),0)</f>
        <v>86</v>
      </c>
      <c r="I131" s="92" t="s">
        <v>226</v>
      </c>
    </row>
    <row r="132" spans="2:9" ht="17.25" customHeight="1">
      <c r="B132" s="78"/>
      <c r="C132" s="84"/>
      <c r="D132" s="79"/>
      <c r="E132" s="79"/>
      <c r="F132" s="78"/>
      <c r="G132" s="80"/>
      <c r="H132" s="85"/>
      <c r="I132" s="79"/>
    </row>
    <row r="133" spans="2:9" ht="17.25" customHeight="1">
      <c r="B133" s="81"/>
      <c r="C133" s="94" t="s">
        <v>227</v>
      </c>
      <c r="D133" s="82"/>
      <c r="E133" s="82">
        <v>0.06</v>
      </c>
      <c r="F133" s="81" t="s">
        <v>47</v>
      </c>
      <c r="G133" s="93">
        <f>15100*1.1</f>
        <v>16610</v>
      </c>
      <c r="H133" s="83">
        <f>ROUNDDOWN((E133*G133),0)</f>
        <v>996</v>
      </c>
      <c r="I133" s="92" t="s">
        <v>538</v>
      </c>
    </row>
    <row r="134" spans="2:9" ht="17.25" customHeight="1">
      <c r="B134" s="78"/>
      <c r="C134" s="84"/>
      <c r="D134" s="79"/>
      <c r="E134" s="79"/>
      <c r="F134" s="78"/>
      <c r="G134" s="80"/>
      <c r="H134" s="85"/>
      <c r="I134" s="79"/>
    </row>
    <row r="135" spans="2:9" ht="17.25" customHeight="1">
      <c r="B135" s="81"/>
      <c r="C135" s="82" t="s">
        <v>44</v>
      </c>
      <c r="D135" s="82"/>
      <c r="E135" s="82">
        <v>0.2</v>
      </c>
      <c r="F135" s="81" t="s">
        <v>47</v>
      </c>
      <c r="G135" s="83">
        <f>H133</f>
        <v>996</v>
      </c>
      <c r="H135" s="83">
        <f>ROUNDDOWN((E135*G135),0)</f>
        <v>199</v>
      </c>
      <c r="I135" s="123" t="s">
        <v>335</v>
      </c>
    </row>
    <row r="136" spans="2:9" ht="17.25" customHeight="1">
      <c r="B136" s="78"/>
      <c r="C136" s="84"/>
      <c r="D136" s="79"/>
      <c r="E136" s="79"/>
      <c r="F136" s="78"/>
      <c r="G136" s="80"/>
      <c r="H136" s="80"/>
      <c r="I136" s="79"/>
    </row>
    <row r="137" spans="2:9" ht="17.25" customHeight="1">
      <c r="B137" s="81"/>
      <c r="C137" s="82"/>
      <c r="D137" s="82"/>
      <c r="E137" s="82"/>
      <c r="F137" s="81"/>
      <c r="G137" s="83"/>
      <c r="H137" s="83"/>
      <c r="I137" s="92"/>
    </row>
    <row r="138" spans="2:9" ht="17.25" customHeight="1">
      <c r="B138" s="78"/>
      <c r="C138" s="84"/>
      <c r="D138" s="79"/>
      <c r="E138" s="79"/>
      <c r="F138" s="78"/>
      <c r="G138" s="80"/>
      <c r="H138" s="80"/>
      <c r="I138" s="79"/>
    </row>
    <row r="139" spans="2:9" ht="17.25" customHeight="1">
      <c r="B139" s="81"/>
      <c r="C139" s="82"/>
      <c r="D139" s="82"/>
      <c r="E139" s="82"/>
      <c r="F139" s="81"/>
      <c r="G139" s="83"/>
      <c r="H139" s="83"/>
      <c r="I139" s="82"/>
    </row>
    <row r="140" spans="2:9" ht="17.25" customHeight="1">
      <c r="B140" s="78"/>
      <c r="C140" s="84"/>
      <c r="D140" s="79"/>
      <c r="E140" s="79"/>
      <c r="F140" s="78"/>
      <c r="G140" s="80"/>
      <c r="H140" s="80"/>
      <c r="I140" s="79"/>
    </row>
    <row r="141" spans="2:9" ht="17.25" customHeight="1">
      <c r="B141" s="81"/>
      <c r="C141" s="82"/>
      <c r="D141" s="82"/>
      <c r="E141" s="82"/>
      <c r="F141" s="81"/>
      <c r="G141" s="83"/>
      <c r="H141" s="83"/>
      <c r="I141" s="82"/>
    </row>
    <row r="142" spans="2:9" ht="17.25" customHeight="1">
      <c r="B142" s="78"/>
      <c r="C142" s="84"/>
      <c r="D142" s="79"/>
      <c r="E142" s="79"/>
      <c r="F142" s="78"/>
      <c r="G142" s="80"/>
      <c r="H142" s="80"/>
      <c r="I142" s="79"/>
    </row>
    <row r="143" spans="2:9" ht="17.25" customHeight="1">
      <c r="B143" s="81"/>
      <c r="C143" s="82"/>
      <c r="D143" s="82"/>
      <c r="E143" s="82"/>
      <c r="F143" s="81"/>
      <c r="G143" s="83"/>
      <c r="H143" s="83"/>
      <c r="I143" s="82"/>
    </row>
    <row r="144" spans="2:9" ht="17.25" customHeight="1">
      <c r="B144" s="78"/>
      <c r="C144" s="84"/>
      <c r="D144" s="96"/>
      <c r="E144" s="79"/>
      <c r="F144" s="78"/>
      <c r="G144" s="80"/>
      <c r="H144" s="80"/>
      <c r="I144" s="79"/>
    </row>
    <row r="145" spans="2:9" ht="17.25" customHeight="1">
      <c r="B145" s="81"/>
      <c r="C145" s="82"/>
      <c r="D145" s="97"/>
      <c r="E145" s="82"/>
      <c r="F145" s="81"/>
      <c r="G145" s="83"/>
      <c r="H145" s="83"/>
      <c r="I145" s="98"/>
    </row>
    <row r="146" spans="2:9" ht="17.25" customHeight="1">
      <c r="B146" s="78"/>
      <c r="C146" s="84"/>
      <c r="D146" s="96"/>
      <c r="E146" s="79"/>
      <c r="F146" s="78"/>
      <c r="G146" s="80"/>
      <c r="H146" s="80"/>
      <c r="I146" s="79"/>
    </row>
    <row r="147" spans="2:9" ht="17.25" customHeight="1">
      <c r="B147" s="81"/>
      <c r="C147" s="82"/>
      <c r="D147" s="97"/>
      <c r="E147" s="82"/>
      <c r="F147" s="81"/>
      <c r="G147" s="83"/>
      <c r="H147" s="83"/>
      <c r="I147" s="98"/>
    </row>
    <row r="148" spans="2:9" ht="17.25" customHeight="1">
      <c r="B148" s="78"/>
      <c r="C148" s="84"/>
      <c r="D148" s="96"/>
      <c r="E148" s="79"/>
      <c r="F148" s="78"/>
      <c r="G148" s="80"/>
      <c r="H148" s="80"/>
      <c r="I148" s="79"/>
    </row>
    <row r="149" spans="2:9" ht="17.25" customHeight="1">
      <c r="B149" s="81"/>
      <c r="C149" s="82"/>
      <c r="D149" s="97"/>
      <c r="E149" s="82"/>
      <c r="F149" s="81"/>
      <c r="G149" s="83"/>
      <c r="H149" s="83"/>
      <c r="I149" s="98"/>
    </row>
    <row r="150" spans="2:9" ht="17.25" customHeight="1">
      <c r="B150" s="78"/>
      <c r="C150" s="84"/>
      <c r="D150" s="96"/>
      <c r="E150" s="79"/>
      <c r="F150" s="78"/>
      <c r="G150" s="80"/>
      <c r="H150" s="80"/>
      <c r="I150" s="79"/>
    </row>
    <row r="151" spans="2:9" ht="17.25" customHeight="1">
      <c r="B151" s="81"/>
      <c r="C151" s="82"/>
      <c r="D151" s="97"/>
      <c r="E151" s="82"/>
      <c r="F151" s="81"/>
      <c r="G151" s="83"/>
      <c r="H151" s="83"/>
      <c r="I151" s="98"/>
    </row>
    <row r="152" spans="2:9" ht="17.25" customHeight="1">
      <c r="B152" s="78"/>
      <c r="C152" s="84"/>
      <c r="D152" s="84"/>
      <c r="E152" s="79"/>
      <c r="F152" s="78"/>
      <c r="G152" s="80"/>
      <c r="H152" s="80"/>
      <c r="I152" s="79"/>
    </row>
    <row r="153" spans="2:9" ht="17.25" customHeight="1">
      <c r="B153" s="81"/>
      <c r="C153" s="82"/>
      <c r="D153" s="82"/>
      <c r="E153" s="82"/>
      <c r="F153" s="81"/>
      <c r="G153" s="83"/>
      <c r="H153" s="83"/>
      <c r="I153" s="98"/>
    </row>
    <row r="154" spans="2:9" ht="17.25" customHeight="1">
      <c r="B154" s="78"/>
      <c r="C154" s="84"/>
      <c r="D154" s="79"/>
      <c r="E154" s="79"/>
      <c r="F154" s="78"/>
      <c r="G154" s="80"/>
      <c r="H154" s="80"/>
      <c r="I154" s="79"/>
    </row>
    <row r="155" spans="2:9" ht="17.25" customHeight="1">
      <c r="B155" s="86"/>
      <c r="C155" s="81" t="s">
        <v>45</v>
      </c>
      <c r="D155" s="81"/>
      <c r="E155" s="82"/>
      <c r="F155" s="81"/>
      <c r="G155" s="83"/>
      <c r="H155" s="83">
        <f>SUM(H124:H153)</f>
        <v>1855</v>
      </c>
      <c r="I155" s="98"/>
    </row>
    <row r="156" spans="2:9" ht="17.25" customHeight="1">
      <c r="B156" s="78"/>
      <c r="C156" s="79"/>
      <c r="D156" s="79"/>
      <c r="E156" s="79"/>
      <c r="F156" s="78"/>
      <c r="G156" s="80"/>
      <c r="H156" s="99"/>
      <c r="I156" s="79"/>
    </row>
    <row r="157" spans="2:9" ht="17.25" customHeight="1">
      <c r="B157" s="81"/>
      <c r="C157" s="81" t="s">
        <v>46</v>
      </c>
      <c r="D157" s="82"/>
      <c r="E157" s="82"/>
      <c r="F157" s="405"/>
      <c r="G157" s="407" t="s">
        <v>148</v>
      </c>
      <c r="H157" s="100">
        <f>ROUND(H155,-1)</f>
        <v>1860</v>
      </c>
      <c r="I157" s="406"/>
    </row>
    <row r="158" spans="2:9" ht="45" customHeight="1">
      <c r="D158" s="88" t="s">
        <v>37</v>
      </c>
      <c r="F158" s="89"/>
      <c r="G158" s="1605" t="s">
        <v>543</v>
      </c>
      <c r="H158" s="1605"/>
      <c r="I158" s="90" t="s">
        <v>188</v>
      </c>
    </row>
    <row r="159" spans="2:9" ht="17.25" customHeight="1">
      <c r="B159" s="79"/>
      <c r="C159" s="79"/>
      <c r="D159" s="79"/>
      <c r="E159" s="79"/>
      <c r="F159" s="78"/>
      <c r="G159" s="80"/>
      <c r="H159" s="80"/>
      <c r="I159" s="79"/>
    </row>
    <row r="160" spans="2:9" ht="17.25" customHeight="1">
      <c r="B160" s="81" t="s">
        <v>38</v>
      </c>
      <c r="C160" s="81" t="s">
        <v>64</v>
      </c>
      <c r="D160" s="81" t="s">
        <v>65</v>
      </c>
      <c r="E160" s="81" t="s">
        <v>66</v>
      </c>
      <c r="F160" s="81" t="s">
        <v>63</v>
      </c>
      <c r="G160" s="23" t="s">
        <v>67</v>
      </c>
      <c r="H160" s="23" t="s">
        <v>68</v>
      </c>
      <c r="I160" s="81" t="s">
        <v>69</v>
      </c>
    </row>
    <row r="161" spans="2:19" ht="17.25" customHeight="1">
      <c r="B161" s="78"/>
      <c r="C161" s="79"/>
      <c r="D161" s="79"/>
      <c r="E161" s="79"/>
      <c r="F161" s="78"/>
      <c r="G161" s="80"/>
      <c r="H161" s="80"/>
      <c r="I161" s="79"/>
      <c r="K161" s="287"/>
      <c r="L161" s="288" t="s">
        <v>162</v>
      </c>
      <c r="M161" s="288" t="s">
        <v>163</v>
      </c>
      <c r="N161" s="289"/>
      <c r="O161" s="289" t="s">
        <v>320</v>
      </c>
      <c r="P161" s="289" t="s">
        <v>164</v>
      </c>
      <c r="Q161" s="289" t="s">
        <v>165</v>
      </c>
    </row>
    <row r="162" spans="2:19" ht="17.25" customHeight="1">
      <c r="B162" s="81">
        <f>B123+1</f>
        <v>5</v>
      </c>
      <c r="C162" s="82" t="s">
        <v>345</v>
      </c>
      <c r="D162" s="286"/>
      <c r="E162" s="82"/>
      <c r="F162" s="81"/>
      <c r="G162" s="83"/>
      <c r="H162" s="83"/>
      <c r="I162" s="82"/>
      <c r="K162" s="79"/>
      <c r="L162" s="78" t="s">
        <v>220</v>
      </c>
      <c r="M162" s="78" t="s">
        <v>220</v>
      </c>
      <c r="N162" s="79"/>
      <c r="O162" s="79"/>
      <c r="P162" s="79"/>
      <c r="Q162" s="79"/>
    </row>
    <row r="163" spans="2:19" ht="17.25" customHeight="1">
      <c r="B163" s="78"/>
      <c r="C163" s="84"/>
      <c r="D163" s="79"/>
      <c r="E163" s="79"/>
      <c r="F163" s="78"/>
      <c r="G163" s="85"/>
      <c r="H163" s="85"/>
      <c r="I163" s="91"/>
      <c r="K163" s="299"/>
      <c r="L163" s="87" t="s">
        <v>322</v>
      </c>
      <c r="M163" s="300" t="s">
        <v>323</v>
      </c>
      <c r="N163" s="299"/>
      <c r="O163" s="299"/>
      <c r="P163" s="299"/>
      <c r="Q163" s="299"/>
    </row>
    <row r="164" spans="2:19" ht="17.25" customHeight="1">
      <c r="B164" s="86"/>
      <c r="C164" s="82" t="s">
        <v>346</v>
      </c>
      <c r="D164" s="82" t="s">
        <v>221</v>
      </c>
      <c r="E164" s="82">
        <v>1.05</v>
      </c>
      <c r="F164" s="81" t="s">
        <v>199</v>
      </c>
      <c r="G164" s="93">
        <v>829</v>
      </c>
      <c r="H164" s="83">
        <f>ROUND((E164*G164),0)</f>
        <v>870</v>
      </c>
      <c r="I164" s="92" t="s">
        <v>347</v>
      </c>
      <c r="K164" s="81" t="s">
        <v>348</v>
      </c>
      <c r="L164" s="295">
        <v>820</v>
      </c>
      <c r="M164" s="401">
        <v>837</v>
      </c>
      <c r="N164" s="293"/>
      <c r="O164" s="293">
        <f>AVERAGE(L164:M164)</f>
        <v>828.5</v>
      </c>
      <c r="P164" s="82">
        <v>1</v>
      </c>
      <c r="Q164" s="82">
        <f>ROUND((O164*P164),2)</f>
        <v>828.5</v>
      </c>
    </row>
    <row r="165" spans="2:19" ht="17.25" customHeight="1">
      <c r="B165" s="78"/>
      <c r="C165" s="84"/>
      <c r="D165" s="79"/>
      <c r="E165" s="79"/>
      <c r="F165" s="78"/>
      <c r="G165" s="85"/>
      <c r="H165" s="85"/>
      <c r="I165" s="91"/>
      <c r="K165" s="306"/>
      <c r="L165" s="307"/>
      <c r="M165" s="307"/>
      <c r="N165" s="306"/>
      <c r="O165" s="306"/>
      <c r="P165" s="306"/>
      <c r="Q165" s="306"/>
    </row>
    <row r="166" spans="2:19" ht="17.25" customHeight="1">
      <c r="B166" s="86"/>
      <c r="C166" s="82" t="s">
        <v>222</v>
      </c>
      <c r="D166" s="82"/>
      <c r="E166" s="82">
        <v>0.3</v>
      </c>
      <c r="F166" s="81" t="s">
        <v>47</v>
      </c>
      <c r="G166" s="93">
        <v>869</v>
      </c>
      <c r="H166" s="83">
        <f t="shared" ref="H166" si="16">ROUND((E166*G166),0)</f>
        <v>261</v>
      </c>
      <c r="I166" s="92" t="s">
        <v>223</v>
      </c>
      <c r="K166" s="87"/>
      <c r="L166" s="308"/>
      <c r="M166" s="309"/>
      <c r="N166" s="310"/>
      <c r="O166" s="310"/>
      <c r="Q166" s="311"/>
    </row>
    <row r="167" spans="2:19" ht="17.25" customHeight="1">
      <c r="B167" s="78"/>
      <c r="C167" s="84"/>
      <c r="D167" s="79"/>
      <c r="E167" s="79"/>
      <c r="F167" s="78"/>
      <c r="G167" s="85"/>
      <c r="H167" s="85"/>
      <c r="I167" s="91"/>
    </row>
    <row r="168" spans="2:19" ht="17.25" customHeight="1">
      <c r="B168" s="86"/>
      <c r="C168" s="82" t="s">
        <v>224</v>
      </c>
      <c r="D168" s="82"/>
      <c r="E168" s="82">
        <v>0.4</v>
      </c>
      <c r="F168" s="81" t="s">
        <v>47</v>
      </c>
      <c r="G168" s="93">
        <v>869</v>
      </c>
      <c r="H168" s="83">
        <f t="shared" ref="H168" si="17">ROUND((E168*G168),0)</f>
        <v>348</v>
      </c>
      <c r="I168" s="92" t="s">
        <v>225</v>
      </c>
      <c r="S168" s="298"/>
    </row>
    <row r="169" spans="2:19" ht="17.25" customHeight="1">
      <c r="B169" s="78"/>
      <c r="C169" s="84"/>
      <c r="D169" s="79"/>
      <c r="E169" s="79"/>
      <c r="F169" s="78"/>
      <c r="G169" s="85"/>
      <c r="H169" s="85"/>
      <c r="I169" s="91"/>
      <c r="S169" s="298"/>
    </row>
    <row r="170" spans="2:19" ht="17.25" customHeight="1">
      <c r="B170" s="86"/>
      <c r="C170" s="82" t="s">
        <v>41</v>
      </c>
      <c r="D170" s="82"/>
      <c r="E170" s="82">
        <v>0.15</v>
      </c>
      <c r="F170" s="81" t="s">
        <v>47</v>
      </c>
      <c r="G170" s="93">
        <v>1476</v>
      </c>
      <c r="H170" s="83">
        <f t="shared" ref="H170" si="18">ROUND((E170*G170),0)</f>
        <v>221</v>
      </c>
      <c r="I170" s="92" t="s">
        <v>226</v>
      </c>
      <c r="S170" s="298"/>
    </row>
    <row r="171" spans="2:19" ht="17.25" customHeight="1">
      <c r="B171" s="78"/>
      <c r="C171" s="84"/>
      <c r="D171" s="79"/>
      <c r="E171" s="79"/>
      <c r="F171" s="78"/>
      <c r="G171" s="80"/>
      <c r="H171" s="85"/>
      <c r="I171" s="79"/>
      <c r="S171" s="298"/>
    </row>
    <row r="172" spans="2:19" ht="17.25" customHeight="1">
      <c r="B172" s="81"/>
      <c r="C172" s="94" t="s">
        <v>227</v>
      </c>
      <c r="D172" s="82"/>
      <c r="E172" s="82">
        <v>7.3999999999999996E-2</v>
      </c>
      <c r="F172" s="81" t="s">
        <v>47</v>
      </c>
      <c r="G172" s="93">
        <f>15100*1.1</f>
        <v>16610</v>
      </c>
      <c r="H172" s="83">
        <f>ROUNDDOWN((E172*G172),0)</f>
        <v>1229</v>
      </c>
      <c r="I172" s="92" t="s">
        <v>538</v>
      </c>
    </row>
    <row r="173" spans="2:19" ht="17.25" customHeight="1">
      <c r="B173" s="78"/>
      <c r="C173" s="84"/>
      <c r="D173" s="79"/>
      <c r="E173" s="79"/>
      <c r="F173" s="78"/>
      <c r="G173" s="80"/>
      <c r="H173" s="85"/>
      <c r="I173" s="79"/>
    </row>
    <row r="174" spans="2:19" ht="17.25" customHeight="1">
      <c r="B174" s="81"/>
      <c r="C174" s="82" t="s">
        <v>44</v>
      </c>
      <c r="D174" s="82"/>
      <c r="E174" s="82">
        <v>0.2</v>
      </c>
      <c r="F174" s="81" t="s">
        <v>47</v>
      </c>
      <c r="G174" s="83">
        <f>H172</f>
        <v>1229</v>
      </c>
      <c r="H174" s="83">
        <f>ROUNDDOWN((E174*G174),0)</f>
        <v>245</v>
      </c>
      <c r="I174" s="123" t="s">
        <v>335</v>
      </c>
    </row>
    <row r="175" spans="2:19" ht="17.25" customHeight="1">
      <c r="B175" s="78"/>
      <c r="C175" s="84"/>
      <c r="D175" s="79"/>
      <c r="E175" s="79"/>
      <c r="F175" s="78"/>
      <c r="G175" s="80"/>
      <c r="H175" s="80"/>
      <c r="I175" s="79"/>
    </row>
    <row r="176" spans="2:19" ht="17.25" customHeight="1">
      <c r="B176" s="81"/>
      <c r="C176" s="82"/>
      <c r="D176" s="82"/>
      <c r="E176" s="82"/>
      <c r="F176" s="81"/>
      <c r="G176" s="83"/>
      <c r="H176" s="83"/>
      <c r="I176" s="92"/>
    </row>
    <row r="177" spans="2:9" ht="17.25" customHeight="1">
      <c r="B177" s="78"/>
      <c r="C177" s="84"/>
      <c r="D177" s="79"/>
      <c r="E177" s="79"/>
      <c r="F177" s="78"/>
      <c r="G177" s="80"/>
      <c r="H177" s="80"/>
      <c r="I177" s="79"/>
    </row>
    <row r="178" spans="2:9" ht="17.25" customHeight="1">
      <c r="B178" s="81"/>
      <c r="C178" s="82"/>
      <c r="D178" s="82"/>
      <c r="E178" s="82"/>
      <c r="F178" s="81"/>
      <c r="G178" s="83"/>
      <c r="H178" s="83"/>
      <c r="I178" s="82"/>
    </row>
    <row r="179" spans="2:9" ht="17.25" customHeight="1">
      <c r="B179" s="78"/>
      <c r="C179" s="84"/>
      <c r="D179" s="79"/>
      <c r="E179" s="79"/>
      <c r="F179" s="78"/>
      <c r="G179" s="80"/>
      <c r="H179" s="80"/>
      <c r="I179" s="79"/>
    </row>
    <row r="180" spans="2:9" ht="17.25" customHeight="1">
      <c r="B180" s="81"/>
      <c r="C180" s="82"/>
      <c r="D180" s="82"/>
      <c r="E180" s="82"/>
      <c r="F180" s="81"/>
      <c r="G180" s="83"/>
      <c r="H180" s="83"/>
      <c r="I180" s="82"/>
    </row>
    <row r="181" spans="2:9" ht="17.25" customHeight="1">
      <c r="B181" s="78"/>
      <c r="C181" s="84"/>
      <c r="D181" s="79"/>
      <c r="E181" s="79"/>
      <c r="F181" s="78"/>
      <c r="G181" s="80"/>
      <c r="H181" s="80"/>
      <c r="I181" s="79"/>
    </row>
    <row r="182" spans="2:9" ht="17.25" customHeight="1">
      <c r="B182" s="81"/>
      <c r="C182" s="82"/>
      <c r="D182" s="82"/>
      <c r="E182" s="82"/>
      <c r="F182" s="81"/>
      <c r="G182" s="83"/>
      <c r="H182" s="83"/>
      <c r="I182" s="82"/>
    </row>
    <row r="183" spans="2:9" ht="17.25" customHeight="1">
      <c r="B183" s="78"/>
      <c r="C183" s="84"/>
      <c r="D183" s="96"/>
      <c r="E183" s="79"/>
      <c r="F183" s="78"/>
      <c r="G183" s="80"/>
      <c r="H183" s="80"/>
      <c r="I183" s="79"/>
    </row>
    <row r="184" spans="2:9" ht="17.25" customHeight="1">
      <c r="B184" s="81"/>
      <c r="C184" s="82"/>
      <c r="D184" s="97"/>
      <c r="E184" s="82"/>
      <c r="F184" s="81"/>
      <c r="G184" s="83"/>
      <c r="H184" s="83"/>
      <c r="I184" s="98"/>
    </row>
    <row r="185" spans="2:9" ht="17.25" customHeight="1">
      <c r="B185" s="78"/>
      <c r="C185" s="84"/>
      <c r="D185" s="96"/>
      <c r="E185" s="79"/>
      <c r="F185" s="78"/>
      <c r="G185" s="80"/>
      <c r="H185" s="80"/>
      <c r="I185" s="79"/>
    </row>
    <row r="186" spans="2:9" ht="17.25" customHeight="1">
      <c r="B186" s="81"/>
      <c r="C186" s="82"/>
      <c r="D186" s="97"/>
      <c r="E186" s="82"/>
      <c r="F186" s="81"/>
      <c r="G186" s="83"/>
      <c r="H186" s="83"/>
      <c r="I186" s="98"/>
    </row>
    <row r="187" spans="2:9" ht="17.25" customHeight="1">
      <c r="B187" s="78"/>
      <c r="C187" s="84"/>
      <c r="D187" s="96"/>
      <c r="E187" s="79"/>
      <c r="F187" s="78"/>
      <c r="G187" s="80"/>
      <c r="H187" s="80"/>
      <c r="I187" s="79"/>
    </row>
    <row r="188" spans="2:9" ht="17.25" customHeight="1">
      <c r="B188" s="81"/>
      <c r="C188" s="82"/>
      <c r="D188" s="97"/>
      <c r="E188" s="82"/>
      <c r="F188" s="81"/>
      <c r="G188" s="83"/>
      <c r="H188" s="83"/>
      <c r="I188" s="98"/>
    </row>
    <row r="189" spans="2:9" ht="17.25" customHeight="1">
      <c r="B189" s="78"/>
      <c r="C189" s="84"/>
      <c r="D189" s="96"/>
      <c r="E189" s="79"/>
      <c r="F189" s="78"/>
      <c r="G189" s="80"/>
      <c r="H189" s="80"/>
      <c r="I189" s="79"/>
    </row>
    <row r="190" spans="2:9" ht="17.25" customHeight="1">
      <c r="B190" s="81"/>
      <c r="C190" s="82"/>
      <c r="D190" s="97"/>
      <c r="E190" s="82"/>
      <c r="F190" s="81"/>
      <c r="G190" s="83"/>
      <c r="H190" s="83"/>
      <c r="I190" s="98"/>
    </row>
    <row r="191" spans="2:9" ht="17.25" customHeight="1">
      <c r="B191" s="78"/>
      <c r="C191" s="84"/>
      <c r="D191" s="84"/>
      <c r="E191" s="79"/>
      <c r="F191" s="78"/>
      <c r="G191" s="80"/>
      <c r="H191" s="80"/>
      <c r="I191" s="79"/>
    </row>
    <row r="192" spans="2:9" ht="17.25" customHeight="1">
      <c r="B192" s="81"/>
      <c r="C192" s="82"/>
      <c r="D192" s="82"/>
      <c r="E192" s="82"/>
      <c r="F192" s="81"/>
      <c r="G192" s="83"/>
      <c r="H192" s="83"/>
      <c r="I192" s="98"/>
    </row>
    <row r="193" spans="2:17" ht="17.25" customHeight="1">
      <c r="B193" s="78"/>
      <c r="C193" s="84"/>
      <c r="D193" s="79"/>
      <c r="E193" s="79"/>
      <c r="F193" s="78"/>
      <c r="G193" s="80"/>
      <c r="H193" s="80"/>
      <c r="I193" s="79"/>
    </row>
    <row r="194" spans="2:17" ht="17.25" customHeight="1">
      <c r="B194" s="86"/>
      <c r="C194" s="81" t="s">
        <v>45</v>
      </c>
      <c r="D194" s="81"/>
      <c r="E194" s="82"/>
      <c r="F194" s="81"/>
      <c r="G194" s="83"/>
      <c r="H194" s="83">
        <f>SUM(H163:H192)</f>
        <v>3174</v>
      </c>
      <c r="I194" s="98"/>
    </row>
    <row r="195" spans="2:17" ht="17.25" customHeight="1">
      <c r="B195" s="78"/>
      <c r="C195" s="79"/>
      <c r="D195" s="79"/>
      <c r="E195" s="79"/>
      <c r="F195" s="78"/>
      <c r="G195" s="80"/>
      <c r="H195" s="99"/>
      <c r="I195" s="79"/>
    </row>
    <row r="196" spans="2:17" ht="17.25" customHeight="1">
      <c r="B196" s="81"/>
      <c r="C196" s="81" t="s">
        <v>46</v>
      </c>
      <c r="D196" s="82"/>
      <c r="E196" s="82"/>
      <c r="F196" s="405"/>
      <c r="G196" s="23" t="s">
        <v>148</v>
      </c>
      <c r="H196" s="408">
        <f>ROUND(H194,-1)</f>
        <v>3170</v>
      </c>
      <c r="I196" s="406"/>
    </row>
    <row r="197" spans="2:17" ht="45" customHeight="1">
      <c r="D197" s="88" t="s">
        <v>37</v>
      </c>
      <c r="F197" s="89"/>
      <c r="G197" s="1605" t="s">
        <v>543</v>
      </c>
      <c r="H197" s="1605"/>
      <c r="I197" s="90" t="s">
        <v>359</v>
      </c>
    </row>
    <row r="198" spans="2:17" ht="17.25" customHeight="1">
      <c r="B198" s="79"/>
      <c r="C198" s="79"/>
      <c r="D198" s="79"/>
      <c r="E198" s="79"/>
      <c r="F198" s="78"/>
      <c r="G198" s="80"/>
      <c r="H198" s="80"/>
      <c r="I198" s="79"/>
    </row>
    <row r="199" spans="2:17" ht="17.25" customHeight="1">
      <c r="B199" s="81" t="s">
        <v>38</v>
      </c>
      <c r="C199" s="81" t="s">
        <v>64</v>
      </c>
      <c r="D199" s="81" t="s">
        <v>65</v>
      </c>
      <c r="E199" s="81" t="s">
        <v>66</v>
      </c>
      <c r="F199" s="81" t="s">
        <v>63</v>
      </c>
      <c r="G199" s="23" t="s">
        <v>67</v>
      </c>
      <c r="H199" s="23" t="s">
        <v>68</v>
      </c>
      <c r="I199" s="81" t="s">
        <v>69</v>
      </c>
    </row>
    <row r="200" spans="2:17" ht="17.25" customHeight="1">
      <c r="B200" s="78"/>
      <c r="C200" s="79"/>
      <c r="D200" s="79"/>
      <c r="E200" s="79"/>
      <c r="F200" s="78"/>
      <c r="G200" s="80"/>
      <c r="H200" s="80"/>
      <c r="I200" s="79"/>
      <c r="K200" s="287"/>
      <c r="L200" s="288" t="s">
        <v>162</v>
      </c>
      <c r="M200" s="288" t="s">
        <v>163</v>
      </c>
      <c r="N200" s="289"/>
      <c r="O200" s="289" t="s">
        <v>320</v>
      </c>
      <c r="P200" s="289" t="s">
        <v>164</v>
      </c>
      <c r="Q200" s="289" t="s">
        <v>165</v>
      </c>
    </row>
    <row r="201" spans="2:17" ht="17.25" customHeight="1">
      <c r="B201" s="81">
        <f>B162+1</f>
        <v>6</v>
      </c>
      <c r="C201" s="82" t="s">
        <v>234</v>
      </c>
      <c r="D201" s="286"/>
      <c r="E201" s="82"/>
      <c r="F201" s="81"/>
      <c r="G201" s="83"/>
      <c r="H201" s="83"/>
      <c r="I201" s="82"/>
      <c r="K201" s="79"/>
      <c r="L201" s="78" t="s">
        <v>220</v>
      </c>
      <c r="M201" s="78" t="s">
        <v>220</v>
      </c>
      <c r="N201" s="79"/>
      <c r="O201" s="79"/>
      <c r="P201" s="79"/>
      <c r="Q201" s="79"/>
    </row>
    <row r="202" spans="2:17" ht="17.25" customHeight="1">
      <c r="B202" s="78"/>
      <c r="C202" s="84"/>
      <c r="D202" s="79"/>
      <c r="E202" s="79"/>
      <c r="F202" s="78"/>
      <c r="G202" s="85"/>
      <c r="H202" s="85"/>
      <c r="I202" s="91"/>
      <c r="K202" s="299"/>
      <c r="L202" s="87" t="s">
        <v>322</v>
      </c>
      <c r="M202" s="300" t="s">
        <v>323</v>
      </c>
      <c r="N202" s="299"/>
      <c r="O202" s="299"/>
      <c r="P202" s="299"/>
      <c r="Q202" s="299"/>
    </row>
    <row r="203" spans="2:17" ht="17.25" customHeight="1">
      <c r="B203" s="86"/>
      <c r="C203" s="82" t="s">
        <v>235</v>
      </c>
      <c r="D203" s="82" t="s">
        <v>221</v>
      </c>
      <c r="E203" s="82">
        <v>1.05</v>
      </c>
      <c r="F203" s="81" t="s">
        <v>199</v>
      </c>
      <c r="G203" s="93">
        <f>Q203</f>
        <v>1070</v>
      </c>
      <c r="H203" s="83">
        <f>ROUND((E203*G203),0)</f>
        <v>1124</v>
      </c>
      <c r="I203" s="92" t="s">
        <v>347</v>
      </c>
      <c r="K203" s="81" t="s">
        <v>325</v>
      </c>
      <c r="L203" s="295">
        <v>1060</v>
      </c>
      <c r="M203" s="401">
        <v>1080</v>
      </c>
      <c r="N203" s="293"/>
      <c r="O203" s="293">
        <f>AVERAGE(L203:M203)</f>
        <v>1070</v>
      </c>
      <c r="P203" s="82">
        <v>1</v>
      </c>
      <c r="Q203" s="82">
        <f>ROUND((O203*P203),2)</f>
        <v>1070</v>
      </c>
    </row>
    <row r="204" spans="2:17" ht="17.25" customHeight="1">
      <c r="B204" s="78"/>
      <c r="C204" s="84"/>
      <c r="D204" s="79"/>
      <c r="E204" s="79"/>
      <c r="F204" s="78"/>
      <c r="G204" s="85"/>
      <c r="H204" s="85"/>
      <c r="I204" s="91"/>
      <c r="K204" s="306"/>
      <c r="L204" s="307"/>
      <c r="M204" s="307"/>
      <c r="N204" s="306"/>
      <c r="O204" s="306"/>
      <c r="P204" s="306"/>
      <c r="Q204" s="306"/>
    </row>
    <row r="205" spans="2:17" ht="17.25" customHeight="1">
      <c r="B205" s="86"/>
      <c r="C205" s="82" t="s">
        <v>222</v>
      </c>
      <c r="D205" s="82"/>
      <c r="E205" s="82">
        <v>0.3</v>
      </c>
      <c r="F205" s="81" t="s">
        <v>47</v>
      </c>
      <c r="G205" s="93">
        <f>H203</f>
        <v>1124</v>
      </c>
      <c r="H205" s="83">
        <f t="shared" ref="H205" si="19">ROUND((E205*G205),0)</f>
        <v>337</v>
      </c>
      <c r="I205" s="92" t="s">
        <v>223</v>
      </c>
      <c r="K205" s="87"/>
      <c r="L205" s="308"/>
      <c r="M205" s="309"/>
      <c r="N205" s="310"/>
      <c r="O205" s="310"/>
      <c r="Q205" s="311"/>
    </row>
    <row r="206" spans="2:17" ht="17.25" customHeight="1">
      <c r="B206" s="78"/>
      <c r="C206" s="84"/>
      <c r="D206" s="79"/>
      <c r="E206" s="79"/>
      <c r="F206" s="78"/>
      <c r="G206" s="85"/>
      <c r="H206" s="85"/>
      <c r="I206" s="91"/>
    </row>
    <row r="207" spans="2:17" ht="17.25" customHeight="1">
      <c r="B207" s="86"/>
      <c r="C207" s="82" t="s">
        <v>224</v>
      </c>
      <c r="D207" s="82"/>
      <c r="E207" s="82">
        <v>0.4</v>
      </c>
      <c r="F207" s="81" t="s">
        <v>47</v>
      </c>
      <c r="G207" s="93">
        <f>H203</f>
        <v>1124</v>
      </c>
      <c r="H207" s="83">
        <f t="shared" ref="H207" si="20">ROUND((E207*G207),0)</f>
        <v>450</v>
      </c>
      <c r="I207" s="92" t="s">
        <v>225</v>
      </c>
    </row>
    <row r="208" spans="2:17" ht="17.25" customHeight="1">
      <c r="B208" s="78"/>
      <c r="C208" s="84"/>
      <c r="D208" s="79"/>
      <c r="E208" s="79"/>
      <c r="F208" s="78"/>
      <c r="G208" s="85"/>
      <c r="H208" s="85"/>
      <c r="I208" s="91"/>
    </row>
    <row r="209" spans="2:9" ht="17.25" customHeight="1">
      <c r="B209" s="86"/>
      <c r="C209" s="82" t="s">
        <v>41</v>
      </c>
      <c r="D209" s="82"/>
      <c r="E209" s="82">
        <v>0.15</v>
      </c>
      <c r="F209" s="81" t="s">
        <v>47</v>
      </c>
      <c r="G209" s="93">
        <f>H203+H205+H207</f>
        <v>1911</v>
      </c>
      <c r="H209" s="83">
        <f t="shared" ref="H209" si="21">ROUND((E209*G209),0)</f>
        <v>287</v>
      </c>
      <c r="I209" s="92" t="s">
        <v>226</v>
      </c>
    </row>
    <row r="210" spans="2:9" ht="17.25" customHeight="1">
      <c r="B210" s="78"/>
      <c r="C210" s="84"/>
      <c r="D210" s="79"/>
      <c r="E210" s="79"/>
      <c r="F210" s="78"/>
      <c r="G210" s="80"/>
      <c r="H210" s="85"/>
      <c r="I210" s="79"/>
    </row>
    <row r="211" spans="2:9" ht="17.25" customHeight="1">
      <c r="B211" s="81"/>
      <c r="C211" s="94" t="s">
        <v>227</v>
      </c>
      <c r="D211" s="82"/>
      <c r="E211" s="82">
        <v>0.09</v>
      </c>
      <c r="F211" s="81" t="s">
        <v>47</v>
      </c>
      <c r="G211" s="93">
        <f>15100*1.1</f>
        <v>16610</v>
      </c>
      <c r="H211" s="83">
        <f>ROUNDDOWN((E211*G211),0)</f>
        <v>1494</v>
      </c>
      <c r="I211" s="92" t="s">
        <v>538</v>
      </c>
    </row>
    <row r="212" spans="2:9" ht="17.25" customHeight="1">
      <c r="B212" s="78"/>
      <c r="C212" s="84"/>
      <c r="D212" s="79"/>
      <c r="E212" s="79"/>
      <c r="F212" s="78"/>
      <c r="G212" s="80"/>
      <c r="H212" s="85"/>
      <c r="I212" s="79"/>
    </row>
    <row r="213" spans="2:9" ht="17.25" customHeight="1">
      <c r="B213" s="81"/>
      <c r="C213" s="82" t="s">
        <v>44</v>
      </c>
      <c r="D213" s="82"/>
      <c r="E213" s="82">
        <v>0.2</v>
      </c>
      <c r="F213" s="81" t="s">
        <v>47</v>
      </c>
      <c r="G213" s="83">
        <f>H211</f>
        <v>1494</v>
      </c>
      <c r="H213" s="83">
        <f>ROUNDDOWN((E213*G213),0)</f>
        <v>298</v>
      </c>
      <c r="I213" s="123" t="s">
        <v>335</v>
      </c>
    </row>
    <row r="214" spans="2:9" ht="17.25" customHeight="1">
      <c r="B214" s="78"/>
      <c r="C214" s="84"/>
      <c r="D214" s="79"/>
      <c r="E214" s="79"/>
      <c r="F214" s="78"/>
      <c r="G214" s="80"/>
      <c r="H214" s="80"/>
      <c r="I214" s="79"/>
    </row>
    <row r="215" spans="2:9" ht="17.25" customHeight="1">
      <c r="B215" s="81"/>
      <c r="C215" s="82"/>
      <c r="D215" s="82"/>
      <c r="E215" s="82"/>
      <c r="F215" s="81"/>
      <c r="G215" s="83"/>
      <c r="H215" s="83"/>
      <c r="I215" s="92"/>
    </row>
    <row r="216" spans="2:9" ht="17.25" customHeight="1">
      <c r="B216" s="78"/>
      <c r="C216" s="84"/>
      <c r="D216" s="79"/>
      <c r="E216" s="79"/>
      <c r="F216" s="78"/>
      <c r="G216" s="80"/>
      <c r="H216" s="80"/>
      <c r="I216" s="79"/>
    </row>
    <row r="217" spans="2:9" ht="17.25" customHeight="1">
      <c r="B217" s="81"/>
      <c r="C217" s="82"/>
      <c r="D217" s="82"/>
      <c r="E217" s="82"/>
      <c r="F217" s="81"/>
      <c r="G217" s="83"/>
      <c r="H217" s="83"/>
      <c r="I217" s="82"/>
    </row>
    <row r="218" spans="2:9" ht="17.25" customHeight="1">
      <c r="B218" s="78"/>
      <c r="C218" s="84"/>
      <c r="D218" s="79"/>
      <c r="E218" s="79"/>
      <c r="F218" s="78"/>
      <c r="G218" s="80"/>
      <c r="H218" s="80"/>
      <c r="I218" s="79"/>
    </row>
    <row r="219" spans="2:9" ht="17.25" customHeight="1">
      <c r="B219" s="81"/>
      <c r="C219" s="82"/>
      <c r="D219" s="82"/>
      <c r="E219" s="82"/>
      <c r="F219" s="81"/>
      <c r="G219" s="83"/>
      <c r="H219" s="83"/>
      <c r="I219" s="82"/>
    </row>
    <row r="220" spans="2:9" ht="17.25" customHeight="1">
      <c r="B220" s="78"/>
      <c r="C220" s="84"/>
      <c r="D220" s="79"/>
      <c r="E220" s="79"/>
      <c r="F220" s="78"/>
      <c r="G220" s="80"/>
      <c r="H220" s="80"/>
      <c r="I220" s="79"/>
    </row>
    <row r="221" spans="2:9" ht="17.25" customHeight="1">
      <c r="B221" s="81"/>
      <c r="C221" s="82"/>
      <c r="D221" s="82"/>
      <c r="E221" s="82"/>
      <c r="F221" s="81"/>
      <c r="G221" s="83"/>
      <c r="H221" s="83"/>
      <c r="I221" s="82"/>
    </row>
    <row r="222" spans="2:9" ht="17.25" customHeight="1">
      <c r="B222" s="78"/>
      <c r="C222" s="84"/>
      <c r="D222" s="96"/>
      <c r="E222" s="79"/>
      <c r="F222" s="78"/>
      <c r="G222" s="80"/>
      <c r="H222" s="80"/>
      <c r="I222" s="79"/>
    </row>
    <row r="223" spans="2:9" ht="17.25" customHeight="1">
      <c r="B223" s="81"/>
      <c r="C223" s="82"/>
      <c r="D223" s="97"/>
      <c r="E223" s="82"/>
      <c r="F223" s="81"/>
      <c r="G223" s="83"/>
      <c r="H223" s="83"/>
      <c r="I223" s="98"/>
    </row>
    <row r="224" spans="2:9" ht="17.25" customHeight="1">
      <c r="B224" s="78"/>
      <c r="C224" s="84"/>
      <c r="D224" s="96"/>
      <c r="E224" s="79"/>
      <c r="F224" s="78"/>
      <c r="G224" s="80"/>
      <c r="H224" s="80"/>
      <c r="I224" s="79"/>
    </row>
    <row r="225" spans="2:17" ht="17.25" customHeight="1">
      <c r="B225" s="81"/>
      <c r="C225" s="82"/>
      <c r="D225" s="97"/>
      <c r="E225" s="82"/>
      <c r="F225" s="81"/>
      <c r="G225" s="83"/>
      <c r="H225" s="83"/>
      <c r="I225" s="98"/>
    </row>
    <row r="226" spans="2:17" ht="17.25" customHeight="1">
      <c r="B226" s="78"/>
      <c r="C226" s="84"/>
      <c r="D226" s="96"/>
      <c r="E226" s="79"/>
      <c r="F226" s="78"/>
      <c r="G226" s="80"/>
      <c r="H226" s="80"/>
      <c r="I226" s="79"/>
    </row>
    <row r="227" spans="2:17" ht="17.25" customHeight="1">
      <c r="B227" s="81"/>
      <c r="C227" s="82"/>
      <c r="D227" s="97"/>
      <c r="E227" s="82"/>
      <c r="F227" s="81"/>
      <c r="G227" s="83"/>
      <c r="H227" s="83"/>
      <c r="I227" s="98"/>
    </row>
    <row r="228" spans="2:17" ht="17.25" customHeight="1">
      <c r="B228" s="78"/>
      <c r="C228" s="84"/>
      <c r="D228" s="96"/>
      <c r="E228" s="79"/>
      <c r="F228" s="78"/>
      <c r="G228" s="80"/>
      <c r="H228" s="80"/>
      <c r="I228" s="79"/>
    </row>
    <row r="229" spans="2:17" ht="17.25" customHeight="1">
      <c r="B229" s="81"/>
      <c r="C229" s="82"/>
      <c r="D229" s="97"/>
      <c r="E229" s="82"/>
      <c r="F229" s="81"/>
      <c r="G229" s="83"/>
      <c r="H229" s="83"/>
      <c r="I229" s="98"/>
    </row>
    <row r="230" spans="2:17" ht="17.25" customHeight="1">
      <c r="B230" s="78"/>
      <c r="C230" s="84"/>
      <c r="D230" s="84"/>
      <c r="E230" s="79"/>
      <c r="F230" s="78"/>
      <c r="G230" s="80"/>
      <c r="H230" s="80"/>
      <c r="I230" s="79"/>
    </row>
    <row r="231" spans="2:17" ht="17.25" customHeight="1">
      <c r="B231" s="81"/>
      <c r="C231" s="82"/>
      <c r="D231" s="82"/>
      <c r="E231" s="82"/>
      <c r="F231" s="81"/>
      <c r="G231" s="83"/>
      <c r="H231" s="83"/>
      <c r="I231" s="98"/>
    </row>
    <row r="232" spans="2:17" ht="17.25" customHeight="1">
      <c r="B232" s="78"/>
      <c r="C232" s="84"/>
      <c r="D232" s="79"/>
      <c r="E232" s="79"/>
      <c r="F232" s="78"/>
      <c r="G232" s="80"/>
      <c r="H232" s="80"/>
      <c r="I232" s="79"/>
    </row>
    <row r="233" spans="2:17" ht="17.25" customHeight="1">
      <c r="B233" s="86"/>
      <c r="C233" s="81" t="s">
        <v>45</v>
      </c>
      <c r="D233" s="81"/>
      <c r="E233" s="82"/>
      <c r="F233" s="81"/>
      <c r="G233" s="83"/>
      <c r="H233" s="83">
        <f>SUM(H202:H231)</f>
        <v>3990</v>
      </c>
      <c r="I233" s="98"/>
    </row>
    <row r="234" spans="2:17" ht="17.25" customHeight="1">
      <c r="B234" s="78"/>
      <c r="C234" s="79"/>
      <c r="D234" s="79"/>
      <c r="E234" s="79"/>
      <c r="F234" s="78"/>
      <c r="G234" s="80"/>
      <c r="H234" s="99"/>
      <c r="I234" s="79"/>
    </row>
    <row r="235" spans="2:17" ht="17.25" customHeight="1">
      <c r="B235" s="81"/>
      <c r="C235" s="81" t="s">
        <v>46</v>
      </c>
      <c r="D235" s="82"/>
      <c r="E235" s="82"/>
      <c r="F235" s="405"/>
      <c r="G235" s="407" t="s">
        <v>148</v>
      </c>
      <c r="H235" s="100">
        <f>ROUND(H233,-1)</f>
        <v>3990</v>
      </c>
      <c r="I235" s="406"/>
    </row>
    <row r="236" spans="2:17" ht="45" customHeight="1">
      <c r="D236" s="88" t="s">
        <v>37</v>
      </c>
      <c r="F236" s="89"/>
      <c r="G236" s="1605" t="s">
        <v>543</v>
      </c>
      <c r="H236" s="1605"/>
      <c r="I236" s="90" t="s">
        <v>459</v>
      </c>
    </row>
    <row r="237" spans="2:17" ht="17.25" customHeight="1">
      <c r="B237" s="79"/>
      <c r="C237" s="79"/>
      <c r="D237" s="79"/>
      <c r="E237" s="79"/>
      <c r="F237" s="78"/>
      <c r="G237" s="80"/>
      <c r="H237" s="80"/>
      <c r="I237" s="79"/>
    </row>
    <row r="238" spans="2:17" ht="17.25" customHeight="1">
      <c r="B238" s="81" t="s">
        <v>38</v>
      </c>
      <c r="C238" s="81" t="s">
        <v>64</v>
      </c>
      <c r="D238" s="81" t="s">
        <v>65</v>
      </c>
      <c r="E238" s="81" t="s">
        <v>66</v>
      </c>
      <c r="F238" s="81" t="s">
        <v>63</v>
      </c>
      <c r="G238" s="23" t="s">
        <v>67</v>
      </c>
      <c r="H238" s="23" t="s">
        <v>68</v>
      </c>
      <c r="I238" s="81" t="s">
        <v>69</v>
      </c>
    </row>
    <row r="239" spans="2:17" ht="17.25" customHeight="1">
      <c r="B239" s="78"/>
      <c r="C239" s="79"/>
      <c r="D239" s="79"/>
      <c r="E239" s="79"/>
      <c r="F239" s="78"/>
      <c r="G239" s="80"/>
      <c r="H239" s="80"/>
      <c r="I239" s="79"/>
      <c r="K239" s="287"/>
      <c r="L239" s="288" t="s">
        <v>162</v>
      </c>
      <c r="M239" s="288" t="s">
        <v>163</v>
      </c>
      <c r="N239" s="289"/>
      <c r="O239" s="289" t="s">
        <v>320</v>
      </c>
      <c r="P239" s="289" t="s">
        <v>164</v>
      </c>
      <c r="Q239" s="289" t="s">
        <v>165</v>
      </c>
    </row>
    <row r="240" spans="2:17" ht="17.25" customHeight="1">
      <c r="B240" s="81">
        <f>B201+1</f>
        <v>7</v>
      </c>
      <c r="C240" s="82" t="s">
        <v>236</v>
      </c>
      <c r="D240" s="286"/>
      <c r="E240" s="82"/>
      <c r="F240" s="81"/>
      <c r="G240" s="83"/>
      <c r="H240" s="83"/>
      <c r="I240" s="82"/>
      <c r="K240" s="79"/>
      <c r="L240" s="78" t="s">
        <v>220</v>
      </c>
      <c r="M240" s="78" t="s">
        <v>220</v>
      </c>
      <c r="N240" s="79"/>
      <c r="O240" s="79"/>
      <c r="P240" s="79"/>
      <c r="Q240" s="79"/>
    </row>
    <row r="241" spans="2:17" ht="17.25" customHeight="1">
      <c r="B241" s="78"/>
      <c r="C241" s="84"/>
      <c r="D241" s="79"/>
      <c r="E241" s="79"/>
      <c r="F241" s="78"/>
      <c r="G241" s="85"/>
      <c r="H241" s="85"/>
      <c r="I241" s="91"/>
      <c r="K241" s="299"/>
      <c r="L241" s="87" t="s">
        <v>322</v>
      </c>
      <c r="M241" s="300" t="s">
        <v>323</v>
      </c>
      <c r="N241" s="299"/>
      <c r="O241" s="299"/>
      <c r="P241" s="299"/>
      <c r="Q241" s="299"/>
    </row>
    <row r="242" spans="2:17" ht="17.25" customHeight="1">
      <c r="B242" s="86"/>
      <c r="C242" s="82" t="s">
        <v>237</v>
      </c>
      <c r="D242" s="82" t="s">
        <v>221</v>
      </c>
      <c r="E242" s="82">
        <v>1.05</v>
      </c>
      <c r="F242" s="81" t="s">
        <v>199</v>
      </c>
      <c r="G242" s="93">
        <f>Q242</f>
        <v>1535</v>
      </c>
      <c r="H242" s="83">
        <f>ROUND((E242*G242),0)</f>
        <v>1612</v>
      </c>
      <c r="I242" s="92" t="s">
        <v>347</v>
      </c>
      <c r="K242" s="81" t="s">
        <v>326</v>
      </c>
      <c r="L242" s="295">
        <v>1500</v>
      </c>
      <c r="M242" s="401">
        <v>1570</v>
      </c>
      <c r="N242" s="293"/>
      <c r="O242" s="293">
        <f>AVERAGE(L242:M242)</f>
        <v>1535</v>
      </c>
      <c r="P242" s="82">
        <v>1</v>
      </c>
      <c r="Q242" s="82">
        <f>ROUND((O242*P242),2)</f>
        <v>1535</v>
      </c>
    </row>
    <row r="243" spans="2:17" ht="17.25" customHeight="1">
      <c r="B243" s="78"/>
      <c r="C243" s="84"/>
      <c r="D243" s="79"/>
      <c r="E243" s="79"/>
      <c r="F243" s="78"/>
      <c r="G243" s="85"/>
      <c r="H243" s="85"/>
      <c r="I243" s="91"/>
      <c r="K243" s="306"/>
      <c r="L243" s="307"/>
      <c r="M243" s="307"/>
      <c r="N243" s="306"/>
      <c r="O243" s="306"/>
      <c r="P243" s="306"/>
      <c r="Q243" s="306"/>
    </row>
    <row r="244" spans="2:17" ht="17.25" customHeight="1">
      <c r="B244" s="86"/>
      <c r="C244" s="82" t="s">
        <v>222</v>
      </c>
      <c r="D244" s="82"/>
      <c r="E244" s="82">
        <v>0.3</v>
      </c>
      <c r="F244" s="81" t="s">
        <v>47</v>
      </c>
      <c r="G244" s="93">
        <f>H242</f>
        <v>1612</v>
      </c>
      <c r="H244" s="83">
        <f t="shared" ref="H244" si="22">ROUND((E244*G244),0)</f>
        <v>484</v>
      </c>
      <c r="I244" s="92" t="s">
        <v>223</v>
      </c>
      <c r="K244" s="87"/>
      <c r="L244" s="308"/>
      <c r="M244" s="309"/>
      <c r="N244" s="310"/>
      <c r="O244" s="310"/>
      <c r="Q244" s="311"/>
    </row>
    <row r="245" spans="2:17" ht="17.25" customHeight="1">
      <c r="B245" s="78"/>
      <c r="C245" s="84"/>
      <c r="D245" s="79"/>
      <c r="E245" s="79"/>
      <c r="F245" s="78"/>
      <c r="G245" s="85"/>
      <c r="H245" s="85"/>
      <c r="I245" s="91"/>
    </row>
    <row r="246" spans="2:17" ht="17.25" customHeight="1">
      <c r="B246" s="86"/>
      <c r="C246" s="82" t="s">
        <v>224</v>
      </c>
      <c r="D246" s="82"/>
      <c r="E246" s="82">
        <v>0.4</v>
      </c>
      <c r="F246" s="81" t="s">
        <v>47</v>
      </c>
      <c r="G246" s="93">
        <f>H242</f>
        <v>1612</v>
      </c>
      <c r="H246" s="83">
        <f t="shared" ref="H246" si="23">ROUND((E246*G246),0)</f>
        <v>645</v>
      </c>
      <c r="I246" s="92" t="s">
        <v>225</v>
      </c>
    </row>
    <row r="247" spans="2:17" ht="17.25" customHeight="1">
      <c r="B247" s="78"/>
      <c r="C247" s="84"/>
      <c r="D247" s="79"/>
      <c r="E247" s="79"/>
      <c r="F247" s="78"/>
      <c r="G247" s="85"/>
      <c r="H247" s="85"/>
      <c r="I247" s="91"/>
    </row>
    <row r="248" spans="2:17" ht="17.25" customHeight="1">
      <c r="B248" s="86"/>
      <c r="C248" s="82" t="s">
        <v>41</v>
      </c>
      <c r="D248" s="82"/>
      <c r="E248" s="82">
        <v>0.15</v>
      </c>
      <c r="F248" s="81" t="s">
        <v>47</v>
      </c>
      <c r="G248" s="93">
        <f>H242+H244+H246</f>
        <v>2741</v>
      </c>
      <c r="H248" s="83">
        <f t="shared" ref="H248" si="24">ROUND((E248*G248),0)</f>
        <v>411</v>
      </c>
      <c r="I248" s="92" t="s">
        <v>226</v>
      </c>
    </row>
    <row r="249" spans="2:17" ht="17.25" customHeight="1">
      <c r="B249" s="78"/>
      <c r="C249" s="84"/>
      <c r="D249" s="79"/>
      <c r="E249" s="79"/>
      <c r="F249" s="78"/>
      <c r="G249" s="80"/>
      <c r="H249" s="85"/>
      <c r="I249" s="79"/>
    </row>
    <row r="250" spans="2:17" ht="17.25" customHeight="1">
      <c r="B250" s="81"/>
      <c r="C250" s="94" t="s">
        <v>227</v>
      </c>
      <c r="D250" s="82"/>
      <c r="E250" s="82">
        <v>0.11899999999999999</v>
      </c>
      <c r="F250" s="81" t="s">
        <v>47</v>
      </c>
      <c r="G250" s="93">
        <f>15100*1.1</f>
        <v>16610</v>
      </c>
      <c r="H250" s="83">
        <f>ROUNDDOWN((E250*G250),0)</f>
        <v>1976</v>
      </c>
      <c r="I250" s="92" t="s">
        <v>538</v>
      </c>
    </row>
    <row r="251" spans="2:17" ht="17.25" customHeight="1">
      <c r="B251" s="78"/>
      <c r="C251" s="84"/>
      <c r="D251" s="79"/>
      <c r="E251" s="79"/>
      <c r="F251" s="78"/>
      <c r="G251" s="80"/>
      <c r="H251" s="85"/>
      <c r="I251" s="79"/>
    </row>
    <row r="252" spans="2:17" ht="17.25" customHeight="1">
      <c r="B252" s="81"/>
      <c r="C252" s="82" t="s">
        <v>44</v>
      </c>
      <c r="D252" s="82"/>
      <c r="E252" s="82">
        <v>0.2</v>
      </c>
      <c r="F252" s="81" t="s">
        <v>47</v>
      </c>
      <c r="G252" s="83">
        <f>H250</f>
        <v>1976</v>
      </c>
      <c r="H252" s="83">
        <f>ROUNDDOWN((E252*G252),0)</f>
        <v>395</v>
      </c>
      <c r="I252" s="123" t="s">
        <v>335</v>
      </c>
    </row>
    <row r="253" spans="2:17" ht="17.25" customHeight="1">
      <c r="B253" s="78"/>
      <c r="C253" s="84"/>
      <c r="D253" s="79"/>
      <c r="E253" s="79"/>
      <c r="F253" s="78"/>
      <c r="G253" s="80"/>
      <c r="H253" s="80"/>
      <c r="I253" s="79"/>
    </row>
    <row r="254" spans="2:17" ht="17.25" customHeight="1">
      <c r="B254" s="81"/>
      <c r="C254" s="82"/>
      <c r="D254" s="82"/>
      <c r="E254" s="82"/>
      <c r="F254" s="81"/>
      <c r="G254" s="83"/>
      <c r="H254" s="83"/>
      <c r="I254" s="92"/>
    </row>
    <row r="255" spans="2:17" ht="17.25" customHeight="1">
      <c r="B255" s="78"/>
      <c r="C255" s="84"/>
      <c r="D255" s="79"/>
      <c r="E255" s="79"/>
      <c r="F255" s="78"/>
      <c r="G255" s="80"/>
      <c r="H255" s="80"/>
      <c r="I255" s="79"/>
    </row>
    <row r="256" spans="2:17" ht="17.25" customHeight="1">
      <c r="B256" s="81"/>
      <c r="C256" s="82"/>
      <c r="D256" s="82"/>
      <c r="E256" s="82"/>
      <c r="F256" s="81"/>
      <c r="G256" s="83"/>
      <c r="H256" s="83"/>
      <c r="I256" s="82"/>
    </row>
    <row r="257" spans="2:9" ht="17.25" customHeight="1">
      <c r="B257" s="78"/>
      <c r="C257" s="84"/>
      <c r="D257" s="79"/>
      <c r="E257" s="79"/>
      <c r="F257" s="78"/>
      <c r="G257" s="80"/>
      <c r="H257" s="80"/>
      <c r="I257" s="79"/>
    </row>
    <row r="258" spans="2:9" ht="17.25" customHeight="1">
      <c r="B258" s="81"/>
      <c r="C258" s="82"/>
      <c r="D258" s="82"/>
      <c r="E258" s="82"/>
      <c r="F258" s="81"/>
      <c r="G258" s="83"/>
      <c r="H258" s="83"/>
      <c r="I258" s="82"/>
    </row>
    <row r="259" spans="2:9" ht="17.25" customHeight="1">
      <c r="B259" s="78"/>
      <c r="C259" s="84"/>
      <c r="D259" s="79"/>
      <c r="E259" s="79"/>
      <c r="F259" s="78"/>
      <c r="G259" s="80"/>
      <c r="H259" s="80"/>
      <c r="I259" s="79"/>
    </row>
    <row r="260" spans="2:9" ht="17.25" customHeight="1">
      <c r="B260" s="81"/>
      <c r="C260" s="82"/>
      <c r="D260" s="82"/>
      <c r="E260" s="82"/>
      <c r="F260" s="81"/>
      <c r="G260" s="83"/>
      <c r="H260" s="83"/>
      <c r="I260" s="82"/>
    </row>
    <row r="261" spans="2:9" ht="17.25" customHeight="1">
      <c r="B261" s="78"/>
      <c r="C261" s="84"/>
      <c r="D261" s="96"/>
      <c r="E261" s="79"/>
      <c r="F261" s="78"/>
      <c r="G261" s="80"/>
      <c r="H261" s="80"/>
      <c r="I261" s="79"/>
    </row>
    <row r="262" spans="2:9" ht="17.25" customHeight="1">
      <c r="B262" s="81"/>
      <c r="C262" s="82"/>
      <c r="D262" s="97"/>
      <c r="E262" s="82"/>
      <c r="F262" s="81"/>
      <c r="G262" s="83"/>
      <c r="H262" s="83"/>
      <c r="I262" s="98"/>
    </row>
    <row r="263" spans="2:9" ht="17.25" customHeight="1">
      <c r="B263" s="78"/>
      <c r="C263" s="84"/>
      <c r="D263" s="96"/>
      <c r="E263" s="79"/>
      <c r="F263" s="78"/>
      <c r="G263" s="80"/>
      <c r="H263" s="80"/>
      <c r="I263" s="79"/>
    </row>
    <row r="264" spans="2:9" ht="17.25" customHeight="1">
      <c r="B264" s="81"/>
      <c r="C264" s="82"/>
      <c r="D264" s="97"/>
      <c r="E264" s="82"/>
      <c r="F264" s="81"/>
      <c r="G264" s="83"/>
      <c r="H264" s="83"/>
      <c r="I264" s="98"/>
    </row>
    <row r="265" spans="2:9" ht="17.25" customHeight="1">
      <c r="B265" s="78"/>
      <c r="C265" s="84"/>
      <c r="D265" s="96"/>
      <c r="E265" s="79"/>
      <c r="F265" s="78"/>
      <c r="G265" s="80"/>
      <c r="H265" s="80"/>
      <c r="I265" s="79"/>
    </row>
    <row r="266" spans="2:9" ht="17.25" customHeight="1">
      <c r="B266" s="81"/>
      <c r="C266" s="82"/>
      <c r="D266" s="97"/>
      <c r="E266" s="82"/>
      <c r="F266" s="81"/>
      <c r="G266" s="83"/>
      <c r="H266" s="83"/>
      <c r="I266" s="98"/>
    </row>
    <row r="267" spans="2:9" ht="17.25" customHeight="1">
      <c r="B267" s="78"/>
      <c r="C267" s="84"/>
      <c r="D267" s="96"/>
      <c r="E267" s="79"/>
      <c r="F267" s="78"/>
      <c r="G267" s="80"/>
      <c r="H267" s="80"/>
      <c r="I267" s="79"/>
    </row>
    <row r="268" spans="2:9" ht="17.25" customHeight="1">
      <c r="B268" s="81"/>
      <c r="C268" s="82"/>
      <c r="D268" s="97"/>
      <c r="E268" s="82"/>
      <c r="F268" s="81"/>
      <c r="G268" s="83"/>
      <c r="H268" s="83"/>
      <c r="I268" s="98"/>
    </row>
    <row r="269" spans="2:9" ht="17.25" customHeight="1">
      <c r="B269" s="78"/>
      <c r="C269" s="84"/>
      <c r="D269" s="84"/>
      <c r="E269" s="79"/>
      <c r="F269" s="78"/>
      <c r="G269" s="80"/>
      <c r="H269" s="80"/>
      <c r="I269" s="79"/>
    </row>
    <row r="270" spans="2:9" ht="17.25" customHeight="1">
      <c r="B270" s="81"/>
      <c r="C270" s="82"/>
      <c r="D270" s="82"/>
      <c r="E270" s="82"/>
      <c r="F270" s="81"/>
      <c r="G270" s="83"/>
      <c r="H270" s="83"/>
      <c r="I270" s="98"/>
    </row>
    <row r="271" spans="2:9" ht="17.25" customHeight="1">
      <c r="B271" s="78"/>
      <c r="C271" s="84"/>
      <c r="D271" s="79"/>
      <c r="E271" s="79"/>
      <c r="F271" s="78"/>
      <c r="G271" s="80"/>
      <c r="H271" s="80"/>
      <c r="I271" s="79"/>
    </row>
    <row r="272" spans="2:9" ht="17.25" customHeight="1">
      <c r="B272" s="86"/>
      <c r="C272" s="81" t="s">
        <v>45</v>
      </c>
      <c r="D272" s="81"/>
      <c r="E272" s="82"/>
      <c r="F272" s="81"/>
      <c r="G272" s="83"/>
      <c r="H272" s="83">
        <f>SUM(H241:H270)</f>
        <v>5523</v>
      </c>
      <c r="I272" s="98"/>
    </row>
    <row r="273" spans="2:17" ht="17.25" customHeight="1">
      <c r="B273" s="78"/>
      <c r="C273" s="79"/>
      <c r="D273" s="79"/>
      <c r="E273" s="79"/>
      <c r="F273" s="78"/>
      <c r="G273" s="80"/>
      <c r="H273" s="99"/>
      <c r="I273" s="79"/>
    </row>
    <row r="274" spans="2:17" ht="17.25" customHeight="1">
      <c r="B274" s="81"/>
      <c r="C274" s="81" t="s">
        <v>46</v>
      </c>
      <c r="D274" s="82"/>
      <c r="E274" s="82"/>
      <c r="F274" s="405"/>
      <c r="G274" s="23" t="s">
        <v>148</v>
      </c>
      <c r="H274" s="408">
        <f>ROUND(H272,-1)</f>
        <v>5520</v>
      </c>
      <c r="I274" s="406"/>
    </row>
    <row r="275" spans="2:17" ht="45" customHeight="1">
      <c r="D275" s="88" t="s">
        <v>37</v>
      </c>
      <c r="F275" s="89"/>
      <c r="G275" s="1605" t="s">
        <v>374</v>
      </c>
      <c r="H275" s="1605"/>
      <c r="I275" s="90" t="s">
        <v>460</v>
      </c>
    </row>
    <row r="276" spans="2:17" ht="17.25" customHeight="1">
      <c r="B276" s="79"/>
      <c r="C276" s="79"/>
      <c r="D276" s="79"/>
      <c r="E276" s="79"/>
      <c r="F276" s="78"/>
      <c r="G276" s="80"/>
      <c r="H276" s="80"/>
      <c r="I276" s="79"/>
    </row>
    <row r="277" spans="2:17" ht="17.25" customHeight="1">
      <c r="B277" s="81" t="s">
        <v>38</v>
      </c>
      <c r="C277" s="81" t="s">
        <v>64</v>
      </c>
      <c r="D277" s="81" t="s">
        <v>65</v>
      </c>
      <c r="E277" s="81" t="s">
        <v>66</v>
      </c>
      <c r="F277" s="81" t="s">
        <v>63</v>
      </c>
      <c r="G277" s="23" t="s">
        <v>67</v>
      </c>
      <c r="H277" s="23" t="s">
        <v>68</v>
      </c>
      <c r="I277" s="81" t="s">
        <v>69</v>
      </c>
    </row>
    <row r="278" spans="2:17" ht="17.25" customHeight="1">
      <c r="B278" s="78"/>
      <c r="C278" s="79"/>
      <c r="D278" s="79"/>
      <c r="E278" s="79"/>
      <c r="F278" s="78"/>
      <c r="G278" s="80"/>
      <c r="H278" s="80"/>
      <c r="I278" s="79"/>
    </row>
    <row r="279" spans="2:17" ht="17.25" customHeight="1">
      <c r="B279" s="81">
        <f>B240+1</f>
        <v>8</v>
      </c>
      <c r="C279" s="82" t="s">
        <v>191</v>
      </c>
      <c r="D279" s="286" t="s">
        <v>192</v>
      </c>
      <c r="E279" s="82"/>
      <c r="F279" s="81"/>
      <c r="G279" s="83"/>
      <c r="H279" s="83"/>
      <c r="I279" s="82"/>
      <c r="K279" s="287"/>
      <c r="L279" s="288" t="s">
        <v>162</v>
      </c>
      <c r="M279" s="288" t="s">
        <v>163</v>
      </c>
      <c r="N279" s="289"/>
      <c r="O279" s="289" t="s">
        <v>320</v>
      </c>
      <c r="P279" s="289" t="s">
        <v>164</v>
      </c>
      <c r="Q279" s="289" t="s">
        <v>165</v>
      </c>
    </row>
    <row r="280" spans="2:17" ht="17.25" customHeight="1">
      <c r="B280" s="78"/>
      <c r="C280" s="84"/>
      <c r="D280" s="79"/>
      <c r="E280" s="79"/>
      <c r="F280" s="78"/>
      <c r="G280" s="85"/>
      <c r="H280" s="85"/>
      <c r="I280" s="91"/>
      <c r="K280" s="302" t="s">
        <v>193</v>
      </c>
      <c r="L280" s="78" t="s">
        <v>544</v>
      </c>
      <c r="M280" s="87" t="s">
        <v>321</v>
      </c>
      <c r="N280" s="79"/>
      <c r="O280" s="79"/>
      <c r="P280" s="79"/>
      <c r="Q280" s="79"/>
    </row>
    <row r="281" spans="2:17" ht="17.25" customHeight="1">
      <c r="B281" s="86"/>
      <c r="C281" s="82" t="s">
        <v>194</v>
      </c>
      <c r="D281" s="82" t="s">
        <v>195</v>
      </c>
      <c r="E281" s="82">
        <v>1.05</v>
      </c>
      <c r="F281" s="81" t="s">
        <v>77</v>
      </c>
      <c r="G281" s="303">
        <f>Q281</f>
        <v>334</v>
      </c>
      <c r="H281" s="83">
        <f>ROUNDDOWN((E281*G281),0)</f>
        <v>350</v>
      </c>
      <c r="I281" s="92" t="s">
        <v>347</v>
      </c>
      <c r="K281" s="304" t="s">
        <v>196</v>
      </c>
      <c r="L281" s="301">
        <v>302</v>
      </c>
      <c r="M281" s="293">
        <v>366</v>
      </c>
      <c r="N281" s="293"/>
      <c r="O281" s="293">
        <f>AVERAGE(L281:M281)</f>
        <v>334</v>
      </c>
      <c r="P281" s="82">
        <v>1</v>
      </c>
      <c r="Q281" s="82">
        <f>ROUND((O281*P281),2)</f>
        <v>334</v>
      </c>
    </row>
    <row r="282" spans="2:17" ht="17.25" customHeight="1">
      <c r="B282" s="78"/>
      <c r="C282" s="84"/>
      <c r="D282" s="79"/>
      <c r="E282" s="79"/>
      <c r="F282" s="78"/>
      <c r="G282" s="85"/>
      <c r="H282" s="85"/>
      <c r="I282" s="91"/>
      <c r="K282" s="302" t="s">
        <v>193</v>
      </c>
      <c r="L282" s="78" t="s">
        <v>327</v>
      </c>
      <c r="M282" s="78" t="s">
        <v>328</v>
      </c>
      <c r="N282" s="79"/>
      <c r="O282" s="79"/>
      <c r="P282" s="79"/>
      <c r="Q282" s="79"/>
    </row>
    <row r="283" spans="2:17" ht="17.25" customHeight="1">
      <c r="B283" s="86"/>
      <c r="C283" s="82" t="s">
        <v>197</v>
      </c>
      <c r="D283" s="82" t="s">
        <v>198</v>
      </c>
      <c r="E283" s="82">
        <v>1.7</v>
      </c>
      <c r="F283" s="81" t="s">
        <v>199</v>
      </c>
      <c r="G283" s="93">
        <f>Q283</f>
        <v>60</v>
      </c>
      <c r="H283" s="83">
        <f>ROUNDDOWN((E283*G283),0)</f>
        <v>102</v>
      </c>
      <c r="I283" s="92" t="s">
        <v>347</v>
      </c>
      <c r="K283" s="305" t="s">
        <v>169</v>
      </c>
      <c r="L283" s="295">
        <v>67</v>
      </c>
      <c r="M283" s="400">
        <v>53</v>
      </c>
      <c r="N283" s="293"/>
      <c r="O283" s="293">
        <f>AVERAGE(L283:M283)</f>
        <v>60</v>
      </c>
      <c r="P283" s="82">
        <v>1</v>
      </c>
      <c r="Q283" s="82">
        <f>ROUND((O283*P283),2)</f>
        <v>60</v>
      </c>
    </row>
    <row r="284" spans="2:17" ht="17.25" customHeight="1">
      <c r="B284" s="78"/>
      <c r="C284" s="84"/>
      <c r="D284" s="79"/>
      <c r="E284" s="79"/>
      <c r="F284" s="78"/>
      <c r="G284" s="85"/>
      <c r="H284" s="85"/>
      <c r="I284" s="91"/>
    </row>
    <row r="285" spans="2:17" ht="17.25" customHeight="1">
      <c r="B285" s="86"/>
      <c r="C285" s="82" t="s">
        <v>189</v>
      </c>
      <c r="D285" s="82"/>
      <c r="E285" s="82">
        <v>4.1000000000000002E-2</v>
      </c>
      <c r="F285" s="81" t="s">
        <v>48</v>
      </c>
      <c r="G285" s="93">
        <f>17900*1.1</f>
        <v>19690</v>
      </c>
      <c r="H285" s="83">
        <f>ROUNDDOWN((E285*G285),0)</f>
        <v>807</v>
      </c>
      <c r="I285" s="92" t="s">
        <v>539</v>
      </c>
    </row>
    <row r="286" spans="2:17" ht="17.25" customHeight="1">
      <c r="B286" s="78"/>
      <c r="C286" s="84"/>
      <c r="D286" s="79"/>
      <c r="E286" s="79"/>
      <c r="F286" s="78"/>
      <c r="G286" s="85"/>
      <c r="H286" s="85"/>
      <c r="I286" s="91"/>
    </row>
    <row r="287" spans="2:17" ht="17.25" customHeight="1">
      <c r="B287" s="86"/>
      <c r="C287" s="82" t="s">
        <v>41</v>
      </c>
      <c r="D287" s="82"/>
      <c r="E287" s="82">
        <v>0.05</v>
      </c>
      <c r="F287" s="81" t="s">
        <v>47</v>
      </c>
      <c r="G287" s="93">
        <f>SUM(H280:H283)</f>
        <v>452</v>
      </c>
      <c r="H287" s="83">
        <f>ROUNDDOWN((E287*G287),0)</f>
        <v>22</v>
      </c>
      <c r="I287" s="92" t="s">
        <v>0</v>
      </c>
    </row>
    <row r="288" spans="2:17" ht="17.25" customHeight="1">
      <c r="B288" s="78"/>
      <c r="C288" s="84"/>
      <c r="D288" s="79"/>
      <c r="E288" s="79"/>
      <c r="F288" s="78"/>
      <c r="G288" s="80"/>
      <c r="H288" s="80"/>
      <c r="I288" s="79" t="s">
        <v>42</v>
      </c>
    </row>
    <row r="289" spans="2:9" ht="17.25" customHeight="1">
      <c r="B289" s="81"/>
      <c r="C289" s="94" t="s">
        <v>43</v>
      </c>
      <c r="D289" s="82"/>
      <c r="E289" s="82">
        <v>0.03</v>
      </c>
      <c r="F289" s="81" t="s">
        <v>47</v>
      </c>
      <c r="G289" s="83">
        <f>SUM(H280:H283)+H287</f>
        <v>474</v>
      </c>
      <c r="H289" s="83">
        <f>ROUNDDOWN((E289*G289),0)</f>
        <v>14</v>
      </c>
      <c r="I289" s="95" t="s">
        <v>186</v>
      </c>
    </row>
    <row r="290" spans="2:9" ht="17.25" customHeight="1">
      <c r="B290" s="78"/>
      <c r="C290" s="84"/>
      <c r="D290" s="79"/>
      <c r="E290" s="79"/>
      <c r="F290" s="78"/>
      <c r="G290" s="80"/>
      <c r="H290" s="80"/>
      <c r="I290" s="79"/>
    </row>
    <row r="291" spans="2:9" ht="17.25" customHeight="1">
      <c r="B291" s="81"/>
      <c r="C291" s="82" t="s">
        <v>44</v>
      </c>
      <c r="D291" s="82"/>
      <c r="E291" s="82">
        <v>0.2</v>
      </c>
      <c r="F291" s="81" t="s">
        <v>47</v>
      </c>
      <c r="G291" s="83">
        <f>SUM(H280:H289)</f>
        <v>1295</v>
      </c>
      <c r="H291" s="83">
        <f>ROUNDDOWN((E291*G291),0)</f>
        <v>259</v>
      </c>
      <c r="I291" s="123" t="s">
        <v>334</v>
      </c>
    </row>
    <row r="292" spans="2:9" ht="17.25" customHeight="1">
      <c r="B292" s="78"/>
      <c r="C292" s="84"/>
      <c r="D292" s="79"/>
      <c r="E292" s="79"/>
      <c r="F292" s="78"/>
      <c r="G292" s="80"/>
      <c r="H292" s="80"/>
      <c r="I292" s="79"/>
    </row>
    <row r="293" spans="2:9" ht="17.25" customHeight="1">
      <c r="B293" s="81"/>
      <c r="C293" s="82"/>
      <c r="D293" s="82"/>
      <c r="E293" s="82"/>
      <c r="F293" s="81"/>
      <c r="G293" s="83"/>
      <c r="H293" s="83"/>
      <c r="I293" s="123"/>
    </row>
    <row r="294" spans="2:9" ht="17.25" customHeight="1">
      <c r="B294" s="78"/>
      <c r="C294" s="84"/>
      <c r="D294" s="79"/>
      <c r="E294" s="79"/>
      <c r="F294" s="78"/>
      <c r="G294" s="297"/>
      <c r="H294" s="85"/>
      <c r="I294" s="91"/>
    </row>
    <row r="295" spans="2:9" ht="17.25" customHeight="1">
      <c r="B295" s="81"/>
      <c r="C295" s="82"/>
      <c r="D295" s="94"/>
      <c r="E295" s="82"/>
      <c r="F295" s="81"/>
      <c r="G295" s="93"/>
      <c r="H295" s="285"/>
      <c r="I295" s="92"/>
    </row>
    <row r="296" spans="2:9" ht="17.25" customHeight="1">
      <c r="B296" s="78"/>
      <c r="C296" s="84"/>
      <c r="D296" s="79"/>
      <c r="E296" s="79"/>
      <c r="F296" s="78"/>
      <c r="G296" s="80"/>
      <c r="H296" s="80"/>
      <c r="I296" s="79"/>
    </row>
    <row r="297" spans="2:9" ht="17.25" customHeight="1">
      <c r="B297" s="81"/>
      <c r="C297" s="82"/>
      <c r="D297" s="82"/>
      <c r="E297" s="82"/>
      <c r="F297" s="81"/>
      <c r="G297" s="83"/>
      <c r="H297" s="83"/>
      <c r="I297" s="92"/>
    </row>
    <row r="298" spans="2:9" ht="17.25" customHeight="1">
      <c r="B298" s="78"/>
      <c r="C298" s="84"/>
      <c r="D298" s="96"/>
      <c r="E298" s="79"/>
      <c r="F298" s="78"/>
      <c r="G298" s="80"/>
      <c r="H298" s="80"/>
      <c r="I298" s="79"/>
    </row>
    <row r="299" spans="2:9" ht="17.25" customHeight="1">
      <c r="B299" s="81"/>
      <c r="C299" s="81"/>
      <c r="D299" s="97"/>
      <c r="E299" s="82"/>
      <c r="F299" s="81"/>
      <c r="G299" s="83"/>
      <c r="H299" s="83"/>
      <c r="I299" s="98"/>
    </row>
    <row r="300" spans="2:9" ht="17.25" customHeight="1">
      <c r="B300" s="78"/>
      <c r="C300" s="84"/>
      <c r="D300" s="96"/>
      <c r="E300" s="79"/>
      <c r="F300" s="78"/>
      <c r="G300" s="80"/>
      <c r="H300" s="80"/>
      <c r="I300" s="79"/>
    </row>
    <row r="301" spans="2:9" ht="17.25" customHeight="1">
      <c r="B301" s="81"/>
      <c r="C301" s="82"/>
      <c r="D301" s="97"/>
      <c r="E301" s="82"/>
      <c r="F301" s="81"/>
      <c r="G301" s="83"/>
      <c r="H301" s="83"/>
      <c r="I301" s="98"/>
    </row>
    <row r="302" spans="2:9" ht="17.25" customHeight="1">
      <c r="B302" s="78"/>
      <c r="C302" s="84"/>
      <c r="D302" s="96"/>
      <c r="E302" s="79"/>
      <c r="F302" s="78"/>
      <c r="G302" s="80"/>
      <c r="H302" s="80"/>
      <c r="I302" s="79"/>
    </row>
    <row r="303" spans="2:9" ht="17.25" customHeight="1">
      <c r="B303" s="81"/>
      <c r="C303" s="82"/>
      <c r="D303" s="97"/>
      <c r="E303" s="82"/>
      <c r="F303" s="81"/>
      <c r="G303" s="83"/>
      <c r="H303" s="83"/>
      <c r="I303" s="98"/>
    </row>
    <row r="304" spans="2:9" ht="17.25" customHeight="1">
      <c r="B304" s="78"/>
      <c r="C304" s="84"/>
      <c r="D304" s="96"/>
      <c r="E304" s="79"/>
      <c r="F304" s="78"/>
      <c r="G304" s="80"/>
      <c r="H304" s="80"/>
      <c r="I304" s="79"/>
    </row>
    <row r="305" spans="2:17" ht="17.25" customHeight="1">
      <c r="B305" s="81"/>
      <c r="C305" s="82"/>
      <c r="D305" s="97"/>
      <c r="E305" s="82"/>
      <c r="F305" s="81"/>
      <c r="G305" s="83"/>
      <c r="H305" s="83"/>
      <c r="I305" s="98"/>
    </row>
    <row r="306" spans="2:17" ht="17.25" customHeight="1">
      <c r="B306" s="78"/>
      <c r="C306" s="84"/>
      <c r="D306" s="96"/>
      <c r="E306" s="79"/>
      <c r="F306" s="78"/>
      <c r="G306" s="80"/>
      <c r="H306" s="80"/>
      <c r="I306" s="79"/>
    </row>
    <row r="307" spans="2:17" ht="17.25" customHeight="1">
      <c r="B307" s="81"/>
      <c r="C307" s="82"/>
      <c r="D307" s="97"/>
      <c r="E307" s="82"/>
      <c r="F307" s="81"/>
      <c r="G307" s="83"/>
      <c r="H307" s="83"/>
      <c r="I307" s="98"/>
    </row>
    <row r="308" spans="2:17" ht="17.25" customHeight="1">
      <c r="B308" s="78"/>
      <c r="C308" s="84"/>
      <c r="D308" s="84"/>
      <c r="E308" s="79"/>
      <c r="F308" s="78"/>
      <c r="G308" s="80"/>
      <c r="H308" s="80"/>
      <c r="I308" s="79"/>
    </row>
    <row r="309" spans="2:17" ht="17.25" customHeight="1">
      <c r="B309" s="81"/>
      <c r="C309" s="82"/>
      <c r="D309" s="82"/>
      <c r="E309" s="82"/>
      <c r="F309" s="81"/>
      <c r="G309" s="83"/>
      <c r="H309" s="83"/>
      <c r="I309" s="98"/>
    </row>
    <row r="310" spans="2:17" ht="17.25" customHeight="1">
      <c r="B310" s="78"/>
      <c r="C310" s="84"/>
      <c r="D310" s="79"/>
      <c r="E310" s="79"/>
      <c r="F310" s="78"/>
      <c r="G310" s="80"/>
      <c r="H310" s="80"/>
      <c r="I310" s="79"/>
    </row>
    <row r="311" spans="2:17" ht="17.25" customHeight="1">
      <c r="B311" s="86"/>
      <c r="C311" s="81" t="s">
        <v>45</v>
      </c>
      <c r="D311" s="81"/>
      <c r="E311" s="82"/>
      <c r="F311" s="81"/>
      <c r="G311" s="83"/>
      <c r="H311" s="83">
        <f>SUM(H280:H309)</f>
        <v>1554</v>
      </c>
      <c r="I311" s="98"/>
    </row>
    <row r="312" spans="2:17" ht="17.25" customHeight="1">
      <c r="B312" s="78"/>
      <c r="C312" s="79"/>
      <c r="D312" s="79"/>
      <c r="E312" s="79"/>
      <c r="F312" s="78"/>
      <c r="G312" s="80"/>
      <c r="H312" s="99"/>
      <c r="I312" s="79"/>
    </row>
    <row r="313" spans="2:17" ht="17.25" customHeight="1">
      <c r="B313" s="81"/>
      <c r="C313" s="81" t="s">
        <v>46</v>
      </c>
      <c r="D313" s="82"/>
      <c r="E313" s="82"/>
      <c r="F313" s="405"/>
      <c r="G313" s="23" t="s">
        <v>148</v>
      </c>
      <c r="H313" s="408">
        <f>ROUND(H311,-1)</f>
        <v>1550</v>
      </c>
      <c r="I313" s="406"/>
    </row>
    <row r="314" spans="2:17" ht="45" customHeight="1">
      <c r="D314" s="88" t="s">
        <v>37</v>
      </c>
      <c r="F314" s="89"/>
      <c r="G314" s="1605" t="s">
        <v>374</v>
      </c>
      <c r="H314" s="1605"/>
      <c r="I314" s="90" t="s">
        <v>202</v>
      </c>
    </row>
    <row r="315" spans="2:17" ht="17.25" customHeight="1">
      <c r="B315" s="79"/>
      <c r="C315" s="79"/>
      <c r="D315" s="79"/>
      <c r="E315" s="79"/>
      <c r="F315" s="78"/>
      <c r="G315" s="80"/>
      <c r="H315" s="80"/>
      <c r="I315" s="79"/>
    </row>
    <row r="316" spans="2:17" ht="17.25" customHeight="1">
      <c r="B316" s="81" t="s">
        <v>38</v>
      </c>
      <c r="C316" s="81" t="s">
        <v>64</v>
      </c>
      <c r="D316" s="81" t="s">
        <v>65</v>
      </c>
      <c r="E316" s="81" t="s">
        <v>66</v>
      </c>
      <c r="F316" s="81" t="s">
        <v>63</v>
      </c>
      <c r="G316" s="23" t="s">
        <v>67</v>
      </c>
      <c r="H316" s="23" t="s">
        <v>68</v>
      </c>
      <c r="I316" s="81" t="s">
        <v>69</v>
      </c>
    </row>
    <row r="317" spans="2:17" ht="17.25" customHeight="1">
      <c r="B317" s="78"/>
      <c r="C317" s="79"/>
      <c r="D317" s="79"/>
      <c r="E317" s="79"/>
      <c r="F317" s="78"/>
      <c r="G317" s="80"/>
      <c r="H317" s="80"/>
      <c r="I317" s="79"/>
    </row>
    <row r="318" spans="2:17" ht="17.25" customHeight="1">
      <c r="B318" s="81">
        <f>B279+1</f>
        <v>9</v>
      </c>
      <c r="C318" s="82" t="s">
        <v>191</v>
      </c>
      <c r="D318" s="286" t="s">
        <v>200</v>
      </c>
      <c r="E318" s="82"/>
      <c r="F318" s="81"/>
      <c r="G318" s="83"/>
      <c r="H318" s="83"/>
      <c r="I318" s="82"/>
      <c r="K318" s="287"/>
      <c r="L318" s="288" t="s">
        <v>162</v>
      </c>
      <c r="M318" s="288" t="s">
        <v>163</v>
      </c>
      <c r="N318" s="289"/>
      <c r="O318" s="289" t="s">
        <v>320</v>
      </c>
      <c r="P318" s="289" t="s">
        <v>164</v>
      </c>
      <c r="Q318" s="289" t="s">
        <v>165</v>
      </c>
    </row>
    <row r="319" spans="2:17" ht="17.25" customHeight="1">
      <c r="B319" s="78"/>
      <c r="C319" s="84"/>
      <c r="D319" s="79"/>
      <c r="E319" s="79"/>
      <c r="F319" s="78"/>
      <c r="G319" s="85"/>
      <c r="H319" s="85"/>
      <c r="I319" s="91"/>
      <c r="K319" s="302" t="s">
        <v>193</v>
      </c>
      <c r="L319" s="78" t="s">
        <v>544</v>
      </c>
      <c r="M319" s="87" t="s">
        <v>321</v>
      </c>
      <c r="N319" s="79"/>
      <c r="O319" s="79"/>
      <c r="P319" s="79"/>
      <c r="Q319" s="79"/>
    </row>
    <row r="320" spans="2:17" ht="17.25" customHeight="1">
      <c r="B320" s="86"/>
      <c r="C320" s="82" t="s">
        <v>194</v>
      </c>
      <c r="D320" s="82" t="s">
        <v>201</v>
      </c>
      <c r="E320" s="82">
        <v>1.05</v>
      </c>
      <c r="F320" s="81" t="s">
        <v>77</v>
      </c>
      <c r="G320" s="303">
        <f>Q320</f>
        <v>308</v>
      </c>
      <c r="H320" s="83">
        <f>ROUNDDOWN((E320*G320),0)</f>
        <v>323</v>
      </c>
      <c r="I320" s="92" t="s">
        <v>347</v>
      </c>
      <c r="K320" s="304" t="s">
        <v>196</v>
      </c>
      <c r="L320" s="301">
        <v>279</v>
      </c>
      <c r="M320" s="293">
        <v>337</v>
      </c>
      <c r="N320" s="293"/>
      <c r="O320" s="293">
        <f>AVERAGE(L320:M320)</f>
        <v>308</v>
      </c>
      <c r="P320" s="82">
        <v>1</v>
      </c>
      <c r="Q320" s="82">
        <f>ROUND((O320*P320),2)</f>
        <v>308</v>
      </c>
    </row>
    <row r="321" spans="2:17" ht="17.25" customHeight="1">
      <c r="B321" s="78"/>
      <c r="C321" s="84"/>
      <c r="D321" s="79"/>
      <c r="E321" s="79"/>
      <c r="F321" s="78"/>
      <c r="G321" s="85"/>
      <c r="H321" s="85"/>
      <c r="I321" s="91"/>
      <c r="K321" s="302" t="s">
        <v>193</v>
      </c>
      <c r="L321" s="78" t="s">
        <v>327</v>
      </c>
      <c r="M321" s="78" t="s">
        <v>328</v>
      </c>
      <c r="N321" s="79"/>
      <c r="O321" s="79"/>
      <c r="P321" s="79"/>
      <c r="Q321" s="79"/>
    </row>
    <row r="322" spans="2:17" ht="17.25" customHeight="1">
      <c r="B322" s="86"/>
      <c r="C322" s="82" t="s">
        <v>197</v>
      </c>
      <c r="D322" s="82" t="s">
        <v>198</v>
      </c>
      <c r="E322" s="82">
        <v>1.6</v>
      </c>
      <c r="F322" s="81" t="s">
        <v>199</v>
      </c>
      <c r="G322" s="93">
        <f>Q322</f>
        <v>60</v>
      </c>
      <c r="H322" s="83">
        <f t="shared" ref="H322" si="25">ROUNDDOWN((E322*G322),0)</f>
        <v>96</v>
      </c>
      <c r="I322" s="92" t="s">
        <v>347</v>
      </c>
      <c r="K322" s="305" t="s">
        <v>169</v>
      </c>
      <c r="L322" s="295">
        <v>67</v>
      </c>
      <c r="M322" s="400">
        <v>53</v>
      </c>
      <c r="N322" s="293"/>
      <c r="O322" s="293">
        <f>AVERAGE(L322:M322)</f>
        <v>60</v>
      </c>
      <c r="P322" s="82">
        <v>1</v>
      </c>
      <c r="Q322" s="82">
        <f>ROUND((O322*P322),2)</f>
        <v>60</v>
      </c>
    </row>
    <row r="323" spans="2:17" ht="17.25" customHeight="1">
      <c r="B323" s="78"/>
      <c r="C323" s="84"/>
      <c r="D323" s="79"/>
      <c r="E323" s="79"/>
      <c r="F323" s="78"/>
      <c r="G323" s="85"/>
      <c r="H323" s="85"/>
      <c r="I323" s="91"/>
    </row>
    <row r="324" spans="2:17" ht="17.25" customHeight="1">
      <c r="B324" s="86"/>
      <c r="C324" s="82" t="s">
        <v>189</v>
      </c>
      <c r="D324" s="82"/>
      <c r="E324" s="82">
        <v>3.6999999999999998E-2</v>
      </c>
      <c r="F324" s="81" t="s">
        <v>48</v>
      </c>
      <c r="G324" s="93">
        <f>17900*1.1</f>
        <v>19690</v>
      </c>
      <c r="H324" s="83">
        <f t="shared" ref="H324" si="26">ROUNDDOWN((E324*G324),0)</f>
        <v>728</v>
      </c>
      <c r="I324" s="92" t="s">
        <v>540</v>
      </c>
    </row>
    <row r="325" spans="2:17" ht="17.25" customHeight="1">
      <c r="B325" s="78"/>
      <c r="C325" s="84"/>
      <c r="D325" s="79"/>
      <c r="E325" s="79"/>
      <c r="F325" s="78"/>
      <c r="G325" s="85"/>
      <c r="H325" s="85"/>
      <c r="I325" s="91"/>
    </row>
    <row r="326" spans="2:17" ht="17.25" customHeight="1">
      <c r="B326" s="86"/>
      <c r="C326" s="82" t="s">
        <v>41</v>
      </c>
      <c r="D326" s="82"/>
      <c r="E326" s="82">
        <v>0.05</v>
      </c>
      <c r="F326" s="81" t="s">
        <v>47</v>
      </c>
      <c r="G326" s="93">
        <f>SUM(H319:H322)</f>
        <v>419</v>
      </c>
      <c r="H326" s="83">
        <f t="shared" ref="H326" si="27">ROUNDDOWN((E326*G326),0)</f>
        <v>20</v>
      </c>
      <c r="I326" s="92" t="s">
        <v>0</v>
      </c>
    </row>
    <row r="327" spans="2:17" ht="17.25" customHeight="1">
      <c r="B327" s="78"/>
      <c r="C327" s="84"/>
      <c r="D327" s="79"/>
      <c r="E327" s="79"/>
      <c r="F327" s="78"/>
      <c r="G327" s="80"/>
      <c r="H327" s="85"/>
      <c r="I327" s="79" t="s">
        <v>42</v>
      </c>
    </row>
    <row r="328" spans="2:17" ht="17.25" customHeight="1">
      <c r="B328" s="81"/>
      <c r="C328" s="94" t="s">
        <v>43</v>
      </c>
      <c r="D328" s="82"/>
      <c r="E328" s="82">
        <v>0.03</v>
      </c>
      <c r="F328" s="81" t="s">
        <v>47</v>
      </c>
      <c r="G328" s="83">
        <f>SUM(H319:H322)+H326</f>
        <v>439</v>
      </c>
      <c r="H328" s="83">
        <f t="shared" ref="H328" si="28">ROUNDDOWN((E328*G328),0)</f>
        <v>13</v>
      </c>
      <c r="I328" s="95" t="s">
        <v>186</v>
      </c>
    </row>
    <row r="329" spans="2:17" ht="17.25" customHeight="1">
      <c r="B329" s="78"/>
      <c r="C329" s="84"/>
      <c r="D329" s="79"/>
      <c r="E329" s="79"/>
      <c r="F329" s="78"/>
      <c r="G329" s="80"/>
      <c r="H329" s="85"/>
      <c r="I329" s="79"/>
    </row>
    <row r="330" spans="2:17" ht="17.25" customHeight="1">
      <c r="B330" s="81"/>
      <c r="C330" s="82" t="s">
        <v>44</v>
      </c>
      <c r="D330" s="82"/>
      <c r="E330" s="82">
        <v>0.2</v>
      </c>
      <c r="F330" s="81" t="s">
        <v>47</v>
      </c>
      <c r="G330" s="83">
        <f>SUM(H319:H328)</f>
        <v>1180</v>
      </c>
      <c r="H330" s="83">
        <f t="shared" ref="H330" si="29">ROUNDDOWN((E330*G330),0)</f>
        <v>236</v>
      </c>
      <c r="I330" s="123" t="s">
        <v>334</v>
      </c>
    </row>
    <row r="331" spans="2:17" ht="17.25" customHeight="1">
      <c r="B331" s="78"/>
      <c r="C331" s="84"/>
      <c r="D331" s="79"/>
      <c r="E331" s="79"/>
      <c r="F331" s="78"/>
      <c r="G331" s="80"/>
      <c r="H331" s="80"/>
      <c r="I331" s="79"/>
    </row>
    <row r="332" spans="2:17" ht="17.25" customHeight="1">
      <c r="B332" s="81"/>
      <c r="C332" s="82"/>
      <c r="D332" s="82"/>
      <c r="E332" s="82"/>
      <c r="F332" s="81"/>
      <c r="G332" s="83"/>
      <c r="H332" s="83"/>
      <c r="I332" s="123"/>
    </row>
    <row r="333" spans="2:17" ht="17.25" customHeight="1">
      <c r="B333" s="78"/>
      <c r="C333" s="84"/>
      <c r="D333" s="79"/>
      <c r="E333" s="79"/>
      <c r="F333" s="78"/>
      <c r="G333" s="297"/>
      <c r="H333" s="85"/>
      <c r="I333" s="91"/>
    </row>
    <row r="334" spans="2:17" ht="17.25" customHeight="1">
      <c r="B334" s="81"/>
      <c r="C334" s="82"/>
      <c r="D334" s="94"/>
      <c r="E334" s="82"/>
      <c r="F334" s="81"/>
      <c r="G334" s="93"/>
      <c r="H334" s="285"/>
      <c r="I334" s="92"/>
    </row>
    <row r="335" spans="2:17" ht="17.25" customHeight="1">
      <c r="B335" s="78"/>
      <c r="C335" s="84"/>
      <c r="D335" s="79"/>
      <c r="E335" s="79"/>
      <c r="F335" s="78"/>
      <c r="G335" s="80"/>
      <c r="H335" s="80"/>
      <c r="I335" s="79"/>
    </row>
    <row r="336" spans="2:17" ht="17.25" customHeight="1">
      <c r="B336" s="81"/>
      <c r="C336" s="82"/>
      <c r="D336" s="82"/>
      <c r="E336" s="82"/>
      <c r="F336" s="81"/>
      <c r="G336" s="83"/>
      <c r="H336" s="83"/>
      <c r="I336" s="92"/>
    </row>
    <row r="337" spans="2:9" ht="17.25" customHeight="1">
      <c r="B337" s="78"/>
      <c r="C337" s="84"/>
      <c r="D337" s="96"/>
      <c r="E337" s="79"/>
      <c r="F337" s="78"/>
      <c r="G337" s="80"/>
      <c r="H337" s="80"/>
      <c r="I337" s="79"/>
    </row>
    <row r="338" spans="2:9" ht="17.25" customHeight="1">
      <c r="B338" s="81"/>
      <c r="C338" s="81"/>
      <c r="D338" s="97"/>
      <c r="E338" s="82"/>
      <c r="F338" s="81"/>
      <c r="G338" s="83"/>
      <c r="H338" s="83"/>
      <c r="I338" s="98"/>
    </row>
    <row r="339" spans="2:9" ht="17.25" customHeight="1">
      <c r="B339" s="78"/>
      <c r="C339" s="84"/>
      <c r="D339" s="96"/>
      <c r="E339" s="79"/>
      <c r="F339" s="78"/>
      <c r="G339" s="80"/>
      <c r="H339" s="80"/>
      <c r="I339" s="79"/>
    </row>
    <row r="340" spans="2:9" ht="17.25" customHeight="1">
      <c r="B340" s="81"/>
      <c r="C340" s="82"/>
      <c r="D340" s="97"/>
      <c r="E340" s="82"/>
      <c r="F340" s="81"/>
      <c r="G340" s="83"/>
      <c r="H340" s="83"/>
      <c r="I340" s="98"/>
    </row>
    <row r="341" spans="2:9" ht="17.25" customHeight="1">
      <c r="B341" s="78"/>
      <c r="C341" s="84"/>
      <c r="D341" s="96"/>
      <c r="E341" s="79"/>
      <c r="F341" s="78"/>
      <c r="G341" s="80"/>
      <c r="H341" s="80"/>
      <c r="I341" s="79"/>
    </row>
    <row r="342" spans="2:9" ht="17.25" customHeight="1">
      <c r="B342" s="81"/>
      <c r="C342" s="82"/>
      <c r="D342" s="97"/>
      <c r="E342" s="82"/>
      <c r="F342" s="81"/>
      <c r="G342" s="83"/>
      <c r="H342" s="83"/>
      <c r="I342" s="98"/>
    </row>
    <row r="343" spans="2:9" ht="17.25" customHeight="1">
      <c r="B343" s="78"/>
      <c r="C343" s="84"/>
      <c r="D343" s="96"/>
      <c r="E343" s="79"/>
      <c r="F343" s="78"/>
      <c r="G343" s="80"/>
      <c r="H343" s="80"/>
      <c r="I343" s="79"/>
    </row>
    <row r="344" spans="2:9" ht="17.25" customHeight="1">
      <c r="B344" s="81"/>
      <c r="C344" s="82"/>
      <c r="D344" s="97"/>
      <c r="E344" s="82"/>
      <c r="F344" s="81"/>
      <c r="G344" s="83"/>
      <c r="H344" s="83"/>
      <c r="I344" s="98"/>
    </row>
    <row r="345" spans="2:9" ht="17.25" customHeight="1">
      <c r="B345" s="78"/>
      <c r="C345" s="84"/>
      <c r="D345" s="96"/>
      <c r="E345" s="79"/>
      <c r="F345" s="78"/>
      <c r="G345" s="80"/>
      <c r="H345" s="80"/>
      <c r="I345" s="79"/>
    </row>
    <row r="346" spans="2:9" ht="17.25" customHeight="1">
      <c r="B346" s="81"/>
      <c r="C346" s="82"/>
      <c r="D346" s="97"/>
      <c r="E346" s="82"/>
      <c r="F346" s="81"/>
      <c r="G346" s="83"/>
      <c r="H346" s="83"/>
      <c r="I346" s="98"/>
    </row>
    <row r="347" spans="2:9" ht="17.25" customHeight="1">
      <c r="B347" s="78"/>
      <c r="C347" s="84"/>
      <c r="D347" s="84"/>
      <c r="E347" s="79"/>
      <c r="F347" s="78"/>
      <c r="G347" s="80"/>
      <c r="H347" s="80"/>
      <c r="I347" s="79"/>
    </row>
    <row r="348" spans="2:9" ht="17.25" customHeight="1">
      <c r="B348" s="81"/>
      <c r="C348" s="82"/>
      <c r="D348" s="82"/>
      <c r="E348" s="82"/>
      <c r="F348" s="81"/>
      <c r="G348" s="83"/>
      <c r="H348" s="83"/>
      <c r="I348" s="98"/>
    </row>
    <row r="349" spans="2:9" ht="17.25" customHeight="1">
      <c r="B349" s="78"/>
      <c r="C349" s="84"/>
      <c r="D349" s="79"/>
      <c r="E349" s="79"/>
      <c r="F349" s="78"/>
      <c r="G349" s="80"/>
      <c r="H349" s="80"/>
      <c r="I349" s="79"/>
    </row>
    <row r="350" spans="2:9" ht="17.25" customHeight="1">
      <c r="B350" s="86"/>
      <c r="C350" s="81" t="s">
        <v>45</v>
      </c>
      <c r="D350" s="81"/>
      <c r="E350" s="82"/>
      <c r="F350" s="81"/>
      <c r="G350" s="83"/>
      <c r="H350" s="83">
        <f>SUM(H319:H348)</f>
        <v>1416</v>
      </c>
      <c r="I350" s="98"/>
    </row>
    <row r="351" spans="2:9" ht="17.25" customHeight="1">
      <c r="B351" s="78"/>
      <c r="C351" s="79"/>
      <c r="D351" s="79"/>
      <c r="E351" s="79"/>
      <c r="F351" s="78"/>
      <c r="G351" s="80"/>
      <c r="H351" s="99"/>
      <c r="I351" s="79"/>
    </row>
    <row r="352" spans="2:9" ht="17.25" customHeight="1">
      <c r="B352" s="81"/>
      <c r="C352" s="81" t="s">
        <v>46</v>
      </c>
      <c r="D352" s="82"/>
      <c r="E352" s="82"/>
      <c r="F352" s="405"/>
      <c r="G352" s="23" t="s">
        <v>148</v>
      </c>
      <c r="H352" s="408">
        <f>ROUND(H350,-1)</f>
        <v>1420</v>
      </c>
      <c r="I352" s="406"/>
    </row>
    <row r="353" spans="2:17" ht="45" customHeight="1">
      <c r="D353" s="88" t="s">
        <v>37</v>
      </c>
      <c r="F353" s="89"/>
      <c r="G353" s="1605" t="s">
        <v>375</v>
      </c>
      <c r="H353" s="1605"/>
      <c r="I353" s="90" t="s">
        <v>461</v>
      </c>
    </row>
    <row r="354" spans="2:17" ht="17.25" customHeight="1">
      <c r="B354" s="79"/>
      <c r="C354" s="79"/>
      <c r="D354" s="79"/>
      <c r="E354" s="79"/>
      <c r="F354" s="78"/>
      <c r="G354" s="80"/>
      <c r="H354" s="80"/>
      <c r="I354" s="79"/>
    </row>
    <row r="355" spans="2:17" ht="17.25" customHeight="1">
      <c r="B355" s="81" t="s">
        <v>38</v>
      </c>
      <c r="C355" s="81" t="s">
        <v>64</v>
      </c>
      <c r="D355" s="81" t="s">
        <v>65</v>
      </c>
      <c r="E355" s="81" t="s">
        <v>66</v>
      </c>
      <c r="F355" s="81" t="s">
        <v>63</v>
      </c>
      <c r="G355" s="23" t="s">
        <v>67</v>
      </c>
      <c r="H355" s="23" t="s">
        <v>68</v>
      </c>
      <c r="I355" s="81" t="s">
        <v>69</v>
      </c>
    </row>
    <row r="356" spans="2:17" ht="17.25" customHeight="1">
      <c r="B356" s="78"/>
      <c r="C356" s="79"/>
      <c r="D356" s="79"/>
      <c r="E356" s="79"/>
      <c r="F356" s="78"/>
      <c r="G356" s="80"/>
      <c r="H356" s="80"/>
      <c r="I356" s="79"/>
    </row>
    <row r="357" spans="2:17" ht="17.25" customHeight="1">
      <c r="B357" s="81">
        <f>B318+1</f>
        <v>10</v>
      </c>
      <c r="C357" s="82" t="s">
        <v>161</v>
      </c>
      <c r="D357" s="286" t="s">
        <v>379</v>
      </c>
      <c r="E357" s="82"/>
      <c r="F357" s="81"/>
      <c r="G357" s="83"/>
      <c r="H357" s="83"/>
      <c r="I357" s="82"/>
      <c r="K357" s="287"/>
      <c r="L357" s="288" t="s">
        <v>162</v>
      </c>
      <c r="M357" s="288" t="s">
        <v>163</v>
      </c>
      <c r="N357" s="289"/>
      <c r="O357" s="289" t="s">
        <v>320</v>
      </c>
      <c r="P357" s="289" t="s">
        <v>164</v>
      </c>
      <c r="Q357" s="289" t="s">
        <v>165</v>
      </c>
    </row>
    <row r="358" spans="2:17" ht="17.25" customHeight="1">
      <c r="B358" s="78"/>
      <c r="C358" s="84"/>
      <c r="D358" s="79"/>
      <c r="E358" s="79"/>
      <c r="F358" s="78"/>
      <c r="G358" s="85"/>
      <c r="H358" s="85"/>
      <c r="I358" s="91" t="s">
        <v>394</v>
      </c>
      <c r="K358" s="79"/>
      <c r="L358" s="78"/>
      <c r="M358" s="78" t="s">
        <v>377</v>
      </c>
      <c r="N358" s="79"/>
      <c r="O358" s="79"/>
      <c r="P358" s="87" t="s">
        <v>378</v>
      </c>
      <c r="Q358" s="79"/>
    </row>
    <row r="359" spans="2:17" ht="17.25" customHeight="1">
      <c r="B359" s="86"/>
      <c r="C359" s="82" t="s">
        <v>204</v>
      </c>
      <c r="D359" s="82" t="s">
        <v>395</v>
      </c>
      <c r="E359" s="82">
        <v>1.1000000000000001</v>
      </c>
      <c r="F359" s="81" t="s">
        <v>396</v>
      </c>
      <c r="G359" s="82">
        <f>Q359</f>
        <v>1036.83</v>
      </c>
      <c r="H359" s="83">
        <f>ROUNDDOWN((E359*G359),0)</f>
        <v>1140</v>
      </c>
      <c r="I359" s="92" t="s">
        <v>347</v>
      </c>
      <c r="K359" s="81" t="s">
        <v>379</v>
      </c>
      <c r="L359" s="23" t="s">
        <v>166</v>
      </c>
      <c r="M359" s="285">
        <v>969</v>
      </c>
      <c r="N359" s="285"/>
      <c r="O359" s="293">
        <f>AVERAGE(L359:M359)</f>
        <v>969</v>
      </c>
      <c r="P359" s="82">
        <v>1.07</v>
      </c>
      <c r="Q359" s="82">
        <f>ROUND((O359*P359),2)</f>
        <v>1036.83</v>
      </c>
    </row>
    <row r="360" spans="2:17" ht="17.25" customHeight="1">
      <c r="B360" s="78"/>
      <c r="C360" s="84"/>
      <c r="D360" s="79"/>
      <c r="E360" s="79"/>
      <c r="F360" s="78"/>
      <c r="G360" s="85"/>
      <c r="H360" s="85"/>
      <c r="I360" s="91" t="s">
        <v>205</v>
      </c>
      <c r="K360" s="290" t="s">
        <v>381</v>
      </c>
      <c r="L360" s="79"/>
      <c r="M360" s="78" t="s">
        <v>382</v>
      </c>
      <c r="N360" s="79"/>
      <c r="O360" s="79"/>
      <c r="P360" s="79"/>
      <c r="Q360" s="79"/>
    </row>
    <row r="361" spans="2:17" ht="17.25" customHeight="1">
      <c r="B361" s="86"/>
      <c r="C361" s="82" t="s">
        <v>167</v>
      </c>
      <c r="D361" s="82" t="s">
        <v>168</v>
      </c>
      <c r="E361" s="82">
        <v>1.57</v>
      </c>
      <c r="F361" s="81" t="s">
        <v>199</v>
      </c>
      <c r="G361" s="93">
        <f>Q361</f>
        <v>17</v>
      </c>
      <c r="H361" s="83">
        <f t="shared" ref="H361" si="30">ROUNDDOWN((E361*G361),0)</f>
        <v>26</v>
      </c>
      <c r="I361" s="92" t="s">
        <v>347</v>
      </c>
      <c r="K361" s="291" t="s">
        <v>383</v>
      </c>
      <c r="L361" s="23" t="s">
        <v>384</v>
      </c>
      <c r="M361" s="285">
        <v>17</v>
      </c>
      <c r="N361" s="285"/>
      <c r="O361" s="293">
        <f>AVERAGE(L361:M361)</f>
        <v>17</v>
      </c>
      <c r="P361" s="82">
        <v>1</v>
      </c>
      <c r="Q361" s="82">
        <f>ROUND((O361*P361),0)</f>
        <v>17</v>
      </c>
    </row>
    <row r="362" spans="2:17" ht="17.25" customHeight="1">
      <c r="B362" s="78"/>
      <c r="C362" s="84"/>
      <c r="D362" s="79"/>
      <c r="E362" s="79"/>
      <c r="F362" s="78"/>
      <c r="G362" s="85"/>
      <c r="H362" s="85"/>
      <c r="I362" s="91" t="s">
        <v>206</v>
      </c>
      <c r="K362" s="79"/>
      <c r="L362" s="78" t="s">
        <v>376</v>
      </c>
      <c r="M362" s="79"/>
      <c r="N362" s="79"/>
      <c r="O362" s="78" t="s">
        <v>385</v>
      </c>
      <c r="P362" s="79"/>
      <c r="Q362" s="79"/>
    </row>
    <row r="363" spans="2:17" ht="17.25" customHeight="1">
      <c r="B363" s="86"/>
      <c r="C363" s="82" t="s">
        <v>207</v>
      </c>
      <c r="D363" s="82" t="s">
        <v>469</v>
      </c>
      <c r="E363" s="82">
        <v>6</v>
      </c>
      <c r="F363" s="81" t="s">
        <v>170</v>
      </c>
      <c r="G363" s="292">
        <f>Q363</f>
        <v>2.81</v>
      </c>
      <c r="H363" s="83">
        <f t="shared" ref="H363" si="31">ROUNDDOWN((E363*G363),0)</f>
        <v>16</v>
      </c>
      <c r="I363" s="123" t="s">
        <v>397</v>
      </c>
      <c r="K363" s="291" t="s">
        <v>386</v>
      </c>
      <c r="L363" s="83">
        <v>449</v>
      </c>
      <c r="M363" s="285"/>
      <c r="N363" s="285">
        <f>AVERAGE(L363:M363)</f>
        <v>449</v>
      </c>
      <c r="O363" s="82">
        <v>160</v>
      </c>
      <c r="P363" s="293">
        <v>1</v>
      </c>
      <c r="Q363" s="82">
        <f>ROUND(((N363/O363)*P363),2)</f>
        <v>2.81</v>
      </c>
    </row>
    <row r="364" spans="2:17" ht="17.25" customHeight="1">
      <c r="B364" s="78"/>
      <c r="C364" s="84"/>
      <c r="D364" s="79" t="s">
        <v>399</v>
      </c>
      <c r="E364" s="79"/>
      <c r="F364" s="78"/>
      <c r="G364" s="85"/>
      <c r="H364" s="85"/>
      <c r="I364" s="91" t="s">
        <v>208</v>
      </c>
      <c r="K364" s="79"/>
      <c r="L364" s="79"/>
      <c r="M364" s="78" t="s">
        <v>388</v>
      </c>
      <c r="N364" s="418"/>
      <c r="O364" s="78"/>
      <c r="P364" s="79"/>
      <c r="Q364" s="79"/>
    </row>
    <row r="365" spans="2:17" ht="17.25" customHeight="1">
      <c r="B365" s="86"/>
      <c r="C365" s="82" t="s">
        <v>171</v>
      </c>
      <c r="D365" s="82"/>
      <c r="E365" s="82">
        <v>28</v>
      </c>
      <c r="F365" s="81" t="s">
        <v>209</v>
      </c>
      <c r="G365" s="292">
        <f>Q365</f>
        <v>1.1000000000000001</v>
      </c>
      <c r="H365" s="83">
        <f t="shared" ref="H365" si="32">ROUNDDOWN((E365*G365),0)</f>
        <v>30</v>
      </c>
      <c r="I365" s="92" t="s">
        <v>347</v>
      </c>
      <c r="K365" s="81" t="s">
        <v>171</v>
      </c>
      <c r="L365" s="23" t="s">
        <v>166</v>
      </c>
      <c r="M365" s="293">
        <v>1.1000000000000001</v>
      </c>
      <c r="N365" s="285"/>
      <c r="O365" s="293">
        <f>AVERAGE(L365:M365)</f>
        <v>1.1000000000000001</v>
      </c>
      <c r="P365" s="82">
        <v>1</v>
      </c>
      <c r="Q365" s="82">
        <f>ROUND((O365*P365),2)</f>
        <v>1.1000000000000001</v>
      </c>
    </row>
    <row r="366" spans="2:17" ht="17.25" customHeight="1">
      <c r="B366" s="78"/>
      <c r="C366" s="84"/>
      <c r="D366" s="79" t="s">
        <v>400</v>
      </c>
      <c r="E366" s="79"/>
      <c r="F366" s="78"/>
      <c r="G366" s="85"/>
      <c r="H366" s="85"/>
      <c r="I366" s="79" t="s">
        <v>401</v>
      </c>
      <c r="K366" s="79"/>
      <c r="L366" s="78" t="s">
        <v>330</v>
      </c>
      <c r="M366" s="78" t="s">
        <v>389</v>
      </c>
      <c r="N366" s="79"/>
      <c r="O366" s="78"/>
      <c r="P366" s="79"/>
      <c r="Q366" s="79"/>
    </row>
    <row r="367" spans="2:17" ht="17.25" customHeight="1">
      <c r="B367" s="81"/>
      <c r="C367" s="82" t="s">
        <v>172</v>
      </c>
      <c r="D367" s="82" t="s">
        <v>173</v>
      </c>
      <c r="E367" s="82">
        <v>0.25</v>
      </c>
      <c r="F367" s="81" t="s">
        <v>402</v>
      </c>
      <c r="G367" s="292">
        <f>Q367</f>
        <v>133</v>
      </c>
      <c r="H367" s="83">
        <f t="shared" ref="H367" si="33">ROUNDDOWN((E367*G367),0)</f>
        <v>33</v>
      </c>
      <c r="I367" s="92" t="s">
        <v>347</v>
      </c>
      <c r="K367" s="81" t="s">
        <v>390</v>
      </c>
      <c r="L367" s="400">
        <v>134</v>
      </c>
      <c r="M367" s="285">
        <v>131</v>
      </c>
      <c r="N367" s="285"/>
      <c r="O367" s="285">
        <f>AVERAGE(L367:M367)</f>
        <v>132.5</v>
      </c>
      <c r="P367" s="82">
        <v>1</v>
      </c>
      <c r="Q367" s="82">
        <f>ROUND((O367*P367),0)</f>
        <v>133</v>
      </c>
    </row>
    <row r="368" spans="2:17" ht="17.25" customHeight="1">
      <c r="B368" s="78"/>
      <c r="C368" s="84"/>
      <c r="D368" s="79" t="s">
        <v>403</v>
      </c>
      <c r="E368" s="79"/>
      <c r="F368" s="78"/>
      <c r="G368" s="80"/>
      <c r="H368" s="85"/>
      <c r="I368" s="294" t="s">
        <v>404</v>
      </c>
      <c r="K368" s="290" t="s">
        <v>391</v>
      </c>
      <c r="L368" s="78" t="s">
        <v>332</v>
      </c>
      <c r="M368" s="78" t="s">
        <v>333</v>
      </c>
      <c r="N368" s="78"/>
      <c r="O368" s="78"/>
      <c r="P368" s="78" t="s">
        <v>392</v>
      </c>
      <c r="Q368" s="79"/>
    </row>
    <row r="369" spans="2:17" ht="17.25" customHeight="1">
      <c r="B369" s="81"/>
      <c r="C369" s="94" t="s">
        <v>174</v>
      </c>
      <c r="D369" s="82" t="s">
        <v>175</v>
      </c>
      <c r="E369" s="82">
        <v>0.17</v>
      </c>
      <c r="F369" s="81" t="s">
        <v>402</v>
      </c>
      <c r="G369" s="292">
        <f>Q369</f>
        <v>191.81</v>
      </c>
      <c r="H369" s="83">
        <f t="shared" ref="H369" si="34">ROUNDDOWN((E369*G369),0)</f>
        <v>32</v>
      </c>
      <c r="I369" s="92" t="s">
        <v>347</v>
      </c>
      <c r="K369" s="291" t="s">
        <v>393</v>
      </c>
      <c r="L369" s="295">
        <v>20.3</v>
      </c>
      <c r="M369" s="295">
        <v>24.2</v>
      </c>
      <c r="N369" s="293"/>
      <c r="O369" s="293">
        <f>AVERAGE(L369:M369)</f>
        <v>22.25</v>
      </c>
      <c r="P369" s="293">
        <v>0.11600000000000001</v>
      </c>
      <c r="Q369" s="82">
        <f>ROUND((O369/P369),2)</f>
        <v>191.81</v>
      </c>
    </row>
    <row r="370" spans="2:17" ht="17.25" customHeight="1">
      <c r="B370" s="78"/>
      <c r="C370" s="84"/>
      <c r="D370" s="79"/>
      <c r="E370" s="79"/>
      <c r="F370" s="78"/>
      <c r="G370" s="80"/>
      <c r="H370" s="85"/>
      <c r="I370" s="79" t="s">
        <v>405</v>
      </c>
      <c r="O370" s="87"/>
      <c r="P370" s="87"/>
    </row>
    <row r="371" spans="2:17" ht="17.25" customHeight="1">
      <c r="B371" s="81"/>
      <c r="C371" s="82" t="s">
        <v>212</v>
      </c>
      <c r="D371" s="82"/>
      <c r="E371" s="82">
        <v>0.47</v>
      </c>
      <c r="F371" s="81" t="s">
        <v>170</v>
      </c>
      <c r="G371" s="295">
        <v>4.4000000000000004</v>
      </c>
      <c r="H371" s="83">
        <f t="shared" ref="H371" si="35">ROUNDDOWN((E371*G371),0)</f>
        <v>2</v>
      </c>
      <c r="I371" s="92" t="s">
        <v>541</v>
      </c>
    </row>
    <row r="372" spans="2:17" ht="17.25" customHeight="1">
      <c r="B372" s="78"/>
      <c r="C372" s="84"/>
      <c r="D372" s="79"/>
      <c r="E372" s="79"/>
      <c r="F372" s="78"/>
      <c r="G372" s="85"/>
      <c r="H372" s="85"/>
      <c r="I372" s="91" t="s">
        <v>406</v>
      </c>
    </row>
    <row r="373" spans="2:17" ht="17.25" customHeight="1">
      <c r="B373" s="81"/>
      <c r="C373" s="82" t="s">
        <v>176</v>
      </c>
      <c r="D373" s="82"/>
      <c r="E373" s="82">
        <v>0.2</v>
      </c>
      <c r="F373" s="81" t="s">
        <v>47</v>
      </c>
      <c r="G373" s="93">
        <f>SUM(H358:H371)</f>
        <v>1279</v>
      </c>
      <c r="H373" s="83">
        <f t="shared" ref="H373" si="36">ROUNDDOWN((E373*G373),0)</f>
        <v>255</v>
      </c>
      <c r="I373" s="92" t="s">
        <v>177</v>
      </c>
    </row>
    <row r="374" spans="2:17" ht="17.25" customHeight="1">
      <c r="B374" s="78"/>
      <c r="C374" s="84"/>
      <c r="D374" s="79"/>
      <c r="E374" s="79"/>
      <c r="F374" s="78"/>
      <c r="G374" s="85"/>
      <c r="H374" s="85"/>
      <c r="I374" s="79" t="s">
        <v>407</v>
      </c>
    </row>
    <row r="375" spans="2:17" ht="17.25" customHeight="1">
      <c r="B375" s="81"/>
      <c r="C375" s="82" t="s">
        <v>178</v>
      </c>
      <c r="D375" s="82"/>
      <c r="E375" s="82">
        <v>0.15</v>
      </c>
      <c r="F375" s="81" t="s">
        <v>47</v>
      </c>
      <c r="G375" s="93">
        <f>SUM(H358:H373)</f>
        <v>1534</v>
      </c>
      <c r="H375" s="83">
        <f t="shared" ref="H375" si="37">ROUNDDOWN((E375*G375),0)</f>
        <v>230</v>
      </c>
      <c r="I375" s="92" t="s">
        <v>179</v>
      </c>
    </row>
    <row r="376" spans="2:17" ht="17.25" customHeight="1">
      <c r="B376" s="78"/>
      <c r="C376" s="84"/>
      <c r="D376" s="79"/>
      <c r="E376" s="296"/>
      <c r="F376" s="78"/>
      <c r="G376" s="85"/>
      <c r="H376" s="85"/>
      <c r="I376" s="91" t="s">
        <v>408</v>
      </c>
    </row>
    <row r="377" spans="2:17" ht="17.25" customHeight="1">
      <c r="B377" s="81"/>
      <c r="C377" s="82" t="s">
        <v>180</v>
      </c>
      <c r="D377" s="82"/>
      <c r="E377" s="82">
        <v>0.2</v>
      </c>
      <c r="F377" s="81" t="s">
        <v>48</v>
      </c>
      <c r="G377" s="93">
        <f>14300*1.1</f>
        <v>15730.000000000002</v>
      </c>
      <c r="H377" s="83">
        <f t="shared" ref="H377" si="38">ROUNDDOWN((E377*G377),0)</f>
        <v>3146</v>
      </c>
      <c r="I377" s="92" t="s">
        <v>537</v>
      </c>
    </row>
    <row r="378" spans="2:17" ht="17.25" customHeight="1">
      <c r="B378" s="78"/>
      <c r="C378" s="84"/>
      <c r="D378" s="79"/>
      <c r="E378" s="79"/>
      <c r="F378" s="78"/>
      <c r="G378" s="80"/>
      <c r="H378" s="85"/>
      <c r="I378" s="79" t="s">
        <v>409</v>
      </c>
    </row>
    <row r="379" spans="2:17" ht="17.25" customHeight="1">
      <c r="B379" s="81"/>
      <c r="C379" s="94" t="s">
        <v>43</v>
      </c>
      <c r="D379" s="82"/>
      <c r="E379" s="82">
        <v>0.05</v>
      </c>
      <c r="F379" s="81" t="s">
        <v>47</v>
      </c>
      <c r="G379" s="83">
        <f>SUM(H360:H371)+H375</f>
        <v>369</v>
      </c>
      <c r="H379" s="83">
        <f t="shared" ref="H379" si="39">ROUNDDOWN((E379*G379),0)</f>
        <v>18</v>
      </c>
      <c r="I379" s="92" t="s">
        <v>181</v>
      </c>
    </row>
    <row r="380" spans="2:17" ht="17.25" customHeight="1">
      <c r="B380" s="78"/>
      <c r="C380" s="84"/>
      <c r="D380" s="79"/>
      <c r="E380" s="79"/>
      <c r="F380" s="78"/>
      <c r="G380" s="80"/>
      <c r="H380" s="85"/>
      <c r="I380" s="79" t="s">
        <v>410</v>
      </c>
    </row>
    <row r="381" spans="2:17" ht="17.25" customHeight="1">
      <c r="B381" s="81"/>
      <c r="C381" s="82" t="s">
        <v>44</v>
      </c>
      <c r="D381" s="82"/>
      <c r="E381" s="82">
        <v>0.15</v>
      </c>
      <c r="F381" s="81" t="s">
        <v>47</v>
      </c>
      <c r="G381" s="83">
        <f>SUM(H358:H379)</f>
        <v>4928</v>
      </c>
      <c r="H381" s="83">
        <f t="shared" ref="H381" si="40">ROUNDDOWN((E381*G381),0)</f>
        <v>739</v>
      </c>
      <c r="I381" s="123" t="s">
        <v>336</v>
      </c>
    </row>
    <row r="382" spans="2:17" ht="17.25" customHeight="1">
      <c r="B382" s="78"/>
      <c r="C382" s="84"/>
      <c r="D382" s="79"/>
      <c r="E382" s="79"/>
      <c r="F382" s="78"/>
      <c r="G382" s="80"/>
      <c r="H382" s="80"/>
      <c r="I382" s="79"/>
    </row>
    <row r="383" spans="2:17" ht="17.25" customHeight="1">
      <c r="B383" s="81"/>
      <c r="C383" s="82"/>
      <c r="D383" s="82"/>
      <c r="E383" s="82"/>
      <c r="F383" s="81"/>
      <c r="G383" s="83"/>
      <c r="H383" s="83"/>
      <c r="I383" s="123"/>
    </row>
    <row r="384" spans="2:17" ht="17.25" customHeight="1">
      <c r="B384" s="78"/>
      <c r="C384" s="84"/>
      <c r="D384" s="96"/>
      <c r="E384" s="79"/>
      <c r="F384" s="78"/>
      <c r="G384" s="80"/>
      <c r="H384" s="80"/>
      <c r="I384" s="79"/>
    </row>
    <row r="385" spans="2:17" ht="17.25" customHeight="1">
      <c r="B385" s="81"/>
      <c r="C385" s="82"/>
      <c r="D385" s="97"/>
      <c r="E385" s="82"/>
      <c r="F385" s="81"/>
      <c r="G385" s="83"/>
      <c r="H385" s="83"/>
      <c r="I385" s="98"/>
    </row>
    <row r="386" spans="2:17" ht="17.25" customHeight="1">
      <c r="B386" s="78"/>
      <c r="C386" s="84"/>
      <c r="D386" s="84"/>
      <c r="E386" s="79"/>
      <c r="F386" s="78"/>
      <c r="G386" s="80"/>
      <c r="H386" s="80"/>
      <c r="I386" s="79"/>
    </row>
    <row r="387" spans="2:17" ht="17.25" customHeight="1">
      <c r="B387" s="81"/>
      <c r="C387" s="82"/>
      <c r="D387" s="82"/>
      <c r="E387" s="82"/>
      <c r="F387" s="81"/>
      <c r="G387" s="83"/>
      <c r="H387" s="83"/>
      <c r="I387" s="98"/>
    </row>
    <row r="388" spans="2:17" ht="17.25" customHeight="1">
      <c r="B388" s="78"/>
      <c r="C388" s="84"/>
      <c r="D388" s="79"/>
      <c r="E388" s="79"/>
      <c r="F388" s="78"/>
      <c r="G388" s="80"/>
      <c r="H388" s="80"/>
      <c r="I388" s="79"/>
    </row>
    <row r="389" spans="2:17" ht="18" customHeight="1">
      <c r="B389" s="86"/>
      <c r="C389" s="81" t="s">
        <v>45</v>
      </c>
      <c r="D389" s="81"/>
      <c r="E389" s="82"/>
      <c r="F389" s="81"/>
      <c r="G389" s="83"/>
      <c r="H389" s="83">
        <f>SUM(H358:H387)</f>
        <v>5667</v>
      </c>
      <c r="I389" s="98"/>
    </row>
    <row r="390" spans="2:17" ht="17.25" customHeight="1">
      <c r="B390" s="78"/>
      <c r="C390" s="79"/>
      <c r="D390" s="79"/>
      <c r="E390" s="79"/>
      <c r="F390" s="78"/>
      <c r="G390" s="80"/>
      <c r="H390" s="99"/>
      <c r="I390" s="79"/>
    </row>
    <row r="391" spans="2:17" ht="17.25" customHeight="1">
      <c r="B391" s="81"/>
      <c r="C391" s="81" t="s">
        <v>46</v>
      </c>
      <c r="D391" s="82"/>
      <c r="E391" s="82"/>
      <c r="F391" s="405"/>
      <c r="G391" s="23" t="s">
        <v>148</v>
      </c>
      <c r="H391" s="408">
        <f>ROUND(H389,-1)</f>
        <v>5670</v>
      </c>
      <c r="I391" s="406"/>
    </row>
    <row r="392" spans="2:17" ht="45" customHeight="1">
      <c r="D392" s="88" t="s">
        <v>37</v>
      </c>
      <c r="F392" s="89"/>
      <c r="G392" s="1605" t="s">
        <v>375</v>
      </c>
      <c r="H392" s="1605"/>
      <c r="I392" s="90" t="s">
        <v>462</v>
      </c>
    </row>
    <row r="393" spans="2:17" ht="17.25" customHeight="1">
      <c r="B393" s="79"/>
      <c r="C393" s="79"/>
      <c r="D393" s="79"/>
      <c r="E393" s="79"/>
      <c r="F393" s="78"/>
      <c r="G393" s="80"/>
      <c r="H393" s="80"/>
      <c r="I393" s="79"/>
    </row>
    <row r="394" spans="2:17" ht="17.25" customHeight="1">
      <c r="B394" s="81" t="s">
        <v>38</v>
      </c>
      <c r="C394" s="81" t="s">
        <v>64</v>
      </c>
      <c r="D394" s="81" t="s">
        <v>65</v>
      </c>
      <c r="E394" s="81" t="s">
        <v>66</v>
      </c>
      <c r="F394" s="81" t="s">
        <v>63</v>
      </c>
      <c r="G394" s="23" t="s">
        <v>67</v>
      </c>
      <c r="H394" s="23" t="s">
        <v>68</v>
      </c>
      <c r="I394" s="81" t="s">
        <v>69</v>
      </c>
    </row>
    <row r="395" spans="2:17" ht="17.25" customHeight="1">
      <c r="B395" s="78"/>
      <c r="C395" s="79"/>
      <c r="D395" s="79"/>
      <c r="E395" s="79"/>
      <c r="F395" s="78"/>
      <c r="G395" s="80"/>
      <c r="H395" s="80"/>
      <c r="I395" s="79"/>
      <c r="P395" s="87"/>
    </row>
    <row r="396" spans="2:17" ht="17.25" customHeight="1">
      <c r="B396" s="81">
        <f>B357+1</f>
        <v>11</v>
      </c>
      <c r="C396" s="82" t="s">
        <v>161</v>
      </c>
      <c r="D396" s="286" t="s">
        <v>411</v>
      </c>
      <c r="E396" s="82"/>
      <c r="F396" s="81"/>
      <c r="G396" s="83"/>
      <c r="H396" s="83"/>
      <c r="I396" s="82"/>
      <c r="K396" s="287"/>
      <c r="L396" s="288" t="s">
        <v>162</v>
      </c>
      <c r="M396" s="288" t="s">
        <v>163</v>
      </c>
      <c r="N396" s="289"/>
      <c r="O396" s="289" t="s">
        <v>320</v>
      </c>
      <c r="P396" s="289" t="s">
        <v>412</v>
      </c>
      <c r="Q396" s="289" t="s">
        <v>165</v>
      </c>
    </row>
    <row r="397" spans="2:17" ht="17.25" customHeight="1">
      <c r="B397" s="78"/>
      <c r="C397" s="84"/>
      <c r="D397" s="79"/>
      <c r="E397" s="79"/>
      <c r="F397" s="78"/>
      <c r="G397" s="85"/>
      <c r="H397" s="85"/>
      <c r="I397" s="91" t="s">
        <v>203</v>
      </c>
      <c r="K397" s="79"/>
      <c r="L397" s="78" t="s">
        <v>470</v>
      </c>
      <c r="M397" s="78" t="s">
        <v>329</v>
      </c>
      <c r="N397" s="79"/>
      <c r="O397" s="79"/>
      <c r="P397" s="87" t="s">
        <v>378</v>
      </c>
      <c r="Q397" s="79"/>
    </row>
    <row r="398" spans="2:17" ht="17.25" customHeight="1">
      <c r="B398" s="86"/>
      <c r="C398" s="82" t="s">
        <v>204</v>
      </c>
      <c r="D398" s="82" t="s">
        <v>413</v>
      </c>
      <c r="E398" s="82">
        <v>1.1000000000000001</v>
      </c>
      <c r="F398" s="81" t="s">
        <v>367</v>
      </c>
      <c r="G398" s="82">
        <f>Q398</f>
        <v>782.17</v>
      </c>
      <c r="H398" s="83">
        <f>ROUNDDOWN((E398*G398),0)</f>
        <v>860</v>
      </c>
      <c r="I398" s="92" t="s">
        <v>347</v>
      </c>
      <c r="K398" s="81" t="s">
        <v>411</v>
      </c>
      <c r="L398" s="83">
        <v>685</v>
      </c>
      <c r="M398" s="285">
        <v>777</v>
      </c>
      <c r="N398" s="285"/>
      <c r="O398" s="293">
        <f>AVERAGE(L398:M398)</f>
        <v>731</v>
      </c>
      <c r="P398" s="82">
        <v>1.07</v>
      </c>
      <c r="Q398" s="82">
        <f>ROUND((O398*P398),2)</f>
        <v>782.17</v>
      </c>
    </row>
    <row r="399" spans="2:17" ht="17.25" customHeight="1">
      <c r="B399" s="78"/>
      <c r="C399" s="84"/>
      <c r="D399" s="79"/>
      <c r="E399" s="79"/>
      <c r="F399" s="78"/>
      <c r="G399" s="85"/>
      <c r="H399" s="85"/>
      <c r="I399" s="91" t="s">
        <v>414</v>
      </c>
      <c r="K399" s="290" t="s">
        <v>380</v>
      </c>
      <c r="L399" s="79"/>
      <c r="M399" s="78" t="s">
        <v>415</v>
      </c>
      <c r="N399" s="79"/>
      <c r="O399" s="79"/>
      <c r="P399" s="79"/>
      <c r="Q399" s="79"/>
    </row>
    <row r="400" spans="2:17" ht="17.25" customHeight="1">
      <c r="B400" s="86"/>
      <c r="C400" s="82" t="s">
        <v>167</v>
      </c>
      <c r="D400" s="82" t="s">
        <v>168</v>
      </c>
      <c r="E400" s="82">
        <v>1.26</v>
      </c>
      <c r="F400" s="81" t="s">
        <v>416</v>
      </c>
      <c r="G400" s="93">
        <f>Q400</f>
        <v>17</v>
      </c>
      <c r="H400" s="83">
        <f t="shared" ref="H400" si="41">ROUNDDOWN((E400*G400),0)</f>
        <v>21</v>
      </c>
      <c r="I400" s="92" t="s">
        <v>347</v>
      </c>
      <c r="K400" s="291" t="s">
        <v>383</v>
      </c>
      <c r="L400" s="23" t="s">
        <v>384</v>
      </c>
      <c r="M400" s="285">
        <v>17</v>
      </c>
      <c r="N400" s="285"/>
      <c r="O400" s="293">
        <f>AVERAGE(L400:M400)</f>
        <v>17</v>
      </c>
      <c r="P400" s="82">
        <v>1</v>
      </c>
      <c r="Q400" s="82">
        <f>ROUND((O400*P400),0)</f>
        <v>17</v>
      </c>
    </row>
    <row r="401" spans="2:17" ht="17.25" customHeight="1">
      <c r="B401" s="78"/>
      <c r="C401" s="84"/>
      <c r="D401" s="79"/>
      <c r="E401" s="79"/>
      <c r="F401" s="78"/>
      <c r="G401" s="85"/>
      <c r="H401" s="85"/>
      <c r="I401" s="91" t="s">
        <v>417</v>
      </c>
      <c r="K401" s="79"/>
      <c r="L401" s="78" t="s">
        <v>376</v>
      </c>
      <c r="M401" s="79"/>
      <c r="N401" s="79"/>
      <c r="O401" s="78" t="s">
        <v>385</v>
      </c>
      <c r="P401" s="79"/>
      <c r="Q401" s="79"/>
    </row>
    <row r="402" spans="2:17" ht="17.25" customHeight="1">
      <c r="B402" s="86"/>
      <c r="C402" s="82" t="s">
        <v>207</v>
      </c>
      <c r="D402" s="82" t="s">
        <v>469</v>
      </c>
      <c r="E402" s="82">
        <v>6</v>
      </c>
      <c r="F402" s="81" t="s">
        <v>170</v>
      </c>
      <c r="G402" s="292">
        <f>Q402</f>
        <v>2.81</v>
      </c>
      <c r="H402" s="83">
        <f t="shared" ref="H402" si="42">ROUNDDOWN((E402*G402),0)</f>
        <v>16</v>
      </c>
      <c r="I402" s="123" t="s">
        <v>397</v>
      </c>
      <c r="K402" s="291" t="s">
        <v>418</v>
      </c>
      <c r="L402" s="83">
        <v>449</v>
      </c>
      <c r="M402" s="285"/>
      <c r="N402" s="285">
        <f>AVERAGE(L402:M402)</f>
        <v>449</v>
      </c>
      <c r="O402" s="82">
        <v>160</v>
      </c>
      <c r="P402" s="293">
        <v>1</v>
      </c>
      <c r="Q402" s="82">
        <f>ROUND(((N402/O402)*P402),2)</f>
        <v>2.81</v>
      </c>
    </row>
    <row r="403" spans="2:17" ht="17.25" customHeight="1">
      <c r="B403" s="78"/>
      <c r="C403" s="84"/>
      <c r="D403" s="79" t="s">
        <v>419</v>
      </c>
      <c r="E403" s="79"/>
      <c r="F403" s="78"/>
      <c r="G403" s="85"/>
      <c r="H403" s="85"/>
      <c r="I403" s="91" t="s">
        <v>208</v>
      </c>
      <c r="K403" s="79"/>
      <c r="L403" s="79"/>
      <c r="M403" s="78" t="s">
        <v>420</v>
      </c>
      <c r="N403" s="418"/>
      <c r="O403" s="78"/>
      <c r="P403" s="79"/>
      <c r="Q403" s="79"/>
    </row>
    <row r="404" spans="2:17" ht="17.25" customHeight="1">
      <c r="B404" s="86"/>
      <c r="C404" s="82" t="s">
        <v>171</v>
      </c>
      <c r="D404" s="82"/>
      <c r="E404" s="82">
        <v>23</v>
      </c>
      <c r="F404" s="81" t="s">
        <v>209</v>
      </c>
      <c r="G404" s="292">
        <f>Q404</f>
        <v>1.1000000000000001</v>
      </c>
      <c r="H404" s="83">
        <f t="shared" ref="H404" si="43">ROUNDDOWN((E404*G404),0)</f>
        <v>25</v>
      </c>
      <c r="I404" s="92" t="s">
        <v>347</v>
      </c>
      <c r="K404" s="81" t="s">
        <v>171</v>
      </c>
      <c r="L404" s="23" t="s">
        <v>166</v>
      </c>
      <c r="M404" s="293">
        <v>1.1000000000000001</v>
      </c>
      <c r="N404" s="285"/>
      <c r="O404" s="293">
        <f>AVERAGE(L404:M404)</f>
        <v>1.1000000000000001</v>
      </c>
      <c r="P404" s="82">
        <v>1</v>
      </c>
      <c r="Q404" s="82">
        <f>ROUND((O404*P404),2)</f>
        <v>1.1000000000000001</v>
      </c>
    </row>
    <row r="405" spans="2:17" ht="17.25" customHeight="1">
      <c r="B405" s="78"/>
      <c r="C405" s="84"/>
      <c r="D405" s="79" t="s">
        <v>421</v>
      </c>
      <c r="E405" s="79"/>
      <c r="F405" s="78"/>
      <c r="G405" s="85"/>
      <c r="H405" s="85"/>
      <c r="I405" s="79" t="s">
        <v>422</v>
      </c>
      <c r="K405" s="79"/>
      <c r="L405" s="78" t="s">
        <v>423</v>
      </c>
      <c r="M405" s="78" t="s">
        <v>424</v>
      </c>
      <c r="N405" s="79"/>
      <c r="O405" s="78"/>
      <c r="P405" s="79"/>
      <c r="Q405" s="79"/>
    </row>
    <row r="406" spans="2:17" ht="17.25" customHeight="1">
      <c r="B406" s="81"/>
      <c r="C406" s="82" t="s">
        <v>172</v>
      </c>
      <c r="D406" s="82" t="s">
        <v>173</v>
      </c>
      <c r="E406" s="82">
        <v>0.2</v>
      </c>
      <c r="F406" s="81" t="s">
        <v>425</v>
      </c>
      <c r="G406" s="292">
        <f>Q406</f>
        <v>133</v>
      </c>
      <c r="H406" s="83">
        <f t="shared" ref="H406" si="44">ROUNDDOWN((E406*G406),0)</f>
        <v>26</v>
      </c>
      <c r="I406" s="92" t="s">
        <v>347</v>
      </c>
      <c r="K406" s="81" t="s">
        <v>390</v>
      </c>
      <c r="L406" s="400">
        <v>134</v>
      </c>
      <c r="M406" s="285">
        <v>131</v>
      </c>
      <c r="N406" s="285"/>
      <c r="O406" s="285">
        <f>AVERAGE(L406:M406)</f>
        <v>132.5</v>
      </c>
      <c r="P406" s="82">
        <v>1</v>
      </c>
      <c r="Q406" s="82">
        <f>ROUND((O406*P406),0)</f>
        <v>133</v>
      </c>
    </row>
    <row r="407" spans="2:17" ht="17.25" customHeight="1">
      <c r="B407" s="78"/>
      <c r="C407" s="84"/>
      <c r="D407" s="79" t="s">
        <v>426</v>
      </c>
      <c r="E407" s="79"/>
      <c r="F407" s="78"/>
      <c r="G407" s="80"/>
      <c r="H407" s="85"/>
      <c r="I407" s="294" t="s">
        <v>427</v>
      </c>
      <c r="K407" s="290" t="s">
        <v>428</v>
      </c>
      <c r="L407" s="78" t="s">
        <v>332</v>
      </c>
      <c r="M407" s="78" t="s">
        <v>429</v>
      </c>
      <c r="N407" s="78"/>
      <c r="O407" s="78"/>
      <c r="P407" s="78" t="s">
        <v>392</v>
      </c>
      <c r="Q407" s="79"/>
    </row>
    <row r="408" spans="2:17" ht="17.25" customHeight="1">
      <c r="B408" s="81"/>
      <c r="C408" s="94" t="s">
        <v>174</v>
      </c>
      <c r="D408" s="82" t="s">
        <v>175</v>
      </c>
      <c r="E408" s="82">
        <v>0.17</v>
      </c>
      <c r="F408" s="81" t="s">
        <v>430</v>
      </c>
      <c r="G408" s="292">
        <f>Q408</f>
        <v>191.81</v>
      </c>
      <c r="H408" s="83">
        <f t="shared" ref="H408" si="45">ROUNDDOWN((E408*G408),0)</f>
        <v>32</v>
      </c>
      <c r="I408" s="92" t="s">
        <v>347</v>
      </c>
      <c r="K408" s="291" t="s">
        <v>393</v>
      </c>
      <c r="L408" s="295">
        <v>20.3</v>
      </c>
      <c r="M408" s="295">
        <v>24.2</v>
      </c>
      <c r="N408" s="293"/>
      <c r="O408" s="293">
        <f>AVERAGE(L408:M408)</f>
        <v>22.25</v>
      </c>
      <c r="P408" s="293">
        <v>0.11600000000000001</v>
      </c>
      <c r="Q408" s="82">
        <f>ROUND((O408/P408),2)</f>
        <v>191.81</v>
      </c>
    </row>
    <row r="409" spans="2:17" ht="17.25" customHeight="1">
      <c r="B409" s="78"/>
      <c r="C409" s="84"/>
      <c r="D409" s="79"/>
      <c r="E409" s="79"/>
      <c r="F409" s="78"/>
      <c r="G409" s="80"/>
      <c r="H409" s="85"/>
      <c r="I409" s="79" t="s">
        <v>431</v>
      </c>
      <c r="O409" s="87"/>
      <c r="P409" s="87"/>
    </row>
    <row r="410" spans="2:17" ht="17.25" customHeight="1">
      <c r="B410" s="81"/>
      <c r="C410" s="82" t="s">
        <v>212</v>
      </c>
      <c r="D410" s="82"/>
      <c r="E410" s="82">
        <v>0.47</v>
      </c>
      <c r="F410" s="81" t="s">
        <v>170</v>
      </c>
      <c r="G410" s="295">
        <v>4.4000000000000004</v>
      </c>
      <c r="H410" s="83">
        <f t="shared" ref="H410" si="46">ROUNDDOWN((E410*G410),0)</f>
        <v>2</v>
      </c>
      <c r="I410" s="92" t="s">
        <v>541</v>
      </c>
    </row>
    <row r="411" spans="2:17" ht="17.25" customHeight="1">
      <c r="B411" s="78"/>
      <c r="C411" s="84"/>
      <c r="D411" s="79"/>
      <c r="E411" s="79"/>
      <c r="F411" s="78"/>
      <c r="G411" s="85"/>
      <c r="H411" s="85"/>
      <c r="I411" s="91" t="s">
        <v>213</v>
      </c>
    </row>
    <row r="412" spans="2:17" ht="17.25" customHeight="1">
      <c r="B412" s="81"/>
      <c r="C412" s="82" t="s">
        <v>176</v>
      </c>
      <c r="D412" s="82"/>
      <c r="E412" s="82">
        <v>0.2</v>
      </c>
      <c r="F412" s="81" t="s">
        <v>47</v>
      </c>
      <c r="G412" s="93">
        <f>SUM(H397:H410)</f>
        <v>982</v>
      </c>
      <c r="H412" s="83">
        <f t="shared" ref="H412" si="47">ROUNDDOWN((E412*G412),0)</f>
        <v>196</v>
      </c>
      <c r="I412" s="92" t="s">
        <v>177</v>
      </c>
    </row>
    <row r="413" spans="2:17" ht="17.25" customHeight="1">
      <c r="B413" s="78"/>
      <c r="C413" s="84"/>
      <c r="D413" s="79"/>
      <c r="E413" s="79"/>
      <c r="F413" s="78"/>
      <c r="G413" s="85"/>
      <c r="H413" s="85"/>
      <c r="I413" s="79" t="s">
        <v>432</v>
      </c>
    </row>
    <row r="414" spans="2:17" ht="17.25" customHeight="1">
      <c r="B414" s="81"/>
      <c r="C414" s="82" t="s">
        <v>178</v>
      </c>
      <c r="D414" s="82"/>
      <c r="E414" s="82">
        <v>0.15</v>
      </c>
      <c r="F414" s="81" t="s">
        <v>47</v>
      </c>
      <c r="G414" s="93">
        <f>SUM(H397:H412)</f>
        <v>1178</v>
      </c>
      <c r="H414" s="83">
        <f t="shared" ref="H414" si="48">ROUNDDOWN((E414*G414),0)</f>
        <v>176</v>
      </c>
      <c r="I414" s="92" t="s">
        <v>179</v>
      </c>
    </row>
    <row r="415" spans="2:17" ht="17.25" customHeight="1">
      <c r="B415" s="78"/>
      <c r="C415" s="84"/>
      <c r="D415" s="79"/>
      <c r="E415" s="296"/>
      <c r="F415" s="78"/>
      <c r="G415" s="85"/>
      <c r="H415" s="85"/>
      <c r="I415" s="91" t="s">
        <v>433</v>
      </c>
    </row>
    <row r="416" spans="2:17" ht="17.25" customHeight="1">
      <c r="B416" s="81"/>
      <c r="C416" s="82" t="s">
        <v>180</v>
      </c>
      <c r="D416" s="82"/>
      <c r="E416" s="82">
        <v>0.17399999999999999</v>
      </c>
      <c r="F416" s="81" t="s">
        <v>48</v>
      </c>
      <c r="G416" s="93">
        <f>14300*1.1</f>
        <v>15730.000000000002</v>
      </c>
      <c r="H416" s="83">
        <f t="shared" ref="H416" si="49">ROUNDDOWN((E416*G416),0)</f>
        <v>2737</v>
      </c>
      <c r="I416" s="92" t="s">
        <v>537</v>
      </c>
    </row>
    <row r="417" spans="2:9" ht="17.25" customHeight="1">
      <c r="B417" s="78"/>
      <c r="C417" s="84"/>
      <c r="D417" s="79"/>
      <c r="E417" s="79"/>
      <c r="F417" s="78"/>
      <c r="G417" s="80"/>
      <c r="H417" s="85"/>
      <c r="I417" s="79" t="s">
        <v>216</v>
      </c>
    </row>
    <row r="418" spans="2:9" ht="17.25" customHeight="1">
      <c r="B418" s="81"/>
      <c r="C418" s="94" t="s">
        <v>43</v>
      </c>
      <c r="D418" s="82"/>
      <c r="E418" s="82">
        <v>0.05</v>
      </c>
      <c r="F418" s="81" t="s">
        <v>47</v>
      </c>
      <c r="G418" s="83">
        <f>SUM(H399:H410)+H414</f>
        <v>298</v>
      </c>
      <c r="H418" s="83">
        <f t="shared" ref="H418" si="50">ROUNDDOWN((E418*G418),0)</f>
        <v>14</v>
      </c>
      <c r="I418" s="92" t="s">
        <v>181</v>
      </c>
    </row>
    <row r="419" spans="2:9" ht="17.25" customHeight="1">
      <c r="B419" s="78"/>
      <c r="C419" s="84"/>
      <c r="D419" s="79"/>
      <c r="E419" s="79"/>
      <c r="F419" s="78"/>
      <c r="G419" s="80"/>
      <c r="H419" s="85"/>
      <c r="I419" s="79" t="s">
        <v>410</v>
      </c>
    </row>
    <row r="420" spans="2:9" ht="17.25" customHeight="1">
      <c r="B420" s="81"/>
      <c r="C420" s="82" t="s">
        <v>44</v>
      </c>
      <c r="D420" s="82"/>
      <c r="E420" s="82">
        <v>0.15</v>
      </c>
      <c r="F420" s="81" t="s">
        <v>47</v>
      </c>
      <c r="G420" s="83">
        <f>SUM(H397:H418)</f>
        <v>4105</v>
      </c>
      <c r="H420" s="83">
        <f t="shared" ref="H420" si="51">ROUNDDOWN((E420*G420),0)</f>
        <v>615</v>
      </c>
      <c r="I420" s="123" t="s">
        <v>336</v>
      </c>
    </row>
    <row r="421" spans="2:9" ht="17.25" customHeight="1">
      <c r="B421" s="78"/>
      <c r="C421" s="84"/>
      <c r="D421" s="79"/>
      <c r="E421" s="79"/>
      <c r="F421" s="78"/>
      <c r="G421" s="80"/>
      <c r="H421" s="80"/>
      <c r="I421" s="79"/>
    </row>
    <row r="422" spans="2:9" ht="17.25" customHeight="1">
      <c r="B422" s="81"/>
      <c r="C422" s="82"/>
      <c r="D422" s="82"/>
      <c r="E422" s="82"/>
      <c r="F422" s="81"/>
      <c r="G422" s="83"/>
      <c r="H422" s="83"/>
      <c r="I422" s="123"/>
    </row>
    <row r="423" spans="2:9" ht="17.25" customHeight="1">
      <c r="B423" s="78"/>
      <c r="C423" s="84"/>
      <c r="D423" s="96"/>
      <c r="E423" s="79"/>
      <c r="F423" s="78"/>
      <c r="G423" s="80"/>
      <c r="H423" s="80"/>
      <c r="I423" s="79"/>
    </row>
    <row r="424" spans="2:9" ht="17.25" customHeight="1">
      <c r="B424" s="81"/>
      <c r="C424" s="82"/>
      <c r="D424" s="97"/>
      <c r="E424" s="82"/>
      <c r="F424" s="81"/>
      <c r="G424" s="83"/>
      <c r="H424" s="83"/>
      <c r="I424" s="98"/>
    </row>
    <row r="425" spans="2:9" ht="17.25" customHeight="1">
      <c r="B425" s="78"/>
      <c r="C425" s="84"/>
      <c r="D425" s="84"/>
      <c r="E425" s="79"/>
      <c r="F425" s="78"/>
      <c r="G425" s="80"/>
      <c r="H425" s="80"/>
      <c r="I425" s="79"/>
    </row>
    <row r="426" spans="2:9" ht="17.25" customHeight="1">
      <c r="B426" s="81"/>
      <c r="C426" s="82"/>
      <c r="D426" s="82"/>
      <c r="E426" s="82"/>
      <c r="F426" s="81"/>
      <c r="G426" s="83"/>
      <c r="H426" s="83"/>
      <c r="I426" s="98"/>
    </row>
    <row r="427" spans="2:9" ht="17.25" customHeight="1">
      <c r="B427" s="78"/>
      <c r="C427" s="84"/>
      <c r="D427" s="79"/>
      <c r="E427" s="79"/>
      <c r="F427" s="78"/>
      <c r="G427" s="80"/>
      <c r="H427" s="80"/>
      <c r="I427" s="79"/>
    </row>
    <row r="428" spans="2:9" ht="18" customHeight="1">
      <c r="B428" s="86"/>
      <c r="C428" s="81" t="s">
        <v>45</v>
      </c>
      <c r="D428" s="81"/>
      <c r="E428" s="82"/>
      <c r="F428" s="81"/>
      <c r="G428" s="83"/>
      <c r="H428" s="83">
        <f>SUM(H397:H426)</f>
        <v>4720</v>
      </c>
      <c r="I428" s="98"/>
    </row>
    <row r="429" spans="2:9" ht="17.25" customHeight="1">
      <c r="B429" s="78"/>
      <c r="C429" s="79"/>
      <c r="D429" s="79"/>
      <c r="E429" s="79"/>
      <c r="F429" s="78"/>
      <c r="G429" s="80"/>
      <c r="H429" s="99"/>
      <c r="I429" s="79"/>
    </row>
    <row r="430" spans="2:9" ht="17.25" customHeight="1">
      <c r="B430" s="81"/>
      <c r="C430" s="81" t="s">
        <v>46</v>
      </c>
      <c r="D430" s="82"/>
      <c r="E430" s="82"/>
      <c r="F430" s="405"/>
      <c r="G430" s="23" t="s">
        <v>148</v>
      </c>
      <c r="H430" s="408">
        <f>ROUND(H428,-1)</f>
        <v>4720</v>
      </c>
      <c r="I430" s="406"/>
    </row>
    <row r="431" spans="2:9" ht="45" customHeight="1">
      <c r="D431" s="88" t="s">
        <v>37</v>
      </c>
      <c r="F431" s="89"/>
      <c r="G431" s="1605" t="s">
        <v>375</v>
      </c>
      <c r="H431" s="1605"/>
      <c r="I431" s="90" t="s">
        <v>463</v>
      </c>
    </row>
    <row r="432" spans="2:9" ht="17.25" customHeight="1">
      <c r="B432" s="79"/>
      <c r="C432" s="79"/>
      <c r="D432" s="79"/>
      <c r="E432" s="79"/>
      <c r="F432" s="78"/>
      <c r="G432" s="80"/>
      <c r="H432" s="80"/>
      <c r="I432" s="79"/>
    </row>
    <row r="433" spans="2:17" ht="17.25" customHeight="1">
      <c r="B433" s="81" t="s">
        <v>38</v>
      </c>
      <c r="C433" s="81" t="s">
        <v>64</v>
      </c>
      <c r="D433" s="81" t="s">
        <v>65</v>
      </c>
      <c r="E433" s="81" t="s">
        <v>66</v>
      </c>
      <c r="F433" s="81" t="s">
        <v>63</v>
      </c>
      <c r="G433" s="23" t="s">
        <v>67</v>
      </c>
      <c r="H433" s="23" t="s">
        <v>68</v>
      </c>
      <c r="I433" s="81" t="s">
        <v>69</v>
      </c>
    </row>
    <row r="434" spans="2:17" ht="17.25" customHeight="1">
      <c r="B434" s="78"/>
      <c r="C434" s="79"/>
      <c r="D434" s="79"/>
      <c r="E434" s="79"/>
      <c r="F434" s="78"/>
      <c r="G434" s="80"/>
      <c r="H434" s="80"/>
      <c r="I434" s="79"/>
      <c r="P434" s="87"/>
    </row>
    <row r="435" spans="2:17" ht="17.25" customHeight="1">
      <c r="B435" s="81">
        <f>B396+1</f>
        <v>12</v>
      </c>
      <c r="C435" s="82" t="s">
        <v>161</v>
      </c>
      <c r="D435" s="286" t="s">
        <v>434</v>
      </c>
      <c r="E435" s="82"/>
      <c r="F435" s="81"/>
      <c r="G435" s="83"/>
      <c r="H435" s="83"/>
      <c r="I435" s="82"/>
      <c r="K435" s="287"/>
      <c r="L435" s="288" t="s">
        <v>162</v>
      </c>
      <c r="M435" s="288" t="s">
        <v>163</v>
      </c>
      <c r="N435" s="289"/>
      <c r="O435" s="289" t="s">
        <v>320</v>
      </c>
      <c r="P435" s="289" t="s">
        <v>412</v>
      </c>
      <c r="Q435" s="289" t="s">
        <v>165</v>
      </c>
    </row>
    <row r="436" spans="2:17" ht="17.25" customHeight="1">
      <c r="B436" s="78"/>
      <c r="C436" s="84"/>
      <c r="D436" s="79"/>
      <c r="E436" s="79"/>
      <c r="F436" s="78"/>
      <c r="G436" s="85"/>
      <c r="H436" s="85"/>
      <c r="I436" s="91" t="s">
        <v>203</v>
      </c>
      <c r="K436" s="79"/>
      <c r="L436" s="78" t="s">
        <v>470</v>
      </c>
      <c r="M436" s="78" t="s">
        <v>435</v>
      </c>
      <c r="N436" s="79"/>
      <c r="O436" s="79"/>
      <c r="P436" s="87" t="s">
        <v>378</v>
      </c>
      <c r="Q436" s="79"/>
    </row>
    <row r="437" spans="2:17" ht="17.25" customHeight="1">
      <c r="B437" s="86"/>
      <c r="C437" s="82" t="s">
        <v>204</v>
      </c>
      <c r="D437" s="82" t="s">
        <v>218</v>
      </c>
      <c r="E437" s="82">
        <v>1.1000000000000001</v>
      </c>
      <c r="F437" s="81" t="s">
        <v>367</v>
      </c>
      <c r="G437" s="82">
        <f>Q437</f>
        <v>585.83000000000004</v>
      </c>
      <c r="H437" s="83">
        <f>ROUNDDOWN((E437*G437),0)</f>
        <v>644</v>
      </c>
      <c r="I437" s="92" t="s">
        <v>347</v>
      </c>
      <c r="K437" s="81" t="s">
        <v>217</v>
      </c>
      <c r="L437" s="83">
        <v>510</v>
      </c>
      <c r="M437" s="285">
        <v>585</v>
      </c>
      <c r="N437" s="285"/>
      <c r="O437" s="293">
        <f>AVERAGE(L437:M437)</f>
        <v>547.5</v>
      </c>
      <c r="P437" s="82">
        <v>1.07</v>
      </c>
      <c r="Q437" s="82">
        <f>ROUND((O437*P437),2)</f>
        <v>585.83000000000004</v>
      </c>
    </row>
    <row r="438" spans="2:17" ht="17.25" customHeight="1">
      <c r="B438" s="78"/>
      <c r="C438" s="84"/>
      <c r="D438" s="79"/>
      <c r="E438" s="79"/>
      <c r="F438" s="78"/>
      <c r="G438" s="85"/>
      <c r="H438" s="85"/>
      <c r="I438" s="91" t="s">
        <v>205</v>
      </c>
      <c r="K438" s="290" t="s">
        <v>380</v>
      </c>
      <c r="L438" s="79"/>
      <c r="M438" s="78" t="s">
        <v>436</v>
      </c>
      <c r="N438" s="79"/>
      <c r="O438" s="79"/>
      <c r="P438" s="79"/>
      <c r="Q438" s="79"/>
    </row>
    <row r="439" spans="2:17" ht="17.25" customHeight="1">
      <c r="B439" s="86"/>
      <c r="C439" s="82" t="s">
        <v>167</v>
      </c>
      <c r="D439" s="82" t="s">
        <v>168</v>
      </c>
      <c r="E439" s="82">
        <v>0.88</v>
      </c>
      <c r="F439" s="81" t="s">
        <v>199</v>
      </c>
      <c r="G439" s="93">
        <f>Q439</f>
        <v>17</v>
      </c>
      <c r="H439" s="83">
        <f t="shared" ref="H439" si="52">ROUNDDOWN((E439*G439),0)</f>
        <v>14</v>
      </c>
      <c r="I439" s="92" t="s">
        <v>347</v>
      </c>
      <c r="K439" s="291" t="s">
        <v>383</v>
      </c>
      <c r="L439" s="23" t="s">
        <v>384</v>
      </c>
      <c r="M439" s="285">
        <v>17</v>
      </c>
      <c r="N439" s="285"/>
      <c r="O439" s="293">
        <f>AVERAGE(L439:M439)</f>
        <v>17</v>
      </c>
      <c r="P439" s="82">
        <v>1</v>
      </c>
      <c r="Q439" s="82">
        <f>ROUND((O439*P439),0)</f>
        <v>17</v>
      </c>
    </row>
    <row r="440" spans="2:17" ht="17.25" customHeight="1">
      <c r="B440" s="78"/>
      <c r="C440" s="84"/>
      <c r="D440" s="79"/>
      <c r="E440" s="79"/>
      <c r="F440" s="78"/>
      <c r="G440" s="85"/>
      <c r="H440" s="85"/>
      <c r="I440" s="91" t="s">
        <v>206</v>
      </c>
      <c r="K440" s="79"/>
      <c r="L440" s="78" t="s">
        <v>376</v>
      </c>
      <c r="M440" s="79"/>
      <c r="N440" s="79"/>
      <c r="O440" s="78" t="s">
        <v>385</v>
      </c>
      <c r="P440" s="79"/>
      <c r="Q440" s="79"/>
    </row>
    <row r="441" spans="2:17" ht="17.25" customHeight="1">
      <c r="B441" s="86"/>
      <c r="C441" s="82" t="s">
        <v>207</v>
      </c>
      <c r="D441" s="82" t="s">
        <v>469</v>
      </c>
      <c r="E441" s="82">
        <v>4</v>
      </c>
      <c r="F441" s="81" t="s">
        <v>170</v>
      </c>
      <c r="G441" s="292">
        <f>Q441</f>
        <v>2.81</v>
      </c>
      <c r="H441" s="83">
        <f t="shared" ref="H441" si="53">ROUNDDOWN((E441*G441),0)</f>
        <v>11</v>
      </c>
      <c r="I441" s="123" t="s">
        <v>397</v>
      </c>
      <c r="K441" s="291" t="s">
        <v>386</v>
      </c>
      <c r="L441" s="83">
        <v>449</v>
      </c>
      <c r="M441" s="285"/>
      <c r="N441" s="285">
        <f>AVERAGE(L441:M441)</f>
        <v>449</v>
      </c>
      <c r="O441" s="82">
        <v>160</v>
      </c>
      <c r="P441" s="293">
        <v>1</v>
      </c>
      <c r="Q441" s="82">
        <f>ROUND(((N441/O441)*P441),2)</f>
        <v>2.81</v>
      </c>
    </row>
    <row r="442" spans="2:17" ht="17.25" customHeight="1">
      <c r="B442" s="78"/>
      <c r="C442" s="84"/>
      <c r="D442" s="79" t="s">
        <v>437</v>
      </c>
      <c r="E442" s="79"/>
      <c r="F442" s="78"/>
      <c r="G442" s="85"/>
      <c r="H442" s="85"/>
      <c r="I442" s="91" t="s">
        <v>208</v>
      </c>
      <c r="K442" s="79"/>
      <c r="L442" s="79"/>
      <c r="M442" s="78" t="s">
        <v>387</v>
      </c>
      <c r="N442" s="418"/>
      <c r="O442" s="78"/>
      <c r="P442" s="79"/>
      <c r="Q442" s="79"/>
    </row>
    <row r="443" spans="2:17" ht="17.25" customHeight="1">
      <c r="B443" s="86"/>
      <c r="C443" s="82" t="s">
        <v>171</v>
      </c>
      <c r="D443" s="82"/>
      <c r="E443" s="82">
        <v>17</v>
      </c>
      <c r="F443" s="81" t="s">
        <v>438</v>
      </c>
      <c r="G443" s="292">
        <f>Q443</f>
        <v>1.1000000000000001</v>
      </c>
      <c r="H443" s="83">
        <f t="shared" ref="H443" si="54">ROUNDDOWN((E443*G443),0)</f>
        <v>18</v>
      </c>
      <c r="I443" s="92" t="s">
        <v>347</v>
      </c>
      <c r="K443" s="81" t="s">
        <v>171</v>
      </c>
      <c r="L443" s="23" t="s">
        <v>166</v>
      </c>
      <c r="M443" s="293">
        <v>1.1000000000000001</v>
      </c>
      <c r="N443" s="285"/>
      <c r="O443" s="293">
        <f>AVERAGE(L443:M443)</f>
        <v>1.1000000000000001</v>
      </c>
      <c r="P443" s="82">
        <v>1</v>
      </c>
      <c r="Q443" s="82">
        <f>ROUND((O443*P443),2)</f>
        <v>1.1000000000000001</v>
      </c>
    </row>
    <row r="444" spans="2:17" ht="17.25" customHeight="1">
      <c r="B444" s="78"/>
      <c r="C444" s="84"/>
      <c r="D444" s="79" t="s">
        <v>439</v>
      </c>
      <c r="E444" s="79"/>
      <c r="F444" s="78"/>
      <c r="G444" s="85"/>
      <c r="H444" s="85"/>
      <c r="I444" s="79" t="s">
        <v>440</v>
      </c>
      <c r="K444" s="79"/>
      <c r="L444" s="78" t="s">
        <v>441</v>
      </c>
      <c r="M444" s="78" t="s">
        <v>331</v>
      </c>
      <c r="N444" s="79"/>
      <c r="O444" s="78"/>
      <c r="P444" s="79"/>
      <c r="Q444" s="79"/>
    </row>
    <row r="445" spans="2:17" ht="17.25" customHeight="1">
      <c r="B445" s="81"/>
      <c r="C445" s="82" t="s">
        <v>172</v>
      </c>
      <c r="D445" s="82" t="s">
        <v>173</v>
      </c>
      <c r="E445" s="82">
        <v>0.16</v>
      </c>
      <c r="F445" s="81" t="s">
        <v>190</v>
      </c>
      <c r="G445" s="292">
        <f>Q445</f>
        <v>133</v>
      </c>
      <c r="H445" s="83">
        <f t="shared" ref="H445" si="55">ROUNDDOWN((E445*G445),0)</f>
        <v>21</v>
      </c>
      <c r="I445" s="92" t="s">
        <v>347</v>
      </c>
      <c r="K445" s="81" t="s">
        <v>390</v>
      </c>
      <c r="L445" s="400">
        <v>134</v>
      </c>
      <c r="M445" s="285">
        <v>131</v>
      </c>
      <c r="N445" s="285"/>
      <c r="O445" s="285">
        <f>AVERAGE(L445:M445)</f>
        <v>132.5</v>
      </c>
      <c r="P445" s="82">
        <v>1</v>
      </c>
      <c r="Q445" s="82">
        <f>ROUND((O445*P445),0)</f>
        <v>133</v>
      </c>
    </row>
    <row r="446" spans="2:17" ht="17.25" customHeight="1">
      <c r="B446" s="78"/>
      <c r="C446" s="84"/>
      <c r="D446" s="79" t="s">
        <v>442</v>
      </c>
      <c r="E446" s="79"/>
      <c r="F446" s="78"/>
      <c r="G446" s="80"/>
      <c r="H446" s="85"/>
      <c r="I446" s="294" t="s">
        <v>443</v>
      </c>
      <c r="K446" s="290" t="s">
        <v>391</v>
      </c>
      <c r="L446" s="78" t="s">
        <v>332</v>
      </c>
      <c r="M446" s="78" t="s">
        <v>333</v>
      </c>
      <c r="N446" s="78"/>
      <c r="O446" s="78"/>
      <c r="P446" s="78" t="s">
        <v>392</v>
      </c>
      <c r="Q446" s="79"/>
    </row>
    <row r="447" spans="2:17" ht="17.25" customHeight="1">
      <c r="B447" s="81"/>
      <c r="C447" s="94" t="s">
        <v>174</v>
      </c>
      <c r="D447" s="82" t="s">
        <v>175</v>
      </c>
      <c r="E447" s="82">
        <v>0.17</v>
      </c>
      <c r="F447" s="81" t="s">
        <v>190</v>
      </c>
      <c r="G447" s="292">
        <f>Q447</f>
        <v>191.81</v>
      </c>
      <c r="H447" s="83">
        <f t="shared" ref="H447" si="56">ROUNDDOWN((E447*G447),0)</f>
        <v>32</v>
      </c>
      <c r="I447" s="92" t="s">
        <v>347</v>
      </c>
      <c r="K447" s="291" t="s">
        <v>393</v>
      </c>
      <c r="L447" s="295">
        <v>20.3</v>
      </c>
      <c r="M447" s="295">
        <v>24.2</v>
      </c>
      <c r="N447" s="293"/>
      <c r="O447" s="293">
        <f>AVERAGE(L447:M447)</f>
        <v>22.25</v>
      </c>
      <c r="P447" s="293">
        <v>0.11600000000000001</v>
      </c>
      <c r="Q447" s="82">
        <f>ROUND((O447/P447),2)</f>
        <v>191.81</v>
      </c>
    </row>
    <row r="448" spans="2:17" ht="17.25" customHeight="1">
      <c r="B448" s="78"/>
      <c r="C448" s="84"/>
      <c r="D448" s="79"/>
      <c r="E448" s="79"/>
      <c r="F448" s="78"/>
      <c r="G448" s="80"/>
      <c r="H448" s="85"/>
      <c r="I448" s="79" t="s">
        <v>444</v>
      </c>
      <c r="O448" s="87"/>
      <c r="P448" s="87"/>
    </row>
    <row r="449" spans="2:9" ht="17.25" customHeight="1">
      <c r="B449" s="81"/>
      <c r="C449" s="82" t="s">
        <v>212</v>
      </c>
      <c r="D449" s="82"/>
      <c r="E449" s="82">
        <v>0.47</v>
      </c>
      <c r="F449" s="81" t="s">
        <v>170</v>
      </c>
      <c r="G449" s="295">
        <v>4.4000000000000004</v>
      </c>
      <c r="H449" s="83">
        <f t="shared" ref="H449" si="57">ROUNDDOWN((E449*G449),0)</f>
        <v>2</v>
      </c>
      <c r="I449" s="92" t="s">
        <v>541</v>
      </c>
    </row>
    <row r="450" spans="2:9" ht="17.25" customHeight="1">
      <c r="B450" s="78"/>
      <c r="C450" s="84"/>
      <c r="D450" s="79"/>
      <c r="E450" s="79"/>
      <c r="F450" s="78"/>
      <c r="G450" s="85"/>
      <c r="H450" s="85"/>
      <c r="I450" s="91" t="s">
        <v>445</v>
      </c>
    </row>
    <row r="451" spans="2:9" ht="17.25" customHeight="1">
      <c r="B451" s="81"/>
      <c r="C451" s="82" t="s">
        <v>176</v>
      </c>
      <c r="D451" s="82"/>
      <c r="E451" s="82">
        <v>0.2</v>
      </c>
      <c r="F451" s="81" t="s">
        <v>47</v>
      </c>
      <c r="G451" s="93">
        <f>SUM(H436:H449)</f>
        <v>742</v>
      </c>
      <c r="H451" s="83">
        <f t="shared" ref="H451" si="58">ROUNDDOWN((E451*G451),0)</f>
        <v>148</v>
      </c>
      <c r="I451" s="92" t="s">
        <v>177</v>
      </c>
    </row>
    <row r="452" spans="2:9" ht="17.25" customHeight="1">
      <c r="B452" s="78"/>
      <c r="C452" s="84"/>
      <c r="D452" s="79"/>
      <c r="E452" s="79"/>
      <c r="F452" s="78"/>
      <c r="G452" s="85"/>
      <c r="H452" s="85"/>
      <c r="I452" s="79" t="s">
        <v>446</v>
      </c>
    </row>
    <row r="453" spans="2:9" ht="17.25" customHeight="1">
      <c r="B453" s="81"/>
      <c r="C453" s="82" t="s">
        <v>178</v>
      </c>
      <c r="D453" s="82"/>
      <c r="E453" s="82">
        <v>0.15</v>
      </c>
      <c r="F453" s="81" t="s">
        <v>47</v>
      </c>
      <c r="G453" s="93">
        <f>SUM(H436:H451)</f>
        <v>890</v>
      </c>
      <c r="H453" s="83">
        <f t="shared" ref="H453" si="59">ROUNDDOWN((E453*G453),0)</f>
        <v>133</v>
      </c>
      <c r="I453" s="92" t="s">
        <v>179</v>
      </c>
    </row>
    <row r="454" spans="2:9" ht="17.25" customHeight="1">
      <c r="B454" s="78"/>
      <c r="C454" s="84"/>
      <c r="D454" s="79"/>
      <c r="E454" s="296"/>
      <c r="F454" s="78"/>
      <c r="G454" s="85"/>
      <c r="H454" s="85"/>
      <c r="I454" s="91" t="s">
        <v>215</v>
      </c>
    </row>
    <row r="455" spans="2:9" ht="17.25" customHeight="1">
      <c r="B455" s="81"/>
      <c r="C455" s="82" t="s">
        <v>180</v>
      </c>
      <c r="D455" s="82"/>
      <c r="E455" s="82">
        <v>0.13300000000000001</v>
      </c>
      <c r="F455" s="81" t="s">
        <v>48</v>
      </c>
      <c r="G455" s="93">
        <f>14300*1.1</f>
        <v>15730.000000000002</v>
      </c>
      <c r="H455" s="83">
        <f t="shared" ref="H455" si="60">ROUNDDOWN((E455*G455),0)</f>
        <v>2092</v>
      </c>
      <c r="I455" s="92" t="s">
        <v>537</v>
      </c>
    </row>
    <row r="456" spans="2:9" ht="17.25" customHeight="1">
      <c r="B456" s="78"/>
      <c r="C456" s="84"/>
      <c r="D456" s="79"/>
      <c r="E456" s="79"/>
      <c r="F456" s="78"/>
      <c r="G456" s="80"/>
      <c r="H456" s="85"/>
      <c r="I456" s="79" t="s">
        <v>447</v>
      </c>
    </row>
    <row r="457" spans="2:9" ht="17.25" customHeight="1">
      <c r="B457" s="81"/>
      <c r="C457" s="94" t="s">
        <v>43</v>
      </c>
      <c r="D457" s="82"/>
      <c r="E457" s="82">
        <v>0.05</v>
      </c>
      <c r="F457" s="81" t="s">
        <v>47</v>
      </c>
      <c r="G457" s="83">
        <f>SUM(H438:H449)+H453</f>
        <v>231</v>
      </c>
      <c r="H457" s="83">
        <f t="shared" ref="H457" si="61">ROUNDDOWN((E457*G457),0)</f>
        <v>11</v>
      </c>
      <c r="I457" s="92" t="s">
        <v>181</v>
      </c>
    </row>
    <row r="458" spans="2:9" ht="17.25" customHeight="1">
      <c r="B458" s="78"/>
      <c r="C458" s="84"/>
      <c r="D458" s="79"/>
      <c r="E458" s="79"/>
      <c r="F458" s="78"/>
      <c r="G458" s="80"/>
      <c r="H458" s="85"/>
      <c r="I458" s="79" t="s">
        <v>448</v>
      </c>
    </row>
    <row r="459" spans="2:9" ht="17.25" customHeight="1">
      <c r="B459" s="81"/>
      <c r="C459" s="82" t="s">
        <v>44</v>
      </c>
      <c r="D459" s="82"/>
      <c r="E459" s="82">
        <v>0.15</v>
      </c>
      <c r="F459" s="81" t="s">
        <v>47</v>
      </c>
      <c r="G459" s="83">
        <f>SUM(H436:H457)</f>
        <v>3126</v>
      </c>
      <c r="H459" s="83">
        <f t="shared" ref="H459" si="62">ROUNDDOWN((E459*G459),0)</f>
        <v>468</v>
      </c>
      <c r="I459" s="123" t="s">
        <v>336</v>
      </c>
    </row>
    <row r="460" spans="2:9" ht="17.25" customHeight="1">
      <c r="B460" s="78"/>
      <c r="C460" s="84"/>
      <c r="D460" s="79"/>
      <c r="E460" s="79"/>
      <c r="F460" s="78"/>
      <c r="G460" s="80"/>
      <c r="H460" s="80"/>
      <c r="I460" s="79"/>
    </row>
    <row r="461" spans="2:9" ht="17.25" customHeight="1">
      <c r="B461" s="81"/>
      <c r="C461" s="82"/>
      <c r="D461" s="82"/>
      <c r="E461" s="82"/>
      <c r="F461" s="81"/>
      <c r="G461" s="83"/>
      <c r="H461" s="83"/>
      <c r="I461" s="123"/>
    </row>
    <row r="462" spans="2:9" ht="17.25" customHeight="1">
      <c r="B462" s="78"/>
      <c r="C462" s="84"/>
      <c r="D462" s="96"/>
      <c r="E462" s="79"/>
      <c r="F462" s="78"/>
      <c r="G462" s="80"/>
      <c r="H462" s="80"/>
      <c r="I462" s="79"/>
    </row>
    <row r="463" spans="2:9" ht="17.25" customHeight="1">
      <c r="B463" s="81"/>
      <c r="C463" s="82"/>
      <c r="D463" s="97"/>
      <c r="E463" s="82"/>
      <c r="F463" s="81"/>
      <c r="G463" s="83"/>
      <c r="H463" s="83"/>
      <c r="I463" s="98"/>
    </row>
    <row r="464" spans="2:9" ht="17.25" customHeight="1">
      <c r="B464" s="78"/>
      <c r="C464" s="84"/>
      <c r="D464" s="84"/>
      <c r="E464" s="79"/>
      <c r="F464" s="78"/>
      <c r="G464" s="80"/>
      <c r="H464" s="80"/>
      <c r="I464" s="79"/>
    </row>
    <row r="465" spans="2:17" ht="17.25" customHeight="1">
      <c r="B465" s="81"/>
      <c r="C465" s="82"/>
      <c r="D465" s="82"/>
      <c r="E465" s="82"/>
      <c r="F465" s="81"/>
      <c r="G465" s="83"/>
      <c r="H465" s="83"/>
      <c r="I465" s="98"/>
    </row>
    <row r="466" spans="2:17" ht="17.25" customHeight="1">
      <c r="B466" s="78"/>
      <c r="C466" s="84"/>
      <c r="D466" s="79"/>
      <c r="E466" s="79"/>
      <c r="F466" s="78"/>
      <c r="G466" s="80"/>
      <c r="H466" s="80"/>
      <c r="I466" s="79"/>
    </row>
    <row r="467" spans="2:17" ht="18" customHeight="1">
      <c r="B467" s="86"/>
      <c r="C467" s="81" t="s">
        <v>45</v>
      </c>
      <c r="D467" s="81"/>
      <c r="E467" s="82"/>
      <c r="F467" s="81"/>
      <c r="G467" s="83"/>
      <c r="H467" s="83">
        <f>SUM(H436:H465)</f>
        <v>3594</v>
      </c>
      <c r="I467" s="98"/>
    </row>
    <row r="468" spans="2:17" ht="17.25" customHeight="1">
      <c r="B468" s="78"/>
      <c r="C468" s="79"/>
      <c r="D468" s="79"/>
      <c r="E468" s="79"/>
      <c r="F468" s="78"/>
      <c r="G468" s="80"/>
      <c r="H468" s="99"/>
      <c r="I468" s="79"/>
    </row>
    <row r="469" spans="2:17" ht="17.25" customHeight="1">
      <c r="B469" s="81"/>
      <c r="C469" s="81" t="s">
        <v>46</v>
      </c>
      <c r="D469" s="82"/>
      <c r="E469" s="82"/>
      <c r="F469" s="405"/>
      <c r="G469" s="407" t="s">
        <v>148</v>
      </c>
      <c r="H469" s="100">
        <f>ROUND(H467,-1)</f>
        <v>3590</v>
      </c>
      <c r="I469" s="406"/>
    </row>
    <row r="470" spans="2:17" ht="45" customHeight="1">
      <c r="D470" s="88" t="s">
        <v>37</v>
      </c>
      <c r="F470" s="89"/>
      <c r="G470" s="1605" t="s">
        <v>375</v>
      </c>
      <c r="H470" s="1605"/>
      <c r="I470" s="90" t="s">
        <v>464</v>
      </c>
    </row>
    <row r="471" spans="2:17" ht="17.25" customHeight="1">
      <c r="B471" s="79"/>
      <c r="C471" s="79"/>
      <c r="D471" s="79"/>
      <c r="E471" s="79"/>
      <c r="F471" s="78"/>
      <c r="G471" s="80"/>
      <c r="H471" s="80"/>
      <c r="I471" s="79"/>
    </row>
    <row r="472" spans="2:17" ht="17.25" customHeight="1">
      <c r="B472" s="81" t="s">
        <v>38</v>
      </c>
      <c r="C472" s="81" t="s">
        <v>64</v>
      </c>
      <c r="D472" s="81" t="s">
        <v>65</v>
      </c>
      <c r="E472" s="81" t="s">
        <v>66</v>
      </c>
      <c r="F472" s="81" t="s">
        <v>63</v>
      </c>
      <c r="G472" s="23" t="s">
        <v>67</v>
      </c>
      <c r="H472" s="23" t="s">
        <v>68</v>
      </c>
      <c r="I472" s="81" t="s">
        <v>69</v>
      </c>
    </row>
    <row r="473" spans="2:17" ht="17.25" customHeight="1">
      <c r="B473" s="78"/>
      <c r="C473" s="79"/>
      <c r="D473" s="79"/>
      <c r="E473" s="79"/>
      <c r="F473" s="78"/>
      <c r="G473" s="80"/>
      <c r="H473" s="80"/>
      <c r="I473" s="79"/>
      <c r="P473" s="87"/>
    </row>
    <row r="474" spans="2:17" ht="17.25" customHeight="1">
      <c r="B474" s="81">
        <f>B435+1</f>
        <v>13</v>
      </c>
      <c r="C474" s="82" t="s">
        <v>161</v>
      </c>
      <c r="D474" s="286" t="s">
        <v>219</v>
      </c>
      <c r="E474" s="82"/>
      <c r="F474" s="81"/>
      <c r="G474" s="83"/>
      <c r="H474" s="83"/>
      <c r="I474" s="82"/>
      <c r="K474" s="287"/>
      <c r="L474" s="288" t="s">
        <v>162</v>
      </c>
      <c r="M474" s="288" t="s">
        <v>163</v>
      </c>
      <c r="N474" s="289"/>
      <c r="O474" s="289" t="s">
        <v>320</v>
      </c>
      <c r="P474" s="289" t="s">
        <v>412</v>
      </c>
      <c r="Q474" s="289" t="s">
        <v>165</v>
      </c>
    </row>
    <row r="475" spans="2:17" ht="17.25" customHeight="1">
      <c r="B475" s="78"/>
      <c r="C475" s="84"/>
      <c r="D475" s="79"/>
      <c r="E475" s="79"/>
      <c r="F475" s="78"/>
      <c r="G475" s="85"/>
      <c r="H475" s="85"/>
      <c r="I475" s="91" t="s">
        <v>394</v>
      </c>
      <c r="K475" s="79"/>
      <c r="L475" s="78" t="s">
        <v>470</v>
      </c>
      <c r="M475" s="78" t="s">
        <v>377</v>
      </c>
      <c r="N475" s="79"/>
      <c r="O475" s="79"/>
      <c r="P475" s="87" t="s">
        <v>378</v>
      </c>
      <c r="Q475" s="79"/>
    </row>
    <row r="476" spans="2:17" ht="17.25" customHeight="1">
      <c r="B476" s="86"/>
      <c r="C476" s="82" t="s">
        <v>204</v>
      </c>
      <c r="D476" s="82" t="s">
        <v>449</v>
      </c>
      <c r="E476" s="82">
        <v>1.1000000000000001</v>
      </c>
      <c r="F476" s="81" t="s">
        <v>367</v>
      </c>
      <c r="G476" s="82">
        <f>Q476</f>
        <v>423.72</v>
      </c>
      <c r="H476" s="83">
        <f>ROUNDDOWN((E476*G476),0)</f>
        <v>466</v>
      </c>
      <c r="I476" s="92" t="s">
        <v>347</v>
      </c>
      <c r="K476" s="81" t="s">
        <v>450</v>
      </c>
      <c r="L476" s="83">
        <v>375</v>
      </c>
      <c r="M476" s="285">
        <v>417</v>
      </c>
      <c r="N476" s="285"/>
      <c r="O476" s="293">
        <f>AVERAGE(L476:M476)</f>
        <v>396</v>
      </c>
      <c r="P476" s="82">
        <v>1.07</v>
      </c>
      <c r="Q476" s="82">
        <f>ROUND((O476*P476),2)</f>
        <v>423.72</v>
      </c>
    </row>
    <row r="477" spans="2:17" ht="17.25" customHeight="1">
      <c r="B477" s="78"/>
      <c r="C477" s="84"/>
      <c r="D477" s="79"/>
      <c r="E477" s="79"/>
      <c r="F477" s="78"/>
      <c r="G477" s="85"/>
      <c r="H477" s="85"/>
      <c r="I477" s="91" t="s">
        <v>451</v>
      </c>
      <c r="K477" s="290" t="s">
        <v>381</v>
      </c>
      <c r="L477" s="79"/>
      <c r="M477" s="78" t="s">
        <v>328</v>
      </c>
      <c r="N477" s="79"/>
      <c r="O477" s="79"/>
      <c r="P477" s="79"/>
      <c r="Q477" s="79"/>
    </row>
    <row r="478" spans="2:17" ht="17.25" customHeight="1">
      <c r="B478" s="86"/>
      <c r="C478" s="82" t="s">
        <v>167</v>
      </c>
      <c r="D478" s="82" t="s">
        <v>168</v>
      </c>
      <c r="E478" s="82">
        <v>0.63</v>
      </c>
      <c r="F478" s="81" t="s">
        <v>452</v>
      </c>
      <c r="G478" s="93">
        <f>Q478</f>
        <v>17</v>
      </c>
      <c r="H478" s="83">
        <f t="shared" ref="H478" si="63">ROUNDDOWN((E478*G478),0)</f>
        <v>10</v>
      </c>
      <c r="I478" s="92" t="s">
        <v>347</v>
      </c>
      <c r="K478" s="291" t="s">
        <v>383</v>
      </c>
      <c r="L478" s="23" t="s">
        <v>384</v>
      </c>
      <c r="M478" s="285">
        <v>17</v>
      </c>
      <c r="N478" s="285"/>
      <c r="O478" s="293">
        <f>AVERAGE(L478:M478)</f>
        <v>17</v>
      </c>
      <c r="P478" s="82">
        <v>1</v>
      </c>
      <c r="Q478" s="82">
        <f>ROUND((O478*P478),0)</f>
        <v>17</v>
      </c>
    </row>
    <row r="479" spans="2:17" ht="17.25" customHeight="1">
      <c r="B479" s="78"/>
      <c r="C479" s="84"/>
      <c r="D479" s="79"/>
      <c r="E479" s="79"/>
      <c r="F479" s="78"/>
      <c r="G479" s="85"/>
      <c r="H479" s="85"/>
      <c r="I479" s="91" t="s">
        <v>453</v>
      </c>
      <c r="K479" s="79"/>
      <c r="L479" s="78" t="s">
        <v>376</v>
      </c>
      <c r="M479" s="79"/>
      <c r="N479" s="79"/>
      <c r="O479" s="78" t="s">
        <v>385</v>
      </c>
      <c r="P479" s="79"/>
      <c r="Q479" s="79"/>
    </row>
    <row r="480" spans="2:17" ht="17.25" customHeight="1">
      <c r="B480" s="86"/>
      <c r="C480" s="82" t="s">
        <v>207</v>
      </c>
      <c r="D480" s="82" t="s">
        <v>469</v>
      </c>
      <c r="E480" s="82">
        <v>4</v>
      </c>
      <c r="F480" s="81" t="s">
        <v>170</v>
      </c>
      <c r="G480" s="292">
        <f>Q480</f>
        <v>2.81</v>
      </c>
      <c r="H480" s="83">
        <f t="shared" ref="H480" si="64">ROUNDDOWN((E480*G480),0)</f>
        <v>11</v>
      </c>
      <c r="I480" s="123" t="s">
        <v>397</v>
      </c>
      <c r="K480" s="291" t="s">
        <v>386</v>
      </c>
      <c r="L480" s="83">
        <v>449</v>
      </c>
      <c r="M480" s="285"/>
      <c r="N480" s="285">
        <f>AVERAGE(L480:M480)</f>
        <v>449</v>
      </c>
      <c r="O480" s="82">
        <v>160</v>
      </c>
      <c r="P480" s="293">
        <v>1</v>
      </c>
      <c r="Q480" s="82">
        <f>ROUND(((N480/O480)*P480),2)</f>
        <v>2.81</v>
      </c>
    </row>
    <row r="481" spans="2:17" ht="17.25" customHeight="1">
      <c r="B481" s="78"/>
      <c r="C481" s="84"/>
      <c r="D481" s="79" t="s">
        <v>398</v>
      </c>
      <c r="E481" s="79"/>
      <c r="F481" s="78"/>
      <c r="G481" s="85"/>
      <c r="H481" s="85"/>
      <c r="I481" s="91" t="s">
        <v>208</v>
      </c>
      <c r="K481" s="79"/>
      <c r="L481" s="79"/>
      <c r="M481" s="78" t="s">
        <v>388</v>
      </c>
      <c r="N481" s="418"/>
      <c r="O481" s="78"/>
      <c r="P481" s="79"/>
      <c r="Q481" s="79"/>
    </row>
    <row r="482" spans="2:17" ht="17.25" customHeight="1">
      <c r="B482" s="86"/>
      <c r="C482" s="82" t="s">
        <v>171</v>
      </c>
      <c r="D482" s="82"/>
      <c r="E482" s="82">
        <v>12</v>
      </c>
      <c r="F482" s="81" t="s">
        <v>209</v>
      </c>
      <c r="G482" s="292">
        <f>Q482</f>
        <v>1.1000000000000001</v>
      </c>
      <c r="H482" s="83">
        <f t="shared" ref="H482" si="65">ROUNDDOWN((E482*G482),0)</f>
        <v>13</v>
      </c>
      <c r="I482" s="92" t="s">
        <v>347</v>
      </c>
      <c r="K482" s="81" t="s">
        <v>171</v>
      </c>
      <c r="L482" s="23" t="s">
        <v>166</v>
      </c>
      <c r="M482" s="293">
        <v>1.1000000000000001</v>
      </c>
      <c r="N482" s="285"/>
      <c r="O482" s="293">
        <f>AVERAGE(L482:M482)</f>
        <v>1.1000000000000001</v>
      </c>
      <c r="P482" s="82">
        <v>1</v>
      </c>
      <c r="Q482" s="82">
        <f>ROUND((O482*P482),2)</f>
        <v>1.1000000000000001</v>
      </c>
    </row>
    <row r="483" spans="2:17" ht="17.25" customHeight="1">
      <c r="B483" s="78"/>
      <c r="C483" s="84"/>
      <c r="D483" s="79" t="s">
        <v>366</v>
      </c>
      <c r="E483" s="79"/>
      <c r="F483" s="78"/>
      <c r="G483" s="85"/>
      <c r="H483" s="85"/>
      <c r="I483" s="79" t="s">
        <v>440</v>
      </c>
      <c r="K483" s="79"/>
      <c r="L483" s="78" t="s">
        <v>441</v>
      </c>
      <c r="M483" s="78" t="s">
        <v>331</v>
      </c>
      <c r="N483" s="79"/>
      <c r="O483" s="78"/>
      <c r="P483" s="79"/>
      <c r="Q483" s="79"/>
    </row>
    <row r="484" spans="2:17" ht="17.25" customHeight="1">
      <c r="B484" s="81"/>
      <c r="C484" s="82" t="s">
        <v>172</v>
      </c>
      <c r="D484" s="82" t="s">
        <v>173</v>
      </c>
      <c r="E484" s="82">
        <v>0.11</v>
      </c>
      <c r="F484" s="81" t="s">
        <v>190</v>
      </c>
      <c r="G484" s="292">
        <f>Q484</f>
        <v>133</v>
      </c>
      <c r="H484" s="83">
        <f t="shared" ref="H484" si="66">ROUNDDOWN((E484*G484),0)</f>
        <v>14</v>
      </c>
      <c r="I484" s="92" t="s">
        <v>347</v>
      </c>
      <c r="K484" s="81" t="s">
        <v>390</v>
      </c>
      <c r="L484" s="400">
        <v>134</v>
      </c>
      <c r="M484" s="285">
        <v>131</v>
      </c>
      <c r="N484" s="285"/>
      <c r="O484" s="285">
        <f>AVERAGE(L484:M484)</f>
        <v>132.5</v>
      </c>
      <c r="P484" s="82">
        <v>1</v>
      </c>
      <c r="Q484" s="82">
        <f>ROUND((O484*P484),0)</f>
        <v>133</v>
      </c>
    </row>
    <row r="485" spans="2:17" ht="17.25" customHeight="1">
      <c r="B485" s="78"/>
      <c r="C485" s="84"/>
      <c r="D485" s="79" t="s">
        <v>403</v>
      </c>
      <c r="E485" s="79"/>
      <c r="F485" s="78"/>
      <c r="G485" s="80"/>
      <c r="H485" s="85"/>
      <c r="I485" s="294" t="s">
        <v>404</v>
      </c>
      <c r="K485" s="290" t="s">
        <v>454</v>
      </c>
      <c r="L485" s="78" t="s">
        <v>455</v>
      </c>
      <c r="M485" s="78" t="s">
        <v>333</v>
      </c>
      <c r="N485" s="78"/>
      <c r="O485" s="78"/>
      <c r="P485" s="78" t="s">
        <v>392</v>
      </c>
      <c r="Q485" s="79"/>
    </row>
    <row r="486" spans="2:17" ht="17.25" customHeight="1">
      <c r="B486" s="81"/>
      <c r="C486" s="94" t="s">
        <v>174</v>
      </c>
      <c r="D486" s="82" t="s">
        <v>175</v>
      </c>
      <c r="E486" s="82">
        <v>0.17</v>
      </c>
      <c r="F486" s="81" t="s">
        <v>402</v>
      </c>
      <c r="G486" s="292">
        <f>Q486</f>
        <v>191.81</v>
      </c>
      <c r="H486" s="83">
        <f t="shared" ref="H486" si="67">ROUNDDOWN((E486*G486),0)</f>
        <v>32</v>
      </c>
      <c r="I486" s="92" t="s">
        <v>347</v>
      </c>
      <c r="K486" s="291" t="s">
        <v>393</v>
      </c>
      <c r="L486" s="295">
        <v>20.3</v>
      </c>
      <c r="M486" s="295">
        <v>24.2</v>
      </c>
      <c r="N486" s="293"/>
      <c r="O486" s="293">
        <f>AVERAGE(L486:M486)</f>
        <v>22.25</v>
      </c>
      <c r="P486" s="293">
        <v>0.11600000000000001</v>
      </c>
      <c r="Q486" s="82">
        <f>ROUND((O486/P486),2)</f>
        <v>191.81</v>
      </c>
    </row>
    <row r="487" spans="2:17" ht="17.25" customHeight="1">
      <c r="B487" s="78"/>
      <c r="C487" s="84"/>
      <c r="D487" s="79"/>
      <c r="E487" s="79"/>
      <c r="F487" s="78"/>
      <c r="G487" s="80"/>
      <c r="H487" s="85"/>
      <c r="I487" s="79" t="s">
        <v>211</v>
      </c>
      <c r="O487" s="87"/>
      <c r="P487" s="87"/>
    </row>
    <row r="488" spans="2:17" ht="17.25" customHeight="1">
      <c r="B488" s="81"/>
      <c r="C488" s="82" t="s">
        <v>212</v>
      </c>
      <c r="D488" s="82"/>
      <c r="E488" s="82">
        <v>0.47</v>
      </c>
      <c r="F488" s="81" t="s">
        <v>170</v>
      </c>
      <c r="G488" s="295">
        <v>4.4000000000000004</v>
      </c>
      <c r="H488" s="83">
        <f t="shared" ref="H488" si="68">ROUNDDOWN((E488*G488),0)</f>
        <v>2</v>
      </c>
      <c r="I488" s="92" t="s">
        <v>541</v>
      </c>
    </row>
    <row r="489" spans="2:17" ht="17.25" customHeight="1">
      <c r="B489" s="78"/>
      <c r="C489" s="84"/>
      <c r="D489" s="79"/>
      <c r="E489" s="79"/>
      <c r="F489" s="78"/>
      <c r="G489" s="85"/>
      <c r="H489" s="85"/>
      <c r="I489" s="91" t="s">
        <v>213</v>
      </c>
    </row>
    <row r="490" spans="2:17" ht="17.25" customHeight="1">
      <c r="B490" s="81"/>
      <c r="C490" s="82" t="s">
        <v>176</v>
      </c>
      <c r="D490" s="82"/>
      <c r="E490" s="82">
        <v>0.2</v>
      </c>
      <c r="F490" s="81" t="s">
        <v>47</v>
      </c>
      <c r="G490" s="93">
        <f>SUM(H475:H488)</f>
        <v>548</v>
      </c>
      <c r="H490" s="83">
        <f t="shared" ref="H490" si="69">ROUNDDOWN((E490*G490),0)</f>
        <v>109</v>
      </c>
      <c r="I490" s="92" t="s">
        <v>177</v>
      </c>
    </row>
    <row r="491" spans="2:17" ht="17.25" customHeight="1">
      <c r="B491" s="78"/>
      <c r="C491" s="84"/>
      <c r="D491" s="79"/>
      <c r="E491" s="79"/>
      <c r="F491" s="78"/>
      <c r="G491" s="85"/>
      <c r="H491" s="85"/>
      <c r="I491" s="79" t="s">
        <v>214</v>
      </c>
    </row>
    <row r="492" spans="2:17" ht="17.25" customHeight="1">
      <c r="B492" s="81"/>
      <c r="C492" s="82" t="s">
        <v>178</v>
      </c>
      <c r="D492" s="82"/>
      <c r="E492" s="82">
        <v>0.15</v>
      </c>
      <c r="F492" s="81" t="s">
        <v>47</v>
      </c>
      <c r="G492" s="93">
        <f>SUM(H475:H490)</f>
        <v>657</v>
      </c>
      <c r="H492" s="83">
        <f t="shared" ref="H492" si="70">ROUNDDOWN((E492*G492),0)</f>
        <v>98</v>
      </c>
      <c r="I492" s="92" t="s">
        <v>179</v>
      </c>
    </row>
    <row r="493" spans="2:17" ht="17.25" customHeight="1">
      <c r="B493" s="78"/>
      <c r="C493" s="84"/>
      <c r="D493" s="79"/>
      <c r="E493" s="296"/>
      <c r="F493" s="78"/>
      <c r="G493" s="85"/>
      <c r="H493" s="85"/>
      <c r="I493" s="91" t="s">
        <v>408</v>
      </c>
    </row>
    <row r="494" spans="2:17" ht="17.25" customHeight="1">
      <c r="B494" s="81"/>
      <c r="C494" s="82" t="s">
        <v>180</v>
      </c>
      <c r="D494" s="82"/>
      <c r="E494" s="82">
        <v>0.115</v>
      </c>
      <c r="F494" s="81" t="s">
        <v>48</v>
      </c>
      <c r="G494" s="93">
        <f>14300*1.1</f>
        <v>15730.000000000002</v>
      </c>
      <c r="H494" s="83">
        <f t="shared" ref="H494" si="71">ROUNDDOWN((E494*G494),0)</f>
        <v>1808</v>
      </c>
      <c r="I494" s="92" t="s">
        <v>537</v>
      </c>
    </row>
    <row r="495" spans="2:17" ht="17.25" customHeight="1">
      <c r="B495" s="78"/>
      <c r="C495" s="84"/>
      <c r="D495" s="79"/>
      <c r="E495" s="79"/>
      <c r="F495" s="78"/>
      <c r="G495" s="80"/>
      <c r="H495" s="85"/>
      <c r="I495" s="79" t="s">
        <v>409</v>
      </c>
    </row>
    <row r="496" spans="2:17" ht="17.25" customHeight="1">
      <c r="B496" s="81"/>
      <c r="C496" s="94" t="s">
        <v>43</v>
      </c>
      <c r="D496" s="82"/>
      <c r="E496" s="82">
        <v>0.05</v>
      </c>
      <c r="F496" s="81" t="s">
        <v>47</v>
      </c>
      <c r="G496" s="83">
        <f>SUM(H477:H488)+H492</f>
        <v>180</v>
      </c>
      <c r="H496" s="83">
        <f t="shared" ref="H496" si="72">ROUNDDOWN((E496*G496),0)</f>
        <v>9</v>
      </c>
      <c r="I496" s="92" t="s">
        <v>181</v>
      </c>
    </row>
    <row r="497" spans="2:9" ht="17.25" customHeight="1">
      <c r="B497" s="78"/>
      <c r="C497" s="84"/>
      <c r="D497" s="79"/>
      <c r="E497" s="79"/>
      <c r="F497" s="78"/>
      <c r="G497" s="80"/>
      <c r="H497" s="85"/>
      <c r="I497" s="79" t="s">
        <v>456</v>
      </c>
    </row>
    <row r="498" spans="2:9" ht="17.25" customHeight="1">
      <c r="B498" s="81"/>
      <c r="C498" s="82" t="s">
        <v>44</v>
      </c>
      <c r="D498" s="82"/>
      <c r="E498" s="82">
        <v>0.15</v>
      </c>
      <c r="F498" s="81" t="s">
        <v>47</v>
      </c>
      <c r="G498" s="83">
        <f>SUM(H475:H496)</f>
        <v>2572</v>
      </c>
      <c r="H498" s="83">
        <f t="shared" ref="H498" si="73">ROUNDDOWN((E498*G498),0)</f>
        <v>385</v>
      </c>
      <c r="I498" s="123" t="s">
        <v>336</v>
      </c>
    </row>
    <row r="499" spans="2:9" ht="17.25" customHeight="1">
      <c r="B499" s="78"/>
      <c r="C499" s="84"/>
      <c r="D499" s="79"/>
      <c r="E499" s="79"/>
      <c r="F499" s="78"/>
      <c r="G499" s="80"/>
      <c r="H499" s="80"/>
      <c r="I499" s="79"/>
    </row>
    <row r="500" spans="2:9" ht="17.25" customHeight="1">
      <c r="B500" s="81"/>
      <c r="C500" s="82"/>
      <c r="D500" s="82"/>
      <c r="E500" s="82"/>
      <c r="F500" s="81"/>
      <c r="G500" s="83"/>
      <c r="H500" s="83"/>
      <c r="I500" s="123"/>
    </row>
    <row r="501" spans="2:9" ht="17.25" customHeight="1">
      <c r="B501" s="78"/>
      <c r="C501" s="84"/>
      <c r="D501" s="96"/>
      <c r="E501" s="79"/>
      <c r="F501" s="78"/>
      <c r="G501" s="80"/>
      <c r="H501" s="80"/>
      <c r="I501" s="79"/>
    </row>
    <row r="502" spans="2:9" ht="17.25" customHeight="1">
      <c r="B502" s="81"/>
      <c r="C502" s="82"/>
      <c r="D502" s="97"/>
      <c r="E502" s="82"/>
      <c r="F502" s="81"/>
      <c r="G502" s="83"/>
      <c r="H502" s="83"/>
      <c r="I502" s="98"/>
    </row>
    <row r="503" spans="2:9" ht="17.25" customHeight="1">
      <c r="B503" s="78"/>
      <c r="C503" s="84"/>
      <c r="D503" s="84"/>
      <c r="E503" s="79"/>
      <c r="F503" s="78"/>
      <c r="G503" s="80"/>
      <c r="H503" s="80"/>
      <c r="I503" s="79"/>
    </row>
    <row r="504" spans="2:9" ht="17.25" customHeight="1">
      <c r="B504" s="81"/>
      <c r="C504" s="82"/>
      <c r="D504" s="82"/>
      <c r="E504" s="82"/>
      <c r="F504" s="81"/>
      <c r="G504" s="83"/>
      <c r="H504" s="83"/>
      <c r="I504" s="98"/>
    </row>
    <row r="505" spans="2:9" ht="17.25" customHeight="1">
      <c r="B505" s="78"/>
      <c r="C505" s="84"/>
      <c r="D505" s="79"/>
      <c r="E505" s="79"/>
      <c r="F505" s="78"/>
      <c r="G505" s="80"/>
      <c r="H505" s="80"/>
      <c r="I505" s="79"/>
    </row>
    <row r="506" spans="2:9" ht="18" customHeight="1">
      <c r="B506" s="86"/>
      <c r="C506" s="81" t="s">
        <v>45</v>
      </c>
      <c r="D506" s="81"/>
      <c r="E506" s="82"/>
      <c r="F506" s="81"/>
      <c r="G506" s="83"/>
      <c r="H506" s="83">
        <f>SUM(H475:H504)</f>
        <v>2957</v>
      </c>
      <c r="I506" s="98"/>
    </row>
    <row r="507" spans="2:9" ht="17.25" customHeight="1">
      <c r="B507" s="78"/>
      <c r="C507" s="79"/>
      <c r="D507" s="79"/>
      <c r="E507" s="79"/>
      <c r="F507" s="78"/>
      <c r="G507" s="80"/>
      <c r="H507" s="99"/>
      <c r="I507" s="79"/>
    </row>
    <row r="508" spans="2:9" ht="17.25" customHeight="1">
      <c r="B508" s="81"/>
      <c r="C508" s="81" t="s">
        <v>46</v>
      </c>
      <c r="D508" s="82"/>
      <c r="E508" s="82"/>
      <c r="F508" s="81"/>
      <c r="G508" s="23" t="s">
        <v>148</v>
      </c>
      <c r="H508" s="100">
        <f>ROUND(H506,-1)</f>
        <v>2960</v>
      </c>
      <c r="I508" s="82"/>
    </row>
  </sheetData>
  <mergeCells count="13">
    <mergeCell ref="G2:H2"/>
    <mergeCell ref="G41:H41"/>
    <mergeCell ref="G80:H80"/>
    <mergeCell ref="G119:H119"/>
    <mergeCell ref="G158:H158"/>
    <mergeCell ref="G197:H197"/>
    <mergeCell ref="G392:H392"/>
    <mergeCell ref="G431:H431"/>
    <mergeCell ref="G470:H470"/>
    <mergeCell ref="G236:H236"/>
    <mergeCell ref="G275:H275"/>
    <mergeCell ref="G314:H314"/>
    <mergeCell ref="G353:H353"/>
  </mergeCells>
  <phoneticPr fontId="2"/>
  <printOptions horizontalCentered="1" verticalCentered="1"/>
  <pageMargins left="0.59055118110236227" right="0.19685039370078741" top="0.59055118110236227" bottom="0.19685039370078741" header="0" footer="0"/>
  <pageSetup paperSize="9" scale="54" orientation="landscape" horizontalDpi="300" verticalDpi="300" r:id="rId1"/>
  <headerFooter alignWithMargins="0"/>
  <rowBreaks count="12" manualBreakCount="12">
    <brk id="40" min="1" max="16" man="1"/>
    <brk id="79" min="1" max="16" man="1"/>
    <brk id="118" min="1" max="16" man="1"/>
    <brk id="157" min="1" max="16" man="1"/>
    <brk id="196" min="1" max="16" man="1"/>
    <brk id="235" min="1" max="16" man="1"/>
    <brk id="274" min="1" max="16" man="1"/>
    <brk id="313" min="1" max="16" man="1"/>
    <brk id="352" min="1" max="16" man="1"/>
    <brk id="391" min="1" max="16" man="1"/>
    <brk id="430" min="1" max="16" man="1"/>
    <brk id="469" min="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Z157"/>
  <sheetViews>
    <sheetView workbookViewId="0"/>
  </sheetViews>
  <sheetFormatPr defaultColWidth="10.625" defaultRowHeight="17.25" customHeight="1"/>
  <cols>
    <col min="1" max="1" width="5.625" style="1" customWidth="1"/>
    <col min="2" max="2" width="4.125" style="1" customWidth="1"/>
    <col min="3" max="3" width="31.25" style="1" customWidth="1"/>
    <col min="4" max="4" width="26.75" style="1" customWidth="1"/>
    <col min="5" max="6" width="5.125" style="1" customWidth="1"/>
    <col min="7" max="7" width="5.125" style="2" customWidth="1"/>
    <col min="8" max="9" width="5.125" style="3" customWidth="1"/>
    <col min="10" max="10" width="5.125" style="1" customWidth="1"/>
    <col min="11" max="11" width="6.25" style="1" customWidth="1"/>
    <col min="12" max="17" width="5.125" style="1" customWidth="1"/>
    <col min="18" max="19" width="6.625" style="1" customWidth="1"/>
    <col min="20" max="20" width="4.625" style="1" customWidth="1"/>
    <col min="21" max="26" width="6.625" style="1" customWidth="1"/>
    <col min="27" max="16384" width="10.625" style="1"/>
  </cols>
  <sheetData>
    <row r="1" spans="1:26" ht="17.25" customHeight="1">
      <c r="G1" s="1"/>
      <c r="H1" s="1"/>
      <c r="I1" s="1"/>
    </row>
    <row r="2" spans="1:26" ht="45" customHeight="1">
      <c r="A2" s="10">
        <v>1</v>
      </c>
      <c r="B2" s="8" t="s">
        <v>74</v>
      </c>
      <c r="C2" s="8"/>
      <c r="E2" s="10" t="s">
        <v>62</v>
      </c>
      <c r="F2" s="1" t="str">
        <f>'仕訳書(縦）'!E11</f>
        <v>沖縄県立芸術大学美術棟空調設備改修工事</v>
      </c>
      <c r="G2" s="1"/>
      <c r="H2" s="1"/>
      <c r="I2" s="1"/>
      <c r="Z2" s="9" t="str">
        <f>DBCS(A2)</f>
        <v>１</v>
      </c>
    </row>
    <row r="3" spans="1:26" ht="17.25" customHeight="1">
      <c r="B3" s="4"/>
      <c r="C3" s="4"/>
      <c r="D3" s="4"/>
      <c r="E3" s="1606" t="s">
        <v>61</v>
      </c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10"/>
      <c r="R3" s="6"/>
      <c r="S3" s="16"/>
      <c r="T3" s="16"/>
      <c r="U3" s="1606" t="s">
        <v>59</v>
      </c>
      <c r="V3" s="1607"/>
      <c r="W3" s="1607"/>
      <c r="X3" s="1608"/>
      <c r="Y3" s="6" t="s">
        <v>49</v>
      </c>
      <c r="Z3" s="6" t="s">
        <v>50</v>
      </c>
    </row>
    <row r="4" spans="1:26" ht="17.25" customHeight="1">
      <c r="B4" s="5"/>
      <c r="C4" s="5" t="s">
        <v>51</v>
      </c>
      <c r="D4" s="5" t="s">
        <v>60</v>
      </c>
      <c r="E4" s="15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4"/>
      <c r="R4" s="5" t="s">
        <v>52</v>
      </c>
      <c r="S4" s="5" t="s">
        <v>53</v>
      </c>
      <c r="T4" s="5" t="s">
        <v>63</v>
      </c>
      <c r="U4" s="11" t="s">
        <v>54</v>
      </c>
      <c r="V4" s="11" t="s">
        <v>55</v>
      </c>
      <c r="W4" s="11" t="s">
        <v>56</v>
      </c>
      <c r="X4" s="12" t="s">
        <v>57</v>
      </c>
      <c r="Y4" s="5" t="s">
        <v>58</v>
      </c>
      <c r="Z4" s="5" t="s">
        <v>58</v>
      </c>
    </row>
    <row r="5" spans="1:26" ht="17.25" customHeight="1">
      <c r="B5" s="4"/>
      <c r="C5" s="109"/>
      <c r="D5" s="109"/>
      <c r="E5" s="17"/>
      <c r="F5" s="17"/>
      <c r="G5" s="17"/>
      <c r="H5" s="17"/>
      <c r="I5" s="17"/>
      <c r="J5" s="18"/>
      <c r="K5" s="18"/>
      <c r="L5" s="17"/>
      <c r="M5" s="17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B6" s="5">
        <v>1</v>
      </c>
      <c r="C6" s="110" t="s">
        <v>90</v>
      </c>
      <c r="D6" s="111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7"/>
      <c r="S6" s="7"/>
      <c r="T6" s="7"/>
      <c r="U6" s="7"/>
      <c r="V6" s="7"/>
      <c r="W6" s="7"/>
      <c r="X6" s="7"/>
      <c r="Y6" s="7"/>
      <c r="Z6" s="7"/>
    </row>
    <row r="7" spans="1:26" ht="17.25" customHeight="1">
      <c r="B7" s="4"/>
      <c r="C7" s="109" t="s">
        <v>338</v>
      </c>
      <c r="D7" s="279" t="s">
        <v>97</v>
      </c>
      <c r="E7" s="17">
        <v>1</v>
      </c>
      <c r="F7" s="17"/>
      <c r="G7" s="17"/>
      <c r="H7" s="17"/>
      <c r="I7" s="17"/>
      <c r="J7" s="18"/>
      <c r="K7" s="18"/>
      <c r="L7" s="17"/>
      <c r="M7" s="17"/>
      <c r="N7" s="17"/>
      <c r="O7" s="17"/>
      <c r="P7" s="17"/>
      <c r="Q7" s="17"/>
      <c r="R7" s="4">
        <f>SUM(E7:Q8)</f>
        <v>1</v>
      </c>
      <c r="S7" s="4">
        <f>ROUND(R7,0)</f>
        <v>1</v>
      </c>
      <c r="T7" s="6"/>
      <c r="U7" s="4"/>
      <c r="V7" s="4"/>
      <c r="W7" s="4"/>
      <c r="X7" s="4"/>
      <c r="Y7" s="4"/>
      <c r="Z7" s="4"/>
    </row>
    <row r="8" spans="1:26" ht="17.25" customHeight="1">
      <c r="B8" s="7"/>
      <c r="C8" s="110" t="s">
        <v>468</v>
      </c>
      <c r="D8" s="280" t="s">
        <v>110</v>
      </c>
      <c r="E8" s="19"/>
      <c r="F8" s="19"/>
      <c r="G8" s="19"/>
      <c r="H8" s="19"/>
      <c r="I8" s="19"/>
      <c r="J8" s="20"/>
      <c r="K8" s="20"/>
      <c r="L8" s="19"/>
      <c r="M8" s="19"/>
      <c r="N8" s="19"/>
      <c r="O8" s="19"/>
      <c r="P8" s="19"/>
      <c r="Q8" s="19"/>
      <c r="R8" s="7"/>
      <c r="S8" s="7"/>
      <c r="T8" s="5" t="s">
        <v>72</v>
      </c>
      <c r="U8" s="7"/>
      <c r="V8" s="7"/>
      <c r="W8" s="7"/>
      <c r="X8" s="7"/>
      <c r="Y8" s="7"/>
      <c r="Z8" s="7"/>
    </row>
    <row r="9" spans="1:26" ht="17.25" customHeight="1">
      <c r="B9" s="4"/>
      <c r="C9" s="109"/>
      <c r="D9" s="279" t="str">
        <f>D7</f>
        <v xml:space="preserve"> 室外ﾕﾆｯﾄ</v>
      </c>
      <c r="E9" s="17">
        <f>E7</f>
        <v>1</v>
      </c>
      <c r="F9" s="17"/>
      <c r="G9" s="17"/>
      <c r="H9" s="17"/>
      <c r="I9" s="17"/>
      <c r="J9" s="18"/>
      <c r="K9" s="18"/>
      <c r="L9" s="17"/>
      <c r="M9" s="17"/>
      <c r="N9" s="17"/>
      <c r="O9" s="17"/>
      <c r="P9" s="17"/>
      <c r="Q9" s="17"/>
      <c r="R9" s="4">
        <f>SUM(E9:Q10)</f>
        <v>1</v>
      </c>
      <c r="S9" s="4">
        <f>ROUND(R9,0)</f>
        <v>1</v>
      </c>
      <c r="T9" s="6"/>
      <c r="U9" s="4"/>
      <c r="V9" s="4"/>
      <c r="W9" s="4"/>
      <c r="X9" s="4"/>
      <c r="Y9" s="4"/>
      <c r="Z9" s="4"/>
    </row>
    <row r="10" spans="1:26" ht="17.25" customHeight="1">
      <c r="B10" s="7"/>
      <c r="C10" s="127" t="s">
        <v>160</v>
      </c>
      <c r="D10" s="280" t="str">
        <f>D8</f>
        <v xml:space="preserve"> 冷房能力： 28kW(室外機)</v>
      </c>
      <c r="E10" s="19"/>
      <c r="F10" s="19"/>
      <c r="G10" s="19"/>
      <c r="H10" s="19"/>
      <c r="I10" s="19"/>
      <c r="J10" s="20"/>
      <c r="K10" s="20"/>
      <c r="L10" s="19"/>
      <c r="M10" s="19"/>
      <c r="N10" s="19"/>
      <c r="O10" s="19"/>
      <c r="P10" s="19"/>
      <c r="Q10" s="19"/>
      <c r="R10" s="7"/>
      <c r="S10" s="7"/>
      <c r="T10" s="5" t="s">
        <v>73</v>
      </c>
      <c r="U10" s="7"/>
      <c r="V10" s="7"/>
      <c r="W10" s="7"/>
      <c r="X10" s="7"/>
      <c r="Y10" s="7"/>
      <c r="Z10" s="7"/>
    </row>
    <row r="11" spans="1:26" ht="17.25" customHeight="1">
      <c r="B11" s="4"/>
      <c r="C11" s="109" t="s">
        <v>510</v>
      </c>
      <c r="D11" s="112" t="s">
        <v>98</v>
      </c>
      <c r="E11" s="17">
        <v>3</v>
      </c>
      <c r="F11" s="17"/>
      <c r="G11" s="17"/>
      <c r="H11" s="17"/>
      <c r="I11" s="17"/>
      <c r="J11" s="18"/>
      <c r="K11" s="18"/>
      <c r="L11" s="17"/>
      <c r="M11" s="17"/>
      <c r="N11" s="17"/>
      <c r="O11" s="17"/>
      <c r="P11" s="17"/>
      <c r="Q11" s="17"/>
      <c r="R11" s="4">
        <f>SUM(E11:Q12)</f>
        <v>3</v>
      </c>
      <c r="S11" s="4">
        <f>ROUND(R11,0)</f>
        <v>3</v>
      </c>
      <c r="T11" s="6"/>
      <c r="U11" s="4"/>
      <c r="V11" s="4"/>
      <c r="W11" s="4"/>
      <c r="X11" s="4"/>
      <c r="Y11" s="4"/>
      <c r="Z11" s="4"/>
    </row>
    <row r="12" spans="1:26" ht="17.25" customHeight="1">
      <c r="B12" s="7"/>
      <c r="C12" s="110" t="s">
        <v>108</v>
      </c>
      <c r="D12" s="280" t="s">
        <v>531</v>
      </c>
      <c r="E12" s="19"/>
      <c r="F12" s="19"/>
      <c r="G12" s="19"/>
      <c r="H12" s="19"/>
      <c r="I12" s="19"/>
      <c r="J12" s="20"/>
      <c r="K12" s="20"/>
      <c r="L12" s="19"/>
      <c r="M12" s="19"/>
      <c r="N12" s="19"/>
      <c r="O12" s="19"/>
      <c r="P12" s="19"/>
      <c r="Q12" s="19"/>
      <c r="R12" s="7"/>
      <c r="S12" s="7"/>
      <c r="T12" s="5" t="s">
        <v>72</v>
      </c>
      <c r="U12" s="7"/>
      <c r="V12" s="7"/>
      <c r="W12" s="7"/>
      <c r="X12" s="7"/>
      <c r="Y12" s="7"/>
      <c r="Z12" s="7"/>
    </row>
    <row r="13" spans="1:26" ht="17.25" customHeight="1">
      <c r="B13" s="4"/>
      <c r="C13" s="109" t="s">
        <v>339</v>
      </c>
      <c r="D13" s="279" t="s">
        <v>97</v>
      </c>
      <c r="E13" s="17">
        <v>1</v>
      </c>
      <c r="F13" s="17"/>
      <c r="G13" s="17"/>
      <c r="H13" s="17"/>
      <c r="I13" s="17"/>
      <c r="J13" s="18"/>
      <c r="K13" s="18"/>
      <c r="L13" s="17"/>
      <c r="M13" s="17"/>
      <c r="N13" s="17"/>
      <c r="O13" s="17"/>
      <c r="P13" s="17"/>
      <c r="Q13" s="17"/>
      <c r="R13" s="4">
        <f>SUM(E13:Q14)</f>
        <v>1</v>
      </c>
      <c r="S13" s="4">
        <f>ROUND(R13,0)</f>
        <v>1</v>
      </c>
      <c r="T13" s="6"/>
      <c r="U13" s="4"/>
      <c r="V13" s="4"/>
      <c r="W13" s="4"/>
      <c r="X13" s="4"/>
      <c r="Y13" s="4"/>
      <c r="Z13" s="4"/>
    </row>
    <row r="14" spans="1:26" ht="17.25" customHeight="1">
      <c r="B14" s="7"/>
      <c r="C14" s="110" t="s">
        <v>108</v>
      </c>
      <c r="D14" s="282" t="s">
        <v>511</v>
      </c>
      <c r="E14" s="19"/>
      <c r="F14" s="19"/>
      <c r="G14" s="19"/>
      <c r="H14" s="19"/>
      <c r="I14" s="19"/>
      <c r="J14" s="20"/>
      <c r="K14" s="20"/>
      <c r="L14" s="19"/>
      <c r="M14" s="19"/>
      <c r="N14" s="19"/>
      <c r="O14" s="19"/>
      <c r="P14" s="19"/>
      <c r="Q14" s="19"/>
      <c r="R14" s="7"/>
      <c r="S14" s="7"/>
      <c r="T14" s="5" t="s">
        <v>72</v>
      </c>
      <c r="U14" s="7"/>
      <c r="V14" s="7"/>
      <c r="W14" s="7"/>
      <c r="X14" s="7"/>
      <c r="Y14" s="7"/>
      <c r="Z14" s="7"/>
    </row>
    <row r="15" spans="1:26" ht="17.25" customHeight="1">
      <c r="B15" s="4"/>
      <c r="C15" s="109"/>
      <c r="D15" s="279" t="str">
        <f>D13</f>
        <v xml:space="preserve"> 室外ﾕﾆｯﾄ</v>
      </c>
      <c r="E15" s="17">
        <f>E13</f>
        <v>1</v>
      </c>
      <c r="F15" s="17"/>
      <c r="G15" s="17"/>
      <c r="H15" s="17"/>
      <c r="I15" s="17"/>
      <c r="J15" s="18"/>
      <c r="K15" s="18"/>
      <c r="L15" s="17"/>
      <c r="M15" s="17"/>
      <c r="N15" s="17"/>
      <c r="O15" s="17"/>
      <c r="P15" s="17"/>
      <c r="Q15" s="17"/>
      <c r="R15" s="4">
        <f>SUM(E15:Q16)</f>
        <v>1</v>
      </c>
      <c r="S15" s="4">
        <f>ROUND(R15,0)</f>
        <v>1</v>
      </c>
      <c r="T15" s="6"/>
      <c r="U15" s="4"/>
      <c r="V15" s="4"/>
      <c r="W15" s="4"/>
      <c r="X15" s="4"/>
      <c r="Y15" s="4"/>
      <c r="Z15" s="4"/>
    </row>
    <row r="16" spans="1:26" ht="17.25" customHeight="1">
      <c r="B16" s="7"/>
      <c r="C16" s="127" t="s">
        <v>160</v>
      </c>
      <c r="D16" s="282" t="str">
        <f>D14</f>
        <v xml:space="preserve"> 冷房能力： 3.6kW(0.9～4.2)kW</v>
      </c>
      <c r="E16" s="19"/>
      <c r="F16" s="19"/>
      <c r="G16" s="19"/>
      <c r="H16" s="19"/>
      <c r="I16" s="19"/>
      <c r="J16" s="20"/>
      <c r="K16" s="20"/>
      <c r="L16" s="19"/>
      <c r="M16" s="19"/>
      <c r="N16" s="19"/>
      <c r="O16" s="19"/>
      <c r="P16" s="19"/>
      <c r="Q16" s="19"/>
      <c r="R16" s="7"/>
      <c r="S16" s="7"/>
      <c r="T16" s="5" t="s">
        <v>73</v>
      </c>
      <c r="U16" s="7"/>
      <c r="V16" s="7"/>
      <c r="W16" s="7"/>
      <c r="X16" s="7"/>
      <c r="Y16" s="7"/>
      <c r="Z16" s="7"/>
    </row>
    <row r="17" spans="2:26" ht="17.25" customHeight="1">
      <c r="B17" s="4"/>
      <c r="C17" s="109" t="s">
        <v>509</v>
      </c>
      <c r="D17" s="279" t="s">
        <v>97</v>
      </c>
      <c r="E17" s="17">
        <v>3</v>
      </c>
      <c r="F17" s="17"/>
      <c r="G17" s="17"/>
      <c r="H17" s="17"/>
      <c r="I17" s="17"/>
      <c r="J17" s="18"/>
      <c r="K17" s="18"/>
      <c r="L17" s="17"/>
      <c r="M17" s="17"/>
      <c r="N17" s="17"/>
      <c r="O17" s="17"/>
      <c r="P17" s="17"/>
      <c r="Q17" s="17"/>
      <c r="R17" s="4">
        <f>SUM(E17:Q18)</f>
        <v>3</v>
      </c>
      <c r="S17" s="4">
        <f>ROUND(R17,0)</f>
        <v>3</v>
      </c>
      <c r="T17" s="6"/>
      <c r="U17" s="4"/>
      <c r="V17" s="4"/>
      <c r="W17" s="4"/>
      <c r="X17" s="4"/>
      <c r="Y17" s="4"/>
      <c r="Z17" s="4"/>
    </row>
    <row r="18" spans="2:26" ht="17.25" customHeight="1">
      <c r="B18" s="7"/>
      <c r="C18" s="110" t="s">
        <v>108</v>
      </c>
      <c r="D18" s="282" t="s">
        <v>512</v>
      </c>
      <c r="E18" s="19"/>
      <c r="F18" s="19"/>
      <c r="G18" s="19"/>
      <c r="H18" s="19"/>
      <c r="I18" s="19"/>
      <c r="J18" s="20"/>
      <c r="K18" s="20"/>
      <c r="L18" s="19"/>
      <c r="M18" s="19"/>
      <c r="N18" s="19"/>
      <c r="O18" s="19"/>
      <c r="P18" s="19"/>
      <c r="Q18" s="19"/>
      <c r="R18" s="7"/>
      <c r="S18" s="7"/>
      <c r="T18" s="5" t="s">
        <v>72</v>
      </c>
      <c r="U18" s="7"/>
      <c r="V18" s="7"/>
      <c r="W18" s="7"/>
      <c r="X18" s="7"/>
      <c r="Y18" s="7"/>
      <c r="Z18" s="7"/>
    </row>
    <row r="19" spans="2:26" ht="17.25" customHeight="1">
      <c r="B19" s="4"/>
      <c r="C19" s="109"/>
      <c r="D19" s="279" t="str">
        <f>D17</f>
        <v xml:space="preserve"> 室外ﾕﾆｯﾄ</v>
      </c>
      <c r="E19" s="17">
        <f>E17</f>
        <v>3</v>
      </c>
      <c r="F19" s="17"/>
      <c r="G19" s="17"/>
      <c r="H19" s="17"/>
      <c r="I19" s="17"/>
      <c r="J19" s="18"/>
      <c r="K19" s="18"/>
      <c r="L19" s="17"/>
      <c r="M19" s="17"/>
      <c r="N19" s="17"/>
      <c r="O19" s="17"/>
      <c r="P19" s="17"/>
      <c r="Q19" s="17"/>
      <c r="R19" s="4">
        <f>SUM(E19:Q20)</f>
        <v>3</v>
      </c>
      <c r="S19" s="4">
        <f>ROUND(R19,0)</f>
        <v>3</v>
      </c>
      <c r="T19" s="6"/>
      <c r="U19" s="4"/>
      <c r="V19" s="4"/>
      <c r="W19" s="4"/>
      <c r="X19" s="4"/>
      <c r="Y19" s="4"/>
      <c r="Z19" s="4"/>
    </row>
    <row r="20" spans="2:26" ht="17.25" customHeight="1">
      <c r="B20" s="7"/>
      <c r="C20" s="127" t="s">
        <v>160</v>
      </c>
      <c r="D20" s="282" t="str">
        <f>D18</f>
        <v xml:space="preserve"> 冷房能力： 2.5kW(0.5～3.6)kW</v>
      </c>
      <c r="E20" s="19"/>
      <c r="F20" s="19"/>
      <c r="G20" s="19"/>
      <c r="H20" s="19"/>
      <c r="I20" s="19"/>
      <c r="J20" s="20"/>
      <c r="K20" s="20"/>
      <c r="L20" s="19"/>
      <c r="M20" s="19"/>
      <c r="N20" s="19"/>
      <c r="O20" s="19"/>
      <c r="P20" s="19"/>
      <c r="Q20" s="19"/>
      <c r="R20" s="7"/>
      <c r="S20" s="7"/>
      <c r="T20" s="5" t="s">
        <v>73</v>
      </c>
      <c r="U20" s="7"/>
      <c r="V20" s="7"/>
      <c r="W20" s="7"/>
      <c r="X20" s="7"/>
      <c r="Y20" s="7"/>
      <c r="Z20" s="7"/>
    </row>
    <row r="21" spans="2:26" ht="17.25" customHeight="1">
      <c r="B21" s="4"/>
      <c r="C21" s="109"/>
      <c r="D21" s="278" t="s">
        <v>109</v>
      </c>
      <c r="E21" s="17">
        <v>1</v>
      </c>
      <c r="F21" s="17"/>
      <c r="G21" s="17"/>
      <c r="H21" s="17"/>
      <c r="I21" s="17"/>
      <c r="J21" s="18"/>
      <c r="K21" s="18"/>
      <c r="L21" s="17"/>
      <c r="M21" s="17"/>
      <c r="N21" s="17"/>
      <c r="O21" s="17"/>
      <c r="P21" s="17"/>
      <c r="Q21" s="17"/>
      <c r="R21" s="4">
        <f>SUM(E21:Q22)</f>
        <v>1</v>
      </c>
      <c r="S21" s="4">
        <f>ROUND(R21,0)</f>
        <v>1</v>
      </c>
      <c r="T21" s="6"/>
      <c r="U21" s="4"/>
      <c r="V21" s="4"/>
      <c r="W21" s="4"/>
      <c r="X21" s="4"/>
      <c r="Y21" s="4"/>
      <c r="Z21" s="4"/>
    </row>
    <row r="22" spans="2:26" ht="17.25" customHeight="1">
      <c r="B22" s="7"/>
      <c r="C22" s="127" t="s">
        <v>103</v>
      </c>
      <c r="D22" s="282" t="s">
        <v>99</v>
      </c>
      <c r="E22" s="19"/>
      <c r="F22" s="19"/>
      <c r="G22" s="19"/>
      <c r="H22" s="19"/>
      <c r="I22" s="19"/>
      <c r="J22" s="20"/>
      <c r="K22" s="20"/>
      <c r="L22" s="19"/>
      <c r="M22" s="19"/>
      <c r="N22" s="19"/>
      <c r="O22" s="19"/>
      <c r="P22" s="19"/>
      <c r="Q22" s="19"/>
      <c r="R22" s="7"/>
      <c r="S22" s="7"/>
      <c r="T22" s="5" t="s">
        <v>73</v>
      </c>
      <c r="U22" s="7"/>
      <c r="V22" s="7"/>
      <c r="W22" s="7"/>
      <c r="X22" s="7"/>
      <c r="Y22" s="7"/>
      <c r="Z22" s="7"/>
    </row>
    <row r="23" spans="2:26" ht="17.25" customHeight="1">
      <c r="B23" s="4"/>
      <c r="C23" s="109"/>
      <c r="D23" s="279"/>
      <c r="E23" s="17">
        <v>7</v>
      </c>
      <c r="F23" s="17"/>
      <c r="G23" s="17"/>
      <c r="H23" s="17"/>
      <c r="I23" s="17"/>
      <c r="J23" s="18"/>
      <c r="K23" s="18"/>
      <c r="L23" s="17"/>
      <c r="M23" s="17"/>
      <c r="N23" s="17"/>
      <c r="O23" s="17"/>
      <c r="P23" s="17"/>
      <c r="Q23" s="17"/>
      <c r="R23" s="4">
        <f>SUM(E23:Q24)</f>
        <v>7</v>
      </c>
      <c r="S23" s="4">
        <f>ROUND(R23,0)</f>
        <v>7</v>
      </c>
      <c r="T23" s="6"/>
      <c r="U23" s="4"/>
      <c r="V23" s="4"/>
      <c r="W23" s="4"/>
      <c r="X23" s="4"/>
      <c r="Y23" s="4"/>
      <c r="Z23" s="4"/>
    </row>
    <row r="24" spans="2:26" ht="17.25" customHeight="1">
      <c r="B24" s="7"/>
      <c r="C24" s="127" t="s">
        <v>106</v>
      </c>
      <c r="D24" s="281"/>
      <c r="E24" s="19"/>
      <c r="F24" s="19"/>
      <c r="G24" s="19"/>
      <c r="H24" s="19"/>
      <c r="I24" s="19"/>
      <c r="J24" s="20"/>
      <c r="K24" s="20"/>
      <c r="L24" s="19"/>
      <c r="M24" s="19"/>
      <c r="N24" s="19"/>
      <c r="O24" s="19"/>
      <c r="P24" s="19"/>
      <c r="Q24" s="19"/>
      <c r="R24" s="7"/>
      <c r="S24" s="7"/>
      <c r="T24" s="5" t="s">
        <v>105</v>
      </c>
      <c r="U24" s="7"/>
      <c r="V24" s="7"/>
      <c r="W24" s="7"/>
      <c r="X24" s="7"/>
      <c r="Y24" s="7"/>
      <c r="Z24" s="7"/>
    </row>
    <row r="25" spans="2:26" ht="17.25" customHeight="1">
      <c r="B25" s="4"/>
      <c r="C25" s="109"/>
      <c r="D25" s="412"/>
      <c r="E25" s="17">
        <v>150</v>
      </c>
      <c r="F25" s="17"/>
      <c r="G25" s="17"/>
      <c r="H25" s="17"/>
      <c r="I25" s="17"/>
      <c r="J25" s="18"/>
      <c r="K25" s="18"/>
      <c r="L25" s="17"/>
      <c r="M25" s="17"/>
      <c r="N25" s="17"/>
      <c r="O25" s="17"/>
      <c r="P25" s="17"/>
      <c r="Q25" s="17"/>
      <c r="R25" s="4">
        <f>SUM(E25:Q26)</f>
        <v>150</v>
      </c>
      <c r="S25" s="4">
        <f>ROUND(R25,0)</f>
        <v>150</v>
      </c>
      <c r="T25" s="6"/>
      <c r="U25" s="4"/>
      <c r="V25" s="4"/>
      <c r="W25" s="4"/>
      <c r="X25" s="4"/>
      <c r="Y25" s="4"/>
      <c r="Z25" s="4"/>
    </row>
    <row r="26" spans="2:26" ht="17.25" customHeight="1">
      <c r="B26" s="7"/>
      <c r="C26" s="127" t="s">
        <v>93</v>
      </c>
      <c r="D26" s="281" t="s">
        <v>102</v>
      </c>
      <c r="E26" s="19"/>
      <c r="F26" s="19"/>
      <c r="G26" s="19"/>
      <c r="H26" s="19"/>
      <c r="I26" s="19"/>
      <c r="J26" s="20"/>
      <c r="K26" s="20"/>
      <c r="L26" s="19"/>
      <c r="M26" s="19"/>
      <c r="N26" s="19"/>
      <c r="O26" s="19"/>
      <c r="P26" s="19"/>
      <c r="Q26" s="19"/>
      <c r="R26" s="7"/>
      <c r="S26" s="7"/>
      <c r="T26" s="5" t="s">
        <v>77</v>
      </c>
      <c r="U26" s="7"/>
      <c r="V26" s="7"/>
      <c r="W26" s="7"/>
      <c r="X26" s="7"/>
      <c r="Y26" s="7"/>
      <c r="Z26" s="7"/>
    </row>
    <row r="27" spans="2:26" ht="17.25" customHeight="1">
      <c r="B27" s="4"/>
      <c r="C27" s="109"/>
      <c r="D27" s="412"/>
      <c r="E27" s="17">
        <v>50</v>
      </c>
      <c r="F27" s="17"/>
      <c r="G27" s="17"/>
      <c r="H27" s="17"/>
      <c r="I27" s="17"/>
      <c r="J27" s="18"/>
      <c r="K27" s="18"/>
      <c r="L27" s="17"/>
      <c r="M27" s="17"/>
      <c r="N27" s="17"/>
      <c r="O27" s="17"/>
      <c r="P27" s="17"/>
      <c r="Q27" s="17"/>
      <c r="R27" s="4">
        <f>SUM(E27:Q28)</f>
        <v>50</v>
      </c>
      <c r="S27" s="4">
        <f>ROUND(R27,0)</f>
        <v>50</v>
      </c>
      <c r="T27" s="6"/>
      <c r="U27" s="4"/>
      <c r="V27" s="4"/>
      <c r="W27" s="4"/>
      <c r="X27" s="4"/>
      <c r="Y27" s="4"/>
      <c r="Z27" s="4"/>
    </row>
    <row r="28" spans="2:26" ht="17.25" customHeight="1">
      <c r="B28" s="7"/>
      <c r="C28" s="127" t="s">
        <v>94</v>
      </c>
      <c r="D28" s="281" t="s">
        <v>102</v>
      </c>
      <c r="E28" s="19"/>
      <c r="F28" s="19"/>
      <c r="G28" s="19"/>
      <c r="H28" s="19"/>
      <c r="I28" s="19"/>
      <c r="J28" s="20"/>
      <c r="K28" s="20"/>
      <c r="L28" s="19"/>
      <c r="M28" s="19"/>
      <c r="N28" s="19"/>
      <c r="O28" s="19"/>
      <c r="P28" s="19"/>
      <c r="Q28" s="19"/>
      <c r="R28" s="7"/>
      <c r="S28" s="7"/>
      <c r="T28" s="5" t="s">
        <v>77</v>
      </c>
      <c r="U28" s="7"/>
      <c r="V28" s="7"/>
      <c r="W28" s="7"/>
      <c r="X28" s="7"/>
      <c r="Y28" s="7"/>
      <c r="Z28" s="7"/>
    </row>
    <row r="29" spans="2:26" ht="17.25" customHeight="1">
      <c r="B29" s="4"/>
      <c r="C29" s="109"/>
      <c r="D29" s="279"/>
      <c r="E29" s="17">
        <v>50</v>
      </c>
      <c r="F29" s="17"/>
      <c r="G29" s="17"/>
      <c r="H29" s="17"/>
      <c r="I29" s="17"/>
      <c r="J29" s="18"/>
      <c r="K29" s="18"/>
      <c r="L29" s="17"/>
      <c r="M29" s="17"/>
      <c r="N29" s="17"/>
      <c r="O29" s="17"/>
      <c r="P29" s="17"/>
      <c r="Q29" s="17"/>
      <c r="R29" s="4">
        <f>SUM(E29:Q30)</f>
        <v>50</v>
      </c>
      <c r="S29" s="4">
        <f>ROUND(R29,0)</f>
        <v>50</v>
      </c>
      <c r="T29" s="6"/>
      <c r="U29" s="4"/>
      <c r="V29" s="4"/>
      <c r="W29" s="4"/>
      <c r="X29" s="4"/>
      <c r="Y29" s="4"/>
      <c r="Z29" s="4"/>
    </row>
    <row r="30" spans="2:26" ht="17.25" customHeight="1">
      <c r="B30" s="7"/>
      <c r="C30" s="127" t="s">
        <v>95</v>
      </c>
      <c r="D30" s="280" t="s">
        <v>255</v>
      </c>
      <c r="E30" s="19"/>
      <c r="F30" s="19"/>
      <c r="G30" s="19"/>
      <c r="H30" s="19"/>
      <c r="I30" s="19"/>
      <c r="J30" s="20"/>
      <c r="K30" s="20"/>
      <c r="L30" s="19"/>
      <c r="M30" s="19"/>
      <c r="N30" s="19"/>
      <c r="O30" s="19"/>
      <c r="P30" s="19"/>
      <c r="Q30" s="19"/>
      <c r="R30" s="7"/>
      <c r="S30" s="7"/>
      <c r="T30" s="5" t="s">
        <v>77</v>
      </c>
      <c r="U30" s="7"/>
      <c r="V30" s="7"/>
      <c r="W30" s="7"/>
      <c r="X30" s="7"/>
      <c r="Y30" s="7"/>
      <c r="Z30" s="7"/>
    </row>
    <row r="31" spans="2:26" ht="17.25" customHeight="1">
      <c r="B31" s="4"/>
      <c r="C31" s="109"/>
      <c r="D31" s="279"/>
      <c r="E31" s="17">
        <v>50</v>
      </c>
      <c r="F31" s="17"/>
      <c r="G31" s="17"/>
      <c r="H31" s="17"/>
      <c r="I31" s="17"/>
      <c r="J31" s="18"/>
      <c r="K31" s="18"/>
      <c r="L31" s="17"/>
      <c r="M31" s="17"/>
      <c r="N31" s="17"/>
      <c r="O31" s="17"/>
      <c r="P31" s="17"/>
      <c r="Q31" s="17"/>
      <c r="R31" s="4">
        <f>SUM(E31:Q32)</f>
        <v>50</v>
      </c>
      <c r="S31" s="4">
        <f>ROUND(R31,0)</f>
        <v>50</v>
      </c>
      <c r="T31" s="6"/>
      <c r="U31" s="4"/>
      <c r="V31" s="4"/>
      <c r="W31" s="4"/>
      <c r="X31" s="4"/>
      <c r="Y31" s="4"/>
      <c r="Z31" s="4"/>
    </row>
    <row r="32" spans="2:26" ht="17.25" customHeight="1">
      <c r="B32" s="7"/>
      <c r="C32" s="127" t="s">
        <v>96</v>
      </c>
      <c r="D32" s="280" t="s">
        <v>107</v>
      </c>
      <c r="E32" s="19"/>
      <c r="F32" s="19"/>
      <c r="G32" s="19"/>
      <c r="H32" s="19"/>
      <c r="I32" s="19"/>
      <c r="J32" s="20"/>
      <c r="K32" s="20"/>
      <c r="L32" s="19"/>
      <c r="M32" s="19"/>
      <c r="N32" s="19"/>
      <c r="O32" s="19"/>
      <c r="P32" s="19"/>
      <c r="Q32" s="19"/>
      <c r="R32" s="7"/>
      <c r="S32" s="7"/>
      <c r="T32" s="5" t="s">
        <v>77</v>
      </c>
      <c r="U32" s="7"/>
      <c r="V32" s="7"/>
      <c r="W32" s="7"/>
      <c r="X32" s="7"/>
      <c r="Y32" s="7"/>
      <c r="Z32" s="7"/>
    </row>
    <row r="33" spans="1:26" ht="17.25" customHeight="1">
      <c r="B33" s="4"/>
      <c r="C33" s="109"/>
      <c r="D33" s="279"/>
      <c r="E33" s="17"/>
      <c r="F33" s="17"/>
      <c r="G33" s="17"/>
      <c r="H33" s="17"/>
      <c r="I33" s="17"/>
      <c r="J33" s="18"/>
      <c r="K33" s="18"/>
      <c r="L33" s="17"/>
      <c r="M33" s="17"/>
      <c r="N33" s="17"/>
      <c r="O33" s="17"/>
      <c r="P33" s="17"/>
      <c r="Q33" s="17"/>
      <c r="R33" s="4"/>
      <c r="S33" s="4"/>
      <c r="T33" s="6"/>
      <c r="U33" s="4"/>
      <c r="V33" s="4"/>
      <c r="W33" s="4"/>
      <c r="X33" s="4"/>
      <c r="Y33" s="4"/>
      <c r="Z33" s="4"/>
    </row>
    <row r="34" spans="1:26" ht="17.25" customHeight="1">
      <c r="B34" s="7"/>
      <c r="C34" s="127"/>
      <c r="D34" s="280"/>
      <c r="E34" s="19"/>
      <c r="F34" s="19"/>
      <c r="G34" s="19"/>
      <c r="H34" s="19"/>
      <c r="I34" s="19"/>
      <c r="J34" s="20"/>
      <c r="K34" s="20"/>
      <c r="L34" s="19"/>
      <c r="M34" s="19"/>
      <c r="N34" s="19"/>
      <c r="O34" s="19"/>
      <c r="P34" s="19"/>
      <c r="Q34" s="19"/>
      <c r="R34" s="7"/>
      <c r="S34" s="7"/>
      <c r="T34" s="5"/>
      <c r="U34" s="7"/>
      <c r="V34" s="7"/>
      <c r="W34" s="7"/>
      <c r="X34" s="7"/>
      <c r="Y34" s="7"/>
      <c r="Z34" s="7"/>
    </row>
    <row r="35" spans="1:26" ht="17.25" customHeight="1">
      <c r="B35" s="4"/>
      <c r="C35" s="109"/>
      <c r="D35" s="279"/>
      <c r="E35" s="17"/>
      <c r="F35" s="17"/>
      <c r="G35" s="17"/>
      <c r="H35" s="17"/>
      <c r="I35" s="17"/>
      <c r="J35" s="18"/>
      <c r="K35" s="18"/>
      <c r="L35" s="17"/>
      <c r="M35" s="17"/>
      <c r="N35" s="17"/>
      <c r="O35" s="17"/>
      <c r="P35" s="17"/>
      <c r="Q35" s="17"/>
      <c r="R35" s="4"/>
      <c r="S35" s="4"/>
      <c r="T35" s="6"/>
      <c r="U35" s="4"/>
      <c r="V35" s="4"/>
      <c r="W35" s="4"/>
      <c r="X35" s="4"/>
      <c r="Y35" s="4"/>
      <c r="Z35" s="4"/>
    </row>
    <row r="36" spans="1:26" ht="17.25" customHeight="1">
      <c r="B36" s="7"/>
      <c r="C36" s="127"/>
      <c r="D36" s="280"/>
      <c r="E36" s="19"/>
      <c r="F36" s="19"/>
      <c r="G36" s="19"/>
      <c r="H36" s="19"/>
      <c r="I36" s="19"/>
      <c r="J36" s="20"/>
      <c r="K36" s="20"/>
      <c r="L36" s="19"/>
      <c r="M36" s="19"/>
      <c r="N36" s="19"/>
      <c r="O36" s="19"/>
      <c r="P36" s="19"/>
      <c r="Q36" s="19"/>
      <c r="R36" s="7"/>
      <c r="S36" s="7"/>
      <c r="T36" s="5"/>
      <c r="U36" s="7"/>
      <c r="V36" s="7"/>
      <c r="W36" s="7"/>
      <c r="X36" s="7"/>
      <c r="Y36" s="7"/>
      <c r="Z36" s="7"/>
    </row>
    <row r="37" spans="1:26" ht="17.25" customHeight="1">
      <c r="B37" s="4"/>
      <c r="C37" s="109"/>
      <c r="D37" s="112"/>
      <c r="E37" s="17"/>
      <c r="F37" s="17"/>
      <c r="G37" s="17"/>
      <c r="H37" s="17"/>
      <c r="I37" s="17"/>
      <c r="J37" s="18"/>
      <c r="K37" s="18"/>
      <c r="L37" s="17"/>
      <c r="M37" s="17"/>
      <c r="N37" s="17"/>
      <c r="O37" s="17"/>
      <c r="P37" s="17"/>
      <c r="Q37" s="17"/>
      <c r="R37" s="4"/>
      <c r="S37" s="4"/>
      <c r="T37" s="6"/>
      <c r="U37" s="4"/>
      <c r="V37" s="4"/>
      <c r="W37" s="4"/>
      <c r="X37" s="4"/>
      <c r="Y37" s="4"/>
      <c r="Z37" s="4"/>
    </row>
    <row r="38" spans="1:26" ht="17.25" customHeight="1">
      <c r="B38" s="7"/>
      <c r="C38" s="110"/>
      <c r="D38" s="7"/>
      <c r="E38" s="19"/>
      <c r="F38" s="19"/>
      <c r="G38" s="19"/>
      <c r="H38" s="19"/>
      <c r="I38" s="19"/>
      <c r="J38" s="20"/>
      <c r="K38" s="20"/>
      <c r="L38" s="19"/>
      <c r="M38" s="19"/>
      <c r="N38" s="19"/>
      <c r="O38" s="19"/>
      <c r="P38" s="19"/>
      <c r="Q38" s="19"/>
      <c r="R38" s="7"/>
      <c r="S38" s="7"/>
      <c r="T38" s="5"/>
      <c r="U38" s="7"/>
      <c r="V38" s="7"/>
      <c r="W38" s="7"/>
      <c r="X38" s="7"/>
      <c r="Y38" s="7"/>
      <c r="Z38" s="7"/>
    </row>
    <row r="39" spans="1:26" ht="17.25" customHeight="1">
      <c r="B39" s="4"/>
      <c r="C39" s="109"/>
      <c r="D39" s="4"/>
      <c r="E39" s="17"/>
      <c r="F39" s="17"/>
      <c r="G39" s="17"/>
      <c r="H39" s="17"/>
      <c r="I39" s="17"/>
      <c r="J39" s="18"/>
      <c r="K39" s="18"/>
      <c r="L39" s="17"/>
      <c r="M39" s="17"/>
      <c r="N39" s="17"/>
      <c r="O39" s="17"/>
      <c r="P39" s="17"/>
      <c r="Q39" s="17"/>
      <c r="R39" s="4"/>
      <c r="S39" s="4"/>
      <c r="T39" s="6"/>
      <c r="U39" s="4"/>
      <c r="V39" s="4"/>
      <c r="W39" s="4"/>
      <c r="X39" s="4"/>
      <c r="Y39" s="4"/>
      <c r="Z39" s="4"/>
    </row>
    <row r="40" spans="1:26" ht="17.25" customHeight="1">
      <c r="B40" s="7"/>
      <c r="C40" s="127"/>
      <c r="D40" s="7"/>
      <c r="E40" s="19"/>
      <c r="F40" s="19"/>
      <c r="G40" s="19"/>
      <c r="H40" s="19"/>
      <c r="I40" s="19"/>
      <c r="J40" s="20"/>
      <c r="K40" s="20"/>
      <c r="L40" s="19"/>
      <c r="M40" s="19"/>
      <c r="N40" s="19"/>
      <c r="O40" s="19"/>
      <c r="P40" s="19"/>
      <c r="Q40" s="19"/>
      <c r="R40" s="7"/>
      <c r="S40" s="7"/>
      <c r="T40" s="5"/>
      <c r="U40" s="7"/>
      <c r="V40" s="7"/>
      <c r="W40" s="7"/>
      <c r="X40" s="7"/>
      <c r="Y40" s="7"/>
      <c r="Z40" s="7"/>
    </row>
    <row r="41" spans="1:26" ht="45" customHeight="1">
      <c r="A41" s="1">
        <f>A2+1</f>
        <v>2</v>
      </c>
      <c r="B41" s="8" t="str">
        <f>B2</f>
        <v>数量拾書</v>
      </c>
      <c r="C41" s="8"/>
      <c r="E41" s="10" t="s">
        <v>62</v>
      </c>
      <c r="F41" s="1" t="str">
        <f>F2</f>
        <v>沖縄県立芸術大学美術棟空調設備改修工事</v>
      </c>
      <c r="G41" s="1"/>
      <c r="H41" s="1"/>
      <c r="I41" s="1"/>
      <c r="Z41" s="9" t="str">
        <f>DBCS(A41)</f>
        <v>２</v>
      </c>
    </row>
    <row r="42" spans="1:26" ht="17.25" customHeight="1">
      <c r="B42" s="4"/>
      <c r="C42" s="4"/>
      <c r="D42" s="4"/>
      <c r="E42" s="1606" t="s">
        <v>61</v>
      </c>
      <c r="F42" s="1609"/>
      <c r="G42" s="1609"/>
      <c r="H42" s="1609"/>
      <c r="I42" s="1609"/>
      <c r="J42" s="1609"/>
      <c r="K42" s="1609"/>
      <c r="L42" s="1609"/>
      <c r="M42" s="1609"/>
      <c r="N42" s="1609"/>
      <c r="O42" s="1609"/>
      <c r="P42" s="1609"/>
      <c r="Q42" s="1610"/>
      <c r="R42" s="6"/>
      <c r="S42" s="16"/>
      <c r="T42" s="16"/>
      <c r="U42" s="1606" t="s">
        <v>59</v>
      </c>
      <c r="V42" s="1607"/>
      <c r="W42" s="1607"/>
      <c r="X42" s="1608"/>
      <c r="Y42" s="6" t="s">
        <v>49</v>
      </c>
      <c r="Z42" s="6" t="s">
        <v>50</v>
      </c>
    </row>
    <row r="43" spans="1:26" ht="17.25" customHeight="1">
      <c r="B43" s="5"/>
      <c r="C43" s="5" t="s">
        <v>51</v>
      </c>
      <c r="D43" s="5" t="s">
        <v>60</v>
      </c>
      <c r="E43" s="15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4"/>
      <c r="R43" s="5" t="s">
        <v>52</v>
      </c>
      <c r="S43" s="5" t="s">
        <v>53</v>
      </c>
      <c r="T43" s="5" t="s">
        <v>63</v>
      </c>
      <c r="U43" s="11" t="s">
        <v>54</v>
      </c>
      <c r="V43" s="11" t="s">
        <v>55</v>
      </c>
      <c r="W43" s="11" t="s">
        <v>56</v>
      </c>
      <c r="X43" s="12" t="s">
        <v>57</v>
      </c>
      <c r="Y43" s="5" t="s">
        <v>58</v>
      </c>
      <c r="Z43" s="5" t="s">
        <v>58</v>
      </c>
    </row>
    <row r="44" spans="1:26" ht="17.25" customHeight="1">
      <c r="B44" s="4"/>
      <c r="C44" s="4"/>
      <c r="D44" s="4"/>
      <c r="E44" s="17"/>
      <c r="F44" s="17"/>
      <c r="G44" s="17"/>
      <c r="H44" s="17"/>
      <c r="I44" s="17"/>
      <c r="J44" s="18"/>
      <c r="K44" s="18"/>
      <c r="L44" s="17"/>
      <c r="M44" s="17"/>
      <c r="N44" s="17"/>
      <c r="O44" s="17"/>
      <c r="P44" s="17"/>
      <c r="Q44" s="17"/>
      <c r="R44" s="4"/>
      <c r="S44" s="4"/>
      <c r="T44" s="4"/>
      <c r="U44" s="4"/>
      <c r="V44" s="4"/>
      <c r="W44" s="4"/>
      <c r="X44" s="4"/>
      <c r="Y44" s="4"/>
      <c r="Z44" s="4"/>
    </row>
    <row r="45" spans="1:26" ht="17.25" customHeight="1">
      <c r="B45" s="5">
        <v>2</v>
      </c>
      <c r="C45" s="7" t="s">
        <v>75</v>
      </c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7"/>
      <c r="S45" s="7"/>
      <c r="T45" s="7"/>
      <c r="U45" s="7"/>
      <c r="V45" s="7"/>
      <c r="W45" s="7"/>
      <c r="X45" s="7"/>
      <c r="Y45" s="7"/>
      <c r="Z45" s="7"/>
    </row>
    <row r="46" spans="1:26" ht="17.25" customHeight="1">
      <c r="B46" s="4"/>
      <c r="C46" s="4"/>
      <c r="D46" s="4"/>
      <c r="E46" s="17">
        <v>5</v>
      </c>
      <c r="F46" s="17">
        <v>5</v>
      </c>
      <c r="G46" s="17"/>
      <c r="H46" s="17">
        <v>5</v>
      </c>
      <c r="I46" s="17">
        <v>3</v>
      </c>
      <c r="J46" s="18"/>
      <c r="K46" s="18"/>
      <c r="L46" s="17"/>
      <c r="M46" s="17"/>
      <c r="N46" s="17"/>
      <c r="O46" s="17"/>
      <c r="P46" s="17"/>
      <c r="Q46" s="17"/>
      <c r="R46" s="4">
        <f>SUM(E46:Q47)</f>
        <v>18</v>
      </c>
      <c r="S46" s="4">
        <f>ROUND(R46,0)</f>
        <v>18</v>
      </c>
      <c r="T46" s="6"/>
      <c r="U46" s="4"/>
      <c r="V46" s="4"/>
      <c r="W46" s="4"/>
      <c r="X46" s="4"/>
      <c r="Y46" s="4"/>
      <c r="Z46" s="4"/>
    </row>
    <row r="47" spans="1:26" ht="17.25" customHeight="1">
      <c r="B47" s="7"/>
      <c r="C47" s="7" t="s">
        <v>76</v>
      </c>
      <c r="D47" s="7" t="s">
        <v>352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7"/>
      <c r="S47" s="7"/>
      <c r="T47" s="5" t="s">
        <v>77</v>
      </c>
      <c r="U47" s="7"/>
      <c r="V47" s="7"/>
      <c r="W47" s="7"/>
      <c r="X47" s="7"/>
      <c r="Y47" s="7"/>
      <c r="Z47" s="7"/>
    </row>
    <row r="48" spans="1:26" ht="17.25" customHeight="1">
      <c r="B48" s="4"/>
      <c r="C48" s="4"/>
      <c r="D48" s="4"/>
      <c r="E48" s="17">
        <v>3</v>
      </c>
      <c r="F48" s="17">
        <v>7</v>
      </c>
      <c r="G48" s="17">
        <v>7</v>
      </c>
      <c r="H48" s="17"/>
      <c r="I48" s="17"/>
      <c r="J48" s="18"/>
      <c r="K48" s="18"/>
      <c r="L48" s="17"/>
      <c r="M48" s="17"/>
      <c r="N48" s="17"/>
      <c r="O48" s="17"/>
      <c r="P48" s="17"/>
      <c r="Q48" s="17"/>
      <c r="R48" s="4">
        <f>SUM(E48:Q49)</f>
        <v>17</v>
      </c>
      <c r="S48" s="4">
        <f>ROUND(R48,0)</f>
        <v>17</v>
      </c>
      <c r="T48" s="6"/>
      <c r="U48" s="4"/>
      <c r="V48" s="4"/>
      <c r="W48" s="4"/>
      <c r="X48" s="4"/>
      <c r="Y48" s="4"/>
      <c r="Z48" s="4"/>
    </row>
    <row r="49" spans="2:26" ht="17.25" customHeight="1">
      <c r="B49" s="7"/>
      <c r="C49" s="7" t="s">
        <v>78</v>
      </c>
      <c r="D49" s="7" t="s">
        <v>353</v>
      </c>
      <c r="E49" s="19"/>
      <c r="F49" s="19"/>
      <c r="G49" s="19"/>
      <c r="H49" s="19"/>
      <c r="I49" s="19"/>
      <c r="J49" s="20"/>
      <c r="K49" s="20"/>
      <c r="L49" s="19"/>
      <c r="M49" s="19"/>
      <c r="N49" s="19"/>
      <c r="O49" s="19"/>
      <c r="P49" s="19"/>
      <c r="Q49" s="19"/>
      <c r="R49" s="7"/>
      <c r="S49" s="7"/>
      <c r="T49" s="5" t="s">
        <v>77</v>
      </c>
      <c r="U49" s="7"/>
      <c r="V49" s="7"/>
      <c r="W49" s="7"/>
      <c r="X49" s="7"/>
      <c r="Y49" s="7"/>
      <c r="Z49" s="7"/>
    </row>
    <row r="50" spans="2:26" ht="17.25" customHeight="1">
      <c r="B50" s="4"/>
      <c r="C50" s="4"/>
      <c r="D50" s="4"/>
      <c r="E50" s="17">
        <v>6</v>
      </c>
      <c r="F50" s="17">
        <v>3</v>
      </c>
      <c r="G50" s="17">
        <v>3</v>
      </c>
      <c r="H50" s="17"/>
      <c r="I50" s="17">
        <v>3</v>
      </c>
      <c r="J50" s="18"/>
      <c r="K50" s="18">
        <v>3</v>
      </c>
      <c r="L50" s="17"/>
      <c r="M50" s="17">
        <v>2</v>
      </c>
      <c r="N50" s="17"/>
      <c r="O50" s="17"/>
      <c r="P50" s="17"/>
      <c r="Q50" s="17"/>
      <c r="R50" s="4">
        <f>SUM(E50:Q51)</f>
        <v>20</v>
      </c>
      <c r="S50" s="4">
        <f>ROUND(R50,0)</f>
        <v>20</v>
      </c>
      <c r="T50" s="6"/>
      <c r="U50" s="4"/>
      <c r="V50" s="4"/>
      <c r="W50" s="4"/>
      <c r="X50" s="4"/>
      <c r="Y50" s="4"/>
      <c r="Z50" s="4"/>
    </row>
    <row r="51" spans="2:26" ht="17.25" customHeight="1">
      <c r="B51" s="7"/>
      <c r="C51" s="7" t="s">
        <v>78</v>
      </c>
      <c r="D51" s="7" t="s">
        <v>354</v>
      </c>
      <c r="E51" s="19"/>
      <c r="F51" s="19"/>
      <c r="G51" s="19"/>
      <c r="H51" s="19"/>
      <c r="I51" s="19"/>
      <c r="J51" s="20"/>
      <c r="K51" s="20"/>
      <c r="L51" s="19"/>
      <c r="M51" s="19"/>
      <c r="N51" s="19"/>
      <c r="O51" s="19"/>
      <c r="P51" s="19"/>
      <c r="Q51" s="19"/>
      <c r="R51" s="7"/>
      <c r="S51" s="7"/>
      <c r="T51" s="5" t="s">
        <v>77</v>
      </c>
      <c r="U51" s="7"/>
      <c r="V51" s="7"/>
      <c r="W51" s="7"/>
      <c r="X51" s="7"/>
      <c r="Y51" s="7"/>
      <c r="Z51" s="7"/>
    </row>
    <row r="52" spans="2:26" ht="17.25" customHeight="1">
      <c r="B52" s="4"/>
      <c r="C52" s="4"/>
      <c r="D52" s="4"/>
      <c r="E52" s="17">
        <v>2</v>
      </c>
      <c r="F52" s="17">
        <v>2</v>
      </c>
      <c r="G52" s="17"/>
      <c r="H52" s="17">
        <v>2</v>
      </c>
      <c r="I52" s="17">
        <v>2</v>
      </c>
      <c r="J52" s="18"/>
      <c r="K52" s="18"/>
      <c r="L52" s="17"/>
      <c r="M52" s="17"/>
      <c r="N52" s="17"/>
      <c r="O52" s="17"/>
      <c r="P52" s="17"/>
      <c r="Q52" s="17"/>
      <c r="R52" s="4">
        <f>SUM(E52:Q53)</f>
        <v>8</v>
      </c>
      <c r="S52" s="4">
        <f>ROUND(R52,0)</f>
        <v>8</v>
      </c>
      <c r="T52" s="6"/>
      <c r="U52" s="4"/>
      <c r="V52" s="4"/>
      <c r="W52" s="4"/>
      <c r="X52" s="4"/>
      <c r="Y52" s="4"/>
      <c r="Z52" s="4"/>
    </row>
    <row r="53" spans="2:26" ht="17.25" customHeight="1">
      <c r="B53" s="7"/>
      <c r="C53" s="7" t="s">
        <v>76</v>
      </c>
      <c r="D53" s="7" t="s">
        <v>355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7"/>
      <c r="S53" s="7"/>
      <c r="T53" s="5" t="s">
        <v>77</v>
      </c>
      <c r="U53" s="7"/>
      <c r="V53" s="7"/>
      <c r="W53" s="7"/>
      <c r="X53" s="7"/>
      <c r="Y53" s="7"/>
      <c r="Z53" s="7"/>
    </row>
    <row r="54" spans="2:26" ht="17.25" customHeight="1">
      <c r="B54" s="4"/>
      <c r="C54" s="4"/>
      <c r="D54" s="4"/>
      <c r="E54" s="17">
        <v>25</v>
      </c>
      <c r="F54" s="17">
        <v>2</v>
      </c>
      <c r="G54" s="17"/>
      <c r="H54" s="17"/>
      <c r="I54" s="17"/>
      <c r="J54" s="18"/>
      <c r="K54" s="18"/>
      <c r="L54" s="17"/>
      <c r="M54" s="17"/>
      <c r="N54" s="17"/>
      <c r="O54" s="17"/>
      <c r="P54" s="17"/>
      <c r="Q54" s="17"/>
      <c r="R54" s="4">
        <f>SUM(E54:Q55)</f>
        <v>27</v>
      </c>
      <c r="S54" s="4">
        <f>ROUND(R54,0)</f>
        <v>27</v>
      </c>
      <c r="T54" s="6"/>
      <c r="U54" s="4"/>
      <c r="V54" s="4"/>
      <c r="W54" s="4"/>
      <c r="X54" s="4"/>
      <c r="Y54" s="4"/>
      <c r="Z54" s="4"/>
    </row>
    <row r="55" spans="2:26" ht="17.25" customHeight="1">
      <c r="B55" s="7"/>
      <c r="C55" s="7" t="s">
        <v>78</v>
      </c>
      <c r="D55" s="7" t="s">
        <v>354</v>
      </c>
      <c r="E55" s="19"/>
      <c r="F55" s="19"/>
      <c r="G55" s="19"/>
      <c r="H55" s="19"/>
      <c r="I55" s="19"/>
      <c r="J55" s="20"/>
      <c r="K55" s="20"/>
      <c r="L55" s="19"/>
      <c r="M55" s="19"/>
      <c r="N55" s="19"/>
      <c r="O55" s="19"/>
      <c r="P55" s="19"/>
      <c r="Q55" s="19"/>
      <c r="R55" s="7"/>
      <c r="S55" s="7"/>
      <c r="T55" s="5" t="s">
        <v>77</v>
      </c>
      <c r="U55" s="7"/>
      <c r="V55" s="7"/>
      <c r="W55" s="7"/>
      <c r="X55" s="7"/>
      <c r="Y55" s="7"/>
      <c r="Z55" s="7"/>
    </row>
    <row r="56" spans="2:26" ht="17.25" customHeight="1">
      <c r="B56" s="4"/>
      <c r="C56" s="4"/>
      <c r="D56" s="4"/>
      <c r="E56" s="17">
        <v>2</v>
      </c>
      <c r="F56" s="17"/>
      <c r="G56" s="17">
        <v>2</v>
      </c>
      <c r="H56" s="17"/>
      <c r="I56" s="17"/>
      <c r="J56" s="18"/>
      <c r="K56" s="18"/>
      <c r="L56" s="17"/>
      <c r="M56" s="17"/>
      <c r="N56" s="17"/>
      <c r="O56" s="17"/>
      <c r="P56" s="17"/>
      <c r="Q56" s="17"/>
      <c r="R56" s="4">
        <f>SUM(E56:Q57)</f>
        <v>4</v>
      </c>
      <c r="S56" s="4">
        <f>ROUND(R56,0)</f>
        <v>4</v>
      </c>
      <c r="T56" s="6"/>
      <c r="U56" s="4"/>
      <c r="V56" s="4"/>
      <c r="W56" s="4"/>
      <c r="X56" s="4"/>
      <c r="Y56" s="4"/>
      <c r="Z56" s="4"/>
    </row>
    <row r="57" spans="2:26" ht="17.25" customHeight="1">
      <c r="B57" s="7"/>
      <c r="C57" s="7" t="s">
        <v>79</v>
      </c>
      <c r="D57" s="7" t="s">
        <v>82</v>
      </c>
      <c r="E57" s="19"/>
      <c r="F57" s="19"/>
      <c r="G57" s="19"/>
      <c r="H57" s="19"/>
      <c r="I57" s="19"/>
      <c r="J57" s="20"/>
      <c r="K57" s="20"/>
      <c r="L57" s="19"/>
      <c r="M57" s="19"/>
      <c r="N57" s="19"/>
      <c r="O57" s="19"/>
      <c r="P57" s="19"/>
      <c r="Q57" s="19"/>
      <c r="R57" s="7"/>
      <c r="S57" s="7"/>
      <c r="T57" s="5" t="s">
        <v>77</v>
      </c>
      <c r="U57" s="7"/>
      <c r="V57" s="7"/>
      <c r="W57" s="7"/>
      <c r="X57" s="7"/>
      <c r="Y57" s="7"/>
      <c r="Z57" s="7"/>
    </row>
    <row r="58" spans="2:26" ht="17.25" customHeight="1">
      <c r="B58" s="4"/>
      <c r="C58" s="4"/>
      <c r="D58" s="4"/>
      <c r="E58" s="17">
        <v>2</v>
      </c>
      <c r="F58" s="17"/>
      <c r="G58" s="17"/>
      <c r="H58" s="17"/>
      <c r="I58" s="17"/>
      <c r="J58" s="18"/>
      <c r="K58" s="18"/>
      <c r="L58" s="17"/>
      <c r="M58" s="17"/>
      <c r="N58" s="17"/>
      <c r="O58" s="17"/>
      <c r="P58" s="17"/>
      <c r="Q58" s="17"/>
      <c r="R58" s="4">
        <f>SUM(E58:Q59)</f>
        <v>2</v>
      </c>
      <c r="S58" s="4">
        <f>ROUND(R58,0)</f>
        <v>2</v>
      </c>
      <c r="T58" s="6"/>
      <c r="U58" s="4"/>
      <c r="V58" s="4"/>
      <c r="W58" s="4"/>
      <c r="X58" s="4"/>
      <c r="Y58" s="4"/>
      <c r="Z58" s="4"/>
    </row>
    <row r="59" spans="2:26" ht="17.25" customHeight="1">
      <c r="B59" s="7"/>
      <c r="C59" s="7" t="s">
        <v>79</v>
      </c>
      <c r="D59" s="7" t="s">
        <v>513</v>
      </c>
      <c r="E59" s="19"/>
      <c r="F59" s="19"/>
      <c r="G59" s="19"/>
      <c r="H59" s="19"/>
      <c r="I59" s="19"/>
      <c r="J59" s="20"/>
      <c r="K59" s="20"/>
      <c r="L59" s="19"/>
      <c r="M59" s="19"/>
      <c r="N59" s="19"/>
      <c r="O59" s="19"/>
      <c r="P59" s="19"/>
      <c r="Q59" s="19"/>
      <c r="R59" s="7"/>
      <c r="S59" s="7"/>
      <c r="T59" s="5" t="s">
        <v>77</v>
      </c>
      <c r="U59" s="7"/>
      <c r="V59" s="7"/>
      <c r="W59" s="7"/>
      <c r="X59" s="7"/>
      <c r="Y59" s="7"/>
      <c r="Z59" s="7"/>
    </row>
    <row r="60" spans="2:26" ht="17.25" customHeight="1">
      <c r="B60" s="4"/>
      <c r="C60" s="4"/>
      <c r="D60" s="4"/>
      <c r="E60" s="17">
        <v>13</v>
      </c>
      <c r="F60" s="17"/>
      <c r="G60" s="17">
        <v>10</v>
      </c>
      <c r="H60" s="17"/>
      <c r="I60" s="17"/>
      <c r="J60" s="18"/>
      <c r="K60" s="18"/>
      <c r="L60" s="17"/>
      <c r="M60" s="17"/>
      <c r="N60" s="17"/>
      <c r="O60" s="17"/>
      <c r="P60" s="17"/>
      <c r="Q60" s="17"/>
      <c r="R60" s="4">
        <f>SUM(E60:Q61)</f>
        <v>23</v>
      </c>
      <c r="S60" s="4">
        <f>ROUND(R60,0)</f>
        <v>23</v>
      </c>
      <c r="T60" s="6"/>
      <c r="U60" s="4"/>
      <c r="V60" s="4"/>
      <c r="W60" s="4"/>
      <c r="X60" s="4"/>
      <c r="Y60" s="4"/>
      <c r="Z60" s="4"/>
    </row>
    <row r="61" spans="2:26" ht="17.25" customHeight="1">
      <c r="B61" s="7"/>
      <c r="C61" s="7" t="s">
        <v>79</v>
      </c>
      <c r="D61" s="7" t="s">
        <v>81</v>
      </c>
      <c r="E61" s="19"/>
      <c r="F61" s="19"/>
      <c r="G61" s="19"/>
      <c r="H61" s="19"/>
      <c r="I61" s="19"/>
      <c r="J61" s="20"/>
      <c r="K61" s="20"/>
      <c r="L61" s="19"/>
      <c r="M61" s="19"/>
      <c r="N61" s="19"/>
      <c r="O61" s="19"/>
      <c r="P61" s="19"/>
      <c r="Q61" s="19"/>
      <c r="R61" s="7"/>
      <c r="S61" s="7"/>
      <c r="T61" s="5" t="s">
        <v>77</v>
      </c>
      <c r="U61" s="7"/>
      <c r="V61" s="7"/>
      <c r="W61" s="7"/>
      <c r="X61" s="7"/>
      <c r="Y61" s="7"/>
      <c r="Z61" s="7"/>
    </row>
    <row r="62" spans="2:26" ht="17.25" customHeight="1">
      <c r="B62" s="4"/>
      <c r="C62" s="4"/>
      <c r="D62" s="4"/>
      <c r="E62" s="17">
        <v>2</v>
      </c>
      <c r="F62" s="17">
        <v>8</v>
      </c>
      <c r="G62" s="17">
        <v>3</v>
      </c>
      <c r="H62" s="17">
        <v>8</v>
      </c>
      <c r="I62" s="17">
        <v>3</v>
      </c>
      <c r="J62" s="18"/>
      <c r="K62" s="18">
        <v>2</v>
      </c>
      <c r="L62" s="17">
        <v>2</v>
      </c>
      <c r="M62" s="17"/>
      <c r="N62" s="17"/>
      <c r="O62" s="17"/>
      <c r="P62" s="17"/>
      <c r="Q62" s="17"/>
      <c r="R62" s="4">
        <f>SUM(E62:Q63)</f>
        <v>28</v>
      </c>
      <c r="S62" s="4">
        <f>ROUND(R62,0)</f>
        <v>28</v>
      </c>
      <c r="T62" s="6"/>
      <c r="U62" s="4"/>
      <c r="V62" s="4"/>
      <c r="W62" s="4"/>
      <c r="X62" s="4"/>
      <c r="Y62" s="4"/>
      <c r="Z62" s="4"/>
    </row>
    <row r="63" spans="2:26" ht="17.25" customHeight="1">
      <c r="B63" s="7"/>
      <c r="C63" s="7" t="s">
        <v>79</v>
      </c>
      <c r="D63" s="7" t="s">
        <v>80</v>
      </c>
      <c r="E63" s="19"/>
      <c r="F63" s="19"/>
      <c r="G63" s="19"/>
      <c r="H63" s="19"/>
      <c r="I63" s="19"/>
      <c r="J63" s="20"/>
      <c r="K63" s="20"/>
      <c r="L63" s="19"/>
      <c r="M63" s="19"/>
      <c r="N63" s="19"/>
      <c r="O63" s="19"/>
      <c r="P63" s="19"/>
      <c r="Q63" s="19"/>
      <c r="R63" s="7"/>
      <c r="S63" s="7"/>
      <c r="T63" s="5" t="s">
        <v>77</v>
      </c>
      <c r="U63" s="7"/>
      <c r="V63" s="7"/>
      <c r="W63" s="7"/>
      <c r="X63" s="7"/>
      <c r="Y63" s="7"/>
      <c r="Z63" s="7"/>
    </row>
    <row r="64" spans="2:26" ht="17.25" customHeight="1">
      <c r="B64" s="4"/>
      <c r="C64" s="4"/>
      <c r="D64" s="4"/>
      <c r="E64" s="17"/>
      <c r="F64" s="17"/>
      <c r="G64" s="17"/>
      <c r="H64" s="17"/>
      <c r="I64" s="17"/>
      <c r="J64" s="18"/>
      <c r="K64" s="18"/>
      <c r="L64" s="17"/>
      <c r="M64" s="17"/>
      <c r="N64" s="17"/>
      <c r="O64" s="17"/>
      <c r="P64" s="17"/>
      <c r="Q64" s="17"/>
      <c r="R64" s="4"/>
      <c r="S64" s="4"/>
      <c r="T64" s="6"/>
      <c r="U64" s="4"/>
      <c r="V64" s="4"/>
      <c r="W64" s="4"/>
      <c r="X64" s="4"/>
      <c r="Y64" s="4"/>
      <c r="Z64" s="4"/>
    </row>
    <row r="65" spans="1:26" ht="17.25" customHeight="1">
      <c r="B65" s="7"/>
      <c r="C65" s="7"/>
      <c r="D65" s="7"/>
      <c r="E65" s="19"/>
      <c r="F65" s="19"/>
      <c r="G65" s="19"/>
      <c r="H65" s="19"/>
      <c r="I65" s="19"/>
      <c r="J65" s="20"/>
      <c r="K65" s="20"/>
      <c r="L65" s="19"/>
      <c r="M65" s="19"/>
      <c r="N65" s="19"/>
      <c r="O65" s="19"/>
      <c r="P65" s="19"/>
      <c r="Q65" s="19"/>
      <c r="R65" s="7"/>
      <c r="S65" s="7"/>
      <c r="T65" s="5"/>
      <c r="U65" s="7"/>
      <c r="V65" s="7"/>
      <c r="W65" s="7"/>
      <c r="X65" s="7"/>
      <c r="Y65" s="7"/>
      <c r="Z65" s="7"/>
    </row>
    <row r="66" spans="1:26" ht="17.25" customHeight="1">
      <c r="B66" s="4"/>
      <c r="C66" s="4"/>
      <c r="D66" s="4"/>
      <c r="E66" s="17"/>
      <c r="F66" s="17"/>
      <c r="G66" s="17"/>
      <c r="H66" s="17"/>
      <c r="I66" s="17"/>
      <c r="J66" s="18"/>
      <c r="K66" s="18"/>
      <c r="L66" s="17"/>
      <c r="M66" s="17"/>
      <c r="N66" s="17"/>
      <c r="O66" s="17"/>
      <c r="P66" s="17"/>
      <c r="Q66" s="17"/>
      <c r="R66" s="4"/>
      <c r="S66" s="4"/>
      <c r="T66" s="6"/>
      <c r="U66" s="4"/>
      <c r="V66" s="4"/>
      <c r="W66" s="4"/>
      <c r="X66" s="4"/>
      <c r="Y66" s="4"/>
      <c r="Z66" s="4"/>
    </row>
    <row r="67" spans="1:26" ht="17.25" customHeight="1">
      <c r="B67" s="7"/>
      <c r="C67" s="7"/>
      <c r="D67" s="7"/>
      <c r="E67" s="19"/>
      <c r="F67" s="19"/>
      <c r="G67" s="19"/>
      <c r="H67" s="19"/>
      <c r="I67" s="19"/>
      <c r="J67" s="20"/>
      <c r="K67" s="20"/>
      <c r="L67" s="19"/>
      <c r="M67" s="19"/>
      <c r="N67" s="19"/>
      <c r="O67" s="19"/>
      <c r="P67" s="19"/>
      <c r="Q67" s="19"/>
      <c r="R67" s="7"/>
      <c r="S67" s="7"/>
      <c r="T67" s="5"/>
      <c r="U67" s="7"/>
      <c r="V67" s="7"/>
      <c r="W67" s="7"/>
      <c r="X67" s="7"/>
      <c r="Y67" s="7"/>
      <c r="Z67" s="7"/>
    </row>
    <row r="68" spans="1:26" ht="17.25" customHeight="1">
      <c r="B68" s="4"/>
      <c r="C68" s="4"/>
      <c r="D68" s="4"/>
      <c r="E68" s="17"/>
      <c r="F68" s="17"/>
      <c r="G68" s="17"/>
      <c r="H68" s="17"/>
      <c r="I68" s="17"/>
      <c r="J68" s="18"/>
      <c r="K68" s="18"/>
      <c r="L68" s="17"/>
      <c r="M68" s="17"/>
      <c r="N68" s="17"/>
      <c r="O68" s="17"/>
      <c r="P68" s="17"/>
      <c r="Q68" s="17"/>
      <c r="R68" s="4"/>
      <c r="S68" s="4"/>
      <c r="T68" s="6"/>
      <c r="U68" s="4"/>
      <c r="V68" s="4"/>
      <c r="W68" s="4"/>
      <c r="X68" s="4"/>
      <c r="Y68" s="4"/>
      <c r="Z68" s="4"/>
    </row>
    <row r="69" spans="1:26" ht="17.25" customHeight="1">
      <c r="B69" s="7"/>
      <c r="C69" s="7"/>
      <c r="D69" s="7"/>
      <c r="E69" s="19"/>
      <c r="F69" s="19"/>
      <c r="G69" s="19"/>
      <c r="H69" s="19"/>
      <c r="I69" s="19"/>
      <c r="J69" s="20"/>
      <c r="K69" s="20"/>
      <c r="L69" s="19"/>
      <c r="M69" s="19"/>
      <c r="N69" s="19"/>
      <c r="O69" s="19"/>
      <c r="P69" s="19"/>
      <c r="Q69" s="19"/>
      <c r="R69" s="7"/>
      <c r="S69" s="7"/>
      <c r="T69" s="5"/>
      <c r="U69" s="7"/>
      <c r="V69" s="7"/>
      <c r="W69" s="7"/>
      <c r="X69" s="7"/>
      <c r="Y69" s="7"/>
      <c r="Z69" s="7"/>
    </row>
    <row r="70" spans="1:26" ht="17.25" customHeight="1">
      <c r="B70" s="4"/>
      <c r="C70" s="4"/>
      <c r="D70" s="4"/>
      <c r="E70" s="17"/>
      <c r="F70" s="17"/>
      <c r="G70" s="17"/>
      <c r="H70" s="17"/>
      <c r="I70" s="17"/>
      <c r="J70" s="18"/>
      <c r="K70" s="18"/>
      <c r="L70" s="17"/>
      <c r="M70" s="17"/>
      <c r="N70" s="17"/>
      <c r="O70" s="17"/>
      <c r="P70" s="17"/>
      <c r="Q70" s="17"/>
      <c r="R70" s="4"/>
      <c r="S70" s="4"/>
      <c r="T70" s="6"/>
      <c r="U70" s="4"/>
      <c r="V70" s="4"/>
      <c r="W70" s="4"/>
      <c r="X70" s="4"/>
      <c r="Y70" s="4"/>
      <c r="Z70" s="4"/>
    </row>
    <row r="71" spans="1:26" ht="17.25" customHeight="1">
      <c r="B71" s="7"/>
      <c r="C71" s="7"/>
      <c r="D71" s="7"/>
      <c r="E71" s="19"/>
      <c r="F71" s="19"/>
      <c r="G71" s="19"/>
      <c r="H71" s="19"/>
      <c r="I71" s="19"/>
      <c r="J71" s="20"/>
      <c r="K71" s="20"/>
      <c r="L71" s="19"/>
      <c r="M71" s="19"/>
      <c r="N71" s="19"/>
      <c r="O71" s="19"/>
      <c r="P71" s="19"/>
      <c r="Q71" s="19"/>
      <c r="R71" s="7"/>
      <c r="S71" s="7"/>
      <c r="T71" s="5"/>
      <c r="U71" s="7"/>
      <c r="V71" s="7"/>
      <c r="W71" s="7"/>
      <c r="X71" s="7"/>
      <c r="Y71" s="7"/>
      <c r="Z71" s="7"/>
    </row>
    <row r="72" spans="1:26" ht="17.25" customHeight="1">
      <c r="B72" s="4"/>
      <c r="C72" s="4"/>
      <c r="D72" s="4"/>
      <c r="E72" s="17"/>
      <c r="F72" s="21"/>
      <c r="G72" s="17"/>
      <c r="H72" s="21"/>
      <c r="I72" s="17"/>
      <c r="J72" s="22"/>
      <c r="K72" s="18"/>
      <c r="L72" s="17"/>
      <c r="M72" s="17"/>
      <c r="N72" s="17"/>
      <c r="O72" s="17"/>
      <c r="P72" s="17"/>
      <c r="Q72" s="17"/>
      <c r="R72" s="4"/>
      <c r="S72" s="4"/>
      <c r="T72" s="4"/>
      <c r="U72" s="4"/>
      <c r="V72" s="4"/>
      <c r="W72" s="4"/>
      <c r="X72" s="4"/>
      <c r="Y72" s="4"/>
      <c r="Z72" s="4"/>
    </row>
    <row r="73" spans="1:26" ht="17.25" customHeight="1">
      <c r="B73" s="7"/>
      <c r="C73" s="7"/>
      <c r="D73" s="7"/>
      <c r="E73" s="19"/>
      <c r="F73" s="19"/>
      <c r="G73" s="19"/>
      <c r="H73" s="19"/>
      <c r="I73" s="19"/>
      <c r="J73" s="20"/>
      <c r="K73" s="20"/>
      <c r="L73" s="19"/>
      <c r="M73" s="19"/>
      <c r="N73" s="19"/>
      <c r="O73" s="19"/>
      <c r="P73" s="19"/>
      <c r="Q73" s="19"/>
      <c r="R73" s="7"/>
      <c r="S73" s="7"/>
      <c r="T73" s="5"/>
      <c r="U73" s="7"/>
      <c r="V73" s="7"/>
      <c r="W73" s="7"/>
      <c r="X73" s="7"/>
      <c r="Y73" s="7"/>
      <c r="Z73" s="7"/>
    </row>
    <row r="74" spans="1:26" ht="17.25" customHeight="1">
      <c r="B74" s="4"/>
      <c r="C74" s="4"/>
      <c r="D74" s="4"/>
      <c r="E74" s="17"/>
      <c r="F74" s="21"/>
      <c r="G74" s="17"/>
      <c r="H74" s="21"/>
      <c r="I74" s="17"/>
      <c r="J74" s="22"/>
      <c r="K74" s="18"/>
      <c r="L74" s="17"/>
      <c r="M74" s="17"/>
      <c r="N74" s="17"/>
      <c r="O74" s="17"/>
      <c r="P74" s="17"/>
      <c r="Q74" s="17"/>
      <c r="R74" s="4"/>
      <c r="S74" s="4"/>
      <c r="T74" s="4"/>
      <c r="U74" s="4"/>
      <c r="V74" s="4"/>
      <c r="W74" s="4"/>
      <c r="X74" s="4"/>
      <c r="Y74" s="4"/>
      <c r="Z74" s="4"/>
    </row>
    <row r="75" spans="1:26" ht="17.25" customHeight="1">
      <c r="B75" s="7"/>
      <c r="C75" s="7"/>
      <c r="D75" s="7"/>
      <c r="E75" s="19"/>
      <c r="F75" s="19"/>
      <c r="G75" s="19"/>
      <c r="H75" s="19"/>
      <c r="I75" s="19"/>
      <c r="J75" s="20"/>
      <c r="K75" s="20"/>
      <c r="L75" s="19"/>
      <c r="M75" s="19"/>
      <c r="N75" s="19"/>
      <c r="O75" s="19"/>
      <c r="P75" s="19"/>
      <c r="Q75" s="19"/>
      <c r="R75" s="7"/>
      <c r="S75" s="7"/>
      <c r="T75" s="5"/>
      <c r="U75" s="7"/>
      <c r="V75" s="7"/>
      <c r="W75" s="7"/>
      <c r="X75" s="7"/>
      <c r="Y75" s="7"/>
      <c r="Z75" s="7"/>
    </row>
    <row r="76" spans="1:26" ht="17.25" customHeight="1">
      <c r="B76" s="4"/>
      <c r="C76" s="4"/>
      <c r="D76" s="4"/>
      <c r="E76" s="17"/>
      <c r="F76" s="17"/>
      <c r="G76" s="17"/>
      <c r="H76" s="17"/>
      <c r="I76" s="17"/>
      <c r="J76" s="18"/>
      <c r="K76" s="18"/>
      <c r="L76" s="17"/>
      <c r="M76" s="17"/>
      <c r="N76" s="17"/>
      <c r="O76" s="17"/>
      <c r="P76" s="17"/>
      <c r="Q76" s="17"/>
      <c r="R76" s="4"/>
      <c r="S76" s="4"/>
      <c r="T76" s="6"/>
      <c r="U76" s="4"/>
      <c r="V76" s="4"/>
      <c r="W76" s="4"/>
      <c r="X76" s="4"/>
      <c r="Y76" s="4"/>
      <c r="Z76" s="4"/>
    </row>
    <row r="77" spans="1:26" ht="17.25" customHeight="1">
      <c r="B77" s="7"/>
      <c r="C77" s="7"/>
      <c r="D77" s="7"/>
      <c r="E77" s="19"/>
      <c r="F77" s="19"/>
      <c r="G77" s="19"/>
      <c r="H77" s="19"/>
      <c r="I77" s="19"/>
      <c r="J77" s="20"/>
      <c r="K77" s="20"/>
      <c r="L77" s="19"/>
      <c r="M77" s="19"/>
      <c r="N77" s="19"/>
      <c r="O77" s="19"/>
      <c r="P77" s="19"/>
      <c r="Q77" s="19"/>
      <c r="R77" s="7"/>
      <c r="S77" s="7"/>
      <c r="T77" s="5"/>
      <c r="U77" s="7"/>
      <c r="V77" s="7"/>
      <c r="W77" s="7"/>
      <c r="X77" s="7"/>
      <c r="Y77" s="7"/>
      <c r="Z77" s="7"/>
    </row>
    <row r="78" spans="1:26" ht="17.25" customHeight="1">
      <c r="B78" s="4"/>
      <c r="C78" s="4"/>
      <c r="D78" s="4"/>
      <c r="E78" s="17"/>
      <c r="F78" s="17"/>
      <c r="G78" s="17"/>
      <c r="H78" s="17"/>
      <c r="I78" s="17"/>
      <c r="J78" s="18"/>
      <c r="K78" s="18"/>
      <c r="L78" s="17"/>
      <c r="M78" s="17"/>
      <c r="N78" s="17"/>
      <c r="O78" s="17"/>
      <c r="P78" s="17"/>
      <c r="Q78" s="17"/>
      <c r="R78" s="4"/>
      <c r="S78" s="4"/>
      <c r="T78" s="4"/>
      <c r="U78" s="4"/>
      <c r="V78" s="4"/>
      <c r="W78" s="4"/>
      <c r="X78" s="4"/>
      <c r="Y78" s="4"/>
      <c r="Z78" s="4"/>
    </row>
    <row r="79" spans="1:26" ht="17.25" customHeight="1">
      <c r="B79" s="7"/>
      <c r="C79" s="7"/>
      <c r="D79" s="7"/>
      <c r="E79" s="19"/>
      <c r="F79" s="19"/>
      <c r="G79" s="19"/>
      <c r="H79" s="19"/>
      <c r="I79" s="19"/>
      <c r="J79" s="20"/>
      <c r="K79" s="20"/>
      <c r="L79" s="19"/>
      <c r="M79" s="19"/>
      <c r="N79" s="19"/>
      <c r="O79" s="19"/>
      <c r="P79" s="19"/>
      <c r="Q79" s="19"/>
      <c r="R79" s="7"/>
      <c r="S79" s="7"/>
      <c r="T79" s="7"/>
      <c r="U79" s="7"/>
      <c r="V79" s="7"/>
      <c r="W79" s="7"/>
      <c r="X79" s="7"/>
      <c r="Y79" s="7"/>
      <c r="Z79" s="7"/>
    </row>
    <row r="80" spans="1:26" ht="45" customHeight="1">
      <c r="A80" s="1">
        <f>A41+1</f>
        <v>3</v>
      </c>
      <c r="B80" s="8" t="str">
        <f>B41</f>
        <v>数量拾書</v>
      </c>
      <c r="C80" s="8"/>
      <c r="E80" s="10" t="s">
        <v>62</v>
      </c>
      <c r="F80" s="1" t="str">
        <f>F41</f>
        <v>沖縄県立芸術大学美術棟空調設備改修工事</v>
      </c>
      <c r="G80" s="1"/>
      <c r="H80" s="1"/>
      <c r="I80" s="1"/>
      <c r="Z80" s="9" t="str">
        <f>DBCS(A80)</f>
        <v>３</v>
      </c>
    </row>
    <row r="81" spans="2:26" ht="17.25" customHeight="1">
      <c r="B81" s="4"/>
      <c r="C81" s="4"/>
      <c r="D81" s="4"/>
      <c r="E81" s="1606" t="s">
        <v>61</v>
      </c>
      <c r="F81" s="1609"/>
      <c r="G81" s="1609"/>
      <c r="H81" s="1609"/>
      <c r="I81" s="1609"/>
      <c r="J81" s="1609"/>
      <c r="K81" s="1609"/>
      <c r="L81" s="1609"/>
      <c r="M81" s="1609"/>
      <c r="N81" s="1609"/>
      <c r="O81" s="1609"/>
      <c r="P81" s="1609"/>
      <c r="Q81" s="1610"/>
      <c r="R81" s="6"/>
      <c r="S81" s="16"/>
      <c r="T81" s="16"/>
      <c r="U81" s="1606" t="s">
        <v>59</v>
      </c>
      <c r="V81" s="1607"/>
      <c r="W81" s="1607"/>
      <c r="X81" s="1608"/>
      <c r="Y81" s="6" t="s">
        <v>49</v>
      </c>
      <c r="Z81" s="6" t="s">
        <v>50</v>
      </c>
    </row>
    <row r="82" spans="2:26" ht="17.25" customHeight="1">
      <c r="B82" s="5"/>
      <c r="C82" s="5" t="s">
        <v>51</v>
      </c>
      <c r="D82" s="5" t="s">
        <v>60</v>
      </c>
      <c r="E82" s="15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4"/>
      <c r="R82" s="5" t="s">
        <v>52</v>
      </c>
      <c r="S82" s="5" t="s">
        <v>53</v>
      </c>
      <c r="T82" s="5" t="s">
        <v>63</v>
      </c>
      <c r="U82" s="11" t="s">
        <v>54</v>
      </c>
      <c r="V82" s="11" t="s">
        <v>55</v>
      </c>
      <c r="W82" s="11" t="s">
        <v>56</v>
      </c>
      <c r="X82" s="12" t="s">
        <v>57</v>
      </c>
      <c r="Y82" s="5" t="s">
        <v>58</v>
      </c>
      <c r="Z82" s="5" t="s">
        <v>58</v>
      </c>
    </row>
    <row r="83" spans="2:26" ht="17.25" customHeight="1">
      <c r="B83" s="4"/>
      <c r="C83" s="109"/>
      <c r="D83" s="109"/>
      <c r="E83" s="17"/>
      <c r="F83" s="17"/>
      <c r="G83" s="17"/>
      <c r="H83" s="17"/>
      <c r="I83" s="17"/>
      <c r="J83" s="18"/>
      <c r="K83" s="18"/>
      <c r="L83" s="17"/>
      <c r="M83" s="17"/>
      <c r="N83" s="17"/>
      <c r="O83" s="17"/>
      <c r="P83" s="17"/>
      <c r="Q83" s="17"/>
      <c r="R83" s="4"/>
      <c r="S83" s="4"/>
      <c r="T83" s="4"/>
      <c r="U83" s="4"/>
      <c r="V83" s="4"/>
      <c r="W83" s="4"/>
      <c r="X83" s="4"/>
      <c r="Y83" s="4"/>
      <c r="Z83" s="4"/>
    </row>
    <row r="84" spans="2:26" ht="17.25" customHeight="1">
      <c r="B84" s="5">
        <v>3</v>
      </c>
      <c r="C84" s="110" t="s">
        <v>83</v>
      </c>
      <c r="D84" s="111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7"/>
      <c r="S84" s="7"/>
      <c r="T84" s="7"/>
      <c r="U84" s="7"/>
      <c r="V84" s="7"/>
      <c r="W84" s="7"/>
      <c r="X84" s="7"/>
      <c r="Y84" s="7"/>
      <c r="Z84" s="7"/>
    </row>
    <row r="85" spans="2:26" ht="17.25" customHeight="1">
      <c r="B85" s="4"/>
      <c r="C85" s="109" t="s">
        <v>518</v>
      </c>
      <c r="D85" s="283" t="s">
        <v>91</v>
      </c>
      <c r="E85" s="17">
        <v>1</v>
      </c>
      <c r="F85" s="17"/>
      <c r="G85" s="17"/>
      <c r="H85" s="17"/>
      <c r="I85" s="17"/>
      <c r="J85" s="18"/>
      <c r="K85" s="18"/>
      <c r="L85" s="17"/>
      <c r="M85" s="17"/>
      <c r="N85" s="17"/>
      <c r="O85" s="17"/>
      <c r="P85" s="17"/>
      <c r="Q85" s="17"/>
      <c r="R85" s="4">
        <f>SUM(E85:Q86)</f>
        <v>1</v>
      </c>
      <c r="S85" s="4">
        <f>ROUND(R85,0)</f>
        <v>1</v>
      </c>
      <c r="T85" s="6"/>
      <c r="U85" s="4"/>
      <c r="V85" s="4"/>
      <c r="W85" s="4"/>
      <c r="X85" s="4"/>
      <c r="Y85" s="4"/>
      <c r="Z85" s="4"/>
    </row>
    <row r="86" spans="2:26" ht="17.25" customHeight="1">
      <c r="B86" s="7"/>
      <c r="C86" s="110" t="s">
        <v>88</v>
      </c>
      <c r="D86" s="284" t="s">
        <v>520</v>
      </c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7"/>
      <c r="S86" s="7"/>
      <c r="T86" s="5" t="s">
        <v>84</v>
      </c>
      <c r="U86" s="7"/>
      <c r="V86" s="7"/>
      <c r="W86" s="7"/>
      <c r="X86" s="7"/>
      <c r="Y86" s="7"/>
      <c r="Z86" s="7"/>
    </row>
    <row r="87" spans="2:26" ht="17.25" customHeight="1">
      <c r="B87" s="4"/>
      <c r="C87" s="109" t="s">
        <v>519</v>
      </c>
      <c r="D87" s="283" t="s">
        <v>91</v>
      </c>
      <c r="E87" s="17">
        <v>4</v>
      </c>
      <c r="F87" s="17"/>
      <c r="G87" s="17"/>
      <c r="H87" s="17"/>
      <c r="I87" s="17"/>
      <c r="J87" s="18"/>
      <c r="K87" s="18"/>
      <c r="L87" s="17"/>
      <c r="M87" s="17"/>
      <c r="N87" s="17"/>
      <c r="O87" s="17"/>
      <c r="P87" s="17"/>
      <c r="Q87" s="17"/>
      <c r="R87" s="4">
        <f>SUM(E87:Q88)</f>
        <v>4</v>
      </c>
      <c r="S87" s="4">
        <f>ROUND(R87,0)</f>
        <v>4</v>
      </c>
      <c r="T87" s="6"/>
      <c r="U87" s="4"/>
      <c r="V87" s="4"/>
      <c r="W87" s="4"/>
      <c r="X87" s="4"/>
      <c r="Y87" s="4"/>
      <c r="Z87" s="4"/>
    </row>
    <row r="88" spans="2:26" ht="17.25" customHeight="1">
      <c r="B88" s="7"/>
      <c r="C88" s="110" t="s">
        <v>88</v>
      </c>
      <c r="D88" s="284" t="s">
        <v>521</v>
      </c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7"/>
      <c r="S88" s="7"/>
      <c r="T88" s="5" t="s">
        <v>84</v>
      </c>
      <c r="U88" s="7"/>
      <c r="V88" s="7"/>
      <c r="W88" s="7"/>
      <c r="X88" s="7"/>
      <c r="Y88" s="7"/>
      <c r="Z88" s="7"/>
    </row>
    <row r="89" spans="2:26" ht="17.25" customHeight="1">
      <c r="B89" s="4"/>
      <c r="C89" s="109" t="s">
        <v>111</v>
      </c>
      <c r="D89" s="283" t="s">
        <v>113</v>
      </c>
      <c r="E89" s="17">
        <v>9</v>
      </c>
      <c r="F89" s="17"/>
      <c r="G89" s="17"/>
      <c r="H89" s="17"/>
      <c r="I89" s="17"/>
      <c r="J89" s="18"/>
      <c r="K89" s="18"/>
      <c r="L89" s="17"/>
      <c r="M89" s="17"/>
      <c r="N89" s="17"/>
      <c r="O89" s="17"/>
      <c r="P89" s="17"/>
      <c r="Q89" s="17"/>
      <c r="R89" s="4">
        <f>SUM(E89:Q90)</f>
        <v>9</v>
      </c>
      <c r="S89" s="4">
        <f>ROUND(R89,0)</f>
        <v>9</v>
      </c>
      <c r="T89" s="6"/>
      <c r="U89" s="4"/>
      <c r="V89" s="4"/>
      <c r="W89" s="4"/>
      <c r="X89" s="4"/>
      <c r="Y89" s="4"/>
      <c r="Z89" s="4"/>
    </row>
    <row r="90" spans="2:26" ht="17.25" customHeight="1">
      <c r="B90" s="7"/>
      <c r="C90" s="110" t="s">
        <v>112</v>
      </c>
      <c r="D90" s="284" t="s">
        <v>522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7"/>
      <c r="S90" s="7"/>
      <c r="T90" s="5" t="s">
        <v>84</v>
      </c>
      <c r="U90" s="7"/>
      <c r="V90" s="7"/>
      <c r="W90" s="7"/>
      <c r="X90" s="7"/>
      <c r="Y90" s="7"/>
      <c r="Z90" s="7"/>
    </row>
    <row r="91" spans="2:26" ht="17.25" customHeight="1">
      <c r="B91" s="4"/>
      <c r="C91" s="109" t="s">
        <v>114</v>
      </c>
      <c r="D91" s="283" t="s">
        <v>113</v>
      </c>
      <c r="E91" s="17">
        <v>8</v>
      </c>
      <c r="F91" s="17"/>
      <c r="G91" s="17"/>
      <c r="H91" s="17"/>
      <c r="I91" s="17"/>
      <c r="J91" s="18"/>
      <c r="K91" s="18"/>
      <c r="L91" s="17"/>
      <c r="M91" s="17"/>
      <c r="N91" s="17"/>
      <c r="O91" s="17"/>
      <c r="P91" s="17"/>
      <c r="Q91" s="17"/>
      <c r="R91" s="4">
        <f>SUM(E91:Q92)</f>
        <v>8</v>
      </c>
      <c r="S91" s="4">
        <f>ROUND(R91,0)</f>
        <v>8</v>
      </c>
      <c r="T91" s="6"/>
      <c r="U91" s="4"/>
      <c r="V91" s="4"/>
      <c r="W91" s="4"/>
      <c r="X91" s="4"/>
      <c r="Y91" s="4"/>
      <c r="Z91" s="4"/>
    </row>
    <row r="92" spans="2:26" ht="17.25" customHeight="1">
      <c r="B92" s="7"/>
      <c r="C92" s="110" t="s">
        <v>112</v>
      </c>
      <c r="D92" s="284" t="s">
        <v>523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7"/>
      <c r="S92" s="7"/>
      <c r="T92" s="5" t="s">
        <v>84</v>
      </c>
      <c r="U92" s="7"/>
      <c r="V92" s="7"/>
      <c r="W92" s="7"/>
      <c r="X92" s="7"/>
      <c r="Y92" s="7"/>
      <c r="Z92" s="7"/>
    </row>
    <row r="93" spans="2:26" ht="17.25" customHeight="1">
      <c r="B93" s="4"/>
      <c r="C93" s="109" t="s">
        <v>115</v>
      </c>
      <c r="D93" s="283" t="s">
        <v>113</v>
      </c>
      <c r="E93" s="17">
        <v>6</v>
      </c>
      <c r="F93" s="17"/>
      <c r="G93" s="17"/>
      <c r="H93" s="17"/>
      <c r="I93" s="17"/>
      <c r="J93" s="18"/>
      <c r="K93" s="18"/>
      <c r="L93" s="17"/>
      <c r="M93" s="17"/>
      <c r="N93" s="17"/>
      <c r="O93" s="17"/>
      <c r="P93" s="17"/>
      <c r="Q93" s="17"/>
      <c r="R93" s="4">
        <f>SUM(E93:Q94)</f>
        <v>6</v>
      </c>
      <c r="S93" s="4">
        <f>ROUND(R93,0)</f>
        <v>6</v>
      </c>
      <c r="T93" s="6"/>
      <c r="U93" s="4"/>
      <c r="V93" s="4"/>
      <c r="W93" s="4"/>
      <c r="X93" s="4"/>
      <c r="Y93" s="4"/>
      <c r="Z93" s="4"/>
    </row>
    <row r="94" spans="2:26" ht="17.25" customHeight="1">
      <c r="B94" s="7"/>
      <c r="C94" s="110" t="s">
        <v>112</v>
      </c>
      <c r="D94" s="284" t="s">
        <v>524</v>
      </c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7"/>
      <c r="S94" s="7"/>
      <c r="T94" s="5" t="s">
        <v>84</v>
      </c>
      <c r="U94" s="7"/>
      <c r="V94" s="7"/>
      <c r="W94" s="7"/>
      <c r="X94" s="7"/>
      <c r="Y94" s="7"/>
      <c r="Z94" s="7"/>
    </row>
    <row r="95" spans="2:26" ht="17.25" customHeight="1">
      <c r="B95" s="4"/>
      <c r="C95" s="109" t="s">
        <v>116</v>
      </c>
      <c r="D95" s="283" t="s">
        <v>113</v>
      </c>
      <c r="E95" s="17">
        <v>1</v>
      </c>
      <c r="F95" s="17"/>
      <c r="G95" s="17"/>
      <c r="H95" s="17"/>
      <c r="I95" s="17"/>
      <c r="J95" s="18"/>
      <c r="K95" s="18"/>
      <c r="L95" s="17"/>
      <c r="M95" s="17"/>
      <c r="N95" s="17"/>
      <c r="O95" s="17"/>
      <c r="P95" s="17"/>
      <c r="Q95" s="17"/>
      <c r="R95" s="4">
        <f>SUM(E95:Q96)</f>
        <v>1</v>
      </c>
      <c r="S95" s="4">
        <f>ROUND(R95,0)</f>
        <v>1</v>
      </c>
      <c r="T95" s="6"/>
      <c r="U95" s="4"/>
      <c r="V95" s="4"/>
      <c r="W95" s="4"/>
      <c r="X95" s="4"/>
      <c r="Y95" s="4"/>
      <c r="Z95" s="4"/>
    </row>
    <row r="96" spans="2:26" ht="17.25" customHeight="1">
      <c r="B96" s="7"/>
      <c r="C96" s="110" t="s">
        <v>112</v>
      </c>
      <c r="D96" s="284" t="s">
        <v>525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7"/>
      <c r="S96" s="7"/>
      <c r="T96" s="5" t="s">
        <v>84</v>
      </c>
      <c r="U96" s="7"/>
      <c r="V96" s="7"/>
      <c r="W96" s="7"/>
      <c r="X96" s="7"/>
      <c r="Y96" s="7"/>
      <c r="Z96" s="7"/>
    </row>
    <row r="97" spans="2:26" ht="17.25" customHeight="1">
      <c r="B97" s="4"/>
      <c r="C97" s="109" t="s">
        <v>117</v>
      </c>
      <c r="D97" s="283" t="s">
        <v>121</v>
      </c>
      <c r="E97" s="17">
        <v>13</v>
      </c>
      <c r="F97" s="17"/>
      <c r="G97" s="17"/>
      <c r="H97" s="17"/>
      <c r="I97" s="17"/>
      <c r="J97" s="18"/>
      <c r="K97" s="18"/>
      <c r="L97" s="17"/>
      <c r="M97" s="17"/>
      <c r="N97" s="17"/>
      <c r="O97" s="17"/>
      <c r="P97" s="17"/>
      <c r="Q97" s="17"/>
      <c r="R97" s="4">
        <f>SUM(E97:Q98)</f>
        <v>13</v>
      </c>
      <c r="S97" s="4">
        <f>ROUND(R97,0)</f>
        <v>13</v>
      </c>
      <c r="T97" s="6"/>
      <c r="U97" s="4"/>
      <c r="V97" s="4"/>
      <c r="W97" s="4"/>
      <c r="X97" s="4"/>
      <c r="Y97" s="4"/>
      <c r="Z97" s="4"/>
    </row>
    <row r="98" spans="2:26" ht="17.25" customHeight="1">
      <c r="B98" s="7"/>
      <c r="C98" s="110" t="s">
        <v>112</v>
      </c>
      <c r="D98" s="284" t="s">
        <v>527</v>
      </c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7"/>
      <c r="S98" s="7"/>
      <c r="T98" s="5" t="s">
        <v>84</v>
      </c>
      <c r="U98" s="7"/>
      <c r="V98" s="7"/>
      <c r="W98" s="7"/>
      <c r="X98" s="7"/>
      <c r="Y98" s="7"/>
      <c r="Z98" s="7"/>
    </row>
    <row r="99" spans="2:26" ht="17.25" customHeight="1">
      <c r="B99" s="4"/>
      <c r="C99" s="109" t="s">
        <v>118</v>
      </c>
      <c r="D99" s="283" t="s">
        <v>122</v>
      </c>
      <c r="E99" s="17">
        <v>5</v>
      </c>
      <c r="F99" s="17"/>
      <c r="G99" s="17"/>
      <c r="H99" s="17"/>
      <c r="I99" s="17"/>
      <c r="J99" s="18"/>
      <c r="K99" s="18"/>
      <c r="L99" s="17"/>
      <c r="M99" s="17"/>
      <c r="N99" s="17"/>
      <c r="O99" s="17"/>
      <c r="P99" s="17"/>
      <c r="Q99" s="17"/>
      <c r="R99" s="4">
        <f>SUM(E99:Q100)</f>
        <v>5</v>
      </c>
      <c r="S99" s="4">
        <f>ROUND(R99,0)</f>
        <v>5</v>
      </c>
      <c r="T99" s="6"/>
      <c r="U99" s="4"/>
      <c r="V99" s="4"/>
      <c r="W99" s="4"/>
      <c r="X99" s="4"/>
      <c r="Y99" s="4"/>
      <c r="Z99" s="4"/>
    </row>
    <row r="100" spans="2:26" ht="17.25" customHeight="1">
      <c r="B100" s="7"/>
      <c r="C100" s="110" t="s">
        <v>112</v>
      </c>
      <c r="D100" s="284" t="s">
        <v>528</v>
      </c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7"/>
      <c r="S100" s="7"/>
      <c r="T100" s="5" t="s">
        <v>84</v>
      </c>
      <c r="U100" s="7"/>
      <c r="V100" s="7"/>
      <c r="W100" s="7"/>
      <c r="X100" s="7"/>
      <c r="Y100" s="7"/>
      <c r="Z100" s="7"/>
    </row>
    <row r="101" spans="2:26" ht="17.25" customHeight="1">
      <c r="B101" s="4"/>
      <c r="C101" s="109" t="s">
        <v>120</v>
      </c>
      <c r="D101" s="283" t="s">
        <v>340</v>
      </c>
      <c r="E101" s="17">
        <v>3</v>
      </c>
      <c r="F101" s="17"/>
      <c r="G101" s="17"/>
      <c r="H101" s="17"/>
      <c r="I101" s="17"/>
      <c r="J101" s="18"/>
      <c r="K101" s="18"/>
      <c r="L101" s="17"/>
      <c r="M101" s="17"/>
      <c r="N101" s="17"/>
      <c r="O101" s="17"/>
      <c r="P101" s="17"/>
      <c r="Q101" s="17"/>
      <c r="R101" s="4">
        <f>SUM(E101:Q102)</f>
        <v>3</v>
      </c>
      <c r="S101" s="4">
        <f>ROUND(R101,0)</f>
        <v>3</v>
      </c>
      <c r="T101" s="6"/>
      <c r="U101" s="4"/>
      <c r="V101" s="4"/>
      <c r="W101" s="4"/>
      <c r="X101" s="4"/>
      <c r="Y101" s="4"/>
      <c r="Z101" s="4"/>
    </row>
    <row r="102" spans="2:26" ht="17.25" customHeight="1">
      <c r="B102" s="7"/>
      <c r="C102" s="110" t="s">
        <v>112</v>
      </c>
      <c r="D102" s="284" t="s">
        <v>119</v>
      </c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7"/>
      <c r="S102" s="7"/>
      <c r="T102" s="5" t="s">
        <v>84</v>
      </c>
      <c r="U102" s="7"/>
      <c r="V102" s="7"/>
      <c r="W102" s="7"/>
      <c r="X102" s="7"/>
      <c r="Y102" s="7"/>
      <c r="Z102" s="7"/>
    </row>
    <row r="103" spans="2:26" ht="17.25" customHeight="1">
      <c r="B103" s="4"/>
      <c r="C103" s="109" t="s">
        <v>526</v>
      </c>
      <c r="D103" s="283" t="s">
        <v>125</v>
      </c>
      <c r="E103" s="17">
        <v>11</v>
      </c>
      <c r="F103" s="17"/>
      <c r="G103" s="17"/>
      <c r="H103" s="17"/>
      <c r="I103" s="17"/>
      <c r="J103" s="18"/>
      <c r="K103" s="18"/>
      <c r="L103" s="17"/>
      <c r="M103" s="17"/>
      <c r="N103" s="17"/>
      <c r="O103" s="17"/>
      <c r="P103" s="17"/>
      <c r="Q103" s="17"/>
      <c r="R103" s="4">
        <f>SUM(E103:Q104)</f>
        <v>11</v>
      </c>
      <c r="S103" s="4">
        <f>ROUND(R103,0)</f>
        <v>11</v>
      </c>
      <c r="T103" s="6"/>
      <c r="U103" s="4"/>
      <c r="V103" s="4"/>
      <c r="W103" s="4"/>
      <c r="X103" s="4"/>
      <c r="Y103" s="4"/>
      <c r="Z103" s="4"/>
    </row>
    <row r="104" spans="2:26" ht="17.25" customHeight="1">
      <c r="B104" s="7"/>
      <c r="C104" s="110" t="s">
        <v>112</v>
      </c>
      <c r="D104" s="284" t="s">
        <v>341</v>
      </c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7"/>
      <c r="S104" s="7"/>
      <c r="T104" s="5" t="s">
        <v>84</v>
      </c>
      <c r="U104" s="7"/>
      <c r="V104" s="7"/>
      <c r="W104" s="7"/>
      <c r="X104" s="7"/>
      <c r="Y104" s="7"/>
      <c r="Z104" s="7"/>
    </row>
    <row r="105" spans="2:26" ht="17.25" customHeight="1">
      <c r="B105" s="4"/>
      <c r="C105" s="109" t="s">
        <v>123</v>
      </c>
      <c r="D105" s="283" t="s">
        <v>127</v>
      </c>
      <c r="E105" s="17">
        <v>30</v>
      </c>
      <c r="F105" s="17"/>
      <c r="G105" s="17"/>
      <c r="H105" s="17"/>
      <c r="I105" s="17"/>
      <c r="J105" s="18"/>
      <c r="K105" s="18"/>
      <c r="L105" s="17"/>
      <c r="M105" s="17"/>
      <c r="N105" s="17"/>
      <c r="O105" s="17"/>
      <c r="P105" s="17"/>
      <c r="Q105" s="17"/>
      <c r="R105" s="4">
        <f>SUM(E105:Q106)</f>
        <v>30</v>
      </c>
      <c r="S105" s="4">
        <f>ROUND(R105,0)</f>
        <v>30</v>
      </c>
      <c r="T105" s="6"/>
      <c r="U105" s="4"/>
      <c r="V105" s="4"/>
      <c r="W105" s="4"/>
      <c r="X105" s="4"/>
      <c r="Y105" s="4"/>
      <c r="Z105" s="4"/>
    </row>
    <row r="106" spans="2:26" ht="17.25" customHeight="1">
      <c r="B106" s="7"/>
      <c r="C106" s="110" t="s">
        <v>124</v>
      </c>
      <c r="D106" s="284" t="s">
        <v>126</v>
      </c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7"/>
      <c r="S106" s="7"/>
      <c r="T106" s="5" t="s">
        <v>84</v>
      </c>
      <c r="U106" s="7"/>
      <c r="V106" s="7"/>
      <c r="W106" s="7"/>
      <c r="X106" s="7"/>
      <c r="Y106" s="7"/>
      <c r="Z106" s="7"/>
    </row>
    <row r="107" spans="2:26" ht="17.25" customHeight="1">
      <c r="B107" s="4"/>
      <c r="C107" s="109" t="s">
        <v>128</v>
      </c>
      <c r="D107" s="283" t="s">
        <v>129</v>
      </c>
      <c r="E107" s="17">
        <v>5</v>
      </c>
      <c r="F107" s="17"/>
      <c r="G107" s="17"/>
      <c r="H107" s="17"/>
      <c r="I107" s="17"/>
      <c r="J107" s="18"/>
      <c r="K107" s="18"/>
      <c r="L107" s="17"/>
      <c r="M107" s="17"/>
      <c r="N107" s="17"/>
      <c r="O107" s="17"/>
      <c r="P107" s="17"/>
      <c r="Q107" s="17"/>
      <c r="R107" s="4">
        <f>SUM(E107:Q108)</f>
        <v>5</v>
      </c>
      <c r="S107" s="4">
        <f>ROUND(R107,0)</f>
        <v>5</v>
      </c>
      <c r="T107" s="6"/>
      <c r="U107" s="4"/>
      <c r="V107" s="4"/>
      <c r="W107" s="4"/>
      <c r="X107" s="4"/>
      <c r="Y107" s="4"/>
      <c r="Z107" s="4"/>
    </row>
    <row r="108" spans="2:26" ht="17.25" customHeight="1">
      <c r="B108" s="7"/>
      <c r="C108" s="110" t="s">
        <v>124</v>
      </c>
      <c r="D108" s="284" t="s">
        <v>126</v>
      </c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7"/>
      <c r="S108" s="7"/>
      <c r="T108" s="5" t="s">
        <v>84</v>
      </c>
      <c r="U108" s="7"/>
      <c r="V108" s="7"/>
      <c r="W108" s="7"/>
      <c r="X108" s="7"/>
      <c r="Y108" s="7"/>
      <c r="Z108" s="7"/>
    </row>
    <row r="109" spans="2:26" ht="17.25" customHeight="1">
      <c r="B109" s="4"/>
      <c r="C109" s="109" t="s">
        <v>104</v>
      </c>
      <c r="D109" s="109"/>
      <c r="E109" s="17">
        <v>8</v>
      </c>
      <c r="F109" s="17">
        <v>7</v>
      </c>
      <c r="G109" s="17"/>
      <c r="H109" s="17"/>
      <c r="I109" s="17"/>
      <c r="J109" s="18"/>
      <c r="K109" s="18"/>
      <c r="L109" s="17"/>
      <c r="M109" s="17"/>
      <c r="N109" s="17"/>
      <c r="O109" s="17"/>
      <c r="P109" s="17"/>
      <c r="Q109" s="17"/>
      <c r="R109" s="4">
        <f>SUM(E109:Q110)</f>
        <v>15</v>
      </c>
      <c r="S109" s="4">
        <f>ROUND(R109,0)</f>
        <v>15</v>
      </c>
      <c r="T109" s="6"/>
      <c r="U109" s="4"/>
      <c r="V109" s="4"/>
      <c r="W109" s="4"/>
      <c r="X109" s="4"/>
      <c r="Y109" s="4"/>
      <c r="Z109" s="4"/>
    </row>
    <row r="110" spans="2:26" ht="17.25" customHeight="1">
      <c r="B110" s="7"/>
      <c r="C110" s="127" t="s">
        <v>89</v>
      </c>
      <c r="D110" s="127" t="s">
        <v>86</v>
      </c>
      <c r="E110" s="19"/>
      <c r="F110" s="19"/>
      <c r="G110" s="19"/>
      <c r="H110" s="19"/>
      <c r="I110" s="19"/>
      <c r="J110" s="20"/>
      <c r="K110" s="20"/>
      <c r="L110" s="19"/>
      <c r="M110" s="19"/>
      <c r="N110" s="19"/>
      <c r="O110" s="19"/>
      <c r="P110" s="19"/>
      <c r="Q110" s="19"/>
      <c r="R110" s="7"/>
      <c r="S110" s="7"/>
      <c r="T110" s="5" t="s">
        <v>77</v>
      </c>
      <c r="U110" s="7"/>
      <c r="V110" s="7"/>
      <c r="W110" s="7"/>
      <c r="X110" s="7"/>
      <c r="Y110" s="7"/>
      <c r="Z110" s="7"/>
    </row>
    <row r="111" spans="2:26" ht="17.25" customHeight="1">
      <c r="B111" s="4"/>
      <c r="C111" s="109" t="s">
        <v>104</v>
      </c>
      <c r="D111" s="109"/>
      <c r="E111" s="17">
        <v>1</v>
      </c>
      <c r="F111" s="17">
        <v>1</v>
      </c>
      <c r="G111" s="17">
        <v>1</v>
      </c>
      <c r="H111" s="17">
        <v>1</v>
      </c>
      <c r="I111" s="17">
        <v>1</v>
      </c>
      <c r="J111" s="18">
        <v>1</v>
      </c>
      <c r="K111" s="18">
        <v>1</v>
      </c>
      <c r="L111" s="17">
        <v>1</v>
      </c>
      <c r="M111" s="17">
        <v>1</v>
      </c>
      <c r="N111" s="17">
        <v>1</v>
      </c>
      <c r="O111" s="17"/>
      <c r="P111" s="17">
        <v>1</v>
      </c>
      <c r="Q111" s="17">
        <v>1</v>
      </c>
      <c r="R111" s="4">
        <f>SUM(E111:Q112)</f>
        <v>22</v>
      </c>
      <c r="S111" s="4">
        <f>ROUND(R111,0)</f>
        <v>22</v>
      </c>
      <c r="T111" s="6"/>
      <c r="U111" s="4"/>
      <c r="V111" s="4"/>
      <c r="W111" s="4"/>
      <c r="X111" s="4"/>
      <c r="Y111" s="4"/>
      <c r="Z111" s="4"/>
    </row>
    <row r="112" spans="2:26" ht="17.25" customHeight="1">
      <c r="B112" s="7"/>
      <c r="C112" s="127" t="s">
        <v>89</v>
      </c>
      <c r="D112" s="127" t="s">
        <v>131</v>
      </c>
      <c r="E112" s="19">
        <v>1</v>
      </c>
      <c r="F112" s="19">
        <v>1</v>
      </c>
      <c r="G112" s="19">
        <v>1</v>
      </c>
      <c r="H112" s="19">
        <v>1</v>
      </c>
      <c r="I112" s="19">
        <v>1</v>
      </c>
      <c r="J112" s="20">
        <v>1</v>
      </c>
      <c r="K112" s="20"/>
      <c r="L112" s="19">
        <v>1</v>
      </c>
      <c r="M112" s="19">
        <v>1</v>
      </c>
      <c r="N112" s="19">
        <v>1</v>
      </c>
      <c r="O112" s="19">
        <v>1</v>
      </c>
      <c r="P112" s="19"/>
      <c r="Q112" s="19"/>
      <c r="R112" s="7"/>
      <c r="S112" s="7"/>
      <c r="T112" s="5" t="s">
        <v>77</v>
      </c>
      <c r="U112" s="7"/>
      <c r="V112" s="7"/>
      <c r="W112" s="7"/>
      <c r="X112" s="7"/>
      <c r="Y112" s="7"/>
      <c r="Z112" s="7"/>
    </row>
    <row r="113" spans="1:26" ht="17.25" customHeight="1">
      <c r="B113" s="4"/>
      <c r="C113" s="109"/>
      <c r="D113" s="109"/>
      <c r="E113" s="17">
        <v>5</v>
      </c>
      <c r="F113" s="17">
        <v>5</v>
      </c>
      <c r="G113" s="17">
        <v>6.5</v>
      </c>
      <c r="H113" s="17">
        <v>3.5</v>
      </c>
      <c r="I113" s="17">
        <v>4.5</v>
      </c>
      <c r="J113" s="18">
        <v>4.5</v>
      </c>
      <c r="K113" s="18">
        <v>6.5</v>
      </c>
      <c r="L113" s="17">
        <v>6.5</v>
      </c>
      <c r="M113" s="17">
        <v>6.5</v>
      </c>
      <c r="N113" s="17"/>
      <c r="O113" s="17">
        <v>8</v>
      </c>
      <c r="P113" s="17">
        <v>5.5</v>
      </c>
      <c r="Q113" s="17">
        <v>5.5</v>
      </c>
      <c r="R113" s="4">
        <f>SUM(E113:Q114)</f>
        <v>119.5</v>
      </c>
      <c r="S113" s="4">
        <f>ROUND(R113,0)</f>
        <v>120</v>
      </c>
      <c r="T113" s="6"/>
      <c r="U113" s="4"/>
      <c r="V113" s="4"/>
      <c r="W113" s="4"/>
      <c r="X113" s="4"/>
      <c r="Y113" s="4"/>
      <c r="Z113" s="4"/>
    </row>
    <row r="114" spans="1:26" ht="17.25" customHeight="1">
      <c r="B114" s="7"/>
      <c r="C114" s="127" t="s">
        <v>89</v>
      </c>
      <c r="D114" s="127" t="s">
        <v>130</v>
      </c>
      <c r="E114" s="19">
        <v>5.5</v>
      </c>
      <c r="F114" s="19">
        <v>5.5</v>
      </c>
      <c r="G114" s="19">
        <v>6.5</v>
      </c>
      <c r="H114" s="19">
        <v>1</v>
      </c>
      <c r="I114" s="19">
        <v>6.5</v>
      </c>
      <c r="J114" s="20"/>
      <c r="K114" s="20">
        <v>1</v>
      </c>
      <c r="L114" s="19">
        <v>5.5</v>
      </c>
      <c r="M114" s="19">
        <v>5.5</v>
      </c>
      <c r="N114" s="19">
        <v>4</v>
      </c>
      <c r="O114" s="19">
        <v>5.5</v>
      </c>
      <c r="P114" s="19">
        <v>5.5</v>
      </c>
      <c r="Q114" s="19"/>
      <c r="R114" s="7"/>
      <c r="S114" s="7"/>
      <c r="T114" s="5" t="s">
        <v>77</v>
      </c>
      <c r="U114" s="7"/>
      <c r="V114" s="7"/>
      <c r="W114" s="7"/>
      <c r="X114" s="7"/>
      <c r="Y114" s="7"/>
      <c r="Z114" s="7"/>
    </row>
    <row r="115" spans="1:26" ht="17.25" customHeight="1">
      <c r="B115" s="4"/>
      <c r="C115" s="109"/>
      <c r="D115" s="109"/>
      <c r="E115" s="17">
        <v>1</v>
      </c>
      <c r="F115" s="17">
        <v>1</v>
      </c>
      <c r="G115" s="17">
        <v>3</v>
      </c>
      <c r="H115" s="17">
        <v>4.5</v>
      </c>
      <c r="I115" s="17">
        <v>5.5</v>
      </c>
      <c r="J115" s="18">
        <v>1</v>
      </c>
      <c r="K115" s="18">
        <v>1</v>
      </c>
      <c r="L115" s="17">
        <v>3</v>
      </c>
      <c r="M115" s="17">
        <v>1</v>
      </c>
      <c r="N115" s="17">
        <v>3.5</v>
      </c>
      <c r="O115" s="17">
        <v>1</v>
      </c>
      <c r="P115" s="17">
        <v>3</v>
      </c>
      <c r="Q115" s="17">
        <v>3</v>
      </c>
      <c r="R115" s="4">
        <f>SUM(E115:Q123)</f>
        <v>157.5</v>
      </c>
      <c r="S115" s="4">
        <f>ROUND(R115,0)</f>
        <v>158</v>
      </c>
      <c r="T115" s="6"/>
      <c r="U115" s="4"/>
      <c r="V115" s="4"/>
      <c r="W115" s="4"/>
      <c r="X115" s="4"/>
      <c r="Y115" s="4"/>
      <c r="Z115" s="4"/>
    </row>
    <row r="116" spans="1:26" ht="17.25" customHeight="1">
      <c r="B116" s="7"/>
      <c r="C116" s="127" t="s">
        <v>89</v>
      </c>
      <c r="D116" s="127" t="s">
        <v>85</v>
      </c>
      <c r="E116" s="19">
        <v>7</v>
      </c>
      <c r="F116" s="19">
        <v>9.5</v>
      </c>
      <c r="G116" s="19">
        <v>9.5</v>
      </c>
      <c r="H116" s="19">
        <v>1</v>
      </c>
      <c r="I116" s="19">
        <v>6</v>
      </c>
      <c r="J116" s="20">
        <v>7</v>
      </c>
      <c r="K116" s="20">
        <v>1</v>
      </c>
      <c r="L116" s="19">
        <v>1</v>
      </c>
      <c r="M116" s="19">
        <v>3</v>
      </c>
      <c r="N116" s="19">
        <v>1</v>
      </c>
      <c r="O116" s="19">
        <v>3</v>
      </c>
      <c r="P116" s="19">
        <v>1</v>
      </c>
      <c r="Q116" s="19">
        <v>1</v>
      </c>
      <c r="R116" s="7"/>
      <c r="S116" s="7"/>
      <c r="T116" s="5" t="s">
        <v>77</v>
      </c>
      <c r="U116" s="7"/>
      <c r="V116" s="7"/>
      <c r="W116" s="7"/>
      <c r="X116" s="7"/>
      <c r="Y116" s="7"/>
      <c r="Z116" s="7"/>
    </row>
    <row r="117" spans="1:26" ht="17.25" customHeight="1">
      <c r="B117" s="4"/>
      <c r="C117" s="109"/>
      <c r="D117" s="109"/>
      <c r="E117" s="17">
        <v>8</v>
      </c>
      <c r="F117" s="17"/>
      <c r="G117" s="17">
        <v>1</v>
      </c>
      <c r="H117" s="17">
        <v>2</v>
      </c>
      <c r="I117" s="17">
        <v>1</v>
      </c>
      <c r="J117" s="18">
        <v>1</v>
      </c>
      <c r="K117" s="18">
        <v>1</v>
      </c>
      <c r="L117" s="17">
        <v>6</v>
      </c>
      <c r="M117" s="17">
        <v>1</v>
      </c>
      <c r="N117" s="17">
        <v>6</v>
      </c>
      <c r="O117" s="17">
        <v>1</v>
      </c>
      <c r="P117" s="17">
        <v>1</v>
      </c>
      <c r="Q117" s="17">
        <v>1</v>
      </c>
      <c r="R117" s="4"/>
      <c r="S117" s="4"/>
      <c r="T117" s="6"/>
      <c r="U117" s="4"/>
      <c r="V117" s="4"/>
      <c r="W117" s="4"/>
      <c r="X117" s="4"/>
      <c r="Y117" s="4"/>
      <c r="Z117" s="4"/>
    </row>
    <row r="118" spans="1:26" ht="17.25" customHeight="1">
      <c r="B118" s="7"/>
      <c r="C118" s="7" t="s">
        <v>78</v>
      </c>
      <c r="D118" s="7" t="s">
        <v>78</v>
      </c>
      <c r="E118" s="19">
        <v>1</v>
      </c>
      <c r="F118" s="19">
        <v>1</v>
      </c>
      <c r="G118" s="19">
        <v>7.5</v>
      </c>
      <c r="H118" s="19">
        <v>1</v>
      </c>
      <c r="I118" s="19">
        <v>7.5</v>
      </c>
      <c r="J118" s="20">
        <v>2</v>
      </c>
      <c r="K118" s="20">
        <v>1</v>
      </c>
      <c r="L118" s="19">
        <v>4.5</v>
      </c>
      <c r="M118" s="19">
        <v>1</v>
      </c>
      <c r="N118" s="19">
        <v>3.5</v>
      </c>
      <c r="O118" s="19">
        <v>1</v>
      </c>
      <c r="P118" s="19">
        <v>1</v>
      </c>
      <c r="Q118" s="19">
        <v>1</v>
      </c>
      <c r="R118" s="7"/>
      <c r="S118" s="7"/>
      <c r="T118" s="5"/>
      <c r="U118" s="7"/>
      <c r="V118" s="7"/>
      <c r="W118" s="7"/>
      <c r="X118" s="7"/>
      <c r="Y118" s="7"/>
      <c r="Z118" s="7"/>
    </row>
    <row r="119" spans="1:26" ht="45" customHeight="1">
      <c r="A119" s="1">
        <f>A80+1</f>
        <v>4</v>
      </c>
      <c r="B119" s="8" t="str">
        <f>B80</f>
        <v>数量拾書</v>
      </c>
      <c r="C119" s="8"/>
      <c r="E119" s="10" t="s">
        <v>62</v>
      </c>
      <c r="F119" s="1" t="str">
        <f>F80</f>
        <v>沖縄県立芸術大学美術棟空調設備改修工事</v>
      </c>
      <c r="G119" s="1"/>
      <c r="H119" s="1"/>
      <c r="I119" s="1"/>
      <c r="Z119" s="9" t="str">
        <f>DBCS(A119)</f>
        <v>４</v>
      </c>
    </row>
    <row r="120" spans="1:26" ht="17.25" customHeight="1">
      <c r="B120" s="4"/>
      <c r="C120" s="4"/>
      <c r="D120" s="4"/>
      <c r="E120" s="1606" t="s">
        <v>61</v>
      </c>
      <c r="F120" s="1609"/>
      <c r="G120" s="1609"/>
      <c r="H120" s="1609"/>
      <c r="I120" s="1609"/>
      <c r="J120" s="1609"/>
      <c r="K120" s="1609"/>
      <c r="L120" s="1609"/>
      <c r="M120" s="1609"/>
      <c r="N120" s="1609"/>
      <c r="O120" s="1609"/>
      <c r="P120" s="1609"/>
      <c r="Q120" s="1610"/>
      <c r="R120" s="6"/>
      <c r="S120" s="16"/>
      <c r="T120" s="16"/>
      <c r="U120" s="1606" t="s">
        <v>59</v>
      </c>
      <c r="V120" s="1607"/>
      <c r="W120" s="1607"/>
      <c r="X120" s="1608"/>
      <c r="Y120" s="6" t="s">
        <v>49</v>
      </c>
      <c r="Z120" s="6" t="s">
        <v>50</v>
      </c>
    </row>
    <row r="121" spans="1:26" ht="17.25" customHeight="1">
      <c r="B121" s="5"/>
      <c r="C121" s="5" t="s">
        <v>51</v>
      </c>
      <c r="D121" s="5" t="s">
        <v>60</v>
      </c>
      <c r="E121" s="15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4"/>
      <c r="R121" s="5" t="s">
        <v>52</v>
      </c>
      <c r="S121" s="5" t="s">
        <v>53</v>
      </c>
      <c r="T121" s="5" t="s">
        <v>63</v>
      </c>
      <c r="U121" s="11" t="s">
        <v>54</v>
      </c>
      <c r="V121" s="11" t="s">
        <v>55</v>
      </c>
      <c r="W121" s="11" t="s">
        <v>56</v>
      </c>
      <c r="X121" s="12" t="s">
        <v>57</v>
      </c>
      <c r="Y121" s="5" t="s">
        <v>58</v>
      </c>
      <c r="Z121" s="5" t="s">
        <v>58</v>
      </c>
    </row>
    <row r="122" spans="1:26" ht="17.25" customHeight="1">
      <c r="B122" s="4"/>
      <c r="C122" s="109"/>
      <c r="D122" s="109"/>
      <c r="E122" s="17">
        <v>1</v>
      </c>
      <c r="F122" s="17"/>
      <c r="G122" s="17">
        <v>1</v>
      </c>
      <c r="H122" s="17">
        <v>1</v>
      </c>
      <c r="I122" s="17">
        <v>1</v>
      </c>
      <c r="J122" s="18">
        <v>1</v>
      </c>
      <c r="K122" s="18">
        <v>2</v>
      </c>
      <c r="L122" s="17">
        <v>1</v>
      </c>
      <c r="M122" s="17">
        <v>4</v>
      </c>
      <c r="N122" s="17"/>
      <c r="O122" s="17"/>
      <c r="P122" s="17"/>
      <c r="Q122" s="17"/>
      <c r="R122" s="4"/>
      <c r="S122" s="4"/>
      <c r="T122" s="6"/>
      <c r="U122" s="4"/>
      <c r="V122" s="4"/>
      <c r="W122" s="4"/>
      <c r="X122" s="4"/>
      <c r="Y122" s="4"/>
      <c r="Z122" s="4"/>
    </row>
    <row r="123" spans="1:26" ht="17.25" customHeight="1">
      <c r="B123" s="5"/>
      <c r="C123" s="127" t="s">
        <v>89</v>
      </c>
      <c r="D123" s="127" t="s">
        <v>85</v>
      </c>
      <c r="E123" s="19"/>
      <c r="F123" s="19"/>
      <c r="G123" s="19"/>
      <c r="H123" s="19"/>
      <c r="I123" s="19"/>
      <c r="J123" s="20"/>
      <c r="K123" s="20"/>
      <c r="L123" s="19"/>
      <c r="M123" s="19"/>
      <c r="N123" s="19"/>
      <c r="O123" s="19"/>
      <c r="P123" s="19"/>
      <c r="Q123" s="19"/>
      <c r="R123" s="7"/>
      <c r="S123" s="7"/>
      <c r="T123" s="5"/>
      <c r="U123" s="7"/>
      <c r="V123" s="7"/>
      <c r="W123" s="7"/>
      <c r="X123" s="7"/>
      <c r="Y123" s="7"/>
      <c r="Z123" s="7"/>
    </row>
    <row r="124" spans="1:26" ht="17.25" customHeight="1">
      <c r="B124" s="4"/>
      <c r="C124" s="109"/>
      <c r="D124" s="109"/>
      <c r="E124" s="17">
        <v>7</v>
      </c>
      <c r="F124" s="17"/>
      <c r="G124" s="17">
        <v>6</v>
      </c>
      <c r="H124" s="17"/>
      <c r="I124" s="17">
        <v>4</v>
      </c>
      <c r="J124" s="18"/>
      <c r="K124" s="18"/>
      <c r="L124" s="17"/>
      <c r="M124" s="17"/>
      <c r="N124" s="17"/>
      <c r="O124" s="17"/>
      <c r="P124" s="17"/>
      <c r="Q124" s="17"/>
      <c r="R124" s="4">
        <f>SUM(E124:Q125)</f>
        <v>17</v>
      </c>
      <c r="S124" s="4">
        <f>ROUND(R124,0)</f>
        <v>17</v>
      </c>
      <c r="T124" s="6"/>
      <c r="U124" s="4"/>
      <c r="V124" s="4"/>
      <c r="W124" s="4"/>
      <c r="X124" s="4"/>
      <c r="Y124" s="4"/>
      <c r="Z124" s="4"/>
    </row>
    <row r="125" spans="1:26" ht="17.25" customHeight="1">
      <c r="B125" s="7"/>
      <c r="C125" s="110" t="s">
        <v>132</v>
      </c>
      <c r="D125" s="111" t="s">
        <v>130</v>
      </c>
      <c r="E125" s="19"/>
      <c r="F125" s="19"/>
      <c r="G125" s="19"/>
      <c r="H125" s="19"/>
      <c r="I125" s="19"/>
      <c r="J125" s="20"/>
      <c r="K125" s="20"/>
      <c r="L125" s="19"/>
      <c r="M125" s="19"/>
      <c r="N125" s="19"/>
      <c r="O125" s="19"/>
      <c r="P125" s="19"/>
      <c r="Q125" s="19"/>
      <c r="R125" s="7"/>
      <c r="S125" s="7"/>
      <c r="T125" s="5" t="s">
        <v>105</v>
      </c>
      <c r="U125" s="7"/>
      <c r="V125" s="7"/>
      <c r="W125" s="7"/>
      <c r="X125" s="7"/>
      <c r="Y125" s="7"/>
      <c r="Z125" s="7"/>
    </row>
    <row r="126" spans="1:26" ht="17.25" customHeight="1">
      <c r="B126" s="4"/>
      <c r="C126" s="109"/>
      <c r="D126" s="112"/>
      <c r="E126" s="17">
        <v>1</v>
      </c>
      <c r="F126" s="17"/>
      <c r="G126" s="17">
        <v>1</v>
      </c>
      <c r="H126" s="17">
        <v>1</v>
      </c>
      <c r="I126" s="17"/>
      <c r="J126" s="18"/>
      <c r="K126" s="18"/>
      <c r="L126" s="17"/>
      <c r="M126" s="17"/>
      <c r="N126" s="17"/>
      <c r="O126" s="17"/>
      <c r="P126" s="17"/>
      <c r="Q126" s="17"/>
      <c r="R126" s="4">
        <f>SUM(E126:Q127)</f>
        <v>3</v>
      </c>
      <c r="S126" s="4">
        <f>ROUND(R126,0)</f>
        <v>3</v>
      </c>
      <c r="T126" s="6"/>
      <c r="U126" s="4"/>
      <c r="V126" s="4"/>
      <c r="W126" s="4"/>
      <c r="X126" s="4"/>
      <c r="Y126" s="4"/>
      <c r="Z126" s="4"/>
    </row>
    <row r="127" spans="1:26" ht="17.25" customHeight="1">
      <c r="B127" s="7"/>
      <c r="C127" s="110" t="s">
        <v>133</v>
      </c>
      <c r="D127" s="111" t="s">
        <v>85</v>
      </c>
      <c r="E127" s="19"/>
      <c r="F127" s="19"/>
      <c r="G127" s="19"/>
      <c r="H127" s="19"/>
      <c r="I127" s="19"/>
      <c r="J127" s="20"/>
      <c r="K127" s="20"/>
      <c r="L127" s="19"/>
      <c r="M127" s="19"/>
      <c r="N127" s="19"/>
      <c r="O127" s="19"/>
      <c r="P127" s="19"/>
      <c r="Q127" s="19"/>
      <c r="R127" s="7"/>
      <c r="S127" s="7"/>
      <c r="T127" s="5" t="s">
        <v>105</v>
      </c>
      <c r="U127" s="7"/>
      <c r="V127" s="7"/>
      <c r="W127" s="7"/>
      <c r="X127" s="7"/>
      <c r="Y127" s="7"/>
      <c r="Z127" s="7"/>
    </row>
    <row r="128" spans="1:26" ht="17.25" customHeight="1">
      <c r="B128" s="4"/>
      <c r="C128" s="279" t="s">
        <v>244</v>
      </c>
      <c r="D128" s="279"/>
      <c r="E128" s="17"/>
      <c r="F128" s="17"/>
      <c r="G128" s="17"/>
      <c r="H128" s="17"/>
      <c r="I128" s="17"/>
      <c r="J128" s="18"/>
      <c r="K128" s="18"/>
      <c r="L128" s="17"/>
      <c r="M128" s="17"/>
      <c r="N128" s="17"/>
      <c r="O128" s="17"/>
      <c r="P128" s="17"/>
      <c r="Q128" s="17"/>
      <c r="R128" s="4">
        <f>SUM(E128:Q129)</f>
        <v>0</v>
      </c>
      <c r="S128" s="4">
        <f>ROUND(R128,0)</f>
        <v>0</v>
      </c>
      <c r="T128" s="6"/>
      <c r="U128" s="4"/>
      <c r="V128" s="4"/>
      <c r="W128" s="4"/>
      <c r="X128" s="4"/>
      <c r="Y128" s="4"/>
      <c r="Z128" s="4"/>
    </row>
    <row r="129" spans="2:26" ht="17.25" customHeight="1">
      <c r="B129" s="7"/>
      <c r="C129" s="280" t="s">
        <v>245</v>
      </c>
      <c r="D129" s="280" t="s">
        <v>134</v>
      </c>
      <c r="E129" s="19"/>
      <c r="F129" s="19"/>
      <c r="G129" s="19"/>
      <c r="H129" s="19"/>
      <c r="I129" s="19"/>
      <c r="J129" s="20"/>
      <c r="K129" s="20"/>
      <c r="L129" s="19"/>
      <c r="M129" s="19"/>
      <c r="N129" s="19"/>
      <c r="O129" s="19"/>
      <c r="P129" s="19"/>
      <c r="Q129" s="19"/>
      <c r="R129" s="7"/>
      <c r="S129" s="7"/>
      <c r="T129" s="5" t="s">
        <v>135</v>
      </c>
      <c r="U129" s="7"/>
      <c r="V129" s="7"/>
      <c r="W129" s="7"/>
      <c r="X129" s="7"/>
      <c r="Y129" s="7"/>
      <c r="Z129" s="7"/>
    </row>
    <row r="130" spans="2:26" ht="17.25" customHeight="1">
      <c r="B130" s="4"/>
      <c r="C130" s="109"/>
      <c r="D130" s="112"/>
      <c r="E130" s="17">
        <v>6</v>
      </c>
      <c r="F130" s="17"/>
      <c r="G130" s="17">
        <v>4</v>
      </c>
      <c r="H130" s="17"/>
      <c r="I130" s="130"/>
      <c r="J130" s="142"/>
      <c r="K130" s="18"/>
      <c r="L130" s="17"/>
      <c r="M130" s="17"/>
      <c r="N130" s="17"/>
      <c r="O130" s="17"/>
      <c r="P130" s="17"/>
      <c r="Q130" s="17"/>
      <c r="R130" s="4">
        <f>SUM(E130:Q131)</f>
        <v>10</v>
      </c>
      <c r="S130" s="4">
        <f>ROUND(R130,0)</f>
        <v>10</v>
      </c>
      <c r="T130" s="6"/>
      <c r="U130" s="4"/>
      <c r="V130" s="4"/>
      <c r="W130" s="4"/>
      <c r="X130" s="4"/>
      <c r="Y130" s="4"/>
      <c r="Z130" s="4"/>
    </row>
    <row r="131" spans="2:26" ht="17.25" customHeight="1">
      <c r="B131" s="7"/>
      <c r="C131" s="110" t="s">
        <v>136</v>
      </c>
      <c r="D131" s="111" t="s">
        <v>529</v>
      </c>
      <c r="E131" s="19"/>
      <c r="F131" s="19"/>
      <c r="G131" s="19"/>
      <c r="H131" s="19"/>
      <c r="I131" s="19"/>
      <c r="J131" s="20"/>
      <c r="K131" s="20"/>
      <c r="L131" s="19"/>
      <c r="M131" s="19"/>
      <c r="N131" s="19"/>
      <c r="O131" s="19"/>
      <c r="P131" s="19"/>
      <c r="Q131" s="19"/>
      <c r="R131" s="7"/>
      <c r="S131" s="7"/>
      <c r="T131" s="5" t="s">
        <v>105</v>
      </c>
      <c r="U131" s="7"/>
      <c r="V131" s="7"/>
      <c r="W131" s="7"/>
      <c r="X131" s="7"/>
      <c r="Y131" s="7"/>
      <c r="Z131" s="7"/>
    </row>
    <row r="132" spans="2:26" ht="17.25" customHeight="1">
      <c r="B132" s="4"/>
      <c r="C132" s="109"/>
      <c r="D132" s="112"/>
      <c r="E132" s="17">
        <v>4</v>
      </c>
      <c r="F132" s="17">
        <v>4</v>
      </c>
      <c r="G132" s="17"/>
      <c r="H132" s="17">
        <v>2</v>
      </c>
      <c r="I132" s="143">
        <v>2</v>
      </c>
      <c r="J132" s="142"/>
      <c r="K132" s="18">
        <v>2</v>
      </c>
      <c r="L132" s="17">
        <v>2</v>
      </c>
      <c r="M132" s="17"/>
      <c r="N132" s="17"/>
      <c r="O132" s="17"/>
      <c r="P132" s="17"/>
      <c r="Q132" s="17"/>
      <c r="R132" s="4">
        <f>SUM(E132:Q133)</f>
        <v>16</v>
      </c>
      <c r="S132" s="4">
        <f>ROUND(R132,0)</f>
        <v>16</v>
      </c>
      <c r="T132" s="6"/>
      <c r="U132" s="4"/>
      <c r="V132" s="4"/>
      <c r="W132" s="4"/>
      <c r="X132" s="4"/>
      <c r="Y132" s="4"/>
      <c r="Z132" s="4"/>
    </row>
    <row r="133" spans="2:26" ht="17.25" customHeight="1">
      <c r="B133" s="7"/>
      <c r="C133" s="110" t="s">
        <v>136</v>
      </c>
      <c r="D133" s="111" t="s">
        <v>530</v>
      </c>
      <c r="E133" s="19"/>
      <c r="F133" s="19"/>
      <c r="G133" s="19"/>
      <c r="H133" s="19"/>
      <c r="I133" s="19"/>
      <c r="J133" s="20"/>
      <c r="K133" s="20"/>
      <c r="L133" s="19"/>
      <c r="M133" s="19"/>
      <c r="N133" s="19"/>
      <c r="O133" s="19"/>
      <c r="P133" s="19"/>
      <c r="Q133" s="19"/>
      <c r="R133" s="7"/>
      <c r="S133" s="7"/>
      <c r="T133" s="5" t="s">
        <v>105</v>
      </c>
      <c r="U133" s="7"/>
      <c r="V133" s="7"/>
      <c r="W133" s="7"/>
      <c r="X133" s="7"/>
      <c r="Y133" s="7"/>
      <c r="Z133" s="7"/>
    </row>
    <row r="134" spans="2:26" ht="17.25" customHeight="1">
      <c r="B134" s="4"/>
      <c r="C134" s="109"/>
      <c r="D134" s="112"/>
      <c r="E134" s="17">
        <v>2</v>
      </c>
      <c r="F134" s="17"/>
      <c r="G134" s="17">
        <v>2</v>
      </c>
      <c r="H134" s="17"/>
      <c r="I134" s="17"/>
      <c r="J134" s="142"/>
      <c r="K134" s="18"/>
      <c r="L134" s="17"/>
      <c r="M134" s="17"/>
      <c r="N134" s="17"/>
      <c r="O134" s="17"/>
      <c r="P134" s="17"/>
      <c r="Q134" s="17"/>
      <c r="R134" s="4">
        <f>SUM(E134:Q135)</f>
        <v>4</v>
      </c>
      <c r="S134" s="4">
        <f>ROUND(R134,0)</f>
        <v>4</v>
      </c>
      <c r="T134" s="6"/>
      <c r="U134" s="4"/>
      <c r="V134" s="4"/>
      <c r="W134" s="4"/>
      <c r="X134" s="4"/>
      <c r="Y134" s="4"/>
      <c r="Z134" s="4"/>
    </row>
    <row r="135" spans="2:26" ht="17.25" customHeight="1">
      <c r="B135" s="7"/>
      <c r="C135" s="110" t="s">
        <v>136</v>
      </c>
      <c r="D135" s="111" t="s">
        <v>137</v>
      </c>
      <c r="E135" s="19"/>
      <c r="F135" s="19"/>
      <c r="G135" s="19"/>
      <c r="H135" s="19"/>
      <c r="I135" s="19"/>
      <c r="J135" s="20"/>
      <c r="K135" s="20"/>
      <c r="L135" s="19"/>
      <c r="M135" s="19"/>
      <c r="N135" s="19"/>
      <c r="O135" s="19"/>
      <c r="P135" s="19"/>
      <c r="Q135" s="19"/>
      <c r="R135" s="7"/>
      <c r="S135" s="7"/>
      <c r="T135" s="5" t="s">
        <v>105</v>
      </c>
      <c r="U135" s="7"/>
      <c r="V135" s="7"/>
      <c r="W135" s="7"/>
      <c r="X135" s="7"/>
      <c r="Y135" s="7"/>
      <c r="Z135" s="7"/>
    </row>
    <row r="136" spans="2:26" ht="17.25" customHeight="1">
      <c r="B136" s="4"/>
      <c r="C136" s="109"/>
      <c r="D136" s="283"/>
      <c r="E136" s="17"/>
      <c r="F136" s="17"/>
      <c r="G136" s="17"/>
      <c r="H136" s="17"/>
      <c r="I136" s="17"/>
      <c r="J136" s="18"/>
      <c r="K136" s="18"/>
      <c r="L136" s="17"/>
      <c r="M136" s="17"/>
      <c r="N136" s="17"/>
      <c r="O136" s="17"/>
      <c r="P136" s="17"/>
      <c r="Q136" s="17"/>
      <c r="R136" s="4"/>
      <c r="S136" s="4"/>
      <c r="T136" s="6"/>
      <c r="U136" s="4"/>
      <c r="V136" s="4"/>
      <c r="W136" s="4"/>
      <c r="X136" s="4"/>
      <c r="Y136" s="4"/>
      <c r="Z136" s="4"/>
    </row>
    <row r="137" spans="2:26" ht="17.25" customHeight="1">
      <c r="B137" s="7"/>
      <c r="C137" s="110"/>
      <c r="D137" s="284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7"/>
      <c r="S137" s="7"/>
      <c r="T137" s="5"/>
      <c r="U137" s="7"/>
      <c r="V137" s="7"/>
      <c r="W137" s="7"/>
      <c r="X137" s="7"/>
      <c r="Y137" s="7"/>
      <c r="Z137" s="7"/>
    </row>
    <row r="138" spans="2:26" ht="17.25" customHeight="1">
      <c r="B138" s="4"/>
      <c r="C138" s="4"/>
      <c r="D138" s="4"/>
      <c r="E138" s="26"/>
      <c r="F138" s="26"/>
      <c r="G138" s="26"/>
      <c r="H138" s="26"/>
      <c r="I138" s="131"/>
      <c r="J138" s="128"/>
      <c r="K138" s="128"/>
      <c r="L138" s="26"/>
      <c r="M138" s="26"/>
      <c r="N138" s="26"/>
      <c r="O138" s="26"/>
      <c r="P138" s="26"/>
      <c r="Q138" s="26"/>
      <c r="R138" s="4"/>
      <c r="S138" s="4"/>
      <c r="T138" s="6"/>
      <c r="U138" s="4"/>
      <c r="V138" s="4"/>
      <c r="W138" s="4"/>
      <c r="X138" s="4"/>
      <c r="Y138" s="4"/>
      <c r="Z138" s="4"/>
    </row>
    <row r="139" spans="2:26" ht="17.25" customHeight="1">
      <c r="B139" s="7"/>
      <c r="C139" s="7"/>
      <c r="D139" s="7"/>
      <c r="E139" s="25"/>
      <c r="F139" s="25"/>
      <c r="G139" s="25"/>
      <c r="H139" s="25"/>
      <c r="I139" s="25"/>
      <c r="J139" s="129"/>
      <c r="K139" s="129"/>
      <c r="L139" s="25"/>
      <c r="M139" s="25"/>
      <c r="N139" s="25"/>
      <c r="O139" s="25"/>
      <c r="P139" s="25"/>
      <c r="Q139" s="25"/>
      <c r="R139" s="7"/>
      <c r="S139" s="7"/>
      <c r="T139" s="5"/>
      <c r="U139" s="7"/>
      <c r="V139" s="7"/>
      <c r="W139" s="7"/>
      <c r="X139" s="7"/>
      <c r="Y139" s="7"/>
      <c r="Z139" s="7"/>
    </row>
    <row r="140" spans="2:26" ht="17.25" customHeight="1">
      <c r="B140" s="4"/>
      <c r="C140" s="4"/>
      <c r="D140" s="4"/>
      <c r="E140" s="26"/>
      <c r="F140" s="26"/>
      <c r="G140" s="26"/>
      <c r="H140" s="26"/>
      <c r="I140" s="26"/>
      <c r="J140" s="128"/>
      <c r="K140" s="128"/>
      <c r="L140" s="26"/>
      <c r="M140" s="26"/>
      <c r="N140" s="26"/>
      <c r="O140" s="26"/>
      <c r="P140" s="26"/>
      <c r="Q140" s="26"/>
      <c r="R140" s="4"/>
      <c r="S140" s="4"/>
      <c r="T140" s="6"/>
      <c r="U140" s="4"/>
      <c r="V140" s="4"/>
      <c r="W140" s="4"/>
      <c r="X140" s="4"/>
      <c r="Y140" s="4"/>
      <c r="Z140" s="4"/>
    </row>
    <row r="141" spans="2:26" ht="17.25" customHeight="1">
      <c r="B141" s="7"/>
      <c r="C141" s="7"/>
      <c r="D141" s="7"/>
      <c r="E141" s="25"/>
      <c r="F141" s="25"/>
      <c r="G141" s="25"/>
      <c r="H141" s="25"/>
      <c r="I141" s="25"/>
      <c r="J141" s="129"/>
      <c r="K141" s="129"/>
      <c r="L141" s="25"/>
      <c r="M141" s="25"/>
      <c r="N141" s="25"/>
      <c r="O141" s="25"/>
      <c r="P141" s="25"/>
      <c r="Q141" s="25"/>
      <c r="R141" s="7"/>
      <c r="S141" s="7"/>
      <c r="T141" s="5"/>
      <c r="U141" s="7"/>
      <c r="V141" s="7"/>
      <c r="W141" s="7"/>
      <c r="X141" s="7"/>
      <c r="Y141" s="7"/>
      <c r="Z141" s="7"/>
    </row>
    <row r="142" spans="2:26" ht="17.25" customHeight="1">
      <c r="B142" s="4"/>
      <c r="C142" s="4"/>
      <c r="D142" s="4"/>
      <c r="E142" s="17"/>
      <c r="F142" s="21"/>
      <c r="G142" s="17"/>
      <c r="H142" s="21"/>
      <c r="I142" s="17"/>
      <c r="J142" s="22"/>
      <c r="K142" s="18"/>
      <c r="L142" s="17"/>
      <c r="M142" s="17"/>
      <c r="N142" s="17"/>
      <c r="O142" s="17"/>
      <c r="P142" s="17"/>
      <c r="Q142" s="17"/>
      <c r="R142" s="4"/>
      <c r="S142" s="4"/>
      <c r="T142" s="6"/>
      <c r="U142" s="4"/>
      <c r="V142" s="4"/>
      <c r="W142" s="4"/>
      <c r="X142" s="4"/>
      <c r="Y142" s="4"/>
      <c r="Z142" s="4"/>
    </row>
    <row r="143" spans="2:26" ht="17.25" customHeight="1">
      <c r="B143" s="7"/>
      <c r="C143" s="7"/>
      <c r="D143" s="7"/>
      <c r="E143" s="19"/>
      <c r="F143" s="19"/>
      <c r="G143" s="19"/>
      <c r="H143" s="19"/>
      <c r="I143" s="19"/>
      <c r="J143" s="20"/>
      <c r="K143" s="20"/>
      <c r="L143" s="19"/>
      <c r="M143" s="19"/>
      <c r="N143" s="19"/>
      <c r="O143" s="19"/>
      <c r="P143" s="19"/>
      <c r="Q143" s="19"/>
      <c r="R143" s="7"/>
      <c r="S143" s="7"/>
      <c r="T143" s="5"/>
      <c r="U143" s="7"/>
      <c r="V143" s="7"/>
      <c r="W143" s="7"/>
      <c r="X143" s="7"/>
      <c r="Y143" s="7"/>
      <c r="Z143" s="7"/>
    </row>
    <row r="144" spans="2:26" ht="17.25" customHeight="1">
      <c r="B144" s="4"/>
      <c r="C144" s="4"/>
      <c r="D144" s="4"/>
      <c r="E144" s="17"/>
      <c r="F144" s="17"/>
      <c r="G144" s="130"/>
      <c r="H144" s="17"/>
      <c r="I144" s="17"/>
      <c r="J144" s="18"/>
      <c r="K144" s="18"/>
      <c r="L144" s="17"/>
      <c r="M144" s="17"/>
      <c r="N144" s="17"/>
      <c r="O144" s="17"/>
      <c r="P144" s="17"/>
      <c r="Q144" s="17"/>
      <c r="R144" s="4"/>
      <c r="S144" s="4"/>
      <c r="T144" s="6"/>
      <c r="U144" s="4"/>
      <c r="V144" s="4"/>
      <c r="W144" s="4"/>
      <c r="X144" s="4"/>
      <c r="Y144" s="4"/>
      <c r="Z144" s="4"/>
    </row>
    <row r="145" spans="2:26" ht="17.25" customHeight="1">
      <c r="B145" s="7"/>
      <c r="C145" s="7"/>
      <c r="D145" s="7"/>
      <c r="E145" s="19"/>
      <c r="F145" s="19"/>
      <c r="G145" s="19"/>
      <c r="H145" s="19"/>
      <c r="I145" s="19"/>
      <c r="J145" s="20"/>
      <c r="K145" s="20"/>
      <c r="L145" s="19"/>
      <c r="M145" s="19"/>
      <c r="N145" s="19"/>
      <c r="O145" s="19"/>
      <c r="P145" s="19"/>
      <c r="Q145" s="19"/>
      <c r="R145" s="7"/>
      <c r="S145" s="7"/>
      <c r="T145" s="5"/>
      <c r="U145" s="7"/>
      <c r="V145" s="7"/>
      <c r="W145" s="7"/>
      <c r="X145" s="7"/>
      <c r="Y145" s="7"/>
      <c r="Z145" s="7"/>
    </row>
    <row r="146" spans="2:26" ht="17.25" customHeight="1">
      <c r="B146" s="4"/>
      <c r="C146" s="4"/>
      <c r="D146" s="4"/>
      <c r="E146" s="17"/>
      <c r="F146" s="17"/>
      <c r="G146" s="130"/>
      <c r="H146" s="17"/>
      <c r="I146" s="17"/>
      <c r="J146" s="18"/>
      <c r="K146" s="18"/>
      <c r="L146" s="17"/>
      <c r="M146" s="17"/>
      <c r="N146" s="17"/>
      <c r="O146" s="17"/>
      <c r="P146" s="17"/>
      <c r="Q146" s="17"/>
      <c r="R146" s="4"/>
      <c r="S146" s="4"/>
      <c r="T146" s="6"/>
      <c r="U146" s="4"/>
      <c r="V146" s="4"/>
      <c r="W146" s="4"/>
      <c r="X146" s="4"/>
      <c r="Y146" s="4"/>
      <c r="Z146" s="4"/>
    </row>
    <row r="147" spans="2:26" ht="17.25" customHeight="1">
      <c r="B147" s="7"/>
      <c r="C147" s="7"/>
      <c r="D147" s="7"/>
      <c r="E147" s="19"/>
      <c r="F147" s="19"/>
      <c r="G147" s="19"/>
      <c r="H147" s="19"/>
      <c r="I147" s="19"/>
      <c r="J147" s="20"/>
      <c r="K147" s="20"/>
      <c r="L147" s="19"/>
      <c r="M147" s="19"/>
      <c r="N147" s="19"/>
      <c r="O147" s="19"/>
      <c r="P147" s="19"/>
      <c r="Q147" s="19"/>
      <c r="R147" s="7"/>
      <c r="S147" s="7"/>
      <c r="T147" s="5"/>
      <c r="U147" s="7"/>
      <c r="V147" s="7"/>
      <c r="W147" s="7"/>
      <c r="X147" s="7"/>
      <c r="Y147" s="7"/>
      <c r="Z147" s="7"/>
    </row>
    <row r="148" spans="2:26" ht="17.25" customHeight="1">
      <c r="B148" s="4"/>
      <c r="C148" s="4"/>
      <c r="D148" s="4"/>
      <c r="E148" s="17"/>
      <c r="F148" s="17"/>
      <c r="G148" s="130"/>
      <c r="H148" s="17"/>
      <c r="I148" s="17"/>
      <c r="J148" s="18"/>
      <c r="K148" s="18"/>
      <c r="L148" s="17"/>
      <c r="M148" s="17"/>
      <c r="N148" s="17"/>
      <c r="O148" s="17"/>
      <c r="P148" s="17"/>
      <c r="Q148" s="17"/>
      <c r="R148" s="4"/>
      <c r="S148" s="4"/>
      <c r="T148" s="6"/>
      <c r="U148" s="4"/>
      <c r="V148" s="4"/>
      <c r="W148" s="4"/>
      <c r="X148" s="4"/>
      <c r="Y148" s="4"/>
      <c r="Z148" s="4"/>
    </row>
    <row r="149" spans="2:26" ht="17.25" customHeight="1">
      <c r="B149" s="7"/>
      <c r="C149" s="7"/>
      <c r="D149" s="7"/>
      <c r="E149" s="19"/>
      <c r="F149" s="19"/>
      <c r="G149" s="19"/>
      <c r="H149" s="19"/>
      <c r="I149" s="19"/>
      <c r="J149" s="20"/>
      <c r="K149" s="20"/>
      <c r="L149" s="19"/>
      <c r="M149" s="19"/>
      <c r="N149" s="19"/>
      <c r="O149" s="19"/>
      <c r="P149" s="19"/>
      <c r="Q149" s="19"/>
      <c r="R149" s="7"/>
      <c r="S149" s="7"/>
      <c r="T149" s="5"/>
      <c r="U149" s="7"/>
      <c r="V149" s="7"/>
      <c r="W149" s="7"/>
      <c r="X149" s="7"/>
      <c r="Y149" s="7"/>
      <c r="Z149" s="7"/>
    </row>
    <row r="150" spans="2:26" ht="17.25" customHeight="1">
      <c r="B150" s="4"/>
      <c r="C150" s="4"/>
      <c r="D150" s="4"/>
      <c r="E150" s="17"/>
      <c r="F150" s="17"/>
      <c r="G150" s="17"/>
      <c r="H150" s="17"/>
      <c r="I150" s="17"/>
      <c r="J150" s="18"/>
      <c r="K150" s="18"/>
      <c r="L150" s="17"/>
      <c r="M150" s="17"/>
      <c r="N150" s="17"/>
      <c r="O150" s="17"/>
      <c r="P150" s="17"/>
      <c r="Q150" s="17"/>
      <c r="R150" s="4"/>
      <c r="S150" s="4"/>
      <c r="T150" s="6"/>
      <c r="U150" s="4"/>
      <c r="V150" s="4"/>
      <c r="W150" s="4"/>
      <c r="X150" s="4"/>
      <c r="Y150" s="4"/>
      <c r="Z150" s="4"/>
    </row>
    <row r="151" spans="2:26" ht="17.25" customHeight="1">
      <c r="B151" s="7"/>
      <c r="C151" s="7"/>
      <c r="D151" s="7"/>
      <c r="E151" s="19"/>
      <c r="F151" s="19"/>
      <c r="G151" s="19"/>
      <c r="H151" s="19"/>
      <c r="I151" s="19"/>
      <c r="J151" s="20"/>
      <c r="K151" s="20"/>
      <c r="L151" s="19"/>
      <c r="M151" s="19"/>
      <c r="N151" s="19"/>
      <c r="O151" s="19"/>
      <c r="P151" s="19"/>
      <c r="Q151" s="19"/>
      <c r="R151" s="7"/>
      <c r="S151" s="7"/>
      <c r="T151" s="5"/>
      <c r="U151" s="7"/>
      <c r="V151" s="7"/>
      <c r="W151" s="7"/>
      <c r="X151" s="7"/>
      <c r="Y151" s="7"/>
      <c r="Z151" s="7"/>
    </row>
    <row r="152" spans="2:26" ht="17.25" customHeight="1">
      <c r="B152" s="4"/>
      <c r="C152" s="4"/>
      <c r="D152" s="4"/>
      <c r="E152" s="17"/>
      <c r="F152" s="17"/>
      <c r="G152" s="17"/>
      <c r="H152" s="17"/>
      <c r="I152" s="17"/>
      <c r="J152" s="18"/>
      <c r="K152" s="18"/>
      <c r="L152" s="17"/>
      <c r="M152" s="17"/>
      <c r="N152" s="17"/>
      <c r="O152" s="17"/>
      <c r="P152" s="17"/>
      <c r="Q152" s="17"/>
      <c r="R152" s="4"/>
      <c r="S152" s="4"/>
      <c r="T152" s="6"/>
      <c r="U152" s="4"/>
      <c r="V152" s="4"/>
      <c r="W152" s="4"/>
      <c r="X152" s="4"/>
      <c r="Y152" s="4"/>
      <c r="Z152" s="4"/>
    </row>
    <row r="153" spans="2:26" ht="17.25" customHeight="1">
      <c r="B153" s="7"/>
      <c r="C153" s="7"/>
      <c r="D153" s="7"/>
      <c r="E153" s="19"/>
      <c r="F153" s="19"/>
      <c r="G153" s="19"/>
      <c r="H153" s="19"/>
      <c r="I153" s="19"/>
      <c r="J153" s="20"/>
      <c r="K153" s="20"/>
      <c r="L153" s="19"/>
      <c r="M153" s="19"/>
      <c r="N153" s="19"/>
      <c r="O153" s="19"/>
      <c r="P153" s="19"/>
      <c r="Q153" s="19"/>
      <c r="R153" s="7"/>
      <c r="S153" s="7"/>
      <c r="T153" s="5"/>
      <c r="U153" s="7"/>
      <c r="V153" s="7"/>
      <c r="W153" s="7"/>
      <c r="X153" s="7"/>
      <c r="Y153" s="7"/>
      <c r="Z153" s="7"/>
    </row>
    <row r="154" spans="2:26" ht="17.25" customHeight="1">
      <c r="B154" s="4"/>
      <c r="C154" s="4"/>
      <c r="D154" s="4"/>
      <c r="E154" s="17"/>
      <c r="F154" s="17"/>
      <c r="G154" s="17"/>
      <c r="H154" s="17"/>
      <c r="I154" s="17"/>
      <c r="J154" s="18"/>
      <c r="K154" s="18"/>
      <c r="L154" s="17"/>
      <c r="M154" s="17"/>
      <c r="N154" s="17"/>
      <c r="O154" s="17"/>
      <c r="P154" s="17"/>
      <c r="Q154" s="17"/>
      <c r="R154" s="4"/>
      <c r="S154" s="4"/>
      <c r="T154" s="6"/>
      <c r="U154" s="4"/>
      <c r="V154" s="4"/>
      <c r="W154" s="4"/>
      <c r="X154" s="4"/>
      <c r="Y154" s="4"/>
      <c r="Z154" s="4"/>
    </row>
    <row r="155" spans="2:26" ht="17.25" customHeight="1">
      <c r="B155" s="7"/>
      <c r="C155" s="7"/>
      <c r="D155" s="7"/>
      <c r="E155" s="19"/>
      <c r="F155" s="19"/>
      <c r="G155" s="19"/>
      <c r="H155" s="19"/>
      <c r="I155" s="19"/>
      <c r="J155" s="20"/>
      <c r="K155" s="20"/>
      <c r="L155" s="19"/>
      <c r="M155" s="19"/>
      <c r="N155" s="19"/>
      <c r="O155" s="19"/>
      <c r="P155" s="19"/>
      <c r="Q155" s="19"/>
      <c r="R155" s="7"/>
      <c r="S155" s="7"/>
      <c r="T155" s="5"/>
      <c r="U155" s="7"/>
      <c r="V155" s="7"/>
      <c r="W155" s="7"/>
      <c r="X155" s="7"/>
      <c r="Y155" s="7"/>
      <c r="Z155" s="7"/>
    </row>
    <row r="156" spans="2:26" ht="17.25" customHeight="1">
      <c r="B156" s="4"/>
      <c r="C156" s="4"/>
      <c r="D156" s="4"/>
      <c r="E156" s="17"/>
      <c r="F156" s="26"/>
      <c r="G156" s="17"/>
      <c r="H156" s="21"/>
      <c r="I156" s="17"/>
      <c r="J156" s="22"/>
      <c r="K156" s="18"/>
      <c r="L156" s="17"/>
      <c r="M156" s="17"/>
      <c r="N156" s="17"/>
      <c r="O156" s="17"/>
      <c r="P156" s="17"/>
      <c r="Q156" s="17"/>
      <c r="R156" s="4"/>
      <c r="S156" s="4"/>
      <c r="T156" s="6"/>
      <c r="U156" s="4"/>
      <c r="V156" s="4"/>
      <c r="W156" s="4"/>
      <c r="X156" s="4"/>
      <c r="Y156" s="4"/>
      <c r="Z156" s="4"/>
    </row>
    <row r="157" spans="2:26" ht="17.25" customHeight="1">
      <c r="B157" s="7"/>
      <c r="C157" s="7"/>
      <c r="D157" s="7"/>
      <c r="E157" s="19"/>
      <c r="F157" s="19"/>
      <c r="G157" s="19"/>
      <c r="H157" s="19"/>
      <c r="I157" s="19"/>
      <c r="J157" s="20"/>
      <c r="K157" s="20"/>
      <c r="L157" s="19"/>
      <c r="M157" s="19"/>
      <c r="N157" s="19"/>
      <c r="O157" s="19"/>
      <c r="P157" s="19"/>
      <c r="Q157" s="19"/>
      <c r="R157" s="7"/>
      <c r="S157" s="7"/>
      <c r="T157" s="5"/>
      <c r="U157" s="7"/>
      <c r="V157" s="7"/>
      <c r="W157" s="7"/>
      <c r="X157" s="7"/>
      <c r="Y157" s="7"/>
      <c r="Z157" s="7"/>
    </row>
  </sheetData>
  <mergeCells count="8">
    <mergeCell ref="U120:X120"/>
    <mergeCell ref="E81:Q81"/>
    <mergeCell ref="E120:Q120"/>
    <mergeCell ref="U3:X3"/>
    <mergeCell ref="U42:X42"/>
    <mergeCell ref="E3:Q3"/>
    <mergeCell ref="E42:Q42"/>
    <mergeCell ref="U81:X81"/>
  </mergeCells>
  <phoneticPr fontId="2"/>
  <printOptions horizontalCentered="1"/>
  <pageMargins left="0" right="0" top="0.78740157480314965" bottom="0.19685039370078741" header="0" footer="0"/>
  <pageSetup paperSize="9" scale="76" orientation="landscape" horizontalDpi="300" verticalDpi="300" r:id="rId1"/>
  <headerFooter alignWithMargins="0"/>
  <rowBreaks count="3" manualBreakCount="3">
    <brk id="40" min="1" max="25" man="1"/>
    <brk id="79" min="1" max="25" man="1"/>
    <brk id="118" min="1" max="2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Q130"/>
  <sheetViews>
    <sheetView view="pageBreakPreview" zoomScale="70" zoomScaleNormal="100" zoomScaleSheetLayoutView="70" workbookViewId="0">
      <selection activeCell="M124" sqref="M124"/>
    </sheetView>
  </sheetViews>
  <sheetFormatPr defaultColWidth="11" defaultRowHeight="17.25"/>
  <cols>
    <col min="1" max="1" width="5.625" style="29" customWidth="1"/>
    <col min="2" max="2" width="8.625" style="29" customWidth="1"/>
    <col min="3" max="3" width="46.625" style="29" customWidth="1"/>
    <col min="4" max="4" width="35.625" style="29" customWidth="1"/>
    <col min="5" max="5" width="15.625" style="29" customWidth="1"/>
    <col min="6" max="6" width="10.625" style="87" customWidth="1"/>
    <col min="7" max="7" width="15.625" style="24" customWidth="1"/>
    <col min="8" max="8" width="17.625" style="24" customWidth="1"/>
    <col min="9" max="9" width="22.625" style="29" customWidth="1"/>
    <col min="10" max="10" width="2.625" style="29" customWidth="1"/>
    <col min="11" max="11" width="11" style="29"/>
    <col min="12" max="13" width="15.625" style="29" customWidth="1"/>
    <col min="14" max="15" width="11" style="29"/>
    <col min="16" max="16" width="11.375" style="29" bestFit="1" customWidth="1"/>
    <col min="17" max="16384" width="11" style="29"/>
  </cols>
  <sheetData>
    <row r="2" spans="2:9" ht="45" customHeight="1">
      <c r="D2" s="88" t="s">
        <v>37</v>
      </c>
      <c r="F2" s="89"/>
      <c r="G2" s="1611" t="s">
        <v>467</v>
      </c>
      <c r="H2" s="1611"/>
      <c r="I2" s="90" t="s">
        <v>587</v>
      </c>
    </row>
    <row r="3" spans="2:9" ht="17.25" customHeight="1">
      <c r="B3" s="79"/>
      <c r="C3" s="79"/>
      <c r="D3" s="79"/>
      <c r="E3" s="79"/>
      <c r="F3" s="78"/>
      <c r="G3" s="80"/>
      <c r="H3" s="80"/>
      <c r="I3" s="79"/>
    </row>
    <row r="4" spans="2:9" ht="17.25" customHeight="1">
      <c r="B4" s="81" t="s">
        <v>257</v>
      </c>
      <c r="C4" s="81" t="s">
        <v>64</v>
      </c>
      <c r="D4" s="81" t="s">
        <v>65</v>
      </c>
      <c r="E4" s="81" t="s">
        <v>66</v>
      </c>
      <c r="F4" s="81" t="s">
        <v>63</v>
      </c>
      <c r="G4" s="23" t="s">
        <v>67</v>
      </c>
      <c r="H4" s="23" t="s">
        <v>68</v>
      </c>
      <c r="I4" s="81" t="s">
        <v>69</v>
      </c>
    </row>
    <row r="5" spans="2:9" ht="17.25" customHeight="1">
      <c r="B5" s="78"/>
      <c r="C5" s="79"/>
      <c r="D5" s="79"/>
      <c r="E5" s="79"/>
      <c r="F5" s="78"/>
      <c r="G5" s="80"/>
      <c r="H5" s="80"/>
      <c r="I5" s="79"/>
    </row>
    <row r="6" spans="2:9" ht="17.25" customHeight="1">
      <c r="B6" s="81">
        <v>1</v>
      </c>
      <c r="C6" s="82" t="e">
        <f>'内訳書（縦）'!#REF!</f>
        <v>#REF!</v>
      </c>
      <c r="D6" s="335" t="e">
        <f>'内訳書（縦）'!#REF!</f>
        <v>#REF!</v>
      </c>
      <c r="E6" s="82"/>
      <c r="F6" s="81"/>
      <c r="G6" s="83"/>
      <c r="H6" s="83"/>
      <c r="I6" s="82"/>
    </row>
    <row r="7" spans="2:9" ht="17.25" customHeight="1">
      <c r="B7" s="78"/>
      <c r="C7" s="84"/>
      <c r="D7" s="79"/>
      <c r="E7" s="79"/>
      <c r="F7" s="78"/>
      <c r="G7" s="336"/>
      <c r="H7" s="85"/>
      <c r="I7" s="337"/>
    </row>
    <row r="8" spans="2:9" ht="17.25" customHeight="1">
      <c r="B8" s="86"/>
      <c r="C8" s="82" t="s">
        <v>258</v>
      </c>
      <c r="D8" s="82"/>
      <c r="E8" s="82">
        <v>4.5</v>
      </c>
      <c r="F8" s="81" t="s">
        <v>260</v>
      </c>
      <c r="G8" s="285">
        <v>1290</v>
      </c>
      <c r="H8" s="83">
        <f>ROUNDDOWN((E8*G8),0)</f>
        <v>5805</v>
      </c>
      <c r="I8" s="338" t="s">
        <v>590</v>
      </c>
    </row>
    <row r="9" spans="2:9" ht="17.25" customHeight="1">
      <c r="B9" s="78"/>
      <c r="C9" s="84"/>
      <c r="D9" s="79"/>
      <c r="E9" s="79"/>
      <c r="F9" s="78"/>
      <c r="G9" s="336"/>
      <c r="H9" s="85"/>
      <c r="I9" s="337"/>
    </row>
    <row r="10" spans="2:9" ht="17.25" customHeight="1">
      <c r="B10" s="86"/>
      <c r="C10" s="82" t="s">
        <v>261</v>
      </c>
      <c r="D10" s="82"/>
      <c r="E10" s="82">
        <v>3.5</v>
      </c>
      <c r="F10" s="81" t="s">
        <v>260</v>
      </c>
      <c r="G10" s="285">
        <v>2570</v>
      </c>
      <c r="H10" s="83">
        <f>ROUNDDOWN((E10*G10),0)</f>
        <v>8995</v>
      </c>
      <c r="I10" s="338" t="s">
        <v>590</v>
      </c>
    </row>
    <row r="11" spans="2:9" ht="17.25" customHeight="1">
      <c r="B11" s="78"/>
      <c r="C11" s="84"/>
      <c r="D11" s="79"/>
      <c r="E11" s="79"/>
      <c r="F11" s="78"/>
      <c r="G11" s="85"/>
      <c r="H11" s="85"/>
      <c r="I11" s="91"/>
    </row>
    <row r="12" spans="2:9" ht="17.25" customHeight="1">
      <c r="B12" s="86"/>
      <c r="C12" s="82" t="s">
        <v>262</v>
      </c>
      <c r="D12" s="82" t="s">
        <v>263</v>
      </c>
      <c r="E12" s="82">
        <v>1</v>
      </c>
      <c r="F12" s="81" t="s">
        <v>260</v>
      </c>
      <c r="G12" s="93">
        <v>5440</v>
      </c>
      <c r="H12" s="83">
        <f>ROUNDDOWN((E12*G12),0)</f>
        <v>5440</v>
      </c>
      <c r="I12" s="338" t="s">
        <v>590</v>
      </c>
    </row>
    <row r="13" spans="2:9" ht="17.25" customHeight="1">
      <c r="B13" s="78"/>
      <c r="C13" s="84"/>
      <c r="D13" s="79"/>
      <c r="E13" s="79"/>
      <c r="F13" s="78"/>
      <c r="G13" s="85"/>
      <c r="H13" s="85"/>
      <c r="I13" s="91"/>
    </row>
    <row r="14" spans="2:9" ht="17.25" customHeight="1">
      <c r="B14" s="86"/>
      <c r="C14" s="82" t="s">
        <v>465</v>
      </c>
      <c r="D14" s="82"/>
      <c r="E14" s="82">
        <v>0.11</v>
      </c>
      <c r="F14" s="81" t="s">
        <v>264</v>
      </c>
      <c r="G14" s="93">
        <v>8340</v>
      </c>
      <c r="H14" s="83">
        <f>E14*G14</f>
        <v>917.4</v>
      </c>
      <c r="I14" s="338" t="s">
        <v>590</v>
      </c>
    </row>
    <row r="15" spans="2:9" ht="17.25" customHeight="1">
      <c r="B15" s="78"/>
      <c r="C15" s="84"/>
      <c r="D15" s="79"/>
      <c r="E15" s="79"/>
      <c r="F15" s="78"/>
      <c r="G15" s="80"/>
      <c r="H15" s="80"/>
      <c r="I15" s="79"/>
    </row>
    <row r="16" spans="2:9" ht="17.25" customHeight="1">
      <c r="B16" s="81"/>
      <c r="C16" s="94" t="s">
        <v>265</v>
      </c>
      <c r="D16" s="82"/>
      <c r="E16" s="82">
        <v>0.06</v>
      </c>
      <c r="F16" s="81" t="s">
        <v>260</v>
      </c>
      <c r="G16" s="83">
        <v>30600</v>
      </c>
      <c r="H16" s="83">
        <f>E16*G16</f>
        <v>1836</v>
      </c>
      <c r="I16" s="338" t="s">
        <v>591</v>
      </c>
    </row>
    <row r="17" spans="2:17" ht="17.25" customHeight="1">
      <c r="B17" s="78"/>
      <c r="C17" s="84"/>
      <c r="D17" s="79"/>
      <c r="E17" s="79"/>
      <c r="F17" s="78"/>
      <c r="G17" s="80"/>
      <c r="H17" s="80"/>
      <c r="I17" s="79"/>
    </row>
    <row r="18" spans="2:17" ht="17.25" customHeight="1">
      <c r="B18" s="81"/>
      <c r="C18" s="82" t="s">
        <v>267</v>
      </c>
      <c r="D18" s="82" t="s">
        <v>268</v>
      </c>
      <c r="E18" s="82">
        <v>0.45</v>
      </c>
      <c r="F18" s="81" t="s">
        <v>264</v>
      </c>
      <c r="G18" s="83">
        <v>30900</v>
      </c>
      <c r="H18" s="83">
        <f>ROUNDDOWN((E18*G18),0)</f>
        <v>13905</v>
      </c>
      <c r="I18" s="338" t="s">
        <v>590</v>
      </c>
    </row>
    <row r="19" spans="2:17" ht="17.25" customHeight="1">
      <c r="B19" s="78"/>
      <c r="C19" s="84"/>
      <c r="D19" s="79"/>
      <c r="E19" s="79"/>
      <c r="F19" s="78"/>
      <c r="G19" s="80"/>
      <c r="H19" s="80"/>
      <c r="I19" s="79"/>
    </row>
    <row r="20" spans="2:17" ht="17.25" customHeight="1">
      <c r="B20" s="81"/>
      <c r="C20" s="82" t="s">
        <v>269</v>
      </c>
      <c r="D20" s="82" t="s">
        <v>270</v>
      </c>
      <c r="E20" s="82">
        <v>6.39</v>
      </c>
      <c r="F20" s="81" t="s">
        <v>271</v>
      </c>
      <c r="G20" s="83">
        <v>3330</v>
      </c>
      <c r="H20" s="83">
        <f>ROUNDDOWN((E20*G20),0)</f>
        <v>21278</v>
      </c>
      <c r="I20" s="338" t="s">
        <v>594</v>
      </c>
    </row>
    <row r="21" spans="2:17" ht="17.25" customHeight="1">
      <c r="B21" s="78"/>
      <c r="C21" s="84"/>
      <c r="D21" s="79"/>
      <c r="E21" s="79"/>
      <c r="F21" s="78"/>
      <c r="G21" s="80"/>
      <c r="H21" s="80"/>
      <c r="I21" s="79"/>
    </row>
    <row r="22" spans="2:17" ht="17.25" customHeight="1">
      <c r="B22" s="81"/>
      <c r="C22" s="82" t="s">
        <v>272</v>
      </c>
      <c r="D22" s="82" t="s">
        <v>273</v>
      </c>
      <c r="E22" s="82">
        <v>29</v>
      </c>
      <c r="F22" s="81" t="s">
        <v>210</v>
      </c>
      <c r="G22" s="295">
        <v>230</v>
      </c>
      <c r="H22" s="83">
        <f>ROUNDDOWN((E22*G22),0)</f>
        <v>6670</v>
      </c>
      <c r="I22" s="338" t="s">
        <v>591</v>
      </c>
    </row>
    <row r="23" spans="2:17" ht="17.25" customHeight="1">
      <c r="B23" s="78"/>
      <c r="C23" s="84"/>
      <c r="D23" s="79"/>
      <c r="E23" s="79"/>
      <c r="F23" s="78"/>
      <c r="G23" s="80"/>
      <c r="H23" s="80"/>
      <c r="I23" s="79"/>
    </row>
    <row r="24" spans="2:17" ht="17.25" customHeight="1">
      <c r="B24" s="81"/>
      <c r="C24" s="82" t="s">
        <v>274</v>
      </c>
      <c r="D24" s="82"/>
      <c r="E24" s="82">
        <v>0.02</v>
      </c>
      <c r="F24" s="81" t="s">
        <v>259</v>
      </c>
      <c r="G24" s="83">
        <v>30900</v>
      </c>
      <c r="H24" s="83">
        <f>ROUNDDOWN((E24*G24),0)</f>
        <v>618</v>
      </c>
      <c r="I24" s="338" t="s">
        <v>591</v>
      </c>
    </row>
    <row r="25" spans="2:17" ht="17.25" customHeight="1">
      <c r="B25" s="78"/>
      <c r="C25" s="84"/>
      <c r="D25" s="79"/>
      <c r="E25" s="79"/>
      <c r="F25" s="78"/>
      <c r="G25" s="80"/>
      <c r="H25" s="80"/>
      <c r="I25" s="79"/>
    </row>
    <row r="26" spans="2:17" ht="17.25" customHeight="1">
      <c r="B26" s="81"/>
      <c r="C26" s="82" t="s">
        <v>275</v>
      </c>
      <c r="D26" s="82" t="s">
        <v>270</v>
      </c>
      <c r="E26" s="82">
        <v>0.24</v>
      </c>
      <c r="F26" s="81" t="s">
        <v>185</v>
      </c>
      <c r="G26" s="83">
        <v>3330</v>
      </c>
      <c r="H26" s="83">
        <f>ROUNDDOWN((E26*G26),0)</f>
        <v>799</v>
      </c>
      <c r="I26" s="338" t="s">
        <v>594</v>
      </c>
    </row>
    <row r="27" spans="2:17" ht="17.25" customHeight="1">
      <c r="B27" s="78"/>
      <c r="C27" s="84"/>
      <c r="D27" s="96"/>
      <c r="E27" s="79"/>
      <c r="F27" s="78"/>
      <c r="G27" s="80"/>
      <c r="H27" s="80"/>
      <c r="I27" s="79"/>
    </row>
    <row r="28" spans="2:17" ht="17.25" customHeight="1">
      <c r="B28" s="81"/>
      <c r="C28" s="82" t="s">
        <v>276</v>
      </c>
      <c r="D28" s="97"/>
      <c r="E28" s="82">
        <v>0.02</v>
      </c>
      <c r="F28" s="81" t="s">
        <v>259</v>
      </c>
      <c r="G28" s="83">
        <v>44000</v>
      </c>
      <c r="H28" s="83">
        <f>ROUNDDOWN((E28*G28),0)</f>
        <v>880</v>
      </c>
      <c r="I28" s="338" t="s">
        <v>591</v>
      </c>
      <c r="K28" s="287"/>
      <c r="L28" s="288" t="s">
        <v>162</v>
      </c>
      <c r="M28" s="288" t="s">
        <v>163</v>
      </c>
      <c r="N28" s="289"/>
      <c r="O28" s="289" t="s">
        <v>320</v>
      </c>
      <c r="P28" s="289" t="s">
        <v>164</v>
      </c>
      <c r="Q28" s="289" t="s">
        <v>165</v>
      </c>
    </row>
    <row r="29" spans="2:17" ht="17.25" customHeight="1">
      <c r="B29" s="78"/>
      <c r="C29" s="84"/>
      <c r="D29" s="79"/>
      <c r="E29" s="79"/>
      <c r="F29" s="78"/>
      <c r="G29" s="80"/>
      <c r="H29" s="80"/>
      <c r="I29" s="79"/>
      <c r="K29" s="79"/>
      <c r="L29" s="78" t="s">
        <v>363</v>
      </c>
      <c r="M29" s="78" t="s">
        <v>596</v>
      </c>
      <c r="N29" s="79"/>
      <c r="O29" s="79"/>
      <c r="P29" s="79"/>
      <c r="Q29" s="79"/>
    </row>
    <row r="30" spans="2:17" ht="17.25" customHeight="1">
      <c r="B30" s="81"/>
      <c r="C30" s="94" t="s">
        <v>277</v>
      </c>
      <c r="D30" s="82" t="s">
        <v>278</v>
      </c>
      <c r="E30" s="82">
        <v>1</v>
      </c>
      <c r="F30" s="81" t="s">
        <v>279</v>
      </c>
      <c r="G30" s="83">
        <f>Q30</f>
        <v>60000</v>
      </c>
      <c r="H30" s="83">
        <f>ROUNDDOWN((E30*G30),0)</f>
        <v>60000</v>
      </c>
      <c r="I30" s="92" t="s">
        <v>466</v>
      </c>
      <c r="K30" s="81" t="str">
        <f>C30</f>
        <v>ﾏﾝﾎｰﾙ</v>
      </c>
      <c r="L30" s="83">
        <v>60200</v>
      </c>
      <c r="M30" s="285">
        <v>59800</v>
      </c>
      <c r="N30" s="285"/>
      <c r="O30" s="285">
        <f>AVERAGE(L30:M30)</f>
        <v>60000</v>
      </c>
      <c r="P30" s="82">
        <v>1</v>
      </c>
      <c r="Q30" s="82">
        <f>ROUND((O30*P30),2)</f>
        <v>60000</v>
      </c>
    </row>
    <row r="31" spans="2:17" ht="17.25" customHeight="1">
      <c r="B31" s="300"/>
      <c r="C31" s="84"/>
      <c r="D31" s="79"/>
      <c r="E31" s="79"/>
      <c r="F31" s="78"/>
      <c r="G31" s="80"/>
      <c r="H31" s="80"/>
      <c r="I31" s="79"/>
    </row>
    <row r="32" spans="2:17" ht="17.25" customHeight="1">
      <c r="B32" s="300"/>
      <c r="C32" s="82" t="s">
        <v>280</v>
      </c>
      <c r="D32" s="82" t="s">
        <v>282</v>
      </c>
      <c r="E32" s="82">
        <v>0.05</v>
      </c>
      <c r="F32" s="81" t="s">
        <v>47</v>
      </c>
      <c r="G32" s="83">
        <f>H30</f>
        <v>60000</v>
      </c>
      <c r="H32" s="83">
        <f>ROUNDDOWN((E32*G32),0)</f>
        <v>3000</v>
      </c>
      <c r="I32" s="123"/>
    </row>
    <row r="33" spans="2:17" ht="17.25" customHeight="1">
      <c r="B33" s="78"/>
      <c r="C33" s="84"/>
      <c r="D33" s="79"/>
      <c r="E33" s="79"/>
      <c r="F33" s="78"/>
      <c r="G33" s="80"/>
      <c r="H33" s="80"/>
      <c r="I33" s="79"/>
    </row>
    <row r="34" spans="2:17" ht="17.25" customHeight="1">
      <c r="B34" s="81"/>
      <c r="C34" s="82" t="s">
        <v>283</v>
      </c>
      <c r="D34" s="82"/>
      <c r="E34" s="82">
        <v>0.67</v>
      </c>
      <c r="F34" s="81" t="s">
        <v>48</v>
      </c>
      <c r="G34" s="83">
        <f>19600*1.1</f>
        <v>21560</v>
      </c>
      <c r="H34" s="83">
        <f>ROUNDDOWN((E34*G34),0)</f>
        <v>14445</v>
      </c>
      <c r="I34" s="92" t="s">
        <v>592</v>
      </c>
    </row>
    <row r="35" spans="2:17" ht="17.25" customHeight="1">
      <c r="B35" s="78"/>
      <c r="C35" s="84"/>
      <c r="D35" s="79"/>
      <c r="E35" s="79"/>
      <c r="F35" s="78"/>
      <c r="G35" s="80"/>
      <c r="H35" s="80"/>
      <c r="I35" s="79"/>
    </row>
    <row r="36" spans="2:17" ht="17.25" customHeight="1">
      <c r="B36" s="81"/>
      <c r="C36" s="82" t="s">
        <v>284</v>
      </c>
      <c r="D36" s="82"/>
      <c r="E36" s="82">
        <v>0.15</v>
      </c>
      <c r="F36" s="81" t="s">
        <v>48</v>
      </c>
      <c r="G36" s="83">
        <f>17200*1.1</f>
        <v>18920</v>
      </c>
      <c r="H36" s="83">
        <f>ROUNDDOWN((E36*G36),0)</f>
        <v>2838</v>
      </c>
      <c r="I36" s="92" t="s">
        <v>593</v>
      </c>
      <c r="K36" s="287"/>
      <c r="L36" s="288" t="s">
        <v>162</v>
      </c>
      <c r="M36" s="288" t="s">
        <v>163</v>
      </c>
      <c r="N36" s="289"/>
      <c r="O36" s="289" t="s">
        <v>320</v>
      </c>
      <c r="P36" s="289" t="s">
        <v>164</v>
      </c>
      <c r="Q36" s="289" t="s">
        <v>165</v>
      </c>
    </row>
    <row r="37" spans="2:17" ht="17.25" customHeight="1">
      <c r="B37" s="300"/>
      <c r="C37" s="84"/>
      <c r="D37" s="79"/>
      <c r="E37" s="79"/>
      <c r="F37" s="78"/>
      <c r="G37" s="80"/>
      <c r="H37" s="80"/>
      <c r="I37" s="79"/>
      <c r="K37" s="79"/>
      <c r="L37" s="78" t="s">
        <v>364</v>
      </c>
      <c r="M37" s="78" t="s">
        <v>597</v>
      </c>
      <c r="N37" s="79"/>
      <c r="O37" s="79"/>
      <c r="P37" s="79"/>
      <c r="Q37" s="79"/>
    </row>
    <row r="38" spans="2:17" ht="17.25" customHeight="1">
      <c r="B38" s="300"/>
      <c r="C38" s="82" t="s">
        <v>285</v>
      </c>
      <c r="D38" s="82" t="s">
        <v>287</v>
      </c>
      <c r="E38" s="82">
        <v>0</v>
      </c>
      <c r="F38" s="81" t="s">
        <v>288</v>
      </c>
      <c r="G38" s="83">
        <f>Q38</f>
        <v>36500</v>
      </c>
      <c r="H38" s="83">
        <f>ROUNDDOWN((E38*G38),0)</f>
        <v>0</v>
      </c>
      <c r="I38" s="92" t="s">
        <v>466</v>
      </c>
      <c r="K38" s="81"/>
      <c r="L38" s="83">
        <v>36000</v>
      </c>
      <c r="M38" s="285">
        <v>37000</v>
      </c>
      <c r="N38" s="285"/>
      <c r="O38" s="285">
        <f>AVERAGE(L38:M38)</f>
        <v>36500</v>
      </c>
      <c r="P38" s="82">
        <v>1</v>
      </c>
      <c r="Q38" s="82">
        <f>ROUND((O38*P38),2)</f>
        <v>36500</v>
      </c>
    </row>
    <row r="39" spans="2:17" ht="17.25" customHeight="1">
      <c r="B39" s="78"/>
      <c r="C39" s="84"/>
      <c r="D39" s="79"/>
      <c r="E39" s="79"/>
      <c r="F39" s="78"/>
      <c r="G39" s="80"/>
      <c r="H39" s="80"/>
      <c r="I39" s="79"/>
    </row>
    <row r="40" spans="2:17" ht="17.25" customHeight="1">
      <c r="B40" s="81"/>
      <c r="C40" s="82" t="s">
        <v>44</v>
      </c>
      <c r="D40" s="82" t="s">
        <v>595</v>
      </c>
      <c r="E40" s="82">
        <v>0.18</v>
      </c>
      <c r="F40" s="81" t="s">
        <v>47</v>
      </c>
      <c r="G40" s="83">
        <f>H34+H36</f>
        <v>17283</v>
      </c>
      <c r="H40" s="83">
        <f>ROUNDDOWN((E40*G40),0)</f>
        <v>3110</v>
      </c>
      <c r="I40" s="123"/>
    </row>
    <row r="41" spans="2:17" ht="17.25" customHeight="1">
      <c r="B41" s="78"/>
      <c r="C41" s="84"/>
      <c r="D41" s="79"/>
      <c r="E41" s="79"/>
      <c r="F41" s="78"/>
      <c r="G41" s="80"/>
      <c r="H41" s="80"/>
      <c r="I41" s="79"/>
    </row>
    <row r="42" spans="2:17" ht="17.25" customHeight="1">
      <c r="B42" s="86"/>
      <c r="C42" s="81" t="s">
        <v>45</v>
      </c>
      <c r="D42" s="81"/>
      <c r="E42" s="82"/>
      <c r="F42" s="81"/>
      <c r="G42" s="83"/>
      <c r="H42" s="83">
        <f>SUM(H7:H40)</f>
        <v>150536.4</v>
      </c>
      <c r="I42" s="98"/>
    </row>
    <row r="43" spans="2:17" ht="17.25" customHeight="1">
      <c r="B43" s="78"/>
      <c r="C43" s="79"/>
      <c r="D43" s="79"/>
      <c r="E43" s="79"/>
      <c r="F43" s="78"/>
      <c r="G43" s="80"/>
      <c r="H43" s="99"/>
      <c r="I43" s="79"/>
    </row>
    <row r="44" spans="2:17" ht="17.25" customHeight="1">
      <c r="B44" s="81"/>
      <c r="C44" s="81" t="s">
        <v>46</v>
      </c>
      <c r="D44" s="82"/>
      <c r="E44" s="82"/>
      <c r="F44" s="81"/>
      <c r="G44" s="23" t="s">
        <v>256</v>
      </c>
      <c r="H44" s="100">
        <f>ROUND(H42,-3)</f>
        <v>151000</v>
      </c>
      <c r="I44" s="82"/>
    </row>
    <row r="45" spans="2:17" ht="45" customHeight="1">
      <c r="D45" s="88" t="s">
        <v>37</v>
      </c>
      <c r="F45" s="89"/>
      <c r="G45" s="1611" t="s">
        <v>467</v>
      </c>
      <c r="H45" s="1611"/>
      <c r="I45" s="90" t="s">
        <v>588</v>
      </c>
    </row>
    <row r="46" spans="2:17" ht="17.25" customHeight="1">
      <c r="B46" s="79"/>
      <c r="C46" s="79"/>
      <c r="D46" s="79"/>
      <c r="E46" s="79"/>
      <c r="F46" s="78"/>
      <c r="G46" s="80"/>
      <c r="H46" s="80"/>
      <c r="I46" s="79"/>
    </row>
    <row r="47" spans="2:17" ht="17.25" customHeight="1">
      <c r="B47" s="81" t="s">
        <v>257</v>
      </c>
      <c r="C47" s="81" t="s">
        <v>64</v>
      </c>
      <c r="D47" s="81" t="s">
        <v>65</v>
      </c>
      <c r="E47" s="81" t="s">
        <v>66</v>
      </c>
      <c r="F47" s="81" t="s">
        <v>63</v>
      </c>
      <c r="G47" s="23" t="s">
        <v>67</v>
      </c>
      <c r="H47" s="23" t="s">
        <v>68</v>
      </c>
      <c r="I47" s="81" t="s">
        <v>69</v>
      </c>
    </row>
    <row r="48" spans="2:17" ht="17.25" customHeight="1">
      <c r="B48" s="78"/>
      <c r="C48" s="79"/>
      <c r="D48" s="79"/>
      <c r="E48" s="79"/>
      <c r="F48" s="78"/>
      <c r="G48" s="80"/>
      <c r="H48" s="80"/>
      <c r="I48" s="79"/>
    </row>
    <row r="49" spans="2:9" ht="17.25" customHeight="1">
      <c r="B49" s="81">
        <f>B6+1</f>
        <v>2</v>
      </c>
      <c r="C49" s="82" t="e">
        <f>'内訳書（縦）'!#REF!</f>
        <v>#REF!</v>
      </c>
      <c r="D49" s="335" t="e">
        <f>'内訳書（縦）'!#REF!</f>
        <v>#REF!</v>
      </c>
      <c r="E49" s="82"/>
      <c r="F49" s="81"/>
      <c r="G49" s="83"/>
      <c r="H49" s="83"/>
      <c r="I49" s="82"/>
    </row>
    <row r="50" spans="2:9" ht="17.25" customHeight="1">
      <c r="B50" s="78"/>
      <c r="C50" s="84"/>
      <c r="D50" s="79"/>
      <c r="E50" s="79"/>
      <c r="F50" s="78"/>
      <c r="G50" s="336"/>
      <c r="H50" s="85"/>
      <c r="I50" s="337"/>
    </row>
    <row r="51" spans="2:9" ht="17.25" customHeight="1">
      <c r="B51" s="86"/>
      <c r="C51" s="82" t="s">
        <v>258</v>
      </c>
      <c r="D51" s="82"/>
      <c r="E51" s="82">
        <v>4.84</v>
      </c>
      <c r="F51" s="81" t="s">
        <v>259</v>
      </c>
      <c r="G51" s="285">
        <v>1290</v>
      </c>
      <c r="H51" s="83">
        <f>ROUNDDOWN((E51*G51),0)</f>
        <v>6243</v>
      </c>
      <c r="I51" s="338" t="s">
        <v>590</v>
      </c>
    </row>
    <row r="52" spans="2:9" ht="17.25" customHeight="1">
      <c r="B52" s="78"/>
      <c r="C52" s="84"/>
      <c r="D52" s="79"/>
      <c r="E52" s="79"/>
      <c r="F52" s="78"/>
      <c r="G52" s="336"/>
      <c r="H52" s="85"/>
      <c r="I52" s="337"/>
    </row>
    <row r="53" spans="2:9" ht="17.25" customHeight="1">
      <c r="B53" s="86"/>
      <c r="C53" s="82" t="s">
        <v>261</v>
      </c>
      <c r="D53" s="82"/>
      <c r="E53" s="82">
        <v>3.77</v>
      </c>
      <c r="F53" s="81" t="s">
        <v>259</v>
      </c>
      <c r="G53" s="285">
        <v>2570</v>
      </c>
      <c r="H53" s="83">
        <f>ROUNDDOWN((E53*G53),0)</f>
        <v>9688</v>
      </c>
      <c r="I53" s="338" t="s">
        <v>590</v>
      </c>
    </row>
    <row r="54" spans="2:9" ht="17.25" customHeight="1">
      <c r="B54" s="78"/>
      <c r="C54" s="84"/>
      <c r="D54" s="79"/>
      <c r="E54" s="79"/>
      <c r="F54" s="78"/>
      <c r="G54" s="85"/>
      <c r="H54" s="85"/>
      <c r="I54" s="91"/>
    </row>
    <row r="55" spans="2:9" ht="17.25" customHeight="1">
      <c r="B55" s="86"/>
      <c r="C55" s="82" t="s">
        <v>262</v>
      </c>
      <c r="D55" s="82" t="s">
        <v>263</v>
      </c>
      <c r="E55" s="82">
        <v>1.07</v>
      </c>
      <c r="F55" s="81" t="s">
        <v>260</v>
      </c>
      <c r="G55" s="93">
        <v>5440</v>
      </c>
      <c r="H55" s="83">
        <f>ROUNDDOWN((E55*G55),0)</f>
        <v>5820</v>
      </c>
      <c r="I55" s="338" t="s">
        <v>590</v>
      </c>
    </row>
    <row r="56" spans="2:9" ht="17.25" customHeight="1">
      <c r="B56" s="78"/>
      <c r="C56" s="84"/>
      <c r="D56" s="79"/>
      <c r="E56" s="79"/>
      <c r="F56" s="78"/>
      <c r="G56" s="85"/>
      <c r="H56" s="85"/>
      <c r="I56" s="91"/>
    </row>
    <row r="57" spans="2:9" ht="17.25" customHeight="1">
      <c r="B57" s="86"/>
      <c r="C57" s="82" t="s">
        <v>465</v>
      </c>
      <c r="D57" s="82"/>
      <c r="E57" s="82">
        <v>0.11</v>
      </c>
      <c r="F57" s="81" t="s">
        <v>260</v>
      </c>
      <c r="G57" s="93">
        <v>8340</v>
      </c>
      <c r="H57" s="83">
        <f>E57*G57</f>
        <v>917.4</v>
      </c>
      <c r="I57" s="338" t="s">
        <v>590</v>
      </c>
    </row>
    <row r="58" spans="2:9" ht="17.25" customHeight="1">
      <c r="B58" s="78"/>
      <c r="C58" s="84"/>
      <c r="D58" s="79"/>
      <c r="E58" s="79"/>
      <c r="F58" s="78"/>
      <c r="G58" s="80"/>
      <c r="H58" s="80"/>
      <c r="I58" s="79"/>
    </row>
    <row r="59" spans="2:9" ht="17.25" customHeight="1">
      <c r="B59" s="81"/>
      <c r="C59" s="94" t="s">
        <v>265</v>
      </c>
      <c r="D59" s="82"/>
      <c r="E59" s="82">
        <v>0.06</v>
      </c>
      <c r="F59" s="81" t="s">
        <v>260</v>
      </c>
      <c r="G59" s="83">
        <v>30600</v>
      </c>
      <c r="H59" s="83">
        <f>E59*G59</f>
        <v>1836</v>
      </c>
      <c r="I59" s="338" t="s">
        <v>591</v>
      </c>
    </row>
    <row r="60" spans="2:9" ht="17.25" customHeight="1">
      <c r="B60" s="78"/>
      <c r="C60" s="84"/>
      <c r="D60" s="79"/>
      <c r="E60" s="79"/>
      <c r="F60" s="78"/>
      <c r="G60" s="80"/>
      <c r="H60" s="80"/>
      <c r="I60" s="79"/>
    </row>
    <row r="61" spans="2:9" ht="17.25" customHeight="1">
      <c r="B61" s="81"/>
      <c r="C61" s="82" t="s">
        <v>266</v>
      </c>
      <c r="D61" s="82" t="s">
        <v>268</v>
      </c>
      <c r="E61" s="82">
        <v>0.48</v>
      </c>
      <c r="F61" s="81" t="s">
        <v>259</v>
      </c>
      <c r="G61" s="83">
        <v>30900</v>
      </c>
      <c r="H61" s="83">
        <f>ROUNDDOWN((E61*G61),0)</f>
        <v>14832</v>
      </c>
      <c r="I61" s="338" t="s">
        <v>590</v>
      </c>
    </row>
    <row r="62" spans="2:9" ht="17.25" customHeight="1">
      <c r="B62" s="78"/>
      <c r="C62" s="84"/>
      <c r="D62" s="79"/>
      <c r="E62" s="79"/>
      <c r="F62" s="78"/>
      <c r="G62" s="80"/>
      <c r="H62" s="80"/>
      <c r="I62" s="79"/>
    </row>
    <row r="63" spans="2:9" ht="17.25" customHeight="1">
      <c r="B63" s="81"/>
      <c r="C63" s="82" t="s">
        <v>269</v>
      </c>
      <c r="D63" s="82" t="s">
        <v>270</v>
      </c>
      <c r="E63" s="82">
        <v>6.97</v>
      </c>
      <c r="F63" s="81" t="s">
        <v>185</v>
      </c>
      <c r="G63" s="83">
        <v>3330</v>
      </c>
      <c r="H63" s="83">
        <f>ROUNDDOWN((E63*G63),0)</f>
        <v>23210</v>
      </c>
      <c r="I63" s="338" t="s">
        <v>594</v>
      </c>
    </row>
    <row r="64" spans="2:9" ht="17.25" customHeight="1">
      <c r="B64" s="78"/>
      <c r="C64" s="84"/>
      <c r="D64" s="79"/>
      <c r="E64" s="79"/>
      <c r="F64" s="78"/>
      <c r="G64" s="80"/>
      <c r="H64" s="80"/>
      <c r="I64" s="79"/>
    </row>
    <row r="65" spans="2:17" ht="17.25" customHeight="1">
      <c r="B65" s="81"/>
      <c r="C65" s="82" t="s">
        <v>272</v>
      </c>
      <c r="D65" s="82" t="s">
        <v>273</v>
      </c>
      <c r="E65" s="82">
        <v>29.9</v>
      </c>
      <c r="F65" s="81" t="s">
        <v>210</v>
      </c>
      <c r="G65" s="295">
        <v>230</v>
      </c>
      <c r="H65" s="83">
        <f>ROUNDDOWN((E65*G65),0)</f>
        <v>6877</v>
      </c>
      <c r="I65" s="338" t="s">
        <v>591</v>
      </c>
    </row>
    <row r="66" spans="2:17" ht="17.25" customHeight="1">
      <c r="B66" s="78"/>
      <c r="C66" s="84"/>
      <c r="D66" s="79"/>
      <c r="E66" s="79"/>
      <c r="F66" s="78"/>
      <c r="G66" s="80"/>
      <c r="H66" s="80"/>
      <c r="I66" s="79"/>
    </row>
    <row r="67" spans="2:17" ht="17.25" customHeight="1">
      <c r="B67" s="81"/>
      <c r="C67" s="82" t="s">
        <v>274</v>
      </c>
      <c r="D67" s="82"/>
      <c r="E67" s="82">
        <v>0.02</v>
      </c>
      <c r="F67" s="81" t="s">
        <v>259</v>
      </c>
      <c r="G67" s="83">
        <v>30900</v>
      </c>
      <c r="H67" s="83">
        <f>ROUNDDOWN((E67*G67),0)</f>
        <v>618</v>
      </c>
      <c r="I67" s="338" t="s">
        <v>591</v>
      </c>
    </row>
    <row r="68" spans="2:17" ht="17.25" customHeight="1">
      <c r="B68" s="78"/>
      <c r="C68" s="84"/>
      <c r="D68" s="79"/>
      <c r="E68" s="79"/>
      <c r="F68" s="78"/>
      <c r="G68" s="80"/>
      <c r="H68" s="80"/>
      <c r="I68" s="79"/>
    </row>
    <row r="69" spans="2:17" ht="17.25" customHeight="1">
      <c r="B69" s="81"/>
      <c r="C69" s="82" t="s">
        <v>275</v>
      </c>
      <c r="D69" s="82" t="s">
        <v>270</v>
      </c>
      <c r="E69" s="82">
        <v>0.24</v>
      </c>
      <c r="F69" s="81" t="s">
        <v>185</v>
      </c>
      <c r="G69" s="83">
        <v>3330</v>
      </c>
      <c r="H69" s="83">
        <f>ROUNDDOWN((E69*G69),0)</f>
        <v>799</v>
      </c>
      <c r="I69" s="338" t="s">
        <v>594</v>
      </c>
    </row>
    <row r="70" spans="2:17" ht="17.25" customHeight="1">
      <c r="B70" s="78"/>
      <c r="C70" s="84"/>
      <c r="D70" s="96"/>
      <c r="E70" s="79"/>
      <c r="F70" s="78"/>
      <c r="G70" s="80"/>
      <c r="H70" s="80"/>
      <c r="I70" s="79"/>
    </row>
    <row r="71" spans="2:17" ht="17.25" customHeight="1">
      <c r="B71" s="81"/>
      <c r="C71" s="82" t="s">
        <v>276</v>
      </c>
      <c r="D71" s="97"/>
      <c r="E71" s="82">
        <v>0.02</v>
      </c>
      <c r="F71" s="81" t="s">
        <v>259</v>
      </c>
      <c r="G71" s="83">
        <v>44000</v>
      </c>
      <c r="H71" s="83">
        <f>ROUNDDOWN((E71*G71),0)</f>
        <v>880</v>
      </c>
      <c r="I71" s="338" t="s">
        <v>591</v>
      </c>
      <c r="K71" s="287"/>
      <c r="L71" s="288" t="s">
        <v>162</v>
      </c>
      <c r="M71" s="288" t="s">
        <v>163</v>
      </c>
      <c r="N71" s="289"/>
      <c r="O71" s="289" t="s">
        <v>320</v>
      </c>
      <c r="P71" s="289" t="s">
        <v>164</v>
      </c>
      <c r="Q71" s="289" t="s">
        <v>165</v>
      </c>
    </row>
    <row r="72" spans="2:17" ht="17.25" customHeight="1">
      <c r="B72" s="78"/>
      <c r="C72" s="84"/>
      <c r="D72" s="79"/>
      <c r="E72" s="79"/>
      <c r="F72" s="78"/>
      <c r="G72" s="80"/>
      <c r="H72" s="80"/>
      <c r="I72" s="79"/>
      <c r="K72" s="79"/>
      <c r="L72" s="78" t="s">
        <v>363</v>
      </c>
      <c r="M72" s="78" t="s">
        <v>596</v>
      </c>
      <c r="N72" s="79"/>
      <c r="O72" s="79"/>
      <c r="P72" s="79"/>
      <c r="Q72" s="79"/>
    </row>
    <row r="73" spans="2:17" ht="17.25" customHeight="1">
      <c r="B73" s="81"/>
      <c r="C73" s="94" t="s">
        <v>277</v>
      </c>
      <c r="D73" s="82" t="s">
        <v>278</v>
      </c>
      <c r="E73" s="82">
        <v>1</v>
      </c>
      <c r="F73" s="81" t="s">
        <v>279</v>
      </c>
      <c r="G73" s="83">
        <f>Q73</f>
        <v>60000</v>
      </c>
      <c r="H73" s="83">
        <f>ROUNDDOWN((E73*G73),0)</f>
        <v>60000</v>
      </c>
      <c r="I73" s="92" t="s">
        <v>466</v>
      </c>
      <c r="K73" s="81" t="str">
        <f>C73</f>
        <v>ﾏﾝﾎｰﾙ</v>
      </c>
      <c r="L73" s="83">
        <v>60200</v>
      </c>
      <c r="M73" s="285">
        <v>59800</v>
      </c>
      <c r="N73" s="285"/>
      <c r="O73" s="285">
        <f>AVERAGE(L73:M73)</f>
        <v>60000</v>
      </c>
      <c r="P73" s="82">
        <v>1</v>
      </c>
      <c r="Q73" s="82">
        <f>ROUND((O73*P73),2)</f>
        <v>60000</v>
      </c>
    </row>
    <row r="74" spans="2:17" ht="17.25" customHeight="1">
      <c r="B74" s="300"/>
      <c r="C74" s="84"/>
      <c r="D74" s="79"/>
      <c r="E74" s="79"/>
      <c r="F74" s="78"/>
      <c r="G74" s="80"/>
      <c r="H74" s="80"/>
      <c r="I74" s="79"/>
    </row>
    <row r="75" spans="2:17" ht="17.25" customHeight="1">
      <c r="B75" s="300"/>
      <c r="C75" s="82" t="s">
        <v>280</v>
      </c>
      <c r="D75" s="82" t="s">
        <v>281</v>
      </c>
      <c r="E75" s="82">
        <v>0.05</v>
      </c>
      <c r="F75" s="81" t="s">
        <v>47</v>
      </c>
      <c r="G75" s="83">
        <f>H73</f>
        <v>60000</v>
      </c>
      <c r="H75" s="83">
        <f>ROUNDDOWN((E75*G75),0)</f>
        <v>3000</v>
      </c>
      <c r="I75" s="123"/>
    </row>
    <row r="76" spans="2:17" ht="17.25" customHeight="1">
      <c r="B76" s="78"/>
      <c r="C76" s="84"/>
      <c r="D76" s="79"/>
      <c r="E76" s="79"/>
      <c r="F76" s="78"/>
      <c r="G76" s="80"/>
      <c r="H76" s="80"/>
      <c r="I76" s="79"/>
    </row>
    <row r="77" spans="2:17" ht="17.25" customHeight="1">
      <c r="B77" s="81"/>
      <c r="C77" s="82" t="s">
        <v>283</v>
      </c>
      <c r="D77" s="82"/>
      <c r="E77" s="82">
        <v>0.67</v>
      </c>
      <c r="F77" s="81" t="s">
        <v>48</v>
      </c>
      <c r="G77" s="83">
        <f>19600*1.1</f>
        <v>21560</v>
      </c>
      <c r="H77" s="83">
        <f>ROUNDDOWN((E77*G77),0)</f>
        <v>14445</v>
      </c>
      <c r="I77" s="92" t="s">
        <v>592</v>
      </c>
    </row>
    <row r="78" spans="2:17" ht="17.25" customHeight="1">
      <c r="B78" s="78"/>
      <c r="C78" s="84"/>
      <c r="D78" s="79"/>
      <c r="E78" s="79"/>
      <c r="F78" s="78"/>
      <c r="G78" s="80"/>
      <c r="H78" s="80"/>
      <c r="I78" s="79"/>
    </row>
    <row r="79" spans="2:17" ht="17.25" customHeight="1">
      <c r="B79" s="81"/>
      <c r="C79" s="82" t="s">
        <v>284</v>
      </c>
      <c r="D79" s="82"/>
      <c r="E79" s="82">
        <v>0.15</v>
      </c>
      <c r="F79" s="81" t="s">
        <v>48</v>
      </c>
      <c r="G79" s="83">
        <f>17200*1.1</f>
        <v>18920</v>
      </c>
      <c r="H79" s="83">
        <f>ROUNDDOWN((E79*G79),0)</f>
        <v>2838</v>
      </c>
      <c r="I79" s="92" t="s">
        <v>593</v>
      </c>
      <c r="K79" s="287"/>
      <c r="L79" s="288" t="s">
        <v>162</v>
      </c>
      <c r="M79" s="288" t="s">
        <v>163</v>
      </c>
      <c r="N79" s="289"/>
      <c r="O79" s="289" t="s">
        <v>320</v>
      </c>
      <c r="P79" s="289" t="s">
        <v>164</v>
      </c>
      <c r="Q79" s="289" t="s">
        <v>165</v>
      </c>
    </row>
    <row r="80" spans="2:17" ht="17.25" customHeight="1">
      <c r="B80" s="300"/>
      <c r="C80" s="84"/>
      <c r="D80" s="79"/>
      <c r="E80" s="79"/>
      <c r="F80" s="78"/>
      <c r="G80" s="80"/>
      <c r="H80" s="80"/>
      <c r="I80" s="79"/>
      <c r="K80" s="79"/>
      <c r="L80" s="78" t="s">
        <v>364</v>
      </c>
      <c r="M80" s="78" t="s">
        <v>597</v>
      </c>
      <c r="N80" s="79"/>
      <c r="O80" s="79"/>
      <c r="P80" s="79"/>
      <c r="Q80" s="79"/>
    </row>
    <row r="81" spans="2:17" ht="17.25" customHeight="1">
      <c r="B81" s="300"/>
      <c r="C81" s="82" t="s">
        <v>285</v>
      </c>
      <c r="D81" s="82" t="s">
        <v>289</v>
      </c>
      <c r="E81" s="82">
        <v>0</v>
      </c>
      <c r="F81" s="81" t="s">
        <v>288</v>
      </c>
      <c r="G81" s="83">
        <f>Q81</f>
        <v>36500</v>
      </c>
      <c r="H81" s="83">
        <f>ROUNDDOWN((E81*G81),0)</f>
        <v>0</v>
      </c>
      <c r="I81" s="92" t="s">
        <v>466</v>
      </c>
      <c r="K81" s="81"/>
      <c r="L81" s="83">
        <v>36000</v>
      </c>
      <c r="M81" s="285">
        <v>37000</v>
      </c>
      <c r="N81" s="285"/>
      <c r="O81" s="285">
        <f>AVERAGE(L81:M81)</f>
        <v>36500</v>
      </c>
      <c r="P81" s="82">
        <v>1</v>
      </c>
      <c r="Q81" s="82">
        <f>ROUND((O81*P81),2)</f>
        <v>36500</v>
      </c>
    </row>
    <row r="82" spans="2:17" ht="17.25" customHeight="1">
      <c r="B82" s="78"/>
      <c r="C82" s="84"/>
      <c r="D82" s="79"/>
      <c r="E82" s="79"/>
      <c r="F82" s="78"/>
      <c r="G82" s="80"/>
      <c r="H82" s="80"/>
      <c r="I82" s="79"/>
    </row>
    <row r="83" spans="2:17" ht="17.25" customHeight="1">
      <c r="B83" s="81"/>
      <c r="C83" s="82" t="s">
        <v>44</v>
      </c>
      <c r="D83" s="82" t="s">
        <v>595</v>
      </c>
      <c r="E83" s="82">
        <v>0.18</v>
      </c>
      <c r="F83" s="81" t="s">
        <v>47</v>
      </c>
      <c r="G83" s="83">
        <f>H77+H79</f>
        <v>17283</v>
      </c>
      <c r="H83" s="83">
        <f>ROUNDDOWN((E83*G83),0)</f>
        <v>3110</v>
      </c>
      <c r="I83" s="123"/>
    </row>
    <row r="84" spans="2:17" ht="17.25" customHeight="1">
      <c r="B84" s="78"/>
      <c r="C84" s="84"/>
      <c r="D84" s="79"/>
      <c r="E84" s="79"/>
      <c r="F84" s="78"/>
      <c r="G84" s="80"/>
      <c r="H84" s="80"/>
      <c r="I84" s="79"/>
    </row>
    <row r="85" spans="2:17" ht="17.25" customHeight="1">
      <c r="B85" s="86"/>
      <c r="C85" s="81" t="s">
        <v>45</v>
      </c>
      <c r="D85" s="81"/>
      <c r="E85" s="82"/>
      <c r="F85" s="81"/>
      <c r="G85" s="83"/>
      <c r="H85" s="83">
        <f>SUM(H50:H83)</f>
        <v>155113.4</v>
      </c>
      <c r="I85" s="98"/>
    </row>
    <row r="86" spans="2:17" ht="17.25" customHeight="1">
      <c r="B86" s="78"/>
      <c r="C86" s="79"/>
      <c r="D86" s="79"/>
      <c r="E86" s="79"/>
      <c r="F86" s="78"/>
      <c r="G86" s="80"/>
      <c r="H86" s="99"/>
      <c r="I86" s="79"/>
    </row>
    <row r="87" spans="2:17" ht="17.25" customHeight="1">
      <c r="B87" s="81"/>
      <c r="C87" s="81" t="s">
        <v>46</v>
      </c>
      <c r="D87" s="82"/>
      <c r="E87" s="82"/>
      <c r="F87" s="81"/>
      <c r="G87" s="23" t="s">
        <v>337</v>
      </c>
      <c r="H87" s="100">
        <f>ROUND(H85,-3)</f>
        <v>155000</v>
      </c>
      <c r="I87" s="82"/>
    </row>
    <row r="88" spans="2:17" ht="45" customHeight="1">
      <c r="D88" s="88" t="s">
        <v>37</v>
      </c>
      <c r="F88" s="89"/>
      <c r="G88" s="1611" t="s">
        <v>467</v>
      </c>
      <c r="H88" s="1611"/>
      <c r="I88" s="90" t="s">
        <v>589</v>
      </c>
    </row>
    <row r="89" spans="2:17" ht="17.25" customHeight="1">
      <c r="B89" s="79"/>
      <c r="C89" s="79"/>
      <c r="D89" s="79"/>
      <c r="E89" s="79"/>
      <c r="F89" s="78"/>
      <c r="G89" s="80"/>
      <c r="H89" s="80"/>
      <c r="I89" s="79"/>
    </row>
    <row r="90" spans="2:17" ht="17.25" customHeight="1">
      <c r="B90" s="81" t="s">
        <v>38</v>
      </c>
      <c r="C90" s="81" t="s">
        <v>64</v>
      </c>
      <c r="D90" s="81" t="s">
        <v>65</v>
      </c>
      <c r="E90" s="81" t="s">
        <v>66</v>
      </c>
      <c r="F90" s="81" t="s">
        <v>63</v>
      </c>
      <c r="G90" s="23" t="s">
        <v>67</v>
      </c>
      <c r="H90" s="23" t="s">
        <v>68</v>
      </c>
      <c r="I90" s="81" t="s">
        <v>69</v>
      </c>
    </row>
    <row r="91" spans="2:17" ht="17.25" customHeight="1">
      <c r="B91" s="78"/>
      <c r="C91" s="79"/>
      <c r="D91" s="79"/>
      <c r="E91" s="79"/>
      <c r="F91" s="78"/>
      <c r="G91" s="80"/>
      <c r="H91" s="80"/>
      <c r="I91" s="79"/>
    </row>
    <row r="92" spans="2:17" ht="17.25" customHeight="1">
      <c r="B92" s="81">
        <f>B49+1</f>
        <v>3</v>
      </c>
      <c r="C92" s="82" t="e">
        <f>'内訳書（縦）'!#REF!</f>
        <v>#REF!</v>
      </c>
      <c r="D92" s="335" t="e">
        <f>'内訳書（縦）'!#REF!</f>
        <v>#REF!</v>
      </c>
      <c r="E92" s="82"/>
      <c r="F92" s="81"/>
      <c r="G92" s="83"/>
      <c r="H92" s="83"/>
      <c r="I92" s="82"/>
    </row>
    <row r="93" spans="2:17" ht="17.25" customHeight="1">
      <c r="B93" s="78"/>
      <c r="C93" s="84"/>
      <c r="D93" s="79"/>
      <c r="E93" s="79"/>
      <c r="F93" s="78"/>
      <c r="G93" s="336"/>
      <c r="H93" s="85"/>
      <c r="I93" s="337"/>
    </row>
    <row r="94" spans="2:17" ht="17.25" customHeight="1">
      <c r="B94" s="86"/>
      <c r="C94" s="82" t="s">
        <v>258</v>
      </c>
      <c r="D94" s="82"/>
      <c r="E94" s="82">
        <v>12.59</v>
      </c>
      <c r="F94" s="81" t="s">
        <v>259</v>
      </c>
      <c r="G94" s="285">
        <v>1290</v>
      </c>
      <c r="H94" s="83">
        <f>ROUNDDOWN((E94*G94),0)</f>
        <v>16241</v>
      </c>
      <c r="I94" s="338" t="s">
        <v>590</v>
      </c>
    </row>
    <row r="95" spans="2:17" ht="17.25" customHeight="1">
      <c r="B95" s="78"/>
      <c r="C95" s="84"/>
      <c r="D95" s="79"/>
      <c r="E95" s="79"/>
      <c r="F95" s="78"/>
      <c r="G95" s="336"/>
      <c r="H95" s="85"/>
      <c r="I95" s="337"/>
    </row>
    <row r="96" spans="2:17" ht="17.25" customHeight="1">
      <c r="B96" s="86"/>
      <c r="C96" s="82" t="s">
        <v>261</v>
      </c>
      <c r="D96" s="82"/>
      <c r="E96" s="82">
        <v>10.8</v>
      </c>
      <c r="F96" s="81" t="s">
        <v>259</v>
      </c>
      <c r="G96" s="285">
        <v>2570</v>
      </c>
      <c r="H96" s="83">
        <f>ROUNDDOWN((E96*G96),0)</f>
        <v>27756</v>
      </c>
      <c r="I96" s="338" t="s">
        <v>590</v>
      </c>
    </row>
    <row r="97" spans="2:9" ht="17.25" customHeight="1">
      <c r="B97" s="78"/>
      <c r="C97" s="84"/>
      <c r="D97" s="79"/>
      <c r="E97" s="79"/>
      <c r="F97" s="78"/>
      <c r="G97" s="85"/>
      <c r="H97" s="85"/>
      <c r="I97" s="91"/>
    </row>
    <row r="98" spans="2:9" ht="17.25" customHeight="1">
      <c r="B98" s="86"/>
      <c r="C98" s="82" t="s">
        <v>262</v>
      </c>
      <c r="D98" s="82" t="s">
        <v>263</v>
      </c>
      <c r="E98" s="82">
        <v>1.79</v>
      </c>
      <c r="F98" s="81" t="s">
        <v>259</v>
      </c>
      <c r="G98" s="93">
        <v>5440</v>
      </c>
      <c r="H98" s="83">
        <f>ROUNDDOWN((E98*G98),0)</f>
        <v>9737</v>
      </c>
      <c r="I98" s="338" t="s">
        <v>590</v>
      </c>
    </row>
    <row r="99" spans="2:9" ht="17.25" customHeight="1">
      <c r="B99" s="78"/>
      <c r="C99" s="84"/>
      <c r="D99" s="79"/>
      <c r="E99" s="79"/>
      <c r="F99" s="78"/>
      <c r="G99" s="85"/>
      <c r="H99" s="85"/>
      <c r="I99" s="91"/>
    </row>
    <row r="100" spans="2:9" ht="17.25" customHeight="1">
      <c r="B100" s="86"/>
      <c r="C100" s="82" t="s">
        <v>465</v>
      </c>
      <c r="D100" s="82"/>
      <c r="E100" s="82">
        <v>0.28999999999999998</v>
      </c>
      <c r="F100" s="81" t="s">
        <v>259</v>
      </c>
      <c r="G100" s="93">
        <v>8340</v>
      </c>
      <c r="H100" s="83">
        <f>E100*G100</f>
        <v>2418.6</v>
      </c>
      <c r="I100" s="338" t="s">
        <v>590</v>
      </c>
    </row>
    <row r="101" spans="2:9" ht="17.25" customHeight="1">
      <c r="B101" s="78"/>
      <c r="C101" s="84"/>
      <c r="D101" s="79"/>
      <c r="E101" s="79"/>
      <c r="F101" s="78"/>
      <c r="G101" s="80"/>
      <c r="H101" s="80"/>
      <c r="I101" s="79"/>
    </row>
    <row r="102" spans="2:9" ht="17.25" customHeight="1">
      <c r="B102" s="81"/>
      <c r="C102" s="94" t="s">
        <v>265</v>
      </c>
      <c r="D102" s="82"/>
      <c r="E102" s="82">
        <v>0.12</v>
      </c>
      <c r="F102" s="81" t="s">
        <v>259</v>
      </c>
      <c r="G102" s="83">
        <v>30600</v>
      </c>
      <c r="H102" s="83">
        <f>E102*G102</f>
        <v>3672</v>
      </c>
      <c r="I102" s="338" t="s">
        <v>591</v>
      </c>
    </row>
    <row r="103" spans="2:9" ht="17.25" customHeight="1">
      <c r="B103" s="78"/>
      <c r="C103" s="84"/>
      <c r="D103" s="79"/>
      <c r="E103" s="79"/>
      <c r="F103" s="78"/>
      <c r="G103" s="80"/>
      <c r="H103" s="80"/>
      <c r="I103" s="79"/>
    </row>
    <row r="104" spans="2:9" ht="17.25" customHeight="1">
      <c r="B104" s="81"/>
      <c r="C104" s="82" t="s">
        <v>290</v>
      </c>
      <c r="D104" s="82" t="s">
        <v>268</v>
      </c>
      <c r="E104" s="82">
        <v>0.54</v>
      </c>
      <c r="F104" s="81" t="s">
        <v>259</v>
      </c>
      <c r="G104" s="83">
        <v>30900</v>
      </c>
      <c r="H104" s="83">
        <f>ROUNDDOWN((E104*G104),0)</f>
        <v>16686</v>
      </c>
      <c r="I104" s="338" t="s">
        <v>590</v>
      </c>
    </row>
    <row r="105" spans="2:9" ht="17.25" customHeight="1">
      <c r="B105" s="78"/>
      <c r="C105" s="84"/>
      <c r="D105" s="79"/>
      <c r="E105" s="79"/>
      <c r="F105" s="78"/>
      <c r="G105" s="80"/>
      <c r="H105" s="80"/>
      <c r="I105" s="79"/>
    </row>
    <row r="106" spans="2:9" ht="17.25" customHeight="1">
      <c r="B106" s="81"/>
      <c r="C106" s="82" t="s">
        <v>269</v>
      </c>
      <c r="D106" s="82" t="s">
        <v>270</v>
      </c>
      <c r="E106" s="82">
        <v>5.51</v>
      </c>
      <c r="F106" s="81" t="s">
        <v>185</v>
      </c>
      <c r="G106" s="83">
        <v>3330</v>
      </c>
      <c r="H106" s="83">
        <f>ROUNDDOWN((E106*G106),0)</f>
        <v>18348</v>
      </c>
      <c r="I106" s="338" t="s">
        <v>594</v>
      </c>
    </row>
    <row r="107" spans="2:9" ht="17.25" customHeight="1">
      <c r="B107" s="78"/>
      <c r="C107" s="84"/>
      <c r="D107" s="79"/>
      <c r="E107" s="79"/>
      <c r="F107" s="78"/>
      <c r="G107" s="80"/>
      <c r="H107" s="80"/>
      <c r="I107" s="79"/>
    </row>
    <row r="108" spans="2:9" ht="17.25" customHeight="1">
      <c r="B108" s="81"/>
      <c r="C108" s="82" t="s">
        <v>272</v>
      </c>
      <c r="D108" s="82" t="s">
        <v>291</v>
      </c>
      <c r="E108" s="82">
        <v>23.4</v>
      </c>
      <c r="F108" s="81" t="s">
        <v>210</v>
      </c>
      <c r="G108" s="295">
        <v>230</v>
      </c>
      <c r="H108" s="83">
        <f>ROUNDDOWN((E108*G108),0)</f>
        <v>5382</v>
      </c>
      <c r="I108" s="338" t="s">
        <v>591</v>
      </c>
    </row>
    <row r="109" spans="2:9" ht="17.25" customHeight="1">
      <c r="B109" s="78"/>
      <c r="C109" s="84"/>
      <c r="D109" s="79"/>
      <c r="E109" s="79"/>
      <c r="F109" s="78"/>
      <c r="G109" s="80"/>
      <c r="H109" s="80"/>
      <c r="I109" s="79"/>
    </row>
    <row r="110" spans="2:9" ht="17.25" customHeight="1">
      <c r="B110" s="81"/>
      <c r="C110" s="82" t="s">
        <v>292</v>
      </c>
      <c r="D110" s="82"/>
      <c r="E110" s="82">
        <v>0.1</v>
      </c>
      <c r="F110" s="81" t="s">
        <v>264</v>
      </c>
      <c r="G110" s="83">
        <v>30900</v>
      </c>
      <c r="H110" s="83">
        <f>ROUNDDOWN((E110*G110),0)</f>
        <v>3090</v>
      </c>
      <c r="I110" s="338" t="s">
        <v>591</v>
      </c>
    </row>
    <row r="111" spans="2:9" ht="17.25" customHeight="1">
      <c r="B111" s="78"/>
      <c r="C111" s="84"/>
      <c r="D111" s="79"/>
      <c r="E111" s="79"/>
      <c r="F111" s="78"/>
      <c r="G111" s="80"/>
      <c r="H111" s="80"/>
      <c r="I111" s="79"/>
    </row>
    <row r="112" spans="2:9" ht="17.25" customHeight="1">
      <c r="B112" s="81"/>
      <c r="C112" s="82" t="s">
        <v>275</v>
      </c>
      <c r="D112" s="82" t="s">
        <v>270</v>
      </c>
      <c r="E112" s="82">
        <v>0.48</v>
      </c>
      <c r="F112" s="81" t="s">
        <v>293</v>
      </c>
      <c r="G112" s="83">
        <v>3330</v>
      </c>
      <c r="H112" s="83">
        <f>ROUNDDOWN((E112*G112),0)</f>
        <v>1598</v>
      </c>
      <c r="I112" s="338" t="s">
        <v>594</v>
      </c>
    </row>
    <row r="113" spans="2:17" ht="17.25" customHeight="1">
      <c r="B113" s="78"/>
      <c r="C113" s="84"/>
      <c r="D113" s="96"/>
      <c r="E113" s="79"/>
      <c r="F113" s="78"/>
      <c r="G113" s="80"/>
      <c r="H113" s="80"/>
      <c r="I113" s="79"/>
    </row>
    <row r="114" spans="2:17" ht="17.25" customHeight="1">
      <c r="B114" s="81"/>
      <c r="C114" s="82" t="s">
        <v>276</v>
      </c>
      <c r="D114" s="97"/>
      <c r="E114" s="82">
        <v>0.05</v>
      </c>
      <c r="F114" s="81" t="s">
        <v>259</v>
      </c>
      <c r="G114" s="83">
        <v>44000</v>
      </c>
      <c r="H114" s="83">
        <f>ROUNDDOWN((E114*G114),0)</f>
        <v>2200</v>
      </c>
      <c r="I114" s="338" t="s">
        <v>591</v>
      </c>
      <c r="K114" s="287"/>
      <c r="L114" s="288" t="s">
        <v>162</v>
      </c>
      <c r="M114" s="288" t="s">
        <v>163</v>
      </c>
      <c r="N114" s="289"/>
      <c r="O114" s="289" t="s">
        <v>320</v>
      </c>
      <c r="P114" s="289" t="s">
        <v>164</v>
      </c>
      <c r="Q114" s="289" t="s">
        <v>165</v>
      </c>
    </row>
    <row r="115" spans="2:17" ht="17.25" customHeight="1">
      <c r="B115" s="78"/>
      <c r="C115" s="84"/>
      <c r="D115" s="79"/>
      <c r="E115" s="79"/>
      <c r="F115" s="78"/>
      <c r="G115" s="80"/>
      <c r="H115" s="80"/>
      <c r="I115" s="79"/>
      <c r="K115" s="79"/>
      <c r="L115" s="78" t="s">
        <v>363</v>
      </c>
      <c r="M115" s="78" t="s">
        <v>596</v>
      </c>
      <c r="N115" s="79"/>
      <c r="O115" s="79"/>
      <c r="P115" s="79"/>
      <c r="Q115" s="79"/>
    </row>
    <row r="116" spans="2:17" ht="17.25" customHeight="1">
      <c r="B116" s="81"/>
      <c r="C116" s="94" t="s">
        <v>277</v>
      </c>
      <c r="D116" s="82" t="s">
        <v>278</v>
      </c>
      <c r="E116" s="82">
        <v>1</v>
      </c>
      <c r="F116" s="81" t="s">
        <v>279</v>
      </c>
      <c r="G116" s="83">
        <f>Q116</f>
        <v>60000</v>
      </c>
      <c r="H116" s="83">
        <f>ROUNDDOWN((E116*G116),0)</f>
        <v>60000</v>
      </c>
      <c r="I116" s="92" t="s">
        <v>466</v>
      </c>
      <c r="K116" s="81" t="str">
        <f>C116</f>
        <v>ﾏﾝﾎｰﾙ</v>
      </c>
      <c r="L116" s="83">
        <v>60200</v>
      </c>
      <c r="M116" s="285">
        <v>59800</v>
      </c>
      <c r="N116" s="285"/>
      <c r="O116" s="285">
        <f>AVERAGE(L116:M116)</f>
        <v>60000</v>
      </c>
      <c r="P116" s="82">
        <v>1</v>
      </c>
      <c r="Q116" s="82">
        <f>ROUND((O116*P116),2)</f>
        <v>60000</v>
      </c>
    </row>
    <row r="117" spans="2:17" ht="17.25" customHeight="1">
      <c r="B117" s="300"/>
      <c r="C117" s="84"/>
      <c r="D117" s="79"/>
      <c r="E117" s="79"/>
      <c r="F117" s="78"/>
      <c r="G117" s="80"/>
      <c r="H117" s="80"/>
      <c r="I117" s="79"/>
    </row>
    <row r="118" spans="2:17" ht="17.25" customHeight="1">
      <c r="B118" s="300"/>
      <c r="C118" s="82" t="s">
        <v>280</v>
      </c>
      <c r="D118" s="82" t="s">
        <v>282</v>
      </c>
      <c r="E118" s="82">
        <v>0.05</v>
      </c>
      <c r="F118" s="81" t="s">
        <v>47</v>
      </c>
      <c r="G118" s="83">
        <f>H116</f>
        <v>60000</v>
      </c>
      <c r="H118" s="83">
        <f>ROUNDDOWN((E118*G118),0)</f>
        <v>3000</v>
      </c>
      <c r="I118" s="123"/>
    </row>
    <row r="119" spans="2:17" ht="17.25" customHeight="1">
      <c r="B119" s="78"/>
      <c r="C119" s="84"/>
      <c r="D119" s="79"/>
      <c r="E119" s="79"/>
      <c r="F119" s="78"/>
      <c r="G119" s="80"/>
      <c r="H119" s="80"/>
      <c r="I119" s="79"/>
    </row>
    <row r="120" spans="2:17" ht="17.25" customHeight="1">
      <c r="B120" s="81"/>
      <c r="C120" s="82" t="s">
        <v>283</v>
      </c>
      <c r="D120" s="82"/>
      <c r="E120" s="82">
        <v>1.2</v>
      </c>
      <c r="F120" s="81" t="s">
        <v>48</v>
      </c>
      <c r="G120" s="83">
        <f>19600*1.1</f>
        <v>21560</v>
      </c>
      <c r="H120" s="83">
        <f>ROUNDDOWN((E120*G120),0)</f>
        <v>25872</v>
      </c>
      <c r="I120" s="92" t="s">
        <v>592</v>
      </c>
    </row>
    <row r="121" spans="2:17" ht="17.25" customHeight="1">
      <c r="B121" s="78"/>
      <c r="C121" s="84"/>
      <c r="D121" s="79"/>
      <c r="E121" s="79"/>
      <c r="F121" s="78"/>
      <c r="G121" s="80"/>
      <c r="H121" s="80"/>
      <c r="I121" s="79"/>
    </row>
    <row r="122" spans="2:17" ht="17.25" customHeight="1">
      <c r="B122" s="81"/>
      <c r="C122" s="82" t="s">
        <v>284</v>
      </c>
      <c r="D122" s="82"/>
      <c r="E122" s="82">
        <v>0.31</v>
      </c>
      <c r="F122" s="81" t="s">
        <v>48</v>
      </c>
      <c r="G122" s="83">
        <f>17200*1.1</f>
        <v>18920</v>
      </c>
      <c r="H122" s="83">
        <f>ROUNDDOWN((E122*G122),0)</f>
        <v>5865</v>
      </c>
      <c r="I122" s="92" t="s">
        <v>593</v>
      </c>
      <c r="K122" s="287"/>
      <c r="L122" s="288" t="s">
        <v>162</v>
      </c>
      <c r="M122" s="288" t="s">
        <v>163</v>
      </c>
      <c r="N122" s="289"/>
      <c r="O122" s="289" t="s">
        <v>320</v>
      </c>
      <c r="P122" s="289" t="s">
        <v>164</v>
      </c>
      <c r="Q122" s="289" t="s">
        <v>165</v>
      </c>
    </row>
    <row r="123" spans="2:17" ht="17.25" customHeight="1">
      <c r="B123" s="300"/>
      <c r="C123" s="84"/>
      <c r="D123" s="79"/>
      <c r="E123" s="79"/>
      <c r="F123" s="78"/>
      <c r="G123" s="80"/>
      <c r="H123" s="80"/>
      <c r="I123" s="79"/>
      <c r="K123" s="79"/>
      <c r="L123" s="78" t="s">
        <v>364</v>
      </c>
      <c r="M123" s="78" t="s">
        <v>597</v>
      </c>
      <c r="N123" s="79"/>
      <c r="O123" s="79"/>
      <c r="P123" s="79"/>
      <c r="Q123" s="79"/>
    </row>
    <row r="124" spans="2:17" ht="17.25" customHeight="1">
      <c r="B124" s="300"/>
      <c r="C124" s="82" t="s">
        <v>285</v>
      </c>
      <c r="D124" s="82" t="s">
        <v>286</v>
      </c>
      <c r="E124" s="82">
        <v>0.1</v>
      </c>
      <c r="F124" s="81" t="s">
        <v>288</v>
      </c>
      <c r="G124" s="83">
        <f>Q124</f>
        <v>36500</v>
      </c>
      <c r="H124" s="83">
        <f>ROUNDDOWN((E124*G124),0)</f>
        <v>3650</v>
      </c>
      <c r="I124" s="92" t="s">
        <v>466</v>
      </c>
      <c r="K124" s="81"/>
      <c r="L124" s="83">
        <v>36000</v>
      </c>
      <c r="M124" s="285">
        <v>37000</v>
      </c>
      <c r="N124" s="285"/>
      <c r="O124" s="285">
        <f>AVERAGE(L124:M124)</f>
        <v>36500</v>
      </c>
      <c r="P124" s="82">
        <v>1</v>
      </c>
      <c r="Q124" s="82">
        <f>ROUND((O124*P124),2)</f>
        <v>36500</v>
      </c>
    </row>
    <row r="125" spans="2:17" ht="17.25" customHeight="1">
      <c r="B125" s="78"/>
      <c r="C125" s="84"/>
      <c r="D125" s="79"/>
      <c r="E125" s="79"/>
      <c r="F125" s="78"/>
      <c r="G125" s="80"/>
      <c r="H125" s="80"/>
      <c r="I125" s="79"/>
    </row>
    <row r="126" spans="2:17" ht="17.25" customHeight="1">
      <c r="B126" s="81"/>
      <c r="C126" s="82" t="s">
        <v>44</v>
      </c>
      <c r="D126" s="82" t="s">
        <v>595</v>
      </c>
      <c r="E126" s="82">
        <v>0.18</v>
      </c>
      <c r="F126" s="81" t="s">
        <v>47</v>
      </c>
      <c r="G126" s="83">
        <f>H120+H122</f>
        <v>31737</v>
      </c>
      <c r="H126" s="83">
        <f>ROUNDDOWN((E126*G126),0)</f>
        <v>5712</v>
      </c>
      <c r="I126" s="123"/>
    </row>
    <row r="127" spans="2:17" ht="17.25" customHeight="1">
      <c r="B127" s="78"/>
      <c r="C127" s="84"/>
      <c r="D127" s="79"/>
      <c r="E127" s="79"/>
      <c r="F127" s="78"/>
      <c r="G127" s="80"/>
      <c r="H127" s="80"/>
      <c r="I127" s="79"/>
    </row>
    <row r="128" spans="2:17" ht="17.25" customHeight="1">
      <c r="B128" s="86"/>
      <c r="C128" s="81" t="s">
        <v>45</v>
      </c>
      <c r="D128" s="81"/>
      <c r="E128" s="82"/>
      <c r="F128" s="81"/>
      <c r="G128" s="83"/>
      <c r="H128" s="83">
        <f>SUM(H93:H126)</f>
        <v>211227.6</v>
      </c>
      <c r="I128" s="98"/>
    </row>
    <row r="129" spans="2:9" ht="17.25" customHeight="1">
      <c r="B129" s="78"/>
      <c r="C129" s="79"/>
      <c r="D129" s="79"/>
      <c r="E129" s="79"/>
      <c r="F129" s="78"/>
      <c r="G129" s="80"/>
      <c r="H129" s="99"/>
      <c r="I129" s="79"/>
    </row>
    <row r="130" spans="2:9" ht="17.25" customHeight="1">
      <c r="B130" s="81"/>
      <c r="C130" s="81" t="s">
        <v>46</v>
      </c>
      <c r="D130" s="82"/>
      <c r="E130" s="82"/>
      <c r="F130" s="81"/>
      <c r="G130" s="23" t="s">
        <v>148</v>
      </c>
      <c r="H130" s="100">
        <f>ROUND(H128,-3)</f>
        <v>211000</v>
      </c>
      <c r="I130" s="82"/>
    </row>
  </sheetData>
  <mergeCells count="3">
    <mergeCell ref="G2:H2"/>
    <mergeCell ref="G45:H45"/>
    <mergeCell ref="G88:H88"/>
  </mergeCells>
  <phoneticPr fontId="2"/>
  <printOptions horizontalCentered="1" verticalCentered="1"/>
  <pageMargins left="0.59055118110236227" right="0.19685039370078741" top="0.59055118110236227" bottom="0.19685039370078741" header="0.31496062992125984" footer="0.31496062992125984"/>
  <pageSetup paperSize="9" scale="54" orientation="landscape" r:id="rId1"/>
  <rowBreaks count="2" manualBreakCount="2">
    <brk id="44" min="1" max="16" man="1"/>
    <brk id="87" min="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459"/>
  <sheetViews>
    <sheetView view="pageBreakPreview" zoomScaleNormal="100" zoomScaleSheetLayoutView="100" workbookViewId="0">
      <selection activeCell="V3" sqref="V3:X3"/>
    </sheetView>
  </sheetViews>
  <sheetFormatPr defaultRowHeight="11.25"/>
  <cols>
    <col min="1" max="1" width="3.125" style="631" customWidth="1"/>
    <col min="2" max="2" width="5.125" style="631" customWidth="1"/>
    <col min="3" max="3" width="3.625" style="631" customWidth="1"/>
    <col min="4" max="4" width="4.125" style="631" customWidth="1"/>
    <col min="5" max="5" width="3.625" style="631" customWidth="1"/>
    <col min="6" max="7" width="4.625" style="631" customWidth="1"/>
    <col min="8" max="11" width="4.125" style="631" customWidth="1"/>
    <col min="12" max="13" width="4.625" style="631" customWidth="1"/>
    <col min="14" max="14" width="3.625" style="631" customWidth="1"/>
    <col min="15" max="15" width="4.625" style="631" customWidth="1"/>
    <col min="16" max="16" width="3.625" style="631" customWidth="1"/>
    <col min="17" max="17" width="4.625" style="631" customWidth="1"/>
    <col min="18" max="18" width="3.625" style="631" customWidth="1"/>
    <col min="19" max="19" width="4.625" style="631" customWidth="1"/>
    <col min="20" max="20" width="3.625" style="631" customWidth="1"/>
    <col min="21" max="21" width="4.625" style="631" customWidth="1"/>
    <col min="22" max="22" width="5.625" style="631" customWidth="1"/>
    <col min="23" max="23" width="3.625" style="631" customWidth="1"/>
    <col min="24" max="25" width="4.625" style="631" customWidth="1"/>
    <col min="26" max="26" width="5.125" style="631" customWidth="1"/>
    <col min="27" max="27" width="4.625" style="631" customWidth="1"/>
    <col min="28" max="29" width="3.625" style="631" customWidth="1"/>
    <col min="30" max="30" width="5.625" style="631" customWidth="1"/>
    <col min="31" max="31" width="3.625" style="631" customWidth="1"/>
    <col min="32" max="32" width="4.625" style="631" customWidth="1"/>
    <col min="33" max="33" width="5.625" style="631" customWidth="1"/>
    <col min="34" max="36" width="6.625" style="631" customWidth="1"/>
    <col min="37" max="38" width="11.625" style="631" bestFit="1" customWidth="1"/>
    <col min="39" max="39" width="7.5" style="631" bestFit="1" customWidth="1"/>
    <col min="40" max="46" width="6.625" style="631" customWidth="1"/>
    <col min="47" max="255" width="9" style="631"/>
    <col min="256" max="257" width="3.125" style="631" customWidth="1"/>
    <col min="258" max="258" width="5.125" style="631" customWidth="1"/>
    <col min="259" max="259" width="3.625" style="631" customWidth="1"/>
    <col min="260" max="260" width="4.125" style="631" customWidth="1"/>
    <col min="261" max="261" width="3.625" style="631" customWidth="1"/>
    <col min="262" max="263" width="4.625" style="631" customWidth="1"/>
    <col min="264" max="267" width="4.125" style="631" customWidth="1"/>
    <col min="268" max="269" width="4.625" style="631" customWidth="1"/>
    <col min="270" max="270" width="3.625" style="631" customWidth="1"/>
    <col min="271" max="271" width="4.625" style="631" customWidth="1"/>
    <col min="272" max="272" width="3.625" style="631" customWidth="1"/>
    <col min="273" max="273" width="4.625" style="631" customWidth="1"/>
    <col min="274" max="274" width="3.625" style="631" customWidth="1"/>
    <col min="275" max="275" width="4.625" style="631" customWidth="1"/>
    <col min="276" max="276" width="3.625" style="631" customWidth="1"/>
    <col min="277" max="277" width="4.625" style="631" customWidth="1"/>
    <col min="278" max="278" width="5.625" style="631" customWidth="1"/>
    <col min="279" max="279" width="3.625" style="631" customWidth="1"/>
    <col min="280" max="281" width="4.625" style="631" customWidth="1"/>
    <col min="282" max="282" width="5.125" style="631" customWidth="1"/>
    <col min="283" max="283" width="4.625" style="631" customWidth="1"/>
    <col min="284" max="285" width="3.625" style="631" customWidth="1"/>
    <col min="286" max="286" width="5.625" style="631" customWidth="1"/>
    <col min="287" max="287" width="3.625" style="631" customWidth="1"/>
    <col min="288" max="288" width="4.625" style="631" customWidth="1"/>
    <col min="289" max="289" width="5.625" style="631" customWidth="1"/>
    <col min="290" max="292" width="6.625" style="631" customWidth="1"/>
    <col min="293" max="294" width="11.625" style="631" bestFit="1" customWidth="1"/>
    <col min="295" max="295" width="7.5" style="631" bestFit="1" customWidth="1"/>
    <col min="296" max="302" width="6.625" style="631" customWidth="1"/>
    <col min="303" max="511" width="9" style="631"/>
    <col min="512" max="513" width="3.125" style="631" customWidth="1"/>
    <col min="514" max="514" width="5.125" style="631" customWidth="1"/>
    <col min="515" max="515" width="3.625" style="631" customWidth="1"/>
    <col min="516" max="516" width="4.125" style="631" customWidth="1"/>
    <col min="517" max="517" width="3.625" style="631" customWidth="1"/>
    <col min="518" max="519" width="4.625" style="631" customWidth="1"/>
    <col min="520" max="523" width="4.125" style="631" customWidth="1"/>
    <col min="524" max="525" width="4.625" style="631" customWidth="1"/>
    <col min="526" max="526" width="3.625" style="631" customWidth="1"/>
    <col min="527" max="527" width="4.625" style="631" customWidth="1"/>
    <col min="528" max="528" width="3.625" style="631" customWidth="1"/>
    <col min="529" max="529" width="4.625" style="631" customWidth="1"/>
    <col min="530" max="530" width="3.625" style="631" customWidth="1"/>
    <col min="531" max="531" width="4.625" style="631" customWidth="1"/>
    <col min="532" max="532" width="3.625" style="631" customWidth="1"/>
    <col min="533" max="533" width="4.625" style="631" customWidth="1"/>
    <col min="534" max="534" width="5.625" style="631" customWidth="1"/>
    <col min="535" max="535" width="3.625" style="631" customWidth="1"/>
    <col min="536" max="537" width="4.625" style="631" customWidth="1"/>
    <col min="538" max="538" width="5.125" style="631" customWidth="1"/>
    <col min="539" max="539" width="4.625" style="631" customWidth="1"/>
    <col min="540" max="541" width="3.625" style="631" customWidth="1"/>
    <col min="542" max="542" width="5.625" style="631" customWidth="1"/>
    <col min="543" max="543" width="3.625" style="631" customWidth="1"/>
    <col min="544" max="544" width="4.625" style="631" customWidth="1"/>
    <col min="545" max="545" width="5.625" style="631" customWidth="1"/>
    <col min="546" max="548" width="6.625" style="631" customWidth="1"/>
    <col min="549" max="550" width="11.625" style="631" bestFit="1" customWidth="1"/>
    <col min="551" max="551" width="7.5" style="631" bestFit="1" customWidth="1"/>
    <col min="552" max="558" width="6.625" style="631" customWidth="1"/>
    <col min="559" max="767" width="9" style="631"/>
    <col min="768" max="769" width="3.125" style="631" customWidth="1"/>
    <col min="770" max="770" width="5.125" style="631" customWidth="1"/>
    <col min="771" max="771" width="3.625" style="631" customWidth="1"/>
    <col min="772" max="772" width="4.125" style="631" customWidth="1"/>
    <col min="773" max="773" width="3.625" style="631" customWidth="1"/>
    <col min="774" max="775" width="4.625" style="631" customWidth="1"/>
    <col min="776" max="779" width="4.125" style="631" customWidth="1"/>
    <col min="780" max="781" width="4.625" style="631" customWidth="1"/>
    <col min="782" max="782" width="3.625" style="631" customWidth="1"/>
    <col min="783" max="783" width="4.625" style="631" customWidth="1"/>
    <col min="784" max="784" width="3.625" style="631" customWidth="1"/>
    <col min="785" max="785" width="4.625" style="631" customWidth="1"/>
    <col min="786" max="786" width="3.625" style="631" customWidth="1"/>
    <col min="787" max="787" width="4.625" style="631" customWidth="1"/>
    <col min="788" max="788" width="3.625" style="631" customWidth="1"/>
    <col min="789" max="789" width="4.625" style="631" customWidth="1"/>
    <col min="790" max="790" width="5.625" style="631" customWidth="1"/>
    <col min="791" max="791" width="3.625" style="631" customWidth="1"/>
    <col min="792" max="793" width="4.625" style="631" customWidth="1"/>
    <col min="794" max="794" width="5.125" style="631" customWidth="1"/>
    <col min="795" max="795" width="4.625" style="631" customWidth="1"/>
    <col min="796" max="797" width="3.625" style="631" customWidth="1"/>
    <col min="798" max="798" width="5.625" style="631" customWidth="1"/>
    <col min="799" max="799" width="3.625" style="631" customWidth="1"/>
    <col min="800" max="800" width="4.625" style="631" customWidth="1"/>
    <col min="801" max="801" width="5.625" style="631" customWidth="1"/>
    <col min="802" max="804" width="6.625" style="631" customWidth="1"/>
    <col min="805" max="806" width="11.625" style="631" bestFit="1" customWidth="1"/>
    <col min="807" max="807" width="7.5" style="631" bestFit="1" customWidth="1"/>
    <col min="808" max="814" width="6.625" style="631" customWidth="1"/>
    <col min="815" max="1023" width="9" style="631"/>
    <col min="1024" max="1025" width="3.125" style="631" customWidth="1"/>
    <col min="1026" max="1026" width="5.125" style="631" customWidth="1"/>
    <col min="1027" max="1027" width="3.625" style="631" customWidth="1"/>
    <col min="1028" max="1028" width="4.125" style="631" customWidth="1"/>
    <col min="1029" max="1029" width="3.625" style="631" customWidth="1"/>
    <col min="1030" max="1031" width="4.625" style="631" customWidth="1"/>
    <col min="1032" max="1035" width="4.125" style="631" customWidth="1"/>
    <col min="1036" max="1037" width="4.625" style="631" customWidth="1"/>
    <col min="1038" max="1038" width="3.625" style="631" customWidth="1"/>
    <col min="1039" max="1039" width="4.625" style="631" customWidth="1"/>
    <col min="1040" max="1040" width="3.625" style="631" customWidth="1"/>
    <col min="1041" max="1041" width="4.625" style="631" customWidth="1"/>
    <col min="1042" max="1042" width="3.625" style="631" customWidth="1"/>
    <col min="1043" max="1043" width="4.625" style="631" customWidth="1"/>
    <col min="1044" max="1044" width="3.625" style="631" customWidth="1"/>
    <col min="1045" max="1045" width="4.625" style="631" customWidth="1"/>
    <col min="1046" max="1046" width="5.625" style="631" customWidth="1"/>
    <col min="1047" max="1047" width="3.625" style="631" customWidth="1"/>
    <col min="1048" max="1049" width="4.625" style="631" customWidth="1"/>
    <col min="1050" max="1050" width="5.125" style="631" customWidth="1"/>
    <col min="1051" max="1051" width="4.625" style="631" customWidth="1"/>
    <col min="1052" max="1053" width="3.625" style="631" customWidth="1"/>
    <col min="1054" max="1054" width="5.625" style="631" customWidth="1"/>
    <col min="1055" max="1055" width="3.625" style="631" customWidth="1"/>
    <col min="1056" max="1056" width="4.625" style="631" customWidth="1"/>
    <col min="1057" max="1057" width="5.625" style="631" customWidth="1"/>
    <col min="1058" max="1060" width="6.625" style="631" customWidth="1"/>
    <col min="1061" max="1062" width="11.625" style="631" bestFit="1" customWidth="1"/>
    <col min="1063" max="1063" width="7.5" style="631" bestFit="1" customWidth="1"/>
    <col min="1064" max="1070" width="6.625" style="631" customWidth="1"/>
    <col min="1071" max="1279" width="9" style="631"/>
    <col min="1280" max="1281" width="3.125" style="631" customWidth="1"/>
    <col min="1282" max="1282" width="5.125" style="631" customWidth="1"/>
    <col min="1283" max="1283" width="3.625" style="631" customWidth="1"/>
    <col min="1284" max="1284" width="4.125" style="631" customWidth="1"/>
    <col min="1285" max="1285" width="3.625" style="631" customWidth="1"/>
    <col min="1286" max="1287" width="4.625" style="631" customWidth="1"/>
    <col min="1288" max="1291" width="4.125" style="631" customWidth="1"/>
    <col min="1292" max="1293" width="4.625" style="631" customWidth="1"/>
    <col min="1294" max="1294" width="3.625" style="631" customWidth="1"/>
    <col min="1295" max="1295" width="4.625" style="631" customWidth="1"/>
    <col min="1296" max="1296" width="3.625" style="631" customWidth="1"/>
    <col min="1297" max="1297" width="4.625" style="631" customWidth="1"/>
    <col min="1298" max="1298" width="3.625" style="631" customWidth="1"/>
    <col min="1299" max="1299" width="4.625" style="631" customWidth="1"/>
    <col min="1300" max="1300" width="3.625" style="631" customWidth="1"/>
    <col min="1301" max="1301" width="4.625" style="631" customWidth="1"/>
    <col min="1302" max="1302" width="5.625" style="631" customWidth="1"/>
    <col min="1303" max="1303" width="3.625" style="631" customWidth="1"/>
    <col min="1304" max="1305" width="4.625" style="631" customWidth="1"/>
    <col min="1306" max="1306" width="5.125" style="631" customWidth="1"/>
    <col min="1307" max="1307" width="4.625" style="631" customWidth="1"/>
    <col min="1308" max="1309" width="3.625" style="631" customWidth="1"/>
    <col min="1310" max="1310" width="5.625" style="631" customWidth="1"/>
    <col min="1311" max="1311" width="3.625" style="631" customWidth="1"/>
    <col min="1312" max="1312" width="4.625" style="631" customWidth="1"/>
    <col min="1313" max="1313" width="5.625" style="631" customWidth="1"/>
    <col min="1314" max="1316" width="6.625" style="631" customWidth="1"/>
    <col min="1317" max="1318" width="11.625" style="631" bestFit="1" customWidth="1"/>
    <col min="1319" max="1319" width="7.5" style="631" bestFit="1" customWidth="1"/>
    <col min="1320" max="1326" width="6.625" style="631" customWidth="1"/>
    <col min="1327" max="1535" width="9" style="631"/>
    <col min="1536" max="1537" width="3.125" style="631" customWidth="1"/>
    <col min="1538" max="1538" width="5.125" style="631" customWidth="1"/>
    <col min="1539" max="1539" width="3.625" style="631" customWidth="1"/>
    <col min="1540" max="1540" width="4.125" style="631" customWidth="1"/>
    <col min="1541" max="1541" width="3.625" style="631" customWidth="1"/>
    <col min="1542" max="1543" width="4.625" style="631" customWidth="1"/>
    <col min="1544" max="1547" width="4.125" style="631" customWidth="1"/>
    <col min="1548" max="1549" width="4.625" style="631" customWidth="1"/>
    <col min="1550" max="1550" width="3.625" style="631" customWidth="1"/>
    <col min="1551" max="1551" width="4.625" style="631" customWidth="1"/>
    <col min="1552" max="1552" width="3.625" style="631" customWidth="1"/>
    <col min="1553" max="1553" width="4.625" style="631" customWidth="1"/>
    <col min="1554" max="1554" width="3.625" style="631" customWidth="1"/>
    <col min="1555" max="1555" width="4.625" style="631" customWidth="1"/>
    <col min="1556" max="1556" width="3.625" style="631" customWidth="1"/>
    <col min="1557" max="1557" width="4.625" style="631" customWidth="1"/>
    <col min="1558" max="1558" width="5.625" style="631" customWidth="1"/>
    <col min="1559" max="1559" width="3.625" style="631" customWidth="1"/>
    <col min="1560" max="1561" width="4.625" style="631" customWidth="1"/>
    <col min="1562" max="1562" width="5.125" style="631" customWidth="1"/>
    <col min="1563" max="1563" width="4.625" style="631" customWidth="1"/>
    <col min="1564" max="1565" width="3.625" style="631" customWidth="1"/>
    <col min="1566" max="1566" width="5.625" style="631" customWidth="1"/>
    <col min="1567" max="1567" width="3.625" style="631" customWidth="1"/>
    <col min="1568" max="1568" width="4.625" style="631" customWidth="1"/>
    <col min="1569" max="1569" width="5.625" style="631" customWidth="1"/>
    <col min="1570" max="1572" width="6.625" style="631" customWidth="1"/>
    <col min="1573" max="1574" width="11.625" style="631" bestFit="1" customWidth="1"/>
    <col min="1575" max="1575" width="7.5" style="631" bestFit="1" customWidth="1"/>
    <col min="1576" max="1582" width="6.625" style="631" customWidth="1"/>
    <col min="1583" max="1791" width="9" style="631"/>
    <col min="1792" max="1793" width="3.125" style="631" customWidth="1"/>
    <col min="1794" max="1794" width="5.125" style="631" customWidth="1"/>
    <col min="1795" max="1795" width="3.625" style="631" customWidth="1"/>
    <col min="1796" max="1796" width="4.125" style="631" customWidth="1"/>
    <col min="1797" max="1797" width="3.625" style="631" customWidth="1"/>
    <col min="1798" max="1799" width="4.625" style="631" customWidth="1"/>
    <col min="1800" max="1803" width="4.125" style="631" customWidth="1"/>
    <col min="1804" max="1805" width="4.625" style="631" customWidth="1"/>
    <col min="1806" max="1806" width="3.625" style="631" customWidth="1"/>
    <col min="1807" max="1807" width="4.625" style="631" customWidth="1"/>
    <col min="1808" max="1808" width="3.625" style="631" customWidth="1"/>
    <col min="1809" max="1809" width="4.625" style="631" customWidth="1"/>
    <col min="1810" max="1810" width="3.625" style="631" customWidth="1"/>
    <col min="1811" max="1811" width="4.625" style="631" customWidth="1"/>
    <col min="1812" max="1812" width="3.625" style="631" customWidth="1"/>
    <col min="1813" max="1813" width="4.625" style="631" customWidth="1"/>
    <col min="1814" max="1814" width="5.625" style="631" customWidth="1"/>
    <col min="1815" max="1815" width="3.625" style="631" customWidth="1"/>
    <col min="1816" max="1817" width="4.625" style="631" customWidth="1"/>
    <col min="1818" max="1818" width="5.125" style="631" customWidth="1"/>
    <col min="1819" max="1819" width="4.625" style="631" customWidth="1"/>
    <col min="1820" max="1821" width="3.625" style="631" customWidth="1"/>
    <col min="1822" max="1822" width="5.625" style="631" customWidth="1"/>
    <col min="1823" max="1823" width="3.625" style="631" customWidth="1"/>
    <col min="1824" max="1824" width="4.625" style="631" customWidth="1"/>
    <col min="1825" max="1825" width="5.625" style="631" customWidth="1"/>
    <col min="1826" max="1828" width="6.625" style="631" customWidth="1"/>
    <col min="1829" max="1830" width="11.625" style="631" bestFit="1" customWidth="1"/>
    <col min="1831" max="1831" width="7.5" style="631" bestFit="1" customWidth="1"/>
    <col min="1832" max="1838" width="6.625" style="631" customWidth="1"/>
    <col min="1839" max="2047" width="9" style="631"/>
    <col min="2048" max="2049" width="3.125" style="631" customWidth="1"/>
    <col min="2050" max="2050" width="5.125" style="631" customWidth="1"/>
    <col min="2051" max="2051" width="3.625" style="631" customWidth="1"/>
    <col min="2052" max="2052" width="4.125" style="631" customWidth="1"/>
    <col min="2053" max="2053" width="3.625" style="631" customWidth="1"/>
    <col min="2054" max="2055" width="4.625" style="631" customWidth="1"/>
    <col min="2056" max="2059" width="4.125" style="631" customWidth="1"/>
    <col min="2060" max="2061" width="4.625" style="631" customWidth="1"/>
    <col min="2062" max="2062" width="3.625" style="631" customWidth="1"/>
    <col min="2063" max="2063" width="4.625" style="631" customWidth="1"/>
    <col min="2064" max="2064" width="3.625" style="631" customWidth="1"/>
    <col min="2065" max="2065" width="4.625" style="631" customWidth="1"/>
    <col min="2066" max="2066" width="3.625" style="631" customWidth="1"/>
    <col min="2067" max="2067" width="4.625" style="631" customWidth="1"/>
    <col min="2068" max="2068" width="3.625" style="631" customWidth="1"/>
    <col min="2069" max="2069" width="4.625" style="631" customWidth="1"/>
    <col min="2070" max="2070" width="5.625" style="631" customWidth="1"/>
    <col min="2071" max="2071" width="3.625" style="631" customWidth="1"/>
    <col min="2072" max="2073" width="4.625" style="631" customWidth="1"/>
    <col min="2074" max="2074" width="5.125" style="631" customWidth="1"/>
    <col min="2075" max="2075" width="4.625" style="631" customWidth="1"/>
    <col min="2076" max="2077" width="3.625" style="631" customWidth="1"/>
    <col min="2078" max="2078" width="5.625" style="631" customWidth="1"/>
    <col min="2079" max="2079" width="3.625" style="631" customWidth="1"/>
    <col min="2080" max="2080" width="4.625" style="631" customWidth="1"/>
    <col min="2081" max="2081" width="5.625" style="631" customWidth="1"/>
    <col min="2082" max="2084" width="6.625" style="631" customWidth="1"/>
    <col min="2085" max="2086" width="11.625" style="631" bestFit="1" customWidth="1"/>
    <col min="2087" max="2087" width="7.5" style="631" bestFit="1" customWidth="1"/>
    <col min="2088" max="2094" width="6.625" style="631" customWidth="1"/>
    <col min="2095" max="2303" width="9" style="631"/>
    <col min="2304" max="2305" width="3.125" style="631" customWidth="1"/>
    <col min="2306" max="2306" width="5.125" style="631" customWidth="1"/>
    <col min="2307" max="2307" width="3.625" style="631" customWidth="1"/>
    <col min="2308" max="2308" width="4.125" style="631" customWidth="1"/>
    <col min="2309" max="2309" width="3.625" style="631" customWidth="1"/>
    <col min="2310" max="2311" width="4.625" style="631" customWidth="1"/>
    <col min="2312" max="2315" width="4.125" style="631" customWidth="1"/>
    <col min="2316" max="2317" width="4.625" style="631" customWidth="1"/>
    <col min="2318" max="2318" width="3.625" style="631" customWidth="1"/>
    <col min="2319" max="2319" width="4.625" style="631" customWidth="1"/>
    <col min="2320" max="2320" width="3.625" style="631" customWidth="1"/>
    <col min="2321" max="2321" width="4.625" style="631" customWidth="1"/>
    <col min="2322" max="2322" width="3.625" style="631" customWidth="1"/>
    <col min="2323" max="2323" width="4.625" style="631" customWidth="1"/>
    <col min="2324" max="2324" width="3.625" style="631" customWidth="1"/>
    <col min="2325" max="2325" width="4.625" style="631" customWidth="1"/>
    <col min="2326" max="2326" width="5.625" style="631" customWidth="1"/>
    <col min="2327" max="2327" width="3.625" style="631" customWidth="1"/>
    <col min="2328" max="2329" width="4.625" style="631" customWidth="1"/>
    <col min="2330" max="2330" width="5.125" style="631" customWidth="1"/>
    <col min="2331" max="2331" width="4.625" style="631" customWidth="1"/>
    <col min="2332" max="2333" width="3.625" style="631" customWidth="1"/>
    <col min="2334" max="2334" width="5.625" style="631" customWidth="1"/>
    <col min="2335" max="2335" width="3.625" style="631" customWidth="1"/>
    <col min="2336" max="2336" width="4.625" style="631" customWidth="1"/>
    <col min="2337" max="2337" width="5.625" style="631" customWidth="1"/>
    <col min="2338" max="2340" width="6.625" style="631" customWidth="1"/>
    <col min="2341" max="2342" width="11.625" style="631" bestFit="1" customWidth="1"/>
    <col min="2343" max="2343" width="7.5" style="631" bestFit="1" customWidth="1"/>
    <col min="2344" max="2350" width="6.625" style="631" customWidth="1"/>
    <col min="2351" max="2559" width="9" style="631"/>
    <col min="2560" max="2561" width="3.125" style="631" customWidth="1"/>
    <col min="2562" max="2562" width="5.125" style="631" customWidth="1"/>
    <col min="2563" max="2563" width="3.625" style="631" customWidth="1"/>
    <col min="2564" max="2564" width="4.125" style="631" customWidth="1"/>
    <col min="2565" max="2565" width="3.625" style="631" customWidth="1"/>
    <col min="2566" max="2567" width="4.625" style="631" customWidth="1"/>
    <col min="2568" max="2571" width="4.125" style="631" customWidth="1"/>
    <col min="2572" max="2573" width="4.625" style="631" customWidth="1"/>
    <col min="2574" max="2574" width="3.625" style="631" customWidth="1"/>
    <col min="2575" max="2575" width="4.625" style="631" customWidth="1"/>
    <col min="2576" max="2576" width="3.625" style="631" customWidth="1"/>
    <col min="2577" max="2577" width="4.625" style="631" customWidth="1"/>
    <col min="2578" max="2578" width="3.625" style="631" customWidth="1"/>
    <col min="2579" max="2579" width="4.625" style="631" customWidth="1"/>
    <col min="2580" max="2580" width="3.625" style="631" customWidth="1"/>
    <col min="2581" max="2581" width="4.625" style="631" customWidth="1"/>
    <col min="2582" max="2582" width="5.625" style="631" customWidth="1"/>
    <col min="2583" max="2583" width="3.625" style="631" customWidth="1"/>
    <col min="2584" max="2585" width="4.625" style="631" customWidth="1"/>
    <col min="2586" max="2586" width="5.125" style="631" customWidth="1"/>
    <col min="2587" max="2587" width="4.625" style="631" customWidth="1"/>
    <col min="2588" max="2589" width="3.625" style="631" customWidth="1"/>
    <col min="2590" max="2590" width="5.625" style="631" customWidth="1"/>
    <col min="2591" max="2591" width="3.625" style="631" customWidth="1"/>
    <col min="2592" max="2592" width="4.625" style="631" customWidth="1"/>
    <col min="2593" max="2593" width="5.625" style="631" customWidth="1"/>
    <col min="2594" max="2596" width="6.625" style="631" customWidth="1"/>
    <col min="2597" max="2598" width="11.625" style="631" bestFit="1" customWidth="1"/>
    <col min="2599" max="2599" width="7.5" style="631" bestFit="1" customWidth="1"/>
    <col min="2600" max="2606" width="6.625" style="631" customWidth="1"/>
    <col min="2607" max="2815" width="9" style="631"/>
    <col min="2816" max="2817" width="3.125" style="631" customWidth="1"/>
    <col min="2818" max="2818" width="5.125" style="631" customWidth="1"/>
    <col min="2819" max="2819" width="3.625" style="631" customWidth="1"/>
    <col min="2820" max="2820" width="4.125" style="631" customWidth="1"/>
    <col min="2821" max="2821" width="3.625" style="631" customWidth="1"/>
    <col min="2822" max="2823" width="4.625" style="631" customWidth="1"/>
    <col min="2824" max="2827" width="4.125" style="631" customWidth="1"/>
    <col min="2828" max="2829" width="4.625" style="631" customWidth="1"/>
    <col min="2830" max="2830" width="3.625" style="631" customWidth="1"/>
    <col min="2831" max="2831" width="4.625" style="631" customWidth="1"/>
    <col min="2832" max="2832" width="3.625" style="631" customWidth="1"/>
    <col min="2833" max="2833" width="4.625" style="631" customWidth="1"/>
    <col min="2834" max="2834" width="3.625" style="631" customWidth="1"/>
    <col min="2835" max="2835" width="4.625" style="631" customWidth="1"/>
    <col min="2836" max="2836" width="3.625" style="631" customWidth="1"/>
    <col min="2837" max="2837" width="4.625" style="631" customWidth="1"/>
    <col min="2838" max="2838" width="5.625" style="631" customWidth="1"/>
    <col min="2839" max="2839" width="3.625" style="631" customWidth="1"/>
    <col min="2840" max="2841" width="4.625" style="631" customWidth="1"/>
    <col min="2842" max="2842" width="5.125" style="631" customWidth="1"/>
    <col min="2843" max="2843" width="4.625" style="631" customWidth="1"/>
    <col min="2844" max="2845" width="3.625" style="631" customWidth="1"/>
    <col min="2846" max="2846" width="5.625" style="631" customWidth="1"/>
    <col min="2847" max="2847" width="3.625" style="631" customWidth="1"/>
    <col min="2848" max="2848" width="4.625" style="631" customWidth="1"/>
    <col min="2849" max="2849" width="5.625" style="631" customWidth="1"/>
    <col min="2850" max="2852" width="6.625" style="631" customWidth="1"/>
    <col min="2853" max="2854" width="11.625" style="631" bestFit="1" customWidth="1"/>
    <col min="2855" max="2855" width="7.5" style="631" bestFit="1" customWidth="1"/>
    <col min="2856" max="2862" width="6.625" style="631" customWidth="1"/>
    <col min="2863" max="3071" width="9" style="631"/>
    <col min="3072" max="3073" width="3.125" style="631" customWidth="1"/>
    <col min="3074" max="3074" width="5.125" style="631" customWidth="1"/>
    <col min="3075" max="3075" width="3.625" style="631" customWidth="1"/>
    <col min="3076" max="3076" width="4.125" style="631" customWidth="1"/>
    <col min="3077" max="3077" width="3.625" style="631" customWidth="1"/>
    <col min="3078" max="3079" width="4.625" style="631" customWidth="1"/>
    <col min="3080" max="3083" width="4.125" style="631" customWidth="1"/>
    <col min="3084" max="3085" width="4.625" style="631" customWidth="1"/>
    <col min="3086" max="3086" width="3.625" style="631" customWidth="1"/>
    <col min="3087" max="3087" width="4.625" style="631" customWidth="1"/>
    <col min="3088" max="3088" width="3.625" style="631" customWidth="1"/>
    <col min="3089" max="3089" width="4.625" style="631" customWidth="1"/>
    <col min="3090" max="3090" width="3.625" style="631" customWidth="1"/>
    <col min="3091" max="3091" width="4.625" style="631" customWidth="1"/>
    <col min="3092" max="3092" width="3.625" style="631" customWidth="1"/>
    <col min="3093" max="3093" width="4.625" style="631" customWidth="1"/>
    <col min="3094" max="3094" width="5.625" style="631" customWidth="1"/>
    <col min="3095" max="3095" width="3.625" style="631" customWidth="1"/>
    <col min="3096" max="3097" width="4.625" style="631" customWidth="1"/>
    <col min="3098" max="3098" width="5.125" style="631" customWidth="1"/>
    <col min="3099" max="3099" width="4.625" style="631" customWidth="1"/>
    <col min="3100" max="3101" width="3.625" style="631" customWidth="1"/>
    <col min="3102" max="3102" width="5.625" style="631" customWidth="1"/>
    <col min="3103" max="3103" width="3.625" style="631" customWidth="1"/>
    <col min="3104" max="3104" width="4.625" style="631" customWidth="1"/>
    <col min="3105" max="3105" width="5.625" style="631" customWidth="1"/>
    <col min="3106" max="3108" width="6.625" style="631" customWidth="1"/>
    <col min="3109" max="3110" width="11.625" style="631" bestFit="1" customWidth="1"/>
    <col min="3111" max="3111" width="7.5" style="631" bestFit="1" customWidth="1"/>
    <col min="3112" max="3118" width="6.625" style="631" customWidth="1"/>
    <col min="3119" max="3327" width="9" style="631"/>
    <col min="3328" max="3329" width="3.125" style="631" customWidth="1"/>
    <col min="3330" max="3330" width="5.125" style="631" customWidth="1"/>
    <col min="3331" max="3331" width="3.625" style="631" customWidth="1"/>
    <col min="3332" max="3332" width="4.125" style="631" customWidth="1"/>
    <col min="3333" max="3333" width="3.625" style="631" customWidth="1"/>
    <col min="3334" max="3335" width="4.625" style="631" customWidth="1"/>
    <col min="3336" max="3339" width="4.125" style="631" customWidth="1"/>
    <col min="3340" max="3341" width="4.625" style="631" customWidth="1"/>
    <col min="3342" max="3342" width="3.625" style="631" customWidth="1"/>
    <col min="3343" max="3343" width="4.625" style="631" customWidth="1"/>
    <col min="3344" max="3344" width="3.625" style="631" customWidth="1"/>
    <col min="3345" max="3345" width="4.625" style="631" customWidth="1"/>
    <col min="3346" max="3346" width="3.625" style="631" customWidth="1"/>
    <col min="3347" max="3347" width="4.625" style="631" customWidth="1"/>
    <col min="3348" max="3348" width="3.625" style="631" customWidth="1"/>
    <col min="3349" max="3349" width="4.625" style="631" customWidth="1"/>
    <col min="3350" max="3350" width="5.625" style="631" customWidth="1"/>
    <col min="3351" max="3351" width="3.625" style="631" customWidth="1"/>
    <col min="3352" max="3353" width="4.625" style="631" customWidth="1"/>
    <col min="3354" max="3354" width="5.125" style="631" customWidth="1"/>
    <col min="3355" max="3355" width="4.625" style="631" customWidth="1"/>
    <col min="3356" max="3357" width="3.625" style="631" customWidth="1"/>
    <col min="3358" max="3358" width="5.625" style="631" customWidth="1"/>
    <col min="3359" max="3359" width="3.625" style="631" customWidth="1"/>
    <col min="3360" max="3360" width="4.625" style="631" customWidth="1"/>
    <col min="3361" max="3361" width="5.625" style="631" customWidth="1"/>
    <col min="3362" max="3364" width="6.625" style="631" customWidth="1"/>
    <col min="3365" max="3366" width="11.625" style="631" bestFit="1" customWidth="1"/>
    <col min="3367" max="3367" width="7.5" style="631" bestFit="1" customWidth="1"/>
    <col min="3368" max="3374" width="6.625" style="631" customWidth="1"/>
    <col min="3375" max="3583" width="9" style="631"/>
    <col min="3584" max="3585" width="3.125" style="631" customWidth="1"/>
    <col min="3586" max="3586" width="5.125" style="631" customWidth="1"/>
    <col min="3587" max="3587" width="3.625" style="631" customWidth="1"/>
    <col min="3588" max="3588" width="4.125" style="631" customWidth="1"/>
    <col min="3589" max="3589" width="3.625" style="631" customWidth="1"/>
    <col min="3590" max="3591" width="4.625" style="631" customWidth="1"/>
    <col min="3592" max="3595" width="4.125" style="631" customWidth="1"/>
    <col min="3596" max="3597" width="4.625" style="631" customWidth="1"/>
    <col min="3598" max="3598" width="3.625" style="631" customWidth="1"/>
    <col min="3599" max="3599" width="4.625" style="631" customWidth="1"/>
    <col min="3600" max="3600" width="3.625" style="631" customWidth="1"/>
    <col min="3601" max="3601" width="4.625" style="631" customWidth="1"/>
    <col min="3602" max="3602" width="3.625" style="631" customWidth="1"/>
    <col min="3603" max="3603" width="4.625" style="631" customWidth="1"/>
    <col min="3604" max="3604" width="3.625" style="631" customWidth="1"/>
    <col min="3605" max="3605" width="4.625" style="631" customWidth="1"/>
    <col min="3606" max="3606" width="5.625" style="631" customWidth="1"/>
    <col min="3607" max="3607" width="3.625" style="631" customWidth="1"/>
    <col min="3608" max="3609" width="4.625" style="631" customWidth="1"/>
    <col min="3610" max="3610" width="5.125" style="631" customWidth="1"/>
    <col min="3611" max="3611" width="4.625" style="631" customWidth="1"/>
    <col min="3612" max="3613" width="3.625" style="631" customWidth="1"/>
    <col min="3614" max="3614" width="5.625" style="631" customWidth="1"/>
    <col min="3615" max="3615" width="3.625" style="631" customWidth="1"/>
    <col min="3616" max="3616" width="4.625" style="631" customWidth="1"/>
    <col min="3617" max="3617" width="5.625" style="631" customWidth="1"/>
    <col min="3618" max="3620" width="6.625" style="631" customWidth="1"/>
    <col min="3621" max="3622" width="11.625" style="631" bestFit="1" customWidth="1"/>
    <col min="3623" max="3623" width="7.5" style="631" bestFit="1" customWidth="1"/>
    <col min="3624" max="3630" width="6.625" style="631" customWidth="1"/>
    <col min="3631" max="3839" width="9" style="631"/>
    <col min="3840" max="3841" width="3.125" style="631" customWidth="1"/>
    <col min="3842" max="3842" width="5.125" style="631" customWidth="1"/>
    <col min="3843" max="3843" width="3.625" style="631" customWidth="1"/>
    <col min="3844" max="3844" width="4.125" style="631" customWidth="1"/>
    <col min="3845" max="3845" width="3.625" style="631" customWidth="1"/>
    <col min="3846" max="3847" width="4.625" style="631" customWidth="1"/>
    <col min="3848" max="3851" width="4.125" style="631" customWidth="1"/>
    <col min="3852" max="3853" width="4.625" style="631" customWidth="1"/>
    <col min="3854" max="3854" width="3.625" style="631" customWidth="1"/>
    <col min="3855" max="3855" width="4.625" style="631" customWidth="1"/>
    <col min="3856" max="3856" width="3.625" style="631" customWidth="1"/>
    <col min="3857" max="3857" width="4.625" style="631" customWidth="1"/>
    <col min="3858" max="3858" width="3.625" style="631" customWidth="1"/>
    <col min="3859" max="3859" width="4.625" style="631" customWidth="1"/>
    <col min="3860" max="3860" width="3.625" style="631" customWidth="1"/>
    <col min="3861" max="3861" width="4.625" style="631" customWidth="1"/>
    <col min="3862" max="3862" width="5.625" style="631" customWidth="1"/>
    <col min="3863" max="3863" width="3.625" style="631" customWidth="1"/>
    <col min="3864" max="3865" width="4.625" style="631" customWidth="1"/>
    <col min="3866" max="3866" width="5.125" style="631" customWidth="1"/>
    <col min="3867" max="3867" width="4.625" style="631" customWidth="1"/>
    <col min="3868" max="3869" width="3.625" style="631" customWidth="1"/>
    <col min="3870" max="3870" width="5.625" style="631" customWidth="1"/>
    <col min="3871" max="3871" width="3.625" style="631" customWidth="1"/>
    <col min="3872" max="3872" width="4.625" style="631" customWidth="1"/>
    <col min="3873" max="3873" width="5.625" style="631" customWidth="1"/>
    <col min="3874" max="3876" width="6.625" style="631" customWidth="1"/>
    <col min="3877" max="3878" width="11.625" style="631" bestFit="1" customWidth="1"/>
    <col min="3879" max="3879" width="7.5" style="631" bestFit="1" customWidth="1"/>
    <col min="3880" max="3886" width="6.625" style="631" customWidth="1"/>
    <col min="3887" max="4095" width="9" style="631"/>
    <col min="4096" max="4097" width="3.125" style="631" customWidth="1"/>
    <col min="4098" max="4098" width="5.125" style="631" customWidth="1"/>
    <col min="4099" max="4099" width="3.625" style="631" customWidth="1"/>
    <col min="4100" max="4100" width="4.125" style="631" customWidth="1"/>
    <col min="4101" max="4101" width="3.625" style="631" customWidth="1"/>
    <col min="4102" max="4103" width="4.625" style="631" customWidth="1"/>
    <col min="4104" max="4107" width="4.125" style="631" customWidth="1"/>
    <col min="4108" max="4109" width="4.625" style="631" customWidth="1"/>
    <col min="4110" max="4110" width="3.625" style="631" customWidth="1"/>
    <col min="4111" max="4111" width="4.625" style="631" customWidth="1"/>
    <col min="4112" max="4112" width="3.625" style="631" customWidth="1"/>
    <col min="4113" max="4113" width="4.625" style="631" customWidth="1"/>
    <col min="4114" max="4114" width="3.625" style="631" customWidth="1"/>
    <col min="4115" max="4115" width="4.625" style="631" customWidth="1"/>
    <col min="4116" max="4116" width="3.625" style="631" customWidth="1"/>
    <col min="4117" max="4117" width="4.625" style="631" customWidth="1"/>
    <col min="4118" max="4118" width="5.625" style="631" customWidth="1"/>
    <col min="4119" max="4119" width="3.625" style="631" customWidth="1"/>
    <col min="4120" max="4121" width="4.625" style="631" customWidth="1"/>
    <col min="4122" max="4122" width="5.125" style="631" customWidth="1"/>
    <col min="4123" max="4123" width="4.625" style="631" customWidth="1"/>
    <col min="4124" max="4125" width="3.625" style="631" customWidth="1"/>
    <col min="4126" max="4126" width="5.625" style="631" customWidth="1"/>
    <col min="4127" max="4127" width="3.625" style="631" customWidth="1"/>
    <col min="4128" max="4128" width="4.625" style="631" customWidth="1"/>
    <col min="4129" max="4129" width="5.625" style="631" customWidth="1"/>
    <col min="4130" max="4132" width="6.625" style="631" customWidth="1"/>
    <col min="4133" max="4134" width="11.625" style="631" bestFit="1" customWidth="1"/>
    <col min="4135" max="4135" width="7.5" style="631" bestFit="1" customWidth="1"/>
    <col min="4136" max="4142" width="6.625" style="631" customWidth="1"/>
    <col min="4143" max="4351" width="9" style="631"/>
    <col min="4352" max="4353" width="3.125" style="631" customWidth="1"/>
    <col min="4354" max="4354" width="5.125" style="631" customWidth="1"/>
    <col min="4355" max="4355" width="3.625" style="631" customWidth="1"/>
    <col min="4356" max="4356" width="4.125" style="631" customWidth="1"/>
    <col min="4357" max="4357" width="3.625" style="631" customWidth="1"/>
    <col min="4358" max="4359" width="4.625" style="631" customWidth="1"/>
    <col min="4360" max="4363" width="4.125" style="631" customWidth="1"/>
    <col min="4364" max="4365" width="4.625" style="631" customWidth="1"/>
    <col min="4366" max="4366" width="3.625" style="631" customWidth="1"/>
    <col min="4367" max="4367" width="4.625" style="631" customWidth="1"/>
    <col min="4368" max="4368" width="3.625" style="631" customWidth="1"/>
    <col min="4369" max="4369" width="4.625" style="631" customWidth="1"/>
    <col min="4370" max="4370" width="3.625" style="631" customWidth="1"/>
    <col min="4371" max="4371" width="4.625" style="631" customWidth="1"/>
    <col min="4372" max="4372" width="3.625" style="631" customWidth="1"/>
    <col min="4373" max="4373" width="4.625" style="631" customWidth="1"/>
    <col min="4374" max="4374" width="5.625" style="631" customWidth="1"/>
    <col min="4375" max="4375" width="3.625" style="631" customWidth="1"/>
    <col min="4376" max="4377" width="4.625" style="631" customWidth="1"/>
    <col min="4378" max="4378" width="5.125" style="631" customWidth="1"/>
    <col min="4379" max="4379" width="4.625" style="631" customWidth="1"/>
    <col min="4380" max="4381" width="3.625" style="631" customWidth="1"/>
    <col min="4382" max="4382" width="5.625" style="631" customWidth="1"/>
    <col min="4383" max="4383" width="3.625" style="631" customWidth="1"/>
    <col min="4384" max="4384" width="4.625" style="631" customWidth="1"/>
    <col min="4385" max="4385" width="5.625" style="631" customWidth="1"/>
    <col min="4386" max="4388" width="6.625" style="631" customWidth="1"/>
    <col min="4389" max="4390" width="11.625" style="631" bestFit="1" customWidth="1"/>
    <col min="4391" max="4391" width="7.5" style="631" bestFit="1" customWidth="1"/>
    <col min="4392" max="4398" width="6.625" style="631" customWidth="1"/>
    <col min="4399" max="4607" width="9" style="631"/>
    <col min="4608" max="4609" width="3.125" style="631" customWidth="1"/>
    <col min="4610" max="4610" width="5.125" style="631" customWidth="1"/>
    <col min="4611" max="4611" width="3.625" style="631" customWidth="1"/>
    <col min="4612" max="4612" width="4.125" style="631" customWidth="1"/>
    <col min="4613" max="4613" width="3.625" style="631" customWidth="1"/>
    <col min="4614" max="4615" width="4.625" style="631" customWidth="1"/>
    <col min="4616" max="4619" width="4.125" style="631" customWidth="1"/>
    <col min="4620" max="4621" width="4.625" style="631" customWidth="1"/>
    <col min="4622" max="4622" width="3.625" style="631" customWidth="1"/>
    <col min="4623" max="4623" width="4.625" style="631" customWidth="1"/>
    <col min="4624" max="4624" width="3.625" style="631" customWidth="1"/>
    <col min="4625" max="4625" width="4.625" style="631" customWidth="1"/>
    <col min="4626" max="4626" width="3.625" style="631" customWidth="1"/>
    <col min="4627" max="4627" width="4.625" style="631" customWidth="1"/>
    <col min="4628" max="4628" width="3.625" style="631" customWidth="1"/>
    <col min="4629" max="4629" width="4.625" style="631" customWidth="1"/>
    <col min="4630" max="4630" width="5.625" style="631" customWidth="1"/>
    <col min="4631" max="4631" width="3.625" style="631" customWidth="1"/>
    <col min="4632" max="4633" width="4.625" style="631" customWidth="1"/>
    <col min="4634" max="4634" width="5.125" style="631" customWidth="1"/>
    <col min="4635" max="4635" width="4.625" style="631" customWidth="1"/>
    <col min="4636" max="4637" width="3.625" style="631" customWidth="1"/>
    <col min="4638" max="4638" width="5.625" style="631" customWidth="1"/>
    <col min="4639" max="4639" width="3.625" style="631" customWidth="1"/>
    <col min="4640" max="4640" width="4.625" style="631" customWidth="1"/>
    <col min="4641" max="4641" width="5.625" style="631" customWidth="1"/>
    <col min="4642" max="4644" width="6.625" style="631" customWidth="1"/>
    <col min="4645" max="4646" width="11.625" style="631" bestFit="1" customWidth="1"/>
    <col min="4647" max="4647" width="7.5" style="631" bestFit="1" customWidth="1"/>
    <col min="4648" max="4654" width="6.625" style="631" customWidth="1"/>
    <col min="4655" max="4863" width="9" style="631"/>
    <col min="4864" max="4865" width="3.125" style="631" customWidth="1"/>
    <col min="4866" max="4866" width="5.125" style="631" customWidth="1"/>
    <col min="4867" max="4867" width="3.625" style="631" customWidth="1"/>
    <col min="4868" max="4868" width="4.125" style="631" customWidth="1"/>
    <col min="4869" max="4869" width="3.625" style="631" customWidth="1"/>
    <col min="4870" max="4871" width="4.625" style="631" customWidth="1"/>
    <col min="4872" max="4875" width="4.125" style="631" customWidth="1"/>
    <col min="4876" max="4877" width="4.625" style="631" customWidth="1"/>
    <col min="4878" max="4878" width="3.625" style="631" customWidth="1"/>
    <col min="4879" max="4879" width="4.625" style="631" customWidth="1"/>
    <col min="4880" max="4880" width="3.625" style="631" customWidth="1"/>
    <col min="4881" max="4881" width="4.625" style="631" customWidth="1"/>
    <col min="4882" max="4882" width="3.625" style="631" customWidth="1"/>
    <col min="4883" max="4883" width="4.625" style="631" customWidth="1"/>
    <col min="4884" max="4884" width="3.625" style="631" customWidth="1"/>
    <col min="4885" max="4885" width="4.625" style="631" customWidth="1"/>
    <col min="4886" max="4886" width="5.625" style="631" customWidth="1"/>
    <col min="4887" max="4887" width="3.625" style="631" customWidth="1"/>
    <col min="4888" max="4889" width="4.625" style="631" customWidth="1"/>
    <col min="4890" max="4890" width="5.125" style="631" customWidth="1"/>
    <col min="4891" max="4891" width="4.625" style="631" customWidth="1"/>
    <col min="4892" max="4893" width="3.625" style="631" customWidth="1"/>
    <col min="4894" max="4894" width="5.625" style="631" customWidth="1"/>
    <col min="4895" max="4895" width="3.625" style="631" customWidth="1"/>
    <col min="4896" max="4896" width="4.625" style="631" customWidth="1"/>
    <col min="4897" max="4897" width="5.625" style="631" customWidth="1"/>
    <col min="4898" max="4900" width="6.625" style="631" customWidth="1"/>
    <col min="4901" max="4902" width="11.625" style="631" bestFit="1" customWidth="1"/>
    <col min="4903" max="4903" width="7.5" style="631" bestFit="1" customWidth="1"/>
    <col min="4904" max="4910" width="6.625" style="631" customWidth="1"/>
    <col min="4911" max="5119" width="9" style="631"/>
    <col min="5120" max="5121" width="3.125" style="631" customWidth="1"/>
    <col min="5122" max="5122" width="5.125" style="631" customWidth="1"/>
    <col min="5123" max="5123" width="3.625" style="631" customWidth="1"/>
    <col min="5124" max="5124" width="4.125" style="631" customWidth="1"/>
    <col min="5125" max="5125" width="3.625" style="631" customWidth="1"/>
    <col min="5126" max="5127" width="4.625" style="631" customWidth="1"/>
    <col min="5128" max="5131" width="4.125" style="631" customWidth="1"/>
    <col min="5132" max="5133" width="4.625" style="631" customWidth="1"/>
    <col min="5134" max="5134" width="3.625" style="631" customWidth="1"/>
    <col min="5135" max="5135" width="4.625" style="631" customWidth="1"/>
    <col min="5136" max="5136" width="3.625" style="631" customWidth="1"/>
    <col min="5137" max="5137" width="4.625" style="631" customWidth="1"/>
    <col min="5138" max="5138" width="3.625" style="631" customWidth="1"/>
    <col min="5139" max="5139" width="4.625" style="631" customWidth="1"/>
    <col min="5140" max="5140" width="3.625" style="631" customWidth="1"/>
    <col min="5141" max="5141" width="4.625" style="631" customWidth="1"/>
    <col min="5142" max="5142" width="5.625" style="631" customWidth="1"/>
    <col min="5143" max="5143" width="3.625" style="631" customWidth="1"/>
    <col min="5144" max="5145" width="4.625" style="631" customWidth="1"/>
    <col min="5146" max="5146" width="5.125" style="631" customWidth="1"/>
    <col min="5147" max="5147" width="4.625" style="631" customWidth="1"/>
    <col min="5148" max="5149" width="3.625" style="631" customWidth="1"/>
    <col min="5150" max="5150" width="5.625" style="631" customWidth="1"/>
    <col min="5151" max="5151" width="3.625" style="631" customWidth="1"/>
    <col min="5152" max="5152" width="4.625" style="631" customWidth="1"/>
    <col min="5153" max="5153" width="5.625" style="631" customWidth="1"/>
    <col min="5154" max="5156" width="6.625" style="631" customWidth="1"/>
    <col min="5157" max="5158" width="11.625" style="631" bestFit="1" customWidth="1"/>
    <col min="5159" max="5159" width="7.5" style="631" bestFit="1" customWidth="1"/>
    <col min="5160" max="5166" width="6.625" style="631" customWidth="1"/>
    <col min="5167" max="5375" width="9" style="631"/>
    <col min="5376" max="5377" width="3.125" style="631" customWidth="1"/>
    <col min="5378" max="5378" width="5.125" style="631" customWidth="1"/>
    <col min="5379" max="5379" width="3.625" style="631" customWidth="1"/>
    <col min="5380" max="5380" width="4.125" style="631" customWidth="1"/>
    <col min="5381" max="5381" width="3.625" style="631" customWidth="1"/>
    <col min="5382" max="5383" width="4.625" style="631" customWidth="1"/>
    <col min="5384" max="5387" width="4.125" style="631" customWidth="1"/>
    <col min="5388" max="5389" width="4.625" style="631" customWidth="1"/>
    <col min="5390" max="5390" width="3.625" style="631" customWidth="1"/>
    <col min="5391" max="5391" width="4.625" style="631" customWidth="1"/>
    <col min="5392" max="5392" width="3.625" style="631" customWidth="1"/>
    <col min="5393" max="5393" width="4.625" style="631" customWidth="1"/>
    <col min="5394" max="5394" width="3.625" style="631" customWidth="1"/>
    <col min="5395" max="5395" width="4.625" style="631" customWidth="1"/>
    <col min="5396" max="5396" width="3.625" style="631" customWidth="1"/>
    <col min="5397" max="5397" width="4.625" style="631" customWidth="1"/>
    <col min="5398" max="5398" width="5.625" style="631" customWidth="1"/>
    <col min="5399" max="5399" width="3.625" style="631" customWidth="1"/>
    <col min="5400" max="5401" width="4.625" style="631" customWidth="1"/>
    <col min="5402" max="5402" width="5.125" style="631" customWidth="1"/>
    <col min="5403" max="5403" width="4.625" style="631" customWidth="1"/>
    <col min="5404" max="5405" width="3.625" style="631" customWidth="1"/>
    <col min="5406" max="5406" width="5.625" style="631" customWidth="1"/>
    <col min="5407" max="5407" width="3.625" style="631" customWidth="1"/>
    <col min="5408" max="5408" width="4.625" style="631" customWidth="1"/>
    <col min="5409" max="5409" width="5.625" style="631" customWidth="1"/>
    <col min="5410" max="5412" width="6.625" style="631" customWidth="1"/>
    <col min="5413" max="5414" width="11.625" style="631" bestFit="1" customWidth="1"/>
    <col min="5415" max="5415" width="7.5" style="631" bestFit="1" customWidth="1"/>
    <col min="5416" max="5422" width="6.625" style="631" customWidth="1"/>
    <col min="5423" max="5631" width="9" style="631"/>
    <col min="5632" max="5633" width="3.125" style="631" customWidth="1"/>
    <col min="5634" max="5634" width="5.125" style="631" customWidth="1"/>
    <col min="5635" max="5635" width="3.625" style="631" customWidth="1"/>
    <col min="5636" max="5636" width="4.125" style="631" customWidth="1"/>
    <col min="5637" max="5637" width="3.625" style="631" customWidth="1"/>
    <col min="5638" max="5639" width="4.625" style="631" customWidth="1"/>
    <col min="5640" max="5643" width="4.125" style="631" customWidth="1"/>
    <col min="5644" max="5645" width="4.625" style="631" customWidth="1"/>
    <col min="5646" max="5646" width="3.625" style="631" customWidth="1"/>
    <col min="5647" max="5647" width="4.625" style="631" customWidth="1"/>
    <col min="5648" max="5648" width="3.625" style="631" customWidth="1"/>
    <col min="5649" max="5649" width="4.625" style="631" customWidth="1"/>
    <col min="5650" max="5650" width="3.625" style="631" customWidth="1"/>
    <col min="5651" max="5651" width="4.625" style="631" customWidth="1"/>
    <col min="5652" max="5652" width="3.625" style="631" customWidth="1"/>
    <col min="5653" max="5653" width="4.625" style="631" customWidth="1"/>
    <col min="5654" max="5654" width="5.625" style="631" customWidth="1"/>
    <col min="5655" max="5655" width="3.625" style="631" customWidth="1"/>
    <col min="5656" max="5657" width="4.625" style="631" customWidth="1"/>
    <col min="5658" max="5658" width="5.125" style="631" customWidth="1"/>
    <col min="5659" max="5659" width="4.625" style="631" customWidth="1"/>
    <col min="5660" max="5661" width="3.625" style="631" customWidth="1"/>
    <col min="5662" max="5662" width="5.625" style="631" customWidth="1"/>
    <col min="5663" max="5663" width="3.625" style="631" customWidth="1"/>
    <col min="5664" max="5664" width="4.625" style="631" customWidth="1"/>
    <col min="5665" max="5665" width="5.625" style="631" customWidth="1"/>
    <col min="5666" max="5668" width="6.625" style="631" customWidth="1"/>
    <col min="5669" max="5670" width="11.625" style="631" bestFit="1" customWidth="1"/>
    <col min="5671" max="5671" width="7.5" style="631" bestFit="1" customWidth="1"/>
    <col min="5672" max="5678" width="6.625" style="631" customWidth="1"/>
    <col min="5679" max="5887" width="9" style="631"/>
    <col min="5888" max="5889" width="3.125" style="631" customWidth="1"/>
    <col min="5890" max="5890" width="5.125" style="631" customWidth="1"/>
    <col min="5891" max="5891" width="3.625" style="631" customWidth="1"/>
    <col min="5892" max="5892" width="4.125" style="631" customWidth="1"/>
    <col min="5893" max="5893" width="3.625" style="631" customWidth="1"/>
    <col min="5894" max="5895" width="4.625" style="631" customWidth="1"/>
    <col min="5896" max="5899" width="4.125" style="631" customWidth="1"/>
    <col min="5900" max="5901" width="4.625" style="631" customWidth="1"/>
    <col min="5902" max="5902" width="3.625" style="631" customWidth="1"/>
    <col min="5903" max="5903" width="4.625" style="631" customWidth="1"/>
    <col min="5904" max="5904" width="3.625" style="631" customWidth="1"/>
    <col min="5905" max="5905" width="4.625" style="631" customWidth="1"/>
    <col min="5906" max="5906" width="3.625" style="631" customWidth="1"/>
    <col min="5907" max="5907" width="4.625" style="631" customWidth="1"/>
    <col min="5908" max="5908" width="3.625" style="631" customWidth="1"/>
    <col min="5909" max="5909" width="4.625" style="631" customWidth="1"/>
    <col min="5910" max="5910" width="5.625" style="631" customWidth="1"/>
    <col min="5911" max="5911" width="3.625" style="631" customWidth="1"/>
    <col min="5912" max="5913" width="4.625" style="631" customWidth="1"/>
    <col min="5914" max="5914" width="5.125" style="631" customWidth="1"/>
    <col min="5915" max="5915" width="4.625" style="631" customWidth="1"/>
    <col min="5916" max="5917" width="3.625" style="631" customWidth="1"/>
    <col min="5918" max="5918" width="5.625" style="631" customWidth="1"/>
    <col min="5919" max="5919" width="3.625" style="631" customWidth="1"/>
    <col min="5920" max="5920" width="4.625" style="631" customWidth="1"/>
    <col min="5921" max="5921" width="5.625" style="631" customWidth="1"/>
    <col min="5922" max="5924" width="6.625" style="631" customWidth="1"/>
    <col min="5925" max="5926" width="11.625" style="631" bestFit="1" customWidth="1"/>
    <col min="5927" max="5927" width="7.5" style="631" bestFit="1" customWidth="1"/>
    <col min="5928" max="5934" width="6.625" style="631" customWidth="1"/>
    <col min="5935" max="6143" width="9" style="631"/>
    <col min="6144" max="6145" width="3.125" style="631" customWidth="1"/>
    <col min="6146" max="6146" width="5.125" style="631" customWidth="1"/>
    <col min="6147" max="6147" width="3.625" style="631" customWidth="1"/>
    <col min="6148" max="6148" width="4.125" style="631" customWidth="1"/>
    <col min="6149" max="6149" width="3.625" style="631" customWidth="1"/>
    <col min="6150" max="6151" width="4.625" style="631" customWidth="1"/>
    <col min="6152" max="6155" width="4.125" style="631" customWidth="1"/>
    <col min="6156" max="6157" width="4.625" style="631" customWidth="1"/>
    <col min="6158" max="6158" width="3.625" style="631" customWidth="1"/>
    <col min="6159" max="6159" width="4.625" style="631" customWidth="1"/>
    <col min="6160" max="6160" width="3.625" style="631" customWidth="1"/>
    <col min="6161" max="6161" width="4.625" style="631" customWidth="1"/>
    <col min="6162" max="6162" width="3.625" style="631" customWidth="1"/>
    <col min="6163" max="6163" width="4.625" style="631" customWidth="1"/>
    <col min="6164" max="6164" width="3.625" style="631" customWidth="1"/>
    <col min="6165" max="6165" width="4.625" style="631" customWidth="1"/>
    <col min="6166" max="6166" width="5.625" style="631" customWidth="1"/>
    <col min="6167" max="6167" width="3.625" style="631" customWidth="1"/>
    <col min="6168" max="6169" width="4.625" style="631" customWidth="1"/>
    <col min="6170" max="6170" width="5.125" style="631" customWidth="1"/>
    <col min="6171" max="6171" width="4.625" style="631" customWidth="1"/>
    <col min="6172" max="6173" width="3.625" style="631" customWidth="1"/>
    <col min="6174" max="6174" width="5.625" style="631" customWidth="1"/>
    <col min="6175" max="6175" width="3.625" style="631" customWidth="1"/>
    <col min="6176" max="6176" width="4.625" style="631" customWidth="1"/>
    <col min="6177" max="6177" width="5.625" style="631" customWidth="1"/>
    <col min="6178" max="6180" width="6.625" style="631" customWidth="1"/>
    <col min="6181" max="6182" width="11.625" style="631" bestFit="1" customWidth="1"/>
    <col min="6183" max="6183" width="7.5" style="631" bestFit="1" customWidth="1"/>
    <col min="6184" max="6190" width="6.625" style="631" customWidth="1"/>
    <col min="6191" max="6399" width="9" style="631"/>
    <col min="6400" max="6401" width="3.125" style="631" customWidth="1"/>
    <col min="6402" max="6402" width="5.125" style="631" customWidth="1"/>
    <col min="6403" max="6403" width="3.625" style="631" customWidth="1"/>
    <col min="6404" max="6404" width="4.125" style="631" customWidth="1"/>
    <col min="6405" max="6405" width="3.625" style="631" customWidth="1"/>
    <col min="6406" max="6407" width="4.625" style="631" customWidth="1"/>
    <col min="6408" max="6411" width="4.125" style="631" customWidth="1"/>
    <col min="6412" max="6413" width="4.625" style="631" customWidth="1"/>
    <col min="6414" max="6414" width="3.625" style="631" customWidth="1"/>
    <col min="6415" max="6415" width="4.625" style="631" customWidth="1"/>
    <col min="6416" max="6416" width="3.625" style="631" customWidth="1"/>
    <col min="6417" max="6417" width="4.625" style="631" customWidth="1"/>
    <col min="6418" max="6418" width="3.625" style="631" customWidth="1"/>
    <col min="6419" max="6419" width="4.625" style="631" customWidth="1"/>
    <col min="6420" max="6420" width="3.625" style="631" customWidth="1"/>
    <col min="6421" max="6421" width="4.625" style="631" customWidth="1"/>
    <col min="6422" max="6422" width="5.625" style="631" customWidth="1"/>
    <col min="6423" max="6423" width="3.625" style="631" customWidth="1"/>
    <col min="6424" max="6425" width="4.625" style="631" customWidth="1"/>
    <col min="6426" max="6426" width="5.125" style="631" customWidth="1"/>
    <col min="6427" max="6427" width="4.625" style="631" customWidth="1"/>
    <col min="6428" max="6429" width="3.625" style="631" customWidth="1"/>
    <col min="6430" max="6430" width="5.625" style="631" customWidth="1"/>
    <col min="6431" max="6431" width="3.625" style="631" customWidth="1"/>
    <col min="6432" max="6432" width="4.625" style="631" customWidth="1"/>
    <col min="6433" max="6433" width="5.625" style="631" customWidth="1"/>
    <col min="6434" max="6436" width="6.625" style="631" customWidth="1"/>
    <col min="6437" max="6438" width="11.625" style="631" bestFit="1" customWidth="1"/>
    <col min="6439" max="6439" width="7.5" style="631" bestFit="1" customWidth="1"/>
    <col min="6440" max="6446" width="6.625" style="631" customWidth="1"/>
    <col min="6447" max="6655" width="9" style="631"/>
    <col min="6656" max="6657" width="3.125" style="631" customWidth="1"/>
    <col min="6658" max="6658" width="5.125" style="631" customWidth="1"/>
    <col min="6659" max="6659" width="3.625" style="631" customWidth="1"/>
    <col min="6660" max="6660" width="4.125" style="631" customWidth="1"/>
    <col min="6661" max="6661" width="3.625" style="631" customWidth="1"/>
    <col min="6662" max="6663" width="4.625" style="631" customWidth="1"/>
    <col min="6664" max="6667" width="4.125" style="631" customWidth="1"/>
    <col min="6668" max="6669" width="4.625" style="631" customWidth="1"/>
    <col min="6670" max="6670" width="3.625" style="631" customWidth="1"/>
    <col min="6671" max="6671" width="4.625" style="631" customWidth="1"/>
    <col min="6672" max="6672" width="3.625" style="631" customWidth="1"/>
    <col min="6673" max="6673" width="4.625" style="631" customWidth="1"/>
    <col min="6674" max="6674" width="3.625" style="631" customWidth="1"/>
    <col min="6675" max="6675" width="4.625" style="631" customWidth="1"/>
    <col min="6676" max="6676" width="3.625" style="631" customWidth="1"/>
    <col min="6677" max="6677" width="4.625" style="631" customWidth="1"/>
    <col min="6678" max="6678" width="5.625" style="631" customWidth="1"/>
    <col min="6679" max="6679" width="3.625" style="631" customWidth="1"/>
    <col min="6680" max="6681" width="4.625" style="631" customWidth="1"/>
    <col min="6682" max="6682" width="5.125" style="631" customWidth="1"/>
    <col min="6683" max="6683" width="4.625" style="631" customWidth="1"/>
    <col min="6684" max="6685" width="3.625" style="631" customWidth="1"/>
    <col min="6686" max="6686" width="5.625" style="631" customWidth="1"/>
    <col min="6687" max="6687" width="3.625" style="631" customWidth="1"/>
    <col min="6688" max="6688" width="4.625" style="631" customWidth="1"/>
    <col min="6689" max="6689" width="5.625" style="631" customWidth="1"/>
    <col min="6690" max="6692" width="6.625" style="631" customWidth="1"/>
    <col min="6693" max="6694" width="11.625" style="631" bestFit="1" customWidth="1"/>
    <col min="6695" max="6695" width="7.5" style="631" bestFit="1" customWidth="1"/>
    <col min="6696" max="6702" width="6.625" style="631" customWidth="1"/>
    <col min="6703" max="6911" width="9" style="631"/>
    <col min="6912" max="6913" width="3.125" style="631" customWidth="1"/>
    <col min="6914" max="6914" width="5.125" style="631" customWidth="1"/>
    <col min="6915" max="6915" width="3.625" style="631" customWidth="1"/>
    <col min="6916" max="6916" width="4.125" style="631" customWidth="1"/>
    <col min="6917" max="6917" width="3.625" style="631" customWidth="1"/>
    <col min="6918" max="6919" width="4.625" style="631" customWidth="1"/>
    <col min="6920" max="6923" width="4.125" style="631" customWidth="1"/>
    <col min="6924" max="6925" width="4.625" style="631" customWidth="1"/>
    <col min="6926" max="6926" width="3.625" style="631" customWidth="1"/>
    <col min="6927" max="6927" width="4.625" style="631" customWidth="1"/>
    <col min="6928" max="6928" width="3.625" style="631" customWidth="1"/>
    <col min="6929" max="6929" width="4.625" style="631" customWidth="1"/>
    <col min="6930" max="6930" width="3.625" style="631" customWidth="1"/>
    <col min="6931" max="6931" width="4.625" style="631" customWidth="1"/>
    <col min="6932" max="6932" width="3.625" style="631" customWidth="1"/>
    <col min="6933" max="6933" width="4.625" style="631" customWidth="1"/>
    <col min="6934" max="6934" width="5.625" style="631" customWidth="1"/>
    <col min="6935" max="6935" width="3.625" style="631" customWidth="1"/>
    <col min="6936" max="6937" width="4.625" style="631" customWidth="1"/>
    <col min="6938" max="6938" width="5.125" style="631" customWidth="1"/>
    <col min="6939" max="6939" width="4.625" style="631" customWidth="1"/>
    <col min="6940" max="6941" width="3.625" style="631" customWidth="1"/>
    <col min="6942" max="6942" width="5.625" style="631" customWidth="1"/>
    <col min="6943" max="6943" width="3.625" style="631" customWidth="1"/>
    <col min="6944" max="6944" width="4.625" style="631" customWidth="1"/>
    <col min="6945" max="6945" width="5.625" style="631" customWidth="1"/>
    <col min="6946" max="6948" width="6.625" style="631" customWidth="1"/>
    <col min="6949" max="6950" width="11.625" style="631" bestFit="1" customWidth="1"/>
    <col min="6951" max="6951" width="7.5" style="631" bestFit="1" customWidth="1"/>
    <col min="6952" max="6958" width="6.625" style="631" customWidth="1"/>
    <col min="6959" max="7167" width="9" style="631"/>
    <col min="7168" max="7169" width="3.125" style="631" customWidth="1"/>
    <col min="7170" max="7170" width="5.125" style="631" customWidth="1"/>
    <col min="7171" max="7171" width="3.625" style="631" customWidth="1"/>
    <col min="7172" max="7172" width="4.125" style="631" customWidth="1"/>
    <col min="7173" max="7173" width="3.625" style="631" customWidth="1"/>
    <col min="7174" max="7175" width="4.625" style="631" customWidth="1"/>
    <col min="7176" max="7179" width="4.125" style="631" customWidth="1"/>
    <col min="7180" max="7181" width="4.625" style="631" customWidth="1"/>
    <col min="7182" max="7182" width="3.625" style="631" customWidth="1"/>
    <col min="7183" max="7183" width="4.625" style="631" customWidth="1"/>
    <col min="7184" max="7184" width="3.625" style="631" customWidth="1"/>
    <col min="7185" max="7185" width="4.625" style="631" customWidth="1"/>
    <col min="7186" max="7186" width="3.625" style="631" customWidth="1"/>
    <col min="7187" max="7187" width="4.625" style="631" customWidth="1"/>
    <col min="7188" max="7188" width="3.625" style="631" customWidth="1"/>
    <col min="7189" max="7189" width="4.625" style="631" customWidth="1"/>
    <col min="7190" max="7190" width="5.625" style="631" customWidth="1"/>
    <col min="7191" max="7191" width="3.625" style="631" customWidth="1"/>
    <col min="7192" max="7193" width="4.625" style="631" customWidth="1"/>
    <col min="7194" max="7194" width="5.125" style="631" customWidth="1"/>
    <col min="7195" max="7195" width="4.625" style="631" customWidth="1"/>
    <col min="7196" max="7197" width="3.625" style="631" customWidth="1"/>
    <col min="7198" max="7198" width="5.625" style="631" customWidth="1"/>
    <col min="7199" max="7199" width="3.625" style="631" customWidth="1"/>
    <col min="7200" max="7200" width="4.625" style="631" customWidth="1"/>
    <col min="7201" max="7201" width="5.625" style="631" customWidth="1"/>
    <col min="7202" max="7204" width="6.625" style="631" customWidth="1"/>
    <col min="7205" max="7206" width="11.625" style="631" bestFit="1" customWidth="1"/>
    <col min="7207" max="7207" width="7.5" style="631" bestFit="1" customWidth="1"/>
    <col min="7208" max="7214" width="6.625" style="631" customWidth="1"/>
    <col min="7215" max="7423" width="9" style="631"/>
    <col min="7424" max="7425" width="3.125" style="631" customWidth="1"/>
    <col min="7426" max="7426" width="5.125" style="631" customWidth="1"/>
    <col min="7427" max="7427" width="3.625" style="631" customWidth="1"/>
    <col min="7428" max="7428" width="4.125" style="631" customWidth="1"/>
    <col min="7429" max="7429" width="3.625" style="631" customWidth="1"/>
    <col min="7430" max="7431" width="4.625" style="631" customWidth="1"/>
    <col min="7432" max="7435" width="4.125" style="631" customWidth="1"/>
    <col min="7436" max="7437" width="4.625" style="631" customWidth="1"/>
    <col min="7438" max="7438" width="3.625" style="631" customWidth="1"/>
    <col min="7439" max="7439" width="4.625" style="631" customWidth="1"/>
    <col min="7440" max="7440" width="3.625" style="631" customWidth="1"/>
    <col min="7441" max="7441" width="4.625" style="631" customWidth="1"/>
    <col min="7442" max="7442" width="3.625" style="631" customWidth="1"/>
    <col min="7443" max="7443" width="4.625" style="631" customWidth="1"/>
    <col min="7444" max="7444" width="3.625" style="631" customWidth="1"/>
    <col min="7445" max="7445" width="4.625" style="631" customWidth="1"/>
    <col min="7446" max="7446" width="5.625" style="631" customWidth="1"/>
    <col min="7447" max="7447" width="3.625" style="631" customWidth="1"/>
    <col min="7448" max="7449" width="4.625" style="631" customWidth="1"/>
    <col min="7450" max="7450" width="5.125" style="631" customWidth="1"/>
    <col min="7451" max="7451" width="4.625" style="631" customWidth="1"/>
    <col min="7452" max="7453" width="3.625" style="631" customWidth="1"/>
    <col min="7454" max="7454" width="5.625" style="631" customWidth="1"/>
    <col min="7455" max="7455" width="3.625" style="631" customWidth="1"/>
    <col min="7456" max="7456" width="4.625" style="631" customWidth="1"/>
    <col min="7457" max="7457" width="5.625" style="631" customWidth="1"/>
    <col min="7458" max="7460" width="6.625" style="631" customWidth="1"/>
    <col min="7461" max="7462" width="11.625" style="631" bestFit="1" customWidth="1"/>
    <col min="7463" max="7463" width="7.5" style="631" bestFit="1" customWidth="1"/>
    <col min="7464" max="7470" width="6.625" style="631" customWidth="1"/>
    <col min="7471" max="7679" width="9" style="631"/>
    <col min="7680" max="7681" width="3.125" style="631" customWidth="1"/>
    <col min="7682" max="7682" width="5.125" style="631" customWidth="1"/>
    <col min="7683" max="7683" width="3.625" style="631" customWidth="1"/>
    <col min="7684" max="7684" width="4.125" style="631" customWidth="1"/>
    <col min="7685" max="7685" width="3.625" style="631" customWidth="1"/>
    <col min="7686" max="7687" width="4.625" style="631" customWidth="1"/>
    <col min="7688" max="7691" width="4.125" style="631" customWidth="1"/>
    <col min="7692" max="7693" width="4.625" style="631" customWidth="1"/>
    <col min="7694" max="7694" width="3.625" style="631" customWidth="1"/>
    <col min="7695" max="7695" width="4.625" style="631" customWidth="1"/>
    <col min="7696" max="7696" width="3.625" style="631" customWidth="1"/>
    <col min="7697" max="7697" width="4.625" style="631" customWidth="1"/>
    <col min="7698" max="7698" width="3.625" style="631" customWidth="1"/>
    <col min="7699" max="7699" width="4.625" style="631" customWidth="1"/>
    <col min="7700" max="7700" width="3.625" style="631" customWidth="1"/>
    <col min="7701" max="7701" width="4.625" style="631" customWidth="1"/>
    <col min="7702" max="7702" width="5.625" style="631" customWidth="1"/>
    <col min="7703" max="7703" width="3.625" style="631" customWidth="1"/>
    <col min="7704" max="7705" width="4.625" style="631" customWidth="1"/>
    <col min="7706" max="7706" width="5.125" style="631" customWidth="1"/>
    <col min="7707" max="7707" width="4.625" style="631" customWidth="1"/>
    <col min="7708" max="7709" width="3.625" style="631" customWidth="1"/>
    <col min="7710" max="7710" width="5.625" style="631" customWidth="1"/>
    <col min="7711" max="7711" width="3.625" style="631" customWidth="1"/>
    <col min="7712" max="7712" width="4.625" style="631" customWidth="1"/>
    <col min="7713" max="7713" width="5.625" style="631" customWidth="1"/>
    <col min="7714" max="7716" width="6.625" style="631" customWidth="1"/>
    <col min="7717" max="7718" width="11.625" style="631" bestFit="1" customWidth="1"/>
    <col min="7719" max="7719" width="7.5" style="631" bestFit="1" customWidth="1"/>
    <col min="7720" max="7726" width="6.625" style="631" customWidth="1"/>
    <col min="7727" max="7935" width="9" style="631"/>
    <col min="7936" max="7937" width="3.125" style="631" customWidth="1"/>
    <col min="7938" max="7938" width="5.125" style="631" customWidth="1"/>
    <col min="7939" max="7939" width="3.625" style="631" customWidth="1"/>
    <col min="7940" max="7940" width="4.125" style="631" customWidth="1"/>
    <col min="7941" max="7941" width="3.625" style="631" customWidth="1"/>
    <col min="7942" max="7943" width="4.625" style="631" customWidth="1"/>
    <col min="7944" max="7947" width="4.125" style="631" customWidth="1"/>
    <col min="7948" max="7949" width="4.625" style="631" customWidth="1"/>
    <col min="7950" max="7950" width="3.625" style="631" customWidth="1"/>
    <col min="7951" max="7951" width="4.625" style="631" customWidth="1"/>
    <col min="7952" max="7952" width="3.625" style="631" customWidth="1"/>
    <col min="7953" max="7953" width="4.625" style="631" customWidth="1"/>
    <col min="7954" max="7954" width="3.625" style="631" customWidth="1"/>
    <col min="7955" max="7955" width="4.625" style="631" customWidth="1"/>
    <col min="7956" max="7956" width="3.625" style="631" customWidth="1"/>
    <col min="7957" max="7957" width="4.625" style="631" customWidth="1"/>
    <col min="7958" max="7958" width="5.625" style="631" customWidth="1"/>
    <col min="7959" max="7959" width="3.625" style="631" customWidth="1"/>
    <col min="7960" max="7961" width="4.625" style="631" customWidth="1"/>
    <col min="7962" max="7962" width="5.125" style="631" customWidth="1"/>
    <col min="7963" max="7963" width="4.625" style="631" customWidth="1"/>
    <col min="7964" max="7965" width="3.625" style="631" customWidth="1"/>
    <col min="7966" max="7966" width="5.625" style="631" customWidth="1"/>
    <col min="7967" max="7967" width="3.625" style="631" customWidth="1"/>
    <col min="7968" max="7968" width="4.625" style="631" customWidth="1"/>
    <col min="7969" max="7969" width="5.625" style="631" customWidth="1"/>
    <col min="7970" max="7972" width="6.625" style="631" customWidth="1"/>
    <col min="7973" max="7974" width="11.625" style="631" bestFit="1" customWidth="1"/>
    <col min="7975" max="7975" width="7.5" style="631" bestFit="1" customWidth="1"/>
    <col min="7976" max="7982" width="6.625" style="631" customWidth="1"/>
    <col min="7983" max="8191" width="9" style="631"/>
    <col min="8192" max="8193" width="3.125" style="631" customWidth="1"/>
    <col min="8194" max="8194" width="5.125" style="631" customWidth="1"/>
    <col min="8195" max="8195" width="3.625" style="631" customWidth="1"/>
    <col min="8196" max="8196" width="4.125" style="631" customWidth="1"/>
    <col min="8197" max="8197" width="3.625" style="631" customWidth="1"/>
    <col min="8198" max="8199" width="4.625" style="631" customWidth="1"/>
    <col min="8200" max="8203" width="4.125" style="631" customWidth="1"/>
    <col min="8204" max="8205" width="4.625" style="631" customWidth="1"/>
    <col min="8206" max="8206" width="3.625" style="631" customWidth="1"/>
    <col min="8207" max="8207" width="4.625" style="631" customWidth="1"/>
    <col min="8208" max="8208" width="3.625" style="631" customWidth="1"/>
    <col min="8209" max="8209" width="4.625" style="631" customWidth="1"/>
    <col min="8210" max="8210" width="3.625" style="631" customWidth="1"/>
    <col min="8211" max="8211" width="4.625" style="631" customWidth="1"/>
    <col min="8212" max="8212" width="3.625" style="631" customWidth="1"/>
    <col min="8213" max="8213" width="4.625" style="631" customWidth="1"/>
    <col min="8214" max="8214" width="5.625" style="631" customWidth="1"/>
    <col min="8215" max="8215" width="3.625" style="631" customWidth="1"/>
    <col min="8216" max="8217" width="4.625" style="631" customWidth="1"/>
    <col min="8218" max="8218" width="5.125" style="631" customWidth="1"/>
    <col min="8219" max="8219" width="4.625" style="631" customWidth="1"/>
    <col min="8220" max="8221" width="3.625" style="631" customWidth="1"/>
    <col min="8222" max="8222" width="5.625" style="631" customWidth="1"/>
    <col min="8223" max="8223" width="3.625" style="631" customWidth="1"/>
    <col min="8224" max="8224" width="4.625" style="631" customWidth="1"/>
    <col min="8225" max="8225" width="5.625" style="631" customWidth="1"/>
    <col min="8226" max="8228" width="6.625" style="631" customWidth="1"/>
    <col min="8229" max="8230" width="11.625" style="631" bestFit="1" customWidth="1"/>
    <col min="8231" max="8231" width="7.5" style="631" bestFit="1" customWidth="1"/>
    <col min="8232" max="8238" width="6.625" style="631" customWidth="1"/>
    <col min="8239" max="8447" width="9" style="631"/>
    <col min="8448" max="8449" width="3.125" style="631" customWidth="1"/>
    <col min="8450" max="8450" width="5.125" style="631" customWidth="1"/>
    <col min="8451" max="8451" width="3.625" style="631" customWidth="1"/>
    <col min="8452" max="8452" width="4.125" style="631" customWidth="1"/>
    <col min="8453" max="8453" width="3.625" style="631" customWidth="1"/>
    <col min="8454" max="8455" width="4.625" style="631" customWidth="1"/>
    <col min="8456" max="8459" width="4.125" style="631" customWidth="1"/>
    <col min="8460" max="8461" width="4.625" style="631" customWidth="1"/>
    <col min="8462" max="8462" width="3.625" style="631" customWidth="1"/>
    <col min="8463" max="8463" width="4.625" style="631" customWidth="1"/>
    <col min="8464" max="8464" width="3.625" style="631" customWidth="1"/>
    <col min="8465" max="8465" width="4.625" style="631" customWidth="1"/>
    <col min="8466" max="8466" width="3.625" style="631" customWidth="1"/>
    <col min="8467" max="8467" width="4.625" style="631" customWidth="1"/>
    <col min="8468" max="8468" width="3.625" style="631" customWidth="1"/>
    <col min="8469" max="8469" width="4.625" style="631" customWidth="1"/>
    <col min="8470" max="8470" width="5.625" style="631" customWidth="1"/>
    <col min="8471" max="8471" width="3.625" style="631" customWidth="1"/>
    <col min="8472" max="8473" width="4.625" style="631" customWidth="1"/>
    <col min="8474" max="8474" width="5.125" style="631" customWidth="1"/>
    <col min="8475" max="8475" width="4.625" style="631" customWidth="1"/>
    <col min="8476" max="8477" width="3.625" style="631" customWidth="1"/>
    <col min="8478" max="8478" width="5.625" style="631" customWidth="1"/>
    <col min="8479" max="8479" width="3.625" style="631" customWidth="1"/>
    <col min="8480" max="8480" width="4.625" style="631" customWidth="1"/>
    <col min="8481" max="8481" width="5.625" style="631" customWidth="1"/>
    <col min="8482" max="8484" width="6.625" style="631" customWidth="1"/>
    <col min="8485" max="8486" width="11.625" style="631" bestFit="1" customWidth="1"/>
    <col min="8487" max="8487" width="7.5" style="631" bestFit="1" customWidth="1"/>
    <col min="8488" max="8494" width="6.625" style="631" customWidth="1"/>
    <col min="8495" max="8703" width="9" style="631"/>
    <col min="8704" max="8705" width="3.125" style="631" customWidth="1"/>
    <col min="8706" max="8706" width="5.125" style="631" customWidth="1"/>
    <col min="8707" max="8707" width="3.625" style="631" customWidth="1"/>
    <col min="8708" max="8708" width="4.125" style="631" customWidth="1"/>
    <col min="8709" max="8709" width="3.625" style="631" customWidth="1"/>
    <col min="8710" max="8711" width="4.625" style="631" customWidth="1"/>
    <col min="8712" max="8715" width="4.125" style="631" customWidth="1"/>
    <col min="8716" max="8717" width="4.625" style="631" customWidth="1"/>
    <col min="8718" max="8718" width="3.625" style="631" customWidth="1"/>
    <col min="8719" max="8719" width="4.625" style="631" customWidth="1"/>
    <col min="8720" max="8720" width="3.625" style="631" customWidth="1"/>
    <col min="8721" max="8721" width="4.625" style="631" customWidth="1"/>
    <col min="8722" max="8722" width="3.625" style="631" customWidth="1"/>
    <col min="8723" max="8723" width="4.625" style="631" customWidth="1"/>
    <col min="8724" max="8724" width="3.625" style="631" customWidth="1"/>
    <col min="8725" max="8725" width="4.625" style="631" customWidth="1"/>
    <col min="8726" max="8726" width="5.625" style="631" customWidth="1"/>
    <col min="8727" max="8727" width="3.625" style="631" customWidth="1"/>
    <col min="8728" max="8729" width="4.625" style="631" customWidth="1"/>
    <col min="8730" max="8730" width="5.125" style="631" customWidth="1"/>
    <col min="8731" max="8731" width="4.625" style="631" customWidth="1"/>
    <col min="8732" max="8733" width="3.625" style="631" customWidth="1"/>
    <col min="8734" max="8734" width="5.625" style="631" customWidth="1"/>
    <col min="8735" max="8735" width="3.625" style="631" customWidth="1"/>
    <col min="8736" max="8736" width="4.625" style="631" customWidth="1"/>
    <col min="8737" max="8737" width="5.625" style="631" customWidth="1"/>
    <col min="8738" max="8740" width="6.625" style="631" customWidth="1"/>
    <col min="8741" max="8742" width="11.625" style="631" bestFit="1" customWidth="1"/>
    <col min="8743" max="8743" width="7.5" style="631" bestFit="1" customWidth="1"/>
    <col min="8744" max="8750" width="6.625" style="631" customWidth="1"/>
    <col min="8751" max="8959" width="9" style="631"/>
    <col min="8960" max="8961" width="3.125" style="631" customWidth="1"/>
    <col min="8962" max="8962" width="5.125" style="631" customWidth="1"/>
    <col min="8963" max="8963" width="3.625" style="631" customWidth="1"/>
    <col min="8964" max="8964" width="4.125" style="631" customWidth="1"/>
    <col min="8965" max="8965" width="3.625" style="631" customWidth="1"/>
    <col min="8966" max="8967" width="4.625" style="631" customWidth="1"/>
    <col min="8968" max="8971" width="4.125" style="631" customWidth="1"/>
    <col min="8972" max="8973" width="4.625" style="631" customWidth="1"/>
    <col min="8974" max="8974" width="3.625" style="631" customWidth="1"/>
    <col min="8975" max="8975" width="4.625" style="631" customWidth="1"/>
    <col min="8976" max="8976" width="3.625" style="631" customWidth="1"/>
    <col min="8977" max="8977" width="4.625" style="631" customWidth="1"/>
    <col min="8978" max="8978" width="3.625" style="631" customWidth="1"/>
    <col min="8979" max="8979" width="4.625" style="631" customWidth="1"/>
    <col min="8980" max="8980" width="3.625" style="631" customWidth="1"/>
    <col min="8981" max="8981" width="4.625" style="631" customWidth="1"/>
    <col min="8982" max="8982" width="5.625" style="631" customWidth="1"/>
    <col min="8983" max="8983" width="3.625" style="631" customWidth="1"/>
    <col min="8984" max="8985" width="4.625" style="631" customWidth="1"/>
    <col min="8986" max="8986" width="5.125" style="631" customWidth="1"/>
    <col min="8987" max="8987" width="4.625" style="631" customWidth="1"/>
    <col min="8988" max="8989" width="3.625" style="631" customWidth="1"/>
    <col min="8990" max="8990" width="5.625" style="631" customWidth="1"/>
    <col min="8991" max="8991" width="3.625" style="631" customWidth="1"/>
    <col min="8992" max="8992" width="4.625" style="631" customWidth="1"/>
    <col min="8993" max="8993" width="5.625" style="631" customWidth="1"/>
    <col min="8994" max="8996" width="6.625" style="631" customWidth="1"/>
    <col min="8997" max="8998" width="11.625" style="631" bestFit="1" customWidth="1"/>
    <col min="8999" max="8999" width="7.5" style="631" bestFit="1" customWidth="1"/>
    <col min="9000" max="9006" width="6.625" style="631" customWidth="1"/>
    <col min="9007" max="9215" width="9" style="631"/>
    <col min="9216" max="9217" width="3.125" style="631" customWidth="1"/>
    <col min="9218" max="9218" width="5.125" style="631" customWidth="1"/>
    <col min="9219" max="9219" width="3.625" style="631" customWidth="1"/>
    <col min="9220" max="9220" width="4.125" style="631" customWidth="1"/>
    <col min="9221" max="9221" width="3.625" style="631" customWidth="1"/>
    <col min="9222" max="9223" width="4.625" style="631" customWidth="1"/>
    <col min="9224" max="9227" width="4.125" style="631" customWidth="1"/>
    <col min="9228" max="9229" width="4.625" style="631" customWidth="1"/>
    <col min="9230" max="9230" width="3.625" style="631" customWidth="1"/>
    <col min="9231" max="9231" width="4.625" style="631" customWidth="1"/>
    <col min="9232" max="9232" width="3.625" style="631" customWidth="1"/>
    <col min="9233" max="9233" width="4.625" style="631" customWidth="1"/>
    <col min="9234" max="9234" width="3.625" style="631" customWidth="1"/>
    <col min="9235" max="9235" width="4.625" style="631" customWidth="1"/>
    <col min="9236" max="9236" width="3.625" style="631" customWidth="1"/>
    <col min="9237" max="9237" width="4.625" style="631" customWidth="1"/>
    <col min="9238" max="9238" width="5.625" style="631" customWidth="1"/>
    <col min="9239" max="9239" width="3.625" style="631" customWidth="1"/>
    <col min="9240" max="9241" width="4.625" style="631" customWidth="1"/>
    <col min="9242" max="9242" width="5.125" style="631" customWidth="1"/>
    <col min="9243" max="9243" width="4.625" style="631" customWidth="1"/>
    <col min="9244" max="9245" width="3.625" style="631" customWidth="1"/>
    <col min="9246" max="9246" width="5.625" style="631" customWidth="1"/>
    <col min="9247" max="9247" width="3.625" style="631" customWidth="1"/>
    <col min="9248" max="9248" width="4.625" style="631" customWidth="1"/>
    <col min="9249" max="9249" width="5.625" style="631" customWidth="1"/>
    <col min="9250" max="9252" width="6.625" style="631" customWidth="1"/>
    <col min="9253" max="9254" width="11.625" style="631" bestFit="1" customWidth="1"/>
    <col min="9255" max="9255" width="7.5" style="631" bestFit="1" customWidth="1"/>
    <col min="9256" max="9262" width="6.625" style="631" customWidth="1"/>
    <col min="9263" max="9471" width="9" style="631"/>
    <col min="9472" max="9473" width="3.125" style="631" customWidth="1"/>
    <col min="9474" max="9474" width="5.125" style="631" customWidth="1"/>
    <col min="9475" max="9475" width="3.625" style="631" customWidth="1"/>
    <col min="9476" max="9476" width="4.125" style="631" customWidth="1"/>
    <col min="9477" max="9477" width="3.625" style="631" customWidth="1"/>
    <col min="9478" max="9479" width="4.625" style="631" customWidth="1"/>
    <col min="9480" max="9483" width="4.125" style="631" customWidth="1"/>
    <col min="9484" max="9485" width="4.625" style="631" customWidth="1"/>
    <col min="9486" max="9486" width="3.625" style="631" customWidth="1"/>
    <col min="9487" max="9487" width="4.625" style="631" customWidth="1"/>
    <col min="9488" max="9488" width="3.625" style="631" customWidth="1"/>
    <col min="9489" max="9489" width="4.625" style="631" customWidth="1"/>
    <col min="9490" max="9490" width="3.625" style="631" customWidth="1"/>
    <col min="9491" max="9491" width="4.625" style="631" customWidth="1"/>
    <col min="9492" max="9492" width="3.625" style="631" customWidth="1"/>
    <col min="9493" max="9493" width="4.625" style="631" customWidth="1"/>
    <col min="9494" max="9494" width="5.625" style="631" customWidth="1"/>
    <col min="9495" max="9495" width="3.625" style="631" customWidth="1"/>
    <col min="9496" max="9497" width="4.625" style="631" customWidth="1"/>
    <col min="9498" max="9498" width="5.125" style="631" customWidth="1"/>
    <col min="9499" max="9499" width="4.625" style="631" customWidth="1"/>
    <col min="9500" max="9501" width="3.625" style="631" customWidth="1"/>
    <col min="9502" max="9502" width="5.625" style="631" customWidth="1"/>
    <col min="9503" max="9503" width="3.625" style="631" customWidth="1"/>
    <col min="9504" max="9504" width="4.625" style="631" customWidth="1"/>
    <col min="9505" max="9505" width="5.625" style="631" customWidth="1"/>
    <col min="9506" max="9508" width="6.625" style="631" customWidth="1"/>
    <col min="9509" max="9510" width="11.625" style="631" bestFit="1" customWidth="1"/>
    <col min="9511" max="9511" width="7.5" style="631" bestFit="1" customWidth="1"/>
    <col min="9512" max="9518" width="6.625" style="631" customWidth="1"/>
    <col min="9519" max="9727" width="9" style="631"/>
    <col min="9728" max="9729" width="3.125" style="631" customWidth="1"/>
    <col min="9730" max="9730" width="5.125" style="631" customWidth="1"/>
    <col min="9731" max="9731" width="3.625" style="631" customWidth="1"/>
    <col min="9732" max="9732" width="4.125" style="631" customWidth="1"/>
    <col min="9733" max="9733" width="3.625" style="631" customWidth="1"/>
    <col min="9734" max="9735" width="4.625" style="631" customWidth="1"/>
    <col min="9736" max="9739" width="4.125" style="631" customWidth="1"/>
    <col min="9740" max="9741" width="4.625" style="631" customWidth="1"/>
    <col min="9742" max="9742" width="3.625" style="631" customWidth="1"/>
    <col min="9743" max="9743" width="4.625" style="631" customWidth="1"/>
    <col min="9744" max="9744" width="3.625" style="631" customWidth="1"/>
    <col min="9745" max="9745" width="4.625" style="631" customWidth="1"/>
    <col min="9746" max="9746" width="3.625" style="631" customWidth="1"/>
    <col min="9747" max="9747" width="4.625" style="631" customWidth="1"/>
    <col min="9748" max="9748" width="3.625" style="631" customWidth="1"/>
    <col min="9749" max="9749" width="4.625" style="631" customWidth="1"/>
    <col min="9750" max="9750" width="5.625" style="631" customWidth="1"/>
    <col min="9751" max="9751" width="3.625" style="631" customWidth="1"/>
    <col min="9752" max="9753" width="4.625" style="631" customWidth="1"/>
    <col min="9754" max="9754" width="5.125" style="631" customWidth="1"/>
    <col min="9755" max="9755" width="4.625" style="631" customWidth="1"/>
    <col min="9756" max="9757" width="3.625" style="631" customWidth="1"/>
    <col min="9758" max="9758" width="5.625" style="631" customWidth="1"/>
    <col min="9759" max="9759" width="3.625" style="631" customWidth="1"/>
    <col min="9760" max="9760" width="4.625" style="631" customWidth="1"/>
    <col min="9761" max="9761" width="5.625" style="631" customWidth="1"/>
    <col min="9762" max="9764" width="6.625" style="631" customWidth="1"/>
    <col min="9765" max="9766" width="11.625" style="631" bestFit="1" customWidth="1"/>
    <col min="9767" max="9767" width="7.5" style="631" bestFit="1" customWidth="1"/>
    <col min="9768" max="9774" width="6.625" style="631" customWidth="1"/>
    <col min="9775" max="9983" width="9" style="631"/>
    <col min="9984" max="9985" width="3.125" style="631" customWidth="1"/>
    <col min="9986" max="9986" width="5.125" style="631" customWidth="1"/>
    <col min="9987" max="9987" width="3.625" style="631" customWidth="1"/>
    <col min="9988" max="9988" width="4.125" style="631" customWidth="1"/>
    <col min="9989" max="9989" width="3.625" style="631" customWidth="1"/>
    <col min="9990" max="9991" width="4.625" style="631" customWidth="1"/>
    <col min="9992" max="9995" width="4.125" style="631" customWidth="1"/>
    <col min="9996" max="9997" width="4.625" style="631" customWidth="1"/>
    <col min="9998" max="9998" width="3.625" style="631" customWidth="1"/>
    <col min="9999" max="9999" width="4.625" style="631" customWidth="1"/>
    <col min="10000" max="10000" width="3.625" style="631" customWidth="1"/>
    <col min="10001" max="10001" width="4.625" style="631" customWidth="1"/>
    <col min="10002" max="10002" width="3.625" style="631" customWidth="1"/>
    <col min="10003" max="10003" width="4.625" style="631" customWidth="1"/>
    <col min="10004" max="10004" width="3.625" style="631" customWidth="1"/>
    <col min="10005" max="10005" width="4.625" style="631" customWidth="1"/>
    <col min="10006" max="10006" width="5.625" style="631" customWidth="1"/>
    <col min="10007" max="10007" width="3.625" style="631" customWidth="1"/>
    <col min="10008" max="10009" width="4.625" style="631" customWidth="1"/>
    <col min="10010" max="10010" width="5.125" style="631" customWidth="1"/>
    <col min="10011" max="10011" width="4.625" style="631" customWidth="1"/>
    <col min="10012" max="10013" width="3.625" style="631" customWidth="1"/>
    <col min="10014" max="10014" width="5.625" style="631" customWidth="1"/>
    <col min="10015" max="10015" width="3.625" style="631" customWidth="1"/>
    <col min="10016" max="10016" width="4.625" style="631" customWidth="1"/>
    <col min="10017" max="10017" width="5.625" style="631" customWidth="1"/>
    <col min="10018" max="10020" width="6.625" style="631" customWidth="1"/>
    <col min="10021" max="10022" width="11.625" style="631" bestFit="1" customWidth="1"/>
    <col min="10023" max="10023" width="7.5" style="631" bestFit="1" customWidth="1"/>
    <col min="10024" max="10030" width="6.625" style="631" customWidth="1"/>
    <col min="10031" max="10239" width="9" style="631"/>
    <col min="10240" max="10241" width="3.125" style="631" customWidth="1"/>
    <col min="10242" max="10242" width="5.125" style="631" customWidth="1"/>
    <col min="10243" max="10243" width="3.625" style="631" customWidth="1"/>
    <col min="10244" max="10244" width="4.125" style="631" customWidth="1"/>
    <col min="10245" max="10245" width="3.625" style="631" customWidth="1"/>
    <col min="10246" max="10247" width="4.625" style="631" customWidth="1"/>
    <col min="10248" max="10251" width="4.125" style="631" customWidth="1"/>
    <col min="10252" max="10253" width="4.625" style="631" customWidth="1"/>
    <col min="10254" max="10254" width="3.625" style="631" customWidth="1"/>
    <col min="10255" max="10255" width="4.625" style="631" customWidth="1"/>
    <col min="10256" max="10256" width="3.625" style="631" customWidth="1"/>
    <col min="10257" max="10257" width="4.625" style="631" customWidth="1"/>
    <col min="10258" max="10258" width="3.625" style="631" customWidth="1"/>
    <col min="10259" max="10259" width="4.625" style="631" customWidth="1"/>
    <col min="10260" max="10260" width="3.625" style="631" customWidth="1"/>
    <col min="10261" max="10261" width="4.625" style="631" customWidth="1"/>
    <col min="10262" max="10262" width="5.625" style="631" customWidth="1"/>
    <col min="10263" max="10263" width="3.625" style="631" customWidth="1"/>
    <col min="10264" max="10265" width="4.625" style="631" customWidth="1"/>
    <col min="10266" max="10266" width="5.125" style="631" customWidth="1"/>
    <col min="10267" max="10267" width="4.625" style="631" customWidth="1"/>
    <col min="10268" max="10269" width="3.625" style="631" customWidth="1"/>
    <col min="10270" max="10270" width="5.625" style="631" customWidth="1"/>
    <col min="10271" max="10271" width="3.625" style="631" customWidth="1"/>
    <col min="10272" max="10272" width="4.625" style="631" customWidth="1"/>
    <col min="10273" max="10273" width="5.625" style="631" customWidth="1"/>
    <col min="10274" max="10276" width="6.625" style="631" customWidth="1"/>
    <col min="10277" max="10278" width="11.625" style="631" bestFit="1" customWidth="1"/>
    <col min="10279" max="10279" width="7.5" style="631" bestFit="1" customWidth="1"/>
    <col min="10280" max="10286" width="6.625" style="631" customWidth="1"/>
    <col min="10287" max="10495" width="9" style="631"/>
    <col min="10496" max="10497" width="3.125" style="631" customWidth="1"/>
    <col min="10498" max="10498" width="5.125" style="631" customWidth="1"/>
    <col min="10499" max="10499" width="3.625" style="631" customWidth="1"/>
    <col min="10500" max="10500" width="4.125" style="631" customWidth="1"/>
    <col min="10501" max="10501" width="3.625" style="631" customWidth="1"/>
    <col min="10502" max="10503" width="4.625" style="631" customWidth="1"/>
    <col min="10504" max="10507" width="4.125" style="631" customWidth="1"/>
    <col min="10508" max="10509" width="4.625" style="631" customWidth="1"/>
    <col min="10510" max="10510" width="3.625" style="631" customWidth="1"/>
    <col min="10511" max="10511" width="4.625" style="631" customWidth="1"/>
    <col min="10512" max="10512" width="3.625" style="631" customWidth="1"/>
    <col min="10513" max="10513" width="4.625" style="631" customWidth="1"/>
    <col min="10514" max="10514" width="3.625" style="631" customWidth="1"/>
    <col min="10515" max="10515" width="4.625" style="631" customWidth="1"/>
    <col min="10516" max="10516" width="3.625" style="631" customWidth="1"/>
    <col min="10517" max="10517" width="4.625" style="631" customWidth="1"/>
    <col min="10518" max="10518" width="5.625" style="631" customWidth="1"/>
    <col min="10519" max="10519" width="3.625" style="631" customWidth="1"/>
    <col min="10520" max="10521" width="4.625" style="631" customWidth="1"/>
    <col min="10522" max="10522" width="5.125" style="631" customWidth="1"/>
    <col min="10523" max="10523" width="4.625" style="631" customWidth="1"/>
    <col min="10524" max="10525" width="3.625" style="631" customWidth="1"/>
    <col min="10526" max="10526" width="5.625" style="631" customWidth="1"/>
    <col min="10527" max="10527" width="3.625" style="631" customWidth="1"/>
    <col min="10528" max="10528" width="4.625" style="631" customWidth="1"/>
    <col min="10529" max="10529" width="5.625" style="631" customWidth="1"/>
    <col min="10530" max="10532" width="6.625" style="631" customWidth="1"/>
    <col min="10533" max="10534" width="11.625" style="631" bestFit="1" customWidth="1"/>
    <col min="10535" max="10535" width="7.5" style="631" bestFit="1" customWidth="1"/>
    <col min="10536" max="10542" width="6.625" style="631" customWidth="1"/>
    <col min="10543" max="10751" width="9" style="631"/>
    <col min="10752" max="10753" width="3.125" style="631" customWidth="1"/>
    <col min="10754" max="10754" width="5.125" style="631" customWidth="1"/>
    <col min="10755" max="10755" width="3.625" style="631" customWidth="1"/>
    <col min="10756" max="10756" width="4.125" style="631" customWidth="1"/>
    <col min="10757" max="10757" width="3.625" style="631" customWidth="1"/>
    <col min="10758" max="10759" width="4.625" style="631" customWidth="1"/>
    <col min="10760" max="10763" width="4.125" style="631" customWidth="1"/>
    <col min="10764" max="10765" width="4.625" style="631" customWidth="1"/>
    <col min="10766" max="10766" width="3.625" style="631" customWidth="1"/>
    <col min="10767" max="10767" width="4.625" style="631" customWidth="1"/>
    <col min="10768" max="10768" width="3.625" style="631" customWidth="1"/>
    <col min="10769" max="10769" width="4.625" style="631" customWidth="1"/>
    <col min="10770" max="10770" width="3.625" style="631" customWidth="1"/>
    <col min="10771" max="10771" width="4.625" style="631" customWidth="1"/>
    <col min="10772" max="10772" width="3.625" style="631" customWidth="1"/>
    <col min="10773" max="10773" width="4.625" style="631" customWidth="1"/>
    <col min="10774" max="10774" width="5.625" style="631" customWidth="1"/>
    <col min="10775" max="10775" width="3.625" style="631" customWidth="1"/>
    <col min="10776" max="10777" width="4.625" style="631" customWidth="1"/>
    <col min="10778" max="10778" width="5.125" style="631" customWidth="1"/>
    <col min="10779" max="10779" width="4.625" style="631" customWidth="1"/>
    <col min="10780" max="10781" width="3.625" style="631" customWidth="1"/>
    <col min="10782" max="10782" width="5.625" style="631" customWidth="1"/>
    <col min="10783" max="10783" width="3.625" style="631" customWidth="1"/>
    <col min="10784" max="10784" width="4.625" style="631" customWidth="1"/>
    <col min="10785" max="10785" width="5.625" style="631" customWidth="1"/>
    <col min="10786" max="10788" width="6.625" style="631" customWidth="1"/>
    <col min="10789" max="10790" width="11.625" style="631" bestFit="1" customWidth="1"/>
    <col min="10791" max="10791" width="7.5" style="631" bestFit="1" customWidth="1"/>
    <col min="10792" max="10798" width="6.625" style="631" customWidth="1"/>
    <col min="10799" max="11007" width="9" style="631"/>
    <col min="11008" max="11009" width="3.125" style="631" customWidth="1"/>
    <col min="11010" max="11010" width="5.125" style="631" customWidth="1"/>
    <col min="11011" max="11011" width="3.625" style="631" customWidth="1"/>
    <col min="11012" max="11012" width="4.125" style="631" customWidth="1"/>
    <col min="11013" max="11013" width="3.625" style="631" customWidth="1"/>
    <col min="11014" max="11015" width="4.625" style="631" customWidth="1"/>
    <col min="11016" max="11019" width="4.125" style="631" customWidth="1"/>
    <col min="11020" max="11021" width="4.625" style="631" customWidth="1"/>
    <col min="11022" max="11022" width="3.625" style="631" customWidth="1"/>
    <col min="11023" max="11023" width="4.625" style="631" customWidth="1"/>
    <col min="11024" max="11024" width="3.625" style="631" customWidth="1"/>
    <col min="11025" max="11025" width="4.625" style="631" customWidth="1"/>
    <col min="11026" max="11026" width="3.625" style="631" customWidth="1"/>
    <col min="11027" max="11027" width="4.625" style="631" customWidth="1"/>
    <col min="11028" max="11028" width="3.625" style="631" customWidth="1"/>
    <col min="11029" max="11029" width="4.625" style="631" customWidth="1"/>
    <col min="11030" max="11030" width="5.625" style="631" customWidth="1"/>
    <col min="11031" max="11031" width="3.625" style="631" customWidth="1"/>
    <col min="11032" max="11033" width="4.625" style="631" customWidth="1"/>
    <col min="11034" max="11034" width="5.125" style="631" customWidth="1"/>
    <col min="11035" max="11035" width="4.625" style="631" customWidth="1"/>
    <col min="11036" max="11037" width="3.625" style="631" customWidth="1"/>
    <col min="11038" max="11038" width="5.625" style="631" customWidth="1"/>
    <col min="11039" max="11039" width="3.625" style="631" customWidth="1"/>
    <col min="11040" max="11040" width="4.625" style="631" customWidth="1"/>
    <col min="11041" max="11041" width="5.625" style="631" customWidth="1"/>
    <col min="11042" max="11044" width="6.625" style="631" customWidth="1"/>
    <col min="11045" max="11046" width="11.625" style="631" bestFit="1" customWidth="1"/>
    <col min="11047" max="11047" width="7.5" style="631" bestFit="1" customWidth="1"/>
    <col min="11048" max="11054" width="6.625" style="631" customWidth="1"/>
    <col min="11055" max="11263" width="9" style="631"/>
    <col min="11264" max="11265" width="3.125" style="631" customWidth="1"/>
    <col min="11266" max="11266" width="5.125" style="631" customWidth="1"/>
    <col min="11267" max="11267" width="3.625" style="631" customWidth="1"/>
    <col min="11268" max="11268" width="4.125" style="631" customWidth="1"/>
    <col min="11269" max="11269" width="3.625" style="631" customWidth="1"/>
    <col min="11270" max="11271" width="4.625" style="631" customWidth="1"/>
    <col min="11272" max="11275" width="4.125" style="631" customWidth="1"/>
    <col min="11276" max="11277" width="4.625" style="631" customWidth="1"/>
    <col min="11278" max="11278" width="3.625" style="631" customWidth="1"/>
    <col min="11279" max="11279" width="4.625" style="631" customWidth="1"/>
    <col min="11280" max="11280" width="3.625" style="631" customWidth="1"/>
    <col min="11281" max="11281" width="4.625" style="631" customWidth="1"/>
    <col min="11282" max="11282" width="3.625" style="631" customWidth="1"/>
    <col min="11283" max="11283" width="4.625" style="631" customWidth="1"/>
    <col min="11284" max="11284" width="3.625" style="631" customWidth="1"/>
    <col min="11285" max="11285" width="4.625" style="631" customWidth="1"/>
    <col min="11286" max="11286" width="5.625" style="631" customWidth="1"/>
    <col min="11287" max="11287" width="3.625" style="631" customWidth="1"/>
    <col min="11288" max="11289" width="4.625" style="631" customWidth="1"/>
    <col min="11290" max="11290" width="5.125" style="631" customWidth="1"/>
    <col min="11291" max="11291" width="4.625" style="631" customWidth="1"/>
    <col min="11292" max="11293" width="3.625" style="631" customWidth="1"/>
    <col min="11294" max="11294" width="5.625" style="631" customWidth="1"/>
    <col min="11295" max="11295" width="3.625" style="631" customWidth="1"/>
    <col min="11296" max="11296" width="4.625" style="631" customWidth="1"/>
    <col min="11297" max="11297" width="5.625" style="631" customWidth="1"/>
    <col min="11298" max="11300" width="6.625" style="631" customWidth="1"/>
    <col min="11301" max="11302" width="11.625" style="631" bestFit="1" customWidth="1"/>
    <col min="11303" max="11303" width="7.5" style="631" bestFit="1" customWidth="1"/>
    <col min="11304" max="11310" width="6.625" style="631" customWidth="1"/>
    <col min="11311" max="11519" width="9" style="631"/>
    <col min="11520" max="11521" width="3.125" style="631" customWidth="1"/>
    <col min="11522" max="11522" width="5.125" style="631" customWidth="1"/>
    <col min="11523" max="11523" width="3.625" style="631" customWidth="1"/>
    <col min="11524" max="11524" width="4.125" style="631" customWidth="1"/>
    <col min="11525" max="11525" width="3.625" style="631" customWidth="1"/>
    <col min="11526" max="11527" width="4.625" style="631" customWidth="1"/>
    <col min="11528" max="11531" width="4.125" style="631" customWidth="1"/>
    <col min="11532" max="11533" width="4.625" style="631" customWidth="1"/>
    <col min="11534" max="11534" width="3.625" style="631" customWidth="1"/>
    <col min="11535" max="11535" width="4.625" style="631" customWidth="1"/>
    <col min="11536" max="11536" width="3.625" style="631" customWidth="1"/>
    <col min="11537" max="11537" width="4.625" style="631" customWidth="1"/>
    <col min="11538" max="11538" width="3.625" style="631" customWidth="1"/>
    <col min="11539" max="11539" width="4.625" style="631" customWidth="1"/>
    <col min="11540" max="11540" width="3.625" style="631" customWidth="1"/>
    <col min="11541" max="11541" width="4.625" style="631" customWidth="1"/>
    <col min="11542" max="11542" width="5.625" style="631" customWidth="1"/>
    <col min="11543" max="11543" width="3.625" style="631" customWidth="1"/>
    <col min="11544" max="11545" width="4.625" style="631" customWidth="1"/>
    <col min="11546" max="11546" width="5.125" style="631" customWidth="1"/>
    <col min="11547" max="11547" width="4.625" style="631" customWidth="1"/>
    <col min="11548" max="11549" width="3.625" style="631" customWidth="1"/>
    <col min="11550" max="11550" width="5.625" style="631" customWidth="1"/>
    <col min="11551" max="11551" width="3.625" style="631" customWidth="1"/>
    <col min="11552" max="11552" width="4.625" style="631" customWidth="1"/>
    <col min="11553" max="11553" width="5.625" style="631" customWidth="1"/>
    <col min="11554" max="11556" width="6.625" style="631" customWidth="1"/>
    <col min="11557" max="11558" width="11.625" style="631" bestFit="1" customWidth="1"/>
    <col min="11559" max="11559" width="7.5" style="631" bestFit="1" customWidth="1"/>
    <col min="11560" max="11566" width="6.625" style="631" customWidth="1"/>
    <col min="11567" max="11775" width="9" style="631"/>
    <col min="11776" max="11777" width="3.125" style="631" customWidth="1"/>
    <col min="11778" max="11778" width="5.125" style="631" customWidth="1"/>
    <col min="11779" max="11779" width="3.625" style="631" customWidth="1"/>
    <col min="11780" max="11780" width="4.125" style="631" customWidth="1"/>
    <col min="11781" max="11781" width="3.625" style="631" customWidth="1"/>
    <col min="11782" max="11783" width="4.625" style="631" customWidth="1"/>
    <col min="11784" max="11787" width="4.125" style="631" customWidth="1"/>
    <col min="11788" max="11789" width="4.625" style="631" customWidth="1"/>
    <col min="11790" max="11790" width="3.625" style="631" customWidth="1"/>
    <col min="11791" max="11791" width="4.625" style="631" customWidth="1"/>
    <col min="11792" max="11792" width="3.625" style="631" customWidth="1"/>
    <col min="11793" max="11793" width="4.625" style="631" customWidth="1"/>
    <col min="11794" max="11794" width="3.625" style="631" customWidth="1"/>
    <col min="11795" max="11795" width="4.625" style="631" customWidth="1"/>
    <col min="11796" max="11796" width="3.625" style="631" customWidth="1"/>
    <col min="11797" max="11797" width="4.625" style="631" customWidth="1"/>
    <col min="11798" max="11798" width="5.625" style="631" customWidth="1"/>
    <col min="11799" max="11799" width="3.625" style="631" customWidth="1"/>
    <col min="11800" max="11801" width="4.625" style="631" customWidth="1"/>
    <col min="11802" max="11802" width="5.125" style="631" customWidth="1"/>
    <col min="11803" max="11803" width="4.625" style="631" customWidth="1"/>
    <col min="11804" max="11805" width="3.625" style="631" customWidth="1"/>
    <col min="11806" max="11806" width="5.625" style="631" customWidth="1"/>
    <col min="11807" max="11807" width="3.625" style="631" customWidth="1"/>
    <col min="11808" max="11808" width="4.625" style="631" customWidth="1"/>
    <col min="11809" max="11809" width="5.625" style="631" customWidth="1"/>
    <col min="11810" max="11812" width="6.625" style="631" customWidth="1"/>
    <col min="11813" max="11814" width="11.625" style="631" bestFit="1" customWidth="1"/>
    <col min="11815" max="11815" width="7.5" style="631" bestFit="1" customWidth="1"/>
    <col min="11816" max="11822" width="6.625" style="631" customWidth="1"/>
    <col min="11823" max="12031" width="9" style="631"/>
    <col min="12032" max="12033" width="3.125" style="631" customWidth="1"/>
    <col min="12034" max="12034" width="5.125" style="631" customWidth="1"/>
    <col min="12035" max="12035" width="3.625" style="631" customWidth="1"/>
    <col min="12036" max="12036" width="4.125" style="631" customWidth="1"/>
    <col min="12037" max="12037" width="3.625" style="631" customWidth="1"/>
    <col min="12038" max="12039" width="4.625" style="631" customWidth="1"/>
    <col min="12040" max="12043" width="4.125" style="631" customWidth="1"/>
    <col min="12044" max="12045" width="4.625" style="631" customWidth="1"/>
    <col min="12046" max="12046" width="3.625" style="631" customWidth="1"/>
    <col min="12047" max="12047" width="4.625" style="631" customWidth="1"/>
    <col min="12048" max="12048" width="3.625" style="631" customWidth="1"/>
    <col min="12049" max="12049" width="4.625" style="631" customWidth="1"/>
    <col min="12050" max="12050" width="3.625" style="631" customWidth="1"/>
    <col min="12051" max="12051" width="4.625" style="631" customWidth="1"/>
    <col min="12052" max="12052" width="3.625" style="631" customWidth="1"/>
    <col min="12053" max="12053" width="4.625" style="631" customWidth="1"/>
    <col min="12054" max="12054" width="5.625" style="631" customWidth="1"/>
    <col min="12055" max="12055" width="3.625" style="631" customWidth="1"/>
    <col min="12056" max="12057" width="4.625" style="631" customWidth="1"/>
    <col min="12058" max="12058" width="5.125" style="631" customWidth="1"/>
    <col min="12059" max="12059" width="4.625" style="631" customWidth="1"/>
    <col min="12060" max="12061" width="3.625" style="631" customWidth="1"/>
    <col min="12062" max="12062" width="5.625" style="631" customWidth="1"/>
    <col min="12063" max="12063" width="3.625" style="631" customWidth="1"/>
    <col min="12064" max="12064" width="4.625" style="631" customWidth="1"/>
    <col min="12065" max="12065" width="5.625" style="631" customWidth="1"/>
    <col min="12066" max="12068" width="6.625" style="631" customWidth="1"/>
    <col min="12069" max="12070" width="11.625" style="631" bestFit="1" customWidth="1"/>
    <col min="12071" max="12071" width="7.5" style="631" bestFit="1" customWidth="1"/>
    <col min="12072" max="12078" width="6.625" style="631" customWidth="1"/>
    <col min="12079" max="12287" width="9" style="631"/>
    <col min="12288" max="12289" width="3.125" style="631" customWidth="1"/>
    <col min="12290" max="12290" width="5.125" style="631" customWidth="1"/>
    <col min="12291" max="12291" width="3.625" style="631" customWidth="1"/>
    <col min="12292" max="12292" width="4.125" style="631" customWidth="1"/>
    <col min="12293" max="12293" width="3.625" style="631" customWidth="1"/>
    <col min="12294" max="12295" width="4.625" style="631" customWidth="1"/>
    <col min="12296" max="12299" width="4.125" style="631" customWidth="1"/>
    <col min="12300" max="12301" width="4.625" style="631" customWidth="1"/>
    <col min="12302" max="12302" width="3.625" style="631" customWidth="1"/>
    <col min="12303" max="12303" width="4.625" style="631" customWidth="1"/>
    <col min="12304" max="12304" width="3.625" style="631" customWidth="1"/>
    <col min="12305" max="12305" width="4.625" style="631" customWidth="1"/>
    <col min="12306" max="12306" width="3.625" style="631" customWidth="1"/>
    <col min="12307" max="12307" width="4.625" style="631" customWidth="1"/>
    <col min="12308" max="12308" width="3.625" style="631" customWidth="1"/>
    <col min="12309" max="12309" width="4.625" style="631" customWidth="1"/>
    <col min="12310" max="12310" width="5.625" style="631" customWidth="1"/>
    <col min="12311" max="12311" width="3.625" style="631" customWidth="1"/>
    <col min="12312" max="12313" width="4.625" style="631" customWidth="1"/>
    <col min="12314" max="12314" width="5.125" style="631" customWidth="1"/>
    <col min="12315" max="12315" width="4.625" style="631" customWidth="1"/>
    <col min="12316" max="12317" width="3.625" style="631" customWidth="1"/>
    <col min="12318" max="12318" width="5.625" style="631" customWidth="1"/>
    <col min="12319" max="12319" width="3.625" style="631" customWidth="1"/>
    <col min="12320" max="12320" width="4.625" style="631" customWidth="1"/>
    <col min="12321" max="12321" width="5.625" style="631" customWidth="1"/>
    <col min="12322" max="12324" width="6.625" style="631" customWidth="1"/>
    <col min="12325" max="12326" width="11.625" style="631" bestFit="1" customWidth="1"/>
    <col min="12327" max="12327" width="7.5" style="631" bestFit="1" customWidth="1"/>
    <col min="12328" max="12334" width="6.625" style="631" customWidth="1"/>
    <col min="12335" max="12543" width="9" style="631"/>
    <col min="12544" max="12545" width="3.125" style="631" customWidth="1"/>
    <col min="12546" max="12546" width="5.125" style="631" customWidth="1"/>
    <col min="12547" max="12547" width="3.625" style="631" customWidth="1"/>
    <col min="12548" max="12548" width="4.125" style="631" customWidth="1"/>
    <col min="12549" max="12549" width="3.625" style="631" customWidth="1"/>
    <col min="12550" max="12551" width="4.625" style="631" customWidth="1"/>
    <col min="12552" max="12555" width="4.125" style="631" customWidth="1"/>
    <col min="12556" max="12557" width="4.625" style="631" customWidth="1"/>
    <col min="12558" max="12558" width="3.625" style="631" customWidth="1"/>
    <col min="12559" max="12559" width="4.625" style="631" customWidth="1"/>
    <col min="12560" max="12560" width="3.625" style="631" customWidth="1"/>
    <col min="12561" max="12561" width="4.625" style="631" customWidth="1"/>
    <col min="12562" max="12562" width="3.625" style="631" customWidth="1"/>
    <col min="12563" max="12563" width="4.625" style="631" customWidth="1"/>
    <col min="12564" max="12564" width="3.625" style="631" customWidth="1"/>
    <col min="12565" max="12565" width="4.625" style="631" customWidth="1"/>
    <col min="12566" max="12566" width="5.625" style="631" customWidth="1"/>
    <col min="12567" max="12567" width="3.625" style="631" customWidth="1"/>
    <col min="12568" max="12569" width="4.625" style="631" customWidth="1"/>
    <col min="12570" max="12570" width="5.125" style="631" customWidth="1"/>
    <col min="12571" max="12571" width="4.625" style="631" customWidth="1"/>
    <col min="12572" max="12573" width="3.625" style="631" customWidth="1"/>
    <col min="12574" max="12574" width="5.625" style="631" customWidth="1"/>
    <col min="12575" max="12575" width="3.625" style="631" customWidth="1"/>
    <col min="12576" max="12576" width="4.625" style="631" customWidth="1"/>
    <col min="12577" max="12577" width="5.625" style="631" customWidth="1"/>
    <col min="12578" max="12580" width="6.625" style="631" customWidth="1"/>
    <col min="12581" max="12582" width="11.625" style="631" bestFit="1" customWidth="1"/>
    <col min="12583" max="12583" width="7.5" style="631" bestFit="1" customWidth="1"/>
    <col min="12584" max="12590" width="6.625" style="631" customWidth="1"/>
    <col min="12591" max="12799" width="9" style="631"/>
    <col min="12800" max="12801" width="3.125" style="631" customWidth="1"/>
    <col min="12802" max="12802" width="5.125" style="631" customWidth="1"/>
    <col min="12803" max="12803" width="3.625" style="631" customWidth="1"/>
    <col min="12804" max="12804" width="4.125" style="631" customWidth="1"/>
    <col min="12805" max="12805" width="3.625" style="631" customWidth="1"/>
    <col min="12806" max="12807" width="4.625" style="631" customWidth="1"/>
    <col min="12808" max="12811" width="4.125" style="631" customWidth="1"/>
    <col min="12812" max="12813" width="4.625" style="631" customWidth="1"/>
    <col min="12814" max="12814" width="3.625" style="631" customWidth="1"/>
    <col min="12815" max="12815" width="4.625" style="631" customWidth="1"/>
    <col min="12816" max="12816" width="3.625" style="631" customWidth="1"/>
    <col min="12817" max="12817" width="4.625" style="631" customWidth="1"/>
    <col min="12818" max="12818" width="3.625" style="631" customWidth="1"/>
    <col min="12819" max="12819" width="4.625" style="631" customWidth="1"/>
    <col min="12820" max="12820" width="3.625" style="631" customWidth="1"/>
    <col min="12821" max="12821" width="4.625" style="631" customWidth="1"/>
    <col min="12822" max="12822" width="5.625" style="631" customWidth="1"/>
    <col min="12823" max="12823" width="3.625" style="631" customWidth="1"/>
    <col min="12824" max="12825" width="4.625" style="631" customWidth="1"/>
    <col min="12826" max="12826" width="5.125" style="631" customWidth="1"/>
    <col min="12827" max="12827" width="4.625" style="631" customWidth="1"/>
    <col min="12828" max="12829" width="3.625" style="631" customWidth="1"/>
    <col min="12830" max="12830" width="5.625" style="631" customWidth="1"/>
    <col min="12831" max="12831" width="3.625" style="631" customWidth="1"/>
    <col min="12832" max="12832" width="4.625" style="631" customWidth="1"/>
    <col min="12833" max="12833" width="5.625" style="631" customWidth="1"/>
    <col min="12834" max="12836" width="6.625" style="631" customWidth="1"/>
    <col min="12837" max="12838" width="11.625" style="631" bestFit="1" customWidth="1"/>
    <col min="12839" max="12839" width="7.5" style="631" bestFit="1" customWidth="1"/>
    <col min="12840" max="12846" width="6.625" style="631" customWidth="1"/>
    <col min="12847" max="13055" width="9" style="631"/>
    <col min="13056" max="13057" width="3.125" style="631" customWidth="1"/>
    <col min="13058" max="13058" width="5.125" style="631" customWidth="1"/>
    <col min="13059" max="13059" width="3.625" style="631" customWidth="1"/>
    <col min="13060" max="13060" width="4.125" style="631" customWidth="1"/>
    <col min="13061" max="13061" width="3.625" style="631" customWidth="1"/>
    <col min="13062" max="13063" width="4.625" style="631" customWidth="1"/>
    <col min="13064" max="13067" width="4.125" style="631" customWidth="1"/>
    <col min="13068" max="13069" width="4.625" style="631" customWidth="1"/>
    <col min="13070" max="13070" width="3.625" style="631" customWidth="1"/>
    <col min="13071" max="13071" width="4.625" style="631" customWidth="1"/>
    <col min="13072" max="13072" width="3.625" style="631" customWidth="1"/>
    <col min="13073" max="13073" width="4.625" style="631" customWidth="1"/>
    <col min="13074" max="13074" width="3.625" style="631" customWidth="1"/>
    <col min="13075" max="13075" width="4.625" style="631" customWidth="1"/>
    <col min="13076" max="13076" width="3.625" style="631" customWidth="1"/>
    <col min="13077" max="13077" width="4.625" style="631" customWidth="1"/>
    <col min="13078" max="13078" width="5.625" style="631" customWidth="1"/>
    <col min="13079" max="13079" width="3.625" style="631" customWidth="1"/>
    <col min="13080" max="13081" width="4.625" style="631" customWidth="1"/>
    <col min="13082" max="13082" width="5.125" style="631" customWidth="1"/>
    <col min="13083" max="13083" width="4.625" style="631" customWidth="1"/>
    <col min="13084" max="13085" width="3.625" style="631" customWidth="1"/>
    <col min="13086" max="13086" width="5.625" style="631" customWidth="1"/>
    <col min="13087" max="13087" width="3.625" style="631" customWidth="1"/>
    <col min="13088" max="13088" width="4.625" style="631" customWidth="1"/>
    <col min="13089" max="13089" width="5.625" style="631" customWidth="1"/>
    <col min="13090" max="13092" width="6.625" style="631" customWidth="1"/>
    <col min="13093" max="13094" width="11.625" style="631" bestFit="1" customWidth="1"/>
    <col min="13095" max="13095" width="7.5" style="631" bestFit="1" customWidth="1"/>
    <col min="13096" max="13102" width="6.625" style="631" customWidth="1"/>
    <col min="13103" max="13311" width="9" style="631"/>
    <col min="13312" max="13313" width="3.125" style="631" customWidth="1"/>
    <col min="13314" max="13314" width="5.125" style="631" customWidth="1"/>
    <col min="13315" max="13315" width="3.625" style="631" customWidth="1"/>
    <col min="13316" max="13316" width="4.125" style="631" customWidth="1"/>
    <col min="13317" max="13317" width="3.625" style="631" customWidth="1"/>
    <col min="13318" max="13319" width="4.625" style="631" customWidth="1"/>
    <col min="13320" max="13323" width="4.125" style="631" customWidth="1"/>
    <col min="13324" max="13325" width="4.625" style="631" customWidth="1"/>
    <col min="13326" max="13326" width="3.625" style="631" customWidth="1"/>
    <col min="13327" max="13327" width="4.625" style="631" customWidth="1"/>
    <col min="13328" max="13328" width="3.625" style="631" customWidth="1"/>
    <col min="13329" max="13329" width="4.625" style="631" customWidth="1"/>
    <col min="13330" max="13330" width="3.625" style="631" customWidth="1"/>
    <col min="13331" max="13331" width="4.625" style="631" customWidth="1"/>
    <col min="13332" max="13332" width="3.625" style="631" customWidth="1"/>
    <col min="13333" max="13333" width="4.625" style="631" customWidth="1"/>
    <col min="13334" max="13334" width="5.625" style="631" customWidth="1"/>
    <col min="13335" max="13335" width="3.625" style="631" customWidth="1"/>
    <col min="13336" max="13337" width="4.625" style="631" customWidth="1"/>
    <col min="13338" max="13338" width="5.125" style="631" customWidth="1"/>
    <col min="13339" max="13339" width="4.625" style="631" customWidth="1"/>
    <col min="13340" max="13341" width="3.625" style="631" customWidth="1"/>
    <col min="13342" max="13342" width="5.625" style="631" customWidth="1"/>
    <col min="13343" max="13343" width="3.625" style="631" customWidth="1"/>
    <col min="13344" max="13344" width="4.625" style="631" customWidth="1"/>
    <col min="13345" max="13345" width="5.625" style="631" customWidth="1"/>
    <col min="13346" max="13348" width="6.625" style="631" customWidth="1"/>
    <col min="13349" max="13350" width="11.625" style="631" bestFit="1" customWidth="1"/>
    <col min="13351" max="13351" width="7.5" style="631" bestFit="1" customWidth="1"/>
    <col min="13352" max="13358" width="6.625" style="631" customWidth="1"/>
    <col min="13359" max="13567" width="9" style="631"/>
    <col min="13568" max="13569" width="3.125" style="631" customWidth="1"/>
    <col min="13570" max="13570" width="5.125" style="631" customWidth="1"/>
    <col min="13571" max="13571" width="3.625" style="631" customWidth="1"/>
    <col min="13572" max="13572" width="4.125" style="631" customWidth="1"/>
    <col min="13573" max="13573" width="3.625" style="631" customWidth="1"/>
    <col min="13574" max="13575" width="4.625" style="631" customWidth="1"/>
    <col min="13576" max="13579" width="4.125" style="631" customWidth="1"/>
    <col min="13580" max="13581" width="4.625" style="631" customWidth="1"/>
    <col min="13582" max="13582" width="3.625" style="631" customWidth="1"/>
    <col min="13583" max="13583" width="4.625" style="631" customWidth="1"/>
    <col min="13584" max="13584" width="3.625" style="631" customWidth="1"/>
    <col min="13585" max="13585" width="4.625" style="631" customWidth="1"/>
    <col min="13586" max="13586" width="3.625" style="631" customWidth="1"/>
    <col min="13587" max="13587" width="4.625" style="631" customWidth="1"/>
    <col min="13588" max="13588" width="3.625" style="631" customWidth="1"/>
    <col min="13589" max="13589" width="4.625" style="631" customWidth="1"/>
    <col min="13590" max="13590" width="5.625" style="631" customWidth="1"/>
    <col min="13591" max="13591" width="3.625" style="631" customWidth="1"/>
    <col min="13592" max="13593" width="4.625" style="631" customWidth="1"/>
    <col min="13594" max="13594" width="5.125" style="631" customWidth="1"/>
    <col min="13595" max="13595" width="4.625" style="631" customWidth="1"/>
    <col min="13596" max="13597" width="3.625" style="631" customWidth="1"/>
    <col min="13598" max="13598" width="5.625" style="631" customWidth="1"/>
    <col min="13599" max="13599" width="3.625" style="631" customWidth="1"/>
    <col min="13600" max="13600" width="4.625" style="631" customWidth="1"/>
    <col min="13601" max="13601" width="5.625" style="631" customWidth="1"/>
    <col min="13602" max="13604" width="6.625" style="631" customWidth="1"/>
    <col min="13605" max="13606" width="11.625" style="631" bestFit="1" customWidth="1"/>
    <col min="13607" max="13607" width="7.5" style="631" bestFit="1" customWidth="1"/>
    <col min="13608" max="13614" width="6.625" style="631" customWidth="1"/>
    <col min="13615" max="13823" width="9" style="631"/>
    <col min="13824" max="13825" width="3.125" style="631" customWidth="1"/>
    <col min="13826" max="13826" width="5.125" style="631" customWidth="1"/>
    <col min="13827" max="13827" width="3.625" style="631" customWidth="1"/>
    <col min="13828" max="13828" width="4.125" style="631" customWidth="1"/>
    <col min="13829" max="13829" width="3.625" style="631" customWidth="1"/>
    <col min="13830" max="13831" width="4.625" style="631" customWidth="1"/>
    <col min="13832" max="13835" width="4.125" style="631" customWidth="1"/>
    <col min="13836" max="13837" width="4.625" style="631" customWidth="1"/>
    <col min="13838" max="13838" width="3.625" style="631" customWidth="1"/>
    <col min="13839" max="13839" width="4.625" style="631" customWidth="1"/>
    <col min="13840" max="13840" width="3.625" style="631" customWidth="1"/>
    <col min="13841" max="13841" width="4.625" style="631" customWidth="1"/>
    <col min="13842" max="13842" width="3.625" style="631" customWidth="1"/>
    <col min="13843" max="13843" width="4.625" style="631" customWidth="1"/>
    <col min="13844" max="13844" width="3.625" style="631" customWidth="1"/>
    <col min="13845" max="13845" width="4.625" style="631" customWidth="1"/>
    <col min="13846" max="13846" width="5.625" style="631" customWidth="1"/>
    <col min="13847" max="13847" width="3.625" style="631" customWidth="1"/>
    <col min="13848" max="13849" width="4.625" style="631" customWidth="1"/>
    <col min="13850" max="13850" width="5.125" style="631" customWidth="1"/>
    <col min="13851" max="13851" width="4.625" style="631" customWidth="1"/>
    <col min="13852" max="13853" width="3.625" style="631" customWidth="1"/>
    <col min="13854" max="13854" width="5.625" style="631" customWidth="1"/>
    <col min="13855" max="13855" width="3.625" style="631" customWidth="1"/>
    <col min="13856" max="13856" width="4.625" style="631" customWidth="1"/>
    <col min="13857" max="13857" width="5.625" style="631" customWidth="1"/>
    <col min="13858" max="13860" width="6.625" style="631" customWidth="1"/>
    <col min="13861" max="13862" width="11.625" style="631" bestFit="1" customWidth="1"/>
    <col min="13863" max="13863" width="7.5" style="631" bestFit="1" customWidth="1"/>
    <col min="13864" max="13870" width="6.625" style="631" customWidth="1"/>
    <col min="13871" max="14079" width="9" style="631"/>
    <col min="14080" max="14081" width="3.125" style="631" customWidth="1"/>
    <col min="14082" max="14082" width="5.125" style="631" customWidth="1"/>
    <col min="14083" max="14083" width="3.625" style="631" customWidth="1"/>
    <col min="14084" max="14084" width="4.125" style="631" customWidth="1"/>
    <col min="14085" max="14085" width="3.625" style="631" customWidth="1"/>
    <col min="14086" max="14087" width="4.625" style="631" customWidth="1"/>
    <col min="14088" max="14091" width="4.125" style="631" customWidth="1"/>
    <col min="14092" max="14093" width="4.625" style="631" customWidth="1"/>
    <col min="14094" max="14094" width="3.625" style="631" customWidth="1"/>
    <col min="14095" max="14095" width="4.625" style="631" customWidth="1"/>
    <col min="14096" max="14096" width="3.625" style="631" customWidth="1"/>
    <col min="14097" max="14097" width="4.625" style="631" customWidth="1"/>
    <col min="14098" max="14098" width="3.625" style="631" customWidth="1"/>
    <col min="14099" max="14099" width="4.625" style="631" customWidth="1"/>
    <col min="14100" max="14100" width="3.625" style="631" customWidth="1"/>
    <col min="14101" max="14101" width="4.625" style="631" customWidth="1"/>
    <col min="14102" max="14102" width="5.625" style="631" customWidth="1"/>
    <col min="14103" max="14103" width="3.625" style="631" customWidth="1"/>
    <col min="14104" max="14105" width="4.625" style="631" customWidth="1"/>
    <col min="14106" max="14106" width="5.125" style="631" customWidth="1"/>
    <col min="14107" max="14107" width="4.625" style="631" customWidth="1"/>
    <col min="14108" max="14109" width="3.625" style="631" customWidth="1"/>
    <col min="14110" max="14110" width="5.625" style="631" customWidth="1"/>
    <col min="14111" max="14111" width="3.625" style="631" customWidth="1"/>
    <col min="14112" max="14112" width="4.625" style="631" customWidth="1"/>
    <col min="14113" max="14113" width="5.625" style="631" customWidth="1"/>
    <col min="14114" max="14116" width="6.625" style="631" customWidth="1"/>
    <col min="14117" max="14118" width="11.625" style="631" bestFit="1" customWidth="1"/>
    <col min="14119" max="14119" width="7.5" style="631" bestFit="1" customWidth="1"/>
    <col min="14120" max="14126" width="6.625" style="631" customWidth="1"/>
    <col min="14127" max="14335" width="9" style="631"/>
    <col min="14336" max="14337" width="3.125" style="631" customWidth="1"/>
    <col min="14338" max="14338" width="5.125" style="631" customWidth="1"/>
    <col min="14339" max="14339" width="3.625" style="631" customWidth="1"/>
    <col min="14340" max="14340" width="4.125" style="631" customWidth="1"/>
    <col min="14341" max="14341" width="3.625" style="631" customWidth="1"/>
    <col min="14342" max="14343" width="4.625" style="631" customWidth="1"/>
    <col min="14344" max="14347" width="4.125" style="631" customWidth="1"/>
    <col min="14348" max="14349" width="4.625" style="631" customWidth="1"/>
    <col min="14350" max="14350" width="3.625" style="631" customWidth="1"/>
    <col min="14351" max="14351" width="4.625" style="631" customWidth="1"/>
    <col min="14352" max="14352" width="3.625" style="631" customWidth="1"/>
    <col min="14353" max="14353" width="4.625" style="631" customWidth="1"/>
    <col min="14354" max="14354" width="3.625" style="631" customWidth="1"/>
    <col min="14355" max="14355" width="4.625" style="631" customWidth="1"/>
    <col min="14356" max="14356" width="3.625" style="631" customWidth="1"/>
    <col min="14357" max="14357" width="4.625" style="631" customWidth="1"/>
    <col min="14358" max="14358" width="5.625" style="631" customWidth="1"/>
    <col min="14359" max="14359" width="3.625" style="631" customWidth="1"/>
    <col min="14360" max="14361" width="4.625" style="631" customWidth="1"/>
    <col min="14362" max="14362" width="5.125" style="631" customWidth="1"/>
    <col min="14363" max="14363" width="4.625" style="631" customWidth="1"/>
    <col min="14364" max="14365" width="3.625" style="631" customWidth="1"/>
    <col min="14366" max="14366" width="5.625" style="631" customWidth="1"/>
    <col min="14367" max="14367" width="3.625" style="631" customWidth="1"/>
    <col min="14368" max="14368" width="4.625" style="631" customWidth="1"/>
    <col min="14369" max="14369" width="5.625" style="631" customWidth="1"/>
    <col min="14370" max="14372" width="6.625" style="631" customWidth="1"/>
    <col min="14373" max="14374" width="11.625" style="631" bestFit="1" customWidth="1"/>
    <col min="14375" max="14375" width="7.5" style="631" bestFit="1" customWidth="1"/>
    <col min="14376" max="14382" width="6.625" style="631" customWidth="1"/>
    <col min="14383" max="14591" width="9" style="631"/>
    <col min="14592" max="14593" width="3.125" style="631" customWidth="1"/>
    <col min="14594" max="14594" width="5.125" style="631" customWidth="1"/>
    <col min="14595" max="14595" width="3.625" style="631" customWidth="1"/>
    <col min="14596" max="14596" width="4.125" style="631" customWidth="1"/>
    <col min="14597" max="14597" width="3.625" style="631" customWidth="1"/>
    <col min="14598" max="14599" width="4.625" style="631" customWidth="1"/>
    <col min="14600" max="14603" width="4.125" style="631" customWidth="1"/>
    <col min="14604" max="14605" width="4.625" style="631" customWidth="1"/>
    <col min="14606" max="14606" width="3.625" style="631" customWidth="1"/>
    <col min="14607" max="14607" width="4.625" style="631" customWidth="1"/>
    <col min="14608" max="14608" width="3.625" style="631" customWidth="1"/>
    <col min="14609" max="14609" width="4.625" style="631" customWidth="1"/>
    <col min="14610" max="14610" width="3.625" style="631" customWidth="1"/>
    <col min="14611" max="14611" width="4.625" style="631" customWidth="1"/>
    <col min="14612" max="14612" width="3.625" style="631" customWidth="1"/>
    <col min="14613" max="14613" width="4.625" style="631" customWidth="1"/>
    <col min="14614" max="14614" width="5.625" style="631" customWidth="1"/>
    <col min="14615" max="14615" width="3.625" style="631" customWidth="1"/>
    <col min="14616" max="14617" width="4.625" style="631" customWidth="1"/>
    <col min="14618" max="14618" width="5.125" style="631" customWidth="1"/>
    <col min="14619" max="14619" width="4.625" style="631" customWidth="1"/>
    <col min="14620" max="14621" width="3.625" style="631" customWidth="1"/>
    <col min="14622" max="14622" width="5.625" style="631" customWidth="1"/>
    <col min="14623" max="14623" width="3.625" style="631" customWidth="1"/>
    <col min="14624" max="14624" width="4.625" style="631" customWidth="1"/>
    <col min="14625" max="14625" width="5.625" style="631" customWidth="1"/>
    <col min="14626" max="14628" width="6.625" style="631" customWidth="1"/>
    <col min="14629" max="14630" width="11.625" style="631" bestFit="1" customWidth="1"/>
    <col min="14631" max="14631" width="7.5" style="631" bestFit="1" customWidth="1"/>
    <col min="14632" max="14638" width="6.625" style="631" customWidth="1"/>
    <col min="14639" max="14847" width="9" style="631"/>
    <col min="14848" max="14849" width="3.125" style="631" customWidth="1"/>
    <col min="14850" max="14850" width="5.125" style="631" customWidth="1"/>
    <col min="14851" max="14851" width="3.625" style="631" customWidth="1"/>
    <col min="14852" max="14852" width="4.125" style="631" customWidth="1"/>
    <col min="14853" max="14853" width="3.625" style="631" customWidth="1"/>
    <col min="14854" max="14855" width="4.625" style="631" customWidth="1"/>
    <col min="14856" max="14859" width="4.125" style="631" customWidth="1"/>
    <col min="14860" max="14861" width="4.625" style="631" customWidth="1"/>
    <col min="14862" max="14862" width="3.625" style="631" customWidth="1"/>
    <col min="14863" max="14863" width="4.625" style="631" customWidth="1"/>
    <col min="14864" max="14864" width="3.625" style="631" customWidth="1"/>
    <col min="14865" max="14865" width="4.625" style="631" customWidth="1"/>
    <col min="14866" max="14866" width="3.625" style="631" customWidth="1"/>
    <col min="14867" max="14867" width="4.625" style="631" customWidth="1"/>
    <col min="14868" max="14868" width="3.625" style="631" customWidth="1"/>
    <col min="14869" max="14869" width="4.625" style="631" customWidth="1"/>
    <col min="14870" max="14870" width="5.625" style="631" customWidth="1"/>
    <col min="14871" max="14871" width="3.625" style="631" customWidth="1"/>
    <col min="14872" max="14873" width="4.625" style="631" customWidth="1"/>
    <col min="14874" max="14874" width="5.125" style="631" customWidth="1"/>
    <col min="14875" max="14875" width="4.625" style="631" customWidth="1"/>
    <col min="14876" max="14877" width="3.625" style="631" customWidth="1"/>
    <col min="14878" max="14878" width="5.625" style="631" customWidth="1"/>
    <col min="14879" max="14879" width="3.625" style="631" customWidth="1"/>
    <col min="14880" max="14880" width="4.625" style="631" customWidth="1"/>
    <col min="14881" max="14881" width="5.625" style="631" customWidth="1"/>
    <col min="14882" max="14884" width="6.625" style="631" customWidth="1"/>
    <col min="14885" max="14886" width="11.625" style="631" bestFit="1" customWidth="1"/>
    <col min="14887" max="14887" width="7.5" style="631" bestFit="1" customWidth="1"/>
    <col min="14888" max="14894" width="6.625" style="631" customWidth="1"/>
    <col min="14895" max="15103" width="9" style="631"/>
    <col min="15104" max="15105" width="3.125" style="631" customWidth="1"/>
    <col min="15106" max="15106" width="5.125" style="631" customWidth="1"/>
    <col min="15107" max="15107" width="3.625" style="631" customWidth="1"/>
    <col min="15108" max="15108" width="4.125" style="631" customWidth="1"/>
    <col min="15109" max="15109" width="3.625" style="631" customWidth="1"/>
    <col min="15110" max="15111" width="4.625" style="631" customWidth="1"/>
    <col min="15112" max="15115" width="4.125" style="631" customWidth="1"/>
    <col min="15116" max="15117" width="4.625" style="631" customWidth="1"/>
    <col min="15118" max="15118" width="3.625" style="631" customWidth="1"/>
    <col min="15119" max="15119" width="4.625" style="631" customWidth="1"/>
    <col min="15120" max="15120" width="3.625" style="631" customWidth="1"/>
    <col min="15121" max="15121" width="4.625" style="631" customWidth="1"/>
    <col min="15122" max="15122" width="3.625" style="631" customWidth="1"/>
    <col min="15123" max="15123" width="4.625" style="631" customWidth="1"/>
    <col min="15124" max="15124" width="3.625" style="631" customWidth="1"/>
    <col min="15125" max="15125" width="4.625" style="631" customWidth="1"/>
    <col min="15126" max="15126" width="5.625" style="631" customWidth="1"/>
    <col min="15127" max="15127" width="3.625" style="631" customWidth="1"/>
    <col min="15128" max="15129" width="4.625" style="631" customWidth="1"/>
    <col min="15130" max="15130" width="5.125" style="631" customWidth="1"/>
    <col min="15131" max="15131" width="4.625" style="631" customWidth="1"/>
    <col min="15132" max="15133" width="3.625" style="631" customWidth="1"/>
    <col min="15134" max="15134" width="5.625" style="631" customWidth="1"/>
    <col min="15135" max="15135" width="3.625" style="631" customWidth="1"/>
    <col min="15136" max="15136" width="4.625" style="631" customWidth="1"/>
    <col min="15137" max="15137" width="5.625" style="631" customWidth="1"/>
    <col min="15138" max="15140" width="6.625" style="631" customWidth="1"/>
    <col min="15141" max="15142" width="11.625" style="631" bestFit="1" customWidth="1"/>
    <col min="15143" max="15143" width="7.5" style="631" bestFit="1" customWidth="1"/>
    <col min="15144" max="15150" width="6.625" style="631" customWidth="1"/>
    <col min="15151" max="15359" width="9" style="631"/>
    <col min="15360" max="15361" width="3.125" style="631" customWidth="1"/>
    <col min="15362" max="15362" width="5.125" style="631" customWidth="1"/>
    <col min="15363" max="15363" width="3.625" style="631" customWidth="1"/>
    <col min="15364" max="15364" width="4.125" style="631" customWidth="1"/>
    <col min="15365" max="15365" width="3.625" style="631" customWidth="1"/>
    <col min="15366" max="15367" width="4.625" style="631" customWidth="1"/>
    <col min="15368" max="15371" width="4.125" style="631" customWidth="1"/>
    <col min="15372" max="15373" width="4.625" style="631" customWidth="1"/>
    <col min="15374" max="15374" width="3.625" style="631" customWidth="1"/>
    <col min="15375" max="15375" width="4.625" style="631" customWidth="1"/>
    <col min="15376" max="15376" width="3.625" style="631" customWidth="1"/>
    <col min="15377" max="15377" width="4.625" style="631" customWidth="1"/>
    <col min="15378" max="15378" width="3.625" style="631" customWidth="1"/>
    <col min="15379" max="15379" width="4.625" style="631" customWidth="1"/>
    <col min="15380" max="15380" width="3.625" style="631" customWidth="1"/>
    <col min="15381" max="15381" width="4.625" style="631" customWidth="1"/>
    <col min="15382" max="15382" width="5.625" style="631" customWidth="1"/>
    <col min="15383" max="15383" width="3.625" style="631" customWidth="1"/>
    <col min="15384" max="15385" width="4.625" style="631" customWidth="1"/>
    <col min="15386" max="15386" width="5.125" style="631" customWidth="1"/>
    <col min="15387" max="15387" width="4.625" style="631" customWidth="1"/>
    <col min="15388" max="15389" width="3.625" style="631" customWidth="1"/>
    <col min="15390" max="15390" width="5.625" style="631" customWidth="1"/>
    <col min="15391" max="15391" width="3.625" style="631" customWidth="1"/>
    <col min="15392" max="15392" width="4.625" style="631" customWidth="1"/>
    <col min="15393" max="15393" width="5.625" style="631" customWidth="1"/>
    <col min="15394" max="15396" width="6.625" style="631" customWidth="1"/>
    <col min="15397" max="15398" width="11.625" style="631" bestFit="1" customWidth="1"/>
    <col min="15399" max="15399" width="7.5" style="631" bestFit="1" customWidth="1"/>
    <col min="15400" max="15406" width="6.625" style="631" customWidth="1"/>
    <col min="15407" max="15615" width="9" style="631"/>
    <col min="15616" max="15617" width="3.125" style="631" customWidth="1"/>
    <col min="15618" max="15618" width="5.125" style="631" customWidth="1"/>
    <col min="15619" max="15619" width="3.625" style="631" customWidth="1"/>
    <col min="15620" max="15620" width="4.125" style="631" customWidth="1"/>
    <col min="15621" max="15621" width="3.625" style="631" customWidth="1"/>
    <col min="15622" max="15623" width="4.625" style="631" customWidth="1"/>
    <col min="15624" max="15627" width="4.125" style="631" customWidth="1"/>
    <col min="15628" max="15629" width="4.625" style="631" customWidth="1"/>
    <col min="15630" max="15630" width="3.625" style="631" customWidth="1"/>
    <col min="15631" max="15631" width="4.625" style="631" customWidth="1"/>
    <col min="15632" max="15632" width="3.625" style="631" customWidth="1"/>
    <col min="15633" max="15633" width="4.625" style="631" customWidth="1"/>
    <col min="15634" max="15634" width="3.625" style="631" customWidth="1"/>
    <col min="15635" max="15635" width="4.625" style="631" customWidth="1"/>
    <col min="15636" max="15636" width="3.625" style="631" customWidth="1"/>
    <col min="15637" max="15637" width="4.625" style="631" customWidth="1"/>
    <col min="15638" max="15638" width="5.625" style="631" customWidth="1"/>
    <col min="15639" max="15639" width="3.625" style="631" customWidth="1"/>
    <col min="15640" max="15641" width="4.625" style="631" customWidth="1"/>
    <col min="15642" max="15642" width="5.125" style="631" customWidth="1"/>
    <col min="15643" max="15643" width="4.625" style="631" customWidth="1"/>
    <col min="15644" max="15645" width="3.625" style="631" customWidth="1"/>
    <col min="15646" max="15646" width="5.625" style="631" customWidth="1"/>
    <col min="15647" max="15647" width="3.625" style="631" customWidth="1"/>
    <col min="15648" max="15648" width="4.625" style="631" customWidth="1"/>
    <col min="15649" max="15649" width="5.625" style="631" customWidth="1"/>
    <col min="15650" max="15652" width="6.625" style="631" customWidth="1"/>
    <col min="15653" max="15654" width="11.625" style="631" bestFit="1" customWidth="1"/>
    <col min="15655" max="15655" width="7.5" style="631" bestFit="1" customWidth="1"/>
    <col min="15656" max="15662" width="6.625" style="631" customWidth="1"/>
    <col min="15663" max="15871" width="9" style="631"/>
    <col min="15872" max="15873" width="3.125" style="631" customWidth="1"/>
    <col min="15874" max="15874" width="5.125" style="631" customWidth="1"/>
    <col min="15875" max="15875" width="3.625" style="631" customWidth="1"/>
    <col min="15876" max="15876" width="4.125" style="631" customWidth="1"/>
    <col min="15877" max="15877" width="3.625" style="631" customWidth="1"/>
    <col min="15878" max="15879" width="4.625" style="631" customWidth="1"/>
    <col min="15880" max="15883" width="4.125" style="631" customWidth="1"/>
    <col min="15884" max="15885" width="4.625" style="631" customWidth="1"/>
    <col min="15886" max="15886" width="3.625" style="631" customWidth="1"/>
    <col min="15887" max="15887" width="4.625" style="631" customWidth="1"/>
    <col min="15888" max="15888" width="3.625" style="631" customWidth="1"/>
    <col min="15889" max="15889" width="4.625" style="631" customWidth="1"/>
    <col min="15890" max="15890" width="3.625" style="631" customWidth="1"/>
    <col min="15891" max="15891" width="4.625" style="631" customWidth="1"/>
    <col min="15892" max="15892" width="3.625" style="631" customWidth="1"/>
    <col min="15893" max="15893" width="4.625" style="631" customWidth="1"/>
    <col min="15894" max="15894" width="5.625" style="631" customWidth="1"/>
    <col min="15895" max="15895" width="3.625" style="631" customWidth="1"/>
    <col min="15896" max="15897" width="4.625" style="631" customWidth="1"/>
    <col min="15898" max="15898" width="5.125" style="631" customWidth="1"/>
    <col min="15899" max="15899" width="4.625" style="631" customWidth="1"/>
    <col min="15900" max="15901" width="3.625" style="631" customWidth="1"/>
    <col min="15902" max="15902" width="5.625" style="631" customWidth="1"/>
    <col min="15903" max="15903" width="3.625" style="631" customWidth="1"/>
    <col min="15904" max="15904" width="4.625" style="631" customWidth="1"/>
    <col min="15905" max="15905" width="5.625" style="631" customWidth="1"/>
    <col min="15906" max="15908" width="6.625" style="631" customWidth="1"/>
    <col min="15909" max="15910" width="11.625" style="631" bestFit="1" customWidth="1"/>
    <col min="15911" max="15911" width="7.5" style="631" bestFit="1" customWidth="1"/>
    <col min="15912" max="15918" width="6.625" style="631" customWidth="1"/>
    <col min="15919" max="16127" width="9" style="631"/>
    <col min="16128" max="16129" width="3.125" style="631" customWidth="1"/>
    <col min="16130" max="16130" width="5.125" style="631" customWidth="1"/>
    <col min="16131" max="16131" width="3.625" style="631" customWidth="1"/>
    <col min="16132" max="16132" width="4.125" style="631" customWidth="1"/>
    <col min="16133" max="16133" width="3.625" style="631" customWidth="1"/>
    <col min="16134" max="16135" width="4.625" style="631" customWidth="1"/>
    <col min="16136" max="16139" width="4.125" style="631" customWidth="1"/>
    <col min="16140" max="16141" width="4.625" style="631" customWidth="1"/>
    <col min="16142" max="16142" width="3.625" style="631" customWidth="1"/>
    <col min="16143" max="16143" width="4.625" style="631" customWidth="1"/>
    <col min="16144" max="16144" width="3.625" style="631" customWidth="1"/>
    <col min="16145" max="16145" width="4.625" style="631" customWidth="1"/>
    <col min="16146" max="16146" width="3.625" style="631" customWidth="1"/>
    <col min="16147" max="16147" width="4.625" style="631" customWidth="1"/>
    <col min="16148" max="16148" width="3.625" style="631" customWidth="1"/>
    <col min="16149" max="16149" width="4.625" style="631" customWidth="1"/>
    <col min="16150" max="16150" width="5.625" style="631" customWidth="1"/>
    <col min="16151" max="16151" width="3.625" style="631" customWidth="1"/>
    <col min="16152" max="16153" width="4.625" style="631" customWidth="1"/>
    <col min="16154" max="16154" width="5.125" style="631" customWidth="1"/>
    <col min="16155" max="16155" width="4.625" style="631" customWidth="1"/>
    <col min="16156" max="16157" width="3.625" style="631" customWidth="1"/>
    <col min="16158" max="16158" width="5.625" style="631" customWidth="1"/>
    <col min="16159" max="16159" width="3.625" style="631" customWidth="1"/>
    <col min="16160" max="16160" width="4.625" style="631" customWidth="1"/>
    <col min="16161" max="16161" width="5.625" style="631" customWidth="1"/>
    <col min="16162" max="16164" width="6.625" style="631" customWidth="1"/>
    <col min="16165" max="16166" width="11.625" style="631" bestFit="1" customWidth="1"/>
    <col min="16167" max="16167" width="7.5" style="631" bestFit="1" customWidth="1"/>
    <col min="16168" max="16174" width="6.625" style="631" customWidth="1"/>
    <col min="16175" max="16384" width="9" style="631"/>
  </cols>
  <sheetData>
    <row r="1" spans="1:46" ht="15" customHeight="1">
      <c r="B1" s="631" t="s">
        <v>599</v>
      </c>
      <c r="X1" s="632" t="s">
        <v>677</v>
      </c>
      <c r="AG1" s="633"/>
      <c r="AH1" s="634" t="s">
        <v>600</v>
      </c>
    </row>
    <row r="2" spans="1:46" s="635" customFormat="1" ht="15" customHeight="1">
      <c r="B2" s="636" t="s">
        <v>601</v>
      </c>
      <c r="C2" s="637"/>
      <c r="D2" s="1665"/>
      <c r="E2" s="1665"/>
      <c r="F2" s="1665"/>
      <c r="G2" s="1672" t="s">
        <v>602</v>
      </c>
      <c r="H2" s="1673"/>
      <c r="I2" s="1673"/>
      <c r="J2" s="1673"/>
      <c r="K2" s="1673"/>
      <c r="L2" s="1673"/>
      <c r="M2" s="1673"/>
      <c r="N2" s="1673"/>
      <c r="O2" s="1673"/>
      <c r="P2" s="1673"/>
      <c r="Q2" s="1673"/>
      <c r="R2" s="1674"/>
      <c r="S2" s="1667" t="s">
        <v>603</v>
      </c>
      <c r="T2" s="1667"/>
      <c r="U2" s="1665"/>
      <c r="V2" s="1667" t="s">
        <v>604</v>
      </c>
      <c r="W2" s="1667"/>
      <c r="X2" s="1665"/>
      <c r="Y2" s="1667" t="s">
        <v>605</v>
      </c>
      <c r="Z2" s="1665"/>
      <c r="AA2" s="1667" t="s">
        <v>606</v>
      </c>
      <c r="AB2" s="1667"/>
      <c r="AC2" s="1665"/>
      <c r="AD2" s="1667" t="s">
        <v>607</v>
      </c>
      <c r="AE2" s="1667"/>
      <c r="AF2" s="1665"/>
      <c r="AG2" s="636"/>
      <c r="AH2" s="636"/>
      <c r="AK2" s="1671" t="s">
        <v>608</v>
      </c>
      <c r="AL2" s="1671"/>
    </row>
    <row r="3" spans="1:46" s="635" customFormat="1" ht="15" customHeight="1">
      <c r="B3" s="638" t="s">
        <v>609</v>
      </c>
      <c r="C3" s="639"/>
      <c r="D3" s="1666" t="s">
        <v>610</v>
      </c>
      <c r="E3" s="1666"/>
      <c r="F3" s="1666"/>
      <c r="G3" s="1665" t="s">
        <v>611</v>
      </c>
      <c r="H3" s="1665"/>
      <c r="I3" s="1665" t="s">
        <v>612</v>
      </c>
      <c r="J3" s="1665"/>
      <c r="K3" s="1665" t="s">
        <v>613</v>
      </c>
      <c r="L3" s="1665"/>
      <c r="M3" s="1665" t="s">
        <v>614</v>
      </c>
      <c r="N3" s="1665"/>
      <c r="O3" s="1667" t="s">
        <v>615</v>
      </c>
      <c r="P3" s="1665"/>
      <c r="Q3" s="1667" t="s">
        <v>616</v>
      </c>
      <c r="R3" s="1665"/>
      <c r="S3" s="1668" t="s">
        <v>617</v>
      </c>
      <c r="T3" s="1668"/>
      <c r="U3" s="1669"/>
      <c r="V3" s="1668" t="s">
        <v>618</v>
      </c>
      <c r="W3" s="1668"/>
      <c r="X3" s="1669"/>
      <c r="Y3" s="640" t="s">
        <v>619</v>
      </c>
      <c r="Z3" s="641">
        <v>14900</v>
      </c>
      <c r="AA3" s="1668" t="s">
        <v>620</v>
      </c>
      <c r="AB3" s="1668"/>
      <c r="AC3" s="1669"/>
      <c r="AD3" s="1668" t="s">
        <v>621</v>
      </c>
      <c r="AE3" s="1668"/>
      <c r="AF3" s="1669"/>
      <c r="AG3" s="638" t="s">
        <v>483</v>
      </c>
      <c r="AH3" s="638" t="s">
        <v>622</v>
      </c>
      <c r="AK3" s="1670" t="s">
        <v>488</v>
      </c>
      <c r="AL3" s="1670"/>
    </row>
    <row r="4" spans="1:46" s="635" customFormat="1" ht="15" customHeight="1">
      <c r="B4" s="642"/>
      <c r="C4" s="643"/>
      <c r="D4" s="1645" t="s">
        <v>488</v>
      </c>
      <c r="E4" s="1645"/>
      <c r="F4" s="1645"/>
      <c r="G4" s="644" t="s">
        <v>623</v>
      </c>
      <c r="H4" s="645">
        <f>+N31</f>
        <v>17</v>
      </c>
      <c r="I4" s="644" t="s">
        <v>623</v>
      </c>
      <c r="J4" s="646">
        <f>+N32</f>
        <v>1.9</v>
      </c>
      <c r="K4" s="644" t="s">
        <v>623</v>
      </c>
      <c r="L4" s="647">
        <f>+N33</f>
        <v>1.4</v>
      </c>
      <c r="M4" s="644" t="s">
        <v>623</v>
      </c>
      <c r="N4" s="645">
        <f>+N34</f>
        <v>134</v>
      </c>
      <c r="O4" s="644" t="s">
        <v>623</v>
      </c>
      <c r="P4" s="648">
        <f>+N35</f>
        <v>83.8</v>
      </c>
      <c r="Q4" s="644" t="s">
        <v>623</v>
      </c>
      <c r="R4" s="649">
        <f>+N36</f>
        <v>4.4000000000000004</v>
      </c>
      <c r="S4" s="640" t="s">
        <v>624</v>
      </c>
      <c r="T4" s="640"/>
      <c r="U4" s="640"/>
      <c r="V4" s="650" t="s">
        <v>625</v>
      </c>
      <c r="W4" s="650"/>
      <c r="X4" s="640"/>
      <c r="Y4" s="640">
        <v>1.1000000000000001</v>
      </c>
      <c r="Z4" s="641">
        <f>INT(Z3*Y4)</f>
        <v>16390</v>
      </c>
      <c r="AA4" s="650" t="s">
        <v>626</v>
      </c>
      <c r="AB4" s="650"/>
      <c r="AC4" s="640"/>
      <c r="AD4" s="640" t="s">
        <v>627</v>
      </c>
      <c r="AE4" s="640"/>
      <c r="AF4" s="651"/>
      <c r="AG4" s="642"/>
      <c r="AH4" s="642"/>
      <c r="AJ4" s="652" t="s">
        <v>628</v>
      </c>
      <c r="AK4" s="653" t="s">
        <v>629</v>
      </c>
      <c r="AL4" s="652"/>
      <c r="AM4" s="652" t="s">
        <v>165</v>
      </c>
    </row>
    <row r="5" spans="1:46" s="664" customFormat="1" ht="15" customHeight="1">
      <c r="A5" s="633"/>
      <c r="B5" s="654">
        <v>100</v>
      </c>
      <c r="C5" s="1665" t="s">
        <v>630</v>
      </c>
      <c r="D5" s="655">
        <f>AM5</f>
        <v>446</v>
      </c>
      <c r="E5" s="656">
        <v>1.1000000000000001</v>
      </c>
      <c r="F5" s="657">
        <f>INT(D5*E5)</f>
        <v>490</v>
      </c>
      <c r="G5" s="658">
        <v>0.63</v>
      </c>
      <c r="H5" s="656">
        <f>INT(H$4*G5)</f>
        <v>10</v>
      </c>
      <c r="I5" s="659">
        <v>4</v>
      </c>
      <c r="J5" s="655">
        <f>INT(J$4*I5)</f>
        <v>7</v>
      </c>
      <c r="K5" s="660">
        <v>12</v>
      </c>
      <c r="L5" s="655">
        <f t="shared" ref="L5:L23" si="0">INT(L$4*K5)</f>
        <v>16</v>
      </c>
      <c r="M5" s="661">
        <v>0.11</v>
      </c>
      <c r="N5" s="656">
        <f t="shared" ref="N5:N23" si="1">INT(N$4*M5)</f>
        <v>14</v>
      </c>
      <c r="O5" s="661">
        <v>0.17</v>
      </c>
      <c r="P5" s="656">
        <f>INT(P$4*O5)</f>
        <v>14</v>
      </c>
      <c r="Q5" s="662">
        <v>0.47</v>
      </c>
      <c r="R5" s="656">
        <f>INT(R$4*Q5)</f>
        <v>2</v>
      </c>
      <c r="S5" s="657">
        <f>+F5+H5+J5+L5+N5+P5+R5</f>
        <v>553</v>
      </c>
      <c r="T5" s="656">
        <v>0.2</v>
      </c>
      <c r="U5" s="655">
        <f>INT(S5*T5)</f>
        <v>110</v>
      </c>
      <c r="V5" s="657">
        <f t="shared" ref="V5:V25" si="2">+S5+U5</f>
        <v>663</v>
      </c>
      <c r="W5" s="656">
        <v>0.15</v>
      </c>
      <c r="X5" s="655">
        <f>INT(V5*W5)</f>
        <v>99</v>
      </c>
      <c r="Y5" s="656">
        <v>0.115</v>
      </c>
      <c r="Z5" s="655">
        <f>INT(Z$4*Y5)</f>
        <v>1884</v>
      </c>
      <c r="AA5" s="657">
        <f t="shared" ref="AA5:AA25" si="3">+H5+J5+L5+N5+P5+R5+X5</f>
        <v>162</v>
      </c>
      <c r="AB5" s="656">
        <v>0.05</v>
      </c>
      <c r="AC5" s="656">
        <f>INT(AA5*AB5)</f>
        <v>8</v>
      </c>
      <c r="AD5" s="657">
        <f t="shared" ref="AD5:AD25" si="4">+S5+U5+X5+Z5+AC5</f>
        <v>2654</v>
      </c>
      <c r="AE5" s="656">
        <v>0.2</v>
      </c>
      <c r="AF5" s="655">
        <f>INT(AD5*AE5)</f>
        <v>530</v>
      </c>
      <c r="AG5" s="657">
        <f>+AD5+AF5</f>
        <v>3184</v>
      </c>
      <c r="AH5" s="663">
        <f t="shared" ref="AH5:AH25" si="5">IF(D5="","",IF(AG5&gt;10000,+ROUND(AG5,-2),+ROUND(AG5,-1)))</f>
        <v>3180</v>
      </c>
      <c r="AJ5" s="654">
        <v>100</v>
      </c>
      <c r="AK5" s="665">
        <v>446</v>
      </c>
      <c r="AL5" s="666"/>
      <c r="AM5" s="665">
        <f>MIN(AK5:AL5)</f>
        <v>446</v>
      </c>
      <c r="AN5" s="633"/>
      <c r="AO5" s="633"/>
      <c r="AP5" s="633"/>
      <c r="AQ5" s="633"/>
      <c r="AR5" s="633"/>
      <c r="AS5" s="633"/>
      <c r="AT5" s="633"/>
    </row>
    <row r="6" spans="1:46" s="633" customFormat="1" ht="15" customHeight="1">
      <c r="B6" s="667">
        <v>125</v>
      </c>
      <c r="C6" s="1666"/>
      <c r="D6" s="655">
        <f t="shared" ref="D6:D25" si="6">AM6</f>
        <v>554</v>
      </c>
      <c r="E6" s="656">
        <v>1.1000000000000001</v>
      </c>
      <c r="F6" s="657">
        <f t="shared" ref="F6:F16" si="7">INT(D6*E6)</f>
        <v>609</v>
      </c>
      <c r="G6" s="658">
        <v>0.79</v>
      </c>
      <c r="H6" s="656">
        <f>INT(H$4*G6)</f>
        <v>13</v>
      </c>
      <c r="I6" s="659">
        <v>4</v>
      </c>
      <c r="J6" s="655">
        <f t="shared" ref="H6:J16" si="8">INT(J$4*I6)</f>
        <v>7</v>
      </c>
      <c r="K6" s="660">
        <v>15</v>
      </c>
      <c r="L6" s="655">
        <f t="shared" si="0"/>
        <v>21</v>
      </c>
      <c r="M6" s="661">
        <v>0.14000000000000001</v>
      </c>
      <c r="N6" s="656">
        <f t="shared" si="1"/>
        <v>18</v>
      </c>
      <c r="O6" s="661">
        <v>0.17</v>
      </c>
      <c r="P6" s="656">
        <f t="shared" ref="P6:R16" si="9">INT(P$4*O6)</f>
        <v>14</v>
      </c>
      <c r="Q6" s="662">
        <v>0.47</v>
      </c>
      <c r="R6" s="656">
        <f t="shared" si="9"/>
        <v>2</v>
      </c>
      <c r="S6" s="657">
        <f t="shared" ref="S6:S25" si="10">+F6+H6+J6+L6+N6+P6+R6</f>
        <v>684</v>
      </c>
      <c r="T6" s="656">
        <v>0.2</v>
      </c>
      <c r="U6" s="655">
        <f t="shared" ref="U6:U16" si="11">INT(S6*T6)</f>
        <v>136</v>
      </c>
      <c r="V6" s="657">
        <f t="shared" si="2"/>
        <v>820</v>
      </c>
      <c r="W6" s="656">
        <v>0.15</v>
      </c>
      <c r="X6" s="655">
        <f t="shared" ref="X6:X25" si="12">INT(V6*W6)</f>
        <v>123</v>
      </c>
      <c r="Y6" s="656">
        <v>0.115</v>
      </c>
      <c r="Z6" s="655">
        <f>INT(Z$4*Y6)</f>
        <v>1884</v>
      </c>
      <c r="AA6" s="657">
        <f t="shared" si="3"/>
        <v>198</v>
      </c>
      <c r="AB6" s="656">
        <v>0.05</v>
      </c>
      <c r="AC6" s="656">
        <f t="shared" ref="AC6:AC16" si="13">INT(AA6*AB6)</f>
        <v>9</v>
      </c>
      <c r="AD6" s="657">
        <f t="shared" si="4"/>
        <v>2836</v>
      </c>
      <c r="AE6" s="656">
        <v>0.2</v>
      </c>
      <c r="AF6" s="655">
        <f t="shared" ref="AF6:AF16" si="14">INT(AD6*AE6)</f>
        <v>567</v>
      </c>
      <c r="AG6" s="657">
        <f t="shared" ref="AG6:AG25" si="15">+AD6+AF6</f>
        <v>3403</v>
      </c>
      <c r="AH6" s="668">
        <f t="shared" si="5"/>
        <v>3400</v>
      </c>
      <c r="AJ6" s="667">
        <v>125</v>
      </c>
      <c r="AK6" s="669">
        <v>554</v>
      </c>
      <c r="AL6" s="670"/>
      <c r="AM6" s="671">
        <f t="shared" ref="AM6:AM25" si="16">MIN(AK6:AL6)</f>
        <v>554</v>
      </c>
    </row>
    <row r="7" spans="1:46" s="664" customFormat="1" ht="15" customHeight="1">
      <c r="A7" s="633"/>
      <c r="B7" s="654">
        <v>150</v>
      </c>
      <c r="C7" s="1666"/>
      <c r="D7" s="655">
        <f t="shared" si="6"/>
        <v>625</v>
      </c>
      <c r="E7" s="656">
        <v>1.1000000000000001</v>
      </c>
      <c r="F7" s="657">
        <f t="shared" si="7"/>
        <v>687</v>
      </c>
      <c r="G7" s="658">
        <v>0.88</v>
      </c>
      <c r="H7" s="656">
        <f t="shared" si="8"/>
        <v>14</v>
      </c>
      <c r="I7" s="659">
        <v>4</v>
      </c>
      <c r="J7" s="655">
        <f t="shared" si="8"/>
        <v>7</v>
      </c>
      <c r="K7" s="660">
        <v>17</v>
      </c>
      <c r="L7" s="655">
        <f t="shared" si="0"/>
        <v>23</v>
      </c>
      <c r="M7" s="661">
        <v>0.16</v>
      </c>
      <c r="N7" s="656">
        <f t="shared" si="1"/>
        <v>21</v>
      </c>
      <c r="O7" s="661">
        <v>0.17</v>
      </c>
      <c r="P7" s="656">
        <f t="shared" si="9"/>
        <v>14</v>
      </c>
      <c r="Q7" s="662">
        <v>0.47</v>
      </c>
      <c r="R7" s="656">
        <f t="shared" si="9"/>
        <v>2</v>
      </c>
      <c r="S7" s="657">
        <f t="shared" si="10"/>
        <v>768</v>
      </c>
      <c r="T7" s="656">
        <v>0.2</v>
      </c>
      <c r="U7" s="655">
        <f t="shared" si="11"/>
        <v>153</v>
      </c>
      <c r="V7" s="657">
        <f t="shared" si="2"/>
        <v>921</v>
      </c>
      <c r="W7" s="656">
        <v>0.15</v>
      </c>
      <c r="X7" s="655">
        <f t="shared" si="12"/>
        <v>138</v>
      </c>
      <c r="Y7" s="656">
        <v>0.13300000000000001</v>
      </c>
      <c r="Z7" s="655">
        <f t="shared" ref="Z7:Z16" si="17">INT(Z$4*Y7)</f>
        <v>2179</v>
      </c>
      <c r="AA7" s="657">
        <f t="shared" si="3"/>
        <v>219</v>
      </c>
      <c r="AB7" s="656">
        <v>0.05</v>
      </c>
      <c r="AC7" s="656">
        <f t="shared" si="13"/>
        <v>10</v>
      </c>
      <c r="AD7" s="657">
        <f t="shared" si="4"/>
        <v>3248</v>
      </c>
      <c r="AE7" s="656">
        <v>0.2</v>
      </c>
      <c r="AF7" s="655">
        <f t="shared" si="14"/>
        <v>649</v>
      </c>
      <c r="AG7" s="657">
        <f t="shared" si="15"/>
        <v>3897</v>
      </c>
      <c r="AH7" s="663">
        <f t="shared" si="5"/>
        <v>3900</v>
      </c>
      <c r="AJ7" s="654">
        <v>150</v>
      </c>
      <c r="AK7" s="665">
        <v>625</v>
      </c>
      <c r="AL7" s="666"/>
      <c r="AM7" s="665">
        <f t="shared" si="16"/>
        <v>625</v>
      </c>
      <c r="AN7" s="633"/>
      <c r="AO7" s="633"/>
      <c r="AP7" s="633"/>
      <c r="AQ7" s="633"/>
      <c r="AR7" s="633"/>
      <c r="AS7" s="633"/>
      <c r="AT7" s="633"/>
    </row>
    <row r="8" spans="1:46" s="633" customFormat="1" ht="15" customHeight="1">
      <c r="B8" s="667">
        <v>175</v>
      </c>
      <c r="C8" s="1666"/>
      <c r="D8" s="655">
        <f t="shared" si="6"/>
        <v>728</v>
      </c>
      <c r="E8" s="656">
        <v>1.1000000000000001</v>
      </c>
      <c r="F8" s="657">
        <f t="shared" si="7"/>
        <v>800</v>
      </c>
      <c r="G8" s="658">
        <v>1.1000000000000001</v>
      </c>
      <c r="H8" s="656">
        <f t="shared" si="8"/>
        <v>18</v>
      </c>
      <c r="I8" s="659">
        <v>4</v>
      </c>
      <c r="J8" s="655">
        <f t="shared" si="8"/>
        <v>7</v>
      </c>
      <c r="K8" s="660">
        <v>21</v>
      </c>
      <c r="L8" s="655">
        <f t="shared" si="0"/>
        <v>29</v>
      </c>
      <c r="M8" s="661">
        <v>0.18</v>
      </c>
      <c r="N8" s="656">
        <f t="shared" si="1"/>
        <v>24</v>
      </c>
      <c r="O8" s="661">
        <v>0.17</v>
      </c>
      <c r="P8" s="656">
        <f t="shared" si="9"/>
        <v>14</v>
      </c>
      <c r="Q8" s="662">
        <v>0.47</v>
      </c>
      <c r="R8" s="656">
        <f t="shared" si="9"/>
        <v>2</v>
      </c>
      <c r="S8" s="657">
        <f t="shared" si="10"/>
        <v>894</v>
      </c>
      <c r="T8" s="656">
        <v>0.2</v>
      </c>
      <c r="U8" s="655">
        <f t="shared" si="11"/>
        <v>178</v>
      </c>
      <c r="V8" s="657">
        <f t="shared" si="2"/>
        <v>1072</v>
      </c>
      <c r="W8" s="656">
        <v>0.15</v>
      </c>
      <c r="X8" s="655">
        <f t="shared" si="12"/>
        <v>160</v>
      </c>
      <c r="Y8" s="656">
        <v>0.155</v>
      </c>
      <c r="Z8" s="655">
        <f t="shared" si="17"/>
        <v>2540</v>
      </c>
      <c r="AA8" s="657">
        <f t="shared" si="3"/>
        <v>254</v>
      </c>
      <c r="AB8" s="656">
        <v>0.05</v>
      </c>
      <c r="AC8" s="656">
        <f t="shared" si="13"/>
        <v>12</v>
      </c>
      <c r="AD8" s="657">
        <f t="shared" si="4"/>
        <v>3784</v>
      </c>
      <c r="AE8" s="656">
        <v>0.2</v>
      </c>
      <c r="AF8" s="655">
        <f t="shared" si="14"/>
        <v>756</v>
      </c>
      <c r="AG8" s="657">
        <f t="shared" si="15"/>
        <v>4540</v>
      </c>
      <c r="AH8" s="668">
        <f t="shared" si="5"/>
        <v>4540</v>
      </c>
      <c r="AJ8" s="667">
        <v>175</v>
      </c>
      <c r="AK8" s="669">
        <v>728</v>
      </c>
      <c r="AL8" s="670"/>
      <c r="AM8" s="671">
        <f t="shared" si="16"/>
        <v>728</v>
      </c>
    </row>
    <row r="9" spans="1:46" s="664" customFormat="1" ht="15" customHeight="1">
      <c r="A9" s="633"/>
      <c r="B9" s="654">
        <v>200</v>
      </c>
      <c r="C9" s="1666"/>
      <c r="D9" s="655">
        <f t="shared" si="6"/>
        <v>831</v>
      </c>
      <c r="E9" s="656">
        <v>1.1000000000000001</v>
      </c>
      <c r="F9" s="657">
        <f>INT(D9*E9)</f>
        <v>914</v>
      </c>
      <c r="G9" s="658">
        <v>1.26</v>
      </c>
      <c r="H9" s="656">
        <f t="shared" si="8"/>
        <v>21</v>
      </c>
      <c r="I9" s="659">
        <v>6</v>
      </c>
      <c r="J9" s="655">
        <f t="shared" si="8"/>
        <v>11</v>
      </c>
      <c r="K9" s="660">
        <v>23</v>
      </c>
      <c r="L9" s="655">
        <f t="shared" si="0"/>
        <v>32</v>
      </c>
      <c r="M9" s="661">
        <v>0.2</v>
      </c>
      <c r="N9" s="656">
        <f t="shared" si="1"/>
        <v>26</v>
      </c>
      <c r="O9" s="661">
        <v>0.17</v>
      </c>
      <c r="P9" s="656">
        <f t="shared" si="9"/>
        <v>14</v>
      </c>
      <c r="Q9" s="662">
        <v>0.47</v>
      </c>
      <c r="R9" s="656">
        <f t="shared" si="9"/>
        <v>2</v>
      </c>
      <c r="S9" s="657">
        <f>+F9+H9+J9+L9+N9+P9+R9</f>
        <v>1020</v>
      </c>
      <c r="T9" s="656">
        <v>0.2</v>
      </c>
      <c r="U9" s="655">
        <f t="shared" si="11"/>
        <v>204</v>
      </c>
      <c r="V9" s="657">
        <f>+S9+U9</f>
        <v>1224</v>
      </c>
      <c r="W9" s="656">
        <v>0.15</v>
      </c>
      <c r="X9" s="655">
        <f t="shared" si="12"/>
        <v>183</v>
      </c>
      <c r="Y9" s="656">
        <v>0.17399999999999999</v>
      </c>
      <c r="Z9" s="655">
        <f>INT(Z$4*Y9)</f>
        <v>2851</v>
      </c>
      <c r="AA9" s="657">
        <f>+H9+J9+L9+N9+P9+R9+X9</f>
        <v>289</v>
      </c>
      <c r="AB9" s="656">
        <v>0.05</v>
      </c>
      <c r="AC9" s="656">
        <f>INT(AA9*AB9)</f>
        <v>14</v>
      </c>
      <c r="AD9" s="657">
        <f>+S9+U9+X9+Z9+AC9</f>
        <v>4272</v>
      </c>
      <c r="AE9" s="656">
        <v>0.2</v>
      </c>
      <c r="AF9" s="655">
        <f t="shared" si="14"/>
        <v>854</v>
      </c>
      <c r="AG9" s="657">
        <f>+AD9+AF9</f>
        <v>5126</v>
      </c>
      <c r="AH9" s="663">
        <f t="shared" si="5"/>
        <v>5130</v>
      </c>
      <c r="AJ9" s="654">
        <v>200</v>
      </c>
      <c r="AK9" s="665">
        <v>831</v>
      </c>
      <c r="AL9" s="666"/>
      <c r="AM9" s="665">
        <f t="shared" si="16"/>
        <v>831</v>
      </c>
      <c r="AN9" s="633"/>
      <c r="AO9" s="633"/>
      <c r="AP9" s="633"/>
      <c r="AQ9" s="633"/>
      <c r="AR9" s="633"/>
      <c r="AS9" s="633"/>
      <c r="AT9" s="633"/>
    </row>
    <row r="10" spans="1:46" s="633" customFormat="1" ht="15" customHeight="1">
      <c r="B10" s="667">
        <v>225</v>
      </c>
      <c r="C10" s="1666"/>
      <c r="D10" s="655">
        <f t="shared" si="6"/>
        <v>939</v>
      </c>
      <c r="E10" s="656">
        <v>1.1000000000000001</v>
      </c>
      <c r="F10" s="657">
        <f t="shared" si="7"/>
        <v>1032</v>
      </c>
      <c r="G10" s="658">
        <v>1.41</v>
      </c>
      <c r="H10" s="656">
        <f t="shared" si="8"/>
        <v>23</v>
      </c>
      <c r="I10" s="659">
        <v>6</v>
      </c>
      <c r="J10" s="655">
        <f t="shared" si="8"/>
        <v>11</v>
      </c>
      <c r="K10" s="660">
        <v>27</v>
      </c>
      <c r="L10" s="655">
        <f t="shared" si="0"/>
        <v>37</v>
      </c>
      <c r="M10" s="661">
        <v>0.22</v>
      </c>
      <c r="N10" s="656">
        <f t="shared" si="1"/>
        <v>29</v>
      </c>
      <c r="O10" s="661">
        <v>0.17</v>
      </c>
      <c r="P10" s="656">
        <f t="shared" si="9"/>
        <v>14</v>
      </c>
      <c r="Q10" s="662">
        <v>0.47</v>
      </c>
      <c r="R10" s="656">
        <f t="shared" si="9"/>
        <v>2</v>
      </c>
      <c r="S10" s="657">
        <f t="shared" si="10"/>
        <v>1148</v>
      </c>
      <c r="T10" s="656">
        <v>0.2</v>
      </c>
      <c r="U10" s="655">
        <f t="shared" si="11"/>
        <v>229</v>
      </c>
      <c r="V10" s="657">
        <f t="shared" si="2"/>
        <v>1377</v>
      </c>
      <c r="W10" s="656">
        <v>0.15</v>
      </c>
      <c r="X10" s="655">
        <f t="shared" si="12"/>
        <v>206</v>
      </c>
      <c r="Y10" s="656">
        <v>0.191</v>
      </c>
      <c r="Z10" s="655">
        <f t="shared" si="17"/>
        <v>3130</v>
      </c>
      <c r="AA10" s="657">
        <f t="shared" si="3"/>
        <v>322</v>
      </c>
      <c r="AB10" s="656">
        <v>0.05</v>
      </c>
      <c r="AC10" s="656">
        <f t="shared" si="13"/>
        <v>16</v>
      </c>
      <c r="AD10" s="657">
        <f t="shared" si="4"/>
        <v>4729</v>
      </c>
      <c r="AE10" s="656">
        <v>0.2</v>
      </c>
      <c r="AF10" s="655">
        <f t="shared" si="14"/>
        <v>945</v>
      </c>
      <c r="AG10" s="657">
        <f t="shared" si="15"/>
        <v>5674</v>
      </c>
      <c r="AH10" s="668">
        <f t="shared" si="5"/>
        <v>5670</v>
      </c>
      <c r="AJ10" s="667">
        <v>225</v>
      </c>
      <c r="AK10" s="672">
        <v>939</v>
      </c>
      <c r="AL10" s="670"/>
      <c r="AM10" s="671">
        <f t="shared" si="16"/>
        <v>939</v>
      </c>
    </row>
    <row r="11" spans="1:46" s="633" customFormat="1" ht="15" customHeight="1">
      <c r="B11" s="667">
        <v>250</v>
      </c>
      <c r="C11" s="1666"/>
      <c r="D11" s="655">
        <f t="shared" si="6"/>
        <v>1030</v>
      </c>
      <c r="E11" s="656">
        <v>1.1000000000000001</v>
      </c>
      <c r="F11" s="657">
        <f t="shared" si="7"/>
        <v>1133</v>
      </c>
      <c r="G11" s="658">
        <v>1.57</v>
      </c>
      <c r="H11" s="656">
        <f t="shared" si="8"/>
        <v>26</v>
      </c>
      <c r="I11" s="659">
        <v>6</v>
      </c>
      <c r="J11" s="655">
        <f t="shared" si="8"/>
        <v>11</v>
      </c>
      <c r="K11" s="660">
        <v>28</v>
      </c>
      <c r="L11" s="655">
        <f t="shared" si="0"/>
        <v>39</v>
      </c>
      <c r="M11" s="661">
        <v>0.25</v>
      </c>
      <c r="N11" s="656">
        <f t="shared" si="1"/>
        <v>33</v>
      </c>
      <c r="O11" s="661">
        <v>0.17</v>
      </c>
      <c r="P11" s="656">
        <f t="shared" si="9"/>
        <v>14</v>
      </c>
      <c r="Q11" s="662">
        <v>0.47</v>
      </c>
      <c r="R11" s="656">
        <f t="shared" si="9"/>
        <v>2</v>
      </c>
      <c r="S11" s="657">
        <f t="shared" si="10"/>
        <v>1258</v>
      </c>
      <c r="T11" s="656">
        <v>0.2</v>
      </c>
      <c r="U11" s="655">
        <f t="shared" si="11"/>
        <v>251</v>
      </c>
      <c r="V11" s="657">
        <f t="shared" si="2"/>
        <v>1509</v>
      </c>
      <c r="W11" s="656">
        <v>0.15</v>
      </c>
      <c r="X11" s="655">
        <f t="shared" si="12"/>
        <v>226</v>
      </c>
      <c r="Y11" s="656">
        <v>0.2</v>
      </c>
      <c r="Z11" s="655">
        <f t="shared" si="17"/>
        <v>3278</v>
      </c>
      <c r="AA11" s="657">
        <f t="shared" si="3"/>
        <v>351</v>
      </c>
      <c r="AB11" s="656">
        <v>0.05</v>
      </c>
      <c r="AC11" s="656">
        <f t="shared" si="13"/>
        <v>17</v>
      </c>
      <c r="AD11" s="657">
        <f t="shared" si="4"/>
        <v>5030</v>
      </c>
      <c r="AE11" s="656">
        <v>0.2</v>
      </c>
      <c r="AF11" s="655">
        <f t="shared" si="14"/>
        <v>1006</v>
      </c>
      <c r="AG11" s="657">
        <f t="shared" si="15"/>
        <v>6036</v>
      </c>
      <c r="AH11" s="668">
        <f>IF(D11="","",IF(AG11&gt;10000,+ROUND(AG11,-2),+ROUND(AG11,-1)))</f>
        <v>6040</v>
      </c>
      <c r="AJ11" s="667">
        <v>250</v>
      </c>
      <c r="AK11" s="672">
        <v>1030</v>
      </c>
      <c r="AL11" s="673"/>
      <c r="AM11" s="674">
        <f t="shared" si="16"/>
        <v>1030</v>
      </c>
    </row>
    <row r="12" spans="1:46" s="633" customFormat="1" ht="15" customHeight="1">
      <c r="B12" s="667">
        <v>275</v>
      </c>
      <c r="C12" s="1666"/>
      <c r="D12" s="655">
        <f t="shared" si="6"/>
        <v>1140</v>
      </c>
      <c r="E12" s="656">
        <v>1.1000000000000001</v>
      </c>
      <c r="F12" s="657">
        <f t="shared" si="7"/>
        <v>1254</v>
      </c>
      <c r="G12" s="658">
        <v>1.73</v>
      </c>
      <c r="H12" s="656">
        <f t="shared" si="8"/>
        <v>29</v>
      </c>
      <c r="I12" s="659">
        <v>6</v>
      </c>
      <c r="J12" s="655">
        <f t="shared" si="8"/>
        <v>11</v>
      </c>
      <c r="K12" s="660">
        <v>32</v>
      </c>
      <c r="L12" s="655">
        <f t="shared" si="0"/>
        <v>44</v>
      </c>
      <c r="M12" s="661">
        <v>0.26</v>
      </c>
      <c r="N12" s="656">
        <f t="shared" si="1"/>
        <v>34</v>
      </c>
      <c r="O12" s="661">
        <v>0.17</v>
      </c>
      <c r="P12" s="656">
        <f t="shared" si="9"/>
        <v>14</v>
      </c>
      <c r="Q12" s="662">
        <v>0.47</v>
      </c>
      <c r="R12" s="656">
        <f t="shared" si="9"/>
        <v>2</v>
      </c>
      <c r="S12" s="657">
        <f t="shared" si="10"/>
        <v>1388</v>
      </c>
      <c r="T12" s="656">
        <v>0.2</v>
      </c>
      <c r="U12" s="655">
        <f t="shared" si="11"/>
        <v>277</v>
      </c>
      <c r="V12" s="657">
        <f t="shared" si="2"/>
        <v>1665</v>
      </c>
      <c r="W12" s="656">
        <v>0.15</v>
      </c>
      <c r="X12" s="655">
        <f t="shared" si="12"/>
        <v>249</v>
      </c>
      <c r="Y12" s="656">
        <v>0.22</v>
      </c>
      <c r="Z12" s="655">
        <f t="shared" si="17"/>
        <v>3605</v>
      </c>
      <c r="AA12" s="657">
        <f t="shared" si="3"/>
        <v>383</v>
      </c>
      <c r="AB12" s="656">
        <v>0.05</v>
      </c>
      <c r="AC12" s="656">
        <f t="shared" si="13"/>
        <v>19</v>
      </c>
      <c r="AD12" s="657">
        <f t="shared" si="4"/>
        <v>5538</v>
      </c>
      <c r="AE12" s="656">
        <v>0.2</v>
      </c>
      <c r="AF12" s="655">
        <f t="shared" si="14"/>
        <v>1107</v>
      </c>
      <c r="AG12" s="657">
        <f t="shared" si="15"/>
        <v>6645</v>
      </c>
      <c r="AH12" s="668">
        <f t="shared" si="5"/>
        <v>6650</v>
      </c>
      <c r="AJ12" s="667">
        <v>275</v>
      </c>
      <c r="AK12" s="669">
        <v>1140</v>
      </c>
      <c r="AL12" s="670"/>
      <c r="AM12" s="671">
        <f t="shared" si="16"/>
        <v>1140</v>
      </c>
    </row>
    <row r="13" spans="1:46" s="633" customFormat="1">
      <c r="B13" s="667">
        <v>300</v>
      </c>
      <c r="C13" s="1666"/>
      <c r="D13" s="655">
        <f t="shared" si="6"/>
        <v>1240</v>
      </c>
      <c r="E13" s="656">
        <v>1.1000000000000001</v>
      </c>
      <c r="F13" s="657">
        <f t="shared" si="7"/>
        <v>1364</v>
      </c>
      <c r="G13" s="658">
        <v>1.88</v>
      </c>
      <c r="H13" s="656">
        <f t="shared" si="8"/>
        <v>31</v>
      </c>
      <c r="I13" s="659">
        <v>8</v>
      </c>
      <c r="J13" s="655">
        <f t="shared" si="8"/>
        <v>15</v>
      </c>
      <c r="K13" s="660">
        <v>34</v>
      </c>
      <c r="L13" s="655">
        <f t="shared" si="0"/>
        <v>47</v>
      </c>
      <c r="M13" s="661">
        <v>0.33</v>
      </c>
      <c r="N13" s="656">
        <f t="shared" si="1"/>
        <v>44</v>
      </c>
      <c r="O13" s="661">
        <v>0.17</v>
      </c>
      <c r="P13" s="656">
        <f t="shared" si="9"/>
        <v>14</v>
      </c>
      <c r="Q13" s="662">
        <v>0.47</v>
      </c>
      <c r="R13" s="656">
        <f t="shared" si="9"/>
        <v>2</v>
      </c>
      <c r="S13" s="657">
        <f t="shared" si="10"/>
        <v>1517</v>
      </c>
      <c r="T13" s="656">
        <v>0.2</v>
      </c>
      <c r="U13" s="655">
        <f t="shared" si="11"/>
        <v>303</v>
      </c>
      <c r="V13" s="657">
        <f t="shared" si="2"/>
        <v>1820</v>
      </c>
      <c r="W13" s="656">
        <v>0.15</v>
      </c>
      <c r="X13" s="655">
        <f t="shared" si="12"/>
        <v>273</v>
      </c>
      <c r="Y13" s="656">
        <v>0.25</v>
      </c>
      <c r="Z13" s="655">
        <f t="shared" si="17"/>
        <v>4097</v>
      </c>
      <c r="AA13" s="657">
        <f t="shared" si="3"/>
        <v>426</v>
      </c>
      <c r="AB13" s="656">
        <v>0.05</v>
      </c>
      <c r="AC13" s="656">
        <f t="shared" si="13"/>
        <v>21</v>
      </c>
      <c r="AD13" s="657">
        <f t="shared" si="4"/>
        <v>6211</v>
      </c>
      <c r="AE13" s="656">
        <v>0.2</v>
      </c>
      <c r="AF13" s="655">
        <f t="shared" si="14"/>
        <v>1242</v>
      </c>
      <c r="AG13" s="657">
        <f t="shared" si="15"/>
        <v>7453</v>
      </c>
      <c r="AH13" s="668">
        <f t="shared" si="5"/>
        <v>7450</v>
      </c>
      <c r="AJ13" s="667">
        <v>300</v>
      </c>
      <c r="AK13" s="669">
        <v>1240</v>
      </c>
      <c r="AL13" s="670"/>
      <c r="AM13" s="671">
        <f t="shared" si="16"/>
        <v>1240</v>
      </c>
    </row>
    <row r="14" spans="1:46" s="633" customFormat="1" ht="15" customHeight="1">
      <c r="B14" s="667">
        <v>350</v>
      </c>
      <c r="C14" s="1666"/>
      <c r="D14" s="655">
        <f t="shared" si="6"/>
        <v>1550</v>
      </c>
      <c r="E14" s="656">
        <v>1.1000000000000001</v>
      </c>
      <c r="F14" s="657">
        <f t="shared" si="7"/>
        <v>1705</v>
      </c>
      <c r="G14" s="658">
        <v>2.2000000000000002</v>
      </c>
      <c r="H14" s="656">
        <f t="shared" si="8"/>
        <v>37</v>
      </c>
      <c r="I14" s="659">
        <v>8</v>
      </c>
      <c r="J14" s="655">
        <f t="shared" si="8"/>
        <v>15</v>
      </c>
      <c r="K14" s="660">
        <v>40</v>
      </c>
      <c r="L14" s="655">
        <f t="shared" si="0"/>
        <v>56</v>
      </c>
      <c r="M14" s="661">
        <v>0.34</v>
      </c>
      <c r="N14" s="656">
        <f t="shared" si="1"/>
        <v>45</v>
      </c>
      <c r="O14" s="661">
        <v>0.17</v>
      </c>
      <c r="P14" s="656">
        <f t="shared" si="9"/>
        <v>14</v>
      </c>
      <c r="Q14" s="662">
        <v>0.47</v>
      </c>
      <c r="R14" s="656">
        <f t="shared" si="9"/>
        <v>2</v>
      </c>
      <c r="S14" s="657">
        <f t="shared" si="10"/>
        <v>1874</v>
      </c>
      <c r="T14" s="656">
        <v>0.2</v>
      </c>
      <c r="U14" s="655">
        <f t="shared" si="11"/>
        <v>374</v>
      </c>
      <c r="V14" s="657">
        <f t="shared" si="2"/>
        <v>2248</v>
      </c>
      <c r="W14" s="656">
        <v>0.15</v>
      </c>
      <c r="X14" s="655">
        <f t="shared" si="12"/>
        <v>337</v>
      </c>
      <c r="Y14" s="656">
        <v>0.28799999999999998</v>
      </c>
      <c r="Z14" s="655">
        <f t="shared" si="17"/>
        <v>4720</v>
      </c>
      <c r="AA14" s="657">
        <f t="shared" si="3"/>
        <v>506</v>
      </c>
      <c r="AB14" s="656">
        <v>0.05</v>
      </c>
      <c r="AC14" s="656">
        <f t="shared" si="13"/>
        <v>25</v>
      </c>
      <c r="AD14" s="657">
        <f t="shared" si="4"/>
        <v>7330</v>
      </c>
      <c r="AE14" s="656">
        <v>0.2</v>
      </c>
      <c r="AF14" s="655">
        <f t="shared" si="14"/>
        <v>1466</v>
      </c>
      <c r="AG14" s="657">
        <f t="shared" si="15"/>
        <v>8796</v>
      </c>
      <c r="AH14" s="668">
        <f t="shared" si="5"/>
        <v>8800</v>
      </c>
      <c r="AJ14" s="667">
        <v>350</v>
      </c>
      <c r="AK14" s="669">
        <v>1550</v>
      </c>
      <c r="AL14" s="670"/>
      <c r="AM14" s="671">
        <f t="shared" si="16"/>
        <v>1550</v>
      </c>
    </row>
    <row r="15" spans="1:46" s="633" customFormat="1" ht="15" customHeight="1">
      <c r="B15" s="667">
        <v>400</v>
      </c>
      <c r="C15" s="1666"/>
      <c r="D15" s="655">
        <f t="shared" si="6"/>
        <v>1640</v>
      </c>
      <c r="E15" s="656">
        <v>1.1000000000000001</v>
      </c>
      <c r="F15" s="657">
        <f t="shared" si="7"/>
        <v>1804</v>
      </c>
      <c r="G15" s="658">
        <v>2.5099999999999998</v>
      </c>
      <c r="H15" s="656">
        <f t="shared" si="8"/>
        <v>42</v>
      </c>
      <c r="I15" s="659">
        <v>10</v>
      </c>
      <c r="J15" s="655">
        <f t="shared" si="8"/>
        <v>19</v>
      </c>
      <c r="K15" s="660">
        <v>46</v>
      </c>
      <c r="L15" s="655">
        <f t="shared" si="0"/>
        <v>64</v>
      </c>
      <c r="M15" s="661">
        <v>0.38</v>
      </c>
      <c r="N15" s="656">
        <f t="shared" si="1"/>
        <v>50</v>
      </c>
      <c r="O15" s="661">
        <v>0.17</v>
      </c>
      <c r="P15" s="656">
        <f t="shared" si="9"/>
        <v>14</v>
      </c>
      <c r="Q15" s="662">
        <v>0.47</v>
      </c>
      <c r="R15" s="656">
        <f t="shared" si="9"/>
        <v>2</v>
      </c>
      <c r="S15" s="657">
        <f t="shared" si="10"/>
        <v>1995</v>
      </c>
      <c r="T15" s="656">
        <v>0.2</v>
      </c>
      <c r="U15" s="655">
        <f t="shared" si="11"/>
        <v>399</v>
      </c>
      <c r="V15" s="657">
        <f t="shared" si="2"/>
        <v>2394</v>
      </c>
      <c r="W15" s="656">
        <v>0.15</v>
      </c>
      <c r="X15" s="655">
        <f t="shared" si="12"/>
        <v>359</v>
      </c>
      <c r="Y15" s="656">
        <v>0.33600000000000002</v>
      </c>
      <c r="Z15" s="655">
        <f t="shared" si="17"/>
        <v>5507</v>
      </c>
      <c r="AA15" s="657">
        <f t="shared" si="3"/>
        <v>550</v>
      </c>
      <c r="AB15" s="656">
        <v>0.05</v>
      </c>
      <c r="AC15" s="656">
        <f t="shared" si="13"/>
        <v>27</v>
      </c>
      <c r="AD15" s="657">
        <f t="shared" si="4"/>
        <v>8287</v>
      </c>
      <c r="AE15" s="656">
        <v>0.2</v>
      </c>
      <c r="AF15" s="655">
        <f t="shared" si="14"/>
        <v>1657</v>
      </c>
      <c r="AG15" s="657">
        <f t="shared" si="15"/>
        <v>9944</v>
      </c>
      <c r="AH15" s="668">
        <f t="shared" si="5"/>
        <v>9940</v>
      </c>
      <c r="AJ15" s="667">
        <v>400</v>
      </c>
      <c r="AK15" s="669">
        <v>1640</v>
      </c>
      <c r="AL15" s="670"/>
      <c r="AM15" s="671">
        <f t="shared" si="16"/>
        <v>1640</v>
      </c>
    </row>
    <row r="16" spans="1:46" s="633" customFormat="1" ht="15" customHeight="1">
      <c r="B16" s="667">
        <v>450</v>
      </c>
      <c r="C16" s="1645"/>
      <c r="D16" s="655">
        <f t="shared" si="6"/>
        <v>1920</v>
      </c>
      <c r="E16" s="656">
        <v>1.1000000000000001</v>
      </c>
      <c r="F16" s="657">
        <f t="shared" si="7"/>
        <v>2112</v>
      </c>
      <c r="G16" s="658">
        <v>2.83</v>
      </c>
      <c r="H16" s="656">
        <f t="shared" si="8"/>
        <v>48</v>
      </c>
      <c r="I16" s="659">
        <v>10</v>
      </c>
      <c r="J16" s="655">
        <f t="shared" si="8"/>
        <v>19</v>
      </c>
      <c r="K16" s="660">
        <v>53</v>
      </c>
      <c r="L16" s="655">
        <f t="shared" si="0"/>
        <v>74</v>
      </c>
      <c r="M16" s="661">
        <v>0.43</v>
      </c>
      <c r="N16" s="656">
        <f t="shared" si="1"/>
        <v>57</v>
      </c>
      <c r="O16" s="661">
        <v>0.46</v>
      </c>
      <c r="P16" s="656">
        <f t="shared" si="9"/>
        <v>38</v>
      </c>
      <c r="Q16" s="662">
        <v>0.94</v>
      </c>
      <c r="R16" s="656">
        <f t="shared" si="9"/>
        <v>4</v>
      </c>
      <c r="S16" s="657">
        <f t="shared" si="10"/>
        <v>2352</v>
      </c>
      <c r="T16" s="656">
        <v>0.2</v>
      </c>
      <c r="U16" s="655">
        <f t="shared" si="11"/>
        <v>470</v>
      </c>
      <c r="V16" s="657">
        <f t="shared" si="2"/>
        <v>2822</v>
      </c>
      <c r="W16" s="656">
        <v>0.15</v>
      </c>
      <c r="X16" s="655">
        <f t="shared" si="12"/>
        <v>423</v>
      </c>
      <c r="Y16" s="656">
        <v>0.39200000000000002</v>
      </c>
      <c r="Z16" s="655">
        <f t="shared" si="17"/>
        <v>6424</v>
      </c>
      <c r="AA16" s="657">
        <f t="shared" si="3"/>
        <v>663</v>
      </c>
      <c r="AB16" s="656">
        <v>0.05</v>
      </c>
      <c r="AC16" s="656">
        <f t="shared" si="13"/>
        <v>33</v>
      </c>
      <c r="AD16" s="657">
        <f t="shared" si="4"/>
        <v>9702</v>
      </c>
      <c r="AE16" s="656">
        <v>0.2</v>
      </c>
      <c r="AF16" s="655">
        <f t="shared" si="14"/>
        <v>1940</v>
      </c>
      <c r="AG16" s="657">
        <f t="shared" si="15"/>
        <v>11642</v>
      </c>
      <c r="AH16" s="668">
        <f t="shared" si="5"/>
        <v>11600</v>
      </c>
      <c r="AJ16" s="667">
        <v>450</v>
      </c>
      <c r="AK16" s="669">
        <v>1920</v>
      </c>
      <c r="AL16" s="670"/>
      <c r="AM16" s="671">
        <f t="shared" si="16"/>
        <v>1920</v>
      </c>
    </row>
    <row r="17" spans="2:39" s="633" customFormat="1" ht="15" customHeight="1">
      <c r="B17" s="667">
        <v>500</v>
      </c>
      <c r="C17" s="675"/>
      <c r="D17" s="655">
        <f t="shared" si="6"/>
        <v>2530</v>
      </c>
      <c r="E17" s="656">
        <v>1.1000000000000001</v>
      </c>
      <c r="F17" s="657">
        <f>INT(D17*E17)</f>
        <v>2783</v>
      </c>
      <c r="G17" s="658">
        <v>3.14</v>
      </c>
      <c r="H17" s="656">
        <f>INT(H$4*G17)</f>
        <v>53</v>
      </c>
      <c r="I17" s="659">
        <v>12</v>
      </c>
      <c r="J17" s="676">
        <f>INT(J$4*I17)</f>
        <v>22</v>
      </c>
      <c r="K17" s="660">
        <v>58</v>
      </c>
      <c r="L17" s="676">
        <f t="shared" si="0"/>
        <v>81</v>
      </c>
      <c r="M17" s="661">
        <v>0.47</v>
      </c>
      <c r="N17" s="656">
        <f t="shared" si="1"/>
        <v>62</v>
      </c>
      <c r="O17" s="661">
        <v>0.46</v>
      </c>
      <c r="P17" s="656">
        <f>INT(P$4*O17)</f>
        <v>38</v>
      </c>
      <c r="Q17" s="662">
        <v>0.94</v>
      </c>
      <c r="R17" s="656">
        <f>INT(R$4*Q17)</f>
        <v>4</v>
      </c>
      <c r="S17" s="657">
        <f t="shared" si="10"/>
        <v>3043</v>
      </c>
      <c r="T17" s="656">
        <v>0.2</v>
      </c>
      <c r="U17" s="676">
        <f>INT(S17*T17)</f>
        <v>608</v>
      </c>
      <c r="V17" s="657">
        <f t="shared" si="2"/>
        <v>3651</v>
      </c>
      <c r="W17" s="656">
        <v>0.15</v>
      </c>
      <c r="X17" s="676">
        <f t="shared" si="12"/>
        <v>547</v>
      </c>
      <c r="Y17" s="656">
        <v>0.433</v>
      </c>
      <c r="Z17" s="676">
        <f>INT(Z$4*Y17)</f>
        <v>7096</v>
      </c>
      <c r="AA17" s="657">
        <f t="shared" si="3"/>
        <v>807</v>
      </c>
      <c r="AB17" s="656">
        <v>0.05</v>
      </c>
      <c r="AC17" s="656">
        <f>INT(AA17*AB17)</f>
        <v>40</v>
      </c>
      <c r="AD17" s="657">
        <f t="shared" si="4"/>
        <v>11334</v>
      </c>
      <c r="AE17" s="656">
        <v>0.2</v>
      </c>
      <c r="AF17" s="676">
        <f>INT(AD17*AE17)</f>
        <v>2266</v>
      </c>
      <c r="AG17" s="657">
        <f t="shared" si="15"/>
        <v>13600</v>
      </c>
      <c r="AH17" s="668">
        <f t="shared" si="5"/>
        <v>13600</v>
      </c>
      <c r="AJ17" s="667">
        <v>500</v>
      </c>
      <c r="AK17" s="669">
        <v>2530</v>
      </c>
      <c r="AL17" s="670"/>
      <c r="AM17" s="671">
        <f t="shared" si="16"/>
        <v>2530</v>
      </c>
    </row>
    <row r="18" spans="2:39" s="633" customFormat="1" ht="15" customHeight="1">
      <c r="B18" s="667">
        <v>550</v>
      </c>
      <c r="C18" s="677"/>
      <c r="D18" s="655">
        <f t="shared" si="6"/>
        <v>2790</v>
      </c>
      <c r="E18" s="656">
        <v>1.1000000000000001</v>
      </c>
      <c r="F18" s="657">
        <f t="shared" ref="F18:F23" si="18">INT(D18*E18)</f>
        <v>3069</v>
      </c>
      <c r="G18" s="658">
        <v>3.45</v>
      </c>
      <c r="H18" s="656">
        <f t="shared" ref="H18:H23" si="19">INT(H$4*G18)</f>
        <v>58</v>
      </c>
      <c r="I18" s="659">
        <v>12</v>
      </c>
      <c r="J18" s="676">
        <f t="shared" ref="J18:J23" si="20">INT(J$4*I18)</f>
        <v>22</v>
      </c>
      <c r="K18" s="660">
        <v>75</v>
      </c>
      <c r="L18" s="676">
        <f t="shared" si="0"/>
        <v>105</v>
      </c>
      <c r="M18" s="661">
        <v>0.52</v>
      </c>
      <c r="N18" s="656">
        <f t="shared" si="1"/>
        <v>69</v>
      </c>
      <c r="O18" s="661">
        <v>0.46</v>
      </c>
      <c r="P18" s="656">
        <f t="shared" ref="P18:P23" si="21">INT(P$4*O18)</f>
        <v>38</v>
      </c>
      <c r="Q18" s="662">
        <v>0.94</v>
      </c>
      <c r="R18" s="656">
        <f t="shared" ref="R18:R23" si="22">INT(R$4*Q18)</f>
        <v>4</v>
      </c>
      <c r="S18" s="657">
        <f t="shared" si="10"/>
        <v>3365</v>
      </c>
      <c r="T18" s="656">
        <v>0.2</v>
      </c>
      <c r="U18" s="676">
        <f t="shared" ref="U18:U23" si="23">INT(S18*T18)</f>
        <v>673</v>
      </c>
      <c r="V18" s="657">
        <f t="shared" si="2"/>
        <v>4038</v>
      </c>
      <c r="W18" s="656">
        <v>0.15</v>
      </c>
      <c r="X18" s="676">
        <f t="shared" si="12"/>
        <v>605</v>
      </c>
      <c r="Y18" s="656">
        <v>0.50900000000000001</v>
      </c>
      <c r="Z18" s="676">
        <f t="shared" ref="Z18:Z23" si="24">INT(Z$4*Y18)</f>
        <v>8342</v>
      </c>
      <c r="AA18" s="657">
        <f t="shared" si="3"/>
        <v>901</v>
      </c>
      <c r="AB18" s="656">
        <v>0.05</v>
      </c>
      <c r="AC18" s="656">
        <f t="shared" ref="AC18:AC23" si="25">INT(AA18*AB18)</f>
        <v>45</v>
      </c>
      <c r="AD18" s="657">
        <f t="shared" si="4"/>
        <v>13030</v>
      </c>
      <c r="AE18" s="656">
        <v>0.2</v>
      </c>
      <c r="AF18" s="676">
        <f t="shared" ref="AF18:AF23" si="26">INT(AD18*AE18)</f>
        <v>2606</v>
      </c>
      <c r="AG18" s="657">
        <f t="shared" si="15"/>
        <v>15636</v>
      </c>
      <c r="AH18" s="668">
        <f t="shared" si="5"/>
        <v>15600</v>
      </c>
      <c r="AJ18" s="667">
        <v>550</v>
      </c>
      <c r="AK18" s="669">
        <v>2790</v>
      </c>
      <c r="AL18" s="670"/>
      <c r="AM18" s="671">
        <f t="shared" si="16"/>
        <v>2790</v>
      </c>
    </row>
    <row r="19" spans="2:39" s="633" customFormat="1" ht="15" customHeight="1">
      <c r="B19" s="667">
        <v>600</v>
      </c>
      <c r="C19" s="677" t="s">
        <v>631</v>
      </c>
      <c r="D19" s="655">
        <f t="shared" si="6"/>
        <v>3040</v>
      </c>
      <c r="E19" s="656">
        <v>1.1000000000000001</v>
      </c>
      <c r="F19" s="657">
        <f t="shared" si="18"/>
        <v>3344</v>
      </c>
      <c r="G19" s="658">
        <v>3.77</v>
      </c>
      <c r="H19" s="656">
        <f t="shared" si="19"/>
        <v>64</v>
      </c>
      <c r="I19" s="659">
        <v>14</v>
      </c>
      <c r="J19" s="676">
        <f t="shared" si="20"/>
        <v>26</v>
      </c>
      <c r="K19" s="660">
        <v>83</v>
      </c>
      <c r="L19" s="676">
        <f t="shared" si="0"/>
        <v>116</v>
      </c>
      <c r="M19" s="661">
        <v>0.56000000000000005</v>
      </c>
      <c r="N19" s="656">
        <f t="shared" si="1"/>
        <v>75</v>
      </c>
      <c r="O19" s="661">
        <v>0.46</v>
      </c>
      <c r="P19" s="656">
        <f t="shared" si="21"/>
        <v>38</v>
      </c>
      <c r="Q19" s="662">
        <v>0.94</v>
      </c>
      <c r="R19" s="656">
        <f t="shared" si="22"/>
        <v>4</v>
      </c>
      <c r="S19" s="657">
        <f t="shared" si="10"/>
        <v>3667</v>
      </c>
      <c r="T19" s="656">
        <v>0.2</v>
      </c>
      <c r="U19" s="676">
        <f t="shared" si="23"/>
        <v>733</v>
      </c>
      <c r="V19" s="657">
        <f t="shared" si="2"/>
        <v>4400</v>
      </c>
      <c r="W19" s="656">
        <v>0.15</v>
      </c>
      <c r="X19" s="676">
        <f t="shared" si="12"/>
        <v>660</v>
      </c>
      <c r="Y19" s="656">
        <v>0.52</v>
      </c>
      <c r="Z19" s="676">
        <f t="shared" si="24"/>
        <v>8522</v>
      </c>
      <c r="AA19" s="657">
        <f t="shared" si="3"/>
        <v>983</v>
      </c>
      <c r="AB19" s="656">
        <v>0.05</v>
      </c>
      <c r="AC19" s="656">
        <f t="shared" si="25"/>
        <v>49</v>
      </c>
      <c r="AD19" s="657">
        <f t="shared" si="4"/>
        <v>13631</v>
      </c>
      <c r="AE19" s="656">
        <v>0.2</v>
      </c>
      <c r="AF19" s="676">
        <f t="shared" si="26"/>
        <v>2726</v>
      </c>
      <c r="AG19" s="657">
        <f t="shared" si="15"/>
        <v>16357</v>
      </c>
      <c r="AH19" s="668">
        <f t="shared" si="5"/>
        <v>16400</v>
      </c>
      <c r="AJ19" s="667">
        <v>600</v>
      </c>
      <c r="AK19" s="669">
        <v>3040</v>
      </c>
      <c r="AL19" s="670"/>
      <c r="AM19" s="671">
        <f t="shared" si="16"/>
        <v>3040</v>
      </c>
    </row>
    <row r="20" spans="2:39" s="633" customFormat="1" ht="15" customHeight="1">
      <c r="B20" s="667">
        <v>650</v>
      </c>
      <c r="C20" s="677"/>
      <c r="D20" s="655">
        <f t="shared" si="6"/>
        <v>3740</v>
      </c>
      <c r="E20" s="656">
        <v>1.1000000000000001</v>
      </c>
      <c r="F20" s="657">
        <f t="shared" si="18"/>
        <v>4114</v>
      </c>
      <c r="G20" s="658">
        <v>4.08</v>
      </c>
      <c r="H20" s="656">
        <f t="shared" si="19"/>
        <v>69</v>
      </c>
      <c r="I20" s="659">
        <v>14</v>
      </c>
      <c r="J20" s="676">
        <f t="shared" si="20"/>
        <v>26</v>
      </c>
      <c r="K20" s="660">
        <v>88</v>
      </c>
      <c r="L20" s="676">
        <f t="shared" si="0"/>
        <v>123</v>
      </c>
      <c r="M20" s="661">
        <v>0.61</v>
      </c>
      <c r="N20" s="656">
        <f t="shared" si="1"/>
        <v>81</v>
      </c>
      <c r="O20" s="661">
        <v>0.46</v>
      </c>
      <c r="P20" s="656">
        <f t="shared" si="21"/>
        <v>38</v>
      </c>
      <c r="Q20" s="662">
        <v>0.94</v>
      </c>
      <c r="R20" s="656">
        <f t="shared" si="22"/>
        <v>4</v>
      </c>
      <c r="S20" s="657">
        <f t="shared" si="10"/>
        <v>4455</v>
      </c>
      <c r="T20" s="656">
        <v>0.2</v>
      </c>
      <c r="U20" s="676">
        <f t="shared" si="23"/>
        <v>891</v>
      </c>
      <c r="V20" s="657">
        <f t="shared" si="2"/>
        <v>5346</v>
      </c>
      <c r="W20" s="656">
        <v>0.15</v>
      </c>
      <c r="X20" s="676">
        <f t="shared" si="12"/>
        <v>801</v>
      </c>
      <c r="Y20" s="656">
        <v>0.57699999999999996</v>
      </c>
      <c r="Z20" s="676">
        <f t="shared" si="24"/>
        <v>9457</v>
      </c>
      <c r="AA20" s="657">
        <f t="shared" si="3"/>
        <v>1142</v>
      </c>
      <c r="AB20" s="656">
        <v>0.05</v>
      </c>
      <c r="AC20" s="656">
        <f t="shared" si="25"/>
        <v>57</v>
      </c>
      <c r="AD20" s="657">
        <f t="shared" si="4"/>
        <v>15661</v>
      </c>
      <c r="AE20" s="656">
        <v>0.2</v>
      </c>
      <c r="AF20" s="676">
        <f t="shared" si="26"/>
        <v>3132</v>
      </c>
      <c r="AG20" s="657">
        <f t="shared" si="15"/>
        <v>18793</v>
      </c>
      <c r="AH20" s="668">
        <f t="shared" si="5"/>
        <v>18800</v>
      </c>
      <c r="AJ20" s="667">
        <v>650</v>
      </c>
      <c r="AK20" s="669">
        <v>3740</v>
      </c>
      <c r="AL20" s="670"/>
      <c r="AM20" s="671">
        <f t="shared" si="16"/>
        <v>3740</v>
      </c>
    </row>
    <row r="21" spans="2:39" s="633" customFormat="1" ht="15" customHeight="1">
      <c r="B21" s="667">
        <v>700</v>
      </c>
      <c r="C21" s="678"/>
      <c r="D21" s="655">
        <f t="shared" si="6"/>
        <v>4030</v>
      </c>
      <c r="E21" s="656">
        <v>1.1000000000000001</v>
      </c>
      <c r="F21" s="657">
        <f t="shared" si="18"/>
        <v>4433</v>
      </c>
      <c r="G21" s="658">
        <v>4.4000000000000004</v>
      </c>
      <c r="H21" s="656">
        <f t="shared" si="19"/>
        <v>74</v>
      </c>
      <c r="I21" s="659">
        <v>16</v>
      </c>
      <c r="J21" s="676">
        <f t="shared" si="20"/>
        <v>30</v>
      </c>
      <c r="K21" s="660">
        <v>95</v>
      </c>
      <c r="L21" s="676">
        <f t="shared" si="0"/>
        <v>133</v>
      </c>
      <c r="M21" s="661">
        <v>0.65</v>
      </c>
      <c r="N21" s="656">
        <f t="shared" si="1"/>
        <v>87</v>
      </c>
      <c r="O21" s="661">
        <v>0.46</v>
      </c>
      <c r="P21" s="656">
        <f t="shared" si="21"/>
        <v>38</v>
      </c>
      <c r="Q21" s="662">
        <v>0.94</v>
      </c>
      <c r="R21" s="656">
        <f t="shared" si="22"/>
        <v>4</v>
      </c>
      <c r="S21" s="657">
        <f t="shared" si="10"/>
        <v>4799</v>
      </c>
      <c r="T21" s="656">
        <v>0.2</v>
      </c>
      <c r="U21" s="676">
        <f t="shared" si="23"/>
        <v>959</v>
      </c>
      <c r="V21" s="657">
        <f t="shared" si="2"/>
        <v>5758</v>
      </c>
      <c r="W21" s="656">
        <v>0.15</v>
      </c>
      <c r="X21" s="676">
        <f t="shared" si="12"/>
        <v>863</v>
      </c>
      <c r="Y21" s="656">
        <v>0.60599999999999998</v>
      </c>
      <c r="Z21" s="676">
        <f t="shared" si="24"/>
        <v>9932</v>
      </c>
      <c r="AA21" s="657">
        <f t="shared" si="3"/>
        <v>1229</v>
      </c>
      <c r="AB21" s="656">
        <v>0.05</v>
      </c>
      <c r="AC21" s="656">
        <f t="shared" si="25"/>
        <v>61</v>
      </c>
      <c r="AD21" s="657">
        <f t="shared" si="4"/>
        <v>16614</v>
      </c>
      <c r="AE21" s="656">
        <v>0.2</v>
      </c>
      <c r="AF21" s="676">
        <f t="shared" si="26"/>
        <v>3322</v>
      </c>
      <c r="AG21" s="657">
        <f t="shared" si="15"/>
        <v>19936</v>
      </c>
      <c r="AH21" s="668">
        <f t="shared" si="5"/>
        <v>19900</v>
      </c>
      <c r="AJ21" s="667">
        <v>700</v>
      </c>
      <c r="AK21" s="669">
        <v>4030</v>
      </c>
      <c r="AL21" s="670"/>
      <c r="AM21" s="671">
        <f t="shared" si="16"/>
        <v>4030</v>
      </c>
    </row>
    <row r="22" spans="2:39" s="633" customFormat="1" ht="15" customHeight="1">
      <c r="B22" s="667">
        <v>750</v>
      </c>
      <c r="C22" s="675"/>
      <c r="D22" s="655">
        <f t="shared" si="6"/>
        <v>5270</v>
      </c>
      <c r="E22" s="656">
        <v>1.1000000000000001</v>
      </c>
      <c r="F22" s="657">
        <f t="shared" si="18"/>
        <v>5797</v>
      </c>
      <c r="G22" s="658">
        <v>4.71</v>
      </c>
      <c r="H22" s="656">
        <f t="shared" si="19"/>
        <v>80</v>
      </c>
      <c r="I22" s="659">
        <v>16</v>
      </c>
      <c r="J22" s="676">
        <f t="shared" si="20"/>
        <v>30</v>
      </c>
      <c r="K22" s="660">
        <v>102</v>
      </c>
      <c r="L22" s="676">
        <f t="shared" si="0"/>
        <v>142</v>
      </c>
      <c r="M22" s="661">
        <v>0.7</v>
      </c>
      <c r="N22" s="656">
        <f t="shared" si="1"/>
        <v>93</v>
      </c>
      <c r="O22" s="661">
        <v>0.46</v>
      </c>
      <c r="P22" s="656">
        <f t="shared" si="21"/>
        <v>38</v>
      </c>
      <c r="Q22" s="662">
        <v>0.94</v>
      </c>
      <c r="R22" s="656">
        <f t="shared" si="22"/>
        <v>4</v>
      </c>
      <c r="S22" s="657">
        <f t="shared" si="10"/>
        <v>6184</v>
      </c>
      <c r="T22" s="656">
        <v>0.2</v>
      </c>
      <c r="U22" s="676">
        <f t="shared" si="23"/>
        <v>1236</v>
      </c>
      <c r="V22" s="657">
        <f t="shared" si="2"/>
        <v>7420</v>
      </c>
      <c r="W22" s="656">
        <v>0.15</v>
      </c>
      <c r="X22" s="676">
        <f t="shared" si="12"/>
        <v>1113</v>
      </c>
      <c r="Y22" s="656">
        <v>0.65400000000000003</v>
      </c>
      <c r="Z22" s="676">
        <f t="shared" si="24"/>
        <v>10719</v>
      </c>
      <c r="AA22" s="657">
        <f t="shared" si="3"/>
        <v>1500</v>
      </c>
      <c r="AB22" s="656">
        <v>0.05</v>
      </c>
      <c r="AC22" s="656">
        <f t="shared" si="25"/>
        <v>75</v>
      </c>
      <c r="AD22" s="657">
        <f t="shared" si="4"/>
        <v>19327</v>
      </c>
      <c r="AE22" s="656">
        <v>0.2</v>
      </c>
      <c r="AF22" s="676">
        <f t="shared" si="26"/>
        <v>3865</v>
      </c>
      <c r="AG22" s="657">
        <f t="shared" si="15"/>
        <v>23192</v>
      </c>
      <c r="AH22" s="668">
        <f t="shared" si="5"/>
        <v>23200</v>
      </c>
      <c r="AJ22" s="667">
        <v>750</v>
      </c>
      <c r="AK22" s="669">
        <v>5270</v>
      </c>
      <c r="AL22" s="670"/>
      <c r="AM22" s="671">
        <f t="shared" si="16"/>
        <v>5270</v>
      </c>
    </row>
    <row r="23" spans="2:39" s="633" customFormat="1" ht="15" customHeight="1">
      <c r="B23" s="667">
        <v>800</v>
      </c>
      <c r="C23" s="677"/>
      <c r="D23" s="655">
        <f t="shared" si="6"/>
        <v>5620</v>
      </c>
      <c r="E23" s="656">
        <v>1.1000000000000001</v>
      </c>
      <c r="F23" s="657">
        <f t="shared" si="18"/>
        <v>6182</v>
      </c>
      <c r="G23" s="658">
        <v>5.0199999999999996</v>
      </c>
      <c r="H23" s="656">
        <f t="shared" si="19"/>
        <v>85</v>
      </c>
      <c r="I23" s="659">
        <v>18</v>
      </c>
      <c r="J23" s="676">
        <f t="shared" si="20"/>
        <v>34</v>
      </c>
      <c r="K23" s="660">
        <v>108</v>
      </c>
      <c r="L23" s="676">
        <f t="shared" si="0"/>
        <v>151</v>
      </c>
      <c r="M23" s="661">
        <v>0.74</v>
      </c>
      <c r="N23" s="656">
        <f t="shared" si="1"/>
        <v>99</v>
      </c>
      <c r="O23" s="661">
        <v>0.46</v>
      </c>
      <c r="P23" s="656">
        <f t="shared" si="21"/>
        <v>38</v>
      </c>
      <c r="Q23" s="662">
        <v>0.94</v>
      </c>
      <c r="R23" s="656">
        <f t="shared" si="22"/>
        <v>4</v>
      </c>
      <c r="S23" s="657">
        <f t="shared" si="10"/>
        <v>6593</v>
      </c>
      <c r="T23" s="656">
        <v>0.2</v>
      </c>
      <c r="U23" s="676">
        <f t="shared" si="23"/>
        <v>1318</v>
      </c>
      <c r="V23" s="657">
        <f t="shared" si="2"/>
        <v>7911</v>
      </c>
      <c r="W23" s="656">
        <v>0.15</v>
      </c>
      <c r="X23" s="676">
        <f t="shared" si="12"/>
        <v>1186</v>
      </c>
      <c r="Y23" s="656">
        <v>0.69399999999999995</v>
      </c>
      <c r="Z23" s="676">
        <f t="shared" si="24"/>
        <v>11374</v>
      </c>
      <c r="AA23" s="657">
        <f t="shared" si="3"/>
        <v>1597</v>
      </c>
      <c r="AB23" s="656">
        <v>0.05</v>
      </c>
      <c r="AC23" s="656">
        <f t="shared" si="25"/>
        <v>79</v>
      </c>
      <c r="AD23" s="657">
        <f t="shared" si="4"/>
        <v>20550</v>
      </c>
      <c r="AE23" s="656">
        <v>0.2</v>
      </c>
      <c r="AF23" s="676">
        <f t="shared" si="26"/>
        <v>4110</v>
      </c>
      <c r="AG23" s="657">
        <f t="shared" si="15"/>
        <v>24660</v>
      </c>
      <c r="AH23" s="668">
        <f t="shared" si="5"/>
        <v>24700</v>
      </c>
      <c r="AJ23" s="667">
        <v>800</v>
      </c>
      <c r="AK23" s="669">
        <v>5620</v>
      </c>
      <c r="AL23" s="670"/>
      <c r="AM23" s="671">
        <f t="shared" si="16"/>
        <v>5620</v>
      </c>
    </row>
    <row r="24" spans="2:39" s="633" customFormat="1" ht="15" customHeight="1">
      <c r="B24" s="667">
        <v>850</v>
      </c>
      <c r="C24" s="677" t="s">
        <v>632</v>
      </c>
      <c r="D24" s="655">
        <f t="shared" si="6"/>
        <v>6820</v>
      </c>
      <c r="E24" s="656">
        <v>1.1000000000000001</v>
      </c>
      <c r="F24" s="657">
        <f>INT(D24*E24)</f>
        <v>7502</v>
      </c>
      <c r="G24" s="658">
        <v>5.34</v>
      </c>
      <c r="H24" s="656">
        <f>INT(H$4*G24)</f>
        <v>90</v>
      </c>
      <c r="I24" s="659">
        <v>18</v>
      </c>
      <c r="J24" s="676">
        <f>INT(J$4*I24)</f>
        <v>34</v>
      </c>
      <c r="K24" s="660">
        <v>115</v>
      </c>
      <c r="L24" s="676">
        <f>INT(L$4*K24)</f>
        <v>161</v>
      </c>
      <c r="M24" s="661">
        <v>0.79</v>
      </c>
      <c r="N24" s="656">
        <f>INT(N$4*M24)</f>
        <v>105</v>
      </c>
      <c r="O24" s="661">
        <v>0.46</v>
      </c>
      <c r="P24" s="656">
        <f>INT(P$4*O24)</f>
        <v>38</v>
      </c>
      <c r="Q24" s="662">
        <v>0.94</v>
      </c>
      <c r="R24" s="656">
        <f>INT(R$4*Q24)</f>
        <v>4</v>
      </c>
      <c r="S24" s="657">
        <f t="shared" si="10"/>
        <v>7934</v>
      </c>
      <c r="T24" s="656">
        <v>0.2</v>
      </c>
      <c r="U24" s="676">
        <f>INT(S24*T24)</f>
        <v>1586</v>
      </c>
      <c r="V24" s="657">
        <f t="shared" si="2"/>
        <v>9520</v>
      </c>
      <c r="W24" s="656">
        <v>0.15</v>
      </c>
      <c r="X24" s="676">
        <f t="shared" si="12"/>
        <v>1428</v>
      </c>
      <c r="Y24" s="656">
        <v>0.72099999999999997</v>
      </c>
      <c r="Z24" s="676">
        <f>INT(Z$4*Y24)</f>
        <v>11817</v>
      </c>
      <c r="AA24" s="657">
        <f t="shared" si="3"/>
        <v>1860</v>
      </c>
      <c r="AB24" s="656">
        <v>0.05</v>
      </c>
      <c r="AC24" s="656">
        <f>INT(AA24*AB24)</f>
        <v>93</v>
      </c>
      <c r="AD24" s="657">
        <f t="shared" si="4"/>
        <v>22858</v>
      </c>
      <c r="AE24" s="656">
        <v>0.2</v>
      </c>
      <c r="AF24" s="676">
        <f>INT(AD24*AE24)</f>
        <v>4571</v>
      </c>
      <c r="AG24" s="657">
        <f t="shared" si="15"/>
        <v>27429</v>
      </c>
      <c r="AH24" s="668">
        <f t="shared" si="5"/>
        <v>27400</v>
      </c>
      <c r="AJ24" s="667">
        <v>850</v>
      </c>
      <c r="AK24" s="669">
        <v>6820</v>
      </c>
      <c r="AL24" s="670"/>
      <c r="AM24" s="671">
        <f t="shared" si="16"/>
        <v>6820</v>
      </c>
    </row>
    <row r="25" spans="2:39" s="633" customFormat="1" ht="15" customHeight="1">
      <c r="B25" s="667">
        <v>900</v>
      </c>
      <c r="C25" s="677"/>
      <c r="D25" s="655">
        <f t="shared" si="6"/>
        <v>7220</v>
      </c>
      <c r="E25" s="656">
        <v>1.1000000000000001</v>
      </c>
      <c r="F25" s="657">
        <f>INT(D25*E25)</f>
        <v>7942</v>
      </c>
      <c r="G25" s="658">
        <v>5.65</v>
      </c>
      <c r="H25" s="656">
        <f>INT(H$4*G25)</f>
        <v>96</v>
      </c>
      <c r="I25" s="659">
        <v>20</v>
      </c>
      <c r="J25" s="676">
        <f>INT(J$4*I25)</f>
        <v>38</v>
      </c>
      <c r="K25" s="660">
        <v>122</v>
      </c>
      <c r="L25" s="676">
        <f>INT(L$4*K25)</f>
        <v>170</v>
      </c>
      <c r="M25" s="661">
        <v>0.82</v>
      </c>
      <c r="N25" s="656">
        <f>INT(N$4*M25)</f>
        <v>109</v>
      </c>
      <c r="O25" s="661">
        <v>0.46</v>
      </c>
      <c r="P25" s="656">
        <f>INT(P$4*O25)</f>
        <v>38</v>
      </c>
      <c r="Q25" s="662">
        <v>0.94</v>
      </c>
      <c r="R25" s="656">
        <f>INT(R$4*Q25)</f>
        <v>4</v>
      </c>
      <c r="S25" s="657">
        <f t="shared" si="10"/>
        <v>8397</v>
      </c>
      <c r="T25" s="656">
        <v>0.2</v>
      </c>
      <c r="U25" s="676">
        <f>INT(S25*T25)</f>
        <v>1679</v>
      </c>
      <c r="V25" s="657">
        <f t="shared" si="2"/>
        <v>10076</v>
      </c>
      <c r="W25" s="656">
        <v>0.15</v>
      </c>
      <c r="X25" s="676">
        <f t="shared" si="12"/>
        <v>1511</v>
      </c>
      <c r="Y25" s="656">
        <v>0.76900000000000002</v>
      </c>
      <c r="Z25" s="676">
        <f>INT(Z$4*Y25)</f>
        <v>12603</v>
      </c>
      <c r="AA25" s="657">
        <f t="shared" si="3"/>
        <v>1966</v>
      </c>
      <c r="AB25" s="656">
        <v>0.05</v>
      </c>
      <c r="AC25" s="656">
        <f>INT(AA25*AB25)</f>
        <v>98</v>
      </c>
      <c r="AD25" s="657">
        <f t="shared" si="4"/>
        <v>24288</v>
      </c>
      <c r="AE25" s="656">
        <v>0.2</v>
      </c>
      <c r="AF25" s="676">
        <f>INT(AD25*AE25)</f>
        <v>4857</v>
      </c>
      <c r="AG25" s="657">
        <f t="shared" si="15"/>
        <v>29145</v>
      </c>
      <c r="AH25" s="668">
        <f t="shared" si="5"/>
        <v>29100</v>
      </c>
      <c r="AJ25" s="667">
        <v>900</v>
      </c>
      <c r="AK25" s="669">
        <v>7220</v>
      </c>
      <c r="AL25" s="670"/>
      <c r="AM25" s="671">
        <f t="shared" si="16"/>
        <v>7220</v>
      </c>
    </row>
    <row r="26" spans="2:39" s="633" customFormat="1" ht="15" customHeight="1">
      <c r="B26" s="667"/>
      <c r="C26" s="677"/>
      <c r="D26" s="676"/>
      <c r="E26" s="656"/>
      <c r="F26" s="657"/>
      <c r="G26" s="658"/>
      <c r="H26" s="656"/>
      <c r="I26" s="659"/>
      <c r="J26" s="676"/>
      <c r="K26" s="660"/>
      <c r="L26" s="676"/>
      <c r="M26" s="661"/>
      <c r="N26" s="656"/>
      <c r="O26" s="661"/>
      <c r="P26" s="656"/>
      <c r="Q26" s="662"/>
      <c r="R26" s="656"/>
      <c r="S26" s="657"/>
      <c r="T26" s="656"/>
      <c r="U26" s="676"/>
      <c r="V26" s="657"/>
      <c r="W26" s="656"/>
      <c r="X26" s="676"/>
      <c r="Y26" s="656"/>
      <c r="Z26" s="676"/>
      <c r="AA26" s="657"/>
      <c r="AB26" s="656"/>
      <c r="AC26" s="656"/>
      <c r="AD26" s="657"/>
      <c r="AE26" s="656"/>
      <c r="AF26" s="676"/>
      <c r="AG26" s="657"/>
      <c r="AH26" s="668"/>
      <c r="AJ26" s="667"/>
      <c r="AK26" s="669"/>
      <c r="AL26" s="670"/>
      <c r="AM26" s="671"/>
    </row>
    <row r="27" spans="2:39" s="633" customFormat="1" ht="15" customHeight="1">
      <c r="B27" s="667"/>
      <c r="C27" s="678"/>
      <c r="D27" s="676"/>
      <c r="E27" s="656"/>
      <c r="F27" s="657"/>
      <c r="G27" s="658"/>
      <c r="H27" s="656"/>
      <c r="I27" s="659"/>
      <c r="J27" s="676"/>
      <c r="K27" s="660"/>
      <c r="L27" s="676"/>
      <c r="M27" s="661"/>
      <c r="N27" s="656"/>
      <c r="O27" s="661"/>
      <c r="P27" s="656"/>
      <c r="Q27" s="662"/>
      <c r="R27" s="656"/>
      <c r="S27" s="657"/>
      <c r="T27" s="656"/>
      <c r="U27" s="676"/>
      <c r="V27" s="657"/>
      <c r="W27" s="656"/>
      <c r="X27" s="676"/>
      <c r="Y27" s="656"/>
      <c r="Z27" s="676"/>
      <c r="AA27" s="657"/>
      <c r="AB27" s="656"/>
      <c r="AC27" s="656"/>
      <c r="AD27" s="657"/>
      <c r="AE27" s="656"/>
      <c r="AF27" s="676"/>
      <c r="AG27" s="657"/>
      <c r="AH27" s="668"/>
      <c r="AJ27" s="667"/>
      <c r="AK27" s="669"/>
      <c r="AL27" s="670"/>
      <c r="AM27" s="671"/>
    </row>
    <row r="28" spans="2:39" s="633" customFormat="1" ht="15" customHeight="1" thickBot="1">
      <c r="B28" s="679"/>
      <c r="C28" s="680"/>
      <c r="D28" s="681"/>
      <c r="E28" s="682"/>
      <c r="F28" s="683"/>
      <c r="G28" s="684"/>
      <c r="H28" s="682"/>
      <c r="I28" s="685"/>
      <c r="J28" s="682"/>
      <c r="K28" s="686"/>
      <c r="L28" s="682"/>
      <c r="M28" s="687"/>
      <c r="N28" s="682"/>
      <c r="O28" s="687"/>
      <c r="P28" s="682"/>
      <c r="Q28" s="688"/>
      <c r="R28" s="682"/>
      <c r="S28" s="683"/>
      <c r="T28" s="682"/>
      <c r="U28" s="681"/>
      <c r="V28" s="683"/>
      <c r="W28" s="682"/>
      <c r="X28" s="681"/>
      <c r="Y28" s="682"/>
      <c r="Z28" s="681"/>
      <c r="AA28" s="683"/>
      <c r="AB28" s="682"/>
      <c r="AC28" s="682"/>
      <c r="AD28" s="683"/>
      <c r="AE28" s="682"/>
      <c r="AF28" s="681"/>
      <c r="AG28" s="683"/>
      <c r="AH28" s="689"/>
      <c r="AJ28" s="690"/>
      <c r="AK28" s="691"/>
      <c r="AL28" s="692"/>
      <c r="AM28" s="691"/>
    </row>
    <row r="29" spans="2:39" ht="15" customHeight="1">
      <c r="B29" s="693"/>
      <c r="C29" s="1646" t="s">
        <v>633</v>
      </c>
      <c r="D29" s="1647"/>
      <c r="E29" s="1647"/>
      <c r="F29" s="1647"/>
      <c r="G29" s="1648"/>
      <c r="H29" s="1649" t="s">
        <v>634</v>
      </c>
      <c r="I29" s="1650"/>
      <c r="J29" s="1651"/>
      <c r="K29" s="1652" t="s">
        <v>635</v>
      </c>
      <c r="L29" s="1653"/>
      <c r="M29" s="1654"/>
      <c r="N29" s="1655" t="s">
        <v>165</v>
      </c>
      <c r="O29" s="1656"/>
      <c r="P29" s="1657"/>
      <c r="Q29" s="1655" t="s">
        <v>636</v>
      </c>
      <c r="R29" s="1656"/>
      <c r="S29" s="1656"/>
      <c r="T29" s="1656"/>
      <c r="U29" s="1656"/>
      <c r="V29" s="1656"/>
      <c r="W29" s="1656"/>
      <c r="X29" s="1656"/>
      <c r="Y29" s="1656"/>
      <c r="Z29" s="1656"/>
      <c r="AA29" s="1656"/>
      <c r="AB29" s="1655" t="s">
        <v>476</v>
      </c>
      <c r="AC29" s="1656"/>
      <c r="AD29" s="1656"/>
      <c r="AE29" s="1656"/>
      <c r="AF29" s="1656"/>
      <c r="AG29" s="1657"/>
      <c r="AH29" s="694"/>
    </row>
    <row r="30" spans="2:39" ht="15" customHeight="1">
      <c r="B30" s="693"/>
      <c r="C30" s="1622" t="s">
        <v>637</v>
      </c>
      <c r="D30" s="1623"/>
      <c r="E30" s="1623"/>
      <c r="F30" s="1623"/>
      <c r="G30" s="1624"/>
      <c r="H30" s="1658"/>
      <c r="I30" s="1659"/>
      <c r="J30" s="1660"/>
      <c r="K30" s="695"/>
      <c r="L30" s="1661"/>
      <c r="M30" s="1662"/>
      <c r="N30" s="1663"/>
      <c r="O30" s="1664"/>
      <c r="P30" s="696"/>
      <c r="Q30" s="1631" t="s">
        <v>638</v>
      </c>
      <c r="R30" s="1632"/>
      <c r="S30" s="1632"/>
      <c r="T30" s="1632"/>
      <c r="U30" s="1632"/>
      <c r="V30" s="1632"/>
      <c r="W30" s="1632"/>
      <c r="X30" s="1632"/>
      <c r="Y30" s="1632"/>
      <c r="Z30" s="1632"/>
      <c r="AA30" s="1632"/>
      <c r="AB30" s="1619"/>
      <c r="AC30" s="1620"/>
      <c r="AD30" s="1620"/>
      <c r="AE30" s="1620"/>
      <c r="AF30" s="1620"/>
      <c r="AG30" s="1621"/>
      <c r="AH30" s="694"/>
    </row>
    <row r="31" spans="2:39" ht="15" customHeight="1">
      <c r="B31" s="693"/>
      <c r="C31" s="1622" t="s">
        <v>639</v>
      </c>
      <c r="D31" s="1623"/>
      <c r="E31" s="1623"/>
      <c r="F31" s="1623"/>
      <c r="G31" s="1624"/>
      <c r="H31" s="697"/>
      <c r="I31" s="1633"/>
      <c r="J31" s="1634"/>
      <c r="K31" s="695"/>
      <c r="L31" s="1633"/>
      <c r="M31" s="1634"/>
      <c r="N31" s="1629">
        <v>17</v>
      </c>
      <c r="O31" s="1630"/>
      <c r="P31" s="696" t="s">
        <v>640</v>
      </c>
      <c r="Q31" s="1631"/>
      <c r="R31" s="1632"/>
      <c r="S31" s="1632"/>
      <c r="T31" s="1632"/>
      <c r="U31" s="1632"/>
      <c r="V31" s="1632"/>
      <c r="W31" s="1632"/>
      <c r="X31" s="1632"/>
      <c r="Y31" s="1632"/>
      <c r="Z31" s="1632"/>
      <c r="AA31" s="1632"/>
      <c r="AB31" s="1619" t="s">
        <v>641</v>
      </c>
      <c r="AC31" s="1620"/>
      <c r="AD31" s="1620"/>
      <c r="AE31" s="1620"/>
      <c r="AF31" s="1620"/>
      <c r="AG31" s="1621"/>
      <c r="AH31" s="694"/>
    </row>
    <row r="32" spans="2:39" ht="15" customHeight="1">
      <c r="B32" s="693"/>
      <c r="C32" s="1622" t="s">
        <v>642</v>
      </c>
      <c r="D32" s="1623"/>
      <c r="E32" s="1623"/>
      <c r="F32" s="1623"/>
      <c r="G32" s="1624"/>
      <c r="H32" s="697"/>
      <c r="I32" s="1642"/>
      <c r="J32" s="1643"/>
      <c r="K32" s="695"/>
      <c r="L32" s="1633"/>
      <c r="M32" s="1634"/>
      <c r="N32" s="1629">
        <v>1.9</v>
      </c>
      <c r="O32" s="1630"/>
      <c r="P32" s="696" t="s">
        <v>640</v>
      </c>
      <c r="Q32" s="698"/>
      <c r="R32" s="699"/>
      <c r="S32" s="700"/>
      <c r="T32" s="699"/>
      <c r="U32" s="701"/>
      <c r="V32" s="701"/>
      <c r="W32" s="1644"/>
      <c r="X32" s="1644"/>
      <c r="Y32" s="1644"/>
      <c r="Z32" s="702"/>
      <c r="AA32" s="699"/>
      <c r="AB32" s="1619" t="s">
        <v>643</v>
      </c>
      <c r="AC32" s="1620"/>
      <c r="AD32" s="1620"/>
      <c r="AE32" s="1620"/>
      <c r="AF32" s="1620"/>
      <c r="AG32" s="1621"/>
      <c r="AH32" s="694"/>
    </row>
    <row r="33" spans="2:38" ht="15" customHeight="1">
      <c r="B33" s="693"/>
      <c r="C33" s="1622" t="s">
        <v>644</v>
      </c>
      <c r="D33" s="1623"/>
      <c r="E33" s="1623"/>
      <c r="F33" s="1623"/>
      <c r="G33" s="1624"/>
      <c r="H33" s="703"/>
      <c r="I33" s="1633"/>
      <c r="J33" s="1634"/>
      <c r="K33" s="704"/>
      <c r="L33" s="1633"/>
      <c r="M33" s="1634"/>
      <c r="N33" s="1629">
        <v>1.4</v>
      </c>
      <c r="O33" s="1630"/>
      <c r="P33" s="696" t="s">
        <v>640</v>
      </c>
      <c r="Q33" s="698"/>
      <c r="R33" s="699"/>
      <c r="S33" s="705"/>
      <c r="T33" s="699"/>
      <c r="U33" s="699"/>
      <c r="V33" s="699"/>
      <c r="W33" s="699"/>
      <c r="X33" s="699"/>
      <c r="Y33" s="699"/>
      <c r="Z33" s="706"/>
      <c r="AA33" s="699"/>
      <c r="AB33" s="1619" t="s">
        <v>643</v>
      </c>
      <c r="AC33" s="1620"/>
      <c r="AD33" s="1620"/>
      <c r="AE33" s="1620"/>
      <c r="AF33" s="1620"/>
      <c r="AG33" s="1621"/>
      <c r="AH33" s="694"/>
    </row>
    <row r="34" spans="2:38" ht="15" customHeight="1">
      <c r="B34" s="693"/>
      <c r="C34" s="1622" t="s">
        <v>645</v>
      </c>
      <c r="D34" s="1623"/>
      <c r="E34" s="1623"/>
      <c r="F34" s="1623"/>
      <c r="G34" s="1624"/>
      <c r="H34" s="697"/>
      <c r="I34" s="1633"/>
      <c r="J34" s="1634"/>
      <c r="K34" s="695"/>
      <c r="L34" s="1627"/>
      <c r="M34" s="1628"/>
      <c r="N34" s="1629">
        <v>134</v>
      </c>
      <c r="O34" s="1630"/>
      <c r="P34" s="696" t="s">
        <v>640</v>
      </c>
      <c r="Q34" s="1631" t="s">
        <v>646</v>
      </c>
      <c r="R34" s="1632"/>
      <c r="S34" s="1632"/>
      <c r="T34" s="1632"/>
      <c r="U34" s="1632"/>
      <c r="V34" s="1632"/>
      <c r="W34" s="1632"/>
      <c r="X34" s="1632"/>
      <c r="Y34" s="1632"/>
      <c r="Z34" s="1632"/>
      <c r="AA34" s="1632"/>
      <c r="AB34" s="1619" t="s">
        <v>647</v>
      </c>
      <c r="AC34" s="1620"/>
      <c r="AD34" s="1620"/>
      <c r="AE34" s="1620"/>
      <c r="AF34" s="1620"/>
      <c r="AG34" s="1621"/>
      <c r="AH34" s="694"/>
    </row>
    <row r="35" spans="2:38" ht="15" customHeight="1">
      <c r="B35" s="693"/>
      <c r="C35" s="1622" t="s">
        <v>648</v>
      </c>
      <c r="D35" s="1623"/>
      <c r="E35" s="1623"/>
      <c r="F35" s="1623"/>
      <c r="G35" s="1624"/>
      <c r="H35" s="697"/>
      <c r="I35" s="1625"/>
      <c r="J35" s="1626"/>
      <c r="K35" s="695"/>
      <c r="L35" s="1627"/>
      <c r="M35" s="1628"/>
      <c r="N35" s="1629">
        <v>83.8</v>
      </c>
      <c r="O35" s="1630"/>
      <c r="P35" s="696" t="s">
        <v>640</v>
      </c>
      <c r="Q35" s="1631" t="s">
        <v>649</v>
      </c>
      <c r="R35" s="1632"/>
      <c r="S35" s="1632"/>
      <c r="T35" s="1632"/>
      <c r="U35" s="1632"/>
      <c r="V35" s="1632"/>
      <c r="W35" s="1632"/>
      <c r="X35" s="1632"/>
      <c r="Y35" s="1632"/>
      <c r="Z35" s="1632"/>
      <c r="AA35" s="1632"/>
      <c r="AB35" s="1619" t="s">
        <v>647</v>
      </c>
      <c r="AC35" s="1620"/>
      <c r="AD35" s="1620"/>
      <c r="AE35" s="1620"/>
      <c r="AF35" s="1620"/>
      <c r="AG35" s="1621"/>
      <c r="AH35" s="694"/>
      <c r="AL35" s="692"/>
    </row>
    <row r="36" spans="2:38" ht="15" customHeight="1" thickBot="1">
      <c r="B36" s="693"/>
      <c r="C36" s="1635" t="s">
        <v>650</v>
      </c>
      <c r="D36" s="1636"/>
      <c r="E36" s="1636"/>
      <c r="F36" s="1636"/>
      <c r="G36" s="1637"/>
      <c r="H36" s="707"/>
      <c r="I36" s="1638"/>
      <c r="J36" s="1639"/>
      <c r="K36" s="708"/>
      <c r="L36" s="1640"/>
      <c r="M36" s="1641"/>
      <c r="N36" s="1612">
        <v>4.4000000000000004</v>
      </c>
      <c r="O36" s="1613"/>
      <c r="P36" s="709" t="s">
        <v>640</v>
      </c>
      <c r="Q36" s="1614" t="s">
        <v>651</v>
      </c>
      <c r="R36" s="1615"/>
      <c r="S36" s="1615"/>
      <c r="T36" s="1615"/>
      <c r="U36" s="1615"/>
      <c r="V36" s="1615"/>
      <c r="W36" s="1615"/>
      <c r="X36" s="1615"/>
      <c r="Y36" s="1615"/>
      <c r="Z36" s="1615"/>
      <c r="AA36" s="1615"/>
      <c r="AB36" s="1616" t="s">
        <v>652</v>
      </c>
      <c r="AC36" s="1617"/>
      <c r="AD36" s="1617"/>
      <c r="AE36" s="1617"/>
      <c r="AF36" s="1617"/>
      <c r="AG36" s="1618"/>
      <c r="AH36" s="694"/>
    </row>
    <row r="37" spans="2:38" ht="15" customHeight="1">
      <c r="B37" s="710"/>
      <c r="C37" s="711"/>
      <c r="D37" s="711"/>
      <c r="E37" s="711"/>
      <c r="F37" s="711"/>
      <c r="G37" s="712"/>
      <c r="H37" s="711"/>
      <c r="I37" s="713"/>
      <c r="J37" s="711"/>
      <c r="K37" s="714"/>
      <c r="L37" s="711"/>
      <c r="M37" s="715"/>
      <c r="N37" s="711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711"/>
      <c r="Z37" s="711"/>
      <c r="AA37" s="711"/>
      <c r="AB37" s="711"/>
      <c r="AC37" s="711"/>
      <c r="AD37" s="711"/>
      <c r="AE37" s="711"/>
      <c r="AF37" s="711"/>
      <c r="AG37" s="711"/>
      <c r="AH37" s="716"/>
    </row>
    <row r="38" spans="2:38" ht="21.95" customHeight="1">
      <c r="G38" s="717"/>
      <c r="I38" s="718"/>
      <c r="K38" s="719"/>
      <c r="M38" s="720"/>
    </row>
    <row r="39" spans="2:38" ht="21.95" customHeight="1">
      <c r="G39" s="717"/>
      <c r="I39" s="718"/>
      <c r="K39" s="719"/>
      <c r="M39" s="720"/>
    </row>
    <row r="40" spans="2:38" ht="21.95" customHeight="1">
      <c r="G40" s="717"/>
      <c r="I40" s="718"/>
      <c r="K40" s="719"/>
      <c r="M40" s="720"/>
    </row>
    <row r="41" spans="2:38" ht="21.95" customHeight="1">
      <c r="G41" s="717"/>
      <c r="I41" s="718"/>
      <c r="K41" s="719"/>
      <c r="M41" s="720"/>
    </row>
    <row r="42" spans="2:38" ht="21.95" customHeight="1">
      <c r="G42" s="717"/>
      <c r="I42" s="718"/>
      <c r="K42" s="719"/>
      <c r="M42" s="720"/>
    </row>
    <row r="43" spans="2:38" ht="21.95" customHeight="1">
      <c r="K43" s="719"/>
      <c r="M43" s="720"/>
    </row>
    <row r="44" spans="2:38" ht="21.95" customHeight="1">
      <c r="K44" s="719"/>
    </row>
    <row r="45" spans="2:38" ht="21.95" customHeight="1">
      <c r="K45" s="719"/>
    </row>
    <row r="46" spans="2:38" ht="21.95" customHeight="1">
      <c r="K46" s="719"/>
    </row>
    <row r="47" spans="2:38" ht="21.95" customHeight="1"/>
    <row r="48" spans="2:3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  <row r="325" ht="18" customHeight="1"/>
    <row r="326" ht="18" customHeight="1"/>
    <row r="327" ht="18" customHeight="1"/>
    <row r="328" ht="18" customHeight="1"/>
    <row r="329" ht="18" customHeight="1"/>
    <row r="330" ht="18" customHeight="1"/>
    <row r="331" ht="18" customHeight="1"/>
    <row r="332" ht="18" customHeight="1"/>
    <row r="333" ht="18" customHeight="1"/>
    <row r="334" ht="18" customHeight="1"/>
    <row r="335" ht="18" customHeight="1"/>
    <row r="336" ht="18" customHeight="1"/>
    <row r="337" ht="18" customHeight="1"/>
    <row r="338" ht="18" customHeight="1"/>
    <row r="339" ht="18" customHeight="1"/>
    <row r="340" ht="18" customHeight="1"/>
    <row r="341" ht="18" customHeight="1"/>
    <row r="342" ht="18" customHeight="1"/>
    <row r="343" ht="18" customHeight="1"/>
    <row r="344" ht="18" customHeight="1"/>
    <row r="345" ht="18" customHeight="1"/>
    <row r="346" ht="18" customHeight="1"/>
    <row r="347" ht="18" customHeight="1"/>
    <row r="348" ht="18" customHeight="1"/>
    <row r="349" ht="18" customHeight="1"/>
    <row r="350" ht="18" customHeight="1"/>
    <row r="351" ht="18" customHeight="1"/>
    <row r="352" ht="18" customHeight="1"/>
    <row r="353" ht="18" customHeight="1"/>
    <row r="354" ht="18" customHeight="1"/>
    <row r="355" ht="18" customHeight="1"/>
    <row r="356" ht="18" customHeight="1"/>
    <row r="357" ht="18" customHeight="1"/>
    <row r="358" ht="18" customHeight="1"/>
    <row r="359" ht="18" customHeight="1"/>
    <row r="360" ht="18" customHeight="1"/>
    <row r="361" ht="18" customHeight="1"/>
    <row r="362" ht="18" customHeight="1"/>
    <row r="363" ht="18" customHeight="1"/>
    <row r="364" ht="18" customHeight="1"/>
    <row r="365" ht="18" customHeight="1"/>
    <row r="366" ht="18" customHeight="1"/>
    <row r="367" ht="18" customHeight="1"/>
    <row r="368" ht="18" customHeight="1"/>
    <row r="369" ht="18" customHeight="1"/>
    <row r="370" ht="18" customHeight="1"/>
    <row r="371" ht="18" customHeight="1"/>
    <row r="372" ht="18" customHeight="1"/>
    <row r="373" ht="18" customHeight="1"/>
    <row r="374" ht="18" customHeight="1"/>
    <row r="375" ht="18" customHeight="1"/>
    <row r="376" ht="18" customHeight="1"/>
    <row r="377" ht="18" customHeight="1"/>
    <row r="378" ht="18" customHeight="1"/>
    <row r="379" ht="18" customHeight="1"/>
    <row r="380" ht="18" customHeight="1"/>
    <row r="381" ht="18" customHeight="1"/>
    <row r="382" ht="18" customHeight="1"/>
    <row r="383" ht="18" customHeight="1"/>
    <row r="384" ht="18" customHeight="1"/>
    <row r="385" ht="18" customHeight="1"/>
    <row r="386" ht="18" customHeight="1"/>
    <row r="387" ht="18" customHeight="1"/>
    <row r="388" ht="18" customHeight="1"/>
    <row r="389" ht="18" customHeight="1"/>
    <row r="390" ht="18" customHeight="1"/>
    <row r="391" ht="18" customHeight="1"/>
    <row r="392" ht="18" customHeight="1"/>
    <row r="393" ht="18" customHeight="1"/>
    <row r="394" ht="18" customHeight="1"/>
    <row r="395" ht="18" customHeight="1"/>
    <row r="396" ht="18" customHeight="1"/>
    <row r="397" ht="18" customHeight="1"/>
    <row r="398" ht="18" customHeight="1"/>
    <row r="399" ht="18" customHeight="1"/>
    <row r="400" ht="18" customHeight="1"/>
    <row r="401" ht="18" customHeight="1"/>
    <row r="402" ht="18" customHeight="1"/>
    <row r="403" ht="18" customHeight="1"/>
    <row r="404" ht="18" customHeight="1"/>
    <row r="405" ht="18" customHeight="1"/>
    <row r="406" ht="18" customHeight="1"/>
    <row r="407" ht="18" customHeight="1"/>
    <row r="408" ht="18" customHeight="1"/>
    <row r="409" ht="18" customHeight="1"/>
    <row r="410" ht="18" customHeight="1"/>
    <row r="411" ht="18" customHeight="1"/>
    <row r="412" ht="18" customHeight="1"/>
    <row r="413" ht="18" customHeight="1"/>
    <row r="414" ht="18" customHeight="1"/>
    <row r="415" ht="18" customHeight="1"/>
    <row r="416" ht="18" customHeight="1"/>
    <row r="417" ht="18" customHeight="1"/>
    <row r="418" ht="18" customHeight="1"/>
    <row r="419" ht="18" customHeight="1"/>
    <row r="420" ht="18" customHeight="1"/>
    <row r="421" ht="18" customHeight="1"/>
    <row r="422" ht="18" customHeight="1"/>
    <row r="423" ht="18" customHeight="1"/>
    <row r="424" ht="18" customHeight="1"/>
    <row r="425" ht="18" customHeight="1"/>
    <row r="426" ht="18" customHeight="1"/>
    <row r="427" ht="18" customHeight="1"/>
    <row r="428" ht="18" customHeight="1"/>
    <row r="429" ht="18" customHeight="1"/>
    <row r="430" ht="18" customHeight="1"/>
    <row r="431" ht="18" customHeight="1"/>
    <row r="432" ht="18" customHeight="1"/>
    <row r="433" ht="18" customHeight="1"/>
    <row r="434" ht="18" customHeight="1"/>
    <row r="435" ht="18" customHeight="1"/>
    <row r="436" ht="18" customHeight="1"/>
    <row r="437" ht="18" customHeight="1"/>
    <row r="438" ht="18" customHeight="1"/>
    <row r="439" ht="18" customHeight="1"/>
    <row r="440" ht="18" customHeight="1"/>
    <row r="441" ht="18" customHeight="1"/>
    <row r="442" ht="18" customHeight="1"/>
    <row r="443" ht="18" customHeight="1"/>
    <row r="444" ht="18" customHeight="1"/>
    <row r="445" ht="18" customHeight="1"/>
    <row r="446" ht="18" customHeight="1"/>
    <row r="447" ht="18" customHeight="1"/>
    <row r="448" ht="18" customHeight="1"/>
    <row r="449" ht="18" customHeight="1"/>
    <row r="450" ht="18" customHeight="1"/>
    <row r="451" ht="18" customHeight="1"/>
    <row r="452" ht="18" customHeight="1"/>
    <row r="453" ht="18" customHeight="1"/>
    <row r="454" ht="18" customHeight="1"/>
    <row r="455" ht="18" customHeight="1"/>
    <row r="456" ht="18" customHeight="1"/>
    <row r="457" ht="18" customHeight="1"/>
    <row r="458" ht="18" customHeight="1"/>
    <row r="459" ht="18" customHeight="1"/>
  </sheetData>
  <mergeCells count="69">
    <mergeCell ref="O3:P3"/>
    <mergeCell ref="Q3:R3"/>
    <mergeCell ref="S3:U3"/>
    <mergeCell ref="D2:F2"/>
    <mergeCell ref="G2:R2"/>
    <mergeCell ref="S2:U2"/>
    <mergeCell ref="D3:F3"/>
    <mergeCell ref="G3:H3"/>
    <mergeCell ref="I3:J3"/>
    <mergeCell ref="K3:L3"/>
    <mergeCell ref="M3:N3"/>
    <mergeCell ref="Y2:Z2"/>
    <mergeCell ref="V3:X3"/>
    <mergeCell ref="AA3:AC3"/>
    <mergeCell ref="AD3:AF3"/>
    <mergeCell ref="AK3:AL3"/>
    <mergeCell ref="AA2:AC2"/>
    <mergeCell ref="AD2:AF2"/>
    <mergeCell ref="AK2:AL2"/>
    <mergeCell ref="V2:X2"/>
    <mergeCell ref="D4:F4"/>
    <mergeCell ref="AB30:AG30"/>
    <mergeCell ref="C29:G29"/>
    <mergeCell ref="H29:J29"/>
    <mergeCell ref="K29:M29"/>
    <mergeCell ref="N29:P29"/>
    <mergeCell ref="Q29:AA29"/>
    <mergeCell ref="AB29:AG29"/>
    <mergeCell ref="C30:G30"/>
    <mergeCell ref="H30:J30"/>
    <mergeCell ref="L30:M30"/>
    <mergeCell ref="N30:O30"/>
    <mergeCell ref="Q30:AA30"/>
    <mergeCell ref="C5:C16"/>
    <mergeCell ref="N33:O33"/>
    <mergeCell ref="AB33:AG33"/>
    <mergeCell ref="AB32:AG32"/>
    <mergeCell ref="C31:G31"/>
    <mergeCell ref="I31:J31"/>
    <mergeCell ref="L31:M31"/>
    <mergeCell ref="N31:O31"/>
    <mergeCell ref="Q31:AA31"/>
    <mergeCell ref="AB31:AG31"/>
    <mergeCell ref="C32:G32"/>
    <mergeCell ref="I32:J32"/>
    <mergeCell ref="L32:M32"/>
    <mergeCell ref="N32:O32"/>
    <mergeCell ref="W32:Y32"/>
    <mergeCell ref="I36:J36"/>
    <mergeCell ref="L36:M36"/>
    <mergeCell ref="C33:G33"/>
    <mergeCell ref="I33:J33"/>
    <mergeCell ref="L33:M33"/>
    <mergeCell ref="N36:O36"/>
    <mergeCell ref="Q36:AA36"/>
    <mergeCell ref="AB36:AG36"/>
    <mergeCell ref="AB34:AG34"/>
    <mergeCell ref="C35:G35"/>
    <mergeCell ref="I35:J35"/>
    <mergeCell ref="L35:M35"/>
    <mergeCell ref="N35:O35"/>
    <mergeCell ref="Q35:AA35"/>
    <mergeCell ref="AB35:AG35"/>
    <mergeCell ref="C34:G34"/>
    <mergeCell ref="I34:J34"/>
    <mergeCell ref="L34:M34"/>
    <mergeCell ref="N34:O34"/>
    <mergeCell ref="Q34:AA34"/>
    <mergeCell ref="C36:G36"/>
  </mergeCells>
  <phoneticPr fontId="2"/>
  <pageMargins left="0.7" right="0.7" top="0.75" bottom="0.75" header="0.3" footer="0.3"/>
  <pageSetup paperSize="9" scale="4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72504-2226-40F9-BD9B-ADA54AD0523A}">
  <dimension ref="A1:AU459"/>
  <sheetViews>
    <sheetView view="pageBreakPreview" topLeftCell="D1" zoomScaleNormal="100" zoomScaleSheetLayoutView="100" workbookViewId="0">
      <selection activeCell="T21" sqref="T21"/>
    </sheetView>
  </sheetViews>
  <sheetFormatPr defaultRowHeight="11.25"/>
  <cols>
    <col min="1" max="2" width="3.125" style="631" customWidth="1"/>
    <col min="3" max="3" width="5.125" style="631" customWidth="1"/>
    <col min="4" max="4" width="3.625" style="631" customWidth="1"/>
    <col min="5" max="5" width="4.125" style="631" customWidth="1"/>
    <col min="6" max="6" width="3.625" style="631" customWidth="1"/>
    <col min="7" max="8" width="4.625" style="631" customWidth="1"/>
    <col min="9" max="12" width="4.125" style="631" customWidth="1"/>
    <col min="13" max="16" width="4.625" style="631" customWidth="1"/>
    <col min="17" max="17" width="3.625" style="631" customWidth="1"/>
    <col min="18" max="18" width="4.625" style="631" customWidth="1"/>
    <col min="19" max="19" width="3.625" style="631" customWidth="1"/>
    <col min="20" max="20" width="4.625" style="631" customWidth="1"/>
    <col min="21" max="21" width="3.625" style="631" customWidth="1"/>
    <col min="22" max="22" width="4.625" style="631" customWidth="1"/>
    <col min="23" max="23" width="5.625" style="631" customWidth="1"/>
    <col min="24" max="24" width="3.625" style="631" customWidth="1"/>
    <col min="25" max="26" width="4.625" style="631" customWidth="1"/>
    <col min="27" max="27" width="5.125" style="631" customWidth="1"/>
    <col min="28" max="28" width="4.625" style="631" customWidth="1"/>
    <col min="29" max="30" width="3.625" style="631" customWidth="1"/>
    <col min="31" max="31" width="5.625" style="631" customWidth="1"/>
    <col min="32" max="32" width="3.625" style="631" customWidth="1"/>
    <col min="33" max="33" width="4.625" style="631" customWidth="1"/>
    <col min="34" max="34" width="5.625" style="631" customWidth="1"/>
    <col min="35" max="37" width="6.625" style="631" customWidth="1"/>
    <col min="38" max="39" width="11.625" style="631" bestFit="1" customWidth="1"/>
    <col min="40" max="40" width="7.5" style="631" bestFit="1" customWidth="1"/>
    <col min="41" max="47" width="6.625" style="631" customWidth="1"/>
    <col min="48" max="256" width="9" style="631"/>
    <col min="257" max="258" width="3.125" style="631" customWidth="1"/>
    <col min="259" max="259" width="5.125" style="631" customWidth="1"/>
    <col min="260" max="260" width="3.625" style="631" customWidth="1"/>
    <col min="261" max="261" width="4.125" style="631" customWidth="1"/>
    <col min="262" max="262" width="3.625" style="631" customWidth="1"/>
    <col min="263" max="264" width="4.625" style="631" customWidth="1"/>
    <col min="265" max="268" width="4.125" style="631" customWidth="1"/>
    <col min="269" max="270" width="4.625" style="631" customWidth="1"/>
    <col min="271" max="271" width="3.625" style="631" customWidth="1"/>
    <col min="272" max="272" width="4.625" style="631" customWidth="1"/>
    <col min="273" max="273" width="3.625" style="631" customWidth="1"/>
    <col min="274" max="274" width="4.625" style="631" customWidth="1"/>
    <col min="275" max="275" width="3.625" style="631" customWidth="1"/>
    <col min="276" max="276" width="4.625" style="631" customWidth="1"/>
    <col min="277" max="277" width="3.625" style="631" customWidth="1"/>
    <col min="278" max="278" width="4.625" style="631" customWidth="1"/>
    <col min="279" max="279" width="5.625" style="631" customWidth="1"/>
    <col min="280" max="280" width="3.625" style="631" customWidth="1"/>
    <col min="281" max="282" width="4.625" style="631" customWidth="1"/>
    <col min="283" max="283" width="5.125" style="631" customWidth="1"/>
    <col min="284" max="284" width="4.625" style="631" customWidth="1"/>
    <col min="285" max="286" width="3.625" style="631" customWidth="1"/>
    <col min="287" max="287" width="5.625" style="631" customWidth="1"/>
    <col min="288" max="288" width="3.625" style="631" customWidth="1"/>
    <col min="289" max="289" width="4.625" style="631" customWidth="1"/>
    <col min="290" max="290" width="5.625" style="631" customWidth="1"/>
    <col min="291" max="293" width="6.625" style="631" customWidth="1"/>
    <col min="294" max="295" width="11.625" style="631" bestFit="1" customWidth="1"/>
    <col min="296" max="296" width="7.5" style="631" bestFit="1" customWidth="1"/>
    <col min="297" max="303" width="6.625" style="631" customWidth="1"/>
    <col min="304" max="512" width="9" style="631"/>
    <col min="513" max="514" width="3.125" style="631" customWidth="1"/>
    <col min="515" max="515" width="5.125" style="631" customWidth="1"/>
    <col min="516" max="516" width="3.625" style="631" customWidth="1"/>
    <col min="517" max="517" width="4.125" style="631" customWidth="1"/>
    <col min="518" max="518" width="3.625" style="631" customWidth="1"/>
    <col min="519" max="520" width="4.625" style="631" customWidth="1"/>
    <col min="521" max="524" width="4.125" style="631" customWidth="1"/>
    <col min="525" max="526" width="4.625" style="631" customWidth="1"/>
    <col min="527" max="527" width="3.625" style="631" customWidth="1"/>
    <col min="528" max="528" width="4.625" style="631" customWidth="1"/>
    <col min="529" max="529" width="3.625" style="631" customWidth="1"/>
    <col min="530" max="530" width="4.625" style="631" customWidth="1"/>
    <col min="531" max="531" width="3.625" style="631" customWidth="1"/>
    <col min="532" max="532" width="4.625" style="631" customWidth="1"/>
    <col min="533" max="533" width="3.625" style="631" customWidth="1"/>
    <col min="534" max="534" width="4.625" style="631" customWidth="1"/>
    <col min="535" max="535" width="5.625" style="631" customWidth="1"/>
    <col min="536" max="536" width="3.625" style="631" customWidth="1"/>
    <col min="537" max="538" width="4.625" style="631" customWidth="1"/>
    <col min="539" max="539" width="5.125" style="631" customWidth="1"/>
    <col min="540" max="540" width="4.625" style="631" customWidth="1"/>
    <col min="541" max="542" width="3.625" style="631" customWidth="1"/>
    <col min="543" max="543" width="5.625" style="631" customWidth="1"/>
    <col min="544" max="544" width="3.625" style="631" customWidth="1"/>
    <col min="545" max="545" width="4.625" style="631" customWidth="1"/>
    <col min="546" max="546" width="5.625" style="631" customWidth="1"/>
    <col min="547" max="549" width="6.625" style="631" customWidth="1"/>
    <col min="550" max="551" width="11.625" style="631" bestFit="1" customWidth="1"/>
    <col min="552" max="552" width="7.5" style="631" bestFit="1" customWidth="1"/>
    <col min="553" max="559" width="6.625" style="631" customWidth="1"/>
    <col min="560" max="768" width="9" style="631"/>
    <col min="769" max="770" width="3.125" style="631" customWidth="1"/>
    <col min="771" max="771" width="5.125" style="631" customWidth="1"/>
    <col min="772" max="772" width="3.625" style="631" customWidth="1"/>
    <col min="773" max="773" width="4.125" style="631" customWidth="1"/>
    <col min="774" max="774" width="3.625" style="631" customWidth="1"/>
    <col min="775" max="776" width="4.625" style="631" customWidth="1"/>
    <col min="777" max="780" width="4.125" style="631" customWidth="1"/>
    <col min="781" max="782" width="4.625" style="631" customWidth="1"/>
    <col min="783" max="783" width="3.625" style="631" customWidth="1"/>
    <col min="784" max="784" width="4.625" style="631" customWidth="1"/>
    <col min="785" max="785" width="3.625" style="631" customWidth="1"/>
    <col min="786" max="786" width="4.625" style="631" customWidth="1"/>
    <col min="787" max="787" width="3.625" style="631" customWidth="1"/>
    <col min="788" max="788" width="4.625" style="631" customWidth="1"/>
    <col min="789" max="789" width="3.625" style="631" customWidth="1"/>
    <col min="790" max="790" width="4.625" style="631" customWidth="1"/>
    <col min="791" max="791" width="5.625" style="631" customWidth="1"/>
    <col min="792" max="792" width="3.625" style="631" customWidth="1"/>
    <col min="793" max="794" width="4.625" style="631" customWidth="1"/>
    <col min="795" max="795" width="5.125" style="631" customWidth="1"/>
    <col min="796" max="796" width="4.625" style="631" customWidth="1"/>
    <col min="797" max="798" width="3.625" style="631" customWidth="1"/>
    <col min="799" max="799" width="5.625" style="631" customWidth="1"/>
    <col min="800" max="800" width="3.625" style="631" customWidth="1"/>
    <col min="801" max="801" width="4.625" style="631" customWidth="1"/>
    <col min="802" max="802" width="5.625" style="631" customWidth="1"/>
    <col min="803" max="805" width="6.625" style="631" customWidth="1"/>
    <col min="806" max="807" width="11.625" style="631" bestFit="1" customWidth="1"/>
    <col min="808" max="808" width="7.5" style="631" bestFit="1" customWidth="1"/>
    <col min="809" max="815" width="6.625" style="631" customWidth="1"/>
    <col min="816" max="1024" width="9" style="631"/>
    <col min="1025" max="1026" width="3.125" style="631" customWidth="1"/>
    <col min="1027" max="1027" width="5.125" style="631" customWidth="1"/>
    <col min="1028" max="1028" width="3.625" style="631" customWidth="1"/>
    <col min="1029" max="1029" width="4.125" style="631" customWidth="1"/>
    <col min="1030" max="1030" width="3.625" style="631" customWidth="1"/>
    <col min="1031" max="1032" width="4.625" style="631" customWidth="1"/>
    <col min="1033" max="1036" width="4.125" style="631" customWidth="1"/>
    <col min="1037" max="1038" width="4.625" style="631" customWidth="1"/>
    <col min="1039" max="1039" width="3.625" style="631" customWidth="1"/>
    <col min="1040" max="1040" width="4.625" style="631" customWidth="1"/>
    <col min="1041" max="1041" width="3.625" style="631" customWidth="1"/>
    <col min="1042" max="1042" width="4.625" style="631" customWidth="1"/>
    <col min="1043" max="1043" width="3.625" style="631" customWidth="1"/>
    <col min="1044" max="1044" width="4.625" style="631" customWidth="1"/>
    <col min="1045" max="1045" width="3.625" style="631" customWidth="1"/>
    <col min="1046" max="1046" width="4.625" style="631" customWidth="1"/>
    <col min="1047" max="1047" width="5.625" style="631" customWidth="1"/>
    <col min="1048" max="1048" width="3.625" style="631" customWidth="1"/>
    <col min="1049" max="1050" width="4.625" style="631" customWidth="1"/>
    <col min="1051" max="1051" width="5.125" style="631" customWidth="1"/>
    <col min="1052" max="1052" width="4.625" style="631" customWidth="1"/>
    <col min="1053" max="1054" width="3.625" style="631" customWidth="1"/>
    <col min="1055" max="1055" width="5.625" style="631" customWidth="1"/>
    <col min="1056" max="1056" width="3.625" style="631" customWidth="1"/>
    <col min="1057" max="1057" width="4.625" style="631" customWidth="1"/>
    <col min="1058" max="1058" width="5.625" style="631" customWidth="1"/>
    <col min="1059" max="1061" width="6.625" style="631" customWidth="1"/>
    <col min="1062" max="1063" width="11.625" style="631" bestFit="1" customWidth="1"/>
    <col min="1064" max="1064" width="7.5" style="631" bestFit="1" customWidth="1"/>
    <col min="1065" max="1071" width="6.625" style="631" customWidth="1"/>
    <col min="1072" max="1280" width="9" style="631"/>
    <col min="1281" max="1282" width="3.125" style="631" customWidth="1"/>
    <col min="1283" max="1283" width="5.125" style="631" customWidth="1"/>
    <col min="1284" max="1284" width="3.625" style="631" customWidth="1"/>
    <col min="1285" max="1285" width="4.125" style="631" customWidth="1"/>
    <col min="1286" max="1286" width="3.625" style="631" customWidth="1"/>
    <col min="1287" max="1288" width="4.625" style="631" customWidth="1"/>
    <col min="1289" max="1292" width="4.125" style="631" customWidth="1"/>
    <col min="1293" max="1294" width="4.625" style="631" customWidth="1"/>
    <col min="1295" max="1295" width="3.625" style="631" customWidth="1"/>
    <col min="1296" max="1296" width="4.625" style="631" customWidth="1"/>
    <col min="1297" max="1297" width="3.625" style="631" customWidth="1"/>
    <col min="1298" max="1298" width="4.625" style="631" customWidth="1"/>
    <col min="1299" max="1299" width="3.625" style="631" customWidth="1"/>
    <col min="1300" max="1300" width="4.625" style="631" customWidth="1"/>
    <col min="1301" max="1301" width="3.625" style="631" customWidth="1"/>
    <col min="1302" max="1302" width="4.625" style="631" customWidth="1"/>
    <col min="1303" max="1303" width="5.625" style="631" customWidth="1"/>
    <col min="1304" max="1304" width="3.625" style="631" customWidth="1"/>
    <col min="1305" max="1306" width="4.625" style="631" customWidth="1"/>
    <col min="1307" max="1307" width="5.125" style="631" customWidth="1"/>
    <col min="1308" max="1308" width="4.625" style="631" customWidth="1"/>
    <col min="1309" max="1310" width="3.625" style="631" customWidth="1"/>
    <col min="1311" max="1311" width="5.625" style="631" customWidth="1"/>
    <col min="1312" max="1312" width="3.625" style="631" customWidth="1"/>
    <col min="1313" max="1313" width="4.625" style="631" customWidth="1"/>
    <col min="1314" max="1314" width="5.625" style="631" customWidth="1"/>
    <col min="1315" max="1317" width="6.625" style="631" customWidth="1"/>
    <col min="1318" max="1319" width="11.625" style="631" bestFit="1" customWidth="1"/>
    <col min="1320" max="1320" width="7.5" style="631" bestFit="1" customWidth="1"/>
    <col min="1321" max="1327" width="6.625" style="631" customWidth="1"/>
    <col min="1328" max="1536" width="9" style="631"/>
    <col min="1537" max="1538" width="3.125" style="631" customWidth="1"/>
    <col min="1539" max="1539" width="5.125" style="631" customWidth="1"/>
    <col min="1540" max="1540" width="3.625" style="631" customWidth="1"/>
    <col min="1541" max="1541" width="4.125" style="631" customWidth="1"/>
    <col min="1542" max="1542" width="3.625" style="631" customWidth="1"/>
    <col min="1543" max="1544" width="4.625" style="631" customWidth="1"/>
    <col min="1545" max="1548" width="4.125" style="631" customWidth="1"/>
    <col min="1549" max="1550" width="4.625" style="631" customWidth="1"/>
    <col min="1551" max="1551" width="3.625" style="631" customWidth="1"/>
    <col min="1552" max="1552" width="4.625" style="631" customWidth="1"/>
    <col min="1553" max="1553" width="3.625" style="631" customWidth="1"/>
    <col min="1554" max="1554" width="4.625" style="631" customWidth="1"/>
    <col min="1555" max="1555" width="3.625" style="631" customWidth="1"/>
    <col min="1556" max="1556" width="4.625" style="631" customWidth="1"/>
    <col min="1557" max="1557" width="3.625" style="631" customWidth="1"/>
    <col min="1558" max="1558" width="4.625" style="631" customWidth="1"/>
    <col min="1559" max="1559" width="5.625" style="631" customWidth="1"/>
    <col min="1560" max="1560" width="3.625" style="631" customWidth="1"/>
    <col min="1561" max="1562" width="4.625" style="631" customWidth="1"/>
    <col min="1563" max="1563" width="5.125" style="631" customWidth="1"/>
    <col min="1564" max="1564" width="4.625" style="631" customWidth="1"/>
    <col min="1565" max="1566" width="3.625" style="631" customWidth="1"/>
    <col min="1567" max="1567" width="5.625" style="631" customWidth="1"/>
    <col min="1568" max="1568" width="3.625" style="631" customWidth="1"/>
    <col min="1569" max="1569" width="4.625" style="631" customWidth="1"/>
    <col min="1570" max="1570" width="5.625" style="631" customWidth="1"/>
    <col min="1571" max="1573" width="6.625" style="631" customWidth="1"/>
    <col min="1574" max="1575" width="11.625" style="631" bestFit="1" customWidth="1"/>
    <col min="1576" max="1576" width="7.5" style="631" bestFit="1" customWidth="1"/>
    <col min="1577" max="1583" width="6.625" style="631" customWidth="1"/>
    <col min="1584" max="1792" width="9" style="631"/>
    <col min="1793" max="1794" width="3.125" style="631" customWidth="1"/>
    <col min="1795" max="1795" width="5.125" style="631" customWidth="1"/>
    <col min="1796" max="1796" width="3.625" style="631" customWidth="1"/>
    <col min="1797" max="1797" width="4.125" style="631" customWidth="1"/>
    <col min="1798" max="1798" width="3.625" style="631" customWidth="1"/>
    <col min="1799" max="1800" width="4.625" style="631" customWidth="1"/>
    <col min="1801" max="1804" width="4.125" style="631" customWidth="1"/>
    <col min="1805" max="1806" width="4.625" style="631" customWidth="1"/>
    <col min="1807" max="1807" width="3.625" style="631" customWidth="1"/>
    <col min="1808" max="1808" width="4.625" style="631" customWidth="1"/>
    <col min="1809" max="1809" width="3.625" style="631" customWidth="1"/>
    <col min="1810" max="1810" width="4.625" style="631" customWidth="1"/>
    <col min="1811" max="1811" width="3.625" style="631" customWidth="1"/>
    <col min="1812" max="1812" width="4.625" style="631" customWidth="1"/>
    <col min="1813" max="1813" width="3.625" style="631" customWidth="1"/>
    <col min="1814" max="1814" width="4.625" style="631" customWidth="1"/>
    <col min="1815" max="1815" width="5.625" style="631" customWidth="1"/>
    <col min="1816" max="1816" width="3.625" style="631" customWidth="1"/>
    <col min="1817" max="1818" width="4.625" style="631" customWidth="1"/>
    <col min="1819" max="1819" width="5.125" style="631" customWidth="1"/>
    <col min="1820" max="1820" width="4.625" style="631" customWidth="1"/>
    <col min="1821" max="1822" width="3.625" style="631" customWidth="1"/>
    <col min="1823" max="1823" width="5.625" style="631" customWidth="1"/>
    <col min="1824" max="1824" width="3.625" style="631" customWidth="1"/>
    <col min="1825" max="1825" width="4.625" style="631" customWidth="1"/>
    <col min="1826" max="1826" width="5.625" style="631" customWidth="1"/>
    <col min="1827" max="1829" width="6.625" style="631" customWidth="1"/>
    <col min="1830" max="1831" width="11.625" style="631" bestFit="1" customWidth="1"/>
    <col min="1832" max="1832" width="7.5" style="631" bestFit="1" customWidth="1"/>
    <col min="1833" max="1839" width="6.625" style="631" customWidth="1"/>
    <col min="1840" max="2048" width="9" style="631"/>
    <col min="2049" max="2050" width="3.125" style="631" customWidth="1"/>
    <col min="2051" max="2051" width="5.125" style="631" customWidth="1"/>
    <col min="2052" max="2052" width="3.625" style="631" customWidth="1"/>
    <col min="2053" max="2053" width="4.125" style="631" customWidth="1"/>
    <col min="2054" max="2054" width="3.625" style="631" customWidth="1"/>
    <col min="2055" max="2056" width="4.625" style="631" customWidth="1"/>
    <col min="2057" max="2060" width="4.125" style="631" customWidth="1"/>
    <col min="2061" max="2062" width="4.625" style="631" customWidth="1"/>
    <col min="2063" max="2063" width="3.625" style="631" customWidth="1"/>
    <col min="2064" max="2064" width="4.625" style="631" customWidth="1"/>
    <col min="2065" max="2065" width="3.625" style="631" customWidth="1"/>
    <col min="2066" max="2066" width="4.625" style="631" customWidth="1"/>
    <col min="2067" max="2067" width="3.625" style="631" customWidth="1"/>
    <col min="2068" max="2068" width="4.625" style="631" customWidth="1"/>
    <col min="2069" max="2069" width="3.625" style="631" customWidth="1"/>
    <col min="2070" max="2070" width="4.625" style="631" customWidth="1"/>
    <col min="2071" max="2071" width="5.625" style="631" customWidth="1"/>
    <col min="2072" max="2072" width="3.625" style="631" customWidth="1"/>
    <col min="2073" max="2074" width="4.625" style="631" customWidth="1"/>
    <col min="2075" max="2075" width="5.125" style="631" customWidth="1"/>
    <col min="2076" max="2076" width="4.625" style="631" customWidth="1"/>
    <col min="2077" max="2078" width="3.625" style="631" customWidth="1"/>
    <col min="2079" max="2079" width="5.625" style="631" customWidth="1"/>
    <col min="2080" max="2080" width="3.625" style="631" customWidth="1"/>
    <col min="2081" max="2081" width="4.625" style="631" customWidth="1"/>
    <col min="2082" max="2082" width="5.625" style="631" customWidth="1"/>
    <col min="2083" max="2085" width="6.625" style="631" customWidth="1"/>
    <col min="2086" max="2087" width="11.625" style="631" bestFit="1" customWidth="1"/>
    <col min="2088" max="2088" width="7.5" style="631" bestFit="1" customWidth="1"/>
    <col min="2089" max="2095" width="6.625" style="631" customWidth="1"/>
    <col min="2096" max="2304" width="9" style="631"/>
    <col min="2305" max="2306" width="3.125" style="631" customWidth="1"/>
    <col min="2307" max="2307" width="5.125" style="631" customWidth="1"/>
    <col min="2308" max="2308" width="3.625" style="631" customWidth="1"/>
    <col min="2309" max="2309" width="4.125" style="631" customWidth="1"/>
    <col min="2310" max="2310" width="3.625" style="631" customWidth="1"/>
    <col min="2311" max="2312" width="4.625" style="631" customWidth="1"/>
    <col min="2313" max="2316" width="4.125" style="631" customWidth="1"/>
    <col min="2317" max="2318" width="4.625" style="631" customWidth="1"/>
    <col min="2319" max="2319" width="3.625" style="631" customWidth="1"/>
    <col min="2320" max="2320" width="4.625" style="631" customWidth="1"/>
    <col min="2321" max="2321" width="3.625" style="631" customWidth="1"/>
    <col min="2322" max="2322" width="4.625" style="631" customWidth="1"/>
    <col min="2323" max="2323" width="3.625" style="631" customWidth="1"/>
    <col min="2324" max="2324" width="4.625" style="631" customWidth="1"/>
    <col min="2325" max="2325" width="3.625" style="631" customWidth="1"/>
    <col min="2326" max="2326" width="4.625" style="631" customWidth="1"/>
    <col min="2327" max="2327" width="5.625" style="631" customWidth="1"/>
    <col min="2328" max="2328" width="3.625" style="631" customWidth="1"/>
    <col min="2329" max="2330" width="4.625" style="631" customWidth="1"/>
    <col min="2331" max="2331" width="5.125" style="631" customWidth="1"/>
    <col min="2332" max="2332" width="4.625" style="631" customWidth="1"/>
    <col min="2333" max="2334" width="3.625" style="631" customWidth="1"/>
    <col min="2335" max="2335" width="5.625" style="631" customWidth="1"/>
    <col min="2336" max="2336" width="3.625" style="631" customWidth="1"/>
    <col min="2337" max="2337" width="4.625" style="631" customWidth="1"/>
    <col min="2338" max="2338" width="5.625" style="631" customWidth="1"/>
    <col min="2339" max="2341" width="6.625" style="631" customWidth="1"/>
    <col min="2342" max="2343" width="11.625" style="631" bestFit="1" customWidth="1"/>
    <col min="2344" max="2344" width="7.5" style="631" bestFit="1" customWidth="1"/>
    <col min="2345" max="2351" width="6.625" style="631" customWidth="1"/>
    <col min="2352" max="2560" width="9" style="631"/>
    <col min="2561" max="2562" width="3.125" style="631" customWidth="1"/>
    <col min="2563" max="2563" width="5.125" style="631" customWidth="1"/>
    <col min="2564" max="2564" width="3.625" style="631" customWidth="1"/>
    <col min="2565" max="2565" width="4.125" style="631" customWidth="1"/>
    <col min="2566" max="2566" width="3.625" style="631" customWidth="1"/>
    <col min="2567" max="2568" width="4.625" style="631" customWidth="1"/>
    <col min="2569" max="2572" width="4.125" style="631" customWidth="1"/>
    <col min="2573" max="2574" width="4.625" style="631" customWidth="1"/>
    <col min="2575" max="2575" width="3.625" style="631" customWidth="1"/>
    <col min="2576" max="2576" width="4.625" style="631" customWidth="1"/>
    <col min="2577" max="2577" width="3.625" style="631" customWidth="1"/>
    <col min="2578" max="2578" width="4.625" style="631" customWidth="1"/>
    <col min="2579" max="2579" width="3.625" style="631" customWidth="1"/>
    <col min="2580" max="2580" width="4.625" style="631" customWidth="1"/>
    <col min="2581" max="2581" width="3.625" style="631" customWidth="1"/>
    <col min="2582" max="2582" width="4.625" style="631" customWidth="1"/>
    <col min="2583" max="2583" width="5.625" style="631" customWidth="1"/>
    <col min="2584" max="2584" width="3.625" style="631" customWidth="1"/>
    <col min="2585" max="2586" width="4.625" style="631" customWidth="1"/>
    <col min="2587" max="2587" width="5.125" style="631" customWidth="1"/>
    <col min="2588" max="2588" width="4.625" style="631" customWidth="1"/>
    <col min="2589" max="2590" width="3.625" style="631" customWidth="1"/>
    <col min="2591" max="2591" width="5.625" style="631" customWidth="1"/>
    <col min="2592" max="2592" width="3.625" style="631" customWidth="1"/>
    <col min="2593" max="2593" width="4.625" style="631" customWidth="1"/>
    <col min="2594" max="2594" width="5.625" style="631" customWidth="1"/>
    <col min="2595" max="2597" width="6.625" style="631" customWidth="1"/>
    <col min="2598" max="2599" width="11.625" style="631" bestFit="1" customWidth="1"/>
    <col min="2600" max="2600" width="7.5" style="631" bestFit="1" customWidth="1"/>
    <col min="2601" max="2607" width="6.625" style="631" customWidth="1"/>
    <col min="2608" max="2816" width="9" style="631"/>
    <col min="2817" max="2818" width="3.125" style="631" customWidth="1"/>
    <col min="2819" max="2819" width="5.125" style="631" customWidth="1"/>
    <col min="2820" max="2820" width="3.625" style="631" customWidth="1"/>
    <col min="2821" max="2821" width="4.125" style="631" customWidth="1"/>
    <col min="2822" max="2822" width="3.625" style="631" customWidth="1"/>
    <col min="2823" max="2824" width="4.625" style="631" customWidth="1"/>
    <col min="2825" max="2828" width="4.125" style="631" customWidth="1"/>
    <col min="2829" max="2830" width="4.625" style="631" customWidth="1"/>
    <col min="2831" max="2831" width="3.625" style="631" customWidth="1"/>
    <col min="2832" max="2832" width="4.625" style="631" customWidth="1"/>
    <col min="2833" max="2833" width="3.625" style="631" customWidth="1"/>
    <col min="2834" max="2834" width="4.625" style="631" customWidth="1"/>
    <col min="2835" max="2835" width="3.625" style="631" customWidth="1"/>
    <col min="2836" max="2836" width="4.625" style="631" customWidth="1"/>
    <col min="2837" max="2837" width="3.625" style="631" customWidth="1"/>
    <col min="2838" max="2838" width="4.625" style="631" customWidth="1"/>
    <col min="2839" max="2839" width="5.625" style="631" customWidth="1"/>
    <col min="2840" max="2840" width="3.625" style="631" customWidth="1"/>
    <col min="2841" max="2842" width="4.625" style="631" customWidth="1"/>
    <col min="2843" max="2843" width="5.125" style="631" customWidth="1"/>
    <col min="2844" max="2844" width="4.625" style="631" customWidth="1"/>
    <col min="2845" max="2846" width="3.625" style="631" customWidth="1"/>
    <col min="2847" max="2847" width="5.625" style="631" customWidth="1"/>
    <col min="2848" max="2848" width="3.625" style="631" customWidth="1"/>
    <col min="2849" max="2849" width="4.625" style="631" customWidth="1"/>
    <col min="2850" max="2850" width="5.625" style="631" customWidth="1"/>
    <col min="2851" max="2853" width="6.625" style="631" customWidth="1"/>
    <col min="2854" max="2855" width="11.625" style="631" bestFit="1" customWidth="1"/>
    <col min="2856" max="2856" width="7.5" style="631" bestFit="1" customWidth="1"/>
    <col min="2857" max="2863" width="6.625" style="631" customWidth="1"/>
    <col min="2864" max="3072" width="9" style="631"/>
    <col min="3073" max="3074" width="3.125" style="631" customWidth="1"/>
    <col min="3075" max="3075" width="5.125" style="631" customWidth="1"/>
    <col min="3076" max="3076" width="3.625" style="631" customWidth="1"/>
    <col min="3077" max="3077" width="4.125" style="631" customWidth="1"/>
    <col min="3078" max="3078" width="3.625" style="631" customWidth="1"/>
    <col min="3079" max="3080" width="4.625" style="631" customWidth="1"/>
    <col min="3081" max="3084" width="4.125" style="631" customWidth="1"/>
    <col min="3085" max="3086" width="4.625" style="631" customWidth="1"/>
    <col min="3087" max="3087" width="3.625" style="631" customWidth="1"/>
    <col min="3088" max="3088" width="4.625" style="631" customWidth="1"/>
    <col min="3089" max="3089" width="3.625" style="631" customWidth="1"/>
    <col min="3090" max="3090" width="4.625" style="631" customWidth="1"/>
    <col min="3091" max="3091" width="3.625" style="631" customWidth="1"/>
    <col min="3092" max="3092" width="4.625" style="631" customWidth="1"/>
    <col min="3093" max="3093" width="3.625" style="631" customWidth="1"/>
    <col min="3094" max="3094" width="4.625" style="631" customWidth="1"/>
    <col min="3095" max="3095" width="5.625" style="631" customWidth="1"/>
    <col min="3096" max="3096" width="3.625" style="631" customWidth="1"/>
    <col min="3097" max="3098" width="4.625" style="631" customWidth="1"/>
    <col min="3099" max="3099" width="5.125" style="631" customWidth="1"/>
    <col min="3100" max="3100" width="4.625" style="631" customWidth="1"/>
    <col min="3101" max="3102" width="3.625" style="631" customWidth="1"/>
    <col min="3103" max="3103" width="5.625" style="631" customWidth="1"/>
    <col min="3104" max="3104" width="3.625" style="631" customWidth="1"/>
    <col min="3105" max="3105" width="4.625" style="631" customWidth="1"/>
    <col min="3106" max="3106" width="5.625" style="631" customWidth="1"/>
    <col min="3107" max="3109" width="6.625" style="631" customWidth="1"/>
    <col min="3110" max="3111" width="11.625" style="631" bestFit="1" customWidth="1"/>
    <col min="3112" max="3112" width="7.5" style="631" bestFit="1" customWidth="1"/>
    <col min="3113" max="3119" width="6.625" style="631" customWidth="1"/>
    <col min="3120" max="3328" width="9" style="631"/>
    <col min="3329" max="3330" width="3.125" style="631" customWidth="1"/>
    <col min="3331" max="3331" width="5.125" style="631" customWidth="1"/>
    <col min="3332" max="3332" width="3.625" style="631" customWidth="1"/>
    <col min="3333" max="3333" width="4.125" style="631" customWidth="1"/>
    <col min="3334" max="3334" width="3.625" style="631" customWidth="1"/>
    <col min="3335" max="3336" width="4.625" style="631" customWidth="1"/>
    <col min="3337" max="3340" width="4.125" style="631" customWidth="1"/>
    <col min="3341" max="3342" width="4.625" style="631" customWidth="1"/>
    <col min="3343" max="3343" width="3.625" style="631" customWidth="1"/>
    <col min="3344" max="3344" width="4.625" style="631" customWidth="1"/>
    <col min="3345" max="3345" width="3.625" style="631" customWidth="1"/>
    <col min="3346" max="3346" width="4.625" style="631" customWidth="1"/>
    <col min="3347" max="3347" width="3.625" style="631" customWidth="1"/>
    <col min="3348" max="3348" width="4.625" style="631" customWidth="1"/>
    <col min="3349" max="3349" width="3.625" style="631" customWidth="1"/>
    <col min="3350" max="3350" width="4.625" style="631" customWidth="1"/>
    <col min="3351" max="3351" width="5.625" style="631" customWidth="1"/>
    <col min="3352" max="3352" width="3.625" style="631" customWidth="1"/>
    <col min="3353" max="3354" width="4.625" style="631" customWidth="1"/>
    <col min="3355" max="3355" width="5.125" style="631" customWidth="1"/>
    <col min="3356" max="3356" width="4.625" style="631" customWidth="1"/>
    <col min="3357" max="3358" width="3.625" style="631" customWidth="1"/>
    <col min="3359" max="3359" width="5.625" style="631" customWidth="1"/>
    <col min="3360" max="3360" width="3.625" style="631" customWidth="1"/>
    <col min="3361" max="3361" width="4.625" style="631" customWidth="1"/>
    <col min="3362" max="3362" width="5.625" style="631" customWidth="1"/>
    <col min="3363" max="3365" width="6.625" style="631" customWidth="1"/>
    <col min="3366" max="3367" width="11.625" style="631" bestFit="1" customWidth="1"/>
    <col min="3368" max="3368" width="7.5" style="631" bestFit="1" customWidth="1"/>
    <col min="3369" max="3375" width="6.625" style="631" customWidth="1"/>
    <col min="3376" max="3584" width="9" style="631"/>
    <col min="3585" max="3586" width="3.125" style="631" customWidth="1"/>
    <col min="3587" max="3587" width="5.125" style="631" customWidth="1"/>
    <col min="3588" max="3588" width="3.625" style="631" customWidth="1"/>
    <col min="3589" max="3589" width="4.125" style="631" customWidth="1"/>
    <col min="3590" max="3590" width="3.625" style="631" customWidth="1"/>
    <col min="3591" max="3592" width="4.625" style="631" customWidth="1"/>
    <col min="3593" max="3596" width="4.125" style="631" customWidth="1"/>
    <col min="3597" max="3598" width="4.625" style="631" customWidth="1"/>
    <col min="3599" max="3599" width="3.625" style="631" customWidth="1"/>
    <col min="3600" max="3600" width="4.625" style="631" customWidth="1"/>
    <col min="3601" max="3601" width="3.625" style="631" customWidth="1"/>
    <col min="3602" max="3602" width="4.625" style="631" customWidth="1"/>
    <col min="3603" max="3603" width="3.625" style="631" customWidth="1"/>
    <col min="3604" max="3604" width="4.625" style="631" customWidth="1"/>
    <col min="3605" max="3605" width="3.625" style="631" customWidth="1"/>
    <col min="3606" max="3606" width="4.625" style="631" customWidth="1"/>
    <col min="3607" max="3607" width="5.625" style="631" customWidth="1"/>
    <col min="3608" max="3608" width="3.625" style="631" customWidth="1"/>
    <col min="3609" max="3610" width="4.625" style="631" customWidth="1"/>
    <col min="3611" max="3611" width="5.125" style="631" customWidth="1"/>
    <col min="3612" max="3612" width="4.625" style="631" customWidth="1"/>
    <col min="3613" max="3614" width="3.625" style="631" customWidth="1"/>
    <col min="3615" max="3615" width="5.625" style="631" customWidth="1"/>
    <col min="3616" max="3616" width="3.625" style="631" customWidth="1"/>
    <col min="3617" max="3617" width="4.625" style="631" customWidth="1"/>
    <col min="3618" max="3618" width="5.625" style="631" customWidth="1"/>
    <col min="3619" max="3621" width="6.625" style="631" customWidth="1"/>
    <col min="3622" max="3623" width="11.625" style="631" bestFit="1" customWidth="1"/>
    <col min="3624" max="3624" width="7.5" style="631" bestFit="1" customWidth="1"/>
    <col min="3625" max="3631" width="6.625" style="631" customWidth="1"/>
    <col min="3632" max="3840" width="9" style="631"/>
    <col min="3841" max="3842" width="3.125" style="631" customWidth="1"/>
    <col min="3843" max="3843" width="5.125" style="631" customWidth="1"/>
    <col min="3844" max="3844" width="3.625" style="631" customWidth="1"/>
    <col min="3845" max="3845" width="4.125" style="631" customWidth="1"/>
    <col min="3846" max="3846" width="3.625" style="631" customWidth="1"/>
    <col min="3847" max="3848" width="4.625" style="631" customWidth="1"/>
    <col min="3849" max="3852" width="4.125" style="631" customWidth="1"/>
    <col min="3853" max="3854" width="4.625" style="631" customWidth="1"/>
    <col min="3855" max="3855" width="3.625" style="631" customWidth="1"/>
    <col min="3856" max="3856" width="4.625" style="631" customWidth="1"/>
    <col min="3857" max="3857" width="3.625" style="631" customWidth="1"/>
    <col min="3858" max="3858" width="4.625" style="631" customWidth="1"/>
    <col min="3859" max="3859" width="3.625" style="631" customWidth="1"/>
    <col min="3860" max="3860" width="4.625" style="631" customWidth="1"/>
    <col min="3861" max="3861" width="3.625" style="631" customWidth="1"/>
    <col min="3862" max="3862" width="4.625" style="631" customWidth="1"/>
    <col min="3863" max="3863" width="5.625" style="631" customWidth="1"/>
    <col min="3864" max="3864" width="3.625" style="631" customWidth="1"/>
    <col min="3865" max="3866" width="4.625" style="631" customWidth="1"/>
    <col min="3867" max="3867" width="5.125" style="631" customWidth="1"/>
    <col min="3868" max="3868" width="4.625" style="631" customWidth="1"/>
    <col min="3869" max="3870" width="3.625" style="631" customWidth="1"/>
    <col min="3871" max="3871" width="5.625" style="631" customWidth="1"/>
    <col min="3872" max="3872" width="3.625" style="631" customWidth="1"/>
    <col min="3873" max="3873" width="4.625" style="631" customWidth="1"/>
    <col min="3874" max="3874" width="5.625" style="631" customWidth="1"/>
    <col min="3875" max="3877" width="6.625" style="631" customWidth="1"/>
    <col min="3878" max="3879" width="11.625" style="631" bestFit="1" customWidth="1"/>
    <col min="3880" max="3880" width="7.5" style="631" bestFit="1" customWidth="1"/>
    <col min="3881" max="3887" width="6.625" style="631" customWidth="1"/>
    <col min="3888" max="4096" width="9" style="631"/>
    <col min="4097" max="4098" width="3.125" style="631" customWidth="1"/>
    <col min="4099" max="4099" width="5.125" style="631" customWidth="1"/>
    <col min="4100" max="4100" width="3.625" style="631" customWidth="1"/>
    <col min="4101" max="4101" width="4.125" style="631" customWidth="1"/>
    <col min="4102" max="4102" width="3.625" style="631" customWidth="1"/>
    <col min="4103" max="4104" width="4.625" style="631" customWidth="1"/>
    <col min="4105" max="4108" width="4.125" style="631" customWidth="1"/>
    <col min="4109" max="4110" width="4.625" style="631" customWidth="1"/>
    <col min="4111" max="4111" width="3.625" style="631" customWidth="1"/>
    <col min="4112" max="4112" width="4.625" style="631" customWidth="1"/>
    <col min="4113" max="4113" width="3.625" style="631" customWidth="1"/>
    <col min="4114" max="4114" width="4.625" style="631" customWidth="1"/>
    <col min="4115" max="4115" width="3.625" style="631" customWidth="1"/>
    <col min="4116" max="4116" width="4.625" style="631" customWidth="1"/>
    <col min="4117" max="4117" width="3.625" style="631" customWidth="1"/>
    <col min="4118" max="4118" width="4.625" style="631" customWidth="1"/>
    <col min="4119" max="4119" width="5.625" style="631" customWidth="1"/>
    <col min="4120" max="4120" width="3.625" style="631" customWidth="1"/>
    <col min="4121" max="4122" width="4.625" style="631" customWidth="1"/>
    <col min="4123" max="4123" width="5.125" style="631" customWidth="1"/>
    <col min="4124" max="4124" width="4.625" style="631" customWidth="1"/>
    <col min="4125" max="4126" width="3.625" style="631" customWidth="1"/>
    <col min="4127" max="4127" width="5.625" style="631" customWidth="1"/>
    <col min="4128" max="4128" width="3.625" style="631" customWidth="1"/>
    <col min="4129" max="4129" width="4.625" style="631" customWidth="1"/>
    <col min="4130" max="4130" width="5.625" style="631" customWidth="1"/>
    <col min="4131" max="4133" width="6.625" style="631" customWidth="1"/>
    <col min="4134" max="4135" width="11.625" style="631" bestFit="1" customWidth="1"/>
    <col min="4136" max="4136" width="7.5" style="631" bestFit="1" customWidth="1"/>
    <col min="4137" max="4143" width="6.625" style="631" customWidth="1"/>
    <col min="4144" max="4352" width="9" style="631"/>
    <col min="4353" max="4354" width="3.125" style="631" customWidth="1"/>
    <col min="4355" max="4355" width="5.125" style="631" customWidth="1"/>
    <col min="4356" max="4356" width="3.625" style="631" customWidth="1"/>
    <col min="4357" max="4357" width="4.125" style="631" customWidth="1"/>
    <col min="4358" max="4358" width="3.625" style="631" customWidth="1"/>
    <col min="4359" max="4360" width="4.625" style="631" customWidth="1"/>
    <col min="4361" max="4364" width="4.125" style="631" customWidth="1"/>
    <col min="4365" max="4366" width="4.625" style="631" customWidth="1"/>
    <col min="4367" max="4367" width="3.625" style="631" customWidth="1"/>
    <col min="4368" max="4368" width="4.625" style="631" customWidth="1"/>
    <col min="4369" max="4369" width="3.625" style="631" customWidth="1"/>
    <col min="4370" max="4370" width="4.625" style="631" customWidth="1"/>
    <col min="4371" max="4371" width="3.625" style="631" customWidth="1"/>
    <col min="4372" max="4372" width="4.625" style="631" customWidth="1"/>
    <col min="4373" max="4373" width="3.625" style="631" customWidth="1"/>
    <col min="4374" max="4374" width="4.625" style="631" customWidth="1"/>
    <col min="4375" max="4375" width="5.625" style="631" customWidth="1"/>
    <col min="4376" max="4376" width="3.625" style="631" customWidth="1"/>
    <col min="4377" max="4378" width="4.625" style="631" customWidth="1"/>
    <col min="4379" max="4379" width="5.125" style="631" customWidth="1"/>
    <col min="4380" max="4380" width="4.625" style="631" customWidth="1"/>
    <col min="4381" max="4382" width="3.625" style="631" customWidth="1"/>
    <col min="4383" max="4383" width="5.625" style="631" customWidth="1"/>
    <col min="4384" max="4384" width="3.625" style="631" customWidth="1"/>
    <col min="4385" max="4385" width="4.625" style="631" customWidth="1"/>
    <col min="4386" max="4386" width="5.625" style="631" customWidth="1"/>
    <col min="4387" max="4389" width="6.625" style="631" customWidth="1"/>
    <col min="4390" max="4391" width="11.625" style="631" bestFit="1" customWidth="1"/>
    <col min="4392" max="4392" width="7.5" style="631" bestFit="1" customWidth="1"/>
    <col min="4393" max="4399" width="6.625" style="631" customWidth="1"/>
    <col min="4400" max="4608" width="9" style="631"/>
    <col min="4609" max="4610" width="3.125" style="631" customWidth="1"/>
    <col min="4611" max="4611" width="5.125" style="631" customWidth="1"/>
    <col min="4612" max="4612" width="3.625" style="631" customWidth="1"/>
    <col min="4613" max="4613" width="4.125" style="631" customWidth="1"/>
    <col min="4614" max="4614" width="3.625" style="631" customWidth="1"/>
    <col min="4615" max="4616" width="4.625" style="631" customWidth="1"/>
    <col min="4617" max="4620" width="4.125" style="631" customWidth="1"/>
    <col min="4621" max="4622" width="4.625" style="631" customWidth="1"/>
    <col min="4623" max="4623" width="3.625" style="631" customWidth="1"/>
    <col min="4624" max="4624" width="4.625" style="631" customWidth="1"/>
    <col min="4625" max="4625" width="3.625" style="631" customWidth="1"/>
    <col min="4626" max="4626" width="4.625" style="631" customWidth="1"/>
    <col min="4627" max="4627" width="3.625" style="631" customWidth="1"/>
    <col min="4628" max="4628" width="4.625" style="631" customWidth="1"/>
    <col min="4629" max="4629" width="3.625" style="631" customWidth="1"/>
    <col min="4630" max="4630" width="4.625" style="631" customWidth="1"/>
    <col min="4631" max="4631" width="5.625" style="631" customWidth="1"/>
    <col min="4632" max="4632" width="3.625" style="631" customWidth="1"/>
    <col min="4633" max="4634" width="4.625" style="631" customWidth="1"/>
    <col min="4635" max="4635" width="5.125" style="631" customWidth="1"/>
    <col min="4636" max="4636" width="4.625" style="631" customWidth="1"/>
    <col min="4637" max="4638" width="3.625" style="631" customWidth="1"/>
    <col min="4639" max="4639" width="5.625" style="631" customWidth="1"/>
    <col min="4640" max="4640" width="3.625" style="631" customWidth="1"/>
    <col min="4641" max="4641" width="4.625" style="631" customWidth="1"/>
    <col min="4642" max="4642" width="5.625" style="631" customWidth="1"/>
    <col min="4643" max="4645" width="6.625" style="631" customWidth="1"/>
    <col min="4646" max="4647" width="11.625" style="631" bestFit="1" customWidth="1"/>
    <col min="4648" max="4648" width="7.5" style="631" bestFit="1" customWidth="1"/>
    <col min="4649" max="4655" width="6.625" style="631" customWidth="1"/>
    <col min="4656" max="4864" width="9" style="631"/>
    <col min="4865" max="4866" width="3.125" style="631" customWidth="1"/>
    <col min="4867" max="4867" width="5.125" style="631" customWidth="1"/>
    <col min="4868" max="4868" width="3.625" style="631" customWidth="1"/>
    <col min="4869" max="4869" width="4.125" style="631" customWidth="1"/>
    <col min="4870" max="4870" width="3.625" style="631" customWidth="1"/>
    <col min="4871" max="4872" width="4.625" style="631" customWidth="1"/>
    <col min="4873" max="4876" width="4.125" style="631" customWidth="1"/>
    <col min="4877" max="4878" width="4.625" style="631" customWidth="1"/>
    <col min="4879" max="4879" width="3.625" style="631" customWidth="1"/>
    <col min="4880" max="4880" width="4.625" style="631" customWidth="1"/>
    <col min="4881" max="4881" width="3.625" style="631" customWidth="1"/>
    <col min="4882" max="4882" width="4.625" style="631" customWidth="1"/>
    <col min="4883" max="4883" width="3.625" style="631" customWidth="1"/>
    <col min="4884" max="4884" width="4.625" style="631" customWidth="1"/>
    <col min="4885" max="4885" width="3.625" style="631" customWidth="1"/>
    <col min="4886" max="4886" width="4.625" style="631" customWidth="1"/>
    <col min="4887" max="4887" width="5.625" style="631" customWidth="1"/>
    <col min="4888" max="4888" width="3.625" style="631" customWidth="1"/>
    <col min="4889" max="4890" width="4.625" style="631" customWidth="1"/>
    <col min="4891" max="4891" width="5.125" style="631" customWidth="1"/>
    <col min="4892" max="4892" width="4.625" style="631" customWidth="1"/>
    <col min="4893" max="4894" width="3.625" style="631" customWidth="1"/>
    <col min="4895" max="4895" width="5.625" style="631" customWidth="1"/>
    <col min="4896" max="4896" width="3.625" style="631" customWidth="1"/>
    <col min="4897" max="4897" width="4.625" style="631" customWidth="1"/>
    <col min="4898" max="4898" width="5.625" style="631" customWidth="1"/>
    <col min="4899" max="4901" width="6.625" style="631" customWidth="1"/>
    <col min="4902" max="4903" width="11.625" style="631" bestFit="1" customWidth="1"/>
    <col min="4904" max="4904" width="7.5" style="631" bestFit="1" customWidth="1"/>
    <col min="4905" max="4911" width="6.625" style="631" customWidth="1"/>
    <col min="4912" max="5120" width="9" style="631"/>
    <col min="5121" max="5122" width="3.125" style="631" customWidth="1"/>
    <col min="5123" max="5123" width="5.125" style="631" customWidth="1"/>
    <col min="5124" max="5124" width="3.625" style="631" customWidth="1"/>
    <col min="5125" max="5125" width="4.125" style="631" customWidth="1"/>
    <col min="5126" max="5126" width="3.625" style="631" customWidth="1"/>
    <col min="5127" max="5128" width="4.625" style="631" customWidth="1"/>
    <col min="5129" max="5132" width="4.125" style="631" customWidth="1"/>
    <col min="5133" max="5134" width="4.625" style="631" customWidth="1"/>
    <col min="5135" max="5135" width="3.625" style="631" customWidth="1"/>
    <col min="5136" max="5136" width="4.625" style="631" customWidth="1"/>
    <col min="5137" max="5137" width="3.625" style="631" customWidth="1"/>
    <col min="5138" max="5138" width="4.625" style="631" customWidth="1"/>
    <col min="5139" max="5139" width="3.625" style="631" customWidth="1"/>
    <col min="5140" max="5140" width="4.625" style="631" customWidth="1"/>
    <col min="5141" max="5141" width="3.625" style="631" customWidth="1"/>
    <col min="5142" max="5142" width="4.625" style="631" customWidth="1"/>
    <col min="5143" max="5143" width="5.625" style="631" customWidth="1"/>
    <col min="5144" max="5144" width="3.625" style="631" customWidth="1"/>
    <col min="5145" max="5146" width="4.625" style="631" customWidth="1"/>
    <col min="5147" max="5147" width="5.125" style="631" customWidth="1"/>
    <col min="5148" max="5148" width="4.625" style="631" customWidth="1"/>
    <col min="5149" max="5150" width="3.625" style="631" customWidth="1"/>
    <col min="5151" max="5151" width="5.625" style="631" customWidth="1"/>
    <col min="5152" max="5152" width="3.625" style="631" customWidth="1"/>
    <col min="5153" max="5153" width="4.625" style="631" customWidth="1"/>
    <col min="5154" max="5154" width="5.625" style="631" customWidth="1"/>
    <col min="5155" max="5157" width="6.625" style="631" customWidth="1"/>
    <col min="5158" max="5159" width="11.625" style="631" bestFit="1" customWidth="1"/>
    <col min="5160" max="5160" width="7.5" style="631" bestFit="1" customWidth="1"/>
    <col min="5161" max="5167" width="6.625" style="631" customWidth="1"/>
    <col min="5168" max="5376" width="9" style="631"/>
    <col min="5377" max="5378" width="3.125" style="631" customWidth="1"/>
    <col min="5379" max="5379" width="5.125" style="631" customWidth="1"/>
    <col min="5380" max="5380" width="3.625" style="631" customWidth="1"/>
    <col min="5381" max="5381" width="4.125" style="631" customWidth="1"/>
    <col min="5382" max="5382" width="3.625" style="631" customWidth="1"/>
    <col min="5383" max="5384" width="4.625" style="631" customWidth="1"/>
    <col min="5385" max="5388" width="4.125" style="631" customWidth="1"/>
    <col min="5389" max="5390" width="4.625" style="631" customWidth="1"/>
    <col min="5391" max="5391" width="3.625" style="631" customWidth="1"/>
    <col min="5392" max="5392" width="4.625" style="631" customWidth="1"/>
    <col min="5393" max="5393" width="3.625" style="631" customWidth="1"/>
    <col min="5394" max="5394" width="4.625" style="631" customWidth="1"/>
    <col min="5395" max="5395" width="3.625" style="631" customWidth="1"/>
    <col min="5396" max="5396" width="4.625" style="631" customWidth="1"/>
    <col min="5397" max="5397" width="3.625" style="631" customWidth="1"/>
    <col min="5398" max="5398" width="4.625" style="631" customWidth="1"/>
    <col min="5399" max="5399" width="5.625" style="631" customWidth="1"/>
    <col min="5400" max="5400" width="3.625" style="631" customWidth="1"/>
    <col min="5401" max="5402" width="4.625" style="631" customWidth="1"/>
    <col min="5403" max="5403" width="5.125" style="631" customWidth="1"/>
    <col min="5404" max="5404" width="4.625" style="631" customWidth="1"/>
    <col min="5405" max="5406" width="3.625" style="631" customWidth="1"/>
    <col min="5407" max="5407" width="5.625" style="631" customWidth="1"/>
    <col min="5408" max="5408" width="3.625" style="631" customWidth="1"/>
    <col min="5409" max="5409" width="4.625" style="631" customWidth="1"/>
    <col min="5410" max="5410" width="5.625" style="631" customWidth="1"/>
    <col min="5411" max="5413" width="6.625" style="631" customWidth="1"/>
    <col min="5414" max="5415" width="11.625" style="631" bestFit="1" customWidth="1"/>
    <col min="5416" max="5416" width="7.5" style="631" bestFit="1" customWidth="1"/>
    <col min="5417" max="5423" width="6.625" style="631" customWidth="1"/>
    <col min="5424" max="5632" width="9" style="631"/>
    <col min="5633" max="5634" width="3.125" style="631" customWidth="1"/>
    <col min="5635" max="5635" width="5.125" style="631" customWidth="1"/>
    <col min="5636" max="5636" width="3.625" style="631" customWidth="1"/>
    <col min="5637" max="5637" width="4.125" style="631" customWidth="1"/>
    <col min="5638" max="5638" width="3.625" style="631" customWidth="1"/>
    <col min="5639" max="5640" width="4.625" style="631" customWidth="1"/>
    <col min="5641" max="5644" width="4.125" style="631" customWidth="1"/>
    <col min="5645" max="5646" width="4.625" style="631" customWidth="1"/>
    <col min="5647" max="5647" width="3.625" style="631" customWidth="1"/>
    <col min="5648" max="5648" width="4.625" style="631" customWidth="1"/>
    <col min="5649" max="5649" width="3.625" style="631" customWidth="1"/>
    <col min="5650" max="5650" width="4.625" style="631" customWidth="1"/>
    <col min="5651" max="5651" width="3.625" style="631" customWidth="1"/>
    <col min="5652" max="5652" width="4.625" style="631" customWidth="1"/>
    <col min="5653" max="5653" width="3.625" style="631" customWidth="1"/>
    <col min="5654" max="5654" width="4.625" style="631" customWidth="1"/>
    <col min="5655" max="5655" width="5.625" style="631" customWidth="1"/>
    <col min="5656" max="5656" width="3.625" style="631" customWidth="1"/>
    <col min="5657" max="5658" width="4.625" style="631" customWidth="1"/>
    <col min="5659" max="5659" width="5.125" style="631" customWidth="1"/>
    <col min="5660" max="5660" width="4.625" style="631" customWidth="1"/>
    <col min="5661" max="5662" width="3.625" style="631" customWidth="1"/>
    <col min="5663" max="5663" width="5.625" style="631" customWidth="1"/>
    <col min="5664" max="5664" width="3.625" style="631" customWidth="1"/>
    <col min="5665" max="5665" width="4.625" style="631" customWidth="1"/>
    <col min="5666" max="5666" width="5.625" style="631" customWidth="1"/>
    <col min="5667" max="5669" width="6.625" style="631" customWidth="1"/>
    <col min="5670" max="5671" width="11.625" style="631" bestFit="1" customWidth="1"/>
    <col min="5672" max="5672" width="7.5" style="631" bestFit="1" customWidth="1"/>
    <col min="5673" max="5679" width="6.625" style="631" customWidth="1"/>
    <col min="5680" max="5888" width="9" style="631"/>
    <col min="5889" max="5890" width="3.125" style="631" customWidth="1"/>
    <col min="5891" max="5891" width="5.125" style="631" customWidth="1"/>
    <col min="5892" max="5892" width="3.625" style="631" customWidth="1"/>
    <col min="5893" max="5893" width="4.125" style="631" customWidth="1"/>
    <col min="5894" max="5894" width="3.625" style="631" customWidth="1"/>
    <col min="5895" max="5896" width="4.625" style="631" customWidth="1"/>
    <col min="5897" max="5900" width="4.125" style="631" customWidth="1"/>
    <col min="5901" max="5902" width="4.625" style="631" customWidth="1"/>
    <col min="5903" max="5903" width="3.625" style="631" customWidth="1"/>
    <col min="5904" max="5904" width="4.625" style="631" customWidth="1"/>
    <col min="5905" max="5905" width="3.625" style="631" customWidth="1"/>
    <col min="5906" max="5906" width="4.625" style="631" customWidth="1"/>
    <col min="5907" max="5907" width="3.625" style="631" customWidth="1"/>
    <col min="5908" max="5908" width="4.625" style="631" customWidth="1"/>
    <col min="5909" max="5909" width="3.625" style="631" customWidth="1"/>
    <col min="5910" max="5910" width="4.625" style="631" customWidth="1"/>
    <col min="5911" max="5911" width="5.625" style="631" customWidth="1"/>
    <col min="5912" max="5912" width="3.625" style="631" customWidth="1"/>
    <col min="5913" max="5914" width="4.625" style="631" customWidth="1"/>
    <col min="5915" max="5915" width="5.125" style="631" customWidth="1"/>
    <col min="5916" max="5916" width="4.625" style="631" customWidth="1"/>
    <col min="5917" max="5918" width="3.625" style="631" customWidth="1"/>
    <col min="5919" max="5919" width="5.625" style="631" customWidth="1"/>
    <col min="5920" max="5920" width="3.625" style="631" customWidth="1"/>
    <col min="5921" max="5921" width="4.625" style="631" customWidth="1"/>
    <col min="5922" max="5922" width="5.625" style="631" customWidth="1"/>
    <col min="5923" max="5925" width="6.625" style="631" customWidth="1"/>
    <col min="5926" max="5927" width="11.625" style="631" bestFit="1" customWidth="1"/>
    <col min="5928" max="5928" width="7.5" style="631" bestFit="1" customWidth="1"/>
    <col min="5929" max="5935" width="6.625" style="631" customWidth="1"/>
    <col min="5936" max="6144" width="9" style="631"/>
    <col min="6145" max="6146" width="3.125" style="631" customWidth="1"/>
    <col min="6147" max="6147" width="5.125" style="631" customWidth="1"/>
    <col min="6148" max="6148" width="3.625" style="631" customWidth="1"/>
    <col min="6149" max="6149" width="4.125" style="631" customWidth="1"/>
    <col min="6150" max="6150" width="3.625" style="631" customWidth="1"/>
    <col min="6151" max="6152" width="4.625" style="631" customWidth="1"/>
    <col min="6153" max="6156" width="4.125" style="631" customWidth="1"/>
    <col min="6157" max="6158" width="4.625" style="631" customWidth="1"/>
    <col min="6159" max="6159" width="3.625" style="631" customWidth="1"/>
    <col min="6160" max="6160" width="4.625" style="631" customWidth="1"/>
    <col min="6161" max="6161" width="3.625" style="631" customWidth="1"/>
    <col min="6162" max="6162" width="4.625" style="631" customWidth="1"/>
    <col min="6163" max="6163" width="3.625" style="631" customWidth="1"/>
    <col min="6164" max="6164" width="4.625" style="631" customWidth="1"/>
    <col min="6165" max="6165" width="3.625" style="631" customWidth="1"/>
    <col min="6166" max="6166" width="4.625" style="631" customWidth="1"/>
    <col min="6167" max="6167" width="5.625" style="631" customWidth="1"/>
    <col min="6168" max="6168" width="3.625" style="631" customWidth="1"/>
    <col min="6169" max="6170" width="4.625" style="631" customWidth="1"/>
    <col min="6171" max="6171" width="5.125" style="631" customWidth="1"/>
    <col min="6172" max="6172" width="4.625" style="631" customWidth="1"/>
    <col min="6173" max="6174" width="3.625" style="631" customWidth="1"/>
    <col min="6175" max="6175" width="5.625" style="631" customWidth="1"/>
    <col min="6176" max="6176" width="3.625" style="631" customWidth="1"/>
    <col min="6177" max="6177" width="4.625" style="631" customWidth="1"/>
    <col min="6178" max="6178" width="5.625" style="631" customWidth="1"/>
    <col min="6179" max="6181" width="6.625" style="631" customWidth="1"/>
    <col min="6182" max="6183" width="11.625" style="631" bestFit="1" customWidth="1"/>
    <col min="6184" max="6184" width="7.5" style="631" bestFit="1" customWidth="1"/>
    <col min="6185" max="6191" width="6.625" style="631" customWidth="1"/>
    <col min="6192" max="6400" width="9" style="631"/>
    <col min="6401" max="6402" width="3.125" style="631" customWidth="1"/>
    <col min="6403" max="6403" width="5.125" style="631" customWidth="1"/>
    <col min="6404" max="6404" width="3.625" style="631" customWidth="1"/>
    <col min="6405" max="6405" width="4.125" style="631" customWidth="1"/>
    <col min="6406" max="6406" width="3.625" style="631" customWidth="1"/>
    <col min="6407" max="6408" width="4.625" style="631" customWidth="1"/>
    <col min="6409" max="6412" width="4.125" style="631" customWidth="1"/>
    <col min="6413" max="6414" width="4.625" style="631" customWidth="1"/>
    <col min="6415" max="6415" width="3.625" style="631" customWidth="1"/>
    <col min="6416" max="6416" width="4.625" style="631" customWidth="1"/>
    <col min="6417" max="6417" width="3.625" style="631" customWidth="1"/>
    <col min="6418" max="6418" width="4.625" style="631" customWidth="1"/>
    <col min="6419" max="6419" width="3.625" style="631" customWidth="1"/>
    <col min="6420" max="6420" width="4.625" style="631" customWidth="1"/>
    <col min="6421" max="6421" width="3.625" style="631" customWidth="1"/>
    <col min="6422" max="6422" width="4.625" style="631" customWidth="1"/>
    <col min="6423" max="6423" width="5.625" style="631" customWidth="1"/>
    <col min="6424" max="6424" width="3.625" style="631" customWidth="1"/>
    <col min="6425" max="6426" width="4.625" style="631" customWidth="1"/>
    <col min="6427" max="6427" width="5.125" style="631" customWidth="1"/>
    <col min="6428" max="6428" width="4.625" style="631" customWidth="1"/>
    <col min="6429" max="6430" width="3.625" style="631" customWidth="1"/>
    <col min="6431" max="6431" width="5.625" style="631" customWidth="1"/>
    <col min="6432" max="6432" width="3.625" style="631" customWidth="1"/>
    <col min="6433" max="6433" width="4.625" style="631" customWidth="1"/>
    <col min="6434" max="6434" width="5.625" style="631" customWidth="1"/>
    <col min="6435" max="6437" width="6.625" style="631" customWidth="1"/>
    <col min="6438" max="6439" width="11.625" style="631" bestFit="1" customWidth="1"/>
    <col min="6440" max="6440" width="7.5" style="631" bestFit="1" customWidth="1"/>
    <col min="6441" max="6447" width="6.625" style="631" customWidth="1"/>
    <col min="6448" max="6656" width="9" style="631"/>
    <col min="6657" max="6658" width="3.125" style="631" customWidth="1"/>
    <col min="6659" max="6659" width="5.125" style="631" customWidth="1"/>
    <col min="6660" max="6660" width="3.625" style="631" customWidth="1"/>
    <col min="6661" max="6661" width="4.125" style="631" customWidth="1"/>
    <col min="6662" max="6662" width="3.625" style="631" customWidth="1"/>
    <col min="6663" max="6664" width="4.625" style="631" customWidth="1"/>
    <col min="6665" max="6668" width="4.125" style="631" customWidth="1"/>
    <col min="6669" max="6670" width="4.625" style="631" customWidth="1"/>
    <col min="6671" max="6671" width="3.625" style="631" customWidth="1"/>
    <col min="6672" max="6672" width="4.625" style="631" customWidth="1"/>
    <col min="6673" max="6673" width="3.625" style="631" customWidth="1"/>
    <col min="6674" max="6674" width="4.625" style="631" customWidth="1"/>
    <col min="6675" max="6675" width="3.625" style="631" customWidth="1"/>
    <col min="6676" max="6676" width="4.625" style="631" customWidth="1"/>
    <col min="6677" max="6677" width="3.625" style="631" customWidth="1"/>
    <col min="6678" max="6678" width="4.625" style="631" customWidth="1"/>
    <col min="6679" max="6679" width="5.625" style="631" customWidth="1"/>
    <col min="6680" max="6680" width="3.625" style="631" customWidth="1"/>
    <col min="6681" max="6682" width="4.625" style="631" customWidth="1"/>
    <col min="6683" max="6683" width="5.125" style="631" customWidth="1"/>
    <col min="6684" max="6684" width="4.625" style="631" customWidth="1"/>
    <col min="6685" max="6686" width="3.625" style="631" customWidth="1"/>
    <col min="6687" max="6687" width="5.625" style="631" customWidth="1"/>
    <col min="6688" max="6688" width="3.625" style="631" customWidth="1"/>
    <col min="6689" max="6689" width="4.625" style="631" customWidth="1"/>
    <col min="6690" max="6690" width="5.625" style="631" customWidth="1"/>
    <col min="6691" max="6693" width="6.625" style="631" customWidth="1"/>
    <col min="6694" max="6695" width="11.625" style="631" bestFit="1" customWidth="1"/>
    <col min="6696" max="6696" width="7.5" style="631" bestFit="1" customWidth="1"/>
    <col min="6697" max="6703" width="6.625" style="631" customWidth="1"/>
    <col min="6704" max="6912" width="9" style="631"/>
    <col min="6913" max="6914" width="3.125" style="631" customWidth="1"/>
    <col min="6915" max="6915" width="5.125" style="631" customWidth="1"/>
    <col min="6916" max="6916" width="3.625" style="631" customWidth="1"/>
    <col min="6917" max="6917" width="4.125" style="631" customWidth="1"/>
    <col min="6918" max="6918" width="3.625" style="631" customWidth="1"/>
    <col min="6919" max="6920" width="4.625" style="631" customWidth="1"/>
    <col min="6921" max="6924" width="4.125" style="631" customWidth="1"/>
    <col min="6925" max="6926" width="4.625" style="631" customWidth="1"/>
    <col min="6927" max="6927" width="3.625" style="631" customWidth="1"/>
    <col min="6928" max="6928" width="4.625" style="631" customWidth="1"/>
    <col min="6929" max="6929" width="3.625" style="631" customWidth="1"/>
    <col min="6930" max="6930" width="4.625" style="631" customWidth="1"/>
    <col min="6931" max="6931" width="3.625" style="631" customWidth="1"/>
    <col min="6932" max="6932" width="4.625" style="631" customWidth="1"/>
    <col min="6933" max="6933" width="3.625" style="631" customWidth="1"/>
    <col min="6934" max="6934" width="4.625" style="631" customWidth="1"/>
    <col min="6935" max="6935" width="5.625" style="631" customWidth="1"/>
    <col min="6936" max="6936" width="3.625" style="631" customWidth="1"/>
    <col min="6937" max="6938" width="4.625" style="631" customWidth="1"/>
    <col min="6939" max="6939" width="5.125" style="631" customWidth="1"/>
    <col min="6940" max="6940" width="4.625" style="631" customWidth="1"/>
    <col min="6941" max="6942" width="3.625" style="631" customWidth="1"/>
    <col min="6943" max="6943" width="5.625" style="631" customWidth="1"/>
    <col min="6944" max="6944" width="3.625" style="631" customWidth="1"/>
    <col min="6945" max="6945" width="4.625" style="631" customWidth="1"/>
    <col min="6946" max="6946" width="5.625" style="631" customWidth="1"/>
    <col min="6947" max="6949" width="6.625" style="631" customWidth="1"/>
    <col min="6950" max="6951" width="11.625" style="631" bestFit="1" customWidth="1"/>
    <col min="6952" max="6952" width="7.5" style="631" bestFit="1" customWidth="1"/>
    <col min="6953" max="6959" width="6.625" style="631" customWidth="1"/>
    <col min="6960" max="7168" width="9" style="631"/>
    <col min="7169" max="7170" width="3.125" style="631" customWidth="1"/>
    <col min="7171" max="7171" width="5.125" style="631" customWidth="1"/>
    <col min="7172" max="7172" width="3.625" style="631" customWidth="1"/>
    <col min="7173" max="7173" width="4.125" style="631" customWidth="1"/>
    <col min="7174" max="7174" width="3.625" style="631" customWidth="1"/>
    <col min="7175" max="7176" width="4.625" style="631" customWidth="1"/>
    <col min="7177" max="7180" width="4.125" style="631" customWidth="1"/>
    <col min="7181" max="7182" width="4.625" style="631" customWidth="1"/>
    <col min="7183" max="7183" width="3.625" style="631" customWidth="1"/>
    <col min="7184" max="7184" width="4.625" style="631" customWidth="1"/>
    <col min="7185" max="7185" width="3.625" style="631" customWidth="1"/>
    <col min="7186" max="7186" width="4.625" style="631" customWidth="1"/>
    <col min="7187" max="7187" width="3.625" style="631" customWidth="1"/>
    <col min="7188" max="7188" width="4.625" style="631" customWidth="1"/>
    <col min="7189" max="7189" width="3.625" style="631" customWidth="1"/>
    <col min="7190" max="7190" width="4.625" style="631" customWidth="1"/>
    <col min="7191" max="7191" width="5.625" style="631" customWidth="1"/>
    <col min="7192" max="7192" width="3.625" style="631" customWidth="1"/>
    <col min="7193" max="7194" width="4.625" style="631" customWidth="1"/>
    <col min="7195" max="7195" width="5.125" style="631" customWidth="1"/>
    <col min="7196" max="7196" width="4.625" style="631" customWidth="1"/>
    <col min="7197" max="7198" width="3.625" style="631" customWidth="1"/>
    <col min="7199" max="7199" width="5.625" style="631" customWidth="1"/>
    <col min="7200" max="7200" width="3.625" style="631" customWidth="1"/>
    <col min="7201" max="7201" width="4.625" style="631" customWidth="1"/>
    <col min="7202" max="7202" width="5.625" style="631" customWidth="1"/>
    <col min="7203" max="7205" width="6.625" style="631" customWidth="1"/>
    <col min="7206" max="7207" width="11.625" style="631" bestFit="1" customWidth="1"/>
    <col min="7208" max="7208" width="7.5" style="631" bestFit="1" customWidth="1"/>
    <col min="7209" max="7215" width="6.625" style="631" customWidth="1"/>
    <col min="7216" max="7424" width="9" style="631"/>
    <col min="7425" max="7426" width="3.125" style="631" customWidth="1"/>
    <col min="7427" max="7427" width="5.125" style="631" customWidth="1"/>
    <col min="7428" max="7428" width="3.625" style="631" customWidth="1"/>
    <col min="7429" max="7429" width="4.125" style="631" customWidth="1"/>
    <col min="7430" max="7430" width="3.625" style="631" customWidth="1"/>
    <col min="7431" max="7432" width="4.625" style="631" customWidth="1"/>
    <col min="7433" max="7436" width="4.125" style="631" customWidth="1"/>
    <col min="7437" max="7438" width="4.625" style="631" customWidth="1"/>
    <col min="7439" max="7439" width="3.625" style="631" customWidth="1"/>
    <col min="7440" max="7440" width="4.625" style="631" customWidth="1"/>
    <col min="7441" max="7441" width="3.625" style="631" customWidth="1"/>
    <col min="7442" max="7442" width="4.625" style="631" customWidth="1"/>
    <col min="7443" max="7443" width="3.625" style="631" customWidth="1"/>
    <col min="7444" max="7444" width="4.625" style="631" customWidth="1"/>
    <col min="7445" max="7445" width="3.625" style="631" customWidth="1"/>
    <col min="7446" max="7446" width="4.625" style="631" customWidth="1"/>
    <col min="7447" max="7447" width="5.625" style="631" customWidth="1"/>
    <col min="7448" max="7448" width="3.625" style="631" customWidth="1"/>
    <col min="7449" max="7450" width="4.625" style="631" customWidth="1"/>
    <col min="7451" max="7451" width="5.125" style="631" customWidth="1"/>
    <col min="7452" max="7452" width="4.625" style="631" customWidth="1"/>
    <col min="7453" max="7454" width="3.625" style="631" customWidth="1"/>
    <col min="7455" max="7455" width="5.625" style="631" customWidth="1"/>
    <col min="7456" max="7456" width="3.625" style="631" customWidth="1"/>
    <col min="7457" max="7457" width="4.625" style="631" customWidth="1"/>
    <col min="7458" max="7458" width="5.625" style="631" customWidth="1"/>
    <col min="7459" max="7461" width="6.625" style="631" customWidth="1"/>
    <col min="7462" max="7463" width="11.625" style="631" bestFit="1" customWidth="1"/>
    <col min="7464" max="7464" width="7.5" style="631" bestFit="1" customWidth="1"/>
    <col min="7465" max="7471" width="6.625" style="631" customWidth="1"/>
    <col min="7472" max="7680" width="9" style="631"/>
    <col min="7681" max="7682" width="3.125" style="631" customWidth="1"/>
    <col min="7683" max="7683" width="5.125" style="631" customWidth="1"/>
    <col min="7684" max="7684" width="3.625" style="631" customWidth="1"/>
    <col min="7685" max="7685" width="4.125" style="631" customWidth="1"/>
    <col min="7686" max="7686" width="3.625" style="631" customWidth="1"/>
    <col min="7687" max="7688" width="4.625" style="631" customWidth="1"/>
    <col min="7689" max="7692" width="4.125" style="631" customWidth="1"/>
    <col min="7693" max="7694" width="4.625" style="631" customWidth="1"/>
    <col min="7695" max="7695" width="3.625" style="631" customWidth="1"/>
    <col min="7696" max="7696" width="4.625" style="631" customWidth="1"/>
    <col min="7697" max="7697" width="3.625" style="631" customWidth="1"/>
    <col min="7698" max="7698" width="4.625" style="631" customWidth="1"/>
    <col min="7699" max="7699" width="3.625" style="631" customWidth="1"/>
    <col min="7700" max="7700" width="4.625" style="631" customWidth="1"/>
    <col min="7701" max="7701" width="3.625" style="631" customWidth="1"/>
    <col min="7702" max="7702" width="4.625" style="631" customWidth="1"/>
    <col min="7703" max="7703" width="5.625" style="631" customWidth="1"/>
    <col min="7704" max="7704" width="3.625" style="631" customWidth="1"/>
    <col min="7705" max="7706" width="4.625" style="631" customWidth="1"/>
    <col min="7707" max="7707" width="5.125" style="631" customWidth="1"/>
    <col min="7708" max="7708" width="4.625" style="631" customWidth="1"/>
    <col min="7709" max="7710" width="3.625" style="631" customWidth="1"/>
    <col min="7711" max="7711" width="5.625" style="631" customWidth="1"/>
    <col min="7712" max="7712" width="3.625" style="631" customWidth="1"/>
    <col min="7713" max="7713" width="4.625" style="631" customWidth="1"/>
    <col min="7714" max="7714" width="5.625" style="631" customWidth="1"/>
    <col min="7715" max="7717" width="6.625" style="631" customWidth="1"/>
    <col min="7718" max="7719" width="11.625" style="631" bestFit="1" customWidth="1"/>
    <col min="7720" max="7720" width="7.5" style="631" bestFit="1" customWidth="1"/>
    <col min="7721" max="7727" width="6.625" style="631" customWidth="1"/>
    <col min="7728" max="7936" width="9" style="631"/>
    <col min="7937" max="7938" width="3.125" style="631" customWidth="1"/>
    <col min="7939" max="7939" width="5.125" style="631" customWidth="1"/>
    <col min="7940" max="7940" width="3.625" style="631" customWidth="1"/>
    <col min="7941" max="7941" width="4.125" style="631" customWidth="1"/>
    <col min="7942" max="7942" width="3.625" style="631" customWidth="1"/>
    <col min="7943" max="7944" width="4.625" style="631" customWidth="1"/>
    <col min="7945" max="7948" width="4.125" style="631" customWidth="1"/>
    <col min="7949" max="7950" width="4.625" style="631" customWidth="1"/>
    <col min="7951" max="7951" width="3.625" style="631" customWidth="1"/>
    <col min="7952" max="7952" width="4.625" style="631" customWidth="1"/>
    <col min="7953" max="7953" width="3.625" style="631" customWidth="1"/>
    <col min="7954" max="7954" width="4.625" style="631" customWidth="1"/>
    <col min="7955" max="7955" width="3.625" style="631" customWidth="1"/>
    <col min="7956" max="7956" width="4.625" style="631" customWidth="1"/>
    <col min="7957" max="7957" width="3.625" style="631" customWidth="1"/>
    <col min="7958" max="7958" width="4.625" style="631" customWidth="1"/>
    <col min="7959" max="7959" width="5.625" style="631" customWidth="1"/>
    <col min="7960" max="7960" width="3.625" style="631" customWidth="1"/>
    <col min="7961" max="7962" width="4.625" style="631" customWidth="1"/>
    <col min="7963" max="7963" width="5.125" style="631" customWidth="1"/>
    <col min="7964" max="7964" width="4.625" style="631" customWidth="1"/>
    <col min="7965" max="7966" width="3.625" style="631" customWidth="1"/>
    <col min="7967" max="7967" width="5.625" style="631" customWidth="1"/>
    <col min="7968" max="7968" width="3.625" style="631" customWidth="1"/>
    <col min="7969" max="7969" width="4.625" style="631" customWidth="1"/>
    <col min="7970" max="7970" width="5.625" style="631" customWidth="1"/>
    <col min="7971" max="7973" width="6.625" style="631" customWidth="1"/>
    <col min="7974" max="7975" width="11.625" style="631" bestFit="1" customWidth="1"/>
    <col min="7976" max="7976" width="7.5" style="631" bestFit="1" customWidth="1"/>
    <col min="7977" max="7983" width="6.625" style="631" customWidth="1"/>
    <col min="7984" max="8192" width="9" style="631"/>
    <col min="8193" max="8194" width="3.125" style="631" customWidth="1"/>
    <col min="8195" max="8195" width="5.125" style="631" customWidth="1"/>
    <col min="8196" max="8196" width="3.625" style="631" customWidth="1"/>
    <col min="8197" max="8197" width="4.125" style="631" customWidth="1"/>
    <col min="8198" max="8198" width="3.625" style="631" customWidth="1"/>
    <col min="8199" max="8200" width="4.625" style="631" customWidth="1"/>
    <col min="8201" max="8204" width="4.125" style="631" customWidth="1"/>
    <col min="8205" max="8206" width="4.625" style="631" customWidth="1"/>
    <col min="8207" max="8207" width="3.625" style="631" customWidth="1"/>
    <col min="8208" max="8208" width="4.625" style="631" customWidth="1"/>
    <col min="8209" max="8209" width="3.625" style="631" customWidth="1"/>
    <col min="8210" max="8210" width="4.625" style="631" customWidth="1"/>
    <col min="8211" max="8211" width="3.625" style="631" customWidth="1"/>
    <col min="8212" max="8212" width="4.625" style="631" customWidth="1"/>
    <col min="8213" max="8213" width="3.625" style="631" customWidth="1"/>
    <col min="8214" max="8214" width="4.625" style="631" customWidth="1"/>
    <col min="8215" max="8215" width="5.625" style="631" customWidth="1"/>
    <col min="8216" max="8216" width="3.625" style="631" customWidth="1"/>
    <col min="8217" max="8218" width="4.625" style="631" customWidth="1"/>
    <col min="8219" max="8219" width="5.125" style="631" customWidth="1"/>
    <col min="8220" max="8220" width="4.625" style="631" customWidth="1"/>
    <col min="8221" max="8222" width="3.625" style="631" customWidth="1"/>
    <col min="8223" max="8223" width="5.625" style="631" customWidth="1"/>
    <col min="8224" max="8224" width="3.625" style="631" customWidth="1"/>
    <col min="8225" max="8225" width="4.625" style="631" customWidth="1"/>
    <col min="8226" max="8226" width="5.625" style="631" customWidth="1"/>
    <col min="8227" max="8229" width="6.625" style="631" customWidth="1"/>
    <col min="8230" max="8231" width="11.625" style="631" bestFit="1" customWidth="1"/>
    <col min="8232" max="8232" width="7.5" style="631" bestFit="1" customWidth="1"/>
    <col min="8233" max="8239" width="6.625" style="631" customWidth="1"/>
    <col min="8240" max="8448" width="9" style="631"/>
    <col min="8449" max="8450" width="3.125" style="631" customWidth="1"/>
    <col min="8451" max="8451" width="5.125" style="631" customWidth="1"/>
    <col min="8452" max="8452" width="3.625" style="631" customWidth="1"/>
    <col min="8453" max="8453" width="4.125" style="631" customWidth="1"/>
    <col min="8454" max="8454" width="3.625" style="631" customWidth="1"/>
    <col min="8455" max="8456" width="4.625" style="631" customWidth="1"/>
    <col min="8457" max="8460" width="4.125" style="631" customWidth="1"/>
    <col min="8461" max="8462" width="4.625" style="631" customWidth="1"/>
    <col min="8463" max="8463" width="3.625" style="631" customWidth="1"/>
    <col min="8464" max="8464" width="4.625" style="631" customWidth="1"/>
    <col min="8465" max="8465" width="3.625" style="631" customWidth="1"/>
    <col min="8466" max="8466" width="4.625" style="631" customWidth="1"/>
    <col min="8467" max="8467" width="3.625" style="631" customWidth="1"/>
    <col min="8468" max="8468" width="4.625" style="631" customWidth="1"/>
    <col min="8469" max="8469" width="3.625" style="631" customWidth="1"/>
    <col min="8470" max="8470" width="4.625" style="631" customWidth="1"/>
    <col min="8471" max="8471" width="5.625" style="631" customWidth="1"/>
    <col min="8472" max="8472" width="3.625" style="631" customWidth="1"/>
    <col min="8473" max="8474" width="4.625" style="631" customWidth="1"/>
    <col min="8475" max="8475" width="5.125" style="631" customWidth="1"/>
    <col min="8476" max="8476" width="4.625" style="631" customWidth="1"/>
    <col min="8477" max="8478" width="3.625" style="631" customWidth="1"/>
    <col min="8479" max="8479" width="5.625" style="631" customWidth="1"/>
    <col min="8480" max="8480" width="3.625" style="631" customWidth="1"/>
    <col min="8481" max="8481" width="4.625" style="631" customWidth="1"/>
    <col min="8482" max="8482" width="5.625" style="631" customWidth="1"/>
    <col min="8483" max="8485" width="6.625" style="631" customWidth="1"/>
    <col min="8486" max="8487" width="11.625" style="631" bestFit="1" customWidth="1"/>
    <col min="8488" max="8488" width="7.5" style="631" bestFit="1" customWidth="1"/>
    <col min="8489" max="8495" width="6.625" style="631" customWidth="1"/>
    <col min="8496" max="8704" width="9" style="631"/>
    <col min="8705" max="8706" width="3.125" style="631" customWidth="1"/>
    <col min="8707" max="8707" width="5.125" style="631" customWidth="1"/>
    <col min="8708" max="8708" width="3.625" style="631" customWidth="1"/>
    <col min="8709" max="8709" width="4.125" style="631" customWidth="1"/>
    <col min="8710" max="8710" width="3.625" style="631" customWidth="1"/>
    <col min="8711" max="8712" width="4.625" style="631" customWidth="1"/>
    <col min="8713" max="8716" width="4.125" style="631" customWidth="1"/>
    <col min="8717" max="8718" width="4.625" style="631" customWidth="1"/>
    <col min="8719" max="8719" width="3.625" style="631" customWidth="1"/>
    <col min="8720" max="8720" width="4.625" style="631" customWidth="1"/>
    <col min="8721" max="8721" width="3.625" style="631" customWidth="1"/>
    <col min="8722" max="8722" width="4.625" style="631" customWidth="1"/>
    <col min="8723" max="8723" width="3.625" style="631" customWidth="1"/>
    <col min="8724" max="8724" width="4.625" style="631" customWidth="1"/>
    <col min="8725" max="8725" width="3.625" style="631" customWidth="1"/>
    <col min="8726" max="8726" width="4.625" style="631" customWidth="1"/>
    <col min="8727" max="8727" width="5.625" style="631" customWidth="1"/>
    <col min="8728" max="8728" width="3.625" style="631" customWidth="1"/>
    <col min="8729" max="8730" width="4.625" style="631" customWidth="1"/>
    <col min="8731" max="8731" width="5.125" style="631" customWidth="1"/>
    <col min="8732" max="8732" width="4.625" style="631" customWidth="1"/>
    <col min="8733" max="8734" width="3.625" style="631" customWidth="1"/>
    <col min="8735" max="8735" width="5.625" style="631" customWidth="1"/>
    <col min="8736" max="8736" width="3.625" style="631" customWidth="1"/>
    <col min="8737" max="8737" width="4.625" style="631" customWidth="1"/>
    <col min="8738" max="8738" width="5.625" style="631" customWidth="1"/>
    <col min="8739" max="8741" width="6.625" style="631" customWidth="1"/>
    <col min="8742" max="8743" width="11.625" style="631" bestFit="1" customWidth="1"/>
    <col min="8744" max="8744" width="7.5" style="631" bestFit="1" customWidth="1"/>
    <col min="8745" max="8751" width="6.625" style="631" customWidth="1"/>
    <col min="8752" max="8960" width="9" style="631"/>
    <col min="8961" max="8962" width="3.125" style="631" customWidth="1"/>
    <col min="8963" max="8963" width="5.125" style="631" customWidth="1"/>
    <col min="8964" max="8964" width="3.625" style="631" customWidth="1"/>
    <col min="8965" max="8965" width="4.125" style="631" customWidth="1"/>
    <col min="8966" max="8966" width="3.625" style="631" customWidth="1"/>
    <col min="8967" max="8968" width="4.625" style="631" customWidth="1"/>
    <col min="8969" max="8972" width="4.125" style="631" customWidth="1"/>
    <col min="8973" max="8974" width="4.625" style="631" customWidth="1"/>
    <col min="8975" max="8975" width="3.625" style="631" customWidth="1"/>
    <col min="8976" max="8976" width="4.625" style="631" customWidth="1"/>
    <col min="8977" max="8977" width="3.625" style="631" customWidth="1"/>
    <col min="8978" max="8978" width="4.625" style="631" customWidth="1"/>
    <col min="8979" max="8979" width="3.625" style="631" customWidth="1"/>
    <col min="8980" max="8980" width="4.625" style="631" customWidth="1"/>
    <col min="8981" max="8981" width="3.625" style="631" customWidth="1"/>
    <col min="8982" max="8982" width="4.625" style="631" customWidth="1"/>
    <col min="8983" max="8983" width="5.625" style="631" customWidth="1"/>
    <col min="8984" max="8984" width="3.625" style="631" customWidth="1"/>
    <col min="8985" max="8986" width="4.625" style="631" customWidth="1"/>
    <col min="8987" max="8987" width="5.125" style="631" customWidth="1"/>
    <col min="8988" max="8988" width="4.625" style="631" customWidth="1"/>
    <col min="8989" max="8990" width="3.625" style="631" customWidth="1"/>
    <col min="8991" max="8991" width="5.625" style="631" customWidth="1"/>
    <col min="8992" max="8992" width="3.625" style="631" customWidth="1"/>
    <col min="8993" max="8993" width="4.625" style="631" customWidth="1"/>
    <col min="8994" max="8994" width="5.625" style="631" customWidth="1"/>
    <col min="8995" max="8997" width="6.625" style="631" customWidth="1"/>
    <col min="8998" max="8999" width="11.625" style="631" bestFit="1" customWidth="1"/>
    <col min="9000" max="9000" width="7.5" style="631" bestFit="1" customWidth="1"/>
    <col min="9001" max="9007" width="6.625" style="631" customWidth="1"/>
    <col min="9008" max="9216" width="9" style="631"/>
    <col min="9217" max="9218" width="3.125" style="631" customWidth="1"/>
    <col min="9219" max="9219" width="5.125" style="631" customWidth="1"/>
    <col min="9220" max="9220" width="3.625" style="631" customWidth="1"/>
    <col min="9221" max="9221" width="4.125" style="631" customWidth="1"/>
    <col min="9222" max="9222" width="3.625" style="631" customWidth="1"/>
    <col min="9223" max="9224" width="4.625" style="631" customWidth="1"/>
    <col min="9225" max="9228" width="4.125" style="631" customWidth="1"/>
    <col min="9229" max="9230" width="4.625" style="631" customWidth="1"/>
    <col min="9231" max="9231" width="3.625" style="631" customWidth="1"/>
    <col min="9232" max="9232" width="4.625" style="631" customWidth="1"/>
    <col min="9233" max="9233" width="3.625" style="631" customWidth="1"/>
    <col min="9234" max="9234" width="4.625" style="631" customWidth="1"/>
    <col min="9235" max="9235" width="3.625" style="631" customWidth="1"/>
    <col min="9236" max="9236" width="4.625" style="631" customWidth="1"/>
    <col min="9237" max="9237" width="3.625" style="631" customWidth="1"/>
    <col min="9238" max="9238" width="4.625" style="631" customWidth="1"/>
    <col min="9239" max="9239" width="5.625" style="631" customWidth="1"/>
    <col min="9240" max="9240" width="3.625" style="631" customWidth="1"/>
    <col min="9241" max="9242" width="4.625" style="631" customWidth="1"/>
    <col min="9243" max="9243" width="5.125" style="631" customWidth="1"/>
    <col min="9244" max="9244" width="4.625" style="631" customWidth="1"/>
    <col min="9245" max="9246" width="3.625" style="631" customWidth="1"/>
    <col min="9247" max="9247" width="5.625" style="631" customWidth="1"/>
    <col min="9248" max="9248" width="3.625" style="631" customWidth="1"/>
    <col min="9249" max="9249" width="4.625" style="631" customWidth="1"/>
    <col min="9250" max="9250" width="5.625" style="631" customWidth="1"/>
    <col min="9251" max="9253" width="6.625" style="631" customWidth="1"/>
    <col min="9254" max="9255" width="11.625" style="631" bestFit="1" customWidth="1"/>
    <col min="9256" max="9256" width="7.5" style="631" bestFit="1" customWidth="1"/>
    <col min="9257" max="9263" width="6.625" style="631" customWidth="1"/>
    <col min="9264" max="9472" width="9" style="631"/>
    <col min="9473" max="9474" width="3.125" style="631" customWidth="1"/>
    <col min="9475" max="9475" width="5.125" style="631" customWidth="1"/>
    <col min="9476" max="9476" width="3.625" style="631" customWidth="1"/>
    <col min="9477" max="9477" width="4.125" style="631" customWidth="1"/>
    <col min="9478" max="9478" width="3.625" style="631" customWidth="1"/>
    <col min="9479" max="9480" width="4.625" style="631" customWidth="1"/>
    <col min="9481" max="9484" width="4.125" style="631" customWidth="1"/>
    <col min="9485" max="9486" width="4.625" style="631" customWidth="1"/>
    <col min="9487" max="9487" width="3.625" style="631" customWidth="1"/>
    <col min="9488" max="9488" width="4.625" style="631" customWidth="1"/>
    <col min="9489" max="9489" width="3.625" style="631" customWidth="1"/>
    <col min="9490" max="9490" width="4.625" style="631" customWidth="1"/>
    <col min="9491" max="9491" width="3.625" style="631" customWidth="1"/>
    <col min="9492" max="9492" width="4.625" style="631" customWidth="1"/>
    <col min="9493" max="9493" width="3.625" style="631" customWidth="1"/>
    <col min="9494" max="9494" width="4.625" style="631" customWidth="1"/>
    <col min="9495" max="9495" width="5.625" style="631" customWidth="1"/>
    <col min="9496" max="9496" width="3.625" style="631" customWidth="1"/>
    <col min="9497" max="9498" width="4.625" style="631" customWidth="1"/>
    <col min="9499" max="9499" width="5.125" style="631" customWidth="1"/>
    <col min="9500" max="9500" width="4.625" style="631" customWidth="1"/>
    <col min="9501" max="9502" width="3.625" style="631" customWidth="1"/>
    <col min="9503" max="9503" width="5.625" style="631" customWidth="1"/>
    <col min="9504" max="9504" width="3.625" style="631" customWidth="1"/>
    <col min="9505" max="9505" width="4.625" style="631" customWidth="1"/>
    <col min="9506" max="9506" width="5.625" style="631" customWidth="1"/>
    <col min="9507" max="9509" width="6.625" style="631" customWidth="1"/>
    <col min="9510" max="9511" width="11.625" style="631" bestFit="1" customWidth="1"/>
    <col min="9512" max="9512" width="7.5" style="631" bestFit="1" customWidth="1"/>
    <col min="9513" max="9519" width="6.625" style="631" customWidth="1"/>
    <col min="9520" max="9728" width="9" style="631"/>
    <col min="9729" max="9730" width="3.125" style="631" customWidth="1"/>
    <col min="9731" max="9731" width="5.125" style="631" customWidth="1"/>
    <col min="9732" max="9732" width="3.625" style="631" customWidth="1"/>
    <col min="9733" max="9733" width="4.125" style="631" customWidth="1"/>
    <col min="9734" max="9734" width="3.625" style="631" customWidth="1"/>
    <col min="9735" max="9736" width="4.625" style="631" customWidth="1"/>
    <col min="9737" max="9740" width="4.125" style="631" customWidth="1"/>
    <col min="9741" max="9742" width="4.625" style="631" customWidth="1"/>
    <col min="9743" max="9743" width="3.625" style="631" customWidth="1"/>
    <col min="9744" max="9744" width="4.625" style="631" customWidth="1"/>
    <col min="9745" max="9745" width="3.625" style="631" customWidth="1"/>
    <col min="9746" max="9746" width="4.625" style="631" customWidth="1"/>
    <col min="9747" max="9747" width="3.625" style="631" customWidth="1"/>
    <col min="9748" max="9748" width="4.625" style="631" customWidth="1"/>
    <col min="9749" max="9749" width="3.625" style="631" customWidth="1"/>
    <col min="9750" max="9750" width="4.625" style="631" customWidth="1"/>
    <col min="9751" max="9751" width="5.625" style="631" customWidth="1"/>
    <col min="9752" max="9752" width="3.625" style="631" customWidth="1"/>
    <col min="9753" max="9754" width="4.625" style="631" customWidth="1"/>
    <col min="9755" max="9755" width="5.125" style="631" customWidth="1"/>
    <col min="9756" max="9756" width="4.625" style="631" customWidth="1"/>
    <col min="9757" max="9758" width="3.625" style="631" customWidth="1"/>
    <col min="9759" max="9759" width="5.625" style="631" customWidth="1"/>
    <col min="9760" max="9760" width="3.625" style="631" customWidth="1"/>
    <col min="9761" max="9761" width="4.625" style="631" customWidth="1"/>
    <col min="9762" max="9762" width="5.625" style="631" customWidth="1"/>
    <col min="9763" max="9765" width="6.625" style="631" customWidth="1"/>
    <col min="9766" max="9767" width="11.625" style="631" bestFit="1" customWidth="1"/>
    <col min="9768" max="9768" width="7.5" style="631" bestFit="1" customWidth="1"/>
    <col min="9769" max="9775" width="6.625" style="631" customWidth="1"/>
    <col min="9776" max="9984" width="9" style="631"/>
    <col min="9985" max="9986" width="3.125" style="631" customWidth="1"/>
    <col min="9987" max="9987" width="5.125" style="631" customWidth="1"/>
    <col min="9988" max="9988" width="3.625" style="631" customWidth="1"/>
    <col min="9989" max="9989" width="4.125" style="631" customWidth="1"/>
    <col min="9990" max="9990" width="3.625" style="631" customWidth="1"/>
    <col min="9991" max="9992" width="4.625" style="631" customWidth="1"/>
    <col min="9993" max="9996" width="4.125" style="631" customWidth="1"/>
    <col min="9997" max="9998" width="4.625" style="631" customWidth="1"/>
    <col min="9999" max="9999" width="3.625" style="631" customWidth="1"/>
    <col min="10000" max="10000" width="4.625" style="631" customWidth="1"/>
    <col min="10001" max="10001" width="3.625" style="631" customWidth="1"/>
    <col min="10002" max="10002" width="4.625" style="631" customWidth="1"/>
    <col min="10003" max="10003" width="3.625" style="631" customWidth="1"/>
    <col min="10004" max="10004" width="4.625" style="631" customWidth="1"/>
    <col min="10005" max="10005" width="3.625" style="631" customWidth="1"/>
    <col min="10006" max="10006" width="4.625" style="631" customWidth="1"/>
    <col min="10007" max="10007" width="5.625" style="631" customWidth="1"/>
    <col min="10008" max="10008" width="3.625" style="631" customWidth="1"/>
    <col min="10009" max="10010" width="4.625" style="631" customWidth="1"/>
    <col min="10011" max="10011" width="5.125" style="631" customWidth="1"/>
    <col min="10012" max="10012" width="4.625" style="631" customWidth="1"/>
    <col min="10013" max="10014" width="3.625" style="631" customWidth="1"/>
    <col min="10015" max="10015" width="5.625" style="631" customWidth="1"/>
    <col min="10016" max="10016" width="3.625" style="631" customWidth="1"/>
    <col min="10017" max="10017" width="4.625" style="631" customWidth="1"/>
    <col min="10018" max="10018" width="5.625" style="631" customWidth="1"/>
    <col min="10019" max="10021" width="6.625" style="631" customWidth="1"/>
    <col min="10022" max="10023" width="11.625" style="631" bestFit="1" customWidth="1"/>
    <col min="10024" max="10024" width="7.5" style="631" bestFit="1" customWidth="1"/>
    <col min="10025" max="10031" width="6.625" style="631" customWidth="1"/>
    <col min="10032" max="10240" width="9" style="631"/>
    <col min="10241" max="10242" width="3.125" style="631" customWidth="1"/>
    <col min="10243" max="10243" width="5.125" style="631" customWidth="1"/>
    <col min="10244" max="10244" width="3.625" style="631" customWidth="1"/>
    <col min="10245" max="10245" width="4.125" style="631" customWidth="1"/>
    <col min="10246" max="10246" width="3.625" style="631" customWidth="1"/>
    <col min="10247" max="10248" width="4.625" style="631" customWidth="1"/>
    <col min="10249" max="10252" width="4.125" style="631" customWidth="1"/>
    <col min="10253" max="10254" width="4.625" style="631" customWidth="1"/>
    <col min="10255" max="10255" width="3.625" style="631" customWidth="1"/>
    <col min="10256" max="10256" width="4.625" style="631" customWidth="1"/>
    <col min="10257" max="10257" width="3.625" style="631" customWidth="1"/>
    <col min="10258" max="10258" width="4.625" style="631" customWidth="1"/>
    <col min="10259" max="10259" width="3.625" style="631" customWidth="1"/>
    <col min="10260" max="10260" width="4.625" style="631" customWidth="1"/>
    <col min="10261" max="10261" width="3.625" style="631" customWidth="1"/>
    <col min="10262" max="10262" width="4.625" style="631" customWidth="1"/>
    <col min="10263" max="10263" width="5.625" style="631" customWidth="1"/>
    <col min="10264" max="10264" width="3.625" style="631" customWidth="1"/>
    <col min="10265" max="10266" width="4.625" style="631" customWidth="1"/>
    <col min="10267" max="10267" width="5.125" style="631" customWidth="1"/>
    <col min="10268" max="10268" width="4.625" style="631" customWidth="1"/>
    <col min="10269" max="10270" width="3.625" style="631" customWidth="1"/>
    <col min="10271" max="10271" width="5.625" style="631" customWidth="1"/>
    <col min="10272" max="10272" width="3.625" style="631" customWidth="1"/>
    <col min="10273" max="10273" width="4.625" style="631" customWidth="1"/>
    <col min="10274" max="10274" width="5.625" style="631" customWidth="1"/>
    <col min="10275" max="10277" width="6.625" style="631" customWidth="1"/>
    <col min="10278" max="10279" width="11.625" style="631" bestFit="1" customWidth="1"/>
    <col min="10280" max="10280" width="7.5" style="631" bestFit="1" customWidth="1"/>
    <col min="10281" max="10287" width="6.625" style="631" customWidth="1"/>
    <col min="10288" max="10496" width="9" style="631"/>
    <col min="10497" max="10498" width="3.125" style="631" customWidth="1"/>
    <col min="10499" max="10499" width="5.125" style="631" customWidth="1"/>
    <col min="10500" max="10500" width="3.625" style="631" customWidth="1"/>
    <col min="10501" max="10501" width="4.125" style="631" customWidth="1"/>
    <col min="10502" max="10502" width="3.625" style="631" customWidth="1"/>
    <col min="10503" max="10504" width="4.625" style="631" customWidth="1"/>
    <col min="10505" max="10508" width="4.125" style="631" customWidth="1"/>
    <col min="10509" max="10510" width="4.625" style="631" customWidth="1"/>
    <col min="10511" max="10511" width="3.625" style="631" customWidth="1"/>
    <col min="10512" max="10512" width="4.625" style="631" customWidth="1"/>
    <col min="10513" max="10513" width="3.625" style="631" customWidth="1"/>
    <col min="10514" max="10514" width="4.625" style="631" customWidth="1"/>
    <col min="10515" max="10515" width="3.625" style="631" customWidth="1"/>
    <col min="10516" max="10516" width="4.625" style="631" customWidth="1"/>
    <col min="10517" max="10517" width="3.625" style="631" customWidth="1"/>
    <col min="10518" max="10518" width="4.625" style="631" customWidth="1"/>
    <col min="10519" max="10519" width="5.625" style="631" customWidth="1"/>
    <col min="10520" max="10520" width="3.625" style="631" customWidth="1"/>
    <col min="10521" max="10522" width="4.625" style="631" customWidth="1"/>
    <col min="10523" max="10523" width="5.125" style="631" customWidth="1"/>
    <col min="10524" max="10524" width="4.625" style="631" customWidth="1"/>
    <col min="10525" max="10526" width="3.625" style="631" customWidth="1"/>
    <col min="10527" max="10527" width="5.625" style="631" customWidth="1"/>
    <col min="10528" max="10528" width="3.625" style="631" customWidth="1"/>
    <col min="10529" max="10529" width="4.625" style="631" customWidth="1"/>
    <col min="10530" max="10530" width="5.625" style="631" customWidth="1"/>
    <col min="10531" max="10533" width="6.625" style="631" customWidth="1"/>
    <col min="10534" max="10535" width="11.625" style="631" bestFit="1" customWidth="1"/>
    <col min="10536" max="10536" width="7.5" style="631" bestFit="1" customWidth="1"/>
    <col min="10537" max="10543" width="6.625" style="631" customWidth="1"/>
    <col min="10544" max="10752" width="9" style="631"/>
    <col min="10753" max="10754" width="3.125" style="631" customWidth="1"/>
    <col min="10755" max="10755" width="5.125" style="631" customWidth="1"/>
    <col min="10756" max="10756" width="3.625" style="631" customWidth="1"/>
    <col min="10757" max="10757" width="4.125" style="631" customWidth="1"/>
    <col min="10758" max="10758" width="3.625" style="631" customWidth="1"/>
    <col min="10759" max="10760" width="4.625" style="631" customWidth="1"/>
    <col min="10761" max="10764" width="4.125" style="631" customWidth="1"/>
    <col min="10765" max="10766" width="4.625" style="631" customWidth="1"/>
    <col min="10767" max="10767" width="3.625" style="631" customWidth="1"/>
    <col min="10768" max="10768" width="4.625" style="631" customWidth="1"/>
    <col min="10769" max="10769" width="3.625" style="631" customWidth="1"/>
    <col min="10770" max="10770" width="4.625" style="631" customWidth="1"/>
    <col min="10771" max="10771" width="3.625" style="631" customWidth="1"/>
    <col min="10772" max="10772" width="4.625" style="631" customWidth="1"/>
    <col min="10773" max="10773" width="3.625" style="631" customWidth="1"/>
    <col min="10774" max="10774" width="4.625" style="631" customWidth="1"/>
    <col min="10775" max="10775" width="5.625" style="631" customWidth="1"/>
    <col min="10776" max="10776" width="3.625" style="631" customWidth="1"/>
    <col min="10777" max="10778" width="4.625" style="631" customWidth="1"/>
    <col min="10779" max="10779" width="5.125" style="631" customWidth="1"/>
    <col min="10780" max="10780" width="4.625" style="631" customWidth="1"/>
    <col min="10781" max="10782" width="3.625" style="631" customWidth="1"/>
    <col min="10783" max="10783" width="5.625" style="631" customWidth="1"/>
    <col min="10784" max="10784" width="3.625" style="631" customWidth="1"/>
    <col min="10785" max="10785" width="4.625" style="631" customWidth="1"/>
    <col min="10786" max="10786" width="5.625" style="631" customWidth="1"/>
    <col min="10787" max="10789" width="6.625" style="631" customWidth="1"/>
    <col min="10790" max="10791" width="11.625" style="631" bestFit="1" customWidth="1"/>
    <col min="10792" max="10792" width="7.5" style="631" bestFit="1" customWidth="1"/>
    <col min="10793" max="10799" width="6.625" style="631" customWidth="1"/>
    <col min="10800" max="11008" width="9" style="631"/>
    <col min="11009" max="11010" width="3.125" style="631" customWidth="1"/>
    <col min="11011" max="11011" width="5.125" style="631" customWidth="1"/>
    <col min="11012" max="11012" width="3.625" style="631" customWidth="1"/>
    <col min="11013" max="11013" width="4.125" style="631" customWidth="1"/>
    <col min="11014" max="11014" width="3.625" style="631" customWidth="1"/>
    <col min="11015" max="11016" width="4.625" style="631" customWidth="1"/>
    <col min="11017" max="11020" width="4.125" style="631" customWidth="1"/>
    <col min="11021" max="11022" width="4.625" style="631" customWidth="1"/>
    <col min="11023" max="11023" width="3.625" style="631" customWidth="1"/>
    <col min="11024" max="11024" width="4.625" style="631" customWidth="1"/>
    <col min="11025" max="11025" width="3.625" style="631" customWidth="1"/>
    <col min="11026" max="11026" width="4.625" style="631" customWidth="1"/>
    <col min="11027" max="11027" width="3.625" style="631" customWidth="1"/>
    <col min="11028" max="11028" width="4.625" style="631" customWidth="1"/>
    <col min="11029" max="11029" width="3.625" style="631" customWidth="1"/>
    <col min="11030" max="11030" width="4.625" style="631" customWidth="1"/>
    <col min="11031" max="11031" width="5.625" style="631" customWidth="1"/>
    <col min="11032" max="11032" width="3.625" style="631" customWidth="1"/>
    <col min="11033" max="11034" width="4.625" style="631" customWidth="1"/>
    <col min="11035" max="11035" width="5.125" style="631" customWidth="1"/>
    <col min="11036" max="11036" width="4.625" style="631" customWidth="1"/>
    <col min="11037" max="11038" width="3.625" style="631" customWidth="1"/>
    <col min="11039" max="11039" width="5.625" style="631" customWidth="1"/>
    <col min="11040" max="11040" width="3.625" style="631" customWidth="1"/>
    <col min="11041" max="11041" width="4.625" style="631" customWidth="1"/>
    <col min="11042" max="11042" width="5.625" style="631" customWidth="1"/>
    <col min="11043" max="11045" width="6.625" style="631" customWidth="1"/>
    <col min="11046" max="11047" width="11.625" style="631" bestFit="1" customWidth="1"/>
    <col min="11048" max="11048" width="7.5" style="631" bestFit="1" customWidth="1"/>
    <col min="11049" max="11055" width="6.625" style="631" customWidth="1"/>
    <col min="11056" max="11264" width="9" style="631"/>
    <col min="11265" max="11266" width="3.125" style="631" customWidth="1"/>
    <col min="11267" max="11267" width="5.125" style="631" customWidth="1"/>
    <col min="11268" max="11268" width="3.625" style="631" customWidth="1"/>
    <col min="11269" max="11269" width="4.125" style="631" customWidth="1"/>
    <col min="11270" max="11270" width="3.625" style="631" customWidth="1"/>
    <col min="11271" max="11272" width="4.625" style="631" customWidth="1"/>
    <col min="11273" max="11276" width="4.125" style="631" customWidth="1"/>
    <col min="11277" max="11278" width="4.625" style="631" customWidth="1"/>
    <col min="11279" max="11279" width="3.625" style="631" customWidth="1"/>
    <col min="11280" max="11280" width="4.625" style="631" customWidth="1"/>
    <col min="11281" max="11281" width="3.625" style="631" customWidth="1"/>
    <col min="11282" max="11282" width="4.625" style="631" customWidth="1"/>
    <col min="11283" max="11283" width="3.625" style="631" customWidth="1"/>
    <col min="11284" max="11284" width="4.625" style="631" customWidth="1"/>
    <col min="11285" max="11285" width="3.625" style="631" customWidth="1"/>
    <col min="11286" max="11286" width="4.625" style="631" customWidth="1"/>
    <col min="11287" max="11287" width="5.625" style="631" customWidth="1"/>
    <col min="11288" max="11288" width="3.625" style="631" customWidth="1"/>
    <col min="11289" max="11290" width="4.625" style="631" customWidth="1"/>
    <col min="11291" max="11291" width="5.125" style="631" customWidth="1"/>
    <col min="11292" max="11292" width="4.625" style="631" customWidth="1"/>
    <col min="11293" max="11294" width="3.625" style="631" customWidth="1"/>
    <col min="11295" max="11295" width="5.625" style="631" customWidth="1"/>
    <col min="11296" max="11296" width="3.625" style="631" customWidth="1"/>
    <col min="11297" max="11297" width="4.625" style="631" customWidth="1"/>
    <col min="11298" max="11298" width="5.625" style="631" customWidth="1"/>
    <col min="11299" max="11301" width="6.625" style="631" customWidth="1"/>
    <col min="11302" max="11303" width="11.625" style="631" bestFit="1" customWidth="1"/>
    <col min="11304" max="11304" width="7.5" style="631" bestFit="1" customWidth="1"/>
    <col min="11305" max="11311" width="6.625" style="631" customWidth="1"/>
    <col min="11312" max="11520" width="9" style="631"/>
    <col min="11521" max="11522" width="3.125" style="631" customWidth="1"/>
    <col min="11523" max="11523" width="5.125" style="631" customWidth="1"/>
    <col min="11524" max="11524" width="3.625" style="631" customWidth="1"/>
    <col min="11525" max="11525" width="4.125" style="631" customWidth="1"/>
    <col min="11526" max="11526" width="3.625" style="631" customWidth="1"/>
    <col min="11527" max="11528" width="4.625" style="631" customWidth="1"/>
    <col min="11529" max="11532" width="4.125" style="631" customWidth="1"/>
    <col min="11533" max="11534" width="4.625" style="631" customWidth="1"/>
    <col min="11535" max="11535" width="3.625" style="631" customWidth="1"/>
    <col min="11536" max="11536" width="4.625" style="631" customWidth="1"/>
    <col min="11537" max="11537" width="3.625" style="631" customWidth="1"/>
    <col min="11538" max="11538" width="4.625" style="631" customWidth="1"/>
    <col min="11539" max="11539" width="3.625" style="631" customWidth="1"/>
    <col min="11540" max="11540" width="4.625" style="631" customWidth="1"/>
    <col min="11541" max="11541" width="3.625" style="631" customWidth="1"/>
    <col min="11542" max="11542" width="4.625" style="631" customWidth="1"/>
    <col min="11543" max="11543" width="5.625" style="631" customWidth="1"/>
    <col min="11544" max="11544" width="3.625" style="631" customWidth="1"/>
    <col min="11545" max="11546" width="4.625" style="631" customWidth="1"/>
    <col min="11547" max="11547" width="5.125" style="631" customWidth="1"/>
    <col min="11548" max="11548" width="4.625" style="631" customWidth="1"/>
    <col min="11549" max="11550" width="3.625" style="631" customWidth="1"/>
    <col min="11551" max="11551" width="5.625" style="631" customWidth="1"/>
    <col min="11552" max="11552" width="3.625" style="631" customWidth="1"/>
    <col min="11553" max="11553" width="4.625" style="631" customWidth="1"/>
    <col min="11554" max="11554" width="5.625" style="631" customWidth="1"/>
    <col min="11555" max="11557" width="6.625" style="631" customWidth="1"/>
    <col min="11558" max="11559" width="11.625" style="631" bestFit="1" customWidth="1"/>
    <col min="11560" max="11560" width="7.5" style="631" bestFit="1" customWidth="1"/>
    <col min="11561" max="11567" width="6.625" style="631" customWidth="1"/>
    <col min="11568" max="11776" width="9" style="631"/>
    <col min="11777" max="11778" width="3.125" style="631" customWidth="1"/>
    <col min="11779" max="11779" width="5.125" style="631" customWidth="1"/>
    <col min="11780" max="11780" width="3.625" style="631" customWidth="1"/>
    <col min="11781" max="11781" width="4.125" style="631" customWidth="1"/>
    <col min="11782" max="11782" width="3.625" style="631" customWidth="1"/>
    <col min="11783" max="11784" width="4.625" style="631" customWidth="1"/>
    <col min="11785" max="11788" width="4.125" style="631" customWidth="1"/>
    <col min="11789" max="11790" width="4.625" style="631" customWidth="1"/>
    <col min="11791" max="11791" width="3.625" style="631" customWidth="1"/>
    <col min="11792" max="11792" width="4.625" style="631" customWidth="1"/>
    <col min="11793" max="11793" width="3.625" style="631" customWidth="1"/>
    <col min="11794" max="11794" width="4.625" style="631" customWidth="1"/>
    <col min="11795" max="11795" width="3.625" style="631" customWidth="1"/>
    <col min="11796" max="11796" width="4.625" style="631" customWidth="1"/>
    <col min="11797" max="11797" width="3.625" style="631" customWidth="1"/>
    <col min="11798" max="11798" width="4.625" style="631" customWidth="1"/>
    <col min="11799" max="11799" width="5.625" style="631" customWidth="1"/>
    <col min="11800" max="11800" width="3.625" style="631" customWidth="1"/>
    <col min="11801" max="11802" width="4.625" style="631" customWidth="1"/>
    <col min="11803" max="11803" width="5.125" style="631" customWidth="1"/>
    <col min="11804" max="11804" width="4.625" style="631" customWidth="1"/>
    <col min="11805" max="11806" width="3.625" style="631" customWidth="1"/>
    <col min="11807" max="11807" width="5.625" style="631" customWidth="1"/>
    <col min="11808" max="11808" width="3.625" style="631" customWidth="1"/>
    <col min="11809" max="11809" width="4.625" style="631" customWidth="1"/>
    <col min="11810" max="11810" width="5.625" style="631" customWidth="1"/>
    <col min="11811" max="11813" width="6.625" style="631" customWidth="1"/>
    <col min="11814" max="11815" width="11.625" style="631" bestFit="1" customWidth="1"/>
    <col min="11816" max="11816" width="7.5" style="631" bestFit="1" customWidth="1"/>
    <col min="11817" max="11823" width="6.625" style="631" customWidth="1"/>
    <col min="11824" max="12032" width="9" style="631"/>
    <col min="12033" max="12034" width="3.125" style="631" customWidth="1"/>
    <col min="12035" max="12035" width="5.125" style="631" customWidth="1"/>
    <col min="12036" max="12036" width="3.625" style="631" customWidth="1"/>
    <col min="12037" max="12037" width="4.125" style="631" customWidth="1"/>
    <col min="12038" max="12038" width="3.625" style="631" customWidth="1"/>
    <col min="12039" max="12040" width="4.625" style="631" customWidth="1"/>
    <col min="12041" max="12044" width="4.125" style="631" customWidth="1"/>
    <col min="12045" max="12046" width="4.625" style="631" customWidth="1"/>
    <col min="12047" max="12047" width="3.625" style="631" customWidth="1"/>
    <col min="12048" max="12048" width="4.625" style="631" customWidth="1"/>
    <col min="12049" max="12049" width="3.625" style="631" customWidth="1"/>
    <col min="12050" max="12050" width="4.625" style="631" customWidth="1"/>
    <col min="12051" max="12051" width="3.625" style="631" customWidth="1"/>
    <col min="12052" max="12052" width="4.625" style="631" customWidth="1"/>
    <col min="12053" max="12053" width="3.625" style="631" customWidth="1"/>
    <col min="12054" max="12054" width="4.625" style="631" customWidth="1"/>
    <col min="12055" max="12055" width="5.625" style="631" customWidth="1"/>
    <col min="12056" max="12056" width="3.625" style="631" customWidth="1"/>
    <col min="12057" max="12058" width="4.625" style="631" customWidth="1"/>
    <col min="12059" max="12059" width="5.125" style="631" customWidth="1"/>
    <col min="12060" max="12060" width="4.625" style="631" customWidth="1"/>
    <col min="12061" max="12062" width="3.625" style="631" customWidth="1"/>
    <col min="12063" max="12063" width="5.625" style="631" customWidth="1"/>
    <col min="12064" max="12064" width="3.625" style="631" customWidth="1"/>
    <col min="12065" max="12065" width="4.625" style="631" customWidth="1"/>
    <col min="12066" max="12066" width="5.625" style="631" customWidth="1"/>
    <col min="12067" max="12069" width="6.625" style="631" customWidth="1"/>
    <col min="12070" max="12071" width="11.625" style="631" bestFit="1" customWidth="1"/>
    <col min="12072" max="12072" width="7.5" style="631" bestFit="1" customWidth="1"/>
    <col min="12073" max="12079" width="6.625" style="631" customWidth="1"/>
    <col min="12080" max="12288" width="9" style="631"/>
    <col min="12289" max="12290" width="3.125" style="631" customWidth="1"/>
    <col min="12291" max="12291" width="5.125" style="631" customWidth="1"/>
    <col min="12292" max="12292" width="3.625" style="631" customWidth="1"/>
    <col min="12293" max="12293" width="4.125" style="631" customWidth="1"/>
    <col min="12294" max="12294" width="3.625" style="631" customWidth="1"/>
    <col min="12295" max="12296" width="4.625" style="631" customWidth="1"/>
    <col min="12297" max="12300" width="4.125" style="631" customWidth="1"/>
    <col min="12301" max="12302" width="4.625" style="631" customWidth="1"/>
    <col min="12303" max="12303" width="3.625" style="631" customWidth="1"/>
    <col min="12304" max="12304" width="4.625" style="631" customWidth="1"/>
    <col min="12305" max="12305" width="3.625" style="631" customWidth="1"/>
    <col min="12306" max="12306" width="4.625" style="631" customWidth="1"/>
    <col min="12307" max="12307" width="3.625" style="631" customWidth="1"/>
    <col min="12308" max="12308" width="4.625" style="631" customWidth="1"/>
    <col min="12309" max="12309" width="3.625" style="631" customWidth="1"/>
    <col min="12310" max="12310" width="4.625" style="631" customWidth="1"/>
    <col min="12311" max="12311" width="5.625" style="631" customWidth="1"/>
    <col min="12312" max="12312" width="3.625" style="631" customWidth="1"/>
    <col min="12313" max="12314" width="4.625" style="631" customWidth="1"/>
    <col min="12315" max="12315" width="5.125" style="631" customWidth="1"/>
    <col min="12316" max="12316" width="4.625" style="631" customWidth="1"/>
    <col min="12317" max="12318" width="3.625" style="631" customWidth="1"/>
    <col min="12319" max="12319" width="5.625" style="631" customWidth="1"/>
    <col min="12320" max="12320" width="3.625" style="631" customWidth="1"/>
    <col min="12321" max="12321" width="4.625" style="631" customWidth="1"/>
    <col min="12322" max="12322" width="5.625" style="631" customWidth="1"/>
    <col min="12323" max="12325" width="6.625" style="631" customWidth="1"/>
    <col min="12326" max="12327" width="11.625" style="631" bestFit="1" customWidth="1"/>
    <col min="12328" max="12328" width="7.5" style="631" bestFit="1" customWidth="1"/>
    <col min="12329" max="12335" width="6.625" style="631" customWidth="1"/>
    <col min="12336" max="12544" width="9" style="631"/>
    <col min="12545" max="12546" width="3.125" style="631" customWidth="1"/>
    <col min="12547" max="12547" width="5.125" style="631" customWidth="1"/>
    <col min="12548" max="12548" width="3.625" style="631" customWidth="1"/>
    <col min="12549" max="12549" width="4.125" style="631" customWidth="1"/>
    <col min="12550" max="12550" width="3.625" style="631" customWidth="1"/>
    <col min="12551" max="12552" width="4.625" style="631" customWidth="1"/>
    <col min="12553" max="12556" width="4.125" style="631" customWidth="1"/>
    <col min="12557" max="12558" width="4.625" style="631" customWidth="1"/>
    <col min="12559" max="12559" width="3.625" style="631" customWidth="1"/>
    <col min="12560" max="12560" width="4.625" style="631" customWidth="1"/>
    <col min="12561" max="12561" width="3.625" style="631" customWidth="1"/>
    <col min="12562" max="12562" width="4.625" style="631" customWidth="1"/>
    <col min="12563" max="12563" width="3.625" style="631" customWidth="1"/>
    <col min="12564" max="12564" width="4.625" style="631" customWidth="1"/>
    <col min="12565" max="12565" width="3.625" style="631" customWidth="1"/>
    <col min="12566" max="12566" width="4.625" style="631" customWidth="1"/>
    <col min="12567" max="12567" width="5.625" style="631" customWidth="1"/>
    <col min="12568" max="12568" width="3.625" style="631" customWidth="1"/>
    <col min="12569" max="12570" width="4.625" style="631" customWidth="1"/>
    <col min="12571" max="12571" width="5.125" style="631" customWidth="1"/>
    <col min="12572" max="12572" width="4.625" style="631" customWidth="1"/>
    <col min="12573" max="12574" width="3.625" style="631" customWidth="1"/>
    <col min="12575" max="12575" width="5.625" style="631" customWidth="1"/>
    <col min="12576" max="12576" width="3.625" style="631" customWidth="1"/>
    <col min="12577" max="12577" width="4.625" style="631" customWidth="1"/>
    <col min="12578" max="12578" width="5.625" style="631" customWidth="1"/>
    <col min="12579" max="12581" width="6.625" style="631" customWidth="1"/>
    <col min="12582" max="12583" width="11.625" style="631" bestFit="1" customWidth="1"/>
    <col min="12584" max="12584" width="7.5" style="631" bestFit="1" customWidth="1"/>
    <col min="12585" max="12591" width="6.625" style="631" customWidth="1"/>
    <col min="12592" max="12800" width="9" style="631"/>
    <col min="12801" max="12802" width="3.125" style="631" customWidth="1"/>
    <col min="12803" max="12803" width="5.125" style="631" customWidth="1"/>
    <col min="12804" max="12804" width="3.625" style="631" customWidth="1"/>
    <col min="12805" max="12805" width="4.125" style="631" customWidth="1"/>
    <col min="12806" max="12806" width="3.625" style="631" customWidth="1"/>
    <col min="12807" max="12808" width="4.625" style="631" customWidth="1"/>
    <col min="12809" max="12812" width="4.125" style="631" customWidth="1"/>
    <col min="12813" max="12814" width="4.625" style="631" customWidth="1"/>
    <col min="12815" max="12815" width="3.625" style="631" customWidth="1"/>
    <col min="12816" max="12816" width="4.625" style="631" customWidth="1"/>
    <col min="12817" max="12817" width="3.625" style="631" customWidth="1"/>
    <col min="12818" max="12818" width="4.625" style="631" customWidth="1"/>
    <col min="12819" max="12819" width="3.625" style="631" customWidth="1"/>
    <col min="12820" max="12820" width="4.625" style="631" customWidth="1"/>
    <col min="12821" max="12821" width="3.625" style="631" customWidth="1"/>
    <col min="12822" max="12822" width="4.625" style="631" customWidth="1"/>
    <col min="12823" max="12823" width="5.625" style="631" customWidth="1"/>
    <col min="12824" max="12824" width="3.625" style="631" customWidth="1"/>
    <col min="12825" max="12826" width="4.625" style="631" customWidth="1"/>
    <col min="12827" max="12827" width="5.125" style="631" customWidth="1"/>
    <col min="12828" max="12828" width="4.625" style="631" customWidth="1"/>
    <col min="12829" max="12830" width="3.625" style="631" customWidth="1"/>
    <col min="12831" max="12831" width="5.625" style="631" customWidth="1"/>
    <col min="12832" max="12832" width="3.625" style="631" customWidth="1"/>
    <col min="12833" max="12833" width="4.625" style="631" customWidth="1"/>
    <col min="12834" max="12834" width="5.625" style="631" customWidth="1"/>
    <col min="12835" max="12837" width="6.625" style="631" customWidth="1"/>
    <col min="12838" max="12839" width="11.625" style="631" bestFit="1" customWidth="1"/>
    <col min="12840" max="12840" width="7.5" style="631" bestFit="1" customWidth="1"/>
    <col min="12841" max="12847" width="6.625" style="631" customWidth="1"/>
    <col min="12848" max="13056" width="9" style="631"/>
    <col min="13057" max="13058" width="3.125" style="631" customWidth="1"/>
    <col min="13059" max="13059" width="5.125" style="631" customWidth="1"/>
    <col min="13060" max="13060" width="3.625" style="631" customWidth="1"/>
    <col min="13061" max="13061" width="4.125" style="631" customWidth="1"/>
    <col min="13062" max="13062" width="3.625" style="631" customWidth="1"/>
    <col min="13063" max="13064" width="4.625" style="631" customWidth="1"/>
    <col min="13065" max="13068" width="4.125" style="631" customWidth="1"/>
    <col min="13069" max="13070" width="4.625" style="631" customWidth="1"/>
    <col min="13071" max="13071" width="3.625" style="631" customWidth="1"/>
    <col min="13072" max="13072" width="4.625" style="631" customWidth="1"/>
    <col min="13073" max="13073" width="3.625" style="631" customWidth="1"/>
    <col min="13074" max="13074" width="4.625" style="631" customWidth="1"/>
    <col min="13075" max="13075" width="3.625" style="631" customWidth="1"/>
    <col min="13076" max="13076" width="4.625" style="631" customWidth="1"/>
    <col min="13077" max="13077" width="3.625" style="631" customWidth="1"/>
    <col min="13078" max="13078" width="4.625" style="631" customWidth="1"/>
    <col min="13079" max="13079" width="5.625" style="631" customWidth="1"/>
    <col min="13080" max="13080" width="3.625" style="631" customWidth="1"/>
    <col min="13081" max="13082" width="4.625" style="631" customWidth="1"/>
    <col min="13083" max="13083" width="5.125" style="631" customWidth="1"/>
    <col min="13084" max="13084" width="4.625" style="631" customWidth="1"/>
    <col min="13085" max="13086" width="3.625" style="631" customWidth="1"/>
    <col min="13087" max="13087" width="5.625" style="631" customWidth="1"/>
    <col min="13088" max="13088" width="3.625" style="631" customWidth="1"/>
    <col min="13089" max="13089" width="4.625" style="631" customWidth="1"/>
    <col min="13090" max="13090" width="5.625" style="631" customWidth="1"/>
    <col min="13091" max="13093" width="6.625" style="631" customWidth="1"/>
    <col min="13094" max="13095" width="11.625" style="631" bestFit="1" customWidth="1"/>
    <col min="13096" max="13096" width="7.5" style="631" bestFit="1" customWidth="1"/>
    <col min="13097" max="13103" width="6.625" style="631" customWidth="1"/>
    <col min="13104" max="13312" width="9" style="631"/>
    <col min="13313" max="13314" width="3.125" style="631" customWidth="1"/>
    <col min="13315" max="13315" width="5.125" style="631" customWidth="1"/>
    <col min="13316" max="13316" width="3.625" style="631" customWidth="1"/>
    <col min="13317" max="13317" width="4.125" style="631" customWidth="1"/>
    <col min="13318" max="13318" width="3.625" style="631" customWidth="1"/>
    <col min="13319" max="13320" width="4.625" style="631" customWidth="1"/>
    <col min="13321" max="13324" width="4.125" style="631" customWidth="1"/>
    <col min="13325" max="13326" width="4.625" style="631" customWidth="1"/>
    <col min="13327" max="13327" width="3.625" style="631" customWidth="1"/>
    <col min="13328" max="13328" width="4.625" style="631" customWidth="1"/>
    <col min="13329" max="13329" width="3.625" style="631" customWidth="1"/>
    <col min="13330" max="13330" width="4.625" style="631" customWidth="1"/>
    <col min="13331" max="13331" width="3.625" style="631" customWidth="1"/>
    <col min="13332" max="13332" width="4.625" style="631" customWidth="1"/>
    <col min="13333" max="13333" width="3.625" style="631" customWidth="1"/>
    <col min="13334" max="13334" width="4.625" style="631" customWidth="1"/>
    <col min="13335" max="13335" width="5.625" style="631" customWidth="1"/>
    <col min="13336" max="13336" width="3.625" style="631" customWidth="1"/>
    <col min="13337" max="13338" width="4.625" style="631" customWidth="1"/>
    <col min="13339" max="13339" width="5.125" style="631" customWidth="1"/>
    <col min="13340" max="13340" width="4.625" style="631" customWidth="1"/>
    <col min="13341" max="13342" width="3.625" style="631" customWidth="1"/>
    <col min="13343" max="13343" width="5.625" style="631" customWidth="1"/>
    <col min="13344" max="13344" width="3.625" style="631" customWidth="1"/>
    <col min="13345" max="13345" width="4.625" style="631" customWidth="1"/>
    <col min="13346" max="13346" width="5.625" style="631" customWidth="1"/>
    <col min="13347" max="13349" width="6.625" style="631" customWidth="1"/>
    <col min="13350" max="13351" width="11.625" style="631" bestFit="1" customWidth="1"/>
    <col min="13352" max="13352" width="7.5" style="631" bestFit="1" customWidth="1"/>
    <col min="13353" max="13359" width="6.625" style="631" customWidth="1"/>
    <col min="13360" max="13568" width="9" style="631"/>
    <col min="13569" max="13570" width="3.125" style="631" customWidth="1"/>
    <col min="13571" max="13571" width="5.125" style="631" customWidth="1"/>
    <col min="13572" max="13572" width="3.625" style="631" customWidth="1"/>
    <col min="13573" max="13573" width="4.125" style="631" customWidth="1"/>
    <col min="13574" max="13574" width="3.625" style="631" customWidth="1"/>
    <col min="13575" max="13576" width="4.625" style="631" customWidth="1"/>
    <col min="13577" max="13580" width="4.125" style="631" customWidth="1"/>
    <col min="13581" max="13582" width="4.625" style="631" customWidth="1"/>
    <col min="13583" max="13583" width="3.625" style="631" customWidth="1"/>
    <col min="13584" max="13584" width="4.625" style="631" customWidth="1"/>
    <col min="13585" max="13585" width="3.625" style="631" customWidth="1"/>
    <col min="13586" max="13586" width="4.625" style="631" customWidth="1"/>
    <col min="13587" max="13587" width="3.625" style="631" customWidth="1"/>
    <col min="13588" max="13588" width="4.625" style="631" customWidth="1"/>
    <col min="13589" max="13589" width="3.625" style="631" customWidth="1"/>
    <col min="13590" max="13590" width="4.625" style="631" customWidth="1"/>
    <col min="13591" max="13591" width="5.625" style="631" customWidth="1"/>
    <col min="13592" max="13592" width="3.625" style="631" customWidth="1"/>
    <col min="13593" max="13594" width="4.625" style="631" customWidth="1"/>
    <col min="13595" max="13595" width="5.125" style="631" customWidth="1"/>
    <col min="13596" max="13596" width="4.625" style="631" customWidth="1"/>
    <col min="13597" max="13598" width="3.625" style="631" customWidth="1"/>
    <col min="13599" max="13599" width="5.625" style="631" customWidth="1"/>
    <col min="13600" max="13600" width="3.625" style="631" customWidth="1"/>
    <col min="13601" max="13601" width="4.625" style="631" customWidth="1"/>
    <col min="13602" max="13602" width="5.625" style="631" customWidth="1"/>
    <col min="13603" max="13605" width="6.625" style="631" customWidth="1"/>
    <col min="13606" max="13607" width="11.625" style="631" bestFit="1" customWidth="1"/>
    <col min="13608" max="13608" width="7.5" style="631" bestFit="1" customWidth="1"/>
    <col min="13609" max="13615" width="6.625" style="631" customWidth="1"/>
    <col min="13616" max="13824" width="9" style="631"/>
    <col min="13825" max="13826" width="3.125" style="631" customWidth="1"/>
    <col min="13827" max="13827" width="5.125" style="631" customWidth="1"/>
    <col min="13828" max="13828" width="3.625" style="631" customWidth="1"/>
    <col min="13829" max="13829" width="4.125" style="631" customWidth="1"/>
    <col min="13830" max="13830" width="3.625" style="631" customWidth="1"/>
    <col min="13831" max="13832" width="4.625" style="631" customWidth="1"/>
    <col min="13833" max="13836" width="4.125" style="631" customWidth="1"/>
    <col min="13837" max="13838" width="4.625" style="631" customWidth="1"/>
    <col min="13839" max="13839" width="3.625" style="631" customWidth="1"/>
    <col min="13840" max="13840" width="4.625" style="631" customWidth="1"/>
    <col min="13841" max="13841" width="3.625" style="631" customWidth="1"/>
    <col min="13842" max="13842" width="4.625" style="631" customWidth="1"/>
    <col min="13843" max="13843" width="3.625" style="631" customWidth="1"/>
    <col min="13844" max="13844" width="4.625" style="631" customWidth="1"/>
    <col min="13845" max="13845" width="3.625" style="631" customWidth="1"/>
    <col min="13846" max="13846" width="4.625" style="631" customWidth="1"/>
    <col min="13847" max="13847" width="5.625" style="631" customWidth="1"/>
    <col min="13848" max="13848" width="3.625" style="631" customWidth="1"/>
    <col min="13849" max="13850" width="4.625" style="631" customWidth="1"/>
    <col min="13851" max="13851" width="5.125" style="631" customWidth="1"/>
    <col min="13852" max="13852" width="4.625" style="631" customWidth="1"/>
    <col min="13853" max="13854" width="3.625" style="631" customWidth="1"/>
    <col min="13855" max="13855" width="5.625" style="631" customWidth="1"/>
    <col min="13856" max="13856" width="3.625" style="631" customWidth="1"/>
    <col min="13857" max="13857" width="4.625" style="631" customWidth="1"/>
    <col min="13858" max="13858" width="5.625" style="631" customWidth="1"/>
    <col min="13859" max="13861" width="6.625" style="631" customWidth="1"/>
    <col min="13862" max="13863" width="11.625" style="631" bestFit="1" customWidth="1"/>
    <col min="13864" max="13864" width="7.5" style="631" bestFit="1" customWidth="1"/>
    <col min="13865" max="13871" width="6.625" style="631" customWidth="1"/>
    <col min="13872" max="14080" width="9" style="631"/>
    <col min="14081" max="14082" width="3.125" style="631" customWidth="1"/>
    <col min="14083" max="14083" width="5.125" style="631" customWidth="1"/>
    <col min="14084" max="14084" width="3.625" style="631" customWidth="1"/>
    <col min="14085" max="14085" width="4.125" style="631" customWidth="1"/>
    <col min="14086" max="14086" width="3.625" style="631" customWidth="1"/>
    <col min="14087" max="14088" width="4.625" style="631" customWidth="1"/>
    <col min="14089" max="14092" width="4.125" style="631" customWidth="1"/>
    <col min="14093" max="14094" width="4.625" style="631" customWidth="1"/>
    <col min="14095" max="14095" width="3.625" style="631" customWidth="1"/>
    <col min="14096" max="14096" width="4.625" style="631" customWidth="1"/>
    <col min="14097" max="14097" width="3.625" style="631" customWidth="1"/>
    <col min="14098" max="14098" width="4.625" style="631" customWidth="1"/>
    <col min="14099" max="14099" width="3.625" style="631" customWidth="1"/>
    <col min="14100" max="14100" width="4.625" style="631" customWidth="1"/>
    <col min="14101" max="14101" width="3.625" style="631" customWidth="1"/>
    <col min="14102" max="14102" width="4.625" style="631" customWidth="1"/>
    <col min="14103" max="14103" width="5.625" style="631" customWidth="1"/>
    <col min="14104" max="14104" width="3.625" style="631" customWidth="1"/>
    <col min="14105" max="14106" width="4.625" style="631" customWidth="1"/>
    <col min="14107" max="14107" width="5.125" style="631" customWidth="1"/>
    <col min="14108" max="14108" width="4.625" style="631" customWidth="1"/>
    <col min="14109" max="14110" width="3.625" style="631" customWidth="1"/>
    <col min="14111" max="14111" width="5.625" style="631" customWidth="1"/>
    <col min="14112" max="14112" width="3.625" style="631" customWidth="1"/>
    <col min="14113" max="14113" width="4.625" style="631" customWidth="1"/>
    <col min="14114" max="14114" width="5.625" style="631" customWidth="1"/>
    <col min="14115" max="14117" width="6.625" style="631" customWidth="1"/>
    <col min="14118" max="14119" width="11.625" style="631" bestFit="1" customWidth="1"/>
    <col min="14120" max="14120" width="7.5" style="631" bestFit="1" customWidth="1"/>
    <col min="14121" max="14127" width="6.625" style="631" customWidth="1"/>
    <col min="14128" max="14336" width="9" style="631"/>
    <col min="14337" max="14338" width="3.125" style="631" customWidth="1"/>
    <col min="14339" max="14339" width="5.125" style="631" customWidth="1"/>
    <col min="14340" max="14340" width="3.625" style="631" customWidth="1"/>
    <col min="14341" max="14341" width="4.125" style="631" customWidth="1"/>
    <col min="14342" max="14342" width="3.625" style="631" customWidth="1"/>
    <col min="14343" max="14344" width="4.625" style="631" customWidth="1"/>
    <col min="14345" max="14348" width="4.125" style="631" customWidth="1"/>
    <col min="14349" max="14350" width="4.625" style="631" customWidth="1"/>
    <col min="14351" max="14351" width="3.625" style="631" customWidth="1"/>
    <col min="14352" max="14352" width="4.625" style="631" customWidth="1"/>
    <col min="14353" max="14353" width="3.625" style="631" customWidth="1"/>
    <col min="14354" max="14354" width="4.625" style="631" customWidth="1"/>
    <col min="14355" max="14355" width="3.625" style="631" customWidth="1"/>
    <col min="14356" max="14356" width="4.625" style="631" customWidth="1"/>
    <col min="14357" max="14357" width="3.625" style="631" customWidth="1"/>
    <col min="14358" max="14358" width="4.625" style="631" customWidth="1"/>
    <col min="14359" max="14359" width="5.625" style="631" customWidth="1"/>
    <col min="14360" max="14360" width="3.625" style="631" customWidth="1"/>
    <col min="14361" max="14362" width="4.625" style="631" customWidth="1"/>
    <col min="14363" max="14363" width="5.125" style="631" customWidth="1"/>
    <col min="14364" max="14364" width="4.625" style="631" customWidth="1"/>
    <col min="14365" max="14366" width="3.625" style="631" customWidth="1"/>
    <col min="14367" max="14367" width="5.625" style="631" customWidth="1"/>
    <col min="14368" max="14368" width="3.625" style="631" customWidth="1"/>
    <col min="14369" max="14369" width="4.625" style="631" customWidth="1"/>
    <col min="14370" max="14370" width="5.625" style="631" customWidth="1"/>
    <col min="14371" max="14373" width="6.625" style="631" customWidth="1"/>
    <col min="14374" max="14375" width="11.625" style="631" bestFit="1" customWidth="1"/>
    <col min="14376" max="14376" width="7.5" style="631" bestFit="1" customWidth="1"/>
    <col min="14377" max="14383" width="6.625" style="631" customWidth="1"/>
    <col min="14384" max="14592" width="9" style="631"/>
    <col min="14593" max="14594" width="3.125" style="631" customWidth="1"/>
    <col min="14595" max="14595" width="5.125" style="631" customWidth="1"/>
    <col min="14596" max="14596" width="3.625" style="631" customWidth="1"/>
    <col min="14597" max="14597" width="4.125" style="631" customWidth="1"/>
    <col min="14598" max="14598" width="3.625" style="631" customWidth="1"/>
    <col min="14599" max="14600" width="4.625" style="631" customWidth="1"/>
    <col min="14601" max="14604" width="4.125" style="631" customWidth="1"/>
    <col min="14605" max="14606" width="4.625" style="631" customWidth="1"/>
    <col min="14607" max="14607" width="3.625" style="631" customWidth="1"/>
    <col min="14608" max="14608" width="4.625" style="631" customWidth="1"/>
    <col min="14609" max="14609" width="3.625" style="631" customWidth="1"/>
    <col min="14610" max="14610" width="4.625" style="631" customWidth="1"/>
    <col min="14611" max="14611" width="3.625" style="631" customWidth="1"/>
    <col min="14612" max="14612" width="4.625" style="631" customWidth="1"/>
    <col min="14613" max="14613" width="3.625" style="631" customWidth="1"/>
    <col min="14614" max="14614" width="4.625" style="631" customWidth="1"/>
    <col min="14615" max="14615" width="5.625" style="631" customWidth="1"/>
    <col min="14616" max="14616" width="3.625" style="631" customWidth="1"/>
    <col min="14617" max="14618" width="4.625" style="631" customWidth="1"/>
    <col min="14619" max="14619" width="5.125" style="631" customWidth="1"/>
    <col min="14620" max="14620" width="4.625" style="631" customWidth="1"/>
    <col min="14621" max="14622" width="3.625" style="631" customWidth="1"/>
    <col min="14623" max="14623" width="5.625" style="631" customWidth="1"/>
    <col min="14624" max="14624" width="3.625" style="631" customWidth="1"/>
    <col min="14625" max="14625" width="4.625" style="631" customWidth="1"/>
    <col min="14626" max="14626" width="5.625" style="631" customWidth="1"/>
    <col min="14627" max="14629" width="6.625" style="631" customWidth="1"/>
    <col min="14630" max="14631" width="11.625" style="631" bestFit="1" customWidth="1"/>
    <col min="14632" max="14632" width="7.5" style="631" bestFit="1" customWidth="1"/>
    <col min="14633" max="14639" width="6.625" style="631" customWidth="1"/>
    <col min="14640" max="14848" width="9" style="631"/>
    <col min="14849" max="14850" width="3.125" style="631" customWidth="1"/>
    <col min="14851" max="14851" width="5.125" style="631" customWidth="1"/>
    <col min="14852" max="14852" width="3.625" style="631" customWidth="1"/>
    <col min="14853" max="14853" width="4.125" style="631" customWidth="1"/>
    <col min="14854" max="14854" width="3.625" style="631" customWidth="1"/>
    <col min="14855" max="14856" width="4.625" style="631" customWidth="1"/>
    <col min="14857" max="14860" width="4.125" style="631" customWidth="1"/>
    <col min="14861" max="14862" width="4.625" style="631" customWidth="1"/>
    <col min="14863" max="14863" width="3.625" style="631" customWidth="1"/>
    <col min="14864" max="14864" width="4.625" style="631" customWidth="1"/>
    <col min="14865" max="14865" width="3.625" style="631" customWidth="1"/>
    <col min="14866" max="14866" width="4.625" style="631" customWidth="1"/>
    <col min="14867" max="14867" width="3.625" style="631" customWidth="1"/>
    <col min="14868" max="14868" width="4.625" style="631" customWidth="1"/>
    <col min="14869" max="14869" width="3.625" style="631" customWidth="1"/>
    <col min="14870" max="14870" width="4.625" style="631" customWidth="1"/>
    <col min="14871" max="14871" width="5.625" style="631" customWidth="1"/>
    <col min="14872" max="14872" width="3.625" style="631" customWidth="1"/>
    <col min="14873" max="14874" width="4.625" style="631" customWidth="1"/>
    <col min="14875" max="14875" width="5.125" style="631" customWidth="1"/>
    <col min="14876" max="14876" width="4.625" style="631" customWidth="1"/>
    <col min="14877" max="14878" width="3.625" style="631" customWidth="1"/>
    <col min="14879" max="14879" width="5.625" style="631" customWidth="1"/>
    <col min="14880" max="14880" width="3.625" style="631" customWidth="1"/>
    <col min="14881" max="14881" width="4.625" style="631" customWidth="1"/>
    <col min="14882" max="14882" width="5.625" style="631" customWidth="1"/>
    <col min="14883" max="14885" width="6.625" style="631" customWidth="1"/>
    <col min="14886" max="14887" width="11.625" style="631" bestFit="1" customWidth="1"/>
    <col min="14888" max="14888" width="7.5" style="631" bestFit="1" customWidth="1"/>
    <col min="14889" max="14895" width="6.625" style="631" customWidth="1"/>
    <col min="14896" max="15104" width="9" style="631"/>
    <col min="15105" max="15106" width="3.125" style="631" customWidth="1"/>
    <col min="15107" max="15107" width="5.125" style="631" customWidth="1"/>
    <col min="15108" max="15108" width="3.625" style="631" customWidth="1"/>
    <col min="15109" max="15109" width="4.125" style="631" customWidth="1"/>
    <col min="15110" max="15110" width="3.625" style="631" customWidth="1"/>
    <col min="15111" max="15112" width="4.625" style="631" customWidth="1"/>
    <col min="15113" max="15116" width="4.125" style="631" customWidth="1"/>
    <col min="15117" max="15118" width="4.625" style="631" customWidth="1"/>
    <col min="15119" max="15119" width="3.625" style="631" customWidth="1"/>
    <col min="15120" max="15120" width="4.625" style="631" customWidth="1"/>
    <col min="15121" max="15121" width="3.625" style="631" customWidth="1"/>
    <col min="15122" max="15122" width="4.625" style="631" customWidth="1"/>
    <col min="15123" max="15123" width="3.625" style="631" customWidth="1"/>
    <col min="15124" max="15124" width="4.625" style="631" customWidth="1"/>
    <col min="15125" max="15125" width="3.625" style="631" customWidth="1"/>
    <col min="15126" max="15126" width="4.625" style="631" customWidth="1"/>
    <col min="15127" max="15127" width="5.625" style="631" customWidth="1"/>
    <col min="15128" max="15128" width="3.625" style="631" customWidth="1"/>
    <col min="15129" max="15130" width="4.625" style="631" customWidth="1"/>
    <col min="15131" max="15131" width="5.125" style="631" customWidth="1"/>
    <col min="15132" max="15132" width="4.625" style="631" customWidth="1"/>
    <col min="15133" max="15134" width="3.625" style="631" customWidth="1"/>
    <col min="15135" max="15135" width="5.625" style="631" customWidth="1"/>
    <col min="15136" max="15136" width="3.625" style="631" customWidth="1"/>
    <col min="15137" max="15137" width="4.625" style="631" customWidth="1"/>
    <col min="15138" max="15138" width="5.625" style="631" customWidth="1"/>
    <col min="15139" max="15141" width="6.625" style="631" customWidth="1"/>
    <col min="15142" max="15143" width="11.625" style="631" bestFit="1" customWidth="1"/>
    <col min="15144" max="15144" width="7.5" style="631" bestFit="1" customWidth="1"/>
    <col min="15145" max="15151" width="6.625" style="631" customWidth="1"/>
    <col min="15152" max="15360" width="9" style="631"/>
    <col min="15361" max="15362" width="3.125" style="631" customWidth="1"/>
    <col min="15363" max="15363" width="5.125" style="631" customWidth="1"/>
    <col min="15364" max="15364" width="3.625" style="631" customWidth="1"/>
    <col min="15365" max="15365" width="4.125" style="631" customWidth="1"/>
    <col min="15366" max="15366" width="3.625" style="631" customWidth="1"/>
    <col min="15367" max="15368" width="4.625" style="631" customWidth="1"/>
    <col min="15369" max="15372" width="4.125" style="631" customWidth="1"/>
    <col min="15373" max="15374" width="4.625" style="631" customWidth="1"/>
    <col min="15375" max="15375" width="3.625" style="631" customWidth="1"/>
    <col min="15376" max="15376" width="4.625" style="631" customWidth="1"/>
    <col min="15377" max="15377" width="3.625" style="631" customWidth="1"/>
    <col min="15378" max="15378" width="4.625" style="631" customWidth="1"/>
    <col min="15379" max="15379" width="3.625" style="631" customWidth="1"/>
    <col min="15380" max="15380" width="4.625" style="631" customWidth="1"/>
    <col min="15381" max="15381" width="3.625" style="631" customWidth="1"/>
    <col min="15382" max="15382" width="4.625" style="631" customWidth="1"/>
    <col min="15383" max="15383" width="5.625" style="631" customWidth="1"/>
    <col min="15384" max="15384" width="3.625" style="631" customWidth="1"/>
    <col min="15385" max="15386" width="4.625" style="631" customWidth="1"/>
    <col min="15387" max="15387" width="5.125" style="631" customWidth="1"/>
    <col min="15388" max="15388" width="4.625" style="631" customWidth="1"/>
    <col min="15389" max="15390" width="3.625" style="631" customWidth="1"/>
    <col min="15391" max="15391" width="5.625" style="631" customWidth="1"/>
    <col min="15392" max="15392" width="3.625" style="631" customWidth="1"/>
    <col min="15393" max="15393" width="4.625" style="631" customWidth="1"/>
    <col min="15394" max="15394" width="5.625" style="631" customWidth="1"/>
    <col min="15395" max="15397" width="6.625" style="631" customWidth="1"/>
    <col min="15398" max="15399" width="11.625" style="631" bestFit="1" customWidth="1"/>
    <col min="15400" max="15400" width="7.5" style="631" bestFit="1" customWidth="1"/>
    <col min="15401" max="15407" width="6.625" style="631" customWidth="1"/>
    <col min="15408" max="15616" width="9" style="631"/>
    <col min="15617" max="15618" width="3.125" style="631" customWidth="1"/>
    <col min="15619" max="15619" width="5.125" style="631" customWidth="1"/>
    <col min="15620" max="15620" width="3.625" style="631" customWidth="1"/>
    <col min="15621" max="15621" width="4.125" style="631" customWidth="1"/>
    <col min="15622" max="15622" width="3.625" style="631" customWidth="1"/>
    <col min="15623" max="15624" width="4.625" style="631" customWidth="1"/>
    <col min="15625" max="15628" width="4.125" style="631" customWidth="1"/>
    <col min="15629" max="15630" width="4.625" style="631" customWidth="1"/>
    <col min="15631" max="15631" width="3.625" style="631" customWidth="1"/>
    <col min="15632" max="15632" width="4.625" style="631" customWidth="1"/>
    <col min="15633" max="15633" width="3.625" style="631" customWidth="1"/>
    <col min="15634" max="15634" width="4.625" style="631" customWidth="1"/>
    <col min="15635" max="15635" width="3.625" style="631" customWidth="1"/>
    <col min="15636" max="15636" width="4.625" style="631" customWidth="1"/>
    <col min="15637" max="15637" width="3.625" style="631" customWidth="1"/>
    <col min="15638" max="15638" width="4.625" style="631" customWidth="1"/>
    <col min="15639" max="15639" width="5.625" style="631" customWidth="1"/>
    <col min="15640" max="15640" width="3.625" style="631" customWidth="1"/>
    <col min="15641" max="15642" width="4.625" style="631" customWidth="1"/>
    <col min="15643" max="15643" width="5.125" style="631" customWidth="1"/>
    <col min="15644" max="15644" width="4.625" style="631" customWidth="1"/>
    <col min="15645" max="15646" width="3.625" style="631" customWidth="1"/>
    <col min="15647" max="15647" width="5.625" style="631" customWidth="1"/>
    <col min="15648" max="15648" width="3.625" style="631" customWidth="1"/>
    <col min="15649" max="15649" width="4.625" style="631" customWidth="1"/>
    <col min="15650" max="15650" width="5.625" style="631" customWidth="1"/>
    <col min="15651" max="15653" width="6.625" style="631" customWidth="1"/>
    <col min="15654" max="15655" width="11.625" style="631" bestFit="1" customWidth="1"/>
    <col min="15656" max="15656" width="7.5" style="631" bestFit="1" customWidth="1"/>
    <col min="15657" max="15663" width="6.625" style="631" customWidth="1"/>
    <col min="15664" max="15872" width="9" style="631"/>
    <col min="15873" max="15874" width="3.125" style="631" customWidth="1"/>
    <col min="15875" max="15875" width="5.125" style="631" customWidth="1"/>
    <col min="15876" max="15876" width="3.625" style="631" customWidth="1"/>
    <col min="15877" max="15877" width="4.125" style="631" customWidth="1"/>
    <col min="15878" max="15878" width="3.625" style="631" customWidth="1"/>
    <col min="15879" max="15880" width="4.625" style="631" customWidth="1"/>
    <col min="15881" max="15884" width="4.125" style="631" customWidth="1"/>
    <col min="15885" max="15886" width="4.625" style="631" customWidth="1"/>
    <col min="15887" max="15887" width="3.625" style="631" customWidth="1"/>
    <col min="15888" max="15888" width="4.625" style="631" customWidth="1"/>
    <col min="15889" max="15889" width="3.625" style="631" customWidth="1"/>
    <col min="15890" max="15890" width="4.625" style="631" customWidth="1"/>
    <col min="15891" max="15891" width="3.625" style="631" customWidth="1"/>
    <col min="15892" max="15892" width="4.625" style="631" customWidth="1"/>
    <col min="15893" max="15893" width="3.625" style="631" customWidth="1"/>
    <col min="15894" max="15894" width="4.625" style="631" customWidth="1"/>
    <col min="15895" max="15895" width="5.625" style="631" customWidth="1"/>
    <col min="15896" max="15896" width="3.625" style="631" customWidth="1"/>
    <col min="15897" max="15898" width="4.625" style="631" customWidth="1"/>
    <col min="15899" max="15899" width="5.125" style="631" customWidth="1"/>
    <col min="15900" max="15900" width="4.625" style="631" customWidth="1"/>
    <col min="15901" max="15902" width="3.625" style="631" customWidth="1"/>
    <col min="15903" max="15903" width="5.625" style="631" customWidth="1"/>
    <col min="15904" max="15904" width="3.625" style="631" customWidth="1"/>
    <col min="15905" max="15905" width="4.625" style="631" customWidth="1"/>
    <col min="15906" max="15906" width="5.625" style="631" customWidth="1"/>
    <col min="15907" max="15909" width="6.625" style="631" customWidth="1"/>
    <col min="15910" max="15911" width="11.625" style="631" bestFit="1" customWidth="1"/>
    <col min="15912" max="15912" width="7.5" style="631" bestFit="1" customWidth="1"/>
    <col min="15913" max="15919" width="6.625" style="631" customWidth="1"/>
    <col min="15920" max="16128" width="9" style="631"/>
    <col min="16129" max="16130" width="3.125" style="631" customWidth="1"/>
    <col min="16131" max="16131" width="5.125" style="631" customWidth="1"/>
    <col min="16132" max="16132" width="3.625" style="631" customWidth="1"/>
    <col min="16133" max="16133" width="4.125" style="631" customWidth="1"/>
    <col min="16134" max="16134" width="3.625" style="631" customWidth="1"/>
    <col min="16135" max="16136" width="4.625" style="631" customWidth="1"/>
    <col min="16137" max="16140" width="4.125" style="631" customWidth="1"/>
    <col min="16141" max="16142" width="4.625" style="631" customWidth="1"/>
    <col min="16143" max="16143" width="3.625" style="631" customWidth="1"/>
    <col min="16144" max="16144" width="4.625" style="631" customWidth="1"/>
    <col min="16145" max="16145" width="3.625" style="631" customWidth="1"/>
    <col min="16146" max="16146" width="4.625" style="631" customWidth="1"/>
    <col min="16147" max="16147" width="3.625" style="631" customWidth="1"/>
    <col min="16148" max="16148" width="4.625" style="631" customWidth="1"/>
    <col min="16149" max="16149" width="3.625" style="631" customWidth="1"/>
    <col min="16150" max="16150" width="4.625" style="631" customWidth="1"/>
    <col min="16151" max="16151" width="5.625" style="631" customWidth="1"/>
    <col min="16152" max="16152" width="3.625" style="631" customWidth="1"/>
    <col min="16153" max="16154" width="4.625" style="631" customWidth="1"/>
    <col min="16155" max="16155" width="5.125" style="631" customWidth="1"/>
    <col min="16156" max="16156" width="4.625" style="631" customWidth="1"/>
    <col min="16157" max="16158" width="3.625" style="631" customWidth="1"/>
    <col min="16159" max="16159" width="5.625" style="631" customWidth="1"/>
    <col min="16160" max="16160" width="3.625" style="631" customWidth="1"/>
    <col min="16161" max="16161" width="4.625" style="631" customWidth="1"/>
    <col min="16162" max="16162" width="5.625" style="631" customWidth="1"/>
    <col min="16163" max="16165" width="6.625" style="631" customWidth="1"/>
    <col min="16166" max="16167" width="11.625" style="631" bestFit="1" customWidth="1"/>
    <col min="16168" max="16168" width="7.5" style="631" bestFit="1" customWidth="1"/>
    <col min="16169" max="16175" width="6.625" style="631" customWidth="1"/>
    <col min="16176" max="16384" width="9" style="631"/>
  </cols>
  <sheetData>
    <row r="1" spans="1:47" ht="15" customHeight="1">
      <c r="C1" s="631" t="s">
        <v>599</v>
      </c>
      <c r="Y1" s="842" t="s">
        <v>701</v>
      </c>
      <c r="AH1" s="633"/>
      <c r="AI1" s="634" t="s">
        <v>760</v>
      </c>
    </row>
    <row r="2" spans="1:47" s="635" customFormat="1" ht="15" customHeight="1">
      <c r="C2" s="636" t="s">
        <v>601</v>
      </c>
      <c r="D2" s="637"/>
      <c r="E2" s="1665"/>
      <c r="F2" s="1665"/>
      <c r="G2" s="1665"/>
      <c r="H2" s="1672" t="s">
        <v>602</v>
      </c>
      <c r="I2" s="1673"/>
      <c r="J2" s="1673"/>
      <c r="K2" s="1673"/>
      <c r="L2" s="1673"/>
      <c r="M2" s="1673"/>
      <c r="N2" s="1673"/>
      <c r="O2" s="1673"/>
      <c r="P2" s="1673"/>
      <c r="Q2" s="1673"/>
      <c r="R2" s="1673"/>
      <c r="S2" s="1674"/>
      <c r="T2" s="1667" t="s">
        <v>603</v>
      </c>
      <c r="U2" s="1667"/>
      <c r="V2" s="1665"/>
      <c r="W2" s="1667" t="s">
        <v>604</v>
      </c>
      <c r="X2" s="1667"/>
      <c r="Y2" s="1665"/>
      <c r="Z2" s="1667" t="s">
        <v>605</v>
      </c>
      <c r="AA2" s="1665"/>
      <c r="AB2" s="1667" t="s">
        <v>606</v>
      </c>
      <c r="AC2" s="1667"/>
      <c r="AD2" s="1665"/>
      <c r="AE2" s="1667" t="s">
        <v>607</v>
      </c>
      <c r="AF2" s="1667"/>
      <c r="AG2" s="1665"/>
      <c r="AH2" s="636"/>
      <c r="AI2" s="636"/>
      <c r="AL2" s="1671" t="s">
        <v>702</v>
      </c>
      <c r="AM2" s="1671"/>
    </row>
    <row r="3" spans="1:47" s="635" customFormat="1" ht="15" customHeight="1">
      <c r="C3" s="638" t="s">
        <v>609</v>
      </c>
      <c r="D3" s="639"/>
      <c r="E3" s="1666" t="s">
        <v>610</v>
      </c>
      <c r="F3" s="1666"/>
      <c r="G3" s="1666"/>
      <c r="H3" s="1665" t="s">
        <v>611</v>
      </c>
      <c r="I3" s="1665"/>
      <c r="J3" s="1665" t="s">
        <v>207</v>
      </c>
      <c r="K3" s="1665"/>
      <c r="L3" s="1665" t="s">
        <v>613</v>
      </c>
      <c r="M3" s="1665"/>
      <c r="N3" s="1665" t="s">
        <v>614</v>
      </c>
      <c r="O3" s="1665"/>
      <c r="P3" s="1667" t="s">
        <v>615</v>
      </c>
      <c r="Q3" s="1665"/>
      <c r="R3" s="1667" t="s">
        <v>616</v>
      </c>
      <c r="S3" s="1665"/>
      <c r="T3" s="1668" t="s">
        <v>617</v>
      </c>
      <c r="U3" s="1668"/>
      <c r="V3" s="1669"/>
      <c r="W3" s="1668" t="s">
        <v>618</v>
      </c>
      <c r="X3" s="1668"/>
      <c r="Y3" s="1669"/>
      <c r="Z3" s="640" t="s">
        <v>619</v>
      </c>
      <c r="AA3" s="641">
        <v>18000</v>
      </c>
      <c r="AB3" s="1668" t="s">
        <v>620</v>
      </c>
      <c r="AC3" s="1668"/>
      <c r="AD3" s="1669"/>
      <c r="AE3" s="1668" t="s">
        <v>621</v>
      </c>
      <c r="AF3" s="1668"/>
      <c r="AG3" s="1669"/>
      <c r="AH3" s="638" t="s">
        <v>483</v>
      </c>
      <c r="AI3" s="638" t="s">
        <v>622</v>
      </c>
      <c r="AL3" s="1670" t="s">
        <v>488</v>
      </c>
      <c r="AM3" s="1670"/>
    </row>
    <row r="4" spans="1:47" s="635" customFormat="1" ht="15" customHeight="1">
      <c r="C4" s="642"/>
      <c r="D4" s="643"/>
      <c r="E4" s="1645" t="s">
        <v>488</v>
      </c>
      <c r="F4" s="1645"/>
      <c r="G4" s="1645"/>
      <c r="H4" s="644" t="s">
        <v>623</v>
      </c>
      <c r="I4" s="649">
        <f>+Q31</f>
        <v>64.5</v>
      </c>
      <c r="J4" s="644" t="s">
        <v>623</v>
      </c>
      <c r="K4" s="843">
        <f>+Q32</f>
        <v>2</v>
      </c>
      <c r="L4" s="644" t="s">
        <v>623</v>
      </c>
      <c r="M4" s="646">
        <f>+Q33</f>
        <v>1.7</v>
      </c>
      <c r="N4" s="644" t="s">
        <v>623</v>
      </c>
      <c r="O4" s="649">
        <f>+Q34</f>
        <v>200</v>
      </c>
      <c r="P4" s="644" t="s">
        <v>623</v>
      </c>
      <c r="Q4" s="649">
        <f>+Q35</f>
        <v>25.35</v>
      </c>
      <c r="R4" s="644" t="s">
        <v>623</v>
      </c>
      <c r="S4" s="843">
        <f>+Q36</f>
        <v>5</v>
      </c>
      <c r="T4" s="640" t="s">
        <v>624</v>
      </c>
      <c r="U4" s="640"/>
      <c r="V4" s="640"/>
      <c r="W4" s="650" t="s">
        <v>625</v>
      </c>
      <c r="X4" s="650"/>
      <c r="Y4" s="640"/>
      <c r="Z4" s="640">
        <v>1.1000000000000001</v>
      </c>
      <c r="AA4" s="641">
        <f>INT(AA3*Z4)</f>
        <v>19800</v>
      </c>
      <c r="AB4" s="650" t="s">
        <v>626</v>
      </c>
      <c r="AC4" s="650"/>
      <c r="AD4" s="640"/>
      <c r="AE4" s="640" t="s">
        <v>627</v>
      </c>
      <c r="AF4" s="640"/>
      <c r="AG4" s="844"/>
      <c r="AH4" s="642"/>
      <c r="AI4" s="642"/>
      <c r="AK4" s="652" t="s">
        <v>628</v>
      </c>
      <c r="AL4" s="845" t="s">
        <v>715</v>
      </c>
      <c r="AM4" s="845" t="s">
        <v>714</v>
      </c>
      <c r="AN4" s="845" t="s">
        <v>703</v>
      </c>
      <c r="AO4" s="652" t="s">
        <v>165</v>
      </c>
    </row>
    <row r="5" spans="1:47" s="664" customFormat="1" ht="15" customHeight="1">
      <c r="A5" s="633"/>
      <c r="B5" s="633"/>
      <c r="C5" s="654">
        <v>100</v>
      </c>
      <c r="D5" s="1665" t="s">
        <v>630</v>
      </c>
      <c r="E5" s="846">
        <v>468</v>
      </c>
      <c r="F5" s="656">
        <v>1.1000000000000001</v>
      </c>
      <c r="G5" s="657">
        <f>INT(E5*F5)</f>
        <v>514</v>
      </c>
      <c r="H5" s="658">
        <v>0.63</v>
      </c>
      <c r="I5" s="656">
        <f t="shared" ref="I5:I25" si="0">ROUND(I$4*H5,0)</f>
        <v>41</v>
      </c>
      <c r="J5" s="659">
        <v>4</v>
      </c>
      <c r="K5" s="656">
        <f t="shared" ref="K5:K25" si="1">ROUND(K$4*J5,0)</f>
        <v>8</v>
      </c>
      <c r="L5" s="660">
        <v>12</v>
      </c>
      <c r="M5" s="656">
        <f t="shared" ref="M5:M25" si="2">ROUND(M$4*L5,0)</f>
        <v>20</v>
      </c>
      <c r="N5" s="661">
        <v>0.11</v>
      </c>
      <c r="O5" s="656">
        <f t="shared" ref="O5:O25" si="3">ROUND(O$4*N5,0)</f>
        <v>22</v>
      </c>
      <c r="P5" s="661">
        <v>0.17</v>
      </c>
      <c r="Q5" s="847">
        <f>ROUND(Q$4*P5,0)</f>
        <v>4</v>
      </c>
      <c r="R5" s="662">
        <v>0.47</v>
      </c>
      <c r="S5" s="656">
        <f t="shared" ref="S5:S25" si="4">ROUND(S$4*R5,0)</f>
        <v>2</v>
      </c>
      <c r="T5" s="657">
        <f>+G5+I5+K5+M5+O5+Q5+S5</f>
        <v>611</v>
      </c>
      <c r="U5" s="656">
        <v>0.2</v>
      </c>
      <c r="V5" s="846">
        <f t="shared" ref="V5:V25" si="5">ROUND(T5*U5,0)</f>
        <v>122</v>
      </c>
      <c r="W5" s="657">
        <f>+T5+V5</f>
        <v>733</v>
      </c>
      <c r="X5" s="656">
        <v>0.15</v>
      </c>
      <c r="Y5" s="846">
        <f t="shared" ref="Y5:Y25" si="6">ROUND(W5*X5,0)</f>
        <v>110</v>
      </c>
      <c r="Z5" s="656">
        <v>0.115</v>
      </c>
      <c r="AA5" s="846">
        <f t="shared" ref="AA5:AA25" si="7">ROUND(AA$4*Z5,0)</f>
        <v>2277</v>
      </c>
      <c r="AB5" s="657">
        <f t="shared" ref="AB5:AB25" si="8">G5+I5+K5+M5+O5+Q5+S5+Y5</f>
        <v>721</v>
      </c>
      <c r="AC5" s="656">
        <v>0.05</v>
      </c>
      <c r="AD5" s="656">
        <f t="shared" ref="AD5:AD25" si="9">ROUND(AB5*AC5,0)</f>
        <v>36</v>
      </c>
      <c r="AE5" s="657">
        <f>+T5+V5+Y5+AA5+AD5</f>
        <v>3156</v>
      </c>
      <c r="AF5" s="656">
        <v>0.2</v>
      </c>
      <c r="AG5" s="846">
        <f t="shared" ref="AG5:AG25" si="10">ROUND(AE5*AF5,0)</f>
        <v>631</v>
      </c>
      <c r="AH5" s="657">
        <f>+AE5+AG5</f>
        <v>3787</v>
      </c>
      <c r="AI5" s="663">
        <f>IF(E5="","",IF(AH5&gt;10000,+ROUND(AH5,-2),+ROUND(AH5,-1)))</f>
        <v>3790</v>
      </c>
      <c r="AK5" s="654">
        <v>100</v>
      </c>
      <c r="AL5" s="848">
        <v>460</v>
      </c>
      <c r="AM5" s="849">
        <v>460</v>
      </c>
      <c r="AN5" s="849">
        <f t="shared" ref="AN5:AN14" si="11">AM5*1.07</f>
        <v>492.20000000000005</v>
      </c>
      <c r="AO5" s="850">
        <f>ROUND(AN5,0)</f>
        <v>492</v>
      </c>
      <c r="AP5" s="633"/>
      <c r="AQ5" s="633"/>
      <c r="AR5" s="633"/>
      <c r="AS5" s="633"/>
      <c r="AT5" s="633"/>
      <c r="AU5" s="633"/>
    </row>
    <row r="6" spans="1:47" s="633" customFormat="1" ht="15" customHeight="1">
      <c r="C6" s="667">
        <v>125</v>
      </c>
      <c r="D6" s="1666"/>
      <c r="E6" s="846">
        <v>581</v>
      </c>
      <c r="F6" s="656">
        <v>1.1000000000000001</v>
      </c>
      <c r="G6" s="657">
        <f t="shared" ref="G6:G16" si="12">INT(E6*F6)</f>
        <v>639</v>
      </c>
      <c r="H6" s="658">
        <v>0.79</v>
      </c>
      <c r="I6" s="656">
        <f t="shared" si="0"/>
        <v>51</v>
      </c>
      <c r="J6" s="659">
        <v>4</v>
      </c>
      <c r="K6" s="656">
        <f t="shared" si="1"/>
        <v>8</v>
      </c>
      <c r="L6" s="660">
        <v>15</v>
      </c>
      <c r="M6" s="656">
        <f t="shared" si="2"/>
        <v>26</v>
      </c>
      <c r="N6" s="661">
        <v>0.14000000000000001</v>
      </c>
      <c r="O6" s="656">
        <f t="shared" si="3"/>
        <v>28</v>
      </c>
      <c r="P6" s="661">
        <v>0.17</v>
      </c>
      <c r="Q6" s="656">
        <f t="shared" ref="Q6:Q25" si="13">ROUND(Q$4*P6,0)</f>
        <v>4</v>
      </c>
      <c r="R6" s="662">
        <v>0.47</v>
      </c>
      <c r="S6" s="656">
        <f t="shared" si="4"/>
        <v>2</v>
      </c>
      <c r="T6" s="657">
        <f>+G6+I6+K6+M6+O6+Q6+S6</f>
        <v>758</v>
      </c>
      <c r="U6" s="656">
        <v>0.2</v>
      </c>
      <c r="V6" s="846">
        <f t="shared" si="5"/>
        <v>152</v>
      </c>
      <c r="W6" s="657">
        <f t="shared" ref="W6:W25" si="14">+T6+V6</f>
        <v>910</v>
      </c>
      <c r="X6" s="656">
        <v>0.15</v>
      </c>
      <c r="Y6" s="846">
        <f t="shared" si="6"/>
        <v>137</v>
      </c>
      <c r="Z6" s="656">
        <v>0.115</v>
      </c>
      <c r="AA6" s="846">
        <f t="shared" si="7"/>
        <v>2277</v>
      </c>
      <c r="AB6" s="657">
        <f t="shared" si="8"/>
        <v>895</v>
      </c>
      <c r="AC6" s="656">
        <v>0.05</v>
      </c>
      <c r="AD6" s="656">
        <f t="shared" si="9"/>
        <v>45</v>
      </c>
      <c r="AE6" s="657">
        <f t="shared" ref="AE6:AE25" si="15">+T6+V6+Y6+AA6+AD6</f>
        <v>3369</v>
      </c>
      <c r="AF6" s="656">
        <v>0.2</v>
      </c>
      <c r="AG6" s="846">
        <f t="shared" si="10"/>
        <v>674</v>
      </c>
      <c r="AH6" s="657">
        <f t="shared" ref="AH6:AH25" si="16">+AE6+AG6</f>
        <v>4043</v>
      </c>
      <c r="AI6" s="668">
        <f t="shared" ref="AI6:AI25" si="17">IF(E6="","",IF(AH6&gt;10000,+ROUND(AH6,-2),+ROUND(AH6,-1)))</f>
        <v>4040</v>
      </c>
      <c r="AK6" s="667">
        <v>125</v>
      </c>
      <c r="AL6" s="848" t="s">
        <v>166</v>
      </c>
      <c r="AM6" s="848">
        <v>571</v>
      </c>
      <c r="AN6" s="848">
        <f t="shared" si="11"/>
        <v>610.97</v>
      </c>
      <c r="AO6" s="850">
        <f t="shared" ref="AO6:AO14" si="18">ROUND(AN6,0)</f>
        <v>611</v>
      </c>
    </row>
    <row r="7" spans="1:47" s="664" customFormat="1" ht="15" customHeight="1">
      <c r="A7" s="633"/>
      <c r="B7" s="633"/>
      <c r="C7" s="654">
        <v>150</v>
      </c>
      <c r="D7" s="1666"/>
      <c r="E7" s="846">
        <v>656</v>
      </c>
      <c r="F7" s="656">
        <v>1.1000000000000001</v>
      </c>
      <c r="G7" s="657">
        <f t="shared" si="12"/>
        <v>721</v>
      </c>
      <c r="H7" s="658">
        <v>0.88</v>
      </c>
      <c r="I7" s="656">
        <f t="shared" si="0"/>
        <v>57</v>
      </c>
      <c r="J7" s="659">
        <v>4</v>
      </c>
      <c r="K7" s="656">
        <f t="shared" si="1"/>
        <v>8</v>
      </c>
      <c r="L7" s="660">
        <v>17</v>
      </c>
      <c r="M7" s="656">
        <f t="shared" si="2"/>
        <v>29</v>
      </c>
      <c r="N7" s="661">
        <v>0.16</v>
      </c>
      <c r="O7" s="656">
        <f t="shared" si="3"/>
        <v>32</v>
      </c>
      <c r="P7" s="661">
        <v>0.17</v>
      </c>
      <c r="Q7" s="656">
        <f t="shared" si="13"/>
        <v>4</v>
      </c>
      <c r="R7" s="662">
        <v>0.47</v>
      </c>
      <c r="S7" s="656">
        <f t="shared" si="4"/>
        <v>2</v>
      </c>
      <c r="T7" s="657">
        <f>+G7+I7+K7+M7+O7+Q7+S7</f>
        <v>853</v>
      </c>
      <c r="U7" s="656">
        <v>0.2</v>
      </c>
      <c r="V7" s="846">
        <f t="shared" si="5"/>
        <v>171</v>
      </c>
      <c r="W7" s="657">
        <f t="shared" si="14"/>
        <v>1024</v>
      </c>
      <c r="X7" s="656">
        <v>0.15</v>
      </c>
      <c r="Y7" s="846">
        <f t="shared" si="6"/>
        <v>154</v>
      </c>
      <c r="Z7" s="656">
        <v>0.13300000000000001</v>
      </c>
      <c r="AA7" s="846">
        <f t="shared" si="7"/>
        <v>2633</v>
      </c>
      <c r="AB7" s="657">
        <f t="shared" si="8"/>
        <v>1007</v>
      </c>
      <c r="AC7" s="656">
        <v>0.05</v>
      </c>
      <c r="AD7" s="656">
        <f t="shared" si="9"/>
        <v>50</v>
      </c>
      <c r="AE7" s="657">
        <f t="shared" si="15"/>
        <v>3861</v>
      </c>
      <c r="AF7" s="656">
        <v>0.2</v>
      </c>
      <c r="AG7" s="846">
        <f t="shared" si="10"/>
        <v>772</v>
      </c>
      <c r="AH7" s="657">
        <f t="shared" si="16"/>
        <v>4633</v>
      </c>
      <c r="AI7" s="663">
        <f t="shared" si="17"/>
        <v>4630</v>
      </c>
      <c r="AK7" s="654">
        <v>150</v>
      </c>
      <c r="AL7" s="848">
        <v>643</v>
      </c>
      <c r="AM7" s="851">
        <v>643</v>
      </c>
      <c r="AN7" s="849">
        <f t="shared" si="11"/>
        <v>688.01</v>
      </c>
      <c r="AO7" s="850">
        <f t="shared" si="18"/>
        <v>688</v>
      </c>
      <c r="AP7" s="633"/>
      <c r="AQ7" s="633"/>
      <c r="AR7" s="633"/>
      <c r="AS7" s="633"/>
      <c r="AT7" s="633"/>
      <c r="AU7" s="633"/>
    </row>
    <row r="8" spans="1:47" s="633" customFormat="1" ht="15" customHeight="1">
      <c r="C8" s="667">
        <v>175</v>
      </c>
      <c r="D8" s="1666"/>
      <c r="E8" s="846">
        <v>764</v>
      </c>
      <c r="F8" s="656">
        <v>1.1000000000000001</v>
      </c>
      <c r="G8" s="657">
        <f t="shared" si="12"/>
        <v>840</v>
      </c>
      <c r="H8" s="658">
        <v>1.1000000000000001</v>
      </c>
      <c r="I8" s="656">
        <f t="shared" si="0"/>
        <v>71</v>
      </c>
      <c r="J8" s="659">
        <v>4</v>
      </c>
      <c r="K8" s="656">
        <f t="shared" si="1"/>
        <v>8</v>
      </c>
      <c r="L8" s="660">
        <v>21</v>
      </c>
      <c r="M8" s="656">
        <f t="shared" si="2"/>
        <v>36</v>
      </c>
      <c r="N8" s="661">
        <v>0.18</v>
      </c>
      <c r="O8" s="656">
        <f t="shared" si="3"/>
        <v>36</v>
      </c>
      <c r="P8" s="661">
        <v>0.17</v>
      </c>
      <c r="Q8" s="656">
        <f t="shared" si="13"/>
        <v>4</v>
      </c>
      <c r="R8" s="662">
        <v>0.47</v>
      </c>
      <c r="S8" s="656">
        <f t="shared" si="4"/>
        <v>2</v>
      </c>
      <c r="T8" s="657">
        <f t="shared" ref="T8:T25" si="19">+G8+I8+K8+M8+O8+Q8+S8</f>
        <v>997</v>
      </c>
      <c r="U8" s="656">
        <v>0.2</v>
      </c>
      <c r="V8" s="846">
        <f t="shared" si="5"/>
        <v>199</v>
      </c>
      <c r="W8" s="657">
        <f t="shared" si="14"/>
        <v>1196</v>
      </c>
      <c r="X8" s="656">
        <v>0.15</v>
      </c>
      <c r="Y8" s="846">
        <f t="shared" si="6"/>
        <v>179</v>
      </c>
      <c r="Z8" s="656">
        <v>0.155</v>
      </c>
      <c r="AA8" s="846">
        <f t="shared" si="7"/>
        <v>3069</v>
      </c>
      <c r="AB8" s="657">
        <f t="shared" si="8"/>
        <v>1176</v>
      </c>
      <c r="AC8" s="656">
        <v>0.05</v>
      </c>
      <c r="AD8" s="656">
        <f t="shared" si="9"/>
        <v>59</v>
      </c>
      <c r="AE8" s="657">
        <f t="shared" si="15"/>
        <v>4503</v>
      </c>
      <c r="AF8" s="656">
        <v>0.2</v>
      </c>
      <c r="AG8" s="846">
        <f t="shared" si="10"/>
        <v>901</v>
      </c>
      <c r="AH8" s="657">
        <f t="shared" si="16"/>
        <v>5404</v>
      </c>
      <c r="AI8" s="668">
        <f t="shared" si="17"/>
        <v>5400</v>
      </c>
      <c r="AK8" s="667">
        <v>175</v>
      </c>
      <c r="AL8" s="848" t="s">
        <v>166</v>
      </c>
      <c r="AM8" s="848">
        <v>748</v>
      </c>
      <c r="AN8" s="848">
        <f t="shared" si="11"/>
        <v>800.36</v>
      </c>
      <c r="AO8" s="850">
        <f t="shared" si="18"/>
        <v>800</v>
      </c>
    </row>
    <row r="9" spans="1:47" s="664" customFormat="1" ht="15" customHeight="1">
      <c r="A9" s="633"/>
      <c r="B9" s="633"/>
      <c r="C9" s="667">
        <v>200</v>
      </c>
      <c r="D9" s="1666"/>
      <c r="E9" s="846">
        <v>872</v>
      </c>
      <c r="F9" s="656">
        <v>1.1000000000000001</v>
      </c>
      <c r="G9" s="657">
        <f>INT(E9*F9)</f>
        <v>959</v>
      </c>
      <c r="H9" s="658">
        <v>1.26</v>
      </c>
      <c r="I9" s="656">
        <f t="shared" si="0"/>
        <v>81</v>
      </c>
      <c r="J9" s="659">
        <v>6</v>
      </c>
      <c r="K9" s="656">
        <f t="shared" si="1"/>
        <v>12</v>
      </c>
      <c r="L9" s="660">
        <v>23</v>
      </c>
      <c r="M9" s="656">
        <f t="shared" si="2"/>
        <v>39</v>
      </c>
      <c r="N9" s="661">
        <v>0.2</v>
      </c>
      <c r="O9" s="656">
        <f t="shared" si="3"/>
        <v>40</v>
      </c>
      <c r="P9" s="661">
        <v>0.17</v>
      </c>
      <c r="Q9" s="656">
        <f t="shared" si="13"/>
        <v>4</v>
      </c>
      <c r="R9" s="662">
        <v>0.47</v>
      </c>
      <c r="S9" s="656">
        <f t="shared" si="4"/>
        <v>2</v>
      </c>
      <c r="T9" s="657">
        <f>+G9+I9+K9+M9+O9+Q9+S9</f>
        <v>1137</v>
      </c>
      <c r="U9" s="656">
        <v>0.2</v>
      </c>
      <c r="V9" s="846">
        <f t="shared" si="5"/>
        <v>227</v>
      </c>
      <c r="W9" s="657">
        <f>+T9+V9</f>
        <v>1364</v>
      </c>
      <c r="X9" s="656">
        <v>0.15</v>
      </c>
      <c r="Y9" s="846">
        <f t="shared" si="6"/>
        <v>205</v>
      </c>
      <c r="Z9" s="656">
        <v>0.17399999999999999</v>
      </c>
      <c r="AA9" s="846">
        <f t="shared" si="7"/>
        <v>3445</v>
      </c>
      <c r="AB9" s="657">
        <f t="shared" si="8"/>
        <v>1342</v>
      </c>
      <c r="AC9" s="656">
        <v>0.05</v>
      </c>
      <c r="AD9" s="656">
        <f t="shared" si="9"/>
        <v>67</v>
      </c>
      <c r="AE9" s="657">
        <f>+T9+V9+Y9+AA9+AD9</f>
        <v>5081</v>
      </c>
      <c r="AF9" s="656">
        <v>0.2</v>
      </c>
      <c r="AG9" s="846">
        <f t="shared" si="10"/>
        <v>1016</v>
      </c>
      <c r="AH9" s="657">
        <f>+AE9+AG9</f>
        <v>6097</v>
      </c>
      <c r="AI9" s="668">
        <f t="shared" si="17"/>
        <v>6100</v>
      </c>
      <c r="AJ9" s="633"/>
      <c r="AK9" s="667">
        <v>200</v>
      </c>
      <c r="AL9" s="848" t="s">
        <v>166</v>
      </c>
      <c r="AM9" s="848">
        <v>854</v>
      </c>
      <c r="AN9" s="848">
        <f t="shared" si="11"/>
        <v>913.78000000000009</v>
      </c>
      <c r="AO9" s="850">
        <f t="shared" si="18"/>
        <v>914</v>
      </c>
      <c r="AP9" s="633"/>
      <c r="AQ9" s="633"/>
      <c r="AR9" s="633"/>
      <c r="AS9" s="633"/>
      <c r="AT9" s="633"/>
      <c r="AU9" s="633"/>
    </row>
    <row r="10" spans="1:47" s="633" customFormat="1" ht="15" customHeight="1">
      <c r="C10" s="667">
        <v>225</v>
      </c>
      <c r="D10" s="1666"/>
      <c r="E10" s="846">
        <v>985</v>
      </c>
      <c r="F10" s="656">
        <v>1.1000000000000001</v>
      </c>
      <c r="G10" s="657">
        <f t="shared" si="12"/>
        <v>1083</v>
      </c>
      <c r="H10" s="658">
        <v>1.41</v>
      </c>
      <c r="I10" s="656">
        <f t="shared" si="0"/>
        <v>91</v>
      </c>
      <c r="J10" s="659">
        <v>6</v>
      </c>
      <c r="K10" s="656">
        <f t="shared" si="1"/>
        <v>12</v>
      </c>
      <c r="L10" s="660">
        <v>27</v>
      </c>
      <c r="M10" s="656">
        <f t="shared" si="2"/>
        <v>46</v>
      </c>
      <c r="N10" s="661">
        <v>0.22</v>
      </c>
      <c r="O10" s="656">
        <f t="shared" si="3"/>
        <v>44</v>
      </c>
      <c r="P10" s="661">
        <v>0.17</v>
      </c>
      <c r="Q10" s="656">
        <f t="shared" si="13"/>
        <v>4</v>
      </c>
      <c r="R10" s="662">
        <v>0.47</v>
      </c>
      <c r="S10" s="656">
        <f t="shared" si="4"/>
        <v>2</v>
      </c>
      <c r="T10" s="657">
        <f t="shared" si="19"/>
        <v>1282</v>
      </c>
      <c r="U10" s="656">
        <v>0.2</v>
      </c>
      <c r="V10" s="846">
        <f t="shared" si="5"/>
        <v>256</v>
      </c>
      <c r="W10" s="657">
        <f t="shared" si="14"/>
        <v>1538</v>
      </c>
      <c r="X10" s="656">
        <v>0.15</v>
      </c>
      <c r="Y10" s="846">
        <f t="shared" si="6"/>
        <v>231</v>
      </c>
      <c r="Z10" s="656">
        <v>0.191</v>
      </c>
      <c r="AA10" s="846">
        <f t="shared" si="7"/>
        <v>3782</v>
      </c>
      <c r="AB10" s="657">
        <f t="shared" si="8"/>
        <v>1513</v>
      </c>
      <c r="AC10" s="656">
        <v>0.05</v>
      </c>
      <c r="AD10" s="656">
        <f t="shared" si="9"/>
        <v>76</v>
      </c>
      <c r="AE10" s="657">
        <f t="shared" si="15"/>
        <v>5627</v>
      </c>
      <c r="AF10" s="656">
        <v>0.2</v>
      </c>
      <c r="AG10" s="846">
        <f t="shared" si="10"/>
        <v>1125</v>
      </c>
      <c r="AH10" s="657">
        <f t="shared" si="16"/>
        <v>6752</v>
      </c>
      <c r="AI10" s="668">
        <f t="shared" si="17"/>
        <v>6750</v>
      </c>
      <c r="AK10" s="667">
        <v>225</v>
      </c>
      <c r="AL10" s="848" t="s">
        <v>166</v>
      </c>
      <c r="AM10" s="848">
        <v>964</v>
      </c>
      <c r="AN10" s="848">
        <f t="shared" si="11"/>
        <v>1031.48</v>
      </c>
      <c r="AO10" s="850">
        <f t="shared" si="18"/>
        <v>1031</v>
      </c>
    </row>
    <row r="11" spans="1:47" s="633" customFormat="1" ht="15" customHeight="1">
      <c r="C11" s="667">
        <v>250</v>
      </c>
      <c r="D11" s="1666"/>
      <c r="E11" s="846">
        <v>1080</v>
      </c>
      <c r="F11" s="656">
        <v>1.1000000000000001</v>
      </c>
      <c r="G11" s="657">
        <f t="shared" si="12"/>
        <v>1188</v>
      </c>
      <c r="H11" s="658">
        <v>1.57</v>
      </c>
      <c r="I11" s="656">
        <f t="shared" si="0"/>
        <v>101</v>
      </c>
      <c r="J11" s="659">
        <v>6</v>
      </c>
      <c r="K11" s="656">
        <f t="shared" si="1"/>
        <v>12</v>
      </c>
      <c r="L11" s="660">
        <v>28</v>
      </c>
      <c r="M11" s="656">
        <f t="shared" si="2"/>
        <v>48</v>
      </c>
      <c r="N11" s="661">
        <v>0.25</v>
      </c>
      <c r="O11" s="656">
        <f t="shared" si="3"/>
        <v>50</v>
      </c>
      <c r="P11" s="661">
        <v>0.17</v>
      </c>
      <c r="Q11" s="656">
        <f t="shared" si="13"/>
        <v>4</v>
      </c>
      <c r="R11" s="662">
        <v>0.47</v>
      </c>
      <c r="S11" s="656">
        <f t="shared" si="4"/>
        <v>2</v>
      </c>
      <c r="T11" s="657">
        <f t="shared" si="19"/>
        <v>1405</v>
      </c>
      <c r="U11" s="656">
        <v>0.2</v>
      </c>
      <c r="V11" s="846">
        <f t="shared" si="5"/>
        <v>281</v>
      </c>
      <c r="W11" s="657">
        <f t="shared" si="14"/>
        <v>1686</v>
      </c>
      <c r="X11" s="656">
        <v>0.15</v>
      </c>
      <c r="Y11" s="846">
        <f t="shared" si="6"/>
        <v>253</v>
      </c>
      <c r="Z11" s="656">
        <v>0.2</v>
      </c>
      <c r="AA11" s="846">
        <f t="shared" si="7"/>
        <v>3960</v>
      </c>
      <c r="AB11" s="657">
        <f t="shared" si="8"/>
        <v>1658</v>
      </c>
      <c r="AC11" s="656">
        <v>0.05</v>
      </c>
      <c r="AD11" s="656">
        <f t="shared" si="9"/>
        <v>83</v>
      </c>
      <c r="AE11" s="657">
        <f t="shared" si="15"/>
        <v>5982</v>
      </c>
      <c r="AF11" s="656">
        <v>0.2</v>
      </c>
      <c r="AG11" s="846">
        <f t="shared" si="10"/>
        <v>1196</v>
      </c>
      <c r="AH11" s="657">
        <f t="shared" si="16"/>
        <v>7178</v>
      </c>
      <c r="AI11" s="668">
        <f>IF(E11="","",IF(AH11&gt;10000,+ROUND(AH11,-2),+ROUND(AH11,-1)))</f>
        <v>7180</v>
      </c>
      <c r="AK11" s="667">
        <v>250</v>
      </c>
      <c r="AL11" s="848" t="s">
        <v>166</v>
      </c>
      <c r="AM11" s="848">
        <v>1060</v>
      </c>
      <c r="AN11" s="848">
        <f t="shared" si="11"/>
        <v>1134.2</v>
      </c>
      <c r="AO11" s="850">
        <f t="shared" si="18"/>
        <v>1134</v>
      </c>
    </row>
    <row r="12" spans="1:47" s="633" customFormat="1" ht="15" customHeight="1">
      <c r="C12" s="667">
        <v>275</v>
      </c>
      <c r="D12" s="1666"/>
      <c r="E12" s="846">
        <v>1190</v>
      </c>
      <c r="F12" s="656">
        <v>1.1000000000000001</v>
      </c>
      <c r="G12" s="657">
        <f t="shared" si="12"/>
        <v>1309</v>
      </c>
      <c r="H12" s="658">
        <v>1.73</v>
      </c>
      <c r="I12" s="656">
        <f t="shared" si="0"/>
        <v>112</v>
      </c>
      <c r="J12" s="659">
        <v>6</v>
      </c>
      <c r="K12" s="656">
        <f t="shared" si="1"/>
        <v>12</v>
      </c>
      <c r="L12" s="660">
        <v>32</v>
      </c>
      <c r="M12" s="656">
        <f t="shared" si="2"/>
        <v>54</v>
      </c>
      <c r="N12" s="661">
        <v>0.26</v>
      </c>
      <c r="O12" s="656">
        <f t="shared" si="3"/>
        <v>52</v>
      </c>
      <c r="P12" s="661">
        <v>0.17</v>
      </c>
      <c r="Q12" s="656">
        <f t="shared" si="13"/>
        <v>4</v>
      </c>
      <c r="R12" s="662">
        <v>0.47</v>
      </c>
      <c r="S12" s="656">
        <f t="shared" si="4"/>
        <v>2</v>
      </c>
      <c r="T12" s="657">
        <f t="shared" si="19"/>
        <v>1545</v>
      </c>
      <c r="U12" s="656">
        <v>0.2</v>
      </c>
      <c r="V12" s="846">
        <f t="shared" si="5"/>
        <v>309</v>
      </c>
      <c r="W12" s="657">
        <f t="shared" si="14"/>
        <v>1854</v>
      </c>
      <c r="X12" s="656">
        <v>0.15</v>
      </c>
      <c r="Y12" s="846">
        <f t="shared" si="6"/>
        <v>278</v>
      </c>
      <c r="Z12" s="656">
        <v>0.22</v>
      </c>
      <c r="AA12" s="846">
        <f t="shared" si="7"/>
        <v>4356</v>
      </c>
      <c r="AB12" s="657">
        <f t="shared" si="8"/>
        <v>1823</v>
      </c>
      <c r="AC12" s="656">
        <v>0.05</v>
      </c>
      <c r="AD12" s="656">
        <f t="shared" si="9"/>
        <v>91</v>
      </c>
      <c r="AE12" s="657">
        <f t="shared" si="15"/>
        <v>6579</v>
      </c>
      <c r="AF12" s="656">
        <v>0.2</v>
      </c>
      <c r="AG12" s="846">
        <f t="shared" si="10"/>
        <v>1316</v>
      </c>
      <c r="AH12" s="657">
        <f t="shared" si="16"/>
        <v>7895</v>
      </c>
      <c r="AI12" s="668">
        <f t="shared" si="17"/>
        <v>7900</v>
      </c>
      <c r="AK12" s="667">
        <v>275</v>
      </c>
      <c r="AL12" s="848" t="s">
        <v>166</v>
      </c>
      <c r="AM12" s="848">
        <v>1170</v>
      </c>
      <c r="AN12" s="848">
        <f t="shared" si="11"/>
        <v>1251.9000000000001</v>
      </c>
      <c r="AO12" s="850">
        <f t="shared" si="18"/>
        <v>1252</v>
      </c>
    </row>
    <row r="13" spans="1:47" s="633" customFormat="1" ht="15" customHeight="1">
      <c r="C13" s="667">
        <v>300</v>
      </c>
      <c r="D13" s="1666"/>
      <c r="E13" s="846">
        <v>1300</v>
      </c>
      <c r="F13" s="656">
        <v>1.1000000000000001</v>
      </c>
      <c r="G13" s="657">
        <f t="shared" si="12"/>
        <v>1430</v>
      </c>
      <c r="H13" s="658">
        <v>1.88</v>
      </c>
      <c r="I13" s="656">
        <f t="shared" si="0"/>
        <v>121</v>
      </c>
      <c r="J13" s="659">
        <v>8</v>
      </c>
      <c r="K13" s="656">
        <f t="shared" si="1"/>
        <v>16</v>
      </c>
      <c r="L13" s="660">
        <v>34</v>
      </c>
      <c r="M13" s="656">
        <f t="shared" si="2"/>
        <v>58</v>
      </c>
      <c r="N13" s="661">
        <v>0.33</v>
      </c>
      <c r="O13" s="656">
        <f t="shared" si="3"/>
        <v>66</v>
      </c>
      <c r="P13" s="661">
        <v>0.17</v>
      </c>
      <c r="Q13" s="656">
        <f t="shared" si="13"/>
        <v>4</v>
      </c>
      <c r="R13" s="662">
        <v>0.47</v>
      </c>
      <c r="S13" s="656">
        <f t="shared" si="4"/>
        <v>2</v>
      </c>
      <c r="T13" s="657">
        <f t="shared" si="19"/>
        <v>1697</v>
      </c>
      <c r="U13" s="656">
        <v>0.2</v>
      </c>
      <c r="V13" s="846">
        <f t="shared" si="5"/>
        <v>339</v>
      </c>
      <c r="W13" s="657">
        <f t="shared" si="14"/>
        <v>2036</v>
      </c>
      <c r="X13" s="656">
        <v>0.15</v>
      </c>
      <c r="Y13" s="846">
        <f t="shared" si="6"/>
        <v>305</v>
      </c>
      <c r="Z13" s="656">
        <v>0.25</v>
      </c>
      <c r="AA13" s="846">
        <f t="shared" si="7"/>
        <v>4950</v>
      </c>
      <c r="AB13" s="657">
        <f t="shared" si="8"/>
        <v>2002</v>
      </c>
      <c r="AC13" s="656">
        <v>0.05</v>
      </c>
      <c r="AD13" s="656">
        <f t="shared" si="9"/>
        <v>100</v>
      </c>
      <c r="AE13" s="657">
        <f t="shared" si="15"/>
        <v>7391</v>
      </c>
      <c r="AF13" s="656">
        <v>0.2</v>
      </c>
      <c r="AG13" s="846">
        <f t="shared" si="10"/>
        <v>1478</v>
      </c>
      <c r="AH13" s="657">
        <f t="shared" si="16"/>
        <v>8869</v>
      </c>
      <c r="AI13" s="668">
        <f t="shared" si="17"/>
        <v>8870</v>
      </c>
      <c r="AK13" s="667">
        <v>300</v>
      </c>
      <c r="AL13" s="848" t="s">
        <v>166</v>
      </c>
      <c r="AM13" s="848">
        <v>1270</v>
      </c>
      <c r="AN13" s="848">
        <f t="shared" si="11"/>
        <v>1358.9</v>
      </c>
      <c r="AO13" s="850">
        <f t="shared" si="18"/>
        <v>1359</v>
      </c>
    </row>
    <row r="14" spans="1:47" s="633" customFormat="1" ht="15" customHeight="1">
      <c r="C14" s="667">
        <v>350</v>
      </c>
      <c r="D14" s="1666"/>
      <c r="E14" s="846">
        <v>1620</v>
      </c>
      <c r="F14" s="656">
        <v>1.1000000000000001</v>
      </c>
      <c r="G14" s="657">
        <f t="shared" si="12"/>
        <v>1782</v>
      </c>
      <c r="H14" s="658">
        <v>2.2000000000000002</v>
      </c>
      <c r="I14" s="656">
        <f t="shared" si="0"/>
        <v>142</v>
      </c>
      <c r="J14" s="659">
        <v>8</v>
      </c>
      <c r="K14" s="656">
        <f t="shared" si="1"/>
        <v>16</v>
      </c>
      <c r="L14" s="660">
        <v>40</v>
      </c>
      <c r="M14" s="656">
        <f t="shared" si="2"/>
        <v>68</v>
      </c>
      <c r="N14" s="661">
        <v>0.34</v>
      </c>
      <c r="O14" s="656">
        <f t="shared" si="3"/>
        <v>68</v>
      </c>
      <c r="P14" s="661">
        <v>0.17</v>
      </c>
      <c r="Q14" s="656">
        <f t="shared" si="13"/>
        <v>4</v>
      </c>
      <c r="R14" s="662">
        <v>0.47</v>
      </c>
      <c r="S14" s="656">
        <f t="shared" si="4"/>
        <v>2</v>
      </c>
      <c r="T14" s="657">
        <f t="shared" si="19"/>
        <v>2082</v>
      </c>
      <c r="U14" s="656">
        <v>0.2</v>
      </c>
      <c r="V14" s="846">
        <f t="shared" si="5"/>
        <v>416</v>
      </c>
      <c r="W14" s="657">
        <f t="shared" si="14"/>
        <v>2498</v>
      </c>
      <c r="X14" s="656">
        <v>0.15</v>
      </c>
      <c r="Y14" s="846">
        <f t="shared" si="6"/>
        <v>375</v>
      </c>
      <c r="Z14" s="656">
        <v>0.28799999999999998</v>
      </c>
      <c r="AA14" s="846">
        <f t="shared" si="7"/>
        <v>5702</v>
      </c>
      <c r="AB14" s="657">
        <f t="shared" si="8"/>
        <v>2457</v>
      </c>
      <c r="AC14" s="656">
        <v>0.05</v>
      </c>
      <c r="AD14" s="656">
        <f t="shared" si="9"/>
        <v>123</v>
      </c>
      <c r="AE14" s="657">
        <f t="shared" si="15"/>
        <v>8698</v>
      </c>
      <c r="AF14" s="656">
        <v>0.2</v>
      </c>
      <c r="AG14" s="846">
        <f t="shared" si="10"/>
        <v>1740</v>
      </c>
      <c r="AH14" s="657">
        <f t="shared" si="16"/>
        <v>10438</v>
      </c>
      <c r="AI14" s="668">
        <f t="shared" si="17"/>
        <v>10400</v>
      </c>
      <c r="AK14" s="667">
        <v>350</v>
      </c>
      <c r="AL14" s="848" t="s">
        <v>166</v>
      </c>
      <c r="AM14" s="848">
        <v>1640</v>
      </c>
      <c r="AN14" s="848">
        <f t="shared" si="11"/>
        <v>1754.8000000000002</v>
      </c>
      <c r="AO14" s="850">
        <f t="shared" si="18"/>
        <v>1755</v>
      </c>
    </row>
    <row r="15" spans="1:47" s="633" customFormat="1" ht="15" customHeight="1">
      <c r="C15" s="667">
        <v>400</v>
      </c>
      <c r="D15" s="1666"/>
      <c r="E15" s="846">
        <v>1720</v>
      </c>
      <c r="F15" s="656">
        <v>1.1000000000000001</v>
      </c>
      <c r="G15" s="657">
        <f t="shared" si="12"/>
        <v>1892</v>
      </c>
      <c r="H15" s="658">
        <v>2.5099999999999998</v>
      </c>
      <c r="I15" s="656">
        <f t="shared" si="0"/>
        <v>162</v>
      </c>
      <c r="J15" s="659">
        <v>10</v>
      </c>
      <c r="K15" s="656">
        <f t="shared" si="1"/>
        <v>20</v>
      </c>
      <c r="L15" s="660">
        <v>46</v>
      </c>
      <c r="M15" s="656">
        <f t="shared" si="2"/>
        <v>78</v>
      </c>
      <c r="N15" s="661">
        <v>0.38</v>
      </c>
      <c r="O15" s="656">
        <f t="shared" si="3"/>
        <v>76</v>
      </c>
      <c r="P15" s="661">
        <v>0.17</v>
      </c>
      <c r="Q15" s="656">
        <f t="shared" si="13"/>
        <v>4</v>
      </c>
      <c r="R15" s="662">
        <v>0.47</v>
      </c>
      <c r="S15" s="656">
        <f t="shared" si="4"/>
        <v>2</v>
      </c>
      <c r="T15" s="657">
        <f t="shared" si="19"/>
        <v>2234</v>
      </c>
      <c r="U15" s="656">
        <v>0.2</v>
      </c>
      <c r="V15" s="846">
        <f t="shared" si="5"/>
        <v>447</v>
      </c>
      <c r="W15" s="657">
        <f t="shared" si="14"/>
        <v>2681</v>
      </c>
      <c r="X15" s="656">
        <v>0.15</v>
      </c>
      <c r="Y15" s="846">
        <f t="shared" si="6"/>
        <v>402</v>
      </c>
      <c r="Z15" s="656">
        <v>0.33600000000000002</v>
      </c>
      <c r="AA15" s="846">
        <f t="shared" si="7"/>
        <v>6653</v>
      </c>
      <c r="AB15" s="657">
        <f t="shared" si="8"/>
        <v>2636</v>
      </c>
      <c r="AC15" s="656">
        <v>0.05</v>
      </c>
      <c r="AD15" s="656">
        <f t="shared" si="9"/>
        <v>132</v>
      </c>
      <c r="AE15" s="657">
        <f t="shared" si="15"/>
        <v>9868</v>
      </c>
      <c r="AF15" s="656">
        <v>0.2</v>
      </c>
      <c r="AG15" s="846">
        <f t="shared" si="10"/>
        <v>1974</v>
      </c>
      <c r="AH15" s="657">
        <f t="shared" si="16"/>
        <v>11842</v>
      </c>
      <c r="AI15" s="668">
        <f t="shared" si="17"/>
        <v>11800</v>
      </c>
      <c r="AK15" s="667">
        <v>400</v>
      </c>
      <c r="AL15" s="852">
        <v>1820</v>
      </c>
      <c r="AM15" s="848" t="s">
        <v>166</v>
      </c>
      <c r="AN15" s="848">
        <f>AL15*1.07</f>
        <v>1947.4</v>
      </c>
      <c r="AO15" s="850">
        <f>ROUND(AVERAGE(AL15:AM15),0)</f>
        <v>1820</v>
      </c>
    </row>
    <row r="16" spans="1:47" s="633" customFormat="1" ht="15" customHeight="1">
      <c r="C16" s="667">
        <v>450</v>
      </c>
      <c r="D16" s="1645"/>
      <c r="E16" s="846">
        <v>2010</v>
      </c>
      <c r="F16" s="656">
        <v>1.1000000000000001</v>
      </c>
      <c r="G16" s="657">
        <f t="shared" si="12"/>
        <v>2211</v>
      </c>
      <c r="H16" s="658">
        <v>2.83</v>
      </c>
      <c r="I16" s="656">
        <f t="shared" si="0"/>
        <v>183</v>
      </c>
      <c r="J16" s="659">
        <v>10</v>
      </c>
      <c r="K16" s="656">
        <f t="shared" si="1"/>
        <v>20</v>
      </c>
      <c r="L16" s="660">
        <v>53</v>
      </c>
      <c r="M16" s="656">
        <f t="shared" si="2"/>
        <v>90</v>
      </c>
      <c r="N16" s="661">
        <v>0.43</v>
      </c>
      <c r="O16" s="656">
        <f t="shared" si="3"/>
        <v>86</v>
      </c>
      <c r="P16" s="661">
        <v>0.46</v>
      </c>
      <c r="Q16" s="656">
        <f>ROUND(Q$4*P16,0)</f>
        <v>12</v>
      </c>
      <c r="R16" s="662">
        <v>0.94</v>
      </c>
      <c r="S16" s="656">
        <f t="shared" si="4"/>
        <v>5</v>
      </c>
      <c r="T16" s="657">
        <f t="shared" si="19"/>
        <v>2607</v>
      </c>
      <c r="U16" s="656">
        <v>0.2</v>
      </c>
      <c r="V16" s="846">
        <f t="shared" si="5"/>
        <v>521</v>
      </c>
      <c r="W16" s="657">
        <f t="shared" si="14"/>
        <v>3128</v>
      </c>
      <c r="X16" s="656">
        <v>0.15</v>
      </c>
      <c r="Y16" s="846">
        <f t="shared" si="6"/>
        <v>469</v>
      </c>
      <c r="Z16" s="656">
        <v>0.39200000000000002</v>
      </c>
      <c r="AA16" s="846">
        <f t="shared" si="7"/>
        <v>7762</v>
      </c>
      <c r="AB16" s="657">
        <f t="shared" si="8"/>
        <v>3076</v>
      </c>
      <c r="AC16" s="656">
        <v>0.05</v>
      </c>
      <c r="AD16" s="656">
        <f t="shared" si="9"/>
        <v>154</v>
      </c>
      <c r="AE16" s="657">
        <f t="shared" si="15"/>
        <v>11513</v>
      </c>
      <c r="AF16" s="656">
        <v>0.2</v>
      </c>
      <c r="AG16" s="846">
        <f t="shared" si="10"/>
        <v>2303</v>
      </c>
      <c r="AH16" s="657">
        <f t="shared" si="16"/>
        <v>13816</v>
      </c>
      <c r="AI16" s="668">
        <f t="shared" si="17"/>
        <v>13800</v>
      </c>
      <c r="AK16" s="667">
        <v>450</v>
      </c>
      <c r="AL16" s="852">
        <v>2050</v>
      </c>
      <c r="AM16" s="848" t="s">
        <v>166</v>
      </c>
      <c r="AN16" s="848">
        <f>AL16*1.07</f>
        <v>2193.5</v>
      </c>
      <c r="AO16" s="850">
        <f>ROUND(AVERAGE(AL16:AM16),0)</f>
        <v>2050</v>
      </c>
    </row>
    <row r="17" spans="3:41" s="633" customFormat="1" ht="15" customHeight="1">
      <c r="C17" s="667">
        <v>500</v>
      </c>
      <c r="D17" s="675"/>
      <c r="E17" s="846">
        <v>2650</v>
      </c>
      <c r="F17" s="656">
        <v>1.1000000000000001</v>
      </c>
      <c r="G17" s="657">
        <f>INT(E17*F17)</f>
        <v>2915</v>
      </c>
      <c r="H17" s="658">
        <v>3.14</v>
      </c>
      <c r="I17" s="656">
        <f t="shared" si="0"/>
        <v>203</v>
      </c>
      <c r="J17" s="659">
        <v>12</v>
      </c>
      <c r="K17" s="656">
        <f t="shared" si="1"/>
        <v>24</v>
      </c>
      <c r="L17" s="660">
        <v>58</v>
      </c>
      <c r="M17" s="656">
        <f t="shared" si="2"/>
        <v>99</v>
      </c>
      <c r="N17" s="661">
        <v>0.47</v>
      </c>
      <c r="O17" s="656">
        <f t="shared" si="3"/>
        <v>94</v>
      </c>
      <c r="P17" s="661">
        <v>0.46</v>
      </c>
      <c r="Q17" s="656">
        <f>ROUND(Q$4*P17,0)</f>
        <v>12</v>
      </c>
      <c r="R17" s="662">
        <v>0.94</v>
      </c>
      <c r="S17" s="656">
        <f t="shared" si="4"/>
        <v>5</v>
      </c>
      <c r="T17" s="657">
        <f t="shared" si="19"/>
        <v>3352</v>
      </c>
      <c r="U17" s="656">
        <v>0.2</v>
      </c>
      <c r="V17" s="846">
        <f t="shared" si="5"/>
        <v>670</v>
      </c>
      <c r="W17" s="657">
        <f t="shared" si="14"/>
        <v>4022</v>
      </c>
      <c r="X17" s="656">
        <v>0.15</v>
      </c>
      <c r="Y17" s="846">
        <f t="shared" si="6"/>
        <v>603</v>
      </c>
      <c r="Z17" s="656">
        <v>0.433</v>
      </c>
      <c r="AA17" s="846">
        <f t="shared" si="7"/>
        <v>8573</v>
      </c>
      <c r="AB17" s="657">
        <f t="shared" si="8"/>
        <v>3955</v>
      </c>
      <c r="AC17" s="656">
        <v>0.05</v>
      </c>
      <c r="AD17" s="656">
        <f t="shared" si="9"/>
        <v>198</v>
      </c>
      <c r="AE17" s="657">
        <f t="shared" si="15"/>
        <v>13396</v>
      </c>
      <c r="AF17" s="656">
        <v>0.2</v>
      </c>
      <c r="AG17" s="846">
        <f t="shared" si="10"/>
        <v>2679</v>
      </c>
      <c r="AH17" s="657">
        <f t="shared" si="16"/>
        <v>16075</v>
      </c>
      <c r="AI17" s="668">
        <f t="shared" si="17"/>
        <v>16100</v>
      </c>
      <c r="AK17" s="667">
        <v>500</v>
      </c>
      <c r="AL17" s="848" t="s">
        <v>166</v>
      </c>
      <c r="AM17" s="848">
        <v>2980</v>
      </c>
      <c r="AN17" s="848">
        <f t="shared" ref="AN17:AN25" si="20">AM17*1.07</f>
        <v>3188.6000000000004</v>
      </c>
      <c r="AO17" s="850">
        <f t="shared" ref="AO17:AO25" si="21">ROUND(AN17,0)</f>
        <v>3189</v>
      </c>
    </row>
    <row r="18" spans="3:41" s="633" customFormat="1" ht="15" customHeight="1">
      <c r="C18" s="667">
        <v>550</v>
      </c>
      <c r="D18" s="677"/>
      <c r="E18" s="846">
        <v>2920</v>
      </c>
      <c r="F18" s="656">
        <v>1.1000000000000001</v>
      </c>
      <c r="G18" s="657">
        <f t="shared" ref="G18:G23" si="22">INT(E18*F18)</f>
        <v>3212</v>
      </c>
      <c r="H18" s="658">
        <v>3.45</v>
      </c>
      <c r="I18" s="656">
        <f t="shared" si="0"/>
        <v>223</v>
      </c>
      <c r="J18" s="659">
        <v>12</v>
      </c>
      <c r="K18" s="656">
        <f t="shared" si="1"/>
        <v>24</v>
      </c>
      <c r="L18" s="660">
        <v>75</v>
      </c>
      <c r="M18" s="656">
        <f t="shared" si="2"/>
        <v>128</v>
      </c>
      <c r="N18" s="661">
        <v>0.52</v>
      </c>
      <c r="O18" s="656">
        <f t="shared" si="3"/>
        <v>104</v>
      </c>
      <c r="P18" s="661">
        <v>0.46</v>
      </c>
      <c r="Q18" s="656">
        <f t="shared" si="13"/>
        <v>12</v>
      </c>
      <c r="R18" s="662">
        <v>0.94</v>
      </c>
      <c r="S18" s="656">
        <f t="shared" si="4"/>
        <v>5</v>
      </c>
      <c r="T18" s="657">
        <f t="shared" si="19"/>
        <v>3708</v>
      </c>
      <c r="U18" s="656">
        <v>0.2</v>
      </c>
      <c r="V18" s="846">
        <f t="shared" si="5"/>
        <v>742</v>
      </c>
      <c r="W18" s="657">
        <f t="shared" si="14"/>
        <v>4450</v>
      </c>
      <c r="X18" s="656">
        <v>0.15</v>
      </c>
      <c r="Y18" s="846">
        <f t="shared" si="6"/>
        <v>668</v>
      </c>
      <c r="Z18" s="656">
        <v>0.50900000000000001</v>
      </c>
      <c r="AA18" s="846">
        <f t="shared" si="7"/>
        <v>10078</v>
      </c>
      <c r="AB18" s="657">
        <f t="shared" si="8"/>
        <v>4376</v>
      </c>
      <c r="AC18" s="656">
        <v>0.05</v>
      </c>
      <c r="AD18" s="656">
        <f t="shared" si="9"/>
        <v>219</v>
      </c>
      <c r="AE18" s="657">
        <f t="shared" si="15"/>
        <v>15415</v>
      </c>
      <c r="AF18" s="656">
        <v>0.2</v>
      </c>
      <c r="AG18" s="846">
        <f t="shared" si="10"/>
        <v>3083</v>
      </c>
      <c r="AH18" s="657">
        <f t="shared" si="16"/>
        <v>18498</v>
      </c>
      <c r="AI18" s="668">
        <f t="shared" si="17"/>
        <v>18500</v>
      </c>
      <c r="AK18" s="667">
        <v>550</v>
      </c>
      <c r="AL18" s="848" t="s">
        <v>166</v>
      </c>
      <c r="AM18" s="848">
        <v>3280</v>
      </c>
      <c r="AN18" s="848">
        <f t="shared" si="20"/>
        <v>3509.6000000000004</v>
      </c>
      <c r="AO18" s="850">
        <f t="shared" si="21"/>
        <v>3510</v>
      </c>
    </row>
    <row r="19" spans="3:41" s="633" customFormat="1" ht="15" customHeight="1">
      <c r="C19" s="667">
        <v>600</v>
      </c>
      <c r="D19" s="677" t="s">
        <v>631</v>
      </c>
      <c r="E19" s="846">
        <v>3190</v>
      </c>
      <c r="F19" s="656">
        <v>1.1000000000000001</v>
      </c>
      <c r="G19" s="657">
        <f t="shared" si="22"/>
        <v>3509</v>
      </c>
      <c r="H19" s="658">
        <v>3.77</v>
      </c>
      <c r="I19" s="656">
        <f t="shared" si="0"/>
        <v>243</v>
      </c>
      <c r="J19" s="659">
        <v>14</v>
      </c>
      <c r="K19" s="656">
        <f t="shared" si="1"/>
        <v>28</v>
      </c>
      <c r="L19" s="660">
        <v>83</v>
      </c>
      <c r="M19" s="656">
        <f t="shared" si="2"/>
        <v>141</v>
      </c>
      <c r="N19" s="661">
        <v>0.56000000000000005</v>
      </c>
      <c r="O19" s="656">
        <f t="shared" si="3"/>
        <v>112</v>
      </c>
      <c r="P19" s="661">
        <v>0.46</v>
      </c>
      <c r="Q19" s="656">
        <f t="shared" si="13"/>
        <v>12</v>
      </c>
      <c r="R19" s="662">
        <v>0.94</v>
      </c>
      <c r="S19" s="656">
        <f t="shared" si="4"/>
        <v>5</v>
      </c>
      <c r="T19" s="657">
        <f t="shared" si="19"/>
        <v>4050</v>
      </c>
      <c r="U19" s="656">
        <v>0.2</v>
      </c>
      <c r="V19" s="846">
        <f t="shared" si="5"/>
        <v>810</v>
      </c>
      <c r="W19" s="657">
        <f t="shared" si="14"/>
        <v>4860</v>
      </c>
      <c r="X19" s="656">
        <v>0.15</v>
      </c>
      <c r="Y19" s="846">
        <f t="shared" si="6"/>
        <v>729</v>
      </c>
      <c r="Z19" s="656">
        <v>0.52</v>
      </c>
      <c r="AA19" s="846">
        <f t="shared" si="7"/>
        <v>10296</v>
      </c>
      <c r="AB19" s="657">
        <f t="shared" si="8"/>
        <v>4779</v>
      </c>
      <c r="AC19" s="656">
        <v>0.05</v>
      </c>
      <c r="AD19" s="656">
        <f t="shared" si="9"/>
        <v>239</v>
      </c>
      <c r="AE19" s="657">
        <f t="shared" si="15"/>
        <v>16124</v>
      </c>
      <c r="AF19" s="656">
        <v>0.2</v>
      </c>
      <c r="AG19" s="846">
        <f t="shared" si="10"/>
        <v>3225</v>
      </c>
      <c r="AH19" s="657">
        <f t="shared" si="16"/>
        <v>19349</v>
      </c>
      <c r="AI19" s="668">
        <f t="shared" si="17"/>
        <v>19300</v>
      </c>
      <c r="AK19" s="667">
        <v>600</v>
      </c>
      <c r="AL19" s="848" t="s">
        <v>166</v>
      </c>
      <c r="AM19" s="848">
        <v>3570</v>
      </c>
      <c r="AN19" s="848">
        <f t="shared" si="20"/>
        <v>3819.9</v>
      </c>
      <c r="AO19" s="850">
        <f t="shared" si="21"/>
        <v>3820</v>
      </c>
    </row>
    <row r="20" spans="3:41" s="633" customFormat="1" ht="15" customHeight="1">
      <c r="C20" s="667">
        <v>650</v>
      </c>
      <c r="D20" s="677"/>
      <c r="E20" s="846">
        <v>3920</v>
      </c>
      <c r="F20" s="656">
        <v>1.1000000000000001</v>
      </c>
      <c r="G20" s="657">
        <f t="shared" si="22"/>
        <v>4312</v>
      </c>
      <c r="H20" s="658">
        <v>4.08</v>
      </c>
      <c r="I20" s="656">
        <f t="shared" si="0"/>
        <v>263</v>
      </c>
      <c r="J20" s="659">
        <v>14</v>
      </c>
      <c r="K20" s="656">
        <f t="shared" si="1"/>
        <v>28</v>
      </c>
      <c r="L20" s="660">
        <v>88</v>
      </c>
      <c r="M20" s="656">
        <f t="shared" si="2"/>
        <v>150</v>
      </c>
      <c r="N20" s="661">
        <v>0.61</v>
      </c>
      <c r="O20" s="656">
        <f t="shared" si="3"/>
        <v>122</v>
      </c>
      <c r="P20" s="661">
        <v>0.46</v>
      </c>
      <c r="Q20" s="656">
        <f t="shared" si="13"/>
        <v>12</v>
      </c>
      <c r="R20" s="662">
        <v>0.94</v>
      </c>
      <c r="S20" s="656">
        <f t="shared" si="4"/>
        <v>5</v>
      </c>
      <c r="T20" s="657">
        <f t="shared" si="19"/>
        <v>4892</v>
      </c>
      <c r="U20" s="656">
        <v>0.2</v>
      </c>
      <c r="V20" s="846">
        <f t="shared" si="5"/>
        <v>978</v>
      </c>
      <c r="W20" s="657">
        <f t="shared" si="14"/>
        <v>5870</v>
      </c>
      <c r="X20" s="656">
        <v>0.15</v>
      </c>
      <c r="Y20" s="846">
        <f t="shared" si="6"/>
        <v>881</v>
      </c>
      <c r="Z20" s="656">
        <v>0.57699999999999996</v>
      </c>
      <c r="AA20" s="846">
        <f t="shared" si="7"/>
        <v>11425</v>
      </c>
      <c r="AB20" s="657">
        <f t="shared" si="8"/>
        <v>5773</v>
      </c>
      <c r="AC20" s="656">
        <v>0.05</v>
      </c>
      <c r="AD20" s="656">
        <f t="shared" si="9"/>
        <v>289</v>
      </c>
      <c r="AE20" s="657">
        <f t="shared" si="15"/>
        <v>18465</v>
      </c>
      <c r="AF20" s="656">
        <v>0.2</v>
      </c>
      <c r="AG20" s="846">
        <f t="shared" si="10"/>
        <v>3693</v>
      </c>
      <c r="AH20" s="657">
        <f t="shared" si="16"/>
        <v>22158</v>
      </c>
      <c r="AI20" s="668">
        <f t="shared" si="17"/>
        <v>22200</v>
      </c>
      <c r="AK20" s="667">
        <v>650</v>
      </c>
      <c r="AL20" s="848" t="s">
        <v>166</v>
      </c>
      <c r="AM20" s="848">
        <v>4390</v>
      </c>
      <c r="AN20" s="848">
        <f t="shared" si="20"/>
        <v>4697.3</v>
      </c>
      <c r="AO20" s="850">
        <f t="shared" si="21"/>
        <v>4697</v>
      </c>
    </row>
    <row r="21" spans="3:41" s="633" customFormat="1" ht="15" customHeight="1">
      <c r="C21" s="667">
        <v>700</v>
      </c>
      <c r="D21" s="678"/>
      <c r="E21" s="846">
        <v>4230</v>
      </c>
      <c r="F21" s="656">
        <v>1.1000000000000001</v>
      </c>
      <c r="G21" s="657">
        <f t="shared" si="22"/>
        <v>4653</v>
      </c>
      <c r="H21" s="658">
        <v>4.4000000000000004</v>
      </c>
      <c r="I21" s="656">
        <f t="shared" si="0"/>
        <v>284</v>
      </c>
      <c r="J21" s="659">
        <v>16</v>
      </c>
      <c r="K21" s="656">
        <f t="shared" si="1"/>
        <v>32</v>
      </c>
      <c r="L21" s="660">
        <v>95</v>
      </c>
      <c r="M21" s="656">
        <f t="shared" si="2"/>
        <v>162</v>
      </c>
      <c r="N21" s="661">
        <v>0.65</v>
      </c>
      <c r="O21" s="656">
        <f t="shared" si="3"/>
        <v>130</v>
      </c>
      <c r="P21" s="661">
        <v>0.46</v>
      </c>
      <c r="Q21" s="656">
        <f t="shared" si="13"/>
        <v>12</v>
      </c>
      <c r="R21" s="662">
        <v>0.94</v>
      </c>
      <c r="S21" s="656">
        <f t="shared" si="4"/>
        <v>5</v>
      </c>
      <c r="T21" s="657">
        <f t="shared" si="19"/>
        <v>5278</v>
      </c>
      <c r="U21" s="656">
        <v>0.2</v>
      </c>
      <c r="V21" s="846">
        <f t="shared" si="5"/>
        <v>1056</v>
      </c>
      <c r="W21" s="657">
        <f t="shared" si="14"/>
        <v>6334</v>
      </c>
      <c r="X21" s="656">
        <v>0.15</v>
      </c>
      <c r="Y21" s="846">
        <f t="shared" si="6"/>
        <v>950</v>
      </c>
      <c r="Z21" s="656">
        <v>0.60599999999999998</v>
      </c>
      <c r="AA21" s="846">
        <f t="shared" si="7"/>
        <v>11999</v>
      </c>
      <c r="AB21" s="657">
        <f t="shared" si="8"/>
        <v>6228</v>
      </c>
      <c r="AC21" s="656">
        <v>0.05</v>
      </c>
      <c r="AD21" s="656">
        <f t="shared" si="9"/>
        <v>311</v>
      </c>
      <c r="AE21" s="657">
        <f t="shared" si="15"/>
        <v>19594</v>
      </c>
      <c r="AF21" s="656">
        <v>0.2</v>
      </c>
      <c r="AG21" s="846">
        <f t="shared" si="10"/>
        <v>3919</v>
      </c>
      <c r="AH21" s="657">
        <f t="shared" si="16"/>
        <v>23513</v>
      </c>
      <c r="AI21" s="668">
        <f t="shared" si="17"/>
        <v>23500</v>
      </c>
      <c r="AK21" s="667">
        <v>700</v>
      </c>
      <c r="AL21" s="848" t="s">
        <v>166</v>
      </c>
      <c r="AM21" s="848">
        <v>4720</v>
      </c>
      <c r="AN21" s="848">
        <f t="shared" si="20"/>
        <v>5050.4000000000005</v>
      </c>
      <c r="AO21" s="850">
        <f t="shared" si="21"/>
        <v>5050</v>
      </c>
    </row>
    <row r="22" spans="3:41" s="633" customFormat="1" ht="15" customHeight="1">
      <c r="C22" s="667">
        <v>750</v>
      </c>
      <c r="D22" s="675"/>
      <c r="E22" s="846">
        <v>5530</v>
      </c>
      <c r="F22" s="656">
        <v>1.1000000000000001</v>
      </c>
      <c r="G22" s="657">
        <f t="shared" si="22"/>
        <v>6083</v>
      </c>
      <c r="H22" s="658">
        <v>4.71</v>
      </c>
      <c r="I22" s="656">
        <f t="shared" si="0"/>
        <v>304</v>
      </c>
      <c r="J22" s="659">
        <v>16</v>
      </c>
      <c r="K22" s="656">
        <f t="shared" si="1"/>
        <v>32</v>
      </c>
      <c r="L22" s="660">
        <v>102</v>
      </c>
      <c r="M22" s="656">
        <f t="shared" si="2"/>
        <v>173</v>
      </c>
      <c r="N22" s="661">
        <v>0.7</v>
      </c>
      <c r="O22" s="656">
        <f t="shared" si="3"/>
        <v>140</v>
      </c>
      <c r="P22" s="661">
        <v>0.46</v>
      </c>
      <c r="Q22" s="656">
        <f t="shared" si="13"/>
        <v>12</v>
      </c>
      <c r="R22" s="662">
        <v>0.94</v>
      </c>
      <c r="S22" s="656">
        <f t="shared" si="4"/>
        <v>5</v>
      </c>
      <c r="T22" s="657">
        <f t="shared" si="19"/>
        <v>6749</v>
      </c>
      <c r="U22" s="656">
        <v>0.2</v>
      </c>
      <c r="V22" s="846">
        <f t="shared" si="5"/>
        <v>1350</v>
      </c>
      <c r="W22" s="657">
        <f t="shared" si="14"/>
        <v>8099</v>
      </c>
      <c r="X22" s="656">
        <v>0.15</v>
      </c>
      <c r="Y22" s="846">
        <f t="shared" si="6"/>
        <v>1215</v>
      </c>
      <c r="Z22" s="656">
        <v>0.65400000000000003</v>
      </c>
      <c r="AA22" s="846">
        <f t="shared" si="7"/>
        <v>12949</v>
      </c>
      <c r="AB22" s="657">
        <f t="shared" si="8"/>
        <v>7964</v>
      </c>
      <c r="AC22" s="656">
        <v>0.05</v>
      </c>
      <c r="AD22" s="656">
        <f t="shared" si="9"/>
        <v>398</v>
      </c>
      <c r="AE22" s="657">
        <f t="shared" si="15"/>
        <v>22661</v>
      </c>
      <c r="AF22" s="656">
        <v>0.2</v>
      </c>
      <c r="AG22" s="846">
        <f t="shared" si="10"/>
        <v>4532</v>
      </c>
      <c r="AH22" s="657">
        <f t="shared" si="16"/>
        <v>27193</v>
      </c>
      <c r="AI22" s="668">
        <f t="shared" si="17"/>
        <v>27200</v>
      </c>
      <c r="AK22" s="667">
        <v>750</v>
      </c>
      <c r="AL22" s="848" t="s">
        <v>166</v>
      </c>
      <c r="AM22" s="848">
        <v>6190</v>
      </c>
      <c r="AN22" s="848">
        <f t="shared" si="20"/>
        <v>6623.3</v>
      </c>
      <c r="AO22" s="850">
        <f t="shared" si="21"/>
        <v>6623</v>
      </c>
    </row>
    <row r="23" spans="3:41" s="633" customFormat="1" ht="15" customHeight="1">
      <c r="C23" s="667">
        <v>800</v>
      </c>
      <c r="D23" s="677"/>
      <c r="E23" s="846">
        <v>5900</v>
      </c>
      <c r="F23" s="656">
        <v>1.1000000000000001</v>
      </c>
      <c r="G23" s="657">
        <f t="shared" si="22"/>
        <v>6490</v>
      </c>
      <c r="H23" s="658">
        <v>5.0199999999999996</v>
      </c>
      <c r="I23" s="656">
        <f t="shared" si="0"/>
        <v>324</v>
      </c>
      <c r="J23" s="659">
        <v>18</v>
      </c>
      <c r="K23" s="656">
        <f t="shared" si="1"/>
        <v>36</v>
      </c>
      <c r="L23" s="660">
        <v>108</v>
      </c>
      <c r="M23" s="656">
        <f t="shared" si="2"/>
        <v>184</v>
      </c>
      <c r="N23" s="661">
        <v>0.74</v>
      </c>
      <c r="O23" s="656">
        <f t="shared" si="3"/>
        <v>148</v>
      </c>
      <c r="P23" s="661">
        <v>0.46</v>
      </c>
      <c r="Q23" s="656">
        <f t="shared" si="13"/>
        <v>12</v>
      </c>
      <c r="R23" s="662">
        <v>0.94</v>
      </c>
      <c r="S23" s="656">
        <f t="shared" si="4"/>
        <v>5</v>
      </c>
      <c r="T23" s="657">
        <f t="shared" si="19"/>
        <v>7199</v>
      </c>
      <c r="U23" s="656">
        <v>0.2</v>
      </c>
      <c r="V23" s="846">
        <f t="shared" si="5"/>
        <v>1440</v>
      </c>
      <c r="W23" s="657">
        <f t="shared" si="14"/>
        <v>8639</v>
      </c>
      <c r="X23" s="656">
        <v>0.15</v>
      </c>
      <c r="Y23" s="846">
        <f t="shared" si="6"/>
        <v>1296</v>
      </c>
      <c r="Z23" s="656">
        <v>0.69399999999999995</v>
      </c>
      <c r="AA23" s="846">
        <f t="shared" si="7"/>
        <v>13741</v>
      </c>
      <c r="AB23" s="657">
        <f t="shared" si="8"/>
        <v>8495</v>
      </c>
      <c r="AC23" s="656">
        <v>0.05</v>
      </c>
      <c r="AD23" s="656">
        <f t="shared" si="9"/>
        <v>425</v>
      </c>
      <c r="AE23" s="657">
        <f t="shared" si="15"/>
        <v>24101</v>
      </c>
      <c r="AF23" s="656">
        <v>0.2</v>
      </c>
      <c r="AG23" s="846">
        <f t="shared" si="10"/>
        <v>4820</v>
      </c>
      <c r="AH23" s="657">
        <f t="shared" si="16"/>
        <v>28921</v>
      </c>
      <c r="AI23" s="668">
        <f t="shared" si="17"/>
        <v>28900</v>
      </c>
      <c r="AK23" s="667">
        <v>800</v>
      </c>
      <c r="AL23" s="848" t="s">
        <v>166</v>
      </c>
      <c r="AM23" s="848">
        <v>6600</v>
      </c>
      <c r="AN23" s="848">
        <f t="shared" si="20"/>
        <v>7062</v>
      </c>
      <c r="AO23" s="850">
        <f t="shared" si="21"/>
        <v>7062</v>
      </c>
    </row>
    <row r="24" spans="3:41" s="633" customFormat="1" ht="15" customHeight="1">
      <c r="C24" s="667">
        <v>850</v>
      </c>
      <c r="D24" s="677" t="s">
        <v>632</v>
      </c>
      <c r="E24" s="846">
        <v>7160</v>
      </c>
      <c r="F24" s="656">
        <v>1.1000000000000001</v>
      </c>
      <c r="G24" s="657">
        <f>INT(E24*F24)</f>
        <v>7876</v>
      </c>
      <c r="H24" s="658">
        <v>5.34</v>
      </c>
      <c r="I24" s="656">
        <f t="shared" si="0"/>
        <v>344</v>
      </c>
      <c r="J24" s="659">
        <v>18</v>
      </c>
      <c r="K24" s="656">
        <f t="shared" si="1"/>
        <v>36</v>
      </c>
      <c r="L24" s="660">
        <v>115</v>
      </c>
      <c r="M24" s="656">
        <f t="shared" si="2"/>
        <v>196</v>
      </c>
      <c r="N24" s="661">
        <v>0.79</v>
      </c>
      <c r="O24" s="656">
        <f t="shared" si="3"/>
        <v>158</v>
      </c>
      <c r="P24" s="661">
        <v>0.46</v>
      </c>
      <c r="Q24" s="656">
        <f t="shared" si="13"/>
        <v>12</v>
      </c>
      <c r="R24" s="662">
        <v>0.94</v>
      </c>
      <c r="S24" s="656">
        <f t="shared" si="4"/>
        <v>5</v>
      </c>
      <c r="T24" s="657">
        <f t="shared" si="19"/>
        <v>8627</v>
      </c>
      <c r="U24" s="656">
        <v>0.2</v>
      </c>
      <c r="V24" s="846">
        <f t="shared" si="5"/>
        <v>1725</v>
      </c>
      <c r="W24" s="657">
        <f t="shared" si="14"/>
        <v>10352</v>
      </c>
      <c r="X24" s="656">
        <v>0.15</v>
      </c>
      <c r="Y24" s="846">
        <f t="shared" si="6"/>
        <v>1553</v>
      </c>
      <c r="Z24" s="656">
        <v>0.72099999999999997</v>
      </c>
      <c r="AA24" s="846">
        <f t="shared" si="7"/>
        <v>14276</v>
      </c>
      <c r="AB24" s="657">
        <f t="shared" si="8"/>
        <v>10180</v>
      </c>
      <c r="AC24" s="656">
        <v>0.05</v>
      </c>
      <c r="AD24" s="656">
        <f t="shared" si="9"/>
        <v>509</v>
      </c>
      <c r="AE24" s="657">
        <f t="shared" si="15"/>
        <v>26690</v>
      </c>
      <c r="AF24" s="656">
        <v>0.2</v>
      </c>
      <c r="AG24" s="846">
        <f t="shared" si="10"/>
        <v>5338</v>
      </c>
      <c r="AH24" s="657">
        <f t="shared" si="16"/>
        <v>32028</v>
      </c>
      <c r="AI24" s="668">
        <f t="shared" si="17"/>
        <v>32000</v>
      </c>
      <c r="AK24" s="667">
        <v>850</v>
      </c>
      <c r="AL24" s="848" t="s">
        <v>166</v>
      </c>
      <c r="AM24" s="848">
        <v>7980</v>
      </c>
      <c r="AN24" s="848">
        <f t="shared" si="20"/>
        <v>8538.6</v>
      </c>
      <c r="AO24" s="850">
        <f t="shared" si="21"/>
        <v>8539</v>
      </c>
    </row>
    <row r="25" spans="3:41" s="633" customFormat="1" ht="15" customHeight="1">
      <c r="C25" s="667">
        <v>900</v>
      </c>
      <c r="D25" s="677"/>
      <c r="E25" s="846">
        <v>7580</v>
      </c>
      <c r="F25" s="656">
        <v>1.1000000000000001</v>
      </c>
      <c r="G25" s="657">
        <f>INT(E25*F25)</f>
        <v>8338</v>
      </c>
      <c r="H25" s="658">
        <v>5.65</v>
      </c>
      <c r="I25" s="656">
        <f t="shared" si="0"/>
        <v>364</v>
      </c>
      <c r="J25" s="659">
        <v>20</v>
      </c>
      <c r="K25" s="656">
        <f t="shared" si="1"/>
        <v>40</v>
      </c>
      <c r="L25" s="660">
        <v>122</v>
      </c>
      <c r="M25" s="656">
        <f t="shared" si="2"/>
        <v>207</v>
      </c>
      <c r="N25" s="661">
        <v>0.82</v>
      </c>
      <c r="O25" s="656">
        <f t="shared" si="3"/>
        <v>164</v>
      </c>
      <c r="P25" s="661">
        <v>0.46</v>
      </c>
      <c r="Q25" s="656">
        <f t="shared" si="13"/>
        <v>12</v>
      </c>
      <c r="R25" s="662">
        <v>0.94</v>
      </c>
      <c r="S25" s="656">
        <f t="shared" si="4"/>
        <v>5</v>
      </c>
      <c r="T25" s="657">
        <f t="shared" si="19"/>
        <v>9130</v>
      </c>
      <c r="U25" s="656">
        <v>0.2</v>
      </c>
      <c r="V25" s="846">
        <f t="shared" si="5"/>
        <v>1826</v>
      </c>
      <c r="W25" s="657">
        <f t="shared" si="14"/>
        <v>10956</v>
      </c>
      <c r="X25" s="656">
        <v>0.15</v>
      </c>
      <c r="Y25" s="846">
        <f t="shared" si="6"/>
        <v>1643</v>
      </c>
      <c r="Z25" s="656">
        <v>0.76900000000000002</v>
      </c>
      <c r="AA25" s="846">
        <f t="shared" si="7"/>
        <v>15226</v>
      </c>
      <c r="AB25" s="657">
        <f t="shared" si="8"/>
        <v>10773</v>
      </c>
      <c r="AC25" s="656">
        <v>0.05</v>
      </c>
      <c r="AD25" s="656">
        <f t="shared" si="9"/>
        <v>539</v>
      </c>
      <c r="AE25" s="657">
        <f t="shared" si="15"/>
        <v>28364</v>
      </c>
      <c r="AF25" s="656">
        <v>0.2</v>
      </c>
      <c r="AG25" s="846">
        <f t="shared" si="10"/>
        <v>5673</v>
      </c>
      <c r="AH25" s="657">
        <f t="shared" si="16"/>
        <v>34037</v>
      </c>
      <c r="AI25" s="668">
        <f t="shared" si="17"/>
        <v>34000</v>
      </c>
      <c r="AK25" s="667">
        <v>900</v>
      </c>
      <c r="AL25" s="848" t="s">
        <v>166</v>
      </c>
      <c r="AM25" s="848">
        <v>8450</v>
      </c>
      <c r="AN25" s="848">
        <f t="shared" si="20"/>
        <v>9041.5</v>
      </c>
      <c r="AO25" s="850">
        <f t="shared" si="21"/>
        <v>9042</v>
      </c>
    </row>
    <row r="26" spans="3:41" s="633" customFormat="1" ht="15" customHeight="1">
      <c r="C26" s="667"/>
      <c r="D26" s="677"/>
      <c r="E26" s="853"/>
      <c r="F26" s="656"/>
      <c r="G26" s="657"/>
      <c r="H26" s="658"/>
      <c r="I26" s="656"/>
      <c r="J26" s="659"/>
      <c r="K26" s="853"/>
      <c r="L26" s="660"/>
      <c r="M26" s="853"/>
      <c r="N26" s="661"/>
      <c r="O26" s="656"/>
      <c r="P26" s="661"/>
      <c r="Q26" s="656"/>
      <c r="R26" s="662"/>
      <c r="S26" s="656"/>
      <c r="T26" s="657"/>
      <c r="U26" s="656"/>
      <c r="V26" s="853"/>
      <c r="W26" s="657"/>
      <c r="X26" s="656"/>
      <c r="Y26" s="853"/>
      <c r="Z26" s="656"/>
      <c r="AA26" s="853"/>
      <c r="AB26" s="657"/>
      <c r="AC26" s="656"/>
      <c r="AD26" s="656"/>
      <c r="AE26" s="657"/>
      <c r="AF26" s="656"/>
      <c r="AG26" s="853"/>
      <c r="AH26" s="657"/>
      <c r="AI26" s="668"/>
      <c r="AK26" s="667"/>
      <c r="AL26" s="854"/>
      <c r="AM26" s="670"/>
      <c r="AN26" s="670"/>
      <c r="AO26" s="855"/>
    </row>
    <row r="27" spans="3:41" s="633" customFormat="1" ht="15" customHeight="1">
      <c r="C27" s="667"/>
      <c r="D27" s="678"/>
      <c r="E27" s="853"/>
      <c r="F27" s="656"/>
      <c r="G27" s="657"/>
      <c r="H27" s="658"/>
      <c r="I27" s="656"/>
      <c r="J27" s="659"/>
      <c r="K27" s="853"/>
      <c r="L27" s="660"/>
      <c r="M27" s="853"/>
      <c r="N27" s="661"/>
      <c r="O27" s="656"/>
      <c r="P27" s="661"/>
      <c r="Q27" s="656"/>
      <c r="R27" s="662"/>
      <c r="S27" s="656"/>
      <c r="T27" s="657"/>
      <c r="U27" s="656"/>
      <c r="V27" s="853"/>
      <c r="W27" s="657"/>
      <c r="X27" s="656"/>
      <c r="Y27" s="853"/>
      <c r="Z27" s="656"/>
      <c r="AA27" s="853"/>
      <c r="AB27" s="657"/>
      <c r="AC27" s="656"/>
      <c r="AD27" s="656"/>
      <c r="AE27" s="657"/>
      <c r="AF27" s="656"/>
      <c r="AG27" s="853"/>
      <c r="AH27" s="657"/>
      <c r="AI27" s="668"/>
      <c r="AK27" s="667"/>
      <c r="AL27" s="854"/>
      <c r="AM27" s="670"/>
      <c r="AN27" s="670"/>
      <c r="AO27" s="855"/>
    </row>
    <row r="28" spans="3:41" s="633" customFormat="1" ht="15" customHeight="1" thickBot="1">
      <c r="C28" s="679"/>
      <c r="D28" s="680"/>
      <c r="E28" s="856"/>
      <c r="F28" s="682"/>
      <c r="G28" s="683"/>
      <c r="H28" s="684"/>
      <c r="I28" s="682"/>
      <c r="J28" s="685"/>
      <c r="K28" s="682"/>
      <c r="L28" s="686"/>
      <c r="M28" s="682"/>
      <c r="N28" s="687"/>
      <c r="O28" s="682"/>
      <c r="P28" s="687"/>
      <c r="Q28" s="682"/>
      <c r="R28" s="688"/>
      <c r="S28" s="682"/>
      <c r="T28" s="683"/>
      <c r="U28" s="682"/>
      <c r="V28" s="856"/>
      <c r="W28" s="683"/>
      <c r="X28" s="682"/>
      <c r="Y28" s="856"/>
      <c r="Z28" s="682"/>
      <c r="AA28" s="856"/>
      <c r="AB28" s="683"/>
      <c r="AC28" s="682"/>
      <c r="AD28" s="682"/>
      <c r="AE28" s="683"/>
      <c r="AF28" s="682"/>
      <c r="AG28" s="856"/>
      <c r="AH28" s="683"/>
      <c r="AI28" s="689"/>
      <c r="AK28" s="690"/>
      <c r="AL28" s="857"/>
      <c r="AM28" s="692"/>
      <c r="AN28" s="857"/>
    </row>
    <row r="29" spans="3:41" ht="15" customHeight="1">
      <c r="C29" s="693"/>
      <c r="D29" s="1646" t="s">
        <v>633</v>
      </c>
      <c r="E29" s="1647"/>
      <c r="F29" s="1647"/>
      <c r="G29" s="1647"/>
      <c r="H29" s="1648"/>
      <c r="I29" s="1679"/>
      <c r="J29" s="1680"/>
      <c r="K29" s="1680"/>
      <c r="L29" s="1681"/>
      <c r="M29" s="1682" t="s">
        <v>162</v>
      </c>
      <c r="N29" s="1683"/>
      <c r="O29" s="1684" t="s">
        <v>704</v>
      </c>
      <c r="P29" s="1685"/>
      <c r="Q29" s="1655" t="s">
        <v>165</v>
      </c>
      <c r="R29" s="1656"/>
      <c r="S29" s="1657"/>
      <c r="T29" s="1655" t="s">
        <v>636</v>
      </c>
      <c r="U29" s="1656"/>
      <c r="V29" s="1656"/>
      <c r="W29" s="1656"/>
      <c r="X29" s="1656"/>
      <c r="Y29" s="1656"/>
      <c r="Z29" s="858"/>
      <c r="AA29" s="859"/>
      <c r="AB29" s="859"/>
      <c r="AC29" s="859"/>
      <c r="AD29" s="859"/>
      <c r="AE29" s="859"/>
      <c r="AF29" s="859"/>
      <c r="AG29" s="859"/>
      <c r="AH29" s="860"/>
      <c r="AI29" s="694"/>
    </row>
    <row r="30" spans="3:41" ht="15" customHeight="1">
      <c r="C30" s="693"/>
      <c r="D30" s="1622" t="s">
        <v>637</v>
      </c>
      <c r="E30" s="1623"/>
      <c r="F30" s="1623"/>
      <c r="G30" s="1623"/>
      <c r="H30" s="1624"/>
      <c r="I30" s="834" t="s">
        <v>758</v>
      </c>
      <c r="J30" s="861"/>
      <c r="K30" s="861"/>
      <c r="L30" s="862"/>
      <c r="M30" s="1675"/>
      <c r="N30" s="1676"/>
      <c r="O30" s="1677"/>
      <c r="P30" s="1678"/>
      <c r="Q30" s="698"/>
      <c r="R30" s="699"/>
      <c r="S30" s="696"/>
      <c r="T30" s="1663" t="s">
        <v>638</v>
      </c>
      <c r="U30" s="1664"/>
      <c r="V30" s="1664"/>
      <c r="W30" s="1664"/>
      <c r="X30" s="1664"/>
      <c r="Y30" s="1664"/>
      <c r="Z30" s="698"/>
      <c r="AA30" s="699"/>
      <c r="AB30" s="699"/>
      <c r="AC30" s="835"/>
      <c r="AD30" s="835"/>
      <c r="AE30" s="835"/>
      <c r="AF30" s="835"/>
      <c r="AG30" s="835"/>
      <c r="AH30" s="836"/>
      <c r="AI30" s="694"/>
    </row>
    <row r="31" spans="3:41" ht="15" customHeight="1">
      <c r="C31" s="693"/>
      <c r="D31" s="1622" t="s">
        <v>639</v>
      </c>
      <c r="E31" s="1623"/>
      <c r="F31" s="1623"/>
      <c r="G31" s="1623"/>
      <c r="H31" s="1624"/>
      <c r="I31" s="834" t="s">
        <v>756</v>
      </c>
      <c r="J31" s="863"/>
      <c r="K31" s="864"/>
      <c r="L31" s="930">
        <f>Q31</f>
        <v>64.5</v>
      </c>
      <c r="M31" s="835" t="s">
        <v>705</v>
      </c>
      <c r="N31" s="863">
        <v>69</v>
      </c>
      <c r="O31" s="835" t="s">
        <v>705</v>
      </c>
      <c r="P31" s="866">
        <v>60</v>
      </c>
      <c r="Q31" s="1686">
        <f>AVERAGE(N31:P31)</f>
        <v>64.5</v>
      </c>
      <c r="R31" s="1687"/>
      <c r="S31" s="696"/>
      <c r="T31" s="699"/>
      <c r="U31" s="699"/>
      <c r="V31" s="867"/>
      <c r="W31" s="868"/>
      <c r="X31" s="699"/>
      <c r="Y31" s="699"/>
      <c r="Z31" s="834"/>
      <c r="AA31" s="835"/>
      <c r="AB31" s="835"/>
      <c r="AC31" s="835"/>
      <c r="AD31" s="865"/>
      <c r="AE31" s="835"/>
      <c r="AF31" s="835"/>
      <c r="AG31" s="869"/>
      <c r="AH31" s="870"/>
      <c r="AI31" s="694"/>
    </row>
    <row r="32" spans="3:41" ht="15" customHeight="1">
      <c r="C32" s="693"/>
      <c r="D32" s="1622" t="s">
        <v>642</v>
      </c>
      <c r="E32" s="1623"/>
      <c r="F32" s="1623"/>
      <c r="G32" s="1623"/>
      <c r="H32" s="1624"/>
      <c r="I32" s="834" t="s">
        <v>706</v>
      </c>
      <c r="J32" s="871"/>
      <c r="K32" s="872"/>
      <c r="L32" s="873">
        <v>2</v>
      </c>
      <c r="M32" s="835"/>
      <c r="N32" s="874"/>
      <c r="O32" s="875"/>
      <c r="P32" s="876"/>
      <c r="Q32" s="1690">
        <f t="shared" ref="Q32:Q36" si="23">L32</f>
        <v>2</v>
      </c>
      <c r="R32" s="1691"/>
      <c r="S32" s="696"/>
      <c r="T32" s="877"/>
      <c r="U32" s="699"/>
      <c r="V32" s="868"/>
      <c r="W32" s="868"/>
      <c r="X32" s="699"/>
      <c r="Y32" s="699"/>
      <c r="Z32" s="834"/>
      <c r="AA32" s="702"/>
      <c r="AB32" s="699"/>
      <c r="AC32" s="835"/>
      <c r="AD32" s="835"/>
      <c r="AE32" s="835"/>
      <c r="AF32" s="835"/>
      <c r="AG32" s="835"/>
      <c r="AH32" s="836"/>
      <c r="AI32" s="694"/>
    </row>
    <row r="33" spans="3:39" ht="15" customHeight="1">
      <c r="C33" s="693"/>
      <c r="D33" s="1622" t="s">
        <v>644</v>
      </c>
      <c r="E33" s="1623"/>
      <c r="F33" s="1623"/>
      <c r="G33" s="1623"/>
      <c r="H33" s="1624"/>
      <c r="I33" s="834" t="s">
        <v>706</v>
      </c>
      <c r="J33" s="863"/>
      <c r="K33" s="864"/>
      <c r="L33" s="836">
        <v>1.7</v>
      </c>
      <c r="M33" s="835"/>
      <c r="N33" s="874"/>
      <c r="O33" s="878"/>
      <c r="P33" s="879"/>
      <c r="Q33" s="1690">
        <f t="shared" si="23"/>
        <v>1.7</v>
      </c>
      <c r="R33" s="1691"/>
      <c r="S33" s="696"/>
      <c r="T33" s="699"/>
      <c r="U33" s="699"/>
      <c r="V33" s="868"/>
      <c r="W33" s="868"/>
      <c r="X33" s="699"/>
      <c r="Y33" s="699"/>
      <c r="Z33" s="834"/>
      <c r="AA33" s="706"/>
      <c r="AB33" s="699"/>
      <c r="AC33" s="835"/>
      <c r="AD33" s="835"/>
      <c r="AE33" s="835"/>
      <c r="AF33" s="835"/>
      <c r="AG33" s="835"/>
      <c r="AH33" s="836"/>
      <c r="AI33" s="694"/>
    </row>
    <row r="34" spans="3:39" ht="15" customHeight="1">
      <c r="C34" s="693"/>
      <c r="D34" s="1622" t="s">
        <v>645</v>
      </c>
      <c r="E34" s="1623"/>
      <c r="F34" s="1623"/>
      <c r="G34" s="1623"/>
      <c r="H34" s="1624"/>
      <c r="I34" s="834"/>
      <c r="J34" s="863"/>
      <c r="K34" s="872"/>
      <c r="L34" s="880">
        <f>Q34</f>
        <v>200</v>
      </c>
      <c r="M34" s="835" t="s">
        <v>707</v>
      </c>
      <c r="N34" s="864">
        <v>214</v>
      </c>
      <c r="O34" s="878" t="s">
        <v>708</v>
      </c>
      <c r="P34" s="866">
        <v>186</v>
      </c>
      <c r="Q34" s="1686">
        <f>AVERAGE(N34:P34)</f>
        <v>200</v>
      </c>
      <c r="R34" s="1687"/>
      <c r="S34" s="696"/>
      <c r="T34" s="699" t="s">
        <v>646</v>
      </c>
      <c r="U34" s="699"/>
      <c r="V34" s="868"/>
      <c r="W34" s="868"/>
      <c r="X34" s="699"/>
      <c r="Y34" s="699"/>
      <c r="Z34" s="881" t="s">
        <v>757</v>
      </c>
      <c r="AA34" s="869"/>
      <c r="AB34" s="835"/>
      <c r="AC34" s="835"/>
      <c r="AD34" s="835"/>
      <c r="AE34" s="835"/>
      <c r="AF34" s="835"/>
      <c r="AG34" s="835"/>
      <c r="AH34" s="870"/>
      <c r="AI34" s="694"/>
    </row>
    <row r="35" spans="3:39" ht="15" customHeight="1">
      <c r="C35" s="693"/>
      <c r="D35" s="1622" t="s">
        <v>709</v>
      </c>
      <c r="E35" s="1623"/>
      <c r="F35" s="1623"/>
      <c r="G35" s="1623"/>
      <c r="H35" s="1624"/>
      <c r="I35" s="834"/>
      <c r="J35" s="871"/>
      <c r="K35" s="872"/>
      <c r="L35" s="880">
        <f>Q35</f>
        <v>25.35</v>
      </c>
      <c r="M35" s="835" t="s">
        <v>707</v>
      </c>
      <c r="N35" s="929">
        <v>22.7</v>
      </c>
      <c r="O35" s="878" t="s">
        <v>710</v>
      </c>
      <c r="P35" s="866">
        <v>28</v>
      </c>
      <c r="Q35" s="1686">
        <f>AVERAGE(N35:P35)</f>
        <v>25.35</v>
      </c>
      <c r="R35" s="1687"/>
      <c r="S35" s="696"/>
      <c r="T35" s="877" t="s">
        <v>711</v>
      </c>
      <c r="U35" s="699"/>
      <c r="V35" s="868"/>
      <c r="W35" s="868"/>
      <c r="X35" s="699"/>
      <c r="Y35" s="699"/>
      <c r="Z35" s="881"/>
      <c r="AA35" s="869"/>
      <c r="AB35" s="835"/>
      <c r="AC35" s="835"/>
      <c r="AD35" s="865"/>
      <c r="AE35" s="835"/>
      <c r="AF35" s="835"/>
      <c r="AG35" s="835"/>
      <c r="AH35" s="870"/>
      <c r="AI35" s="694"/>
      <c r="AM35" s="692"/>
    </row>
    <row r="36" spans="3:39" ht="15" customHeight="1" thickBot="1">
      <c r="C36" s="693"/>
      <c r="D36" s="1635" t="s">
        <v>712</v>
      </c>
      <c r="E36" s="1636"/>
      <c r="F36" s="1636"/>
      <c r="G36" s="1636"/>
      <c r="H36" s="1637"/>
      <c r="I36" s="837" t="s">
        <v>713</v>
      </c>
      <c r="J36" s="882"/>
      <c r="K36" s="883"/>
      <c r="L36" s="884">
        <v>5</v>
      </c>
      <c r="M36" s="837"/>
      <c r="N36" s="885"/>
      <c r="O36" s="886"/>
      <c r="P36" s="887"/>
      <c r="Q36" s="1688">
        <f t="shared" si="23"/>
        <v>5</v>
      </c>
      <c r="R36" s="1689"/>
      <c r="S36" s="709"/>
      <c r="T36" s="888" t="s">
        <v>651</v>
      </c>
      <c r="U36" s="889"/>
      <c r="V36" s="890"/>
      <c r="W36" s="890"/>
      <c r="X36" s="889"/>
      <c r="Y36" s="889"/>
      <c r="Z36" s="891"/>
      <c r="AA36" s="892"/>
      <c r="AB36" s="892"/>
      <c r="AC36" s="838"/>
      <c r="AD36" s="893"/>
      <c r="AE36" s="838"/>
      <c r="AF36" s="838"/>
      <c r="AG36" s="838"/>
      <c r="AH36" s="894"/>
      <c r="AI36" s="694"/>
    </row>
    <row r="37" spans="3:39" ht="15" customHeight="1">
      <c r="C37" s="710"/>
      <c r="D37" s="711"/>
      <c r="E37" s="711"/>
      <c r="F37" s="711"/>
      <c r="G37" s="711"/>
      <c r="H37" s="712"/>
      <c r="I37" s="711"/>
      <c r="J37" s="713"/>
      <c r="K37" s="711"/>
      <c r="L37" s="714"/>
      <c r="M37" s="711"/>
      <c r="N37" s="715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711"/>
      <c r="Z37" s="711"/>
      <c r="AA37" s="711"/>
      <c r="AB37" s="711"/>
      <c r="AC37" s="711"/>
      <c r="AD37" s="711"/>
      <c r="AE37" s="711"/>
      <c r="AF37" s="711"/>
      <c r="AG37" s="711"/>
      <c r="AH37" s="711"/>
      <c r="AI37" s="716"/>
    </row>
    <row r="38" spans="3:39" ht="21.95" customHeight="1">
      <c r="H38" s="717"/>
      <c r="J38" s="718"/>
      <c r="L38" s="719"/>
      <c r="N38" s="720"/>
    </row>
    <row r="39" spans="3:39" ht="21.95" customHeight="1">
      <c r="H39" s="717"/>
      <c r="J39" s="718"/>
      <c r="L39" s="719"/>
      <c r="N39" s="720"/>
    </row>
    <row r="40" spans="3:39" ht="21.95" customHeight="1">
      <c r="H40" s="717"/>
      <c r="J40" s="718"/>
      <c r="L40" s="719"/>
      <c r="N40" s="720"/>
    </row>
    <row r="41" spans="3:39" ht="21.95" customHeight="1">
      <c r="H41" s="717"/>
      <c r="J41" s="718"/>
      <c r="L41" s="719"/>
      <c r="N41" s="720"/>
    </row>
    <row r="42" spans="3:39" ht="21.95" customHeight="1">
      <c r="H42" s="717"/>
      <c r="J42" s="718"/>
      <c r="L42" s="719"/>
      <c r="N42" s="720"/>
    </row>
    <row r="43" spans="3:39" ht="21.95" customHeight="1">
      <c r="L43" s="719"/>
      <c r="N43" s="720"/>
    </row>
    <row r="44" spans="3:39" ht="21.95" customHeight="1">
      <c r="L44" s="719"/>
    </row>
    <row r="45" spans="3:39" ht="21.95" customHeight="1">
      <c r="L45" s="719"/>
    </row>
    <row r="46" spans="3:39" ht="21.95" customHeight="1">
      <c r="L46" s="719"/>
    </row>
    <row r="47" spans="3:39" ht="21.95" customHeight="1"/>
    <row r="48" spans="3:39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  <row r="325" ht="18" customHeight="1"/>
    <row r="326" ht="18" customHeight="1"/>
    <row r="327" ht="18" customHeight="1"/>
    <row r="328" ht="18" customHeight="1"/>
    <row r="329" ht="18" customHeight="1"/>
    <row r="330" ht="18" customHeight="1"/>
    <row r="331" ht="18" customHeight="1"/>
    <row r="332" ht="18" customHeight="1"/>
    <row r="333" ht="18" customHeight="1"/>
    <row r="334" ht="18" customHeight="1"/>
    <row r="335" ht="18" customHeight="1"/>
    <row r="336" ht="18" customHeight="1"/>
    <row r="337" ht="18" customHeight="1"/>
    <row r="338" ht="18" customHeight="1"/>
    <row r="339" ht="18" customHeight="1"/>
    <row r="340" ht="18" customHeight="1"/>
    <row r="341" ht="18" customHeight="1"/>
    <row r="342" ht="18" customHeight="1"/>
    <row r="343" ht="18" customHeight="1"/>
    <row r="344" ht="18" customHeight="1"/>
    <row r="345" ht="18" customHeight="1"/>
    <row r="346" ht="18" customHeight="1"/>
    <row r="347" ht="18" customHeight="1"/>
    <row r="348" ht="18" customHeight="1"/>
    <row r="349" ht="18" customHeight="1"/>
    <row r="350" ht="18" customHeight="1"/>
    <row r="351" ht="18" customHeight="1"/>
    <row r="352" ht="18" customHeight="1"/>
    <row r="353" ht="18" customHeight="1"/>
    <row r="354" ht="18" customHeight="1"/>
    <row r="355" ht="18" customHeight="1"/>
    <row r="356" ht="18" customHeight="1"/>
    <row r="357" ht="18" customHeight="1"/>
    <row r="358" ht="18" customHeight="1"/>
    <row r="359" ht="18" customHeight="1"/>
    <row r="360" ht="18" customHeight="1"/>
    <row r="361" ht="18" customHeight="1"/>
    <row r="362" ht="18" customHeight="1"/>
    <row r="363" ht="18" customHeight="1"/>
    <row r="364" ht="18" customHeight="1"/>
    <row r="365" ht="18" customHeight="1"/>
    <row r="366" ht="18" customHeight="1"/>
    <row r="367" ht="18" customHeight="1"/>
    <row r="368" ht="18" customHeight="1"/>
    <row r="369" ht="18" customHeight="1"/>
    <row r="370" ht="18" customHeight="1"/>
    <row r="371" ht="18" customHeight="1"/>
    <row r="372" ht="18" customHeight="1"/>
    <row r="373" ht="18" customHeight="1"/>
    <row r="374" ht="18" customHeight="1"/>
    <row r="375" ht="18" customHeight="1"/>
    <row r="376" ht="18" customHeight="1"/>
    <row r="377" ht="18" customHeight="1"/>
    <row r="378" ht="18" customHeight="1"/>
    <row r="379" ht="18" customHeight="1"/>
    <row r="380" ht="18" customHeight="1"/>
    <row r="381" ht="18" customHeight="1"/>
    <row r="382" ht="18" customHeight="1"/>
    <row r="383" ht="18" customHeight="1"/>
    <row r="384" ht="18" customHeight="1"/>
    <row r="385" ht="18" customHeight="1"/>
    <row r="386" ht="18" customHeight="1"/>
    <row r="387" ht="18" customHeight="1"/>
    <row r="388" ht="18" customHeight="1"/>
    <row r="389" ht="18" customHeight="1"/>
    <row r="390" ht="18" customHeight="1"/>
    <row r="391" ht="18" customHeight="1"/>
    <row r="392" ht="18" customHeight="1"/>
    <row r="393" ht="18" customHeight="1"/>
    <row r="394" ht="18" customHeight="1"/>
    <row r="395" ht="18" customHeight="1"/>
    <row r="396" ht="18" customHeight="1"/>
    <row r="397" ht="18" customHeight="1"/>
    <row r="398" ht="18" customHeight="1"/>
    <row r="399" ht="18" customHeight="1"/>
    <row r="400" ht="18" customHeight="1"/>
    <row r="401" ht="18" customHeight="1"/>
    <row r="402" ht="18" customHeight="1"/>
    <row r="403" ht="18" customHeight="1"/>
    <row r="404" ht="18" customHeight="1"/>
    <row r="405" ht="18" customHeight="1"/>
    <row r="406" ht="18" customHeight="1"/>
    <row r="407" ht="18" customHeight="1"/>
    <row r="408" ht="18" customHeight="1"/>
    <row r="409" ht="18" customHeight="1"/>
    <row r="410" ht="18" customHeight="1"/>
    <row r="411" ht="18" customHeight="1"/>
    <row r="412" ht="18" customHeight="1"/>
    <row r="413" ht="18" customHeight="1"/>
    <row r="414" ht="18" customHeight="1"/>
    <row r="415" ht="18" customHeight="1"/>
    <row r="416" ht="18" customHeight="1"/>
    <row r="417" ht="18" customHeight="1"/>
    <row r="418" ht="18" customHeight="1"/>
    <row r="419" ht="18" customHeight="1"/>
    <row r="420" ht="18" customHeight="1"/>
    <row r="421" ht="18" customHeight="1"/>
    <row r="422" ht="18" customHeight="1"/>
    <row r="423" ht="18" customHeight="1"/>
    <row r="424" ht="18" customHeight="1"/>
    <row r="425" ht="18" customHeight="1"/>
    <row r="426" ht="18" customHeight="1"/>
    <row r="427" ht="18" customHeight="1"/>
    <row r="428" ht="18" customHeight="1"/>
    <row r="429" ht="18" customHeight="1"/>
    <row r="430" ht="18" customHeight="1"/>
    <row r="431" ht="18" customHeight="1"/>
    <row r="432" ht="18" customHeight="1"/>
    <row r="433" ht="18" customHeight="1"/>
    <row r="434" ht="18" customHeight="1"/>
    <row r="435" ht="18" customHeight="1"/>
    <row r="436" ht="18" customHeight="1"/>
    <row r="437" ht="18" customHeight="1"/>
    <row r="438" ht="18" customHeight="1"/>
    <row r="439" ht="18" customHeight="1"/>
    <row r="440" ht="18" customHeight="1"/>
    <row r="441" ht="18" customHeight="1"/>
    <row r="442" ht="18" customHeight="1"/>
    <row r="443" ht="18" customHeight="1"/>
    <row r="444" ht="18" customHeight="1"/>
    <row r="445" ht="18" customHeight="1"/>
    <row r="446" ht="18" customHeight="1"/>
    <row r="447" ht="18" customHeight="1"/>
    <row r="448" ht="18" customHeight="1"/>
    <row r="449" ht="18" customHeight="1"/>
    <row r="450" ht="18" customHeight="1"/>
    <row r="451" ht="18" customHeight="1"/>
    <row r="452" ht="18" customHeight="1"/>
    <row r="453" ht="18" customHeight="1"/>
    <row r="454" ht="18" customHeight="1"/>
    <row r="455" ht="18" customHeight="1"/>
    <row r="456" ht="18" customHeight="1"/>
    <row r="457" ht="18" customHeight="1"/>
    <row r="458" ht="18" customHeight="1"/>
    <row r="459" ht="18" customHeight="1"/>
  </sheetData>
  <mergeCells count="44">
    <mergeCell ref="D31:H31"/>
    <mergeCell ref="Q31:R31"/>
    <mergeCell ref="D35:H35"/>
    <mergeCell ref="Q35:R35"/>
    <mergeCell ref="D36:H36"/>
    <mergeCell ref="Q36:R36"/>
    <mergeCell ref="D32:H32"/>
    <mergeCell ref="Q32:R32"/>
    <mergeCell ref="D33:H33"/>
    <mergeCell ref="Q33:R33"/>
    <mergeCell ref="D34:H34"/>
    <mergeCell ref="Q34:R34"/>
    <mergeCell ref="W2:Y2"/>
    <mergeCell ref="AE3:AG3"/>
    <mergeCell ref="E4:G4"/>
    <mergeCell ref="D5:D16"/>
    <mergeCell ref="D30:H30"/>
    <mergeCell ref="M30:N30"/>
    <mergeCell ref="O30:P30"/>
    <mergeCell ref="D29:H29"/>
    <mergeCell ref="I29:L29"/>
    <mergeCell ref="M29:N29"/>
    <mergeCell ref="O29:P29"/>
    <mergeCell ref="T30:Y30"/>
    <mergeCell ref="Q29:S29"/>
    <mergeCell ref="T29:Y29"/>
    <mergeCell ref="W3:Y3"/>
    <mergeCell ref="AB3:AD3"/>
    <mergeCell ref="P3:Q3"/>
    <mergeCell ref="R3:S3"/>
    <mergeCell ref="T3:V3"/>
    <mergeCell ref="E2:G2"/>
    <mergeCell ref="H2:S2"/>
    <mergeCell ref="T2:V2"/>
    <mergeCell ref="E3:G3"/>
    <mergeCell ref="H3:I3"/>
    <mergeCell ref="J3:K3"/>
    <mergeCell ref="L3:M3"/>
    <mergeCell ref="N3:O3"/>
    <mergeCell ref="Z2:AA2"/>
    <mergeCell ref="AB2:AD2"/>
    <mergeCell ref="AL3:AM3"/>
    <mergeCell ref="AE2:AG2"/>
    <mergeCell ref="AL2:AM2"/>
  </mergeCells>
  <phoneticPr fontId="2"/>
  <printOptions horizontalCentered="1" verticalCentered="1"/>
  <pageMargins left="0.59055118110236227" right="0.19685039370078741" top="0.59055118110236227" bottom="0.19685039370078741" header="0.31496062992125984" footer="0.31496062992125984"/>
  <pageSetup paperSize="9" scale="93" orientation="landscape" r:id="rId1"/>
  <colBreaks count="1" manualBreakCount="1">
    <brk id="3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49B9E-A19D-493A-B66A-B6410DEB6256}">
  <sheetPr>
    <tabColor rgb="FFFF0000"/>
  </sheetPr>
  <dimension ref="A1:W247"/>
  <sheetViews>
    <sheetView view="pageBreakPreview" topLeftCell="B1" zoomScale="70" zoomScaleNormal="70" zoomScaleSheetLayoutView="70" workbookViewId="0">
      <selection activeCell="D6" sqref="D6:H7"/>
    </sheetView>
  </sheetViews>
  <sheetFormatPr defaultColWidth="11" defaultRowHeight="17.25"/>
  <cols>
    <col min="1" max="1" width="3.625" style="1508" customWidth="1"/>
    <col min="2" max="2" width="8.875" style="1308" customWidth="1"/>
    <col min="3" max="3" width="11.625" style="1308" customWidth="1"/>
    <col min="4" max="4" width="21.625" style="1308" customWidth="1"/>
    <col min="5" max="5" width="15.5" style="1308" customWidth="1"/>
    <col min="6" max="8" width="15.625" style="1308" customWidth="1"/>
    <col min="9" max="11" width="13.375" style="1308" customWidth="1"/>
    <col min="12" max="12" width="9.625" style="1308" customWidth="1"/>
    <col min="13" max="13" width="11" style="1308" customWidth="1"/>
    <col min="14" max="14" width="13.375" style="1308" customWidth="1"/>
    <col min="15" max="15" width="12.625" style="1308" customWidth="1"/>
    <col min="16" max="16" width="11" style="1308" customWidth="1"/>
    <col min="17" max="17" width="12.625" style="1308" customWidth="1"/>
    <col min="18" max="19" width="11" style="1308" customWidth="1"/>
    <col min="20" max="20" width="13.375" style="1308" customWidth="1"/>
    <col min="21" max="21" width="9.625" style="1308" customWidth="1"/>
    <col min="22" max="16384" width="11" style="1508"/>
  </cols>
  <sheetData>
    <row r="1" spans="1:23" s="1308" customFormat="1" ht="17.100000000000001" customHeight="1">
      <c r="R1" s="1705" t="str">
        <f>+[291]仕訳!H1</f>
        <v>　　　　　　　令和５年　３月　　日</v>
      </c>
      <c r="S1" s="1705"/>
      <c r="T1" s="1705"/>
      <c r="U1" s="1705"/>
    </row>
    <row r="2" spans="1:23" s="1308" customFormat="1" ht="15" customHeight="1">
      <c r="B2" s="1706" t="s">
        <v>1951</v>
      </c>
      <c r="C2" s="1707"/>
      <c r="D2" s="1707"/>
      <c r="E2" s="1710">
        <v>1</v>
      </c>
      <c r="F2" s="1309"/>
      <c r="G2" s="1309"/>
      <c r="H2" s="1309"/>
      <c r="I2" s="1309"/>
      <c r="J2" s="1309"/>
      <c r="K2" s="1309"/>
      <c r="L2" s="1310"/>
      <c r="M2" s="1694" t="s">
        <v>1952</v>
      </c>
      <c r="N2" s="1696" t="s">
        <v>1953</v>
      </c>
      <c r="O2" s="1712" t="s">
        <v>1954</v>
      </c>
      <c r="P2" s="1714">
        <v>18300</v>
      </c>
      <c r="Q2" s="1312">
        <v>1.2</v>
      </c>
      <c r="R2" s="1702" t="s">
        <v>1955</v>
      </c>
      <c r="S2" s="1703"/>
      <c r="T2" s="1703"/>
      <c r="U2" s="1704"/>
    </row>
    <row r="3" spans="1:23" s="1308" customFormat="1" ht="15" customHeight="1">
      <c r="B3" s="1708"/>
      <c r="C3" s="1709"/>
      <c r="D3" s="1709"/>
      <c r="E3" s="1711"/>
      <c r="I3" s="1316"/>
      <c r="J3" s="1317"/>
      <c r="K3" s="1317"/>
      <c r="L3" s="1318"/>
      <c r="M3" s="1695"/>
      <c r="N3" s="1697"/>
      <c r="O3" s="1713"/>
      <c r="P3" s="1715"/>
      <c r="Q3" s="1320">
        <f>P2*Q2</f>
        <v>21960</v>
      </c>
      <c r="R3" s="1702" t="s">
        <v>1956</v>
      </c>
      <c r="S3" s="1703"/>
      <c r="T3" s="1703"/>
      <c r="U3" s="1704"/>
    </row>
    <row r="4" spans="1:23" s="1308" customFormat="1" ht="15" customHeight="1">
      <c r="B4" s="1692"/>
      <c r="C4" s="1693"/>
      <c r="I4" s="1316"/>
      <c r="J4" s="1321"/>
      <c r="K4" s="1321"/>
      <c r="L4" s="1318"/>
      <c r="M4" s="1694" t="s">
        <v>1957</v>
      </c>
      <c r="N4" s="1696" t="str">
        <f>N2</f>
        <v>5年3月号</v>
      </c>
      <c r="O4" s="1698" t="s">
        <v>1958</v>
      </c>
      <c r="P4" s="1700">
        <v>19600</v>
      </c>
      <c r="Q4" s="1322">
        <v>1.2</v>
      </c>
      <c r="R4" s="1702" t="s">
        <v>1959</v>
      </c>
      <c r="S4" s="1703"/>
      <c r="T4" s="1703"/>
      <c r="U4" s="1704"/>
    </row>
    <row r="5" spans="1:23" s="1308" customFormat="1" ht="15" customHeight="1">
      <c r="B5" s="1323"/>
      <c r="L5" s="1324"/>
      <c r="M5" s="1695"/>
      <c r="N5" s="1697"/>
      <c r="O5" s="1699"/>
      <c r="P5" s="1701"/>
      <c r="Q5" s="1320">
        <f>P4*Q4</f>
        <v>23520</v>
      </c>
      <c r="R5" s="1702"/>
      <c r="S5" s="1703"/>
      <c r="T5" s="1703"/>
      <c r="U5" s="1704"/>
    </row>
    <row r="6" spans="1:23" s="1308" customFormat="1" ht="15" customHeight="1">
      <c r="B6" s="1716" t="s">
        <v>1960</v>
      </c>
      <c r="C6" s="1717"/>
      <c r="D6" s="1720" t="str">
        <f>+[291]仕訳!F5</f>
        <v xml:space="preserve"> 沖縄県立芸術大学空調設備改修工事設計業務(電気設備)</v>
      </c>
      <c r="E6" s="1720"/>
      <c r="F6" s="1720"/>
      <c r="G6" s="1720"/>
      <c r="H6" s="1720"/>
      <c r="L6" s="1324"/>
      <c r="M6" s="1325"/>
      <c r="N6" s="1311"/>
      <c r="O6" s="1722"/>
      <c r="P6" s="1724"/>
      <c r="Q6" s="1326"/>
      <c r="R6" s="1313"/>
      <c r="S6" s="1314"/>
      <c r="T6" s="1314"/>
      <c r="U6" s="1315"/>
    </row>
    <row r="7" spans="1:23" s="1308" customFormat="1" ht="15" customHeight="1">
      <c r="B7" s="1718"/>
      <c r="C7" s="1719"/>
      <c r="D7" s="1721"/>
      <c r="E7" s="1721"/>
      <c r="F7" s="1721"/>
      <c r="G7" s="1721"/>
      <c r="H7" s="1721"/>
      <c r="I7" s="1327"/>
      <c r="J7" s="1327"/>
      <c r="K7" s="1327"/>
      <c r="L7" s="1328"/>
      <c r="M7" s="1325"/>
      <c r="N7" s="1319"/>
      <c r="O7" s="1723"/>
      <c r="P7" s="1725"/>
      <c r="Q7" s="1329"/>
      <c r="R7" s="1330"/>
      <c r="S7" s="1331"/>
      <c r="T7" s="1331"/>
      <c r="U7" s="1332"/>
    </row>
    <row r="8" spans="1:23" s="1308" customFormat="1">
      <c r="B8" s="1333"/>
      <c r="C8" s="1334" t="s">
        <v>1961</v>
      </c>
      <c r="D8" s="1726" t="s">
        <v>1962</v>
      </c>
      <c r="E8" s="1728" t="s">
        <v>17</v>
      </c>
      <c r="F8" s="1335" t="s">
        <v>1963</v>
      </c>
      <c r="G8" s="1336" t="s">
        <v>1964</v>
      </c>
      <c r="H8" s="1336" t="s">
        <v>1965</v>
      </c>
      <c r="I8" s="1728" t="s">
        <v>1966</v>
      </c>
      <c r="J8" s="1337" t="s">
        <v>1967</v>
      </c>
      <c r="K8" s="1337" t="s">
        <v>1967</v>
      </c>
      <c r="L8" s="1728" t="s">
        <v>1968</v>
      </c>
      <c r="M8" s="1728" t="s">
        <v>1969</v>
      </c>
      <c r="N8" s="1338" t="s">
        <v>1970</v>
      </c>
      <c r="O8" s="1730" t="s">
        <v>1971</v>
      </c>
      <c r="P8" s="1731"/>
      <c r="Q8" s="1732" t="s">
        <v>1972</v>
      </c>
      <c r="R8" s="1733"/>
      <c r="S8" s="1728" t="s">
        <v>958</v>
      </c>
      <c r="T8" s="1728" t="s">
        <v>1973</v>
      </c>
      <c r="U8" s="1339" t="s">
        <v>1974</v>
      </c>
    </row>
    <row r="9" spans="1:23" s="1308" customFormat="1">
      <c r="A9" s="1340"/>
      <c r="B9" s="1341" t="s">
        <v>1975</v>
      </c>
      <c r="C9" s="1342" t="s">
        <v>1976</v>
      </c>
      <c r="D9" s="1727"/>
      <c r="E9" s="1729"/>
      <c r="F9" s="1734" t="s">
        <v>1977</v>
      </c>
      <c r="G9" s="1735"/>
      <c r="H9" s="1736"/>
      <c r="I9" s="1729"/>
      <c r="J9" s="1343" t="s">
        <v>1978</v>
      </c>
      <c r="K9" s="1343" t="s">
        <v>1979</v>
      </c>
      <c r="L9" s="1729"/>
      <c r="M9" s="1729"/>
      <c r="N9" s="1343" t="s">
        <v>1980</v>
      </c>
      <c r="O9" s="1344" t="s">
        <v>1981</v>
      </c>
      <c r="P9" s="1344" t="s">
        <v>1982</v>
      </c>
      <c r="Q9" s="1345" t="s">
        <v>1981</v>
      </c>
      <c r="R9" s="1345" t="s">
        <v>1983</v>
      </c>
      <c r="S9" s="1729"/>
      <c r="T9" s="1729"/>
      <c r="U9" s="1346" t="s">
        <v>1984</v>
      </c>
    </row>
    <row r="10" spans="1:23" s="1308" customFormat="1">
      <c r="A10" s="1347"/>
      <c r="B10" s="1348"/>
      <c r="C10" s="1349"/>
      <c r="D10" s="1350" t="s">
        <v>1985</v>
      </c>
      <c r="E10" s="1351"/>
      <c r="F10" s="1352">
        <v>570</v>
      </c>
      <c r="G10" s="1353">
        <v>689</v>
      </c>
      <c r="H10" s="1354" t="s">
        <v>1986</v>
      </c>
      <c r="I10" s="1355" t="s">
        <v>922</v>
      </c>
      <c r="J10" s="1356">
        <v>1</v>
      </c>
      <c r="K10" s="1357">
        <v>1.1000000000000001</v>
      </c>
      <c r="L10" s="1358">
        <v>0.3</v>
      </c>
      <c r="M10" s="1358">
        <v>0.05</v>
      </c>
      <c r="N10" s="1359"/>
      <c r="O10" s="1360" t="s">
        <v>1987</v>
      </c>
      <c r="P10" s="1351"/>
      <c r="Q10" s="1358"/>
      <c r="R10" s="1361"/>
      <c r="S10" s="1362">
        <v>0.25</v>
      </c>
      <c r="T10" s="1363"/>
      <c r="U10" s="1364"/>
      <c r="V10" s="1365"/>
      <c r="W10" s="1365"/>
    </row>
    <row r="11" spans="1:23" s="1308" customFormat="1">
      <c r="A11" s="1347"/>
      <c r="B11" s="1366" t="s">
        <v>1988</v>
      </c>
      <c r="C11" s="1367">
        <f>IF(T11&gt;0,IF(T11&lt;10000,ROUNDDOWN(T11,-1),ROUNDDOWN(T11,-3)),"")</f>
        <v>1890</v>
      </c>
      <c r="D11" s="1368" t="s">
        <v>1989</v>
      </c>
      <c r="E11" s="1369" t="s">
        <v>1990</v>
      </c>
      <c r="F11" s="1370">
        <f>+ROUND(308/4,0)</f>
        <v>77</v>
      </c>
      <c r="G11" s="1370">
        <f>+ROUND(303/4,0)</f>
        <v>76</v>
      </c>
      <c r="H11" s="1371" t="s">
        <v>1991</v>
      </c>
      <c r="I11" s="1372">
        <f>AVERAGE(F11:H11)</f>
        <v>76.5</v>
      </c>
      <c r="J11" s="1373">
        <f>ROUND(I11*J10,0)</f>
        <v>77</v>
      </c>
      <c r="K11" s="1373">
        <f>ROUND((J11*K10),0)</f>
        <v>85</v>
      </c>
      <c r="L11" s="1374">
        <f>ROUND(J11*L10,0)</f>
        <v>23</v>
      </c>
      <c r="M11" s="1374">
        <f>ROUND(((K11+L11)*M10),0)</f>
        <v>5</v>
      </c>
      <c r="N11" s="1374">
        <f>(K11+L11+M11)</f>
        <v>113</v>
      </c>
      <c r="O11" s="1375">
        <f>0.054*1.2</f>
        <v>6.4799999999999996E-2</v>
      </c>
      <c r="P11" s="1376">
        <f>ROUND(((O11)*$Q$3),2)</f>
        <v>1423.01</v>
      </c>
      <c r="Q11" s="1377"/>
      <c r="R11" s="1374"/>
      <c r="S11" s="1374">
        <f>ROUND(((P11+R11)*S10),0)</f>
        <v>356</v>
      </c>
      <c r="T11" s="1373">
        <f>ROUNDDOWN((N11+P11+R11+S11),0)</f>
        <v>1892</v>
      </c>
      <c r="U11" s="1378">
        <v>622</v>
      </c>
      <c r="V11" s="1365"/>
      <c r="W11" s="1365"/>
    </row>
    <row r="12" spans="1:23" s="1308" customFormat="1">
      <c r="A12" s="1347"/>
      <c r="B12" s="1348"/>
      <c r="C12" s="1379"/>
      <c r="D12" s="1380" t="s">
        <v>1985</v>
      </c>
      <c r="E12" s="1351"/>
      <c r="F12" s="1352">
        <v>570</v>
      </c>
      <c r="G12" s="1353">
        <v>689</v>
      </c>
      <c r="H12" s="1354" t="s">
        <v>1992</v>
      </c>
      <c r="I12" s="1355" t="s">
        <v>922</v>
      </c>
      <c r="J12" s="1356">
        <v>1</v>
      </c>
      <c r="K12" s="1357">
        <v>1.1000000000000001</v>
      </c>
      <c r="L12" s="1358">
        <v>0.3</v>
      </c>
      <c r="M12" s="1358">
        <v>0.05</v>
      </c>
      <c r="N12" s="1359"/>
      <c r="O12" s="1360" t="s">
        <v>1993</v>
      </c>
      <c r="P12" s="1351"/>
      <c r="Q12" s="1358"/>
      <c r="R12" s="1361"/>
      <c r="S12" s="1362">
        <v>0.25</v>
      </c>
      <c r="T12" s="1363"/>
      <c r="U12" s="1364"/>
    </row>
    <row r="13" spans="1:23" s="1308" customFormat="1">
      <c r="A13" s="1347"/>
      <c r="B13" s="1366" t="s">
        <v>1994</v>
      </c>
      <c r="C13" s="1367">
        <f>IF(T13&gt;0,IF(T13&lt;10000,ROUNDDOWN(T13,-1),ROUNDDOWN(T13,-3)),"")</f>
        <v>2320</v>
      </c>
      <c r="D13" s="1381" t="s">
        <v>1995</v>
      </c>
      <c r="E13" s="1369" t="s">
        <v>1990</v>
      </c>
      <c r="F13" s="1370">
        <f>+ROUND(599/4,0)</f>
        <v>150</v>
      </c>
      <c r="G13" s="1370">
        <f>+ROUND(593/4,0)</f>
        <v>148</v>
      </c>
      <c r="H13" s="1371" t="s">
        <v>1996</v>
      </c>
      <c r="I13" s="1372">
        <f>AVERAGE(F13:H13)</f>
        <v>149</v>
      </c>
      <c r="J13" s="1373">
        <f>ROUND(I13*J12,0)</f>
        <v>149</v>
      </c>
      <c r="K13" s="1373">
        <f>ROUND((J13*K12),0)</f>
        <v>164</v>
      </c>
      <c r="L13" s="1374">
        <f>ROUND(J13*L12,0)</f>
        <v>45</v>
      </c>
      <c r="M13" s="1374">
        <f>ROUND(((K13+L13)*M12),0)</f>
        <v>10</v>
      </c>
      <c r="N13" s="1374">
        <f>(K13+L13+M13)</f>
        <v>219</v>
      </c>
      <c r="O13" s="1375">
        <f>0.064*1.2</f>
        <v>7.6799999999999993E-2</v>
      </c>
      <c r="P13" s="1376">
        <f>ROUND(((O13)*$Q$3),2)</f>
        <v>1686.53</v>
      </c>
      <c r="Q13" s="1377"/>
      <c r="R13" s="1374"/>
      <c r="S13" s="1374">
        <f>ROUND(((P13+R13)*S12),0)</f>
        <v>422</v>
      </c>
      <c r="T13" s="1373">
        <f>ROUNDDOWN((N13+P13+R13+S13),0)</f>
        <v>2327</v>
      </c>
      <c r="U13" s="1378">
        <v>622</v>
      </c>
    </row>
    <row r="14" spans="1:23" s="1308" customFormat="1">
      <c r="A14" s="1347"/>
      <c r="B14" s="1348"/>
      <c r="C14" s="1349"/>
      <c r="D14" s="1380" t="s">
        <v>1985</v>
      </c>
      <c r="E14" s="1351"/>
      <c r="F14" s="1352">
        <v>570</v>
      </c>
      <c r="G14" s="1353">
        <v>689</v>
      </c>
      <c r="H14" s="1354" t="s">
        <v>1997</v>
      </c>
      <c r="I14" s="1355" t="s">
        <v>922</v>
      </c>
      <c r="J14" s="1356">
        <v>1</v>
      </c>
      <c r="K14" s="1357">
        <v>1.05</v>
      </c>
      <c r="L14" s="1358">
        <v>0.3</v>
      </c>
      <c r="M14" s="1358">
        <v>0.05</v>
      </c>
      <c r="N14" s="1359"/>
      <c r="O14" s="1360" t="s">
        <v>1998</v>
      </c>
      <c r="P14" s="1351"/>
      <c r="Q14" s="1358"/>
      <c r="R14" s="1361"/>
      <c r="S14" s="1362">
        <v>0.25</v>
      </c>
      <c r="T14" s="1363"/>
      <c r="U14" s="1364"/>
      <c r="V14" s="1365"/>
      <c r="W14" s="1365"/>
    </row>
    <row r="15" spans="1:23" s="1308" customFormat="1">
      <c r="A15" s="1347"/>
      <c r="B15" s="1366" t="s">
        <v>1999</v>
      </c>
      <c r="C15" s="1367">
        <f>IF(T15&gt;0,IF(T15&lt;10000,ROUNDDOWN(T15,-1),ROUNDDOWN(T15,-3)),"")</f>
        <v>4840</v>
      </c>
      <c r="D15" s="1381" t="s">
        <v>2000</v>
      </c>
      <c r="E15" s="1369" t="s">
        <v>1990</v>
      </c>
      <c r="F15" s="1370">
        <f>+ROUND(1589/4,0)</f>
        <v>397</v>
      </c>
      <c r="G15" s="1370">
        <f>+ROUND(1580/4,0)</f>
        <v>395</v>
      </c>
      <c r="H15" s="1371" t="s">
        <v>2001</v>
      </c>
      <c r="I15" s="1372">
        <f>AVERAGE(F15:H15)</f>
        <v>396</v>
      </c>
      <c r="J15" s="1373">
        <f>ROUND(I15*J14,0)</f>
        <v>396</v>
      </c>
      <c r="K15" s="1373">
        <f>ROUND((J15*K14),0)</f>
        <v>416</v>
      </c>
      <c r="L15" s="1374">
        <f>ROUND(J15*L14,0)</f>
        <v>119</v>
      </c>
      <c r="M15" s="1374">
        <f>ROUND(((K15+L15)*M14),0)</f>
        <v>27</v>
      </c>
      <c r="N15" s="1374">
        <f>(K15+L15+M15)</f>
        <v>562</v>
      </c>
      <c r="O15" s="1375">
        <f>0.13*1.2</f>
        <v>0.156</v>
      </c>
      <c r="P15" s="1376">
        <f>ROUND(((O15)*$Q$3),2)</f>
        <v>3425.76</v>
      </c>
      <c r="Q15" s="1377"/>
      <c r="R15" s="1374"/>
      <c r="S15" s="1374">
        <f>ROUND(((P15+R15)*S14),0)</f>
        <v>856</v>
      </c>
      <c r="T15" s="1373">
        <f>ROUNDDOWN((N15+P15+R15+S15),0)</f>
        <v>4843</v>
      </c>
      <c r="U15" s="1378">
        <v>622</v>
      </c>
      <c r="V15" s="1365"/>
      <c r="W15" s="1365"/>
    </row>
    <row r="16" spans="1:23" s="1308" customFormat="1">
      <c r="A16" s="1347"/>
      <c r="B16" s="1348"/>
      <c r="C16" s="1349"/>
      <c r="D16" s="1350" t="s">
        <v>1985</v>
      </c>
      <c r="E16" s="1351"/>
      <c r="F16" s="1352">
        <v>570</v>
      </c>
      <c r="G16" s="1353">
        <v>689</v>
      </c>
      <c r="H16" s="1354" t="s">
        <v>2002</v>
      </c>
      <c r="I16" s="1355" t="s">
        <v>922</v>
      </c>
      <c r="J16" s="1356">
        <v>1</v>
      </c>
      <c r="K16" s="1357">
        <v>1.1000000000000001</v>
      </c>
      <c r="L16" s="1358">
        <v>0.3</v>
      </c>
      <c r="M16" s="1358">
        <v>0.05</v>
      </c>
      <c r="N16" s="1359"/>
      <c r="O16" s="1360" t="s">
        <v>1987</v>
      </c>
      <c r="P16" s="1351"/>
      <c r="Q16" s="1358"/>
      <c r="R16" s="1361"/>
      <c r="S16" s="1362">
        <v>0.25</v>
      </c>
      <c r="T16" s="1363"/>
      <c r="U16" s="1364"/>
      <c r="V16" s="1365"/>
      <c r="W16" s="1365"/>
    </row>
    <row r="17" spans="1:23" s="1308" customFormat="1">
      <c r="A17" s="1347"/>
      <c r="B17" s="1366" t="s">
        <v>2003</v>
      </c>
      <c r="C17" s="1367">
        <f>IF(T17&gt;0,IF(T17&lt;10000,ROUNDDOWN(T17,-1),ROUNDDOWN(T17,-3)),"")</f>
        <v>1930</v>
      </c>
      <c r="D17" s="1368" t="s">
        <v>2004</v>
      </c>
      <c r="E17" s="1369" t="s">
        <v>1990</v>
      </c>
      <c r="F17" s="1370">
        <f>+ROUND(421/4,0)</f>
        <v>105</v>
      </c>
      <c r="G17" s="1370">
        <f>+ROUND(420/4,0)</f>
        <v>105</v>
      </c>
      <c r="H17" s="1371" t="s">
        <v>2005</v>
      </c>
      <c r="I17" s="1372">
        <f>AVERAGE(F17:H17)</f>
        <v>105</v>
      </c>
      <c r="J17" s="1373">
        <f>ROUND(I17*J16,0)</f>
        <v>105</v>
      </c>
      <c r="K17" s="1373">
        <f>ROUND((J17*K16),0)</f>
        <v>116</v>
      </c>
      <c r="L17" s="1374">
        <f>ROUND(J17*L16,0)</f>
        <v>32</v>
      </c>
      <c r="M17" s="1374">
        <f>ROUND(((K17+L17)*M16),0)</f>
        <v>7</v>
      </c>
      <c r="N17" s="1374">
        <f>(K17+L17+M17)</f>
        <v>155</v>
      </c>
      <c r="O17" s="1375">
        <f>0.054*1.2</f>
        <v>6.4799999999999996E-2</v>
      </c>
      <c r="P17" s="1376">
        <f>ROUND(((O17)*$Q$3),2)</f>
        <v>1423.01</v>
      </c>
      <c r="Q17" s="1377"/>
      <c r="R17" s="1374"/>
      <c r="S17" s="1374">
        <f>ROUND(((P17+R17)*S16),0)</f>
        <v>356</v>
      </c>
      <c r="T17" s="1373">
        <f>ROUNDDOWN((N17+P17+R17+S17),0)</f>
        <v>1934</v>
      </c>
      <c r="U17" s="1378">
        <v>622</v>
      </c>
      <c r="V17" s="1365"/>
      <c r="W17" s="1365"/>
    </row>
    <row r="18" spans="1:23" s="1308" customFormat="1">
      <c r="A18" s="1347"/>
      <c r="B18" s="1348"/>
      <c r="C18" s="1382"/>
      <c r="D18" s="1350" t="s">
        <v>1985</v>
      </c>
      <c r="E18" s="1351"/>
      <c r="F18" s="1352">
        <v>570</v>
      </c>
      <c r="G18" s="1353">
        <v>689</v>
      </c>
      <c r="H18" s="1383" t="s">
        <v>2006</v>
      </c>
      <c r="I18" s="1384" t="s">
        <v>922</v>
      </c>
      <c r="J18" s="1356">
        <v>1</v>
      </c>
      <c r="K18" s="1357">
        <v>1.1000000000000001</v>
      </c>
      <c r="L18" s="1358">
        <v>0.3</v>
      </c>
      <c r="M18" s="1358">
        <v>0.05</v>
      </c>
      <c r="N18" s="1359"/>
      <c r="O18" s="1360" t="s">
        <v>1993</v>
      </c>
      <c r="P18" s="1351"/>
      <c r="Q18" s="1358"/>
      <c r="R18" s="1361"/>
      <c r="S18" s="1362">
        <v>0.25</v>
      </c>
      <c r="T18" s="1363"/>
      <c r="U18" s="1364"/>
      <c r="V18" s="1365"/>
      <c r="W18" s="1365"/>
    </row>
    <row r="19" spans="1:23" s="1308" customFormat="1">
      <c r="A19" s="1347"/>
      <c r="B19" s="1366" t="s">
        <v>2007</v>
      </c>
      <c r="C19" s="1367">
        <f>IF(T19&gt;0,IF(T19&lt;10000,ROUNDDOWN(T19,-1),ROUNDDOWN(T19,-3)),"")</f>
        <v>2410</v>
      </c>
      <c r="D19" s="1368" t="s">
        <v>2008</v>
      </c>
      <c r="E19" s="1369" t="s">
        <v>1990</v>
      </c>
      <c r="F19" s="1370">
        <f>+ROUND(819/4,0)</f>
        <v>205</v>
      </c>
      <c r="G19" s="1370">
        <f>+ROUND(814/4,0)</f>
        <v>204</v>
      </c>
      <c r="H19" s="1385" t="s">
        <v>2009</v>
      </c>
      <c r="I19" s="1386">
        <f>AVERAGE(F19:H19)</f>
        <v>204.5</v>
      </c>
      <c r="J19" s="1373">
        <f>ROUND(I19*J18,0)</f>
        <v>205</v>
      </c>
      <c r="K19" s="1373">
        <f>ROUND((J19*K18),0)</f>
        <v>226</v>
      </c>
      <c r="L19" s="1374">
        <f>ROUND(J19*L18,0)</f>
        <v>62</v>
      </c>
      <c r="M19" s="1374">
        <f>ROUND(((K19+L19)*M18),0)</f>
        <v>14</v>
      </c>
      <c r="N19" s="1374">
        <f>(K19+L19+M19)</f>
        <v>302</v>
      </c>
      <c r="O19" s="1375">
        <f>0.064*1.2</f>
        <v>7.6799999999999993E-2</v>
      </c>
      <c r="P19" s="1376">
        <f>ROUND(((O19)*$Q$3),2)</f>
        <v>1686.53</v>
      </c>
      <c r="Q19" s="1377"/>
      <c r="R19" s="1374"/>
      <c r="S19" s="1374">
        <f>ROUND(((P19+R19)*S18),0)</f>
        <v>422</v>
      </c>
      <c r="T19" s="1373">
        <f>ROUNDDOWN((N19+P19+R19+S19),0)</f>
        <v>2410</v>
      </c>
      <c r="U19" s="1378">
        <v>622</v>
      </c>
      <c r="V19" s="1365"/>
      <c r="W19" s="1365"/>
    </row>
    <row r="20" spans="1:23" s="1308" customFormat="1">
      <c r="A20" s="1347"/>
      <c r="B20" s="1348"/>
      <c r="C20" s="1349"/>
      <c r="D20" s="1350" t="s">
        <v>2010</v>
      </c>
      <c r="E20" s="1351"/>
      <c r="F20" s="1352">
        <v>576</v>
      </c>
      <c r="G20" s="1353">
        <v>693</v>
      </c>
      <c r="H20" s="1354"/>
      <c r="I20" s="1384" t="s">
        <v>922</v>
      </c>
      <c r="J20" s="1356">
        <v>1</v>
      </c>
      <c r="K20" s="1357">
        <v>1</v>
      </c>
      <c r="L20" s="1358"/>
      <c r="M20" s="1358">
        <v>0.02</v>
      </c>
      <c r="N20" s="1359"/>
      <c r="O20" s="1360"/>
      <c r="P20" s="1351"/>
      <c r="Q20" s="1358"/>
      <c r="R20" s="1361"/>
      <c r="S20" s="1362">
        <v>0.25</v>
      </c>
      <c r="T20" s="1363"/>
      <c r="U20" s="1364"/>
      <c r="V20" s="1365"/>
      <c r="W20" s="1365"/>
    </row>
    <row r="21" spans="1:23" s="1308" customFormat="1">
      <c r="A21" s="1347"/>
      <c r="B21" s="1366" t="s">
        <v>2011</v>
      </c>
      <c r="C21" s="1367">
        <f>IF(T21&gt;0,IF(T21&lt;10000,ROUNDDOWN(T21,-1),ROUNDDOWN(T21,-3)),"")</f>
        <v>2920</v>
      </c>
      <c r="D21" s="1368" t="s">
        <v>2012</v>
      </c>
      <c r="E21" s="1369"/>
      <c r="F21" s="1370">
        <v>167</v>
      </c>
      <c r="G21" s="1370">
        <v>180</v>
      </c>
      <c r="H21" s="1371"/>
      <c r="I21" s="1386">
        <f>AVERAGE(F21:H21)</f>
        <v>173.5</v>
      </c>
      <c r="J21" s="1373">
        <f>ROUND(I21*J20,0)</f>
        <v>174</v>
      </c>
      <c r="K21" s="1373">
        <f>ROUND((J21*K20),0)</f>
        <v>174</v>
      </c>
      <c r="L21" s="1374"/>
      <c r="M21" s="1374">
        <f>ROUND(((K21+L21)*M20),0)</f>
        <v>3</v>
      </c>
      <c r="N21" s="1374">
        <f>(K21+L21+M21)</f>
        <v>177</v>
      </c>
      <c r="O21" s="1375">
        <v>0.1</v>
      </c>
      <c r="P21" s="1376">
        <f>ROUND(((O21)*$Q$3),2)</f>
        <v>2196</v>
      </c>
      <c r="Q21" s="1377"/>
      <c r="R21" s="1374"/>
      <c r="S21" s="1374">
        <f>ROUND(((P21+R21)*S20),0)</f>
        <v>549</v>
      </c>
      <c r="T21" s="1373">
        <f t="shared" ref="T21" si="0">ROUNDDOWN((N21+P21+R21+S21),0)</f>
        <v>2922</v>
      </c>
      <c r="U21" s="1378">
        <v>626</v>
      </c>
      <c r="V21" s="1365"/>
      <c r="W21" s="1365"/>
    </row>
    <row r="22" spans="1:23" s="1308" customFormat="1">
      <c r="A22" s="1347"/>
      <c r="B22" s="1348"/>
      <c r="C22" s="1349"/>
      <c r="D22" s="1350" t="s">
        <v>2013</v>
      </c>
      <c r="E22" s="1351"/>
      <c r="F22" s="1352">
        <v>602</v>
      </c>
      <c r="G22" s="1353">
        <v>716</v>
      </c>
      <c r="H22" s="1387"/>
      <c r="I22" s="1355" t="s">
        <v>922</v>
      </c>
      <c r="J22" s="1356">
        <v>1</v>
      </c>
      <c r="K22" s="1357">
        <v>1</v>
      </c>
      <c r="L22" s="1358"/>
      <c r="M22" s="1358">
        <v>0.02</v>
      </c>
      <c r="N22" s="1359"/>
      <c r="O22" s="1360"/>
      <c r="P22" s="1351"/>
      <c r="Q22" s="1358"/>
      <c r="R22" s="1361"/>
      <c r="S22" s="1362">
        <v>0.25</v>
      </c>
      <c r="T22" s="1363"/>
      <c r="U22" s="1364"/>
      <c r="V22" s="1365"/>
      <c r="W22" s="1365"/>
    </row>
    <row r="23" spans="1:23" s="1308" customFormat="1">
      <c r="A23" s="1347"/>
      <c r="B23" s="1366" t="s">
        <v>2014</v>
      </c>
      <c r="C23" s="1367">
        <f>IF(T23&gt;0,IF(T23&lt;10000,ROUNDDOWN(T23,-1),ROUNDDOWN(T23,-3)),"")</f>
        <v>14000</v>
      </c>
      <c r="D23" s="1368" t="s">
        <v>2015</v>
      </c>
      <c r="E23" s="1369"/>
      <c r="F23" s="1388">
        <v>8450</v>
      </c>
      <c r="G23" s="1388">
        <v>7040</v>
      </c>
      <c r="H23" s="1389"/>
      <c r="I23" s="1372">
        <f>AVERAGE(F23:G23)</f>
        <v>7745</v>
      </c>
      <c r="J23" s="1373">
        <f>ROUND(I23*J22,2)</f>
        <v>7745</v>
      </c>
      <c r="K23" s="1373">
        <f>ROUND((J23*K22),2)</f>
        <v>7745</v>
      </c>
      <c r="L23" s="1374"/>
      <c r="M23" s="1374">
        <f>ROUND(((K23+L23)*M22),2)</f>
        <v>154.9</v>
      </c>
      <c r="N23" s="1374">
        <f>(K23+L23+M23)</f>
        <v>7899.9</v>
      </c>
      <c r="O23" s="1390">
        <v>0.25</v>
      </c>
      <c r="P23" s="1376">
        <f>ROUND(((O23)*$Q$3),2)</f>
        <v>5490</v>
      </c>
      <c r="Q23" s="1377"/>
      <c r="R23" s="1374"/>
      <c r="S23" s="1374">
        <f>ROUND(((P23+R23)*S22),0)</f>
        <v>1373</v>
      </c>
      <c r="T23" s="1373">
        <f>ROUNDDOWN((N23+P23+R23+S23),0)</f>
        <v>14762</v>
      </c>
      <c r="U23" s="1378">
        <v>626</v>
      </c>
      <c r="V23" s="1365"/>
      <c r="W23" s="1365"/>
    </row>
    <row r="24" spans="1:23" s="1308" customFormat="1">
      <c r="A24" s="1347"/>
      <c r="B24" s="1348"/>
      <c r="C24" s="1349"/>
      <c r="D24" s="1350" t="s">
        <v>2013</v>
      </c>
      <c r="E24" s="1351"/>
      <c r="F24" s="1352">
        <v>602</v>
      </c>
      <c r="G24" s="1353">
        <v>716</v>
      </c>
      <c r="H24" s="1387"/>
      <c r="I24" s="1355" t="s">
        <v>922</v>
      </c>
      <c r="J24" s="1356">
        <v>1</v>
      </c>
      <c r="K24" s="1357">
        <v>1</v>
      </c>
      <c r="L24" s="1358"/>
      <c r="M24" s="1358">
        <v>0.02</v>
      </c>
      <c r="N24" s="1359"/>
      <c r="O24" s="1360"/>
      <c r="P24" s="1351"/>
      <c r="Q24" s="1358"/>
      <c r="R24" s="1361"/>
      <c r="S24" s="1362">
        <v>0.25</v>
      </c>
      <c r="T24" s="1363"/>
      <c r="U24" s="1364"/>
      <c r="V24" s="1365"/>
      <c r="W24" s="1365"/>
    </row>
    <row r="25" spans="1:23" s="1308" customFormat="1">
      <c r="A25" s="1391"/>
      <c r="B25" s="1366" t="s">
        <v>2016</v>
      </c>
      <c r="C25" s="1367">
        <f>IF(T25&gt;0,IF(T25&lt;10000,ROUNDDOWN(T25,-1),ROUNDDOWN(T25,-3)),"")</f>
        <v>30000</v>
      </c>
      <c r="D25" s="1368" t="s">
        <v>2017</v>
      </c>
      <c r="E25" s="1369"/>
      <c r="F25" s="1388">
        <v>20700</v>
      </c>
      <c r="G25" s="1388">
        <v>18400</v>
      </c>
      <c r="H25" s="1389"/>
      <c r="I25" s="1372">
        <f>AVERAGE(F25:G25)</f>
        <v>19550</v>
      </c>
      <c r="J25" s="1373">
        <f>ROUND(I25*J24,2)</f>
        <v>19550</v>
      </c>
      <c r="K25" s="1373">
        <f>ROUND((J25*K24),2)</f>
        <v>19550</v>
      </c>
      <c r="L25" s="1374"/>
      <c r="M25" s="1374">
        <f>ROUND(((K25+L25)*M24),2)</f>
        <v>391</v>
      </c>
      <c r="N25" s="1374">
        <f>(K25+L25+M25)</f>
        <v>19941</v>
      </c>
      <c r="O25" s="1390">
        <v>0.4</v>
      </c>
      <c r="P25" s="1376">
        <f>ROUND(((O25)*$Q$3),2)</f>
        <v>8784</v>
      </c>
      <c r="Q25" s="1377"/>
      <c r="R25" s="1374"/>
      <c r="S25" s="1374">
        <f>ROUND(((P25+R25)*S24),0)</f>
        <v>2196</v>
      </c>
      <c r="T25" s="1373">
        <f>ROUNDDOWN((N25+P25+R25+S25),0)</f>
        <v>30921</v>
      </c>
      <c r="U25" s="1378">
        <v>626</v>
      </c>
      <c r="V25" s="1365"/>
      <c r="W25" s="1365"/>
    </row>
    <row r="26" spans="1:23" s="1308" customFormat="1">
      <c r="A26" s="1347"/>
      <c r="B26" s="1348"/>
      <c r="C26" s="1382"/>
      <c r="D26" s="1350"/>
      <c r="E26" s="1351"/>
      <c r="F26" s="1392"/>
      <c r="G26" s="1353"/>
      <c r="H26" s="1387"/>
      <c r="I26" s="1384"/>
      <c r="J26" s="1356"/>
      <c r="K26" s="1357"/>
      <c r="L26" s="1358"/>
      <c r="M26" s="1358"/>
      <c r="N26" s="1359"/>
      <c r="O26" s="1360"/>
      <c r="P26" s="1351"/>
      <c r="Q26" s="1358"/>
      <c r="R26" s="1361"/>
      <c r="S26" s="1362"/>
      <c r="T26" s="1363"/>
      <c r="U26" s="1364"/>
      <c r="V26" s="1365"/>
      <c r="W26" s="1365"/>
    </row>
    <row r="27" spans="1:23" s="1308" customFormat="1">
      <c r="A27" s="1347"/>
      <c r="B27" s="1366" t="s">
        <v>2018</v>
      </c>
      <c r="C27" s="1367" t="str">
        <f>IF(T27&gt;0,IF(T27&lt;10000,ROUNDDOWN(T27,-1),ROUNDDOWN(T27,-3)),"")</f>
        <v/>
      </c>
      <c r="D27" s="1368"/>
      <c r="E27" s="1369"/>
      <c r="F27" s="1370"/>
      <c r="G27" s="1370"/>
      <c r="H27" s="1389"/>
      <c r="I27" s="1386"/>
      <c r="J27" s="1373"/>
      <c r="K27" s="1373"/>
      <c r="L27" s="1374"/>
      <c r="M27" s="1374"/>
      <c r="N27" s="1374"/>
      <c r="O27" s="1390"/>
      <c r="P27" s="1376"/>
      <c r="Q27" s="1377"/>
      <c r="R27" s="1374"/>
      <c r="S27" s="1374"/>
      <c r="T27" s="1373"/>
      <c r="U27" s="1378"/>
      <c r="V27" s="1365"/>
      <c r="W27" s="1365"/>
    </row>
    <row r="28" spans="1:23" s="1308" customFormat="1">
      <c r="A28" s="1347"/>
      <c r="B28" s="1348"/>
      <c r="C28" s="1349"/>
      <c r="D28" s="1350" t="s">
        <v>2019</v>
      </c>
      <c r="E28" s="1351"/>
      <c r="F28" s="1352">
        <v>549</v>
      </c>
      <c r="G28" s="1353">
        <v>657</v>
      </c>
      <c r="H28" s="1387"/>
      <c r="I28" s="1355" t="s">
        <v>922</v>
      </c>
      <c r="J28" s="1356">
        <v>1</v>
      </c>
      <c r="K28" s="1357">
        <v>1.1499999999999999</v>
      </c>
      <c r="L28" s="1358"/>
      <c r="M28" s="1358">
        <v>0.05</v>
      </c>
      <c r="N28" s="1359"/>
      <c r="O28" s="1360"/>
      <c r="P28" s="1351"/>
      <c r="Q28" s="1358"/>
      <c r="R28" s="1361"/>
      <c r="S28" s="1362">
        <v>0.25</v>
      </c>
      <c r="T28" s="1363"/>
      <c r="U28" s="1364"/>
      <c r="V28" s="1365"/>
      <c r="W28" s="1365"/>
    </row>
    <row r="29" spans="1:23" s="1308" customFormat="1">
      <c r="A29" s="1347"/>
      <c r="B29" s="1366" t="s">
        <v>2020</v>
      </c>
      <c r="C29" s="1367">
        <f>IF(T29&gt;0,IF(T29&lt;10000,ROUNDDOWN(T29,-1),ROUNDDOWN(T29,-3)),"")</f>
        <v>370</v>
      </c>
      <c r="D29" s="1368" t="s">
        <v>2021</v>
      </c>
      <c r="E29" s="1369" t="s">
        <v>2022</v>
      </c>
      <c r="F29" s="1370">
        <v>59.8</v>
      </c>
      <c r="G29" s="1370">
        <v>65.7</v>
      </c>
      <c r="H29" s="1389"/>
      <c r="I29" s="1372">
        <f>AVERAGE(F29:G29)</f>
        <v>62.75</v>
      </c>
      <c r="J29" s="1373">
        <f>ROUND(I29*J28,2)</f>
        <v>62.75</v>
      </c>
      <c r="K29" s="1373">
        <f>ROUND((J29*K28),2)</f>
        <v>72.16</v>
      </c>
      <c r="L29" s="1374"/>
      <c r="M29" s="1374">
        <f>ROUND(((K29+L29)*M28),2)</f>
        <v>3.61</v>
      </c>
      <c r="N29" s="1374">
        <f>(K29+L29+M29)</f>
        <v>75.77</v>
      </c>
      <c r="O29" s="1390">
        <v>1.0999999999999999E-2</v>
      </c>
      <c r="P29" s="1376">
        <f>ROUND(((O29)*$Q$3),2)</f>
        <v>241.56</v>
      </c>
      <c r="Q29" s="1377"/>
      <c r="R29" s="1374"/>
      <c r="S29" s="1374">
        <f>ROUND(((P29+R29)*S28),0)</f>
        <v>60</v>
      </c>
      <c r="T29" s="1373">
        <f>ROUNDDOWN((N29+P29+R29+S29),0)</f>
        <v>377</v>
      </c>
      <c r="U29" s="1378">
        <v>627</v>
      </c>
      <c r="V29" s="1365"/>
      <c r="W29" s="1365"/>
    </row>
    <row r="30" spans="1:23" s="1308" customFormat="1">
      <c r="A30" s="1347"/>
      <c r="B30" s="1348"/>
      <c r="C30" s="1349"/>
      <c r="D30" s="1350" t="s">
        <v>2019</v>
      </c>
      <c r="E30" s="1351"/>
      <c r="F30" s="1352">
        <v>549</v>
      </c>
      <c r="G30" s="1353">
        <v>657</v>
      </c>
      <c r="H30" s="1387"/>
      <c r="I30" s="1355" t="s">
        <v>922</v>
      </c>
      <c r="J30" s="1356">
        <v>1</v>
      </c>
      <c r="K30" s="1357">
        <v>1.1499999999999999</v>
      </c>
      <c r="L30" s="1358"/>
      <c r="M30" s="1358">
        <v>0.05</v>
      </c>
      <c r="N30" s="1359"/>
      <c r="O30" s="1360" t="s">
        <v>2023</v>
      </c>
      <c r="P30" s="1351"/>
      <c r="Q30" s="1358"/>
      <c r="R30" s="1361"/>
      <c r="S30" s="1362">
        <v>0.25</v>
      </c>
      <c r="T30" s="1363"/>
      <c r="U30" s="1364"/>
      <c r="V30" s="1365"/>
      <c r="W30" s="1365"/>
    </row>
    <row r="31" spans="1:23" s="1308" customFormat="1">
      <c r="A31" s="1391"/>
      <c r="B31" s="1366" t="s">
        <v>2024</v>
      </c>
      <c r="C31" s="1367">
        <f>IF(T31&gt;0,IF(T31&lt;10000,ROUNDDOWN(T31,-1),ROUNDDOWN(T31,-3)),"")</f>
        <v>340</v>
      </c>
      <c r="D31" s="1368" t="s">
        <v>2021</v>
      </c>
      <c r="E31" s="1369" t="s">
        <v>2025</v>
      </c>
      <c r="F31" s="1370">
        <v>59.8</v>
      </c>
      <c r="G31" s="1370">
        <v>65.7</v>
      </c>
      <c r="H31" s="1389"/>
      <c r="I31" s="1372">
        <f>AVERAGE(F31:G31)</f>
        <v>62.75</v>
      </c>
      <c r="J31" s="1373">
        <f>ROUND(I31*J30,2)</f>
        <v>62.75</v>
      </c>
      <c r="K31" s="1373">
        <f>ROUND((J31*K30),2)</f>
        <v>72.16</v>
      </c>
      <c r="L31" s="1374"/>
      <c r="M31" s="1374">
        <f>ROUND(((K31+L31)*M30),2)</f>
        <v>3.61</v>
      </c>
      <c r="N31" s="1374">
        <f>(K31+L31+M31)</f>
        <v>75.77</v>
      </c>
      <c r="O31" s="1390">
        <f>0.011*0.9</f>
        <v>9.8999999999999991E-3</v>
      </c>
      <c r="P31" s="1376">
        <f>ROUND(((O31)*$Q$3),2)</f>
        <v>217.4</v>
      </c>
      <c r="Q31" s="1377"/>
      <c r="R31" s="1374"/>
      <c r="S31" s="1374">
        <f>ROUND(((P31+R31)*S30),0)</f>
        <v>54</v>
      </c>
      <c r="T31" s="1373">
        <f>ROUNDDOWN((N31+P31+R31+S31),0)</f>
        <v>347</v>
      </c>
      <c r="U31" s="1378">
        <v>627</v>
      </c>
      <c r="V31" s="1365"/>
      <c r="W31" s="1365"/>
    </row>
    <row r="32" spans="1:23" s="1308" customFormat="1">
      <c r="A32" s="1347"/>
      <c r="B32" s="1348"/>
      <c r="C32" s="1349"/>
      <c r="D32" s="1350" t="s">
        <v>2019</v>
      </c>
      <c r="E32" s="1351"/>
      <c r="F32" s="1352">
        <v>549</v>
      </c>
      <c r="G32" s="1353">
        <v>657</v>
      </c>
      <c r="H32" s="1387"/>
      <c r="I32" s="1355" t="s">
        <v>922</v>
      </c>
      <c r="J32" s="1356">
        <v>1</v>
      </c>
      <c r="K32" s="1357">
        <v>1.1499999999999999</v>
      </c>
      <c r="L32" s="1358"/>
      <c r="M32" s="1358">
        <v>0.05</v>
      </c>
      <c r="N32" s="1359"/>
      <c r="O32" s="1360"/>
      <c r="P32" s="1351"/>
      <c r="Q32" s="1358"/>
      <c r="R32" s="1361"/>
      <c r="S32" s="1362">
        <v>0.25</v>
      </c>
      <c r="T32" s="1363"/>
      <c r="U32" s="1364"/>
    </row>
    <row r="33" spans="1:23" s="1308" customFormat="1">
      <c r="A33" s="1347"/>
      <c r="B33" s="1366" t="s">
        <v>2026</v>
      </c>
      <c r="C33" s="1367">
        <f>IF(T33&gt;0,IF(T33&lt;10000,ROUNDDOWN(T33,-1),ROUNDDOWN(T33,-3)),"")</f>
        <v>510</v>
      </c>
      <c r="D33" s="1368" t="s">
        <v>2027</v>
      </c>
      <c r="E33" s="1369" t="s">
        <v>2022</v>
      </c>
      <c r="F33" s="1370">
        <v>106</v>
      </c>
      <c r="G33" s="1370">
        <v>116</v>
      </c>
      <c r="H33" s="1389"/>
      <c r="I33" s="1372">
        <f>AVERAGE(F33:G33)</f>
        <v>111</v>
      </c>
      <c r="J33" s="1373">
        <f>ROUND(I33*J32,2)</f>
        <v>111</v>
      </c>
      <c r="K33" s="1373">
        <f>ROUND((J33*K32),2)</f>
        <v>127.65</v>
      </c>
      <c r="L33" s="1374"/>
      <c r="M33" s="1374">
        <f>ROUND(((K33+L33)*M32),2)</f>
        <v>6.38</v>
      </c>
      <c r="N33" s="1374">
        <f>(K33+L33+M33)</f>
        <v>134.03</v>
      </c>
      <c r="O33" s="1390">
        <v>1.4E-2</v>
      </c>
      <c r="P33" s="1376">
        <f>ROUND(((O33)*$Q$3),2)</f>
        <v>307.44</v>
      </c>
      <c r="Q33" s="1377"/>
      <c r="R33" s="1374"/>
      <c r="S33" s="1374">
        <f>ROUND(((P33+R33)*S32),0)</f>
        <v>77</v>
      </c>
      <c r="T33" s="1373">
        <f>ROUNDDOWN((N33+P33+R33+S33),0)</f>
        <v>518</v>
      </c>
      <c r="U33" s="1378">
        <v>627</v>
      </c>
    </row>
    <row r="34" spans="1:23" s="1308" customFormat="1">
      <c r="A34" s="1347"/>
      <c r="B34" s="1348"/>
      <c r="C34" s="1349"/>
      <c r="D34" s="1350" t="s">
        <v>2019</v>
      </c>
      <c r="E34" s="1351"/>
      <c r="F34" s="1352">
        <v>549</v>
      </c>
      <c r="G34" s="1353">
        <v>657</v>
      </c>
      <c r="H34" s="1387"/>
      <c r="I34" s="1355" t="s">
        <v>922</v>
      </c>
      <c r="J34" s="1356">
        <v>1</v>
      </c>
      <c r="K34" s="1357">
        <v>1.1499999999999999</v>
      </c>
      <c r="L34" s="1358"/>
      <c r="M34" s="1358">
        <v>0.05</v>
      </c>
      <c r="N34" s="1359"/>
      <c r="O34" s="1360" t="s">
        <v>2028</v>
      </c>
      <c r="P34" s="1351"/>
      <c r="Q34" s="1358"/>
      <c r="R34" s="1361"/>
      <c r="S34" s="1362">
        <v>0.25</v>
      </c>
      <c r="T34" s="1363"/>
      <c r="U34" s="1364"/>
    </row>
    <row r="35" spans="1:23" s="1308" customFormat="1">
      <c r="A35" s="1347"/>
      <c r="B35" s="1366" t="s">
        <v>2029</v>
      </c>
      <c r="C35" s="1367">
        <f>IF(T35&gt;0,IF(T35&lt;10000,ROUNDDOWN(T35,-1),ROUNDDOWN(T35,-3)),"")</f>
        <v>460</v>
      </c>
      <c r="D35" s="1368" t="s">
        <v>2027</v>
      </c>
      <c r="E35" s="1369" t="s">
        <v>2025</v>
      </c>
      <c r="F35" s="1370">
        <v>106</v>
      </c>
      <c r="G35" s="1370">
        <v>116</v>
      </c>
      <c r="H35" s="1389"/>
      <c r="I35" s="1372">
        <f>AVERAGE(F35:G35)</f>
        <v>111</v>
      </c>
      <c r="J35" s="1373">
        <f>ROUND(I35*J34,2)</f>
        <v>111</v>
      </c>
      <c r="K35" s="1373">
        <f>ROUND((J35*K34),2)</f>
        <v>127.65</v>
      </c>
      <c r="L35" s="1374"/>
      <c r="M35" s="1374">
        <f>ROUND(((K35+L35)*M34),2)</f>
        <v>6.38</v>
      </c>
      <c r="N35" s="1374">
        <f>(K35+L35+M35)</f>
        <v>134.03</v>
      </c>
      <c r="O35" s="1390">
        <f>ROUNDDOWN(0.014*0.9,3)</f>
        <v>1.2E-2</v>
      </c>
      <c r="P35" s="1376">
        <f>ROUND(((O35)*$Q$3),2)</f>
        <v>263.52</v>
      </c>
      <c r="Q35" s="1377"/>
      <c r="R35" s="1374"/>
      <c r="S35" s="1374">
        <f>ROUND(((P35+R35)*S34),0)</f>
        <v>66</v>
      </c>
      <c r="T35" s="1373">
        <f>ROUNDDOWN((N35+P35+R35+S35),0)</f>
        <v>463</v>
      </c>
      <c r="U35" s="1378">
        <v>627</v>
      </c>
    </row>
    <row r="36" spans="1:23" s="1308" customFormat="1">
      <c r="A36" s="1347"/>
      <c r="B36" s="1348"/>
      <c r="C36" s="1349"/>
      <c r="D36" s="1350" t="s">
        <v>2030</v>
      </c>
      <c r="E36" s="1351"/>
      <c r="F36" s="1352">
        <v>549</v>
      </c>
      <c r="G36" s="1353">
        <v>657</v>
      </c>
      <c r="H36" s="1387"/>
      <c r="I36" s="1355" t="s">
        <v>922</v>
      </c>
      <c r="J36" s="1356">
        <v>1</v>
      </c>
      <c r="K36" s="1357">
        <v>1.1000000000000001</v>
      </c>
      <c r="L36" s="1358"/>
      <c r="M36" s="1358">
        <v>0.03</v>
      </c>
      <c r="N36" s="1359"/>
      <c r="O36" s="1360"/>
      <c r="P36" s="1351"/>
      <c r="Q36" s="1358"/>
      <c r="R36" s="1361"/>
      <c r="S36" s="1362">
        <v>0.25</v>
      </c>
      <c r="T36" s="1363"/>
      <c r="U36" s="1364"/>
    </row>
    <row r="37" spans="1:23" s="1308" customFormat="1">
      <c r="A37" s="1391"/>
      <c r="B37" s="1366" t="s">
        <v>2031</v>
      </c>
      <c r="C37" s="1367">
        <f>IF(T37&gt;0,IF(T37&lt;10000,ROUNDDOWN(T37,-1),ROUNDDOWN(T37,-3)),"")</f>
        <v>690</v>
      </c>
      <c r="D37" s="1368" t="s">
        <v>2032</v>
      </c>
      <c r="E37" s="1369" t="s">
        <v>2033</v>
      </c>
      <c r="F37" s="1370">
        <v>203</v>
      </c>
      <c r="G37" s="1370">
        <v>207</v>
      </c>
      <c r="H37" s="1389"/>
      <c r="I37" s="1372">
        <f>+ROUND(AVERAGE(F37:H37),2)</f>
        <v>205</v>
      </c>
      <c r="J37" s="1373">
        <f>ROUND(I37*J36,2)</f>
        <v>205</v>
      </c>
      <c r="K37" s="1373">
        <f>ROUND((J37*K36),2)</f>
        <v>225.5</v>
      </c>
      <c r="L37" s="1374"/>
      <c r="M37" s="1374">
        <f>ROUND(((K37+L37)*M36),2)</f>
        <v>6.77</v>
      </c>
      <c r="N37" s="1374">
        <f>(K37+L37+M37)</f>
        <v>232.27</v>
      </c>
      <c r="O37" s="1375">
        <v>1.7000000000000001E-2</v>
      </c>
      <c r="P37" s="1376">
        <f>ROUND(((O37)*$Q$3),2)</f>
        <v>373.32</v>
      </c>
      <c r="Q37" s="1377"/>
      <c r="R37" s="1374"/>
      <c r="S37" s="1374">
        <f>ROUND(((P37+R37)*S36),2)</f>
        <v>93.33</v>
      </c>
      <c r="T37" s="1373">
        <f>N37+P37+R37+S37</f>
        <v>698.92000000000007</v>
      </c>
      <c r="U37" s="1378">
        <v>628</v>
      </c>
    </row>
    <row r="38" spans="1:23" s="1308" customFormat="1">
      <c r="A38" s="1347"/>
      <c r="B38" s="1348"/>
      <c r="C38" s="1379"/>
      <c r="D38" s="1350"/>
      <c r="E38" s="1351"/>
      <c r="F38" s="1352"/>
      <c r="G38" s="1353"/>
      <c r="H38" s="1354"/>
      <c r="I38" s="1355"/>
      <c r="J38" s="1356"/>
      <c r="K38" s="1357"/>
      <c r="L38" s="1358"/>
      <c r="M38" s="1358"/>
      <c r="N38" s="1359"/>
      <c r="O38" s="1360"/>
      <c r="P38" s="1351"/>
      <c r="Q38" s="1358"/>
      <c r="R38" s="1361"/>
      <c r="S38" s="1362"/>
      <c r="T38" s="1363"/>
      <c r="U38" s="1364"/>
      <c r="V38" s="1365"/>
      <c r="W38" s="1365"/>
    </row>
    <row r="39" spans="1:23" s="1308" customFormat="1">
      <c r="A39" s="1347"/>
      <c r="B39" s="1366" t="s">
        <v>2034</v>
      </c>
      <c r="C39" s="1367"/>
      <c r="D39" s="1368"/>
      <c r="E39" s="1369"/>
      <c r="F39" s="1370"/>
      <c r="G39" s="1370"/>
      <c r="H39" s="1371"/>
      <c r="I39" s="1372"/>
      <c r="J39" s="1373"/>
      <c r="K39" s="1373"/>
      <c r="L39" s="1374"/>
      <c r="M39" s="1374"/>
      <c r="N39" s="1374"/>
      <c r="O39" s="1375"/>
      <c r="P39" s="1376"/>
      <c r="Q39" s="1377"/>
      <c r="R39" s="1374"/>
      <c r="S39" s="1374"/>
      <c r="T39" s="1373"/>
      <c r="U39" s="1378"/>
      <c r="V39" s="1365"/>
      <c r="W39" s="1365"/>
    </row>
    <row r="40" spans="1:23" s="1308" customFormat="1">
      <c r="A40" s="1347"/>
      <c r="B40" s="1348"/>
      <c r="C40" s="1349"/>
      <c r="D40" s="1350"/>
      <c r="E40" s="1351"/>
      <c r="F40" s="1352"/>
      <c r="G40" s="1353"/>
      <c r="H40" s="1387"/>
      <c r="I40" s="1355"/>
      <c r="J40" s="1356"/>
      <c r="K40" s="1357"/>
      <c r="L40" s="1358"/>
      <c r="M40" s="1358"/>
      <c r="N40" s="1359"/>
      <c r="O40" s="1360"/>
      <c r="P40" s="1351"/>
      <c r="Q40" s="1358"/>
      <c r="R40" s="1361"/>
      <c r="S40" s="1362"/>
      <c r="T40" s="1363"/>
      <c r="U40" s="1364"/>
    </row>
    <row r="41" spans="1:23" s="1308" customFormat="1">
      <c r="A41" s="1347"/>
      <c r="B41" s="1366" t="s">
        <v>2035</v>
      </c>
      <c r="C41" s="1367" t="str">
        <f>IF(T41&gt;0,IF(T41&lt;10000,ROUNDDOWN(T41,-1),ROUNDDOWN(T41,-3)),"")</f>
        <v/>
      </c>
      <c r="D41" s="1368"/>
      <c r="E41" s="1369"/>
      <c r="F41" s="1370"/>
      <c r="G41" s="1370"/>
      <c r="H41" s="1389"/>
      <c r="I41" s="1372"/>
      <c r="J41" s="1373"/>
      <c r="K41" s="1373"/>
      <c r="L41" s="1374"/>
      <c r="M41" s="1374"/>
      <c r="N41" s="1374"/>
      <c r="O41" s="1390"/>
      <c r="P41" s="1376"/>
      <c r="Q41" s="1377"/>
      <c r="R41" s="1374"/>
      <c r="S41" s="1374"/>
      <c r="T41" s="1373"/>
      <c r="U41" s="1378"/>
    </row>
    <row r="42" spans="1:23" s="1308" customFormat="1">
      <c r="A42" s="1347"/>
      <c r="B42" s="1348"/>
      <c r="C42" s="1382"/>
      <c r="D42" s="1350"/>
      <c r="E42" s="1351"/>
      <c r="F42" s="1352"/>
      <c r="G42" s="1353"/>
      <c r="H42" s="1387"/>
      <c r="I42" s="1355"/>
      <c r="J42" s="1356"/>
      <c r="K42" s="1357"/>
      <c r="L42" s="1358"/>
      <c r="M42" s="1358"/>
      <c r="N42" s="1359"/>
      <c r="O42" s="1360"/>
      <c r="P42" s="1351"/>
      <c r="Q42" s="1358"/>
      <c r="R42" s="1361"/>
      <c r="S42" s="1362"/>
      <c r="T42" s="1363"/>
      <c r="U42" s="1364"/>
    </row>
    <row r="43" spans="1:23" s="1308" customFormat="1">
      <c r="A43" s="1391"/>
      <c r="B43" s="1366" t="s">
        <v>2036</v>
      </c>
      <c r="C43" s="1367" t="str">
        <f>IF(T43&gt;0,IF(T43&lt;10000,ROUNDDOWN(T43,-1),ROUNDDOWN(T43,-3)),"")</f>
        <v/>
      </c>
      <c r="D43" s="1368"/>
      <c r="E43" s="1369"/>
      <c r="F43" s="1370"/>
      <c r="G43" s="1370"/>
      <c r="H43" s="1389"/>
      <c r="I43" s="1372"/>
      <c r="J43" s="1373"/>
      <c r="K43" s="1373"/>
      <c r="L43" s="1374"/>
      <c r="M43" s="1374"/>
      <c r="N43" s="1374"/>
      <c r="O43" s="1390"/>
      <c r="P43" s="1376"/>
      <c r="Q43" s="1377"/>
      <c r="R43" s="1374"/>
      <c r="S43" s="1374"/>
      <c r="T43" s="1373"/>
      <c r="U43" s="1378"/>
    </row>
    <row r="44" spans="1:23" s="1308" customFormat="1">
      <c r="A44" s="1347"/>
      <c r="B44" s="1348"/>
      <c r="C44" s="1393"/>
      <c r="D44" s="1350"/>
      <c r="E44" s="1351"/>
      <c r="F44" s="1352"/>
      <c r="G44" s="1353"/>
      <c r="H44" s="1387"/>
      <c r="I44" s="1355"/>
      <c r="J44" s="1356"/>
      <c r="K44" s="1357"/>
      <c r="L44" s="1358"/>
      <c r="M44" s="1358"/>
      <c r="N44" s="1359"/>
      <c r="O44" s="1360"/>
      <c r="P44" s="1351"/>
      <c r="Q44" s="1358"/>
      <c r="R44" s="1361"/>
      <c r="S44" s="1362"/>
      <c r="T44" s="1363"/>
      <c r="U44" s="1364"/>
      <c r="V44" s="1365"/>
      <c r="W44" s="1365"/>
    </row>
    <row r="45" spans="1:23" s="1308" customFormat="1">
      <c r="A45" s="1391"/>
      <c r="B45" s="1366" t="s">
        <v>2037</v>
      </c>
      <c r="C45" s="1394"/>
      <c r="D45" s="1368"/>
      <c r="E45" s="1369"/>
      <c r="F45" s="1370"/>
      <c r="G45" s="1370"/>
      <c r="H45" s="1389"/>
      <c r="I45" s="1372"/>
      <c r="J45" s="1373"/>
      <c r="K45" s="1373"/>
      <c r="L45" s="1374"/>
      <c r="M45" s="1374"/>
      <c r="N45" s="1374"/>
      <c r="O45" s="1390"/>
      <c r="P45" s="1376"/>
      <c r="Q45" s="1377"/>
      <c r="R45" s="1374"/>
      <c r="S45" s="1374"/>
      <c r="T45" s="1373"/>
      <c r="U45" s="1378"/>
      <c r="V45" s="1365"/>
      <c r="W45" s="1365"/>
    </row>
    <row r="46" spans="1:23" s="1308" customFormat="1">
      <c r="A46" s="1391"/>
      <c r="B46" s="1348"/>
      <c r="C46" s="1393"/>
      <c r="D46" s="1350"/>
      <c r="E46" s="1395"/>
      <c r="F46" s="1396"/>
      <c r="G46" s="1396"/>
      <c r="H46" s="1396"/>
      <c r="I46" s="1355"/>
      <c r="J46" s="1397"/>
      <c r="K46" s="1398"/>
      <c r="L46" s="1358"/>
      <c r="M46" s="1358"/>
      <c r="N46" s="1360"/>
      <c r="O46" s="1399"/>
      <c r="P46" s="1358"/>
      <c r="Q46" s="1358"/>
      <c r="R46" s="1400"/>
      <c r="S46" s="1398"/>
      <c r="T46" s="1401"/>
      <c r="U46" s="1364"/>
      <c r="V46" s="1365"/>
      <c r="W46" s="1365"/>
    </row>
    <row r="47" spans="1:23" s="1308" customFormat="1">
      <c r="A47" s="1391"/>
      <c r="B47" s="1366" t="s">
        <v>2038</v>
      </c>
      <c r="C47" s="1394"/>
      <c r="D47" s="1368"/>
      <c r="E47" s="1402"/>
      <c r="F47" s="1403"/>
      <c r="G47" s="1404"/>
      <c r="H47" s="1405"/>
      <c r="I47" s="1406"/>
      <c r="J47" s="1407"/>
      <c r="K47" s="1407"/>
      <c r="L47" s="1405"/>
      <c r="M47" s="1405"/>
      <c r="N47" s="1408"/>
      <c r="O47" s="1405"/>
      <c r="P47" s="1377"/>
      <c r="Q47" s="1405"/>
      <c r="R47" s="1405"/>
      <c r="S47" s="1407"/>
      <c r="T47" s="1407"/>
      <c r="U47" s="1378"/>
      <c r="V47" s="1365"/>
      <c r="W47" s="1365"/>
    </row>
    <row r="48" spans="1:23" s="1308" customFormat="1">
      <c r="A48" s="1347"/>
      <c r="B48" s="1348"/>
      <c r="C48" s="1393"/>
      <c r="D48" s="1350"/>
      <c r="E48" s="1351"/>
      <c r="F48" s="1396"/>
      <c r="G48" s="1396"/>
      <c r="H48" s="1396"/>
      <c r="I48" s="1355"/>
      <c r="J48" s="1397"/>
      <c r="K48" s="1398"/>
      <c r="L48" s="1398"/>
      <c r="M48" s="1358"/>
      <c r="N48" s="1358"/>
      <c r="O48" s="1360"/>
      <c r="P48" s="1399"/>
      <c r="Q48" s="1358"/>
      <c r="R48" s="1358"/>
      <c r="S48" s="1358"/>
      <c r="T48" s="1398"/>
      <c r="U48" s="1409"/>
      <c r="V48" s="1365"/>
      <c r="W48" s="1365"/>
    </row>
    <row r="49" spans="1:23" s="1308" customFormat="1">
      <c r="A49" s="1391"/>
      <c r="B49" s="1366" t="s">
        <v>2039</v>
      </c>
      <c r="C49" s="1394"/>
      <c r="D49" s="1368"/>
      <c r="E49" s="1369"/>
      <c r="F49" s="1403"/>
      <c r="G49" s="1403"/>
      <c r="H49" s="1405"/>
      <c r="I49" s="1406"/>
      <c r="J49" s="1407"/>
      <c r="K49" s="1407"/>
      <c r="L49" s="1407"/>
      <c r="M49" s="1405"/>
      <c r="N49" s="1405"/>
      <c r="O49" s="1408"/>
      <c r="P49" s="1405"/>
      <c r="Q49" s="1377"/>
      <c r="R49" s="1405"/>
      <c r="S49" s="1405"/>
      <c r="T49" s="1407"/>
      <c r="U49" s="1410"/>
      <c r="V49" s="1365"/>
      <c r="W49" s="1365"/>
    </row>
    <row r="50" spans="1:23" s="1308" customFormat="1">
      <c r="A50" s="1347"/>
      <c r="B50" s="1348"/>
      <c r="C50" s="1393"/>
      <c r="D50" s="1350"/>
      <c r="E50" s="1361"/>
      <c r="F50" s="1396"/>
      <c r="G50" s="1396"/>
      <c r="H50" s="1396"/>
      <c r="I50" s="1355"/>
      <c r="J50" s="1397"/>
      <c r="K50" s="1398"/>
      <c r="L50" s="1398"/>
      <c r="M50" s="1358"/>
      <c r="N50" s="1358"/>
      <c r="O50" s="1360"/>
      <c r="P50" s="1399"/>
      <c r="Q50" s="1358"/>
      <c r="R50" s="1358"/>
      <c r="S50" s="1358"/>
      <c r="T50" s="1398"/>
      <c r="U50" s="1364"/>
      <c r="V50" s="1365"/>
      <c r="W50" s="1365"/>
    </row>
    <row r="51" spans="1:23" s="1308" customFormat="1">
      <c r="A51" s="1347"/>
      <c r="B51" s="1366" t="s">
        <v>2040</v>
      </c>
      <c r="C51" s="1394"/>
      <c r="D51" s="1368"/>
      <c r="E51" s="1402"/>
      <c r="F51" s="1403"/>
      <c r="G51" s="1403"/>
      <c r="H51" s="1405"/>
      <c r="I51" s="1406"/>
      <c r="J51" s="1407"/>
      <c r="K51" s="1407"/>
      <c r="L51" s="1407"/>
      <c r="M51" s="1405"/>
      <c r="N51" s="1405"/>
      <c r="O51" s="1408"/>
      <c r="P51" s="1405"/>
      <c r="Q51" s="1377"/>
      <c r="R51" s="1405"/>
      <c r="S51" s="1405"/>
      <c r="T51" s="1407"/>
      <c r="U51" s="1378"/>
      <c r="V51" s="1365"/>
      <c r="W51" s="1365"/>
    </row>
    <row r="52" spans="1:23" s="1308" customFormat="1">
      <c r="A52" s="1347"/>
      <c r="B52" s="1348"/>
      <c r="C52" s="1379"/>
      <c r="D52" s="1350"/>
      <c r="E52" s="1361"/>
      <c r="F52" s="1396"/>
      <c r="G52" s="1396"/>
      <c r="H52" s="1396"/>
      <c r="I52" s="1355"/>
      <c r="J52" s="1397"/>
      <c r="K52" s="1398"/>
      <c r="L52" s="1398"/>
      <c r="M52" s="1358"/>
      <c r="N52" s="1358"/>
      <c r="O52" s="1360"/>
      <c r="P52" s="1399"/>
      <c r="Q52" s="1358"/>
      <c r="R52" s="1358"/>
      <c r="S52" s="1358"/>
      <c r="T52" s="1398"/>
      <c r="U52" s="1364"/>
      <c r="V52" s="1365"/>
      <c r="W52" s="1365"/>
    </row>
    <row r="53" spans="1:23" s="1308" customFormat="1">
      <c r="A53" s="1347"/>
      <c r="B53" s="1366" t="s">
        <v>2041</v>
      </c>
      <c r="C53" s="1394"/>
      <c r="D53" s="1368"/>
      <c r="E53" s="1402"/>
      <c r="F53" s="1403"/>
      <c r="G53" s="1403"/>
      <c r="H53" s="1405"/>
      <c r="I53" s="1406"/>
      <c r="J53" s="1407"/>
      <c r="K53" s="1407"/>
      <c r="L53" s="1407"/>
      <c r="M53" s="1405"/>
      <c r="N53" s="1405"/>
      <c r="O53" s="1408"/>
      <c r="P53" s="1405"/>
      <c r="Q53" s="1377"/>
      <c r="R53" s="1405"/>
      <c r="S53" s="1405"/>
      <c r="T53" s="1407"/>
      <c r="U53" s="1378"/>
      <c r="V53" s="1365"/>
      <c r="W53" s="1365"/>
    </row>
    <row r="54" spans="1:23" s="1308" customFormat="1" ht="17.100000000000001" customHeight="1">
      <c r="R54" s="1705" t="str">
        <f>++R1</f>
        <v>　　　　　　　令和５年　３月　　日</v>
      </c>
      <c r="S54" s="1705"/>
      <c r="T54" s="1705"/>
      <c r="U54" s="1705"/>
    </row>
    <row r="55" spans="1:23" s="1308" customFormat="1" ht="15" customHeight="1">
      <c r="B55" s="1706" t="s">
        <v>1951</v>
      </c>
      <c r="C55" s="1707"/>
      <c r="D55" s="1707"/>
      <c r="E55" s="1710">
        <f>+E2+1</f>
        <v>2</v>
      </c>
      <c r="F55" s="1309"/>
      <c r="G55" s="1309"/>
      <c r="H55" s="1309"/>
      <c r="I55" s="1309"/>
      <c r="J55" s="1309"/>
      <c r="K55" s="1309"/>
      <c r="L55" s="1310"/>
      <c r="M55" s="1694" t="s">
        <v>1952</v>
      </c>
      <c r="N55" s="1696" t="str">
        <f>+N2</f>
        <v>5年3月号</v>
      </c>
      <c r="O55" s="1712" t="s">
        <v>1954</v>
      </c>
      <c r="P55" s="1714">
        <f>+P2</f>
        <v>18300</v>
      </c>
      <c r="Q55" s="1312">
        <v>1.2</v>
      </c>
      <c r="R55" s="1702" t="str">
        <f>+R2</f>
        <v xml:space="preserve"> 公共建築工事(営繕部)積算基準令和3年版</v>
      </c>
      <c r="S55" s="1703"/>
      <c r="T55" s="1703"/>
      <c r="U55" s="1704"/>
    </row>
    <row r="56" spans="1:23" s="1308" customFormat="1" ht="15" customHeight="1">
      <c r="B56" s="1708"/>
      <c r="C56" s="1709"/>
      <c r="D56" s="1709"/>
      <c r="E56" s="1711"/>
      <c r="I56" s="1316"/>
      <c r="J56" s="1317"/>
      <c r="K56" s="1317"/>
      <c r="L56" s="1318"/>
      <c r="M56" s="1695"/>
      <c r="N56" s="1697"/>
      <c r="O56" s="1713"/>
      <c r="P56" s="1715"/>
      <c r="Q56" s="1320">
        <f>P55*Q55</f>
        <v>21960</v>
      </c>
      <c r="R56" s="1702" t="str">
        <f>+R3</f>
        <v xml:space="preserve"> 営繕単価令和5年3月以降（本島4週6休未満）</v>
      </c>
      <c r="S56" s="1703"/>
      <c r="T56" s="1703"/>
      <c r="U56" s="1704"/>
    </row>
    <row r="57" spans="1:23" s="1308" customFormat="1" ht="15" customHeight="1">
      <c r="B57" s="1692"/>
      <c r="C57" s="1693"/>
      <c r="I57" s="1316"/>
      <c r="J57" s="1321"/>
      <c r="K57" s="1321"/>
      <c r="L57" s="1318"/>
      <c r="M57" s="1694" t="s">
        <v>1957</v>
      </c>
      <c r="N57" s="1696" t="str">
        <f>+N4</f>
        <v>5年3月号</v>
      </c>
      <c r="O57" s="1698" t="s">
        <v>1958</v>
      </c>
      <c r="P57" s="1700">
        <f>+P4</f>
        <v>19600</v>
      </c>
      <c r="Q57" s="1411">
        <v>1.2</v>
      </c>
      <c r="R57" s="1702" t="str">
        <f>+R4</f>
        <v xml:space="preserve"> 執務並行単価令和5年3月以降（本島4週6休未満）</v>
      </c>
      <c r="S57" s="1703"/>
      <c r="T57" s="1703"/>
      <c r="U57" s="1704"/>
    </row>
    <row r="58" spans="1:23" s="1308" customFormat="1" ht="15" customHeight="1">
      <c r="B58" s="1323"/>
      <c r="L58" s="1324"/>
      <c r="M58" s="1695"/>
      <c r="N58" s="1697"/>
      <c r="O58" s="1699"/>
      <c r="P58" s="1701"/>
      <c r="Q58" s="1320">
        <f>P57*Q57</f>
        <v>23520</v>
      </c>
      <c r="R58" s="1702"/>
      <c r="S58" s="1703"/>
      <c r="T58" s="1703"/>
      <c r="U58" s="1704"/>
    </row>
    <row r="59" spans="1:23" s="1308" customFormat="1" ht="15" customHeight="1">
      <c r="B59" s="1716" t="s">
        <v>1960</v>
      </c>
      <c r="C59" s="1717"/>
      <c r="D59" s="1720" t="str">
        <f>+D6</f>
        <v xml:space="preserve"> 沖縄県立芸術大学空調設備改修工事設計業務(電気設備)</v>
      </c>
      <c r="E59" s="1720"/>
      <c r="F59" s="1720"/>
      <c r="G59" s="1720"/>
      <c r="H59" s="1720"/>
      <c r="L59" s="1324"/>
      <c r="M59" s="1325"/>
      <c r="N59" s="1311"/>
      <c r="O59" s="1722"/>
      <c r="P59" s="1724"/>
      <c r="Q59" s="1326"/>
      <c r="R59" s="1313"/>
      <c r="S59" s="1314"/>
      <c r="T59" s="1314"/>
      <c r="U59" s="1315"/>
    </row>
    <row r="60" spans="1:23" s="1308" customFormat="1" ht="15" customHeight="1">
      <c r="B60" s="1718"/>
      <c r="C60" s="1719"/>
      <c r="D60" s="1721"/>
      <c r="E60" s="1721"/>
      <c r="F60" s="1721"/>
      <c r="G60" s="1721"/>
      <c r="H60" s="1721"/>
      <c r="I60" s="1327"/>
      <c r="J60" s="1327"/>
      <c r="K60" s="1327"/>
      <c r="L60" s="1328"/>
      <c r="M60" s="1325"/>
      <c r="N60" s="1319"/>
      <c r="O60" s="1723"/>
      <c r="P60" s="1725"/>
      <c r="Q60" s="1329"/>
      <c r="R60" s="1330"/>
      <c r="S60" s="1331"/>
      <c r="T60" s="1331"/>
      <c r="U60" s="1332"/>
    </row>
    <row r="61" spans="1:23" s="1308" customFormat="1">
      <c r="A61" s="1340"/>
      <c r="B61" s="1333"/>
      <c r="C61" s="1334" t="s">
        <v>1961</v>
      </c>
      <c r="D61" s="1726" t="s">
        <v>1962</v>
      </c>
      <c r="E61" s="1728" t="s">
        <v>17</v>
      </c>
      <c r="F61" s="1335" t="s">
        <v>1963</v>
      </c>
      <c r="G61" s="1336" t="s">
        <v>1964</v>
      </c>
      <c r="H61" s="1336" t="s">
        <v>1965</v>
      </c>
      <c r="I61" s="1728" t="s">
        <v>1966</v>
      </c>
      <c r="J61" s="1337" t="s">
        <v>1967</v>
      </c>
      <c r="K61" s="1337" t="s">
        <v>1967</v>
      </c>
      <c r="L61" s="1728" t="s">
        <v>1968</v>
      </c>
      <c r="M61" s="1728" t="s">
        <v>1969</v>
      </c>
      <c r="N61" s="1338" t="s">
        <v>1970</v>
      </c>
      <c r="O61" s="1730" t="s">
        <v>1971</v>
      </c>
      <c r="P61" s="1731"/>
      <c r="Q61" s="1732" t="s">
        <v>1972</v>
      </c>
      <c r="R61" s="1733"/>
      <c r="S61" s="1728" t="s">
        <v>958</v>
      </c>
      <c r="T61" s="1728" t="s">
        <v>1973</v>
      </c>
      <c r="U61" s="1339" t="s">
        <v>1974</v>
      </c>
    </row>
    <row r="62" spans="1:23" s="1308" customFormat="1">
      <c r="A62" s="1340"/>
      <c r="B62" s="1341" t="s">
        <v>1975</v>
      </c>
      <c r="C62" s="1342" t="s">
        <v>1976</v>
      </c>
      <c r="D62" s="1727"/>
      <c r="E62" s="1729"/>
      <c r="F62" s="1734" t="s">
        <v>1977</v>
      </c>
      <c r="G62" s="1735"/>
      <c r="H62" s="1736"/>
      <c r="I62" s="1729"/>
      <c r="J62" s="1343" t="s">
        <v>1978</v>
      </c>
      <c r="K62" s="1343" t="s">
        <v>1979</v>
      </c>
      <c r="L62" s="1729"/>
      <c r="M62" s="1729"/>
      <c r="N62" s="1343" t="s">
        <v>1980</v>
      </c>
      <c r="O62" s="1344" t="s">
        <v>1981</v>
      </c>
      <c r="P62" s="1344" t="s">
        <v>1982</v>
      </c>
      <c r="Q62" s="1345" t="s">
        <v>1981</v>
      </c>
      <c r="R62" s="1345" t="s">
        <v>1983</v>
      </c>
      <c r="S62" s="1729"/>
      <c r="T62" s="1729"/>
      <c r="U62" s="1346" t="s">
        <v>1984</v>
      </c>
    </row>
    <row r="63" spans="1:23" s="1308" customFormat="1">
      <c r="A63" s="1340"/>
      <c r="B63" s="1348"/>
      <c r="C63" s="1379"/>
      <c r="D63" s="1350" t="s">
        <v>2042</v>
      </c>
      <c r="E63" s="1351"/>
      <c r="F63" s="1412" t="s">
        <v>2043</v>
      </c>
      <c r="G63" s="1413" t="s">
        <v>2044</v>
      </c>
      <c r="H63" s="1414" t="s">
        <v>2045</v>
      </c>
      <c r="I63" s="1415" t="s">
        <v>2046</v>
      </c>
      <c r="J63" s="1356">
        <v>0.8</v>
      </c>
      <c r="K63" s="1357">
        <v>1</v>
      </c>
      <c r="L63" s="1358"/>
      <c r="M63" s="1358"/>
      <c r="N63" s="1359"/>
      <c r="O63" s="1360"/>
      <c r="P63" s="1351"/>
      <c r="Q63" s="1358"/>
      <c r="R63" s="1361"/>
      <c r="S63" s="1362"/>
      <c r="T63" s="1363"/>
      <c r="U63" s="1364"/>
      <c r="V63" s="1347"/>
      <c r="W63" s="1347"/>
    </row>
    <row r="64" spans="1:23" s="1308" customFormat="1">
      <c r="A64" s="1416"/>
      <c r="B64" s="1366" t="s">
        <v>2047</v>
      </c>
      <c r="C64" s="1367">
        <f>IF(T64&gt;0,IF(T64&lt;10000,ROUNDDOWN(T64,-1),ROUNDDOWN(T64,-3)),"")</f>
        <v>219000</v>
      </c>
      <c r="D64" s="1368" t="s">
        <v>2048</v>
      </c>
      <c r="E64" s="1369"/>
      <c r="F64" s="1388">
        <v>274000</v>
      </c>
      <c r="G64" s="1417"/>
      <c r="H64" s="1388">
        <v>389900</v>
      </c>
      <c r="I64" s="1418">
        <f>MINA(F64:H64)</f>
        <v>274000</v>
      </c>
      <c r="J64" s="1373">
        <f>ROUND(I64*J63,0)</f>
        <v>219200</v>
      </c>
      <c r="K64" s="1373">
        <f>ROUND((J64*K63),0)</f>
        <v>219200</v>
      </c>
      <c r="L64" s="1374"/>
      <c r="M64" s="1374"/>
      <c r="N64" s="1374">
        <f>(K64+L64+M64)</f>
        <v>219200</v>
      </c>
      <c r="O64" s="1375"/>
      <c r="P64" s="1376"/>
      <c r="Q64" s="1377"/>
      <c r="R64" s="1374"/>
      <c r="S64" s="1374"/>
      <c r="T64" s="1373">
        <f t="shared" ref="T64" si="1">ROUNDDOWN((N64+P64+R64+S64),0)</f>
        <v>219200</v>
      </c>
      <c r="U64" s="1378"/>
      <c r="V64" s="1347"/>
      <c r="W64" s="1347"/>
    </row>
    <row r="65" spans="1:23" s="1308" customFormat="1">
      <c r="A65" s="1340"/>
      <c r="B65" s="1348"/>
      <c r="C65" s="1349"/>
      <c r="D65" s="1350" t="s">
        <v>2049</v>
      </c>
      <c r="E65" s="1351"/>
      <c r="F65" s="1419" t="s">
        <v>2043</v>
      </c>
      <c r="G65" s="1413" t="s">
        <v>2044</v>
      </c>
      <c r="H65" s="1414" t="s">
        <v>2045</v>
      </c>
      <c r="I65" s="1415" t="s">
        <v>2046</v>
      </c>
      <c r="J65" s="1356">
        <v>0.8</v>
      </c>
      <c r="K65" s="1357">
        <v>1</v>
      </c>
      <c r="L65" s="1358"/>
      <c r="M65" s="1358">
        <v>0.02</v>
      </c>
      <c r="N65" s="1359"/>
      <c r="O65" s="1360" t="s">
        <v>2050</v>
      </c>
      <c r="P65" s="1351"/>
      <c r="Q65" s="1358"/>
      <c r="R65" s="1361"/>
      <c r="S65" s="1362">
        <v>0.23</v>
      </c>
      <c r="T65" s="1363"/>
      <c r="U65" s="1364"/>
      <c r="V65" s="1347"/>
      <c r="W65" s="1347"/>
    </row>
    <row r="66" spans="1:23" s="1308" customFormat="1">
      <c r="A66" s="1340"/>
      <c r="B66" s="1366" t="s">
        <v>2051</v>
      </c>
      <c r="C66" s="1367">
        <f>IF(T66&gt;0,IF(T66&lt;10000,ROUNDDOWN(T66,-1),ROUNDDOWN(T66,-3)),"")</f>
        <v>326000</v>
      </c>
      <c r="D66" s="1368" t="s">
        <v>2052</v>
      </c>
      <c r="E66" s="1369"/>
      <c r="F66" s="1388">
        <v>326000</v>
      </c>
      <c r="G66" s="1417"/>
      <c r="H66" s="1388">
        <v>544400</v>
      </c>
      <c r="I66" s="1418">
        <f>MINA(F66:H66)</f>
        <v>326000</v>
      </c>
      <c r="J66" s="1373">
        <f>ROUND(I66*J65,2)</f>
        <v>260800</v>
      </c>
      <c r="K66" s="1373">
        <f>ROUND((J66*K65),2)</f>
        <v>260800</v>
      </c>
      <c r="L66" s="1374"/>
      <c r="M66" s="1374">
        <f>ROUND(((K66+L66)*M65),2)</f>
        <v>5216</v>
      </c>
      <c r="N66" s="1374">
        <f>(K66+L66+M66)</f>
        <v>266016</v>
      </c>
      <c r="O66" s="1408">
        <f>+[291]盤歩掛表!F30</f>
        <v>2.2560000000000002</v>
      </c>
      <c r="P66" s="1376">
        <f>ROUND(((O66)*$Q$3),2)</f>
        <v>49541.760000000002</v>
      </c>
      <c r="Q66" s="1377"/>
      <c r="R66" s="1374"/>
      <c r="S66" s="1374">
        <f>ROUND(((P66+R66)*S65),2)</f>
        <v>11394.6</v>
      </c>
      <c r="T66" s="1373">
        <f>ROUNDDOWN((N66+P66+R66+S66),0)</f>
        <v>326952</v>
      </c>
      <c r="U66" s="1378">
        <v>183</v>
      </c>
      <c r="V66" s="1347"/>
      <c r="W66" s="1347"/>
    </row>
    <row r="67" spans="1:23" s="1308" customFormat="1">
      <c r="A67" s="1340"/>
      <c r="B67" s="1348"/>
      <c r="C67" s="1349"/>
      <c r="D67" s="1350" t="s">
        <v>2053</v>
      </c>
      <c r="E67" s="1351"/>
      <c r="F67" s="1419" t="s">
        <v>2043</v>
      </c>
      <c r="G67" s="1413" t="s">
        <v>2044</v>
      </c>
      <c r="H67" s="1414" t="s">
        <v>2045</v>
      </c>
      <c r="I67" s="1415" t="s">
        <v>2046</v>
      </c>
      <c r="J67" s="1356">
        <v>0.8</v>
      </c>
      <c r="K67" s="1357">
        <v>1</v>
      </c>
      <c r="L67" s="1358"/>
      <c r="M67" s="1358"/>
      <c r="N67" s="1359"/>
      <c r="O67" s="1360"/>
      <c r="P67" s="1351"/>
      <c r="Q67" s="1358"/>
      <c r="R67" s="1361"/>
      <c r="S67" s="1362"/>
      <c r="T67" s="1363"/>
      <c r="U67" s="1364"/>
      <c r="V67" s="1347"/>
      <c r="W67" s="1347"/>
    </row>
    <row r="68" spans="1:23" s="1308" customFormat="1">
      <c r="A68" s="1340"/>
      <c r="B68" s="1366" t="s">
        <v>2054</v>
      </c>
      <c r="C68" s="1367">
        <f>IF(T68&gt;0,IF(T68&lt;10000,ROUNDDOWN(T68,-1),ROUNDDOWN(T68,-3)),"")</f>
        <v>176000</v>
      </c>
      <c r="D68" s="1368" t="s">
        <v>2055</v>
      </c>
      <c r="E68" s="1369"/>
      <c r="F68" s="1388">
        <v>228000</v>
      </c>
      <c r="G68" s="1417"/>
      <c r="H68" s="1388">
        <v>220500</v>
      </c>
      <c r="I68" s="1418">
        <f>MINA(F68:H68)</f>
        <v>220500</v>
      </c>
      <c r="J68" s="1373">
        <f>ROUND(I68*J67,0)</f>
        <v>176400</v>
      </c>
      <c r="K68" s="1373">
        <f>ROUND((J68*K67),0)</f>
        <v>176400</v>
      </c>
      <c r="L68" s="1374"/>
      <c r="M68" s="1374"/>
      <c r="N68" s="1374">
        <f>(K68+L68+M68)</f>
        <v>176400</v>
      </c>
      <c r="O68" s="1375"/>
      <c r="P68" s="1376"/>
      <c r="Q68" s="1377"/>
      <c r="R68" s="1374"/>
      <c r="S68" s="1374"/>
      <c r="T68" s="1373">
        <f t="shared" ref="T68" si="2">ROUNDDOWN((N68+P68+R68+S68),0)</f>
        <v>176400</v>
      </c>
      <c r="U68" s="1378"/>
      <c r="V68" s="1347"/>
      <c r="W68" s="1347"/>
    </row>
    <row r="69" spans="1:23" s="1308" customFormat="1">
      <c r="A69" s="1340"/>
      <c r="B69" s="1348"/>
      <c r="C69" s="1349"/>
      <c r="D69" s="1350" t="s">
        <v>2053</v>
      </c>
      <c r="E69" s="1351"/>
      <c r="F69" s="1419" t="s">
        <v>2043</v>
      </c>
      <c r="G69" s="1413" t="s">
        <v>2044</v>
      </c>
      <c r="H69" s="1414" t="s">
        <v>2045</v>
      </c>
      <c r="I69" s="1415" t="s">
        <v>2046</v>
      </c>
      <c r="J69" s="1356">
        <v>0.8</v>
      </c>
      <c r="K69" s="1357">
        <v>1</v>
      </c>
      <c r="L69" s="1358"/>
      <c r="M69" s="1358"/>
      <c r="N69" s="1359"/>
      <c r="O69" s="1360"/>
      <c r="P69" s="1351"/>
      <c r="Q69" s="1358"/>
      <c r="R69" s="1361"/>
      <c r="S69" s="1362"/>
      <c r="T69" s="1363"/>
      <c r="U69" s="1364"/>
      <c r="V69" s="1347"/>
      <c r="W69" s="1347"/>
    </row>
    <row r="70" spans="1:23" s="1308" customFormat="1">
      <c r="A70" s="1340"/>
      <c r="B70" s="1366" t="s">
        <v>2056</v>
      </c>
      <c r="C70" s="1367">
        <f>IF(T70&gt;0,IF(T70&lt;10000,ROUNDDOWN(T70,-1),ROUNDDOWN(T70,-3)),"")</f>
        <v>176000</v>
      </c>
      <c r="D70" s="1368" t="s">
        <v>2057</v>
      </c>
      <c r="E70" s="1369"/>
      <c r="F70" s="1388">
        <v>254000</v>
      </c>
      <c r="G70" s="1417"/>
      <c r="H70" s="1388">
        <v>220500</v>
      </c>
      <c r="I70" s="1418">
        <f>MINA(F70:H70)</f>
        <v>220500</v>
      </c>
      <c r="J70" s="1373">
        <f>ROUND(I70*J69,0)</f>
        <v>176400</v>
      </c>
      <c r="K70" s="1373">
        <f>ROUND((J70*K69),0)</f>
        <v>176400</v>
      </c>
      <c r="L70" s="1374"/>
      <c r="M70" s="1374"/>
      <c r="N70" s="1374">
        <f>(K70+L70+M70)</f>
        <v>176400</v>
      </c>
      <c r="O70" s="1375"/>
      <c r="P70" s="1376"/>
      <c r="Q70" s="1377"/>
      <c r="R70" s="1374"/>
      <c r="S70" s="1374"/>
      <c r="T70" s="1373">
        <f t="shared" ref="T70" si="3">ROUNDDOWN((N70+P70+R70+S70),0)</f>
        <v>176400</v>
      </c>
      <c r="U70" s="1378"/>
      <c r="V70" s="1347"/>
      <c r="W70" s="1347"/>
    </row>
    <row r="71" spans="1:23" s="1308" customFormat="1">
      <c r="A71" s="1340"/>
      <c r="B71" s="1348"/>
      <c r="C71" s="1382"/>
      <c r="D71" s="1350" t="s">
        <v>2053</v>
      </c>
      <c r="E71" s="1351"/>
      <c r="F71" s="1419" t="s">
        <v>2043</v>
      </c>
      <c r="G71" s="1413" t="s">
        <v>2044</v>
      </c>
      <c r="H71" s="1414" t="s">
        <v>2045</v>
      </c>
      <c r="I71" s="1415" t="s">
        <v>2046</v>
      </c>
      <c r="J71" s="1356">
        <v>0.8</v>
      </c>
      <c r="K71" s="1357">
        <v>1</v>
      </c>
      <c r="L71" s="1358"/>
      <c r="M71" s="1358"/>
      <c r="N71" s="1359"/>
      <c r="O71" s="1360"/>
      <c r="P71" s="1351"/>
      <c r="Q71" s="1358"/>
      <c r="R71" s="1361"/>
      <c r="S71" s="1362"/>
      <c r="T71" s="1363"/>
      <c r="U71" s="1364"/>
      <c r="V71" s="1347"/>
      <c r="W71" s="1347"/>
    </row>
    <row r="72" spans="1:23" s="1308" customFormat="1">
      <c r="A72" s="1340"/>
      <c r="B72" s="1366" t="s">
        <v>2058</v>
      </c>
      <c r="C72" s="1367">
        <f>IF(T72&gt;0,IF(T72&lt;10000,ROUNDDOWN(T72,-1),ROUNDDOWN(T72,-3)),"")</f>
        <v>97000</v>
      </c>
      <c r="D72" s="1368" t="s">
        <v>2059</v>
      </c>
      <c r="E72" s="1369"/>
      <c r="F72" s="1388">
        <v>137000</v>
      </c>
      <c r="G72" s="1417"/>
      <c r="H72" s="1388">
        <v>121700</v>
      </c>
      <c r="I72" s="1418">
        <f>MINA(F72:H72)</f>
        <v>121700</v>
      </c>
      <c r="J72" s="1373">
        <f>ROUND(I72*J71,0)</f>
        <v>97360</v>
      </c>
      <c r="K72" s="1373">
        <f>ROUND((J72*K71),0)</f>
        <v>97360</v>
      </c>
      <c r="L72" s="1374"/>
      <c r="M72" s="1374"/>
      <c r="N72" s="1374">
        <f>(K72+L72+M72)</f>
        <v>97360</v>
      </c>
      <c r="O72" s="1375"/>
      <c r="P72" s="1376"/>
      <c r="Q72" s="1377"/>
      <c r="R72" s="1374"/>
      <c r="S72" s="1374"/>
      <c r="T72" s="1373">
        <f t="shared" ref="T72" si="4">ROUNDDOWN((N72+P72+R72+S72),0)</f>
        <v>97360</v>
      </c>
      <c r="U72" s="1378"/>
      <c r="V72" s="1347"/>
      <c r="W72" s="1347"/>
    </row>
    <row r="73" spans="1:23" s="1308" customFormat="1">
      <c r="A73" s="1340"/>
      <c r="B73" s="1348"/>
      <c r="C73" s="1349"/>
      <c r="D73" s="1350" t="s">
        <v>2053</v>
      </c>
      <c r="E73" s="1351"/>
      <c r="F73" s="1419" t="s">
        <v>2043</v>
      </c>
      <c r="G73" s="1413" t="s">
        <v>2044</v>
      </c>
      <c r="H73" s="1414" t="s">
        <v>2045</v>
      </c>
      <c r="I73" s="1415" t="s">
        <v>2046</v>
      </c>
      <c r="J73" s="1356">
        <v>0.8</v>
      </c>
      <c r="K73" s="1357">
        <v>1</v>
      </c>
      <c r="L73" s="1358"/>
      <c r="M73" s="1358"/>
      <c r="N73" s="1359"/>
      <c r="O73" s="1360"/>
      <c r="P73" s="1351"/>
      <c r="Q73" s="1358"/>
      <c r="R73" s="1361"/>
      <c r="S73" s="1362"/>
      <c r="T73" s="1363"/>
      <c r="U73" s="1364"/>
      <c r="V73" s="1347"/>
      <c r="W73" s="1347"/>
    </row>
    <row r="74" spans="1:23" s="1308" customFormat="1">
      <c r="A74" s="1340"/>
      <c r="B74" s="1366" t="s">
        <v>2060</v>
      </c>
      <c r="C74" s="1367">
        <f>IF(T74&gt;0,IF(T74&lt;10000,ROUNDDOWN(T74,-1),ROUNDDOWN(T74,-3)),"")</f>
        <v>97000</v>
      </c>
      <c r="D74" s="1368" t="s">
        <v>2061</v>
      </c>
      <c r="E74" s="1369"/>
      <c r="F74" s="1388">
        <v>137000</v>
      </c>
      <c r="G74" s="1417"/>
      <c r="H74" s="1388">
        <v>121700</v>
      </c>
      <c r="I74" s="1418">
        <f>MINA(F74:H74)</f>
        <v>121700</v>
      </c>
      <c r="J74" s="1373">
        <f>ROUND(I74*J73,0)</f>
        <v>97360</v>
      </c>
      <c r="K74" s="1373">
        <f>ROUND((J74*K73),0)</f>
        <v>97360</v>
      </c>
      <c r="L74" s="1374"/>
      <c r="M74" s="1374"/>
      <c r="N74" s="1374">
        <f>(K74+L74+M74)</f>
        <v>97360</v>
      </c>
      <c r="O74" s="1375"/>
      <c r="P74" s="1376"/>
      <c r="Q74" s="1377"/>
      <c r="R74" s="1374"/>
      <c r="S74" s="1374"/>
      <c r="T74" s="1373">
        <f t="shared" ref="T74" si="5">ROUNDDOWN((N74+P74+R74+S74),0)</f>
        <v>97360</v>
      </c>
      <c r="U74" s="1378"/>
      <c r="V74" s="1347"/>
      <c r="W74" s="1347"/>
    </row>
    <row r="75" spans="1:23" s="1308" customFormat="1">
      <c r="A75" s="1340"/>
      <c r="B75" s="1348"/>
      <c r="C75" s="1349"/>
      <c r="D75" s="1350" t="s">
        <v>2053</v>
      </c>
      <c r="E75" s="1351"/>
      <c r="F75" s="1419" t="s">
        <v>2043</v>
      </c>
      <c r="G75" s="1413" t="s">
        <v>2044</v>
      </c>
      <c r="H75" s="1414" t="s">
        <v>2045</v>
      </c>
      <c r="I75" s="1415" t="s">
        <v>2046</v>
      </c>
      <c r="J75" s="1356">
        <v>0.8</v>
      </c>
      <c r="K75" s="1357">
        <v>1</v>
      </c>
      <c r="L75" s="1358"/>
      <c r="M75" s="1358"/>
      <c r="N75" s="1359"/>
      <c r="O75" s="1360"/>
      <c r="P75" s="1351"/>
      <c r="Q75" s="1358"/>
      <c r="R75" s="1361"/>
      <c r="S75" s="1362"/>
      <c r="T75" s="1363"/>
      <c r="U75" s="1364"/>
      <c r="V75" s="1347"/>
      <c r="W75" s="1347"/>
    </row>
    <row r="76" spans="1:23" s="1308" customFormat="1">
      <c r="A76" s="1340"/>
      <c r="B76" s="1366" t="s">
        <v>2062</v>
      </c>
      <c r="C76" s="1367">
        <f>IF(T76&gt;0,IF(T76&lt;10000,ROUNDDOWN(T76,-1),ROUNDDOWN(T76,-3)),"")</f>
        <v>150000</v>
      </c>
      <c r="D76" s="1368" t="s">
        <v>2063</v>
      </c>
      <c r="E76" s="1369"/>
      <c r="F76" s="1388">
        <v>199000</v>
      </c>
      <c r="G76" s="1417"/>
      <c r="H76" s="1388">
        <v>187700</v>
      </c>
      <c r="I76" s="1418">
        <f>MINA(F76:H76)</f>
        <v>187700</v>
      </c>
      <c r="J76" s="1373">
        <f>ROUND(I76*J75,0)</f>
        <v>150160</v>
      </c>
      <c r="K76" s="1373">
        <f>ROUND((J76*K75),0)</f>
        <v>150160</v>
      </c>
      <c r="L76" s="1374"/>
      <c r="M76" s="1374"/>
      <c r="N76" s="1374">
        <f>(K76+L76+M76)</f>
        <v>150160</v>
      </c>
      <c r="O76" s="1375"/>
      <c r="P76" s="1376"/>
      <c r="Q76" s="1377"/>
      <c r="R76" s="1374"/>
      <c r="S76" s="1374"/>
      <c r="T76" s="1373">
        <f t="shared" ref="T76" si="6">ROUNDDOWN((N76+P76+R76+S76),0)</f>
        <v>150160</v>
      </c>
      <c r="U76" s="1378"/>
      <c r="V76" s="1347"/>
      <c r="W76" s="1347"/>
    </row>
    <row r="77" spans="1:23" s="1308" customFormat="1">
      <c r="A77" s="1340"/>
      <c r="B77" s="1348"/>
      <c r="C77" s="1349"/>
      <c r="D77" s="1350" t="s">
        <v>2053</v>
      </c>
      <c r="E77" s="1351"/>
      <c r="F77" s="1419" t="s">
        <v>2043</v>
      </c>
      <c r="G77" s="1413" t="s">
        <v>2044</v>
      </c>
      <c r="H77" s="1414" t="s">
        <v>2045</v>
      </c>
      <c r="I77" s="1415" t="s">
        <v>2046</v>
      </c>
      <c r="J77" s="1356">
        <v>0.8</v>
      </c>
      <c r="K77" s="1357">
        <v>1</v>
      </c>
      <c r="L77" s="1358"/>
      <c r="M77" s="1358"/>
      <c r="N77" s="1359"/>
      <c r="O77" s="1360"/>
      <c r="P77" s="1351"/>
      <c r="Q77" s="1358"/>
      <c r="R77" s="1361"/>
      <c r="S77" s="1362"/>
      <c r="T77" s="1363"/>
      <c r="U77" s="1364"/>
      <c r="V77" s="1347"/>
      <c r="W77" s="1347"/>
    </row>
    <row r="78" spans="1:23" s="1308" customFormat="1">
      <c r="A78" s="1340"/>
      <c r="B78" s="1366" t="s">
        <v>2064</v>
      </c>
      <c r="C78" s="1367">
        <f>IF(T78&gt;0,IF(T78&lt;10000,ROUNDDOWN(T78,-1),ROUNDDOWN(T78,-3)),"")</f>
        <v>70000</v>
      </c>
      <c r="D78" s="1368" t="s">
        <v>2065</v>
      </c>
      <c r="E78" s="1369"/>
      <c r="F78" s="1388">
        <v>122000</v>
      </c>
      <c r="G78" s="1417"/>
      <c r="H78" s="1388">
        <v>88500</v>
      </c>
      <c r="I78" s="1418">
        <f>MINA(F78:H78)</f>
        <v>88500</v>
      </c>
      <c r="J78" s="1373">
        <f>ROUND(I78*J77,0)</f>
        <v>70800</v>
      </c>
      <c r="K78" s="1373">
        <f>ROUND((J78*K77),0)</f>
        <v>70800</v>
      </c>
      <c r="L78" s="1374"/>
      <c r="M78" s="1374"/>
      <c r="N78" s="1374">
        <f>(K78+L78+M78)</f>
        <v>70800</v>
      </c>
      <c r="O78" s="1375"/>
      <c r="P78" s="1376"/>
      <c r="Q78" s="1377"/>
      <c r="R78" s="1374"/>
      <c r="S78" s="1374"/>
      <c r="T78" s="1373">
        <f t="shared" ref="T78" si="7">ROUNDDOWN((N78+P78+R78+S78),0)</f>
        <v>70800</v>
      </c>
      <c r="U78" s="1378"/>
      <c r="V78" s="1347"/>
      <c r="W78" s="1347"/>
    </row>
    <row r="79" spans="1:23" s="1308" customFormat="1">
      <c r="A79" s="1340"/>
      <c r="B79" s="1348"/>
      <c r="C79" s="1382"/>
      <c r="D79" s="1350" t="s">
        <v>2053</v>
      </c>
      <c r="E79" s="1351"/>
      <c r="F79" s="1419" t="s">
        <v>2043</v>
      </c>
      <c r="G79" s="1413" t="s">
        <v>2044</v>
      </c>
      <c r="H79" s="1414" t="s">
        <v>2045</v>
      </c>
      <c r="I79" s="1415" t="s">
        <v>2046</v>
      </c>
      <c r="J79" s="1356">
        <v>0.8</v>
      </c>
      <c r="K79" s="1357">
        <v>1</v>
      </c>
      <c r="L79" s="1358"/>
      <c r="M79" s="1358"/>
      <c r="N79" s="1359"/>
      <c r="O79" s="1360"/>
      <c r="P79" s="1351"/>
      <c r="Q79" s="1358"/>
      <c r="R79" s="1361"/>
      <c r="S79" s="1362"/>
      <c r="T79" s="1363"/>
      <c r="U79" s="1364"/>
      <c r="V79" s="1347"/>
      <c r="W79" s="1347"/>
    </row>
    <row r="80" spans="1:23" s="1308" customFormat="1">
      <c r="A80" s="1340"/>
      <c r="B80" s="1366" t="s">
        <v>2066</v>
      </c>
      <c r="C80" s="1367">
        <f>IF(T80&gt;0,IF(T80&lt;10000,ROUNDDOWN(T80,-1),ROUNDDOWN(T80,-3)),"")</f>
        <v>70000</v>
      </c>
      <c r="D80" s="1368" t="s">
        <v>2067</v>
      </c>
      <c r="E80" s="1369"/>
      <c r="F80" s="1388">
        <v>129000</v>
      </c>
      <c r="G80" s="1417"/>
      <c r="H80" s="1388">
        <v>88500</v>
      </c>
      <c r="I80" s="1418">
        <f>MINA(F80:H80)</f>
        <v>88500</v>
      </c>
      <c r="J80" s="1373">
        <f>ROUND(I80*J79,0)</f>
        <v>70800</v>
      </c>
      <c r="K80" s="1373">
        <f>ROUND((J80*K79),0)</f>
        <v>70800</v>
      </c>
      <c r="L80" s="1374"/>
      <c r="M80" s="1374"/>
      <c r="N80" s="1374">
        <f>(K80+L80+M80)</f>
        <v>70800</v>
      </c>
      <c r="O80" s="1375"/>
      <c r="P80" s="1376"/>
      <c r="Q80" s="1377"/>
      <c r="R80" s="1374"/>
      <c r="S80" s="1374"/>
      <c r="T80" s="1373">
        <f t="shared" ref="T80" si="8">ROUNDDOWN((N80+P80+R80+S80),0)</f>
        <v>70800</v>
      </c>
      <c r="U80" s="1378"/>
      <c r="V80" s="1347"/>
      <c r="W80" s="1347"/>
    </row>
    <row r="81" spans="1:23" s="1308" customFormat="1">
      <c r="A81" s="1340"/>
      <c r="B81" s="1348"/>
      <c r="C81" s="1349"/>
      <c r="D81" s="1350" t="s">
        <v>2068</v>
      </c>
      <c r="E81" s="1351"/>
      <c r="F81" s="1420" t="s">
        <v>2069</v>
      </c>
      <c r="G81" s="1421"/>
      <c r="H81" s="1414"/>
      <c r="I81" s="1415" t="s">
        <v>2046</v>
      </c>
      <c r="J81" s="1356">
        <v>0.8</v>
      </c>
      <c r="K81" s="1357">
        <v>1</v>
      </c>
      <c r="L81" s="1358"/>
      <c r="M81" s="1358">
        <v>0.02</v>
      </c>
      <c r="N81" s="1359"/>
      <c r="O81" s="1360"/>
      <c r="P81" s="1351"/>
      <c r="Q81" s="1358"/>
      <c r="R81" s="1361"/>
      <c r="S81" s="1362">
        <v>0.25</v>
      </c>
      <c r="T81" s="1363"/>
      <c r="U81" s="1364"/>
      <c r="V81" s="1347"/>
      <c r="W81" s="1347"/>
    </row>
    <row r="82" spans="1:23" s="1308" customFormat="1">
      <c r="A82" s="1340"/>
      <c r="B82" s="1366" t="s">
        <v>2070</v>
      </c>
      <c r="C82" s="1367">
        <f>IF(T82&gt;0,IF(T82&lt;10000,ROUNDDOWN(T82,-1),ROUNDDOWN(T82,-3)),"")</f>
        <v>16000</v>
      </c>
      <c r="D82" s="1368" t="s">
        <v>2071</v>
      </c>
      <c r="E82" s="1369"/>
      <c r="F82" s="1422">
        <v>7050</v>
      </c>
      <c r="G82" s="1370"/>
      <c r="H82" s="1370"/>
      <c r="I82" s="1418">
        <f>MINA(F82:H82)</f>
        <v>7050</v>
      </c>
      <c r="J82" s="1373">
        <f>ROUND(I82*J81,2)</f>
        <v>5640</v>
      </c>
      <c r="K82" s="1373">
        <f>ROUND((J82*K81),2)</f>
        <v>5640</v>
      </c>
      <c r="L82" s="1374"/>
      <c r="M82" s="1374">
        <f>ROUND(((K82+L82)*M81),2)</f>
        <v>112.8</v>
      </c>
      <c r="N82" s="1374">
        <f>(K82+L82+M82)</f>
        <v>5752.8</v>
      </c>
      <c r="O82" s="1375">
        <v>0.38700000000000001</v>
      </c>
      <c r="P82" s="1376">
        <f>ROUND(((O82)*$Q$3),2)</f>
        <v>8498.52</v>
      </c>
      <c r="Q82" s="1377"/>
      <c r="R82" s="1374"/>
      <c r="S82" s="1374">
        <f>ROUND(((P82+R82)*S81),2)</f>
        <v>2124.63</v>
      </c>
      <c r="T82" s="1373">
        <f>N82+P82+R82+S82</f>
        <v>16375.95</v>
      </c>
      <c r="U82" s="1378">
        <v>183</v>
      </c>
      <c r="V82" s="1347"/>
      <c r="W82" s="1347"/>
    </row>
    <row r="83" spans="1:23" s="1308" customFormat="1">
      <c r="A83" s="1340"/>
      <c r="B83" s="1348"/>
      <c r="C83" s="1349"/>
      <c r="D83" s="1350"/>
      <c r="E83" s="1351"/>
      <c r="F83" s="1392"/>
      <c r="G83" s="1353"/>
      <c r="H83" s="1387"/>
      <c r="I83" s="1355"/>
      <c r="J83" s="1356"/>
      <c r="K83" s="1357"/>
      <c r="L83" s="1358"/>
      <c r="M83" s="1358"/>
      <c r="N83" s="1359"/>
      <c r="O83" s="1360"/>
      <c r="P83" s="1351"/>
      <c r="Q83" s="1358"/>
      <c r="R83" s="1361"/>
      <c r="S83" s="1362"/>
      <c r="T83" s="1363"/>
      <c r="U83" s="1364"/>
      <c r="V83" s="1347"/>
      <c r="W83" s="1347"/>
    </row>
    <row r="84" spans="1:23" s="1308" customFormat="1">
      <c r="A84" s="1340"/>
      <c r="B84" s="1366" t="s">
        <v>2072</v>
      </c>
      <c r="C84" s="1367" t="str">
        <f>IF(T84&gt;0,IF(T84&lt;10000,ROUNDDOWN(T84,-1),ROUNDDOWN(T84,-3)),"")</f>
        <v/>
      </c>
      <c r="D84" s="1368"/>
      <c r="E84" s="1369"/>
      <c r="F84" s="1370"/>
      <c r="G84" s="1370"/>
      <c r="H84" s="1389"/>
      <c r="I84" s="1372"/>
      <c r="J84" s="1373"/>
      <c r="K84" s="1373"/>
      <c r="L84" s="1374"/>
      <c r="M84" s="1374"/>
      <c r="N84" s="1374"/>
      <c r="O84" s="1390"/>
      <c r="P84" s="1376"/>
      <c r="Q84" s="1377"/>
      <c r="R84" s="1374"/>
      <c r="S84" s="1374"/>
      <c r="T84" s="1373"/>
      <c r="U84" s="1378"/>
      <c r="V84" s="1347"/>
      <c r="W84" s="1347"/>
    </row>
    <row r="85" spans="1:23" s="1308" customFormat="1">
      <c r="A85" s="1340"/>
      <c r="B85" s="1348"/>
      <c r="C85" s="1349"/>
      <c r="D85" s="1350"/>
      <c r="E85" s="1351"/>
      <c r="F85" s="1352"/>
      <c r="G85" s="1353"/>
      <c r="H85" s="1387"/>
      <c r="I85" s="1355"/>
      <c r="J85" s="1356"/>
      <c r="K85" s="1357"/>
      <c r="L85" s="1358"/>
      <c r="M85" s="1358"/>
      <c r="N85" s="1359"/>
      <c r="O85" s="1360"/>
      <c r="P85" s="1351"/>
      <c r="Q85" s="1358"/>
      <c r="R85" s="1361"/>
      <c r="S85" s="1362"/>
      <c r="T85" s="1363"/>
      <c r="U85" s="1364"/>
      <c r="V85" s="1347"/>
      <c r="W85" s="1347"/>
    </row>
    <row r="86" spans="1:23" s="1308" customFormat="1">
      <c r="A86" s="1340"/>
      <c r="B86" s="1366" t="s">
        <v>2073</v>
      </c>
      <c r="C86" s="1367" t="str">
        <f>IF(T86&gt;0,IF(T86&lt;10000,ROUNDDOWN(T86,-1),ROUNDDOWN(T86,-3)),"")</f>
        <v/>
      </c>
      <c r="D86" s="1368"/>
      <c r="E86" s="1369"/>
      <c r="F86" s="1370"/>
      <c r="G86" s="1370"/>
      <c r="H86" s="1389"/>
      <c r="I86" s="1372"/>
      <c r="J86" s="1373"/>
      <c r="K86" s="1373"/>
      <c r="L86" s="1374"/>
      <c r="M86" s="1374"/>
      <c r="N86" s="1374"/>
      <c r="O86" s="1390"/>
      <c r="P86" s="1376"/>
      <c r="Q86" s="1377"/>
      <c r="R86" s="1374"/>
      <c r="S86" s="1374"/>
      <c r="T86" s="1373"/>
      <c r="U86" s="1378"/>
      <c r="V86" s="1347"/>
      <c r="W86" s="1347"/>
    </row>
    <row r="87" spans="1:23" s="1308" customFormat="1">
      <c r="A87" s="1340"/>
      <c r="B87" s="1348"/>
      <c r="C87" s="1349"/>
      <c r="D87" s="1350" t="s">
        <v>2074</v>
      </c>
      <c r="E87" s="1351"/>
      <c r="F87" s="1352"/>
      <c r="G87" s="1353"/>
      <c r="H87" s="1387"/>
      <c r="I87" s="1355"/>
      <c r="J87" s="1356"/>
      <c r="K87" s="1357"/>
      <c r="L87" s="1358"/>
      <c r="M87" s="1358"/>
      <c r="N87" s="1359"/>
      <c r="O87" s="1360"/>
      <c r="P87" s="1351"/>
      <c r="Q87" s="1358"/>
      <c r="R87" s="1361"/>
      <c r="S87" s="1362">
        <v>0.25</v>
      </c>
      <c r="T87" s="1363"/>
      <c r="U87" s="1423"/>
      <c r="V87" s="1347"/>
      <c r="W87" s="1347"/>
    </row>
    <row r="88" spans="1:23" s="1308" customFormat="1">
      <c r="A88" s="1340"/>
      <c r="B88" s="1366" t="s">
        <v>2075</v>
      </c>
      <c r="C88" s="1367">
        <f>IF(T88&gt;0,IF(T88&lt;10000,ROUNDDOWN(T88,-1),ROUNDDOWN(T88,-3)),"")</f>
        <v>9110</v>
      </c>
      <c r="D88" s="1368" t="s">
        <v>2076</v>
      </c>
      <c r="E88" s="1369" t="s">
        <v>2077</v>
      </c>
      <c r="F88" s="1737" t="s">
        <v>2078</v>
      </c>
      <c r="G88" s="1738"/>
      <c r="H88" s="1739"/>
      <c r="I88" s="1372"/>
      <c r="J88" s="1373"/>
      <c r="K88" s="1373"/>
      <c r="L88" s="1374"/>
      <c r="M88" s="1374"/>
      <c r="N88" s="1374"/>
      <c r="O88" s="1375">
        <v>0.33200000000000002</v>
      </c>
      <c r="P88" s="1376">
        <f>ROUND(((O88)*$Q$3),2)</f>
        <v>7290.72</v>
      </c>
      <c r="Q88" s="1377"/>
      <c r="R88" s="1374"/>
      <c r="S88" s="1374">
        <f>ROUND(((P88+R88)*S87),2)</f>
        <v>1822.68</v>
      </c>
      <c r="T88" s="1373">
        <f>ROUNDDOWN((N88+P88+R88+S88),0)</f>
        <v>9113</v>
      </c>
      <c r="U88" s="1424">
        <v>181</v>
      </c>
      <c r="V88" s="1347"/>
      <c r="W88" s="1347"/>
    </row>
    <row r="89" spans="1:23" s="1308" customFormat="1">
      <c r="A89" s="1340"/>
      <c r="B89" s="1348"/>
      <c r="C89" s="1349"/>
      <c r="D89" s="1350"/>
      <c r="E89" s="1351"/>
      <c r="F89" s="1352"/>
      <c r="G89" s="1353"/>
      <c r="H89" s="1387"/>
      <c r="I89" s="1355"/>
      <c r="J89" s="1356"/>
      <c r="K89" s="1357"/>
      <c r="L89" s="1358"/>
      <c r="M89" s="1358"/>
      <c r="N89" s="1359"/>
      <c r="O89" s="1360"/>
      <c r="P89" s="1351"/>
      <c r="Q89" s="1358"/>
      <c r="R89" s="1361"/>
      <c r="S89" s="1362"/>
      <c r="T89" s="1363"/>
      <c r="U89" s="1364"/>
      <c r="V89" s="1347"/>
      <c r="W89" s="1347"/>
    </row>
    <row r="90" spans="1:23" s="1308" customFormat="1">
      <c r="A90" s="1340"/>
      <c r="B90" s="1366" t="s">
        <v>2079</v>
      </c>
      <c r="C90" s="1367" t="str">
        <f>IF(T90&gt;0,IF(T90&lt;10000,ROUNDDOWN(T90,-1),ROUNDDOWN(T90,-3)),"")</f>
        <v/>
      </c>
      <c r="D90" s="1368"/>
      <c r="E90" s="1369"/>
      <c r="F90" s="1370"/>
      <c r="G90" s="1370"/>
      <c r="H90" s="1389"/>
      <c r="I90" s="1372"/>
      <c r="J90" s="1373"/>
      <c r="K90" s="1373"/>
      <c r="L90" s="1374"/>
      <c r="M90" s="1374"/>
      <c r="N90" s="1374"/>
      <c r="O90" s="1390"/>
      <c r="P90" s="1376"/>
      <c r="Q90" s="1377"/>
      <c r="R90" s="1374"/>
      <c r="S90" s="1374"/>
      <c r="T90" s="1373"/>
      <c r="U90" s="1378"/>
      <c r="V90" s="1347"/>
      <c r="W90" s="1347"/>
    </row>
    <row r="91" spans="1:23" s="1308" customFormat="1">
      <c r="A91" s="1340"/>
      <c r="B91" s="1348"/>
      <c r="C91" s="1425"/>
      <c r="D91" s="1426" t="s">
        <v>2080</v>
      </c>
      <c r="E91" s="1396"/>
      <c r="F91" s="1427">
        <v>797</v>
      </c>
      <c r="G91" s="1428">
        <v>75</v>
      </c>
      <c r="H91" s="1429"/>
      <c r="I91" s="1355" t="s">
        <v>922</v>
      </c>
      <c r="J91" s="1430">
        <v>1</v>
      </c>
      <c r="K91" s="1431">
        <v>1</v>
      </c>
      <c r="L91" s="1358"/>
      <c r="M91" s="1358"/>
      <c r="N91" s="1432"/>
      <c r="O91" s="1433"/>
      <c r="P91" s="1434"/>
      <c r="Q91" s="1358"/>
      <c r="R91" s="1361"/>
      <c r="S91" s="1362"/>
      <c r="T91" s="1435"/>
      <c r="U91" s="1364"/>
      <c r="V91" s="1347"/>
      <c r="W91" s="1347"/>
    </row>
    <row r="92" spans="1:23" s="1308" customFormat="1">
      <c r="A92" s="1416"/>
      <c r="B92" s="1366" t="s">
        <v>2081</v>
      </c>
      <c r="C92" s="1436">
        <f>IF(T92&gt;1000,ROUND(T92,-INT(LOG10(T92))+2),IF(T92&gt;100,ROUND(T92,-1),ROUND(T92,0)))</f>
        <v>-1005</v>
      </c>
      <c r="D92" s="1437" t="s">
        <v>2082</v>
      </c>
      <c r="E92" s="1438"/>
      <c r="F92" s="1439">
        <v>1010</v>
      </c>
      <c r="G92" s="1440">
        <v>1000</v>
      </c>
      <c r="H92" s="1441"/>
      <c r="I92" s="1372">
        <f>AVERAGE(F92:G92)</f>
        <v>1005</v>
      </c>
      <c r="J92" s="1442">
        <f>ROUND((I92*J91),2)</f>
        <v>1005</v>
      </c>
      <c r="K92" s="1442">
        <f>ROUND((J92*K91),2)</f>
        <v>1005</v>
      </c>
      <c r="L92" s="1374"/>
      <c r="M92" s="1374"/>
      <c r="N92" s="1374">
        <f>(K92+L92+M92)</f>
        <v>1005</v>
      </c>
      <c r="O92" s="1443"/>
      <c r="P92" s="1374"/>
      <c r="Q92" s="1377"/>
      <c r="R92" s="1374"/>
      <c r="S92" s="1374"/>
      <c r="T92" s="1442">
        <f>(N92+P92+R92+S92)*-1</f>
        <v>-1005</v>
      </c>
      <c r="U92" s="1378"/>
      <c r="V92" s="1347"/>
      <c r="W92" s="1347"/>
    </row>
    <row r="93" spans="1:23" s="1308" customFormat="1">
      <c r="A93" s="1340"/>
      <c r="B93" s="1348"/>
      <c r="C93" s="1382"/>
      <c r="D93" s="1426" t="s">
        <v>2083</v>
      </c>
      <c r="E93" s="1396"/>
      <c r="F93" s="1427">
        <v>797</v>
      </c>
      <c r="G93" s="1428"/>
      <c r="H93" s="1429"/>
      <c r="I93" s="1355" t="s">
        <v>922</v>
      </c>
      <c r="J93" s="1430">
        <v>1</v>
      </c>
      <c r="K93" s="1431">
        <v>1</v>
      </c>
      <c r="L93" s="1358"/>
      <c r="M93" s="1358"/>
      <c r="N93" s="1432"/>
      <c r="O93" s="1433"/>
      <c r="P93" s="1434"/>
      <c r="Q93" s="1358"/>
      <c r="R93" s="1361"/>
      <c r="S93" s="1362"/>
      <c r="T93" s="1435"/>
      <c r="U93" s="1364"/>
      <c r="V93" s="1347"/>
      <c r="W93" s="1347"/>
    </row>
    <row r="94" spans="1:23" s="1308" customFormat="1">
      <c r="A94" s="1416"/>
      <c r="B94" s="1366" t="s">
        <v>2084</v>
      </c>
      <c r="C94" s="1367">
        <f>IF(T94&gt;0,IF(T94&lt;10000,ROUNDDOWN(T94,-1),ROUNDDOWN(T94,-3)),"")</f>
        <v>30</v>
      </c>
      <c r="D94" s="1437"/>
      <c r="E94" s="1438"/>
      <c r="F94" s="1439">
        <f>AVERAGE(30,40)</f>
        <v>35</v>
      </c>
      <c r="G94" s="1440"/>
      <c r="H94" s="1441"/>
      <c r="I94" s="1372">
        <f>AVERAGE(F94:G94)</f>
        <v>35</v>
      </c>
      <c r="J94" s="1442">
        <f>ROUND((I94*J93),2)</f>
        <v>35</v>
      </c>
      <c r="K94" s="1442">
        <f>ROUND((J94*K93),2)</f>
        <v>35</v>
      </c>
      <c r="L94" s="1374"/>
      <c r="M94" s="1374"/>
      <c r="N94" s="1374">
        <f>(K94+L94+M94)</f>
        <v>35</v>
      </c>
      <c r="O94" s="1443"/>
      <c r="P94" s="1374"/>
      <c r="Q94" s="1377"/>
      <c r="R94" s="1374"/>
      <c r="S94" s="1374"/>
      <c r="T94" s="1442">
        <f>N94+P94+R94+S94</f>
        <v>35</v>
      </c>
      <c r="U94" s="1378"/>
      <c r="V94" s="1347"/>
      <c r="W94" s="1347"/>
    </row>
    <row r="95" spans="1:23" s="1308" customFormat="1">
      <c r="A95" s="1340"/>
      <c r="B95" s="1348"/>
      <c r="C95" s="1349"/>
      <c r="D95" s="1426" t="s">
        <v>2085</v>
      </c>
      <c r="E95" s="1396"/>
      <c r="F95" s="1444"/>
      <c r="G95" s="1445" t="s">
        <v>2086</v>
      </c>
      <c r="H95" s="1396"/>
      <c r="I95" s="1446" t="s">
        <v>2046</v>
      </c>
      <c r="J95" s="1447">
        <v>1</v>
      </c>
      <c r="K95" s="1431">
        <v>1</v>
      </c>
      <c r="L95" s="1358"/>
      <c r="M95" s="1358"/>
      <c r="N95" s="1432"/>
      <c r="O95" s="1448"/>
      <c r="P95" s="1434"/>
      <c r="Q95" s="1358"/>
      <c r="R95" s="1358"/>
      <c r="S95" s="1358"/>
      <c r="T95" s="1449"/>
      <c r="U95" s="1364"/>
      <c r="V95" s="1347"/>
      <c r="W95" s="1347"/>
    </row>
    <row r="96" spans="1:23" s="1308" customFormat="1">
      <c r="A96" s="1340"/>
      <c r="B96" s="1366" t="s">
        <v>2087</v>
      </c>
      <c r="C96" s="1367">
        <f>IF(T96&gt;1000,ROUND(T96,-INT(LOG10(T96))+2),IF(T96&gt;100,ROUND(T96,-1),ROUND(T96,0)))</f>
        <v>80</v>
      </c>
      <c r="D96" s="1437"/>
      <c r="E96" s="1438"/>
      <c r="F96" s="1450"/>
      <c r="G96" s="1451">
        <v>80</v>
      </c>
      <c r="H96" s="1452"/>
      <c r="I96" s="1453">
        <f>MINA(F96:H96)</f>
        <v>80</v>
      </c>
      <c r="J96" s="1374">
        <f>ROUND((I96*J95),2)</f>
        <v>80</v>
      </c>
      <c r="K96" s="1442">
        <f>ROUND((J96*K95),2)</f>
        <v>80</v>
      </c>
      <c r="L96" s="1374"/>
      <c r="M96" s="1374"/>
      <c r="N96" s="1374">
        <f>(K96+L96+M96)</f>
        <v>80</v>
      </c>
      <c r="O96" s="1408"/>
      <c r="P96" s="1374"/>
      <c r="Q96" s="1377"/>
      <c r="R96" s="1374"/>
      <c r="S96" s="1374"/>
      <c r="T96" s="1454">
        <f>N96+P96+R96+S96</f>
        <v>80</v>
      </c>
      <c r="U96" s="1378"/>
      <c r="V96" s="1347"/>
      <c r="W96" s="1347"/>
    </row>
    <row r="97" spans="1:23" s="1308" customFormat="1">
      <c r="A97" s="1340"/>
      <c r="B97" s="1348"/>
      <c r="C97" s="1349"/>
      <c r="D97" s="1350"/>
      <c r="E97" s="1351"/>
      <c r="F97" s="1419"/>
      <c r="G97" s="1396"/>
      <c r="H97" s="1414"/>
      <c r="I97" s="1355"/>
      <c r="J97" s="1356"/>
      <c r="K97" s="1357"/>
      <c r="L97" s="1358"/>
      <c r="M97" s="1358"/>
      <c r="N97" s="1359"/>
      <c r="O97" s="1360"/>
      <c r="P97" s="1351"/>
      <c r="Q97" s="1358"/>
      <c r="R97" s="1361"/>
      <c r="S97" s="1362"/>
      <c r="T97" s="1363"/>
      <c r="U97" s="1364"/>
      <c r="V97" s="1347"/>
      <c r="W97" s="1347"/>
    </row>
    <row r="98" spans="1:23" s="1308" customFormat="1">
      <c r="A98" s="1340"/>
      <c r="B98" s="1366" t="s">
        <v>2088</v>
      </c>
      <c r="C98" s="1367"/>
      <c r="D98" s="1368"/>
      <c r="E98" s="1369"/>
      <c r="F98" s="1388"/>
      <c r="G98" s="1403"/>
      <c r="H98" s="1388"/>
      <c r="I98" s="1406"/>
      <c r="J98" s="1373"/>
      <c r="K98" s="1373"/>
      <c r="L98" s="1374"/>
      <c r="M98" s="1374"/>
      <c r="N98" s="1374"/>
      <c r="O98" s="1408"/>
      <c r="P98" s="1376"/>
      <c r="Q98" s="1377"/>
      <c r="R98" s="1374"/>
      <c r="S98" s="1374"/>
      <c r="T98" s="1373"/>
      <c r="U98" s="1378"/>
      <c r="V98" s="1347"/>
      <c r="W98" s="1347"/>
    </row>
    <row r="99" spans="1:23" s="1308" customFormat="1">
      <c r="A99" s="1340"/>
      <c r="B99" s="1348"/>
      <c r="C99" s="1349"/>
      <c r="D99" s="1350"/>
      <c r="E99" s="1351"/>
      <c r="F99" s="1419"/>
      <c r="G99" s="1396"/>
      <c r="H99" s="1414"/>
      <c r="I99" s="1355"/>
      <c r="J99" s="1356"/>
      <c r="K99" s="1357"/>
      <c r="L99" s="1358"/>
      <c r="M99" s="1358"/>
      <c r="N99" s="1359"/>
      <c r="O99" s="1360"/>
      <c r="P99" s="1351"/>
      <c r="Q99" s="1358"/>
      <c r="R99" s="1361"/>
      <c r="S99" s="1362"/>
      <c r="T99" s="1363"/>
      <c r="U99" s="1364"/>
      <c r="V99" s="1347"/>
      <c r="W99" s="1347"/>
    </row>
    <row r="100" spans="1:23" s="1308" customFormat="1">
      <c r="A100" s="1340"/>
      <c r="B100" s="1366" t="s">
        <v>2089</v>
      </c>
      <c r="C100" s="1367"/>
      <c r="D100" s="1368"/>
      <c r="E100" s="1369"/>
      <c r="F100" s="1388"/>
      <c r="G100" s="1403"/>
      <c r="H100" s="1388"/>
      <c r="I100" s="1406"/>
      <c r="J100" s="1373"/>
      <c r="K100" s="1373"/>
      <c r="L100" s="1374"/>
      <c r="M100" s="1374"/>
      <c r="N100" s="1374"/>
      <c r="O100" s="1375"/>
      <c r="P100" s="1376"/>
      <c r="Q100" s="1377"/>
      <c r="R100" s="1374"/>
      <c r="S100" s="1374"/>
      <c r="T100" s="1373"/>
      <c r="U100" s="1378"/>
      <c r="V100" s="1347"/>
      <c r="W100" s="1347"/>
    </row>
    <row r="101" spans="1:23" s="1308" customFormat="1">
      <c r="A101" s="1340"/>
      <c r="B101" s="1348"/>
      <c r="C101" s="1393"/>
      <c r="D101" s="1350"/>
      <c r="E101" s="1351"/>
      <c r="F101" s="1396"/>
      <c r="G101" s="1396"/>
      <c r="H101" s="1396"/>
      <c r="I101" s="1355"/>
      <c r="J101" s="1397"/>
      <c r="K101" s="1398"/>
      <c r="L101" s="1398"/>
      <c r="M101" s="1358"/>
      <c r="N101" s="1358"/>
      <c r="O101" s="1360"/>
      <c r="P101" s="1399"/>
      <c r="Q101" s="1358"/>
      <c r="R101" s="1358"/>
      <c r="S101" s="1358"/>
      <c r="T101" s="1398"/>
      <c r="U101" s="1409"/>
      <c r="V101" s="1347"/>
      <c r="W101" s="1347"/>
    </row>
    <row r="102" spans="1:23" s="1308" customFormat="1">
      <c r="A102" s="1340"/>
      <c r="B102" s="1366" t="s">
        <v>2090</v>
      </c>
      <c r="C102" s="1394"/>
      <c r="D102" s="1368"/>
      <c r="E102" s="1369"/>
      <c r="F102" s="1403"/>
      <c r="G102" s="1403"/>
      <c r="H102" s="1405"/>
      <c r="I102" s="1406"/>
      <c r="J102" s="1407"/>
      <c r="K102" s="1407"/>
      <c r="L102" s="1407"/>
      <c r="M102" s="1405"/>
      <c r="N102" s="1405"/>
      <c r="O102" s="1408"/>
      <c r="P102" s="1405"/>
      <c r="Q102" s="1377"/>
      <c r="R102" s="1405"/>
      <c r="S102" s="1405"/>
      <c r="T102" s="1407"/>
      <c r="U102" s="1410"/>
      <c r="V102" s="1347"/>
      <c r="W102" s="1347"/>
    </row>
    <row r="103" spans="1:23" s="1308" customFormat="1">
      <c r="A103" s="1340"/>
      <c r="B103" s="1348"/>
      <c r="C103" s="1393"/>
      <c r="D103" s="1350"/>
      <c r="E103" s="1361"/>
      <c r="F103" s="1396"/>
      <c r="G103" s="1396"/>
      <c r="H103" s="1396"/>
      <c r="I103" s="1355"/>
      <c r="J103" s="1397"/>
      <c r="K103" s="1398"/>
      <c r="L103" s="1398"/>
      <c r="M103" s="1358"/>
      <c r="N103" s="1358"/>
      <c r="O103" s="1360"/>
      <c r="P103" s="1399"/>
      <c r="Q103" s="1358"/>
      <c r="R103" s="1358"/>
      <c r="S103" s="1358"/>
      <c r="T103" s="1398"/>
      <c r="U103" s="1364"/>
      <c r="V103" s="1347"/>
      <c r="W103" s="1347"/>
    </row>
    <row r="104" spans="1:23" s="1308" customFormat="1">
      <c r="A104" s="1340"/>
      <c r="B104" s="1366" t="s">
        <v>2091</v>
      </c>
      <c r="C104" s="1394"/>
      <c r="D104" s="1368"/>
      <c r="E104" s="1402"/>
      <c r="F104" s="1403"/>
      <c r="G104" s="1403"/>
      <c r="H104" s="1405"/>
      <c r="I104" s="1406"/>
      <c r="J104" s="1407"/>
      <c r="K104" s="1407"/>
      <c r="L104" s="1407"/>
      <c r="M104" s="1405"/>
      <c r="N104" s="1405"/>
      <c r="O104" s="1408"/>
      <c r="P104" s="1405"/>
      <c r="Q104" s="1377"/>
      <c r="R104" s="1405"/>
      <c r="S104" s="1405"/>
      <c r="T104" s="1407"/>
      <c r="U104" s="1378"/>
      <c r="V104" s="1347"/>
      <c r="W104" s="1347"/>
    </row>
    <row r="105" spans="1:23" s="1308" customFormat="1">
      <c r="A105" s="1340"/>
      <c r="B105" s="1348"/>
      <c r="C105" s="1379"/>
      <c r="D105" s="1350"/>
      <c r="E105" s="1361"/>
      <c r="F105" s="1396"/>
      <c r="G105" s="1396"/>
      <c r="H105" s="1396"/>
      <c r="I105" s="1355"/>
      <c r="J105" s="1397"/>
      <c r="K105" s="1398"/>
      <c r="L105" s="1398"/>
      <c r="M105" s="1358"/>
      <c r="N105" s="1358"/>
      <c r="O105" s="1360"/>
      <c r="P105" s="1399"/>
      <c r="Q105" s="1358"/>
      <c r="R105" s="1358"/>
      <c r="S105" s="1358"/>
      <c r="T105" s="1398"/>
      <c r="U105" s="1364"/>
      <c r="V105" s="1347"/>
      <c r="W105" s="1347"/>
    </row>
    <row r="106" spans="1:23" s="1308" customFormat="1">
      <c r="A106" s="1340"/>
      <c r="B106" s="1366" t="s">
        <v>2092</v>
      </c>
      <c r="C106" s="1394"/>
      <c r="D106" s="1368"/>
      <c r="E106" s="1402"/>
      <c r="F106" s="1403"/>
      <c r="G106" s="1403"/>
      <c r="H106" s="1405"/>
      <c r="I106" s="1406"/>
      <c r="J106" s="1407"/>
      <c r="K106" s="1407"/>
      <c r="L106" s="1407"/>
      <c r="M106" s="1405"/>
      <c r="N106" s="1405"/>
      <c r="O106" s="1408"/>
      <c r="P106" s="1405"/>
      <c r="Q106" s="1377"/>
      <c r="R106" s="1405"/>
      <c r="S106" s="1405"/>
      <c r="T106" s="1407"/>
      <c r="U106" s="1378"/>
      <c r="V106" s="1347"/>
      <c r="W106" s="1347"/>
    </row>
    <row r="107" spans="1:23" s="1308" customFormat="1" ht="17.100000000000001" customHeight="1">
      <c r="R107" s="1705" t="str">
        <f>++R54</f>
        <v>　　　　　　　令和５年　３月　　日</v>
      </c>
      <c r="S107" s="1705"/>
      <c r="T107" s="1705"/>
      <c r="U107" s="1705"/>
    </row>
    <row r="108" spans="1:23" s="1308" customFormat="1" ht="15" customHeight="1">
      <c r="B108" s="1706" t="s">
        <v>1951</v>
      </c>
      <c r="C108" s="1707"/>
      <c r="D108" s="1707"/>
      <c r="E108" s="1710">
        <f>+E55+1</f>
        <v>3</v>
      </c>
      <c r="F108" s="1740" t="s">
        <v>2093</v>
      </c>
      <c r="G108" s="1309"/>
      <c r="H108" s="1309"/>
      <c r="I108" s="1309"/>
      <c r="J108" s="1309"/>
      <c r="K108" s="1309"/>
      <c r="L108" s="1310"/>
      <c r="M108" s="1694" t="s">
        <v>1952</v>
      </c>
      <c r="N108" s="1696" t="str">
        <f>+N55</f>
        <v>5年3月号</v>
      </c>
      <c r="O108" s="1712" t="s">
        <v>1954</v>
      </c>
      <c r="P108" s="1714">
        <f>+P55</f>
        <v>18300</v>
      </c>
      <c r="Q108" s="1312">
        <v>1.1000000000000001</v>
      </c>
      <c r="R108" s="1702" t="str">
        <f>+R55</f>
        <v xml:space="preserve"> 公共建築工事(営繕部)積算基準令和3年版</v>
      </c>
      <c r="S108" s="1703"/>
      <c r="T108" s="1703"/>
      <c r="U108" s="1704"/>
    </row>
    <row r="109" spans="1:23" s="1308" customFormat="1" ht="15" customHeight="1">
      <c r="B109" s="1708"/>
      <c r="C109" s="1709"/>
      <c r="D109" s="1709"/>
      <c r="E109" s="1711"/>
      <c r="F109" s="1741"/>
      <c r="I109" s="1316"/>
      <c r="J109" s="1317"/>
      <c r="K109" s="1317"/>
      <c r="L109" s="1318"/>
      <c r="M109" s="1695"/>
      <c r="N109" s="1697"/>
      <c r="O109" s="1713"/>
      <c r="P109" s="1715"/>
      <c r="Q109" s="1320">
        <f>P108*Q108</f>
        <v>20130</v>
      </c>
      <c r="R109" s="1702" t="str">
        <f>+R56</f>
        <v xml:space="preserve"> 営繕単価令和5年3月以降（本島4週6休未満）</v>
      </c>
      <c r="S109" s="1703"/>
      <c r="T109" s="1703"/>
      <c r="U109" s="1704"/>
    </row>
    <row r="110" spans="1:23" s="1308" customFormat="1" ht="15" customHeight="1">
      <c r="B110" s="1692"/>
      <c r="C110" s="1693"/>
      <c r="I110" s="1316"/>
      <c r="J110" s="1321"/>
      <c r="K110" s="1321"/>
      <c r="L110" s="1318"/>
      <c r="M110" s="1694" t="s">
        <v>1957</v>
      </c>
      <c r="N110" s="1696" t="str">
        <f>+N57</f>
        <v>5年3月号</v>
      </c>
      <c r="O110" s="1698" t="s">
        <v>1958</v>
      </c>
      <c r="P110" s="1700">
        <f>+P57</f>
        <v>19600</v>
      </c>
      <c r="Q110" s="1322">
        <v>1.1000000000000001</v>
      </c>
      <c r="R110" s="1702" t="str">
        <f>+R57</f>
        <v xml:space="preserve"> 執務並行単価令和5年3月以降（本島4週6休未満）</v>
      </c>
      <c r="S110" s="1703"/>
      <c r="T110" s="1703"/>
      <c r="U110" s="1704"/>
    </row>
    <row r="111" spans="1:23" s="1308" customFormat="1" ht="15" customHeight="1">
      <c r="B111" s="1323"/>
      <c r="L111" s="1324"/>
      <c r="M111" s="1695"/>
      <c r="N111" s="1697"/>
      <c r="O111" s="1699"/>
      <c r="P111" s="1701"/>
      <c r="Q111" s="1320">
        <f>P110*Q110</f>
        <v>21560</v>
      </c>
      <c r="R111" s="1702"/>
      <c r="S111" s="1703"/>
      <c r="T111" s="1703"/>
      <c r="U111" s="1704"/>
    </row>
    <row r="112" spans="1:23" s="1308" customFormat="1" ht="15" customHeight="1">
      <c r="B112" s="1716" t="s">
        <v>1960</v>
      </c>
      <c r="C112" s="1717"/>
      <c r="D112" s="1720" t="str">
        <f>+D59</f>
        <v xml:space="preserve"> 沖縄県立芸術大学空調設備改修工事設計業務(電気設備)</v>
      </c>
      <c r="E112" s="1720"/>
      <c r="F112" s="1720"/>
      <c r="G112" s="1720"/>
      <c r="H112" s="1720"/>
      <c r="L112" s="1324"/>
      <c r="M112" s="1325"/>
      <c r="N112" s="1311"/>
      <c r="O112" s="1722"/>
      <c r="P112" s="1724"/>
      <c r="Q112" s="1326"/>
      <c r="R112" s="1313"/>
      <c r="S112" s="1314"/>
      <c r="T112" s="1314"/>
      <c r="U112" s="1315"/>
    </row>
    <row r="113" spans="1:23" s="1308" customFormat="1" ht="15" customHeight="1">
      <c r="B113" s="1718"/>
      <c r="C113" s="1719"/>
      <c r="D113" s="1721"/>
      <c r="E113" s="1721"/>
      <c r="F113" s="1721"/>
      <c r="G113" s="1721"/>
      <c r="H113" s="1721"/>
      <c r="I113" s="1327"/>
      <c r="J113" s="1327"/>
      <c r="K113" s="1327"/>
      <c r="L113" s="1328"/>
      <c r="M113" s="1325"/>
      <c r="N113" s="1319"/>
      <c r="O113" s="1723"/>
      <c r="P113" s="1725"/>
      <c r="Q113" s="1329"/>
      <c r="R113" s="1330"/>
      <c r="S113" s="1331"/>
      <c r="T113" s="1331"/>
      <c r="U113" s="1332"/>
    </row>
    <row r="114" spans="1:23" s="1308" customFormat="1">
      <c r="A114" s="1340"/>
      <c r="B114" s="1333"/>
      <c r="C114" s="1334" t="s">
        <v>1961</v>
      </c>
      <c r="D114" s="1726" t="s">
        <v>1962</v>
      </c>
      <c r="E114" s="1728" t="s">
        <v>17</v>
      </c>
      <c r="F114" s="1335" t="s">
        <v>1963</v>
      </c>
      <c r="G114" s="1336" t="s">
        <v>1964</v>
      </c>
      <c r="H114" s="1336" t="s">
        <v>1965</v>
      </c>
      <c r="I114" s="1728" t="s">
        <v>1966</v>
      </c>
      <c r="J114" s="1337" t="s">
        <v>1967</v>
      </c>
      <c r="K114" s="1337" t="s">
        <v>1967</v>
      </c>
      <c r="L114" s="1728" t="s">
        <v>1968</v>
      </c>
      <c r="M114" s="1728" t="s">
        <v>1969</v>
      </c>
      <c r="N114" s="1338" t="s">
        <v>1970</v>
      </c>
      <c r="O114" s="1730" t="s">
        <v>1971</v>
      </c>
      <c r="P114" s="1731"/>
      <c r="Q114" s="1732" t="s">
        <v>1972</v>
      </c>
      <c r="R114" s="1733"/>
      <c r="S114" s="1728" t="s">
        <v>958</v>
      </c>
      <c r="T114" s="1728" t="s">
        <v>1973</v>
      </c>
      <c r="U114" s="1339" t="s">
        <v>1974</v>
      </c>
    </row>
    <row r="115" spans="1:23" s="1308" customFormat="1">
      <c r="A115" s="1340"/>
      <c r="B115" s="1341" t="s">
        <v>1975</v>
      </c>
      <c r="C115" s="1342" t="s">
        <v>1976</v>
      </c>
      <c r="D115" s="1727"/>
      <c r="E115" s="1729"/>
      <c r="F115" s="1734" t="s">
        <v>1977</v>
      </c>
      <c r="G115" s="1735"/>
      <c r="H115" s="1736"/>
      <c r="I115" s="1729"/>
      <c r="J115" s="1343" t="s">
        <v>1978</v>
      </c>
      <c r="K115" s="1343" t="s">
        <v>1979</v>
      </c>
      <c r="L115" s="1729"/>
      <c r="M115" s="1729"/>
      <c r="N115" s="1343" t="s">
        <v>1980</v>
      </c>
      <c r="O115" s="1344" t="s">
        <v>1981</v>
      </c>
      <c r="P115" s="1344" t="s">
        <v>1982</v>
      </c>
      <c r="Q115" s="1345" t="s">
        <v>1981</v>
      </c>
      <c r="R115" s="1345" t="s">
        <v>1983</v>
      </c>
      <c r="S115" s="1729"/>
      <c r="T115" s="1729"/>
      <c r="U115" s="1346" t="s">
        <v>1984</v>
      </c>
    </row>
    <row r="116" spans="1:23" s="1308" customFormat="1">
      <c r="A116" s="1340"/>
      <c r="B116" s="1348"/>
      <c r="C116" s="1349"/>
      <c r="D116" s="1350" t="s">
        <v>2094</v>
      </c>
      <c r="E116" s="1351"/>
      <c r="F116" s="1352"/>
      <c r="G116" s="1353"/>
      <c r="H116" s="1387"/>
      <c r="I116" s="1355"/>
      <c r="J116" s="1356"/>
      <c r="K116" s="1357"/>
      <c r="L116" s="1358"/>
      <c r="M116" s="1358"/>
      <c r="N116" s="1359"/>
      <c r="O116" s="1360" t="s">
        <v>2095</v>
      </c>
      <c r="P116" s="1351"/>
      <c r="Q116" s="1358"/>
      <c r="R116" s="1361"/>
      <c r="S116" s="1362">
        <v>0.25</v>
      </c>
      <c r="T116" s="1363"/>
      <c r="U116" s="1423" t="s">
        <v>2096</v>
      </c>
      <c r="V116" s="1347"/>
      <c r="W116" s="1347"/>
    </row>
    <row r="117" spans="1:23" s="1308" customFormat="1">
      <c r="A117" s="1340"/>
      <c r="B117" s="1366" t="s">
        <v>2097</v>
      </c>
      <c r="C117" s="1367">
        <f>IF(T117&gt;0,IF(T117&lt;10000,ROUNDDOWN(T117,-1),ROUNDDOWN(T117,-3)),"")</f>
        <v>2920</v>
      </c>
      <c r="D117" s="1368" t="s">
        <v>2071</v>
      </c>
      <c r="E117" s="1369"/>
      <c r="F117" s="1737" t="s">
        <v>2098</v>
      </c>
      <c r="G117" s="1738"/>
      <c r="H117" s="1739"/>
      <c r="I117" s="1372"/>
      <c r="J117" s="1373"/>
      <c r="K117" s="1373"/>
      <c r="L117" s="1374"/>
      <c r="M117" s="1374"/>
      <c r="N117" s="1374"/>
      <c r="O117" s="1375">
        <f>0.387*0.3</f>
        <v>0.11609999999999999</v>
      </c>
      <c r="P117" s="1376">
        <f>ROUND(((O117)*$Q$109),2)</f>
        <v>2337.09</v>
      </c>
      <c r="Q117" s="1377"/>
      <c r="R117" s="1374"/>
      <c r="S117" s="1374">
        <f>ROUND(((P117+R117)*S116),0)</f>
        <v>584</v>
      </c>
      <c r="T117" s="1373">
        <f>ROUNDDOWN((N117+P117+R117+S117),0)</f>
        <v>2921</v>
      </c>
      <c r="U117" s="1424">
        <v>183</v>
      </c>
      <c r="V117" s="1347"/>
      <c r="W117" s="1347"/>
    </row>
    <row r="118" spans="1:23" s="1308" customFormat="1">
      <c r="A118" s="1340"/>
      <c r="B118" s="1348"/>
      <c r="C118" s="1382"/>
      <c r="D118" s="1350" t="s">
        <v>2099</v>
      </c>
      <c r="E118" s="1351"/>
      <c r="F118" s="1352"/>
      <c r="G118" s="1353"/>
      <c r="H118" s="1387"/>
      <c r="I118" s="1355"/>
      <c r="J118" s="1356"/>
      <c r="K118" s="1357"/>
      <c r="L118" s="1358"/>
      <c r="M118" s="1358"/>
      <c r="N118" s="1359"/>
      <c r="O118" s="1360" t="s">
        <v>2100</v>
      </c>
      <c r="P118" s="1351"/>
      <c r="Q118" s="1358"/>
      <c r="R118" s="1361"/>
      <c r="S118" s="1362">
        <v>0.25</v>
      </c>
      <c r="T118" s="1363"/>
      <c r="U118" s="1423">
        <v>220</v>
      </c>
      <c r="V118" s="1347"/>
      <c r="W118" s="1347"/>
    </row>
    <row r="119" spans="1:23" s="1308" customFormat="1">
      <c r="A119" s="1340"/>
      <c r="B119" s="1366" t="s">
        <v>2101</v>
      </c>
      <c r="C119" s="1367">
        <f>IF(T119&gt;0,IF(T119&lt;10000,ROUNDDOWN(T119,-1),ROUNDDOWN(T119,-3)),"")</f>
        <v>3340</v>
      </c>
      <c r="D119" s="1368" t="s">
        <v>2076</v>
      </c>
      <c r="E119" s="1369" t="s">
        <v>2077</v>
      </c>
      <c r="F119" s="1737" t="s">
        <v>2098</v>
      </c>
      <c r="G119" s="1738"/>
      <c r="H119" s="1739"/>
      <c r="I119" s="1372"/>
      <c r="J119" s="1373"/>
      <c r="K119" s="1373"/>
      <c r="L119" s="1374"/>
      <c r="M119" s="1374"/>
      <c r="N119" s="1374"/>
      <c r="O119" s="1455">
        <f>0.332*0.4</f>
        <v>0.1328</v>
      </c>
      <c r="P119" s="1376">
        <f>ROUND(((O119)*$Q$109),2)</f>
        <v>2673.26</v>
      </c>
      <c r="Q119" s="1377"/>
      <c r="R119" s="1374"/>
      <c r="S119" s="1374">
        <f>ROUND(((P119+R119)*S118),0)</f>
        <v>668</v>
      </c>
      <c r="T119" s="1373">
        <f>ROUNDDOWN((N119+P119+R119+S119),0)</f>
        <v>3341</v>
      </c>
      <c r="U119" s="1424">
        <v>226</v>
      </c>
      <c r="V119" s="1347"/>
      <c r="W119" s="1347"/>
    </row>
    <row r="120" spans="1:23" s="1308" customFormat="1">
      <c r="A120" s="1340"/>
      <c r="B120" s="1348"/>
      <c r="C120" s="1379"/>
      <c r="D120" s="1350"/>
      <c r="E120" s="1351"/>
      <c r="F120" s="1392"/>
      <c r="G120" s="1353"/>
      <c r="H120" s="1387"/>
      <c r="I120" s="1355"/>
      <c r="J120" s="1356"/>
      <c r="K120" s="1357"/>
      <c r="L120" s="1358"/>
      <c r="M120" s="1358"/>
      <c r="N120" s="1359"/>
      <c r="O120" s="1360"/>
      <c r="P120" s="1351"/>
      <c r="Q120" s="1358"/>
      <c r="R120" s="1361"/>
      <c r="S120" s="1362"/>
      <c r="T120" s="1363"/>
      <c r="U120" s="1364"/>
      <c r="V120" s="1347"/>
      <c r="W120" s="1347"/>
    </row>
    <row r="121" spans="1:23" s="1308" customFormat="1">
      <c r="A121" s="1416"/>
      <c r="B121" s="1366" t="s">
        <v>2102</v>
      </c>
      <c r="C121" s="1367"/>
      <c r="D121" s="1368"/>
      <c r="E121" s="1369"/>
      <c r="F121" s="1370"/>
      <c r="G121" s="1370"/>
      <c r="H121" s="1389"/>
      <c r="I121" s="1372"/>
      <c r="J121" s="1373"/>
      <c r="K121" s="1373"/>
      <c r="L121" s="1374"/>
      <c r="M121" s="1374"/>
      <c r="N121" s="1374"/>
      <c r="O121" s="1375"/>
      <c r="P121" s="1376"/>
      <c r="Q121" s="1377"/>
      <c r="R121" s="1374"/>
      <c r="S121" s="1374"/>
      <c r="T121" s="1373"/>
      <c r="U121" s="1378"/>
      <c r="V121" s="1347"/>
      <c r="W121" s="1347"/>
    </row>
    <row r="122" spans="1:23" s="1308" customFormat="1">
      <c r="A122" s="1340"/>
      <c r="B122" s="1348"/>
      <c r="C122" s="1349"/>
      <c r="D122" s="1350"/>
      <c r="E122" s="1351"/>
      <c r="F122" s="1392"/>
      <c r="G122" s="1353"/>
      <c r="H122" s="1387"/>
      <c r="I122" s="1355"/>
      <c r="J122" s="1356"/>
      <c r="K122" s="1357"/>
      <c r="L122" s="1358"/>
      <c r="M122" s="1358"/>
      <c r="N122" s="1359"/>
      <c r="O122" s="1360"/>
      <c r="P122" s="1351"/>
      <c r="Q122" s="1358"/>
      <c r="R122" s="1361"/>
      <c r="S122" s="1362"/>
      <c r="T122" s="1363"/>
      <c r="U122" s="1364"/>
      <c r="V122" s="1347"/>
      <c r="W122" s="1347"/>
    </row>
    <row r="123" spans="1:23" s="1308" customFormat="1">
      <c r="A123" s="1340"/>
      <c r="B123" s="1366" t="s">
        <v>2103</v>
      </c>
      <c r="C123" s="1367"/>
      <c r="D123" s="1368"/>
      <c r="E123" s="1369"/>
      <c r="F123" s="1370"/>
      <c r="G123" s="1370"/>
      <c r="H123" s="1389"/>
      <c r="I123" s="1372"/>
      <c r="J123" s="1373"/>
      <c r="K123" s="1373"/>
      <c r="L123" s="1374"/>
      <c r="M123" s="1374"/>
      <c r="N123" s="1374"/>
      <c r="O123" s="1375"/>
      <c r="P123" s="1376"/>
      <c r="Q123" s="1377"/>
      <c r="R123" s="1374"/>
      <c r="S123" s="1374"/>
      <c r="T123" s="1373"/>
      <c r="U123" s="1378"/>
      <c r="V123" s="1347"/>
      <c r="W123" s="1347"/>
    </row>
    <row r="124" spans="1:23" s="1308" customFormat="1">
      <c r="A124" s="1340"/>
      <c r="B124" s="1348"/>
      <c r="C124" s="1382"/>
      <c r="D124" s="1350"/>
      <c r="E124" s="1351"/>
      <c r="F124" s="1392"/>
      <c r="G124" s="1353"/>
      <c r="H124" s="1387"/>
      <c r="I124" s="1355"/>
      <c r="J124" s="1356"/>
      <c r="K124" s="1357"/>
      <c r="L124" s="1358"/>
      <c r="M124" s="1358"/>
      <c r="N124" s="1359"/>
      <c r="O124" s="1360"/>
      <c r="P124" s="1351"/>
      <c r="Q124" s="1358"/>
      <c r="R124" s="1361"/>
      <c r="S124" s="1362"/>
      <c r="T124" s="1363"/>
      <c r="U124" s="1364"/>
      <c r="V124" s="1347"/>
      <c r="W124" s="1347"/>
    </row>
    <row r="125" spans="1:23" s="1308" customFormat="1">
      <c r="A125" s="1340"/>
      <c r="B125" s="1366" t="s">
        <v>2104</v>
      </c>
      <c r="C125" s="1367"/>
      <c r="D125" s="1368"/>
      <c r="E125" s="1369"/>
      <c r="F125" s="1370"/>
      <c r="G125" s="1370"/>
      <c r="H125" s="1389"/>
      <c r="I125" s="1372"/>
      <c r="J125" s="1373"/>
      <c r="K125" s="1373"/>
      <c r="L125" s="1374"/>
      <c r="M125" s="1374"/>
      <c r="N125" s="1374"/>
      <c r="O125" s="1375"/>
      <c r="P125" s="1376"/>
      <c r="Q125" s="1377"/>
      <c r="R125" s="1374"/>
      <c r="S125" s="1374"/>
      <c r="T125" s="1373"/>
      <c r="U125" s="1378"/>
      <c r="V125" s="1347"/>
      <c r="W125" s="1347"/>
    </row>
    <row r="126" spans="1:23" s="1308" customFormat="1">
      <c r="A126" s="1340"/>
      <c r="B126" s="1348"/>
      <c r="C126" s="1349"/>
      <c r="D126" s="1350"/>
      <c r="E126" s="1351"/>
      <c r="F126" s="1392"/>
      <c r="G126" s="1353"/>
      <c r="H126" s="1387"/>
      <c r="I126" s="1355"/>
      <c r="J126" s="1356"/>
      <c r="K126" s="1357"/>
      <c r="L126" s="1358"/>
      <c r="M126" s="1358"/>
      <c r="N126" s="1359"/>
      <c r="O126" s="1360"/>
      <c r="P126" s="1351"/>
      <c r="Q126" s="1358"/>
      <c r="R126" s="1361"/>
      <c r="S126" s="1362"/>
      <c r="T126" s="1363"/>
      <c r="U126" s="1364"/>
      <c r="V126" s="1347"/>
      <c r="W126" s="1347"/>
    </row>
    <row r="127" spans="1:23" s="1308" customFormat="1">
      <c r="A127" s="1340"/>
      <c r="B127" s="1366" t="s">
        <v>2105</v>
      </c>
      <c r="C127" s="1367"/>
      <c r="D127" s="1368"/>
      <c r="E127" s="1369"/>
      <c r="F127" s="1370"/>
      <c r="G127" s="1370"/>
      <c r="H127" s="1389"/>
      <c r="I127" s="1372"/>
      <c r="J127" s="1373"/>
      <c r="K127" s="1373"/>
      <c r="L127" s="1374"/>
      <c r="M127" s="1374"/>
      <c r="N127" s="1374"/>
      <c r="O127" s="1375"/>
      <c r="P127" s="1376"/>
      <c r="Q127" s="1377"/>
      <c r="R127" s="1374"/>
      <c r="S127" s="1374"/>
      <c r="T127" s="1373"/>
      <c r="U127" s="1378"/>
      <c r="V127" s="1347"/>
      <c r="W127" s="1347"/>
    </row>
    <row r="128" spans="1:23" s="1308" customFormat="1">
      <c r="A128" s="1340"/>
      <c r="B128" s="1348"/>
      <c r="C128" s="1349"/>
      <c r="D128" s="1350"/>
      <c r="E128" s="1351"/>
      <c r="F128" s="1392"/>
      <c r="G128" s="1353"/>
      <c r="H128" s="1387"/>
      <c r="I128" s="1355"/>
      <c r="J128" s="1356"/>
      <c r="K128" s="1357"/>
      <c r="L128" s="1358"/>
      <c r="M128" s="1358"/>
      <c r="N128" s="1359"/>
      <c r="O128" s="1360"/>
      <c r="P128" s="1351"/>
      <c r="Q128" s="1358"/>
      <c r="R128" s="1361"/>
      <c r="S128" s="1362"/>
      <c r="T128" s="1363"/>
      <c r="U128" s="1364"/>
      <c r="V128" s="1347"/>
      <c r="W128" s="1347"/>
    </row>
    <row r="129" spans="1:23" s="1308" customFormat="1">
      <c r="A129" s="1340"/>
      <c r="B129" s="1366" t="s">
        <v>2106</v>
      </c>
      <c r="C129" s="1367"/>
      <c r="D129" s="1368"/>
      <c r="E129" s="1369"/>
      <c r="F129" s="1370"/>
      <c r="G129" s="1370"/>
      <c r="H129" s="1389"/>
      <c r="I129" s="1372"/>
      <c r="J129" s="1373"/>
      <c r="K129" s="1373"/>
      <c r="L129" s="1374"/>
      <c r="M129" s="1374"/>
      <c r="N129" s="1374"/>
      <c r="O129" s="1375"/>
      <c r="P129" s="1376"/>
      <c r="Q129" s="1377"/>
      <c r="R129" s="1374"/>
      <c r="S129" s="1374"/>
      <c r="T129" s="1373"/>
      <c r="U129" s="1378"/>
      <c r="V129" s="1347"/>
      <c r="W129" s="1347"/>
    </row>
    <row r="130" spans="1:23" s="1308" customFormat="1">
      <c r="A130" s="1340"/>
      <c r="B130" s="1348"/>
      <c r="C130" s="1349"/>
      <c r="D130" s="1350"/>
      <c r="E130" s="1351"/>
      <c r="F130" s="1392"/>
      <c r="G130" s="1353"/>
      <c r="H130" s="1387"/>
      <c r="I130" s="1355"/>
      <c r="J130" s="1356"/>
      <c r="K130" s="1357"/>
      <c r="L130" s="1358"/>
      <c r="M130" s="1358"/>
      <c r="N130" s="1359"/>
      <c r="O130" s="1360"/>
      <c r="P130" s="1351"/>
      <c r="Q130" s="1358"/>
      <c r="R130" s="1361"/>
      <c r="S130" s="1362"/>
      <c r="T130" s="1363"/>
      <c r="U130" s="1364"/>
      <c r="V130" s="1347"/>
      <c r="W130" s="1347"/>
    </row>
    <row r="131" spans="1:23" s="1308" customFormat="1">
      <c r="A131" s="1340"/>
      <c r="B131" s="1366" t="s">
        <v>2107</v>
      </c>
      <c r="C131" s="1367"/>
      <c r="D131" s="1368"/>
      <c r="E131" s="1369"/>
      <c r="F131" s="1370"/>
      <c r="G131" s="1370"/>
      <c r="H131" s="1389"/>
      <c r="I131" s="1372"/>
      <c r="J131" s="1373"/>
      <c r="K131" s="1373"/>
      <c r="L131" s="1374"/>
      <c r="M131" s="1374"/>
      <c r="N131" s="1374"/>
      <c r="O131" s="1375"/>
      <c r="P131" s="1376"/>
      <c r="Q131" s="1377"/>
      <c r="R131" s="1374"/>
      <c r="S131" s="1374"/>
      <c r="T131" s="1373"/>
      <c r="U131" s="1378"/>
      <c r="V131" s="1347"/>
      <c r="W131" s="1347"/>
    </row>
    <row r="132" spans="1:23" s="1308" customFormat="1">
      <c r="A132" s="1340"/>
      <c r="B132" s="1348"/>
      <c r="C132" s="1382"/>
      <c r="D132" s="1350"/>
      <c r="E132" s="1351"/>
      <c r="F132" s="1392"/>
      <c r="G132" s="1353"/>
      <c r="H132" s="1387"/>
      <c r="I132" s="1355"/>
      <c r="J132" s="1356"/>
      <c r="K132" s="1357"/>
      <c r="L132" s="1358"/>
      <c r="M132" s="1358"/>
      <c r="N132" s="1359"/>
      <c r="O132" s="1360"/>
      <c r="P132" s="1351"/>
      <c r="Q132" s="1358"/>
      <c r="R132" s="1361"/>
      <c r="S132" s="1362"/>
      <c r="T132" s="1363"/>
      <c r="U132" s="1364"/>
      <c r="V132" s="1347"/>
      <c r="W132" s="1347"/>
    </row>
    <row r="133" spans="1:23" s="1308" customFormat="1">
      <c r="A133" s="1340"/>
      <c r="B133" s="1366" t="s">
        <v>2108</v>
      </c>
      <c r="C133" s="1367"/>
      <c r="D133" s="1368"/>
      <c r="E133" s="1369"/>
      <c r="F133" s="1370"/>
      <c r="G133" s="1370"/>
      <c r="H133" s="1389"/>
      <c r="I133" s="1372"/>
      <c r="J133" s="1373"/>
      <c r="K133" s="1373"/>
      <c r="L133" s="1374"/>
      <c r="M133" s="1374"/>
      <c r="N133" s="1374"/>
      <c r="O133" s="1375"/>
      <c r="P133" s="1376"/>
      <c r="Q133" s="1377"/>
      <c r="R133" s="1374"/>
      <c r="S133" s="1374"/>
      <c r="T133" s="1373"/>
      <c r="U133" s="1378"/>
      <c r="V133" s="1347"/>
      <c r="W133" s="1347"/>
    </row>
    <row r="134" spans="1:23" s="1308" customFormat="1">
      <c r="A134" s="1340"/>
      <c r="B134" s="1348"/>
      <c r="C134" s="1349"/>
      <c r="D134" s="1350"/>
      <c r="E134" s="1351"/>
      <c r="F134" s="1392"/>
      <c r="G134" s="1353"/>
      <c r="H134" s="1387"/>
      <c r="I134" s="1355"/>
      <c r="J134" s="1356"/>
      <c r="K134" s="1357"/>
      <c r="L134" s="1358"/>
      <c r="M134" s="1358"/>
      <c r="N134" s="1359"/>
      <c r="O134" s="1360"/>
      <c r="P134" s="1351"/>
      <c r="Q134" s="1358"/>
      <c r="R134" s="1361"/>
      <c r="S134" s="1362"/>
      <c r="T134" s="1363"/>
      <c r="U134" s="1364"/>
      <c r="V134" s="1347"/>
      <c r="W134" s="1347"/>
    </row>
    <row r="135" spans="1:23" s="1308" customFormat="1">
      <c r="A135" s="1340"/>
      <c r="B135" s="1366" t="s">
        <v>2109</v>
      </c>
      <c r="C135" s="1367"/>
      <c r="D135" s="1368"/>
      <c r="E135" s="1369"/>
      <c r="F135" s="1370"/>
      <c r="G135" s="1370"/>
      <c r="H135" s="1389"/>
      <c r="I135" s="1372"/>
      <c r="J135" s="1373"/>
      <c r="K135" s="1373"/>
      <c r="L135" s="1374"/>
      <c r="M135" s="1374"/>
      <c r="N135" s="1374"/>
      <c r="O135" s="1375"/>
      <c r="P135" s="1376"/>
      <c r="Q135" s="1377"/>
      <c r="R135" s="1374"/>
      <c r="S135" s="1374"/>
      <c r="T135" s="1373"/>
      <c r="U135" s="1378"/>
      <c r="V135" s="1347"/>
      <c r="W135" s="1347"/>
    </row>
    <row r="136" spans="1:23" s="1308" customFormat="1">
      <c r="A136" s="1340"/>
      <c r="B136" s="1348"/>
      <c r="C136" s="1349"/>
      <c r="D136" s="1350"/>
      <c r="E136" s="1351"/>
      <c r="F136" s="1392"/>
      <c r="G136" s="1353"/>
      <c r="H136" s="1387"/>
      <c r="I136" s="1355"/>
      <c r="J136" s="1356"/>
      <c r="K136" s="1357"/>
      <c r="L136" s="1358"/>
      <c r="M136" s="1358"/>
      <c r="N136" s="1359"/>
      <c r="O136" s="1360"/>
      <c r="P136" s="1351"/>
      <c r="Q136" s="1358"/>
      <c r="R136" s="1361"/>
      <c r="S136" s="1362"/>
      <c r="T136" s="1363"/>
      <c r="U136" s="1364"/>
      <c r="V136" s="1347"/>
      <c r="W136" s="1347"/>
    </row>
    <row r="137" spans="1:23" s="1308" customFormat="1">
      <c r="A137" s="1340"/>
      <c r="B137" s="1366" t="s">
        <v>2110</v>
      </c>
      <c r="C137" s="1367"/>
      <c r="D137" s="1368"/>
      <c r="E137" s="1369"/>
      <c r="F137" s="1370"/>
      <c r="G137" s="1370"/>
      <c r="H137" s="1389"/>
      <c r="I137" s="1372"/>
      <c r="J137" s="1373"/>
      <c r="K137" s="1373"/>
      <c r="L137" s="1374"/>
      <c r="M137" s="1374"/>
      <c r="N137" s="1374"/>
      <c r="O137" s="1390"/>
      <c r="P137" s="1376"/>
      <c r="Q137" s="1377"/>
      <c r="R137" s="1374"/>
      <c r="S137" s="1374"/>
      <c r="T137" s="1373"/>
      <c r="U137" s="1378"/>
      <c r="V137" s="1347"/>
      <c r="W137" s="1347"/>
    </row>
    <row r="138" spans="1:23" s="1308" customFormat="1">
      <c r="A138" s="1340"/>
      <c r="B138" s="1348"/>
      <c r="C138" s="1349"/>
      <c r="D138" s="1350"/>
      <c r="E138" s="1351"/>
      <c r="F138" s="1392"/>
      <c r="G138" s="1353"/>
      <c r="H138" s="1387"/>
      <c r="I138" s="1355"/>
      <c r="J138" s="1356"/>
      <c r="K138" s="1357"/>
      <c r="L138" s="1358"/>
      <c r="M138" s="1358"/>
      <c r="N138" s="1359"/>
      <c r="O138" s="1360"/>
      <c r="P138" s="1351"/>
      <c r="Q138" s="1358"/>
      <c r="R138" s="1361"/>
      <c r="S138" s="1362"/>
      <c r="T138" s="1363"/>
      <c r="U138" s="1423"/>
      <c r="V138" s="1347"/>
      <c r="W138" s="1347"/>
    </row>
    <row r="139" spans="1:23" s="1308" customFormat="1">
      <c r="A139" s="1340"/>
      <c r="B139" s="1366" t="s">
        <v>2111</v>
      </c>
      <c r="C139" s="1367"/>
      <c r="D139" s="1368"/>
      <c r="E139" s="1369"/>
      <c r="F139" s="1370"/>
      <c r="G139" s="1370"/>
      <c r="H139" s="1389"/>
      <c r="I139" s="1372"/>
      <c r="J139" s="1373"/>
      <c r="K139" s="1373"/>
      <c r="L139" s="1374"/>
      <c r="M139" s="1374"/>
      <c r="N139" s="1374"/>
      <c r="O139" s="1375"/>
      <c r="P139" s="1376"/>
      <c r="Q139" s="1377"/>
      <c r="R139" s="1374"/>
      <c r="S139" s="1374"/>
      <c r="T139" s="1373"/>
      <c r="U139" s="1424"/>
      <c r="V139" s="1347"/>
      <c r="W139" s="1347"/>
    </row>
    <row r="140" spans="1:23" s="1308" customFormat="1">
      <c r="A140" s="1340"/>
      <c r="B140" s="1348"/>
      <c r="C140" s="1382"/>
      <c r="D140" s="1350"/>
      <c r="E140" s="1351"/>
      <c r="F140" s="1392"/>
      <c r="G140" s="1353"/>
      <c r="H140" s="1387"/>
      <c r="I140" s="1355"/>
      <c r="J140" s="1356"/>
      <c r="K140" s="1357"/>
      <c r="L140" s="1358"/>
      <c r="M140" s="1358"/>
      <c r="N140" s="1359"/>
      <c r="O140" s="1360"/>
      <c r="P140" s="1351"/>
      <c r="Q140" s="1358"/>
      <c r="R140" s="1361"/>
      <c r="S140" s="1362"/>
      <c r="T140" s="1363"/>
      <c r="U140" s="1423"/>
      <c r="V140" s="1347"/>
      <c r="W140" s="1347"/>
    </row>
    <row r="141" spans="1:23" s="1308" customFormat="1">
      <c r="A141" s="1340"/>
      <c r="B141" s="1366" t="s">
        <v>2112</v>
      </c>
      <c r="C141" s="1367"/>
      <c r="D141" s="1368"/>
      <c r="E141" s="1369"/>
      <c r="F141" s="1370"/>
      <c r="G141" s="1370"/>
      <c r="H141" s="1389"/>
      <c r="I141" s="1372"/>
      <c r="J141" s="1373"/>
      <c r="K141" s="1373"/>
      <c r="L141" s="1374"/>
      <c r="M141" s="1374"/>
      <c r="N141" s="1374"/>
      <c r="O141" s="1455"/>
      <c r="P141" s="1376"/>
      <c r="Q141" s="1377"/>
      <c r="R141" s="1374"/>
      <c r="S141" s="1374"/>
      <c r="T141" s="1373"/>
      <c r="U141" s="1424"/>
      <c r="V141" s="1347"/>
      <c r="W141" s="1347"/>
    </row>
    <row r="142" spans="1:23" s="1308" customFormat="1">
      <c r="A142" s="1340"/>
      <c r="B142" s="1348"/>
      <c r="C142" s="1349"/>
      <c r="D142" s="1350"/>
      <c r="E142" s="1351"/>
      <c r="F142" s="1352"/>
      <c r="G142" s="1353"/>
      <c r="H142" s="1387"/>
      <c r="I142" s="1355"/>
      <c r="J142" s="1356"/>
      <c r="K142" s="1357"/>
      <c r="L142" s="1358"/>
      <c r="M142" s="1358"/>
      <c r="N142" s="1359"/>
      <c r="O142" s="1360"/>
      <c r="P142" s="1351"/>
      <c r="Q142" s="1358"/>
      <c r="R142" s="1361"/>
      <c r="S142" s="1362"/>
      <c r="T142" s="1363"/>
      <c r="U142" s="1364"/>
      <c r="V142" s="1347"/>
      <c r="W142" s="1347"/>
    </row>
    <row r="143" spans="1:23" s="1308" customFormat="1">
      <c r="A143" s="1340"/>
      <c r="B143" s="1366" t="s">
        <v>2113</v>
      </c>
      <c r="C143" s="1367"/>
      <c r="D143" s="1368"/>
      <c r="E143" s="1369"/>
      <c r="F143" s="1370"/>
      <c r="G143" s="1370"/>
      <c r="H143" s="1389"/>
      <c r="I143" s="1372"/>
      <c r="J143" s="1373"/>
      <c r="K143" s="1373"/>
      <c r="L143" s="1374"/>
      <c r="M143" s="1374"/>
      <c r="N143" s="1374"/>
      <c r="O143" s="1390"/>
      <c r="P143" s="1376"/>
      <c r="Q143" s="1377"/>
      <c r="R143" s="1374"/>
      <c r="S143" s="1374"/>
      <c r="T143" s="1373"/>
      <c r="U143" s="1378"/>
      <c r="V143" s="1347"/>
      <c r="W143" s="1347"/>
    </row>
    <row r="144" spans="1:23" s="1308" customFormat="1">
      <c r="A144" s="1340"/>
      <c r="B144" s="1348"/>
      <c r="C144" s="1349"/>
      <c r="D144" s="1350"/>
      <c r="E144" s="1351"/>
      <c r="F144" s="1392"/>
      <c r="G144" s="1353"/>
      <c r="H144" s="1387"/>
      <c r="I144" s="1355"/>
      <c r="J144" s="1356"/>
      <c r="K144" s="1357"/>
      <c r="L144" s="1358"/>
      <c r="M144" s="1358"/>
      <c r="N144" s="1359"/>
      <c r="O144" s="1360"/>
      <c r="P144" s="1351"/>
      <c r="Q144" s="1358"/>
      <c r="R144" s="1361"/>
      <c r="S144" s="1362"/>
      <c r="T144" s="1363"/>
      <c r="U144" s="1423"/>
      <c r="V144" s="1347"/>
      <c r="W144" s="1347"/>
    </row>
    <row r="145" spans="1:23" s="1308" customFormat="1">
      <c r="A145" s="1340"/>
      <c r="B145" s="1366" t="s">
        <v>2114</v>
      </c>
      <c r="C145" s="1367"/>
      <c r="D145" s="1368"/>
      <c r="E145" s="1369"/>
      <c r="F145" s="1370"/>
      <c r="G145" s="1370"/>
      <c r="H145" s="1389"/>
      <c r="I145" s="1372"/>
      <c r="J145" s="1373"/>
      <c r="K145" s="1373"/>
      <c r="L145" s="1374"/>
      <c r="M145" s="1374"/>
      <c r="N145" s="1374"/>
      <c r="O145" s="1375"/>
      <c r="P145" s="1376"/>
      <c r="Q145" s="1377"/>
      <c r="R145" s="1374"/>
      <c r="S145" s="1374"/>
      <c r="T145" s="1373"/>
      <c r="U145" s="1424"/>
      <c r="V145" s="1347"/>
      <c r="W145" s="1347"/>
    </row>
    <row r="146" spans="1:23" s="1308" customFormat="1">
      <c r="A146" s="1340"/>
      <c r="B146" s="1348"/>
      <c r="C146" s="1349"/>
      <c r="D146" s="1350"/>
      <c r="E146" s="1351"/>
      <c r="F146" s="1352"/>
      <c r="G146" s="1353"/>
      <c r="H146" s="1387"/>
      <c r="I146" s="1355"/>
      <c r="J146" s="1356"/>
      <c r="K146" s="1357"/>
      <c r="L146" s="1358"/>
      <c r="M146" s="1358"/>
      <c r="N146" s="1359"/>
      <c r="O146" s="1360"/>
      <c r="P146" s="1351"/>
      <c r="Q146" s="1358"/>
      <c r="R146" s="1361"/>
      <c r="S146" s="1362"/>
      <c r="T146" s="1363"/>
      <c r="U146" s="1364"/>
      <c r="V146" s="1347"/>
      <c r="W146" s="1347"/>
    </row>
    <row r="147" spans="1:23" s="1308" customFormat="1">
      <c r="A147" s="1340"/>
      <c r="B147" s="1366" t="s">
        <v>2115</v>
      </c>
      <c r="C147" s="1367"/>
      <c r="D147" s="1368"/>
      <c r="E147" s="1369"/>
      <c r="F147" s="1370"/>
      <c r="G147" s="1370"/>
      <c r="H147" s="1389"/>
      <c r="I147" s="1372"/>
      <c r="J147" s="1373"/>
      <c r="K147" s="1373"/>
      <c r="L147" s="1374"/>
      <c r="M147" s="1374"/>
      <c r="N147" s="1374"/>
      <c r="O147" s="1390"/>
      <c r="P147" s="1376"/>
      <c r="Q147" s="1377"/>
      <c r="R147" s="1374"/>
      <c r="S147" s="1374"/>
      <c r="T147" s="1373"/>
      <c r="U147" s="1378"/>
      <c r="V147" s="1347"/>
      <c r="W147" s="1347"/>
    </row>
    <row r="148" spans="1:23" s="1308" customFormat="1">
      <c r="A148" s="1340"/>
      <c r="B148" s="1348"/>
      <c r="C148" s="1425"/>
      <c r="D148" s="1426"/>
      <c r="E148" s="1396"/>
      <c r="F148" s="1427"/>
      <c r="G148" s="1428"/>
      <c r="H148" s="1429"/>
      <c r="I148" s="1355"/>
      <c r="J148" s="1430"/>
      <c r="K148" s="1431"/>
      <c r="L148" s="1358"/>
      <c r="M148" s="1358"/>
      <c r="N148" s="1432"/>
      <c r="O148" s="1433"/>
      <c r="P148" s="1434"/>
      <c r="Q148" s="1358"/>
      <c r="R148" s="1361"/>
      <c r="S148" s="1362"/>
      <c r="T148" s="1435"/>
      <c r="U148" s="1364"/>
      <c r="V148" s="1347"/>
      <c r="W148" s="1347"/>
    </row>
    <row r="149" spans="1:23" s="1308" customFormat="1">
      <c r="A149" s="1416"/>
      <c r="B149" s="1366" t="s">
        <v>2116</v>
      </c>
      <c r="C149" s="1436"/>
      <c r="D149" s="1437"/>
      <c r="E149" s="1438"/>
      <c r="F149" s="1439"/>
      <c r="G149" s="1440"/>
      <c r="H149" s="1441"/>
      <c r="I149" s="1372"/>
      <c r="J149" s="1442"/>
      <c r="K149" s="1442"/>
      <c r="L149" s="1374"/>
      <c r="M149" s="1374"/>
      <c r="N149" s="1374"/>
      <c r="O149" s="1443"/>
      <c r="P149" s="1374"/>
      <c r="Q149" s="1377"/>
      <c r="R149" s="1374"/>
      <c r="S149" s="1374"/>
      <c r="T149" s="1442"/>
      <c r="U149" s="1378"/>
      <c r="V149" s="1347"/>
      <c r="W149" s="1347"/>
    </row>
    <row r="150" spans="1:23" s="1308" customFormat="1">
      <c r="A150" s="1340"/>
      <c r="B150" s="1348"/>
      <c r="C150" s="1382"/>
      <c r="D150" s="1426"/>
      <c r="E150" s="1396"/>
      <c r="F150" s="1427"/>
      <c r="G150" s="1428"/>
      <c r="H150" s="1429"/>
      <c r="I150" s="1355"/>
      <c r="J150" s="1430"/>
      <c r="K150" s="1431"/>
      <c r="L150" s="1358"/>
      <c r="M150" s="1358"/>
      <c r="N150" s="1432"/>
      <c r="O150" s="1433"/>
      <c r="P150" s="1434"/>
      <c r="Q150" s="1358"/>
      <c r="R150" s="1361"/>
      <c r="S150" s="1362"/>
      <c r="T150" s="1435"/>
      <c r="U150" s="1364"/>
      <c r="V150" s="1347"/>
      <c r="W150" s="1347"/>
    </row>
    <row r="151" spans="1:23" s="1308" customFormat="1">
      <c r="A151" s="1416"/>
      <c r="B151" s="1366" t="s">
        <v>2117</v>
      </c>
      <c r="C151" s="1367"/>
      <c r="D151" s="1437"/>
      <c r="E151" s="1438"/>
      <c r="F151" s="1439"/>
      <c r="G151" s="1440"/>
      <c r="H151" s="1441"/>
      <c r="I151" s="1372"/>
      <c r="J151" s="1442"/>
      <c r="K151" s="1442"/>
      <c r="L151" s="1374"/>
      <c r="M151" s="1374"/>
      <c r="N151" s="1374"/>
      <c r="O151" s="1443"/>
      <c r="P151" s="1374"/>
      <c r="Q151" s="1377"/>
      <c r="R151" s="1374"/>
      <c r="S151" s="1374"/>
      <c r="T151" s="1442"/>
      <c r="U151" s="1378"/>
      <c r="V151" s="1347"/>
      <c r="W151" s="1347"/>
    </row>
    <row r="152" spans="1:23" s="1308" customFormat="1">
      <c r="A152" s="1340"/>
      <c r="B152" s="1348"/>
      <c r="C152" s="1349"/>
      <c r="D152" s="1426"/>
      <c r="E152" s="1396"/>
      <c r="F152" s="1444"/>
      <c r="G152" s="1445"/>
      <c r="H152" s="1396"/>
      <c r="I152" s="1355"/>
      <c r="J152" s="1447"/>
      <c r="K152" s="1431"/>
      <c r="L152" s="1358"/>
      <c r="M152" s="1358"/>
      <c r="N152" s="1432"/>
      <c r="O152" s="1448"/>
      <c r="P152" s="1434"/>
      <c r="Q152" s="1358"/>
      <c r="R152" s="1358"/>
      <c r="S152" s="1358"/>
      <c r="T152" s="1449"/>
      <c r="U152" s="1364"/>
      <c r="V152" s="1347"/>
      <c r="W152" s="1347"/>
    </row>
    <row r="153" spans="1:23" s="1308" customFormat="1">
      <c r="A153" s="1340"/>
      <c r="B153" s="1366" t="s">
        <v>2118</v>
      </c>
      <c r="C153" s="1367"/>
      <c r="D153" s="1437"/>
      <c r="E153" s="1438"/>
      <c r="F153" s="1450"/>
      <c r="G153" s="1451"/>
      <c r="H153" s="1452"/>
      <c r="I153" s="1372"/>
      <c r="J153" s="1374"/>
      <c r="K153" s="1442"/>
      <c r="L153" s="1374"/>
      <c r="M153" s="1374"/>
      <c r="N153" s="1374"/>
      <c r="O153" s="1408"/>
      <c r="P153" s="1374"/>
      <c r="Q153" s="1377"/>
      <c r="R153" s="1374"/>
      <c r="S153" s="1374"/>
      <c r="T153" s="1454"/>
      <c r="U153" s="1378"/>
      <c r="V153" s="1347"/>
      <c r="W153" s="1347"/>
    </row>
    <row r="154" spans="1:23" s="1308" customFormat="1">
      <c r="A154" s="1340"/>
      <c r="B154" s="1348"/>
      <c r="C154" s="1393"/>
      <c r="D154" s="1350"/>
      <c r="E154" s="1351"/>
      <c r="F154" s="1396"/>
      <c r="G154" s="1396"/>
      <c r="H154" s="1396"/>
      <c r="I154" s="1355"/>
      <c r="J154" s="1397"/>
      <c r="K154" s="1398"/>
      <c r="L154" s="1398"/>
      <c r="M154" s="1358"/>
      <c r="N154" s="1358"/>
      <c r="O154" s="1360"/>
      <c r="P154" s="1399"/>
      <c r="Q154" s="1358"/>
      <c r="R154" s="1358"/>
      <c r="S154" s="1358"/>
      <c r="T154" s="1398"/>
      <c r="U154" s="1409"/>
      <c r="V154" s="1347"/>
      <c r="W154" s="1347"/>
    </row>
    <row r="155" spans="1:23" s="1308" customFormat="1">
      <c r="A155" s="1340"/>
      <c r="B155" s="1366" t="s">
        <v>2119</v>
      </c>
      <c r="C155" s="1394"/>
      <c r="D155" s="1368"/>
      <c r="E155" s="1369"/>
      <c r="F155" s="1403"/>
      <c r="G155" s="1403"/>
      <c r="H155" s="1405"/>
      <c r="I155" s="1406"/>
      <c r="J155" s="1407"/>
      <c r="K155" s="1407"/>
      <c r="L155" s="1407"/>
      <c r="M155" s="1405"/>
      <c r="N155" s="1405"/>
      <c r="O155" s="1408"/>
      <c r="P155" s="1405"/>
      <c r="Q155" s="1377"/>
      <c r="R155" s="1405"/>
      <c r="S155" s="1405"/>
      <c r="T155" s="1407"/>
      <c r="U155" s="1410"/>
      <c r="V155" s="1347"/>
      <c r="W155" s="1347"/>
    </row>
    <row r="156" spans="1:23" s="1308" customFormat="1">
      <c r="A156" s="1340"/>
      <c r="B156" s="1348"/>
      <c r="C156" s="1393"/>
      <c r="D156" s="1350"/>
      <c r="E156" s="1361"/>
      <c r="F156" s="1396"/>
      <c r="G156" s="1396"/>
      <c r="H156" s="1396"/>
      <c r="I156" s="1355"/>
      <c r="J156" s="1397"/>
      <c r="K156" s="1398"/>
      <c r="L156" s="1398"/>
      <c r="M156" s="1358"/>
      <c r="N156" s="1358"/>
      <c r="O156" s="1360"/>
      <c r="P156" s="1399"/>
      <c r="Q156" s="1358"/>
      <c r="R156" s="1358"/>
      <c r="S156" s="1358"/>
      <c r="T156" s="1398"/>
      <c r="U156" s="1364"/>
      <c r="V156" s="1347"/>
      <c r="W156" s="1347"/>
    </row>
    <row r="157" spans="1:23" s="1308" customFormat="1">
      <c r="A157" s="1340"/>
      <c r="B157" s="1366" t="s">
        <v>2120</v>
      </c>
      <c r="C157" s="1394"/>
      <c r="D157" s="1368"/>
      <c r="E157" s="1402"/>
      <c r="F157" s="1403"/>
      <c r="G157" s="1403"/>
      <c r="H157" s="1405"/>
      <c r="I157" s="1406"/>
      <c r="J157" s="1407"/>
      <c r="K157" s="1407"/>
      <c r="L157" s="1407"/>
      <c r="M157" s="1405"/>
      <c r="N157" s="1405"/>
      <c r="O157" s="1408"/>
      <c r="P157" s="1405"/>
      <c r="Q157" s="1377"/>
      <c r="R157" s="1405"/>
      <c r="S157" s="1405"/>
      <c r="T157" s="1407"/>
      <c r="U157" s="1378"/>
      <c r="V157" s="1347"/>
      <c r="W157" s="1347"/>
    </row>
    <row r="158" spans="1:23" s="1308" customFormat="1">
      <c r="A158" s="1340"/>
      <c r="B158" s="1348"/>
      <c r="C158" s="1379"/>
      <c r="D158" s="1350"/>
      <c r="E158" s="1361"/>
      <c r="F158" s="1396"/>
      <c r="G158" s="1396"/>
      <c r="H158" s="1396"/>
      <c r="I158" s="1355"/>
      <c r="J158" s="1397"/>
      <c r="K158" s="1398"/>
      <c r="L158" s="1398"/>
      <c r="M158" s="1358"/>
      <c r="N158" s="1358"/>
      <c r="O158" s="1360"/>
      <c r="P158" s="1399"/>
      <c r="Q158" s="1358"/>
      <c r="R158" s="1358"/>
      <c r="S158" s="1358"/>
      <c r="T158" s="1398"/>
      <c r="U158" s="1364"/>
      <c r="V158" s="1347"/>
      <c r="W158" s="1347"/>
    </row>
    <row r="159" spans="1:23" s="1308" customFormat="1">
      <c r="A159" s="1340"/>
      <c r="B159" s="1366" t="s">
        <v>2121</v>
      </c>
      <c r="C159" s="1394"/>
      <c r="D159" s="1368"/>
      <c r="E159" s="1402"/>
      <c r="F159" s="1403"/>
      <c r="G159" s="1403"/>
      <c r="H159" s="1405"/>
      <c r="I159" s="1406"/>
      <c r="J159" s="1407"/>
      <c r="K159" s="1407"/>
      <c r="L159" s="1407"/>
      <c r="M159" s="1405"/>
      <c r="N159" s="1405"/>
      <c r="O159" s="1408"/>
      <c r="P159" s="1405"/>
      <c r="Q159" s="1377"/>
      <c r="R159" s="1405"/>
      <c r="S159" s="1405"/>
      <c r="T159" s="1407"/>
      <c r="U159" s="1378"/>
      <c r="V159" s="1347"/>
      <c r="W159" s="1347"/>
    </row>
    <row r="160" spans="1:23" s="1308" customFormat="1" ht="15" customHeight="1">
      <c r="B160" s="1709"/>
      <c r="C160" s="1709"/>
      <c r="D160" s="1709"/>
      <c r="E160" s="1711"/>
      <c r="M160" s="1743"/>
      <c r="N160" s="1744"/>
      <c r="O160" s="1747"/>
      <c r="P160" s="1748"/>
      <c r="Q160" s="1457"/>
      <c r="R160" s="1742"/>
      <c r="S160" s="1742"/>
      <c r="T160" s="1742"/>
      <c r="U160" s="1742"/>
    </row>
    <row r="161" spans="1:23" s="1308" customFormat="1" ht="15" customHeight="1">
      <c r="B161" s="1709"/>
      <c r="C161" s="1709"/>
      <c r="D161" s="1709"/>
      <c r="E161" s="1711"/>
      <c r="I161" s="1316"/>
      <c r="J161" s="1317"/>
      <c r="K161" s="1317"/>
      <c r="L161" s="1459"/>
      <c r="M161" s="1743"/>
      <c r="N161" s="1744"/>
      <c r="O161" s="1747"/>
      <c r="P161" s="1748"/>
      <c r="Q161" s="1460"/>
      <c r="R161" s="1742"/>
      <c r="S161" s="1742"/>
      <c r="T161" s="1742"/>
      <c r="U161" s="1742"/>
    </row>
    <row r="162" spans="1:23" s="1308" customFormat="1" ht="15" customHeight="1">
      <c r="B162" s="1693"/>
      <c r="C162" s="1693"/>
      <c r="I162" s="1316"/>
      <c r="J162" s="1321"/>
      <c r="K162" s="1321"/>
      <c r="L162" s="1459"/>
      <c r="M162" s="1743"/>
      <c r="N162" s="1744"/>
      <c r="O162" s="1745"/>
      <c r="P162" s="1746"/>
      <c r="Q162" s="1461"/>
      <c r="R162" s="1742"/>
      <c r="S162" s="1742"/>
      <c r="T162" s="1742"/>
      <c r="U162" s="1742"/>
    </row>
    <row r="163" spans="1:23" s="1308" customFormat="1" ht="15" customHeight="1">
      <c r="M163" s="1743"/>
      <c r="N163" s="1744"/>
      <c r="O163" s="1745"/>
      <c r="P163" s="1746"/>
      <c r="Q163" s="1460"/>
      <c r="R163" s="1742"/>
      <c r="S163" s="1742"/>
      <c r="T163" s="1742"/>
      <c r="U163" s="1742"/>
    </row>
    <row r="164" spans="1:23" s="1308" customFormat="1" ht="15" customHeight="1">
      <c r="B164" s="1717"/>
      <c r="C164" s="1717"/>
      <c r="D164" s="1720"/>
      <c r="E164" s="1720"/>
      <c r="F164" s="1720"/>
      <c r="G164" s="1720"/>
      <c r="H164" s="1720"/>
      <c r="M164" s="1325"/>
      <c r="N164" s="1456"/>
      <c r="O164" s="1752"/>
      <c r="P164" s="1753"/>
      <c r="Q164" s="1462"/>
      <c r="R164" s="1458"/>
      <c r="S164" s="1458"/>
      <c r="T164" s="1458"/>
      <c r="U164" s="1458"/>
    </row>
    <row r="165" spans="1:23" s="1308" customFormat="1" ht="15" customHeight="1">
      <c r="B165" s="1717"/>
      <c r="C165" s="1717"/>
      <c r="D165" s="1720"/>
      <c r="E165" s="1720"/>
      <c r="F165" s="1720"/>
      <c r="G165" s="1720"/>
      <c r="H165" s="1720"/>
      <c r="M165" s="1325"/>
      <c r="N165" s="1456"/>
      <c r="O165" s="1752"/>
      <c r="P165" s="1753"/>
      <c r="Q165" s="1463"/>
      <c r="R165" s="1458"/>
      <c r="S165" s="1458"/>
      <c r="T165" s="1458"/>
      <c r="U165" s="1458"/>
    </row>
    <row r="166" spans="1:23" s="1308" customFormat="1">
      <c r="A166" s="1340"/>
      <c r="C166" s="1464"/>
      <c r="D166" s="1750"/>
      <c r="E166" s="1750"/>
      <c r="F166" s="1464"/>
      <c r="G166" s="1464"/>
      <c r="H166" s="1464"/>
      <c r="I166" s="1750"/>
      <c r="J166" s="1465"/>
      <c r="K166" s="1465"/>
      <c r="L166" s="1750"/>
      <c r="M166" s="1750"/>
      <c r="N166" s="1464"/>
      <c r="O166" s="1754"/>
      <c r="P166" s="1754"/>
      <c r="Q166" s="1749"/>
      <c r="R166" s="1749"/>
      <c r="S166" s="1750"/>
      <c r="T166" s="1750"/>
      <c r="U166" s="1464"/>
    </row>
    <row r="167" spans="1:23" s="1308" customFormat="1">
      <c r="A167" s="1340"/>
      <c r="B167" s="1464"/>
      <c r="C167" s="1464"/>
      <c r="D167" s="1750"/>
      <c r="E167" s="1750"/>
      <c r="F167" s="1751"/>
      <c r="G167" s="1751"/>
      <c r="H167" s="1751"/>
      <c r="I167" s="1750"/>
      <c r="J167" s="1464"/>
      <c r="K167" s="1464"/>
      <c r="L167" s="1750"/>
      <c r="M167" s="1750"/>
      <c r="N167" s="1464"/>
      <c r="O167" s="1466"/>
      <c r="P167" s="1466"/>
      <c r="Q167" s="1467"/>
      <c r="R167" s="1467"/>
      <c r="S167" s="1750"/>
      <c r="T167" s="1750"/>
      <c r="U167" s="1464"/>
    </row>
    <row r="168" spans="1:23" s="1308" customFormat="1">
      <c r="A168" s="1340"/>
      <c r="B168" s="1468"/>
      <c r="C168" s="1468"/>
      <c r="D168" s="1469"/>
      <c r="E168" s="1470"/>
      <c r="F168" s="1471"/>
      <c r="G168" s="1472"/>
      <c r="H168" s="1473"/>
      <c r="I168" s="1474"/>
      <c r="J168" s="1475"/>
      <c r="K168" s="1476"/>
      <c r="L168" s="1347"/>
      <c r="M168" s="1347"/>
      <c r="N168" s="1477"/>
      <c r="O168" s="1478"/>
      <c r="P168" s="1470"/>
      <c r="Q168" s="1347"/>
      <c r="R168" s="1479"/>
      <c r="S168" s="1480"/>
      <c r="T168" s="1481"/>
      <c r="U168" s="1482"/>
      <c r="V168" s="1347"/>
      <c r="W168" s="1347"/>
    </row>
    <row r="169" spans="1:23" s="1308" customFormat="1">
      <c r="A169" s="1416"/>
      <c r="B169" s="1483"/>
      <c r="C169" s="1484"/>
      <c r="D169" s="1485"/>
      <c r="E169" s="1486"/>
      <c r="F169" s="1487"/>
      <c r="G169" s="1487"/>
      <c r="H169" s="1473"/>
      <c r="I169" s="1488"/>
      <c r="J169" s="1476"/>
      <c r="K169" s="1476"/>
      <c r="L169" s="1489"/>
      <c r="M169" s="1489"/>
      <c r="N169" s="1489"/>
      <c r="O169" s="1490"/>
      <c r="P169" s="1491"/>
      <c r="Q169" s="1347"/>
      <c r="R169" s="1489"/>
      <c r="S169" s="1489"/>
      <c r="T169" s="1476"/>
      <c r="U169" s="1492"/>
      <c r="V169" s="1347"/>
      <c r="W169" s="1347"/>
    </row>
    <row r="170" spans="1:23" s="1308" customFormat="1">
      <c r="A170" s="1340"/>
      <c r="B170" s="1468"/>
      <c r="C170" s="1479"/>
      <c r="D170" s="1469"/>
      <c r="E170" s="1470"/>
      <c r="F170" s="1471"/>
      <c r="G170" s="1472"/>
      <c r="H170" s="1473"/>
      <c r="I170" s="1474"/>
      <c r="J170" s="1475"/>
      <c r="K170" s="1476"/>
      <c r="L170" s="1347"/>
      <c r="M170" s="1347"/>
      <c r="N170" s="1477"/>
      <c r="O170" s="1478"/>
      <c r="P170" s="1470"/>
      <c r="Q170" s="1347"/>
      <c r="R170" s="1479"/>
      <c r="S170" s="1480"/>
      <c r="T170" s="1481"/>
      <c r="U170" s="1482"/>
      <c r="V170" s="1347"/>
      <c r="W170" s="1347"/>
    </row>
    <row r="171" spans="1:23" s="1308" customFormat="1">
      <c r="A171" s="1340"/>
      <c r="B171" s="1483"/>
      <c r="C171" s="1484"/>
      <c r="D171" s="1485"/>
      <c r="E171" s="1486"/>
      <c r="F171" s="1487"/>
      <c r="G171" s="1487"/>
      <c r="H171" s="1473"/>
      <c r="I171" s="1488"/>
      <c r="J171" s="1476"/>
      <c r="K171" s="1476"/>
      <c r="L171" s="1489"/>
      <c r="M171" s="1489"/>
      <c r="N171" s="1489"/>
      <c r="O171" s="1490"/>
      <c r="P171" s="1491"/>
      <c r="Q171" s="1347"/>
      <c r="R171" s="1489"/>
      <c r="S171" s="1489"/>
      <c r="T171" s="1476"/>
      <c r="U171" s="1492"/>
      <c r="V171" s="1347"/>
      <c r="W171" s="1347"/>
    </row>
    <row r="172" spans="1:23" s="1308" customFormat="1">
      <c r="A172" s="1340"/>
      <c r="B172" s="1468"/>
      <c r="C172" s="1479"/>
      <c r="D172" s="1469"/>
      <c r="E172" s="1470"/>
      <c r="F172" s="1471"/>
      <c r="G172" s="1472"/>
      <c r="H172" s="1493"/>
      <c r="I172" s="1494"/>
      <c r="J172" s="1475"/>
      <c r="K172" s="1476"/>
      <c r="L172" s="1347"/>
      <c r="M172" s="1347"/>
      <c r="N172" s="1477"/>
      <c r="O172" s="1478"/>
      <c r="P172" s="1470"/>
      <c r="Q172" s="1347"/>
      <c r="R172" s="1479"/>
      <c r="S172" s="1480"/>
      <c r="T172" s="1481"/>
      <c r="U172" s="1482"/>
      <c r="V172" s="1347"/>
      <c r="W172" s="1347"/>
    </row>
    <row r="173" spans="1:23" s="1308" customFormat="1">
      <c r="A173" s="1340"/>
      <c r="B173" s="1483"/>
      <c r="C173" s="1484"/>
      <c r="D173" s="1485"/>
      <c r="E173" s="1486"/>
      <c r="F173" s="1487"/>
      <c r="G173" s="1487"/>
      <c r="H173" s="1493"/>
      <c r="I173" s="1495"/>
      <c r="J173" s="1476"/>
      <c r="K173" s="1476"/>
      <c r="L173" s="1489"/>
      <c r="M173" s="1489"/>
      <c r="N173" s="1489"/>
      <c r="O173" s="1490"/>
      <c r="P173" s="1491"/>
      <c r="Q173" s="1347"/>
      <c r="R173" s="1489"/>
      <c r="S173" s="1489"/>
      <c r="T173" s="1476"/>
      <c r="U173" s="1492"/>
      <c r="V173" s="1347"/>
      <c r="W173" s="1347"/>
    </row>
    <row r="174" spans="1:23" s="1308" customFormat="1">
      <c r="A174" s="1340"/>
      <c r="B174" s="1468"/>
      <c r="C174" s="1479"/>
      <c r="D174" s="1469"/>
      <c r="E174" s="1470"/>
      <c r="F174" s="1496"/>
      <c r="G174" s="1472"/>
      <c r="H174" s="1493"/>
      <c r="I174" s="1494"/>
      <c r="J174" s="1475"/>
      <c r="K174" s="1476"/>
      <c r="L174" s="1347"/>
      <c r="M174" s="1347"/>
      <c r="N174" s="1477"/>
      <c r="O174" s="1478"/>
      <c r="P174" s="1470"/>
      <c r="Q174" s="1347"/>
      <c r="R174" s="1479"/>
      <c r="S174" s="1480"/>
      <c r="T174" s="1481"/>
      <c r="U174" s="1482"/>
      <c r="V174" s="1347"/>
      <c r="W174" s="1347"/>
    </row>
    <row r="175" spans="1:23" s="1308" customFormat="1">
      <c r="A175" s="1340"/>
      <c r="B175" s="1483"/>
      <c r="C175" s="1484"/>
      <c r="D175" s="1485"/>
      <c r="E175" s="1486"/>
      <c r="F175" s="1487"/>
      <c r="G175" s="1487"/>
      <c r="H175" s="1493"/>
      <c r="I175" s="1495"/>
      <c r="J175" s="1476"/>
      <c r="K175" s="1476"/>
      <c r="L175" s="1489"/>
      <c r="M175" s="1489"/>
      <c r="N175" s="1489"/>
      <c r="O175" s="1490"/>
      <c r="P175" s="1491"/>
      <c r="Q175" s="1347"/>
      <c r="R175" s="1489"/>
      <c r="S175" s="1489"/>
      <c r="T175" s="1476"/>
      <c r="U175" s="1492"/>
      <c r="V175" s="1347"/>
      <c r="W175" s="1347"/>
    </row>
    <row r="176" spans="1:23" s="1308" customFormat="1">
      <c r="A176" s="1340"/>
      <c r="B176" s="1468"/>
      <c r="C176" s="1479"/>
      <c r="D176" s="1469"/>
      <c r="E176" s="1470"/>
      <c r="F176" s="1471"/>
      <c r="G176" s="1472"/>
      <c r="H176" s="1493"/>
      <c r="I176" s="1474"/>
      <c r="J176" s="1475"/>
      <c r="K176" s="1476"/>
      <c r="L176" s="1347"/>
      <c r="M176" s="1347"/>
      <c r="N176" s="1477"/>
      <c r="O176" s="1478"/>
      <c r="P176" s="1470"/>
      <c r="Q176" s="1347"/>
      <c r="R176" s="1479"/>
      <c r="S176" s="1480"/>
      <c r="T176" s="1481"/>
      <c r="U176" s="1482"/>
      <c r="V176" s="1347"/>
      <c r="W176" s="1347"/>
    </row>
    <row r="177" spans="1:23" s="1308" customFormat="1">
      <c r="A177" s="1340"/>
      <c r="B177" s="1483"/>
      <c r="C177" s="1484"/>
      <c r="D177" s="1485"/>
      <c r="E177" s="1486"/>
      <c r="F177" s="1487"/>
      <c r="G177" s="1487"/>
      <c r="H177" s="1493"/>
      <c r="I177" s="1488"/>
      <c r="J177" s="1476"/>
      <c r="K177" s="1476"/>
      <c r="L177" s="1489"/>
      <c r="M177" s="1489"/>
      <c r="N177" s="1489"/>
      <c r="O177" s="1490"/>
      <c r="P177" s="1491"/>
      <c r="Q177" s="1347"/>
      <c r="R177" s="1489"/>
      <c r="S177" s="1489"/>
      <c r="T177" s="1476"/>
      <c r="U177" s="1492"/>
      <c r="V177" s="1347"/>
      <c r="W177" s="1347"/>
    </row>
    <row r="178" spans="1:23" s="1308" customFormat="1">
      <c r="A178" s="1340"/>
      <c r="B178" s="1468"/>
      <c r="C178" s="1479"/>
      <c r="D178" s="1469"/>
      <c r="E178" s="1470"/>
      <c r="F178" s="1471"/>
      <c r="G178" s="1472"/>
      <c r="H178" s="1493"/>
      <c r="I178" s="1474"/>
      <c r="J178" s="1475"/>
      <c r="K178" s="1476"/>
      <c r="L178" s="1347"/>
      <c r="M178" s="1347"/>
      <c r="N178" s="1477"/>
      <c r="O178" s="1478"/>
      <c r="P178" s="1470"/>
      <c r="Q178" s="1347"/>
      <c r="R178" s="1479"/>
      <c r="S178" s="1480"/>
      <c r="T178" s="1481"/>
      <c r="U178" s="1482"/>
      <c r="V178" s="1347"/>
      <c r="W178" s="1347"/>
    </row>
    <row r="179" spans="1:23" s="1308" customFormat="1">
      <c r="A179" s="1340"/>
      <c r="B179" s="1483"/>
      <c r="C179" s="1484"/>
      <c r="D179" s="1485"/>
      <c r="E179" s="1486"/>
      <c r="F179" s="1487"/>
      <c r="G179" s="1487"/>
      <c r="H179" s="1493"/>
      <c r="I179" s="1488"/>
      <c r="J179" s="1476"/>
      <c r="K179" s="1476"/>
      <c r="L179" s="1489"/>
      <c r="M179" s="1489"/>
      <c r="N179" s="1489"/>
      <c r="O179" s="1490"/>
      <c r="P179" s="1491"/>
      <c r="Q179" s="1347"/>
      <c r="R179" s="1489"/>
      <c r="S179" s="1489"/>
      <c r="T179" s="1476"/>
      <c r="U179" s="1492"/>
      <c r="V179" s="1347"/>
      <c r="W179" s="1347"/>
    </row>
    <row r="180" spans="1:23" s="1308" customFormat="1">
      <c r="A180" s="1340"/>
      <c r="B180" s="1468"/>
      <c r="C180" s="1479"/>
      <c r="D180" s="1469"/>
      <c r="E180" s="1470"/>
      <c r="F180" s="1496"/>
      <c r="G180" s="1472"/>
      <c r="H180" s="1493"/>
      <c r="I180" s="1494"/>
      <c r="J180" s="1475"/>
      <c r="K180" s="1476"/>
      <c r="L180" s="1347"/>
      <c r="M180" s="1347"/>
      <c r="N180" s="1477"/>
      <c r="O180" s="1478"/>
      <c r="P180" s="1470"/>
      <c r="Q180" s="1347"/>
      <c r="R180" s="1479"/>
      <c r="S180" s="1480"/>
      <c r="T180" s="1481"/>
      <c r="U180" s="1482"/>
      <c r="V180" s="1347"/>
      <c r="W180" s="1347"/>
    </row>
    <row r="181" spans="1:23" s="1308" customFormat="1">
      <c r="A181" s="1340"/>
      <c r="B181" s="1483"/>
      <c r="C181" s="1484"/>
      <c r="D181" s="1485"/>
      <c r="E181" s="1486"/>
      <c r="F181" s="1487"/>
      <c r="G181" s="1487"/>
      <c r="H181" s="1493"/>
      <c r="I181" s="1495"/>
      <c r="J181" s="1476"/>
      <c r="K181" s="1476"/>
      <c r="L181" s="1489"/>
      <c r="M181" s="1489"/>
      <c r="N181" s="1489"/>
      <c r="O181" s="1490"/>
      <c r="P181" s="1491"/>
      <c r="Q181" s="1347"/>
      <c r="R181" s="1489"/>
      <c r="S181" s="1489"/>
      <c r="T181" s="1476"/>
      <c r="U181" s="1492"/>
      <c r="V181" s="1347"/>
      <c r="W181" s="1347"/>
    </row>
    <row r="182" spans="1:23" s="1308" customFormat="1">
      <c r="A182" s="1340"/>
      <c r="B182" s="1468"/>
      <c r="C182" s="1479"/>
      <c r="D182" s="1469"/>
      <c r="E182" s="1470"/>
      <c r="F182" s="1471"/>
      <c r="G182" s="1472"/>
      <c r="H182" s="1493"/>
      <c r="I182" s="1474"/>
      <c r="J182" s="1475"/>
      <c r="K182" s="1476"/>
      <c r="L182" s="1347"/>
      <c r="M182" s="1347"/>
      <c r="N182" s="1477"/>
      <c r="O182" s="1478"/>
      <c r="P182" s="1470"/>
      <c r="Q182" s="1347"/>
      <c r="R182" s="1479"/>
      <c r="S182" s="1480"/>
      <c r="T182" s="1481"/>
      <c r="U182" s="1482"/>
      <c r="V182" s="1347"/>
      <c r="W182" s="1347"/>
    </row>
    <row r="183" spans="1:23" s="1308" customFormat="1">
      <c r="A183" s="1340"/>
      <c r="B183" s="1483"/>
      <c r="C183" s="1484"/>
      <c r="D183" s="1485"/>
      <c r="E183" s="1486"/>
      <c r="F183" s="1487"/>
      <c r="G183" s="1487"/>
      <c r="H183" s="1493"/>
      <c r="I183" s="1488"/>
      <c r="J183" s="1476"/>
      <c r="K183" s="1476"/>
      <c r="L183" s="1489"/>
      <c r="M183" s="1489"/>
      <c r="N183" s="1489"/>
      <c r="O183" s="1490"/>
      <c r="P183" s="1491"/>
      <c r="Q183" s="1347"/>
      <c r="R183" s="1489"/>
      <c r="S183" s="1489"/>
      <c r="T183" s="1476"/>
      <c r="U183" s="1492"/>
      <c r="V183" s="1347"/>
      <c r="W183" s="1347"/>
    </row>
    <row r="184" spans="1:23" s="1308" customFormat="1">
      <c r="A184" s="1340"/>
      <c r="B184" s="1468"/>
      <c r="C184" s="1479"/>
      <c r="D184" s="1469"/>
      <c r="E184" s="1470"/>
      <c r="F184" s="1471"/>
      <c r="G184" s="1472"/>
      <c r="H184" s="1493"/>
      <c r="I184" s="1474"/>
      <c r="J184" s="1475"/>
      <c r="K184" s="1476"/>
      <c r="L184" s="1347"/>
      <c r="M184" s="1347"/>
      <c r="N184" s="1477"/>
      <c r="O184" s="1478"/>
      <c r="P184" s="1470"/>
      <c r="Q184" s="1347"/>
      <c r="R184" s="1479"/>
      <c r="S184" s="1480"/>
      <c r="T184" s="1481"/>
      <c r="U184" s="1482"/>
      <c r="V184" s="1347"/>
      <c r="W184" s="1347"/>
    </row>
    <row r="185" spans="1:23" s="1308" customFormat="1">
      <c r="A185" s="1340"/>
      <c r="B185" s="1483"/>
      <c r="C185" s="1484"/>
      <c r="D185" s="1485"/>
      <c r="E185" s="1486"/>
      <c r="F185" s="1487"/>
      <c r="G185" s="1487"/>
      <c r="H185" s="1493"/>
      <c r="I185" s="1488"/>
      <c r="J185" s="1476"/>
      <c r="K185" s="1476"/>
      <c r="L185" s="1489"/>
      <c r="M185" s="1489"/>
      <c r="N185" s="1489"/>
      <c r="O185" s="1490"/>
      <c r="P185" s="1491"/>
      <c r="Q185" s="1347"/>
      <c r="R185" s="1489"/>
      <c r="S185" s="1489"/>
      <c r="T185" s="1476"/>
      <c r="U185" s="1492"/>
      <c r="V185" s="1347"/>
      <c r="W185" s="1347"/>
    </row>
    <row r="186" spans="1:23" s="1308" customFormat="1">
      <c r="A186" s="1340"/>
      <c r="B186" s="1468"/>
      <c r="C186" s="1479"/>
      <c r="D186" s="1469"/>
      <c r="E186" s="1470"/>
      <c r="F186" s="1471"/>
      <c r="G186" s="1472"/>
      <c r="H186" s="1493"/>
      <c r="I186" s="1474"/>
      <c r="J186" s="1475"/>
      <c r="K186" s="1476"/>
      <c r="L186" s="1347"/>
      <c r="M186" s="1347"/>
      <c r="N186" s="1477"/>
      <c r="O186" s="1478"/>
      <c r="P186" s="1470"/>
      <c r="Q186" s="1347"/>
      <c r="R186" s="1479"/>
      <c r="S186" s="1480"/>
      <c r="T186" s="1481"/>
      <c r="U186" s="1482"/>
      <c r="V186" s="1347"/>
      <c r="W186" s="1347"/>
    </row>
    <row r="187" spans="1:23" s="1308" customFormat="1">
      <c r="A187" s="1340"/>
      <c r="B187" s="1483"/>
      <c r="C187" s="1484"/>
      <c r="D187" s="1485"/>
      <c r="E187" s="1486"/>
      <c r="F187" s="1487"/>
      <c r="G187" s="1487"/>
      <c r="H187" s="1493"/>
      <c r="I187" s="1488"/>
      <c r="J187" s="1476"/>
      <c r="K187" s="1476"/>
      <c r="L187" s="1489"/>
      <c r="M187" s="1489"/>
      <c r="N187" s="1489"/>
      <c r="O187" s="1490"/>
      <c r="P187" s="1491"/>
      <c r="Q187" s="1347"/>
      <c r="R187" s="1489"/>
      <c r="S187" s="1489"/>
      <c r="T187" s="1476"/>
      <c r="U187" s="1492"/>
      <c r="V187" s="1347"/>
      <c r="W187" s="1347"/>
    </row>
    <row r="188" spans="1:23" s="1308" customFormat="1">
      <c r="A188" s="1340"/>
      <c r="B188" s="1468"/>
      <c r="C188" s="1497"/>
      <c r="D188" s="1469"/>
      <c r="E188" s="1470"/>
      <c r="F188" s="1471"/>
      <c r="G188" s="1472"/>
      <c r="H188" s="1493"/>
      <c r="I188" s="1494"/>
      <c r="J188" s="1475"/>
      <c r="K188" s="1476"/>
      <c r="L188" s="1347"/>
      <c r="M188" s="1347"/>
      <c r="N188" s="1477"/>
      <c r="O188" s="1478"/>
      <c r="P188" s="1470"/>
      <c r="Q188" s="1347"/>
      <c r="R188" s="1479"/>
      <c r="S188" s="1480"/>
      <c r="T188" s="1481"/>
      <c r="U188" s="1482"/>
      <c r="V188" s="1347"/>
      <c r="W188" s="1347"/>
    </row>
    <row r="189" spans="1:23" s="1308" customFormat="1">
      <c r="A189" s="1340"/>
      <c r="B189" s="1483"/>
      <c r="C189" s="1484"/>
      <c r="D189" s="1485"/>
      <c r="E189" s="1486"/>
      <c r="F189" s="1487"/>
      <c r="G189" s="1487"/>
      <c r="H189" s="1493"/>
      <c r="I189" s="1495"/>
      <c r="J189" s="1476"/>
      <c r="K189" s="1476"/>
      <c r="L189" s="1489"/>
      <c r="M189" s="1489"/>
      <c r="N189" s="1489"/>
      <c r="O189" s="1490"/>
      <c r="P189" s="1491"/>
      <c r="Q189" s="1347"/>
      <c r="R189" s="1489"/>
      <c r="S189" s="1489"/>
      <c r="T189" s="1476"/>
      <c r="U189" s="1492"/>
      <c r="V189" s="1347"/>
      <c r="W189" s="1347"/>
    </row>
    <row r="190" spans="1:23" s="1308" customFormat="1">
      <c r="A190" s="1340"/>
      <c r="B190" s="1468"/>
      <c r="C190" s="1479"/>
      <c r="D190" s="1469"/>
      <c r="E190" s="1470"/>
      <c r="F190" s="1471"/>
      <c r="G190" s="1472"/>
      <c r="H190" s="1493"/>
      <c r="I190" s="1494"/>
      <c r="J190" s="1475"/>
      <c r="K190" s="1476"/>
      <c r="L190" s="1347"/>
      <c r="M190" s="1347"/>
      <c r="N190" s="1477"/>
      <c r="O190" s="1478"/>
      <c r="P190" s="1470"/>
      <c r="Q190" s="1347"/>
      <c r="R190" s="1479"/>
      <c r="S190" s="1480"/>
      <c r="T190" s="1481"/>
      <c r="U190" s="1482"/>
      <c r="V190" s="1347"/>
      <c r="W190" s="1347"/>
    </row>
    <row r="191" spans="1:23" s="1308" customFormat="1">
      <c r="A191" s="1340"/>
      <c r="B191" s="1483"/>
      <c r="C191" s="1484"/>
      <c r="D191" s="1485"/>
      <c r="E191" s="1486"/>
      <c r="F191" s="1487"/>
      <c r="G191" s="1487"/>
      <c r="H191" s="1493"/>
      <c r="I191" s="1495"/>
      <c r="J191" s="1476"/>
      <c r="K191" s="1476"/>
      <c r="L191" s="1489"/>
      <c r="M191" s="1489"/>
      <c r="N191" s="1489"/>
      <c r="O191" s="1490"/>
      <c r="P191" s="1491"/>
      <c r="Q191" s="1347"/>
      <c r="R191" s="1489"/>
      <c r="S191" s="1489"/>
      <c r="T191" s="1476"/>
      <c r="U191" s="1492"/>
      <c r="V191" s="1347"/>
      <c r="W191" s="1347"/>
    </row>
    <row r="192" spans="1:23" s="1308" customFormat="1">
      <c r="A192" s="1340"/>
      <c r="B192" s="1468"/>
      <c r="C192" s="1479"/>
      <c r="D192" s="1469"/>
      <c r="E192" s="1470"/>
      <c r="F192" s="1471"/>
      <c r="G192" s="1472"/>
      <c r="H192" s="1493"/>
      <c r="I192" s="1474"/>
      <c r="J192" s="1475"/>
      <c r="K192" s="1476"/>
      <c r="L192" s="1347"/>
      <c r="M192" s="1347"/>
      <c r="N192" s="1477"/>
      <c r="O192" s="1478"/>
      <c r="P192" s="1470"/>
      <c r="Q192" s="1347"/>
      <c r="R192" s="1479"/>
      <c r="S192" s="1480"/>
      <c r="T192" s="1481"/>
      <c r="U192" s="1482"/>
      <c r="V192" s="1347"/>
      <c r="W192" s="1347"/>
    </row>
    <row r="193" spans="1:23" s="1308" customFormat="1">
      <c r="A193" s="1340"/>
      <c r="B193" s="1483"/>
      <c r="C193" s="1484"/>
      <c r="D193" s="1485"/>
      <c r="E193" s="1486"/>
      <c r="F193" s="1487"/>
      <c r="G193" s="1487"/>
      <c r="H193" s="1493"/>
      <c r="I193" s="1488"/>
      <c r="J193" s="1476"/>
      <c r="K193" s="1476"/>
      <c r="L193" s="1489"/>
      <c r="M193" s="1489"/>
      <c r="N193" s="1489"/>
      <c r="O193" s="1490"/>
      <c r="P193" s="1491"/>
      <c r="Q193" s="1347"/>
      <c r="R193" s="1489"/>
      <c r="S193" s="1489"/>
      <c r="T193" s="1476"/>
      <c r="U193" s="1492"/>
      <c r="V193" s="1347"/>
      <c r="W193" s="1347"/>
    </row>
    <row r="194" spans="1:23" s="1308" customFormat="1">
      <c r="A194" s="1340"/>
      <c r="B194" s="1468"/>
      <c r="C194" s="1479"/>
      <c r="D194" s="1469"/>
      <c r="E194" s="1470"/>
      <c r="F194" s="1496"/>
      <c r="G194" s="1472"/>
      <c r="H194" s="1493"/>
      <c r="I194" s="1494"/>
      <c r="J194" s="1475"/>
      <c r="K194" s="1476"/>
      <c r="L194" s="1347"/>
      <c r="M194" s="1347"/>
      <c r="N194" s="1477"/>
      <c r="O194" s="1478"/>
      <c r="P194" s="1470"/>
      <c r="Q194" s="1347"/>
      <c r="R194" s="1479"/>
      <c r="S194" s="1480"/>
      <c r="T194" s="1481"/>
      <c r="U194" s="1482"/>
      <c r="V194" s="1347"/>
      <c r="W194" s="1347"/>
    </row>
    <row r="195" spans="1:23" s="1308" customFormat="1">
      <c r="A195" s="1340"/>
      <c r="B195" s="1483"/>
      <c r="C195" s="1484"/>
      <c r="D195" s="1485"/>
      <c r="E195" s="1486"/>
      <c r="F195" s="1487"/>
      <c r="G195" s="1487"/>
      <c r="H195" s="1493"/>
      <c r="I195" s="1495"/>
      <c r="J195" s="1476"/>
      <c r="K195" s="1476"/>
      <c r="L195" s="1489"/>
      <c r="M195" s="1489"/>
      <c r="N195" s="1489"/>
      <c r="O195" s="1490"/>
      <c r="P195" s="1491"/>
      <c r="Q195" s="1347"/>
      <c r="R195" s="1489"/>
      <c r="S195" s="1489"/>
      <c r="T195" s="1476"/>
      <c r="U195" s="1492"/>
      <c r="V195" s="1347"/>
      <c r="W195" s="1347"/>
    </row>
    <row r="196" spans="1:23" s="1308" customFormat="1">
      <c r="A196" s="1340"/>
      <c r="B196" s="1468"/>
      <c r="C196" s="1479"/>
      <c r="D196" s="1469"/>
      <c r="E196" s="1470"/>
      <c r="F196" s="1496"/>
      <c r="G196" s="1472"/>
      <c r="H196" s="1493"/>
      <c r="I196" s="1494"/>
      <c r="J196" s="1475"/>
      <c r="K196" s="1476"/>
      <c r="L196" s="1347"/>
      <c r="M196" s="1347"/>
      <c r="N196" s="1477"/>
      <c r="O196" s="1478"/>
      <c r="P196" s="1470"/>
      <c r="Q196" s="1347"/>
      <c r="R196" s="1479"/>
      <c r="S196" s="1480"/>
      <c r="T196" s="1481"/>
      <c r="U196" s="1482"/>
      <c r="V196" s="1347"/>
      <c r="W196" s="1347"/>
    </row>
    <row r="197" spans="1:23" s="1308" customFormat="1">
      <c r="A197" s="1340"/>
      <c r="B197" s="1483"/>
      <c r="C197" s="1484"/>
      <c r="D197" s="1485"/>
      <c r="E197" s="1486"/>
      <c r="F197" s="1487"/>
      <c r="G197" s="1487"/>
      <c r="H197" s="1493"/>
      <c r="I197" s="1495"/>
      <c r="J197" s="1476"/>
      <c r="K197" s="1476"/>
      <c r="L197" s="1489"/>
      <c r="M197" s="1489"/>
      <c r="N197" s="1489"/>
      <c r="O197" s="1490"/>
      <c r="P197" s="1491"/>
      <c r="Q197" s="1347"/>
      <c r="R197" s="1489"/>
      <c r="S197" s="1489"/>
      <c r="T197" s="1476"/>
      <c r="U197" s="1492"/>
      <c r="V197" s="1347"/>
      <c r="W197" s="1347"/>
    </row>
    <row r="198" spans="1:23" s="1308" customFormat="1">
      <c r="A198" s="1340"/>
      <c r="B198" s="1468"/>
      <c r="C198" s="1479"/>
      <c r="D198" s="1469"/>
      <c r="E198" s="1470"/>
      <c r="F198" s="1496"/>
      <c r="G198" s="1472"/>
      <c r="H198" s="1493"/>
      <c r="I198" s="1494"/>
      <c r="J198" s="1475"/>
      <c r="K198" s="1476"/>
      <c r="L198" s="1347"/>
      <c r="M198" s="1347"/>
      <c r="N198" s="1477"/>
      <c r="O198" s="1478"/>
      <c r="P198" s="1470"/>
      <c r="Q198" s="1347"/>
      <c r="R198" s="1479"/>
      <c r="S198" s="1480"/>
      <c r="T198" s="1481"/>
      <c r="U198" s="1482"/>
      <c r="V198" s="1347"/>
      <c r="W198" s="1347"/>
    </row>
    <row r="199" spans="1:23" s="1308" customFormat="1">
      <c r="A199" s="1340"/>
      <c r="B199" s="1483"/>
      <c r="C199" s="1484"/>
      <c r="D199" s="1485"/>
      <c r="E199" s="1486"/>
      <c r="F199" s="1487"/>
      <c r="G199" s="1487"/>
      <c r="H199" s="1493"/>
      <c r="I199" s="1495"/>
      <c r="J199" s="1476"/>
      <c r="K199" s="1476"/>
      <c r="L199" s="1489"/>
      <c r="M199" s="1489"/>
      <c r="N199" s="1489"/>
      <c r="O199" s="1490"/>
      <c r="P199" s="1491"/>
      <c r="Q199" s="1347"/>
      <c r="R199" s="1489"/>
      <c r="S199" s="1489"/>
      <c r="T199" s="1476"/>
      <c r="U199" s="1492"/>
      <c r="V199" s="1347"/>
      <c r="W199" s="1347"/>
    </row>
    <row r="200" spans="1:23" s="1308" customFormat="1">
      <c r="A200" s="1340"/>
      <c r="B200" s="1468"/>
      <c r="C200" s="1479"/>
      <c r="D200" s="1469"/>
      <c r="E200" s="1470"/>
      <c r="F200" s="1496"/>
      <c r="G200" s="1472"/>
      <c r="H200" s="1493"/>
      <c r="I200" s="1494"/>
      <c r="J200" s="1475"/>
      <c r="K200" s="1476"/>
      <c r="L200" s="1347"/>
      <c r="M200" s="1347"/>
      <c r="N200" s="1477"/>
      <c r="O200" s="1478"/>
      <c r="P200" s="1470"/>
      <c r="Q200" s="1347"/>
      <c r="R200" s="1479"/>
      <c r="S200" s="1480"/>
      <c r="T200" s="1481"/>
      <c r="U200" s="1482"/>
      <c r="V200" s="1347"/>
      <c r="W200" s="1347"/>
    </row>
    <row r="201" spans="1:23" s="1308" customFormat="1">
      <c r="A201" s="1416"/>
      <c r="B201" s="1483"/>
      <c r="C201" s="1484"/>
      <c r="D201" s="1485"/>
      <c r="E201" s="1486"/>
      <c r="F201" s="1487"/>
      <c r="G201" s="1487"/>
      <c r="H201" s="1493"/>
      <c r="I201" s="1495"/>
      <c r="J201" s="1476"/>
      <c r="K201" s="1476"/>
      <c r="L201" s="1489"/>
      <c r="M201" s="1489"/>
      <c r="N201" s="1489"/>
      <c r="O201" s="1490"/>
      <c r="P201" s="1491"/>
      <c r="Q201" s="1347"/>
      <c r="R201" s="1489"/>
      <c r="S201" s="1489"/>
      <c r="T201" s="1476"/>
      <c r="U201" s="1492"/>
      <c r="V201" s="1347"/>
      <c r="W201" s="1347"/>
    </row>
    <row r="202" spans="1:23" s="1308" customFormat="1">
      <c r="A202" s="1340"/>
      <c r="B202" s="1468"/>
      <c r="C202" s="1479"/>
      <c r="D202" s="1469"/>
      <c r="E202" s="1470"/>
      <c r="F202" s="1496"/>
      <c r="G202" s="1472"/>
      <c r="H202" s="1493"/>
      <c r="I202" s="1494"/>
      <c r="J202" s="1475"/>
      <c r="K202" s="1476"/>
      <c r="L202" s="1347"/>
      <c r="M202" s="1347"/>
      <c r="N202" s="1477"/>
      <c r="O202" s="1478"/>
      <c r="P202" s="1470"/>
      <c r="Q202" s="1347"/>
      <c r="R202" s="1479"/>
      <c r="S202" s="1480"/>
      <c r="T202" s="1481"/>
      <c r="U202" s="1482"/>
      <c r="V202" s="1347"/>
      <c r="W202" s="1347"/>
    </row>
    <row r="203" spans="1:23" s="1308" customFormat="1">
      <c r="A203" s="1416"/>
      <c r="B203" s="1483"/>
      <c r="C203" s="1484"/>
      <c r="D203" s="1485"/>
      <c r="E203" s="1486"/>
      <c r="F203" s="1487"/>
      <c r="G203" s="1487"/>
      <c r="H203" s="1493"/>
      <c r="I203" s="1495"/>
      <c r="J203" s="1476"/>
      <c r="K203" s="1476"/>
      <c r="L203" s="1489"/>
      <c r="M203" s="1489"/>
      <c r="N203" s="1489"/>
      <c r="O203" s="1490"/>
      <c r="P203" s="1491"/>
      <c r="Q203" s="1347"/>
      <c r="R203" s="1489"/>
      <c r="S203" s="1489"/>
      <c r="T203" s="1476"/>
      <c r="U203" s="1492"/>
      <c r="V203" s="1347"/>
      <c r="W203" s="1347"/>
    </row>
    <row r="204" spans="1:23" s="1308" customFormat="1">
      <c r="A204" s="1340"/>
      <c r="B204" s="1468"/>
      <c r="C204" s="1479"/>
      <c r="D204" s="1469"/>
      <c r="E204" s="1498"/>
      <c r="F204" s="1499"/>
      <c r="G204" s="1499"/>
      <c r="H204" s="1499"/>
      <c r="I204" s="1494"/>
      <c r="J204" s="1500"/>
      <c r="K204" s="1501"/>
      <c r="L204" s="1347"/>
      <c r="M204" s="1347"/>
      <c r="N204" s="1478"/>
      <c r="O204" s="1502"/>
      <c r="P204" s="1347"/>
      <c r="Q204" s="1347"/>
      <c r="R204" s="1347"/>
      <c r="S204" s="1501"/>
      <c r="T204" s="1502"/>
      <c r="U204" s="1482"/>
      <c r="V204" s="1347"/>
      <c r="W204" s="1347"/>
    </row>
    <row r="205" spans="1:23" s="1308" customFormat="1">
      <c r="A205" s="1340"/>
      <c r="B205" s="1483"/>
      <c r="C205" s="1484"/>
      <c r="D205" s="1485"/>
      <c r="E205" s="1498"/>
      <c r="F205" s="1503"/>
      <c r="G205" s="1504"/>
      <c r="H205" s="1505"/>
      <c r="I205" s="1506"/>
      <c r="J205" s="1491"/>
      <c r="K205" s="1491"/>
      <c r="L205" s="1505"/>
      <c r="M205" s="1505"/>
      <c r="N205" s="1507"/>
      <c r="O205" s="1505"/>
      <c r="P205" s="1347"/>
      <c r="Q205" s="1505"/>
      <c r="R205" s="1505"/>
      <c r="S205" s="1491"/>
      <c r="T205" s="1491"/>
      <c r="U205" s="1492"/>
      <c r="V205" s="1347"/>
      <c r="W205" s="1347"/>
    </row>
    <row r="206" spans="1:23" s="1308" customFormat="1">
      <c r="A206" s="1340"/>
      <c r="B206" s="1468"/>
      <c r="C206" s="1479"/>
      <c r="D206" s="1469"/>
      <c r="E206" s="1470"/>
      <c r="F206" s="1499"/>
      <c r="G206" s="1499"/>
      <c r="H206" s="1499"/>
      <c r="I206" s="1494"/>
      <c r="J206" s="1500"/>
      <c r="K206" s="1501"/>
      <c r="L206" s="1501"/>
      <c r="M206" s="1347"/>
      <c r="N206" s="1347"/>
      <c r="O206" s="1478"/>
      <c r="P206" s="1502"/>
      <c r="Q206" s="1347"/>
      <c r="R206" s="1347"/>
      <c r="S206" s="1347"/>
      <c r="T206" s="1501"/>
      <c r="U206" s="1492"/>
      <c r="V206" s="1347"/>
      <c r="W206" s="1347"/>
    </row>
    <row r="207" spans="1:23" s="1308" customFormat="1">
      <c r="A207" s="1340"/>
      <c r="B207" s="1483"/>
      <c r="C207" s="1484"/>
      <c r="D207" s="1485"/>
      <c r="E207" s="1486"/>
      <c r="F207" s="1503"/>
      <c r="G207" s="1503"/>
      <c r="H207" s="1505"/>
      <c r="I207" s="1506"/>
      <c r="J207" s="1491"/>
      <c r="K207" s="1491"/>
      <c r="L207" s="1491"/>
      <c r="M207" s="1505"/>
      <c r="N207" s="1505"/>
      <c r="O207" s="1507"/>
      <c r="P207" s="1505"/>
      <c r="Q207" s="1347"/>
      <c r="R207" s="1505"/>
      <c r="S207" s="1505"/>
      <c r="T207" s="1491"/>
      <c r="U207" s="1492"/>
      <c r="V207" s="1347"/>
      <c r="W207" s="1347"/>
    </row>
    <row r="208" spans="1:23" s="1308" customFormat="1">
      <c r="A208" s="1340"/>
      <c r="B208" s="1468"/>
      <c r="C208" s="1479"/>
      <c r="D208" s="1469"/>
      <c r="E208" s="1479"/>
      <c r="F208" s="1499"/>
      <c r="G208" s="1499"/>
      <c r="H208" s="1499"/>
      <c r="I208" s="1494"/>
      <c r="J208" s="1500"/>
      <c r="K208" s="1501"/>
      <c r="L208" s="1501"/>
      <c r="M208" s="1347"/>
      <c r="N208" s="1347"/>
      <c r="O208" s="1478"/>
      <c r="P208" s="1502"/>
      <c r="Q208" s="1347"/>
      <c r="R208" s="1347"/>
      <c r="S208" s="1347"/>
      <c r="T208" s="1501"/>
      <c r="U208" s="1482"/>
      <c r="V208" s="1347"/>
      <c r="W208" s="1347"/>
    </row>
    <row r="209" spans="1:23" s="1308" customFormat="1">
      <c r="A209" s="1340"/>
      <c r="B209" s="1483"/>
      <c r="C209" s="1484"/>
      <c r="D209" s="1485"/>
      <c r="E209" s="1498"/>
      <c r="F209" s="1503"/>
      <c r="G209" s="1503"/>
      <c r="H209" s="1505"/>
      <c r="I209" s="1506"/>
      <c r="J209" s="1491"/>
      <c r="K209" s="1491"/>
      <c r="L209" s="1491"/>
      <c r="M209" s="1505"/>
      <c r="N209" s="1505"/>
      <c r="O209" s="1507"/>
      <c r="P209" s="1505"/>
      <c r="Q209" s="1347"/>
      <c r="R209" s="1505"/>
      <c r="S209" s="1505"/>
      <c r="T209" s="1491"/>
      <c r="U209" s="1492"/>
      <c r="V209" s="1347"/>
      <c r="W209" s="1347"/>
    </row>
    <row r="210" spans="1:23" s="1308" customFormat="1">
      <c r="A210" s="1340"/>
      <c r="B210" s="1468"/>
      <c r="C210" s="1468"/>
      <c r="D210" s="1469"/>
      <c r="E210" s="1479"/>
      <c r="F210" s="1499"/>
      <c r="G210" s="1499"/>
      <c r="H210" s="1499"/>
      <c r="I210" s="1494"/>
      <c r="J210" s="1500"/>
      <c r="K210" s="1501"/>
      <c r="L210" s="1501"/>
      <c r="M210" s="1347"/>
      <c r="N210" s="1347"/>
      <c r="O210" s="1478"/>
      <c r="P210" s="1502"/>
      <c r="Q210" s="1347"/>
      <c r="R210" s="1347"/>
      <c r="S210" s="1347"/>
      <c r="T210" s="1501"/>
      <c r="U210" s="1482"/>
      <c r="V210" s="1347"/>
      <c r="W210" s="1347"/>
    </row>
    <row r="211" spans="1:23" s="1308" customFormat="1">
      <c r="A211" s="1340"/>
      <c r="B211" s="1483"/>
      <c r="C211" s="1484"/>
      <c r="D211" s="1485"/>
      <c r="E211" s="1498"/>
      <c r="F211" s="1503"/>
      <c r="G211" s="1503"/>
      <c r="H211" s="1505"/>
      <c r="I211" s="1506"/>
      <c r="J211" s="1491"/>
      <c r="K211" s="1491"/>
      <c r="L211" s="1491"/>
      <c r="M211" s="1505"/>
      <c r="N211" s="1505"/>
      <c r="O211" s="1507"/>
      <c r="P211" s="1505"/>
      <c r="Q211" s="1347"/>
      <c r="R211" s="1505"/>
      <c r="S211" s="1505"/>
      <c r="T211" s="1491"/>
      <c r="U211" s="1492"/>
      <c r="V211" s="1347"/>
      <c r="W211" s="1347"/>
    </row>
    <row r="212" spans="1:23" s="1308" customFormat="1"/>
    <row r="213" spans="1:23" s="1308" customFormat="1"/>
    <row r="214" spans="1:23" s="1308" customFormat="1"/>
    <row r="215" spans="1:23" s="1308" customFormat="1"/>
    <row r="216" spans="1:23" s="1308" customFormat="1"/>
    <row r="217" spans="1:23" s="1308" customFormat="1"/>
    <row r="218" spans="1:23" s="1308" customFormat="1"/>
    <row r="219" spans="1:23" s="1308" customFormat="1"/>
    <row r="220" spans="1:23" s="1308" customFormat="1"/>
    <row r="221" spans="1:23" s="1308" customFormat="1"/>
    <row r="222" spans="1:23" s="1308" customFormat="1"/>
    <row r="223" spans="1:23" s="1308" customFormat="1"/>
    <row r="224" spans="1:23" s="1308" customFormat="1"/>
    <row r="225" s="1308" customFormat="1"/>
    <row r="226" s="1308" customFormat="1"/>
    <row r="227" s="1308" customFormat="1"/>
    <row r="228" s="1308" customFormat="1"/>
    <row r="229" s="1308" customFormat="1"/>
    <row r="230" s="1308" customFormat="1"/>
    <row r="231" s="1308" customFormat="1"/>
    <row r="232" s="1308" customFormat="1"/>
    <row r="233" s="1308" customFormat="1"/>
    <row r="234" s="1308" customFormat="1"/>
    <row r="235" s="1308" customFormat="1"/>
    <row r="236" s="1308" customFormat="1"/>
    <row r="237" s="1308" customFormat="1"/>
    <row r="238" s="1308" customFormat="1"/>
    <row r="239" s="1308" customFormat="1"/>
    <row r="240" s="1308" customFormat="1"/>
    <row r="241" s="1308" customFormat="1"/>
    <row r="242" s="1308" customFormat="1"/>
    <row r="243" s="1308" customFormat="1"/>
    <row r="244" s="1308" customFormat="1"/>
    <row r="245" s="1308" customFormat="1"/>
    <row r="246" s="1308" customFormat="1"/>
    <row r="247" s="1308" customFormat="1"/>
  </sheetData>
  <mergeCells count="123">
    <mergeCell ref="Q166:R166"/>
    <mergeCell ref="S166:S167"/>
    <mergeCell ref="T166:T167"/>
    <mergeCell ref="F167:H167"/>
    <mergeCell ref="B164:C165"/>
    <mergeCell ref="D164:H165"/>
    <mergeCell ref="O164:O165"/>
    <mergeCell ref="P164:P165"/>
    <mergeCell ref="D166:D167"/>
    <mergeCell ref="E166:E167"/>
    <mergeCell ref="I166:I167"/>
    <mergeCell ref="L166:L167"/>
    <mergeCell ref="M166:M167"/>
    <mergeCell ref="O166:P166"/>
    <mergeCell ref="R160:U160"/>
    <mergeCell ref="R161:U161"/>
    <mergeCell ref="B162:C162"/>
    <mergeCell ref="M162:M163"/>
    <mergeCell ref="N162:N163"/>
    <mergeCell ref="O162:O163"/>
    <mergeCell ref="P162:P163"/>
    <mergeCell ref="R162:U162"/>
    <mergeCell ref="R163:U163"/>
    <mergeCell ref="B160:D161"/>
    <mergeCell ref="E160:E161"/>
    <mergeCell ref="M160:M161"/>
    <mergeCell ref="N160:N161"/>
    <mergeCell ref="O160:O161"/>
    <mergeCell ref="P160:P161"/>
    <mergeCell ref="Q114:R114"/>
    <mergeCell ref="S114:S115"/>
    <mergeCell ref="T114:T115"/>
    <mergeCell ref="F115:H115"/>
    <mergeCell ref="F117:H117"/>
    <mergeCell ref="F119:H119"/>
    <mergeCell ref="B112:C113"/>
    <mergeCell ref="D112:H113"/>
    <mergeCell ref="O112:O113"/>
    <mergeCell ref="P112:P113"/>
    <mergeCell ref="D114:D115"/>
    <mergeCell ref="E114:E115"/>
    <mergeCell ref="I114:I115"/>
    <mergeCell ref="L114:L115"/>
    <mergeCell ref="M114:M115"/>
    <mergeCell ref="O114:P114"/>
    <mergeCell ref="P108:P109"/>
    <mergeCell ref="R108:U108"/>
    <mergeCell ref="R109:U109"/>
    <mergeCell ref="B110:C110"/>
    <mergeCell ref="M110:M111"/>
    <mergeCell ref="N110:N111"/>
    <mergeCell ref="O110:O111"/>
    <mergeCell ref="P110:P111"/>
    <mergeCell ref="R110:U110"/>
    <mergeCell ref="R111:U111"/>
    <mergeCell ref="B108:D109"/>
    <mergeCell ref="E108:E109"/>
    <mergeCell ref="F108:F109"/>
    <mergeCell ref="M108:M109"/>
    <mergeCell ref="N108:N109"/>
    <mergeCell ref="O108:O109"/>
    <mergeCell ref="F88:H88"/>
    <mergeCell ref="R107:U107"/>
    <mergeCell ref="B59:C60"/>
    <mergeCell ref="D59:H60"/>
    <mergeCell ref="O59:O60"/>
    <mergeCell ref="P59:P60"/>
    <mergeCell ref="D61:D62"/>
    <mergeCell ref="E61:E62"/>
    <mergeCell ref="I61:I62"/>
    <mergeCell ref="L61:L62"/>
    <mergeCell ref="M61:M62"/>
    <mergeCell ref="O61:P61"/>
    <mergeCell ref="B57:C57"/>
    <mergeCell ref="M57:M58"/>
    <mergeCell ref="N57:N58"/>
    <mergeCell ref="O57:O58"/>
    <mergeCell ref="P57:P58"/>
    <mergeCell ref="R57:U57"/>
    <mergeCell ref="R58:U58"/>
    <mergeCell ref="Q61:R61"/>
    <mergeCell ref="S61:S62"/>
    <mergeCell ref="T61:T62"/>
    <mergeCell ref="F62:H62"/>
    <mergeCell ref="Q8:R8"/>
    <mergeCell ref="S8:S9"/>
    <mergeCell ref="T8:T9"/>
    <mergeCell ref="F9:H9"/>
    <mergeCell ref="R54:U54"/>
    <mergeCell ref="B55:D56"/>
    <mergeCell ref="E55:E56"/>
    <mergeCell ref="M55:M56"/>
    <mergeCell ref="N55:N56"/>
    <mergeCell ref="O55:O56"/>
    <mergeCell ref="P55:P56"/>
    <mergeCell ref="R55:U55"/>
    <mergeCell ref="R56:U56"/>
    <mergeCell ref="B6:C7"/>
    <mergeCell ref="D6:H7"/>
    <mergeCell ref="O6:O7"/>
    <mergeCell ref="P6:P7"/>
    <mergeCell ref="D8:D9"/>
    <mergeCell ref="E8:E9"/>
    <mergeCell ref="I8:I9"/>
    <mergeCell ref="L8:L9"/>
    <mergeCell ref="M8:M9"/>
    <mergeCell ref="O8:P8"/>
    <mergeCell ref="B4:C4"/>
    <mergeCell ref="M4:M5"/>
    <mergeCell ref="N4:N5"/>
    <mergeCell ref="O4:O5"/>
    <mergeCell ref="P4:P5"/>
    <mergeCell ref="R4:U4"/>
    <mergeCell ref="R5:U5"/>
    <mergeCell ref="R1:U1"/>
    <mergeCell ref="B2:D3"/>
    <mergeCell ref="E2:E3"/>
    <mergeCell ref="M2:M3"/>
    <mergeCell ref="N2:N3"/>
    <mergeCell ref="O2:O3"/>
    <mergeCell ref="P2:P3"/>
    <mergeCell ref="R2:U2"/>
    <mergeCell ref="R3:U3"/>
  </mergeCells>
  <phoneticPr fontId="2"/>
  <printOptions horizontalCentered="1" verticalCentered="1"/>
  <pageMargins left="0.19685039370078741" right="0.19685039370078741" top="0.59055118110236227" bottom="0.19685039370078741" header="0.51181102362204722" footer="0.19685039370078741"/>
  <pageSetup paperSize="9" scale="55" orientation="landscape" r:id="rId1"/>
  <headerFooter alignWithMargins="0"/>
  <rowBreaks count="2" manualBreakCount="2">
    <brk id="53" max="20" man="1"/>
    <brk id="106" max="2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Q259"/>
  <sheetViews>
    <sheetView view="pageBreakPreview" zoomScale="85" zoomScaleNormal="85" zoomScaleSheetLayoutView="85" workbookViewId="0">
      <selection activeCell="H13" sqref="H13"/>
    </sheetView>
  </sheetViews>
  <sheetFormatPr defaultColWidth="11" defaultRowHeight="17.25"/>
  <cols>
    <col min="1" max="1" width="5.625" style="29" customWidth="1"/>
    <col min="2" max="2" width="8.625" style="29" customWidth="1"/>
    <col min="3" max="3" width="46.625" style="29" customWidth="1"/>
    <col min="4" max="4" width="35.625" style="29" customWidth="1"/>
    <col min="5" max="5" width="15.625" style="29" customWidth="1"/>
    <col min="6" max="6" width="10.625" style="87" customWidth="1"/>
    <col min="7" max="7" width="15.625" style="24" customWidth="1"/>
    <col min="8" max="8" width="17.625" style="24" customWidth="1"/>
    <col min="9" max="9" width="22.625" style="29" customWidth="1"/>
    <col min="10" max="10" width="2.625" style="29" customWidth="1"/>
    <col min="11" max="11" width="11" style="29"/>
    <col min="12" max="13" width="15.625" style="29" customWidth="1"/>
    <col min="14" max="15" width="11" style="29"/>
    <col min="16" max="16" width="11.375" style="29" bestFit="1" customWidth="1"/>
    <col min="17" max="256" width="11" style="29"/>
    <col min="257" max="257" width="5.625" style="29" customWidth="1"/>
    <col min="258" max="258" width="8.625" style="29" customWidth="1"/>
    <col min="259" max="259" width="46.625" style="29" customWidth="1"/>
    <col min="260" max="260" width="35.625" style="29" customWidth="1"/>
    <col min="261" max="261" width="15.625" style="29" customWidth="1"/>
    <col min="262" max="262" width="10.625" style="29" customWidth="1"/>
    <col min="263" max="263" width="15.625" style="29" customWidth="1"/>
    <col min="264" max="264" width="17.625" style="29" customWidth="1"/>
    <col min="265" max="265" width="22.625" style="29" customWidth="1"/>
    <col min="266" max="266" width="2.625" style="29" customWidth="1"/>
    <col min="267" max="267" width="11" style="29"/>
    <col min="268" max="269" width="15.625" style="29" customWidth="1"/>
    <col min="270" max="271" width="11" style="29"/>
    <col min="272" max="272" width="11.375" style="29" bestFit="1" customWidth="1"/>
    <col min="273" max="512" width="11" style="29"/>
    <col min="513" max="513" width="5.625" style="29" customWidth="1"/>
    <col min="514" max="514" width="8.625" style="29" customWidth="1"/>
    <col min="515" max="515" width="46.625" style="29" customWidth="1"/>
    <col min="516" max="516" width="35.625" style="29" customWidth="1"/>
    <col min="517" max="517" width="15.625" style="29" customWidth="1"/>
    <col min="518" max="518" width="10.625" style="29" customWidth="1"/>
    <col min="519" max="519" width="15.625" style="29" customWidth="1"/>
    <col min="520" max="520" width="17.625" style="29" customWidth="1"/>
    <col min="521" max="521" width="22.625" style="29" customWidth="1"/>
    <col min="522" max="522" width="2.625" style="29" customWidth="1"/>
    <col min="523" max="523" width="11" style="29"/>
    <col min="524" max="525" width="15.625" style="29" customWidth="1"/>
    <col min="526" max="527" width="11" style="29"/>
    <col min="528" max="528" width="11.375" style="29" bestFit="1" customWidth="1"/>
    <col min="529" max="768" width="11" style="29"/>
    <col min="769" max="769" width="5.625" style="29" customWidth="1"/>
    <col min="770" max="770" width="8.625" style="29" customWidth="1"/>
    <col min="771" max="771" width="46.625" style="29" customWidth="1"/>
    <col min="772" max="772" width="35.625" style="29" customWidth="1"/>
    <col min="773" max="773" width="15.625" style="29" customWidth="1"/>
    <col min="774" max="774" width="10.625" style="29" customWidth="1"/>
    <col min="775" max="775" width="15.625" style="29" customWidth="1"/>
    <col min="776" max="776" width="17.625" style="29" customWidth="1"/>
    <col min="777" max="777" width="22.625" style="29" customWidth="1"/>
    <col min="778" max="778" width="2.625" style="29" customWidth="1"/>
    <col min="779" max="779" width="11" style="29"/>
    <col min="780" max="781" width="15.625" style="29" customWidth="1"/>
    <col min="782" max="783" width="11" style="29"/>
    <col min="784" max="784" width="11.375" style="29" bestFit="1" customWidth="1"/>
    <col min="785" max="1024" width="11" style="29"/>
    <col min="1025" max="1025" width="5.625" style="29" customWidth="1"/>
    <col min="1026" max="1026" width="8.625" style="29" customWidth="1"/>
    <col min="1027" max="1027" width="46.625" style="29" customWidth="1"/>
    <col min="1028" max="1028" width="35.625" style="29" customWidth="1"/>
    <col min="1029" max="1029" width="15.625" style="29" customWidth="1"/>
    <col min="1030" max="1030" width="10.625" style="29" customWidth="1"/>
    <col min="1031" max="1031" width="15.625" style="29" customWidth="1"/>
    <col min="1032" max="1032" width="17.625" style="29" customWidth="1"/>
    <col min="1033" max="1033" width="22.625" style="29" customWidth="1"/>
    <col min="1034" max="1034" width="2.625" style="29" customWidth="1"/>
    <col min="1035" max="1035" width="11" style="29"/>
    <col min="1036" max="1037" width="15.625" style="29" customWidth="1"/>
    <col min="1038" max="1039" width="11" style="29"/>
    <col min="1040" max="1040" width="11.375" style="29" bestFit="1" customWidth="1"/>
    <col min="1041" max="1280" width="11" style="29"/>
    <col min="1281" max="1281" width="5.625" style="29" customWidth="1"/>
    <col min="1282" max="1282" width="8.625" style="29" customWidth="1"/>
    <col min="1283" max="1283" width="46.625" style="29" customWidth="1"/>
    <col min="1284" max="1284" width="35.625" style="29" customWidth="1"/>
    <col min="1285" max="1285" width="15.625" style="29" customWidth="1"/>
    <col min="1286" max="1286" width="10.625" style="29" customWidth="1"/>
    <col min="1287" max="1287" width="15.625" style="29" customWidth="1"/>
    <col min="1288" max="1288" width="17.625" style="29" customWidth="1"/>
    <col min="1289" max="1289" width="22.625" style="29" customWidth="1"/>
    <col min="1290" max="1290" width="2.625" style="29" customWidth="1"/>
    <col min="1291" max="1291" width="11" style="29"/>
    <col min="1292" max="1293" width="15.625" style="29" customWidth="1"/>
    <col min="1294" max="1295" width="11" style="29"/>
    <col min="1296" max="1296" width="11.375" style="29" bestFit="1" customWidth="1"/>
    <col min="1297" max="1536" width="11" style="29"/>
    <col min="1537" max="1537" width="5.625" style="29" customWidth="1"/>
    <col min="1538" max="1538" width="8.625" style="29" customWidth="1"/>
    <col min="1539" max="1539" width="46.625" style="29" customWidth="1"/>
    <col min="1540" max="1540" width="35.625" style="29" customWidth="1"/>
    <col min="1541" max="1541" width="15.625" style="29" customWidth="1"/>
    <col min="1542" max="1542" width="10.625" style="29" customWidth="1"/>
    <col min="1543" max="1543" width="15.625" style="29" customWidth="1"/>
    <col min="1544" max="1544" width="17.625" style="29" customWidth="1"/>
    <col min="1545" max="1545" width="22.625" style="29" customWidth="1"/>
    <col min="1546" max="1546" width="2.625" style="29" customWidth="1"/>
    <col min="1547" max="1547" width="11" style="29"/>
    <col min="1548" max="1549" width="15.625" style="29" customWidth="1"/>
    <col min="1550" max="1551" width="11" style="29"/>
    <col min="1552" max="1552" width="11.375" style="29" bestFit="1" customWidth="1"/>
    <col min="1553" max="1792" width="11" style="29"/>
    <col min="1793" max="1793" width="5.625" style="29" customWidth="1"/>
    <col min="1794" max="1794" width="8.625" style="29" customWidth="1"/>
    <col min="1795" max="1795" width="46.625" style="29" customWidth="1"/>
    <col min="1796" max="1796" width="35.625" style="29" customWidth="1"/>
    <col min="1797" max="1797" width="15.625" style="29" customWidth="1"/>
    <col min="1798" max="1798" width="10.625" style="29" customWidth="1"/>
    <col min="1799" max="1799" width="15.625" style="29" customWidth="1"/>
    <col min="1800" max="1800" width="17.625" style="29" customWidth="1"/>
    <col min="1801" max="1801" width="22.625" style="29" customWidth="1"/>
    <col min="1802" max="1802" width="2.625" style="29" customWidth="1"/>
    <col min="1803" max="1803" width="11" style="29"/>
    <col min="1804" max="1805" width="15.625" style="29" customWidth="1"/>
    <col min="1806" max="1807" width="11" style="29"/>
    <col min="1808" max="1808" width="11.375" style="29" bestFit="1" customWidth="1"/>
    <col min="1809" max="2048" width="11" style="29"/>
    <col min="2049" max="2049" width="5.625" style="29" customWidth="1"/>
    <col min="2050" max="2050" width="8.625" style="29" customWidth="1"/>
    <col min="2051" max="2051" width="46.625" style="29" customWidth="1"/>
    <col min="2052" max="2052" width="35.625" style="29" customWidth="1"/>
    <col min="2053" max="2053" width="15.625" style="29" customWidth="1"/>
    <col min="2054" max="2054" width="10.625" style="29" customWidth="1"/>
    <col min="2055" max="2055" width="15.625" style="29" customWidth="1"/>
    <col min="2056" max="2056" width="17.625" style="29" customWidth="1"/>
    <col min="2057" max="2057" width="22.625" style="29" customWidth="1"/>
    <col min="2058" max="2058" width="2.625" style="29" customWidth="1"/>
    <col min="2059" max="2059" width="11" style="29"/>
    <col min="2060" max="2061" width="15.625" style="29" customWidth="1"/>
    <col min="2062" max="2063" width="11" style="29"/>
    <col min="2064" max="2064" width="11.375" style="29" bestFit="1" customWidth="1"/>
    <col min="2065" max="2304" width="11" style="29"/>
    <col min="2305" max="2305" width="5.625" style="29" customWidth="1"/>
    <col min="2306" max="2306" width="8.625" style="29" customWidth="1"/>
    <col min="2307" max="2307" width="46.625" style="29" customWidth="1"/>
    <col min="2308" max="2308" width="35.625" style="29" customWidth="1"/>
    <col min="2309" max="2309" width="15.625" style="29" customWidth="1"/>
    <col min="2310" max="2310" width="10.625" style="29" customWidth="1"/>
    <col min="2311" max="2311" width="15.625" style="29" customWidth="1"/>
    <col min="2312" max="2312" width="17.625" style="29" customWidth="1"/>
    <col min="2313" max="2313" width="22.625" style="29" customWidth="1"/>
    <col min="2314" max="2314" width="2.625" style="29" customWidth="1"/>
    <col min="2315" max="2315" width="11" style="29"/>
    <col min="2316" max="2317" width="15.625" style="29" customWidth="1"/>
    <col min="2318" max="2319" width="11" style="29"/>
    <col min="2320" max="2320" width="11.375" style="29" bestFit="1" customWidth="1"/>
    <col min="2321" max="2560" width="11" style="29"/>
    <col min="2561" max="2561" width="5.625" style="29" customWidth="1"/>
    <col min="2562" max="2562" width="8.625" style="29" customWidth="1"/>
    <col min="2563" max="2563" width="46.625" style="29" customWidth="1"/>
    <col min="2564" max="2564" width="35.625" style="29" customWidth="1"/>
    <col min="2565" max="2565" width="15.625" style="29" customWidth="1"/>
    <col min="2566" max="2566" width="10.625" style="29" customWidth="1"/>
    <col min="2567" max="2567" width="15.625" style="29" customWidth="1"/>
    <col min="2568" max="2568" width="17.625" style="29" customWidth="1"/>
    <col min="2569" max="2569" width="22.625" style="29" customWidth="1"/>
    <col min="2570" max="2570" width="2.625" style="29" customWidth="1"/>
    <col min="2571" max="2571" width="11" style="29"/>
    <col min="2572" max="2573" width="15.625" style="29" customWidth="1"/>
    <col min="2574" max="2575" width="11" style="29"/>
    <col min="2576" max="2576" width="11.375" style="29" bestFit="1" customWidth="1"/>
    <col min="2577" max="2816" width="11" style="29"/>
    <col min="2817" max="2817" width="5.625" style="29" customWidth="1"/>
    <col min="2818" max="2818" width="8.625" style="29" customWidth="1"/>
    <col min="2819" max="2819" width="46.625" style="29" customWidth="1"/>
    <col min="2820" max="2820" width="35.625" style="29" customWidth="1"/>
    <col min="2821" max="2821" width="15.625" style="29" customWidth="1"/>
    <col min="2822" max="2822" width="10.625" style="29" customWidth="1"/>
    <col min="2823" max="2823" width="15.625" style="29" customWidth="1"/>
    <col min="2824" max="2824" width="17.625" style="29" customWidth="1"/>
    <col min="2825" max="2825" width="22.625" style="29" customWidth="1"/>
    <col min="2826" max="2826" width="2.625" style="29" customWidth="1"/>
    <col min="2827" max="2827" width="11" style="29"/>
    <col min="2828" max="2829" width="15.625" style="29" customWidth="1"/>
    <col min="2830" max="2831" width="11" style="29"/>
    <col min="2832" max="2832" width="11.375" style="29" bestFit="1" customWidth="1"/>
    <col min="2833" max="3072" width="11" style="29"/>
    <col min="3073" max="3073" width="5.625" style="29" customWidth="1"/>
    <col min="3074" max="3074" width="8.625" style="29" customWidth="1"/>
    <col min="3075" max="3075" width="46.625" style="29" customWidth="1"/>
    <col min="3076" max="3076" width="35.625" style="29" customWidth="1"/>
    <col min="3077" max="3077" width="15.625" style="29" customWidth="1"/>
    <col min="3078" max="3078" width="10.625" style="29" customWidth="1"/>
    <col min="3079" max="3079" width="15.625" style="29" customWidth="1"/>
    <col min="3080" max="3080" width="17.625" style="29" customWidth="1"/>
    <col min="3081" max="3081" width="22.625" style="29" customWidth="1"/>
    <col min="3082" max="3082" width="2.625" style="29" customWidth="1"/>
    <col min="3083" max="3083" width="11" style="29"/>
    <col min="3084" max="3085" width="15.625" style="29" customWidth="1"/>
    <col min="3086" max="3087" width="11" style="29"/>
    <col min="3088" max="3088" width="11.375" style="29" bestFit="1" customWidth="1"/>
    <col min="3089" max="3328" width="11" style="29"/>
    <col min="3329" max="3329" width="5.625" style="29" customWidth="1"/>
    <col min="3330" max="3330" width="8.625" style="29" customWidth="1"/>
    <col min="3331" max="3331" width="46.625" style="29" customWidth="1"/>
    <col min="3332" max="3332" width="35.625" style="29" customWidth="1"/>
    <col min="3333" max="3333" width="15.625" style="29" customWidth="1"/>
    <col min="3334" max="3334" width="10.625" style="29" customWidth="1"/>
    <col min="3335" max="3335" width="15.625" style="29" customWidth="1"/>
    <col min="3336" max="3336" width="17.625" style="29" customWidth="1"/>
    <col min="3337" max="3337" width="22.625" style="29" customWidth="1"/>
    <col min="3338" max="3338" width="2.625" style="29" customWidth="1"/>
    <col min="3339" max="3339" width="11" style="29"/>
    <col min="3340" max="3341" width="15.625" style="29" customWidth="1"/>
    <col min="3342" max="3343" width="11" style="29"/>
    <col min="3344" max="3344" width="11.375" style="29" bestFit="1" customWidth="1"/>
    <col min="3345" max="3584" width="11" style="29"/>
    <col min="3585" max="3585" width="5.625" style="29" customWidth="1"/>
    <col min="3586" max="3586" width="8.625" style="29" customWidth="1"/>
    <col min="3587" max="3587" width="46.625" style="29" customWidth="1"/>
    <col min="3588" max="3588" width="35.625" style="29" customWidth="1"/>
    <col min="3589" max="3589" width="15.625" style="29" customWidth="1"/>
    <col min="3590" max="3590" width="10.625" style="29" customWidth="1"/>
    <col min="3591" max="3591" width="15.625" style="29" customWidth="1"/>
    <col min="3592" max="3592" width="17.625" style="29" customWidth="1"/>
    <col min="3593" max="3593" width="22.625" style="29" customWidth="1"/>
    <col min="3594" max="3594" width="2.625" style="29" customWidth="1"/>
    <col min="3595" max="3595" width="11" style="29"/>
    <col min="3596" max="3597" width="15.625" style="29" customWidth="1"/>
    <col min="3598" max="3599" width="11" style="29"/>
    <col min="3600" max="3600" width="11.375" style="29" bestFit="1" customWidth="1"/>
    <col min="3601" max="3840" width="11" style="29"/>
    <col min="3841" max="3841" width="5.625" style="29" customWidth="1"/>
    <col min="3842" max="3842" width="8.625" style="29" customWidth="1"/>
    <col min="3843" max="3843" width="46.625" style="29" customWidth="1"/>
    <col min="3844" max="3844" width="35.625" style="29" customWidth="1"/>
    <col min="3845" max="3845" width="15.625" style="29" customWidth="1"/>
    <col min="3846" max="3846" width="10.625" style="29" customWidth="1"/>
    <col min="3847" max="3847" width="15.625" style="29" customWidth="1"/>
    <col min="3848" max="3848" width="17.625" style="29" customWidth="1"/>
    <col min="3849" max="3849" width="22.625" style="29" customWidth="1"/>
    <col min="3850" max="3850" width="2.625" style="29" customWidth="1"/>
    <col min="3851" max="3851" width="11" style="29"/>
    <col min="3852" max="3853" width="15.625" style="29" customWidth="1"/>
    <col min="3854" max="3855" width="11" style="29"/>
    <col min="3856" max="3856" width="11.375" style="29" bestFit="1" customWidth="1"/>
    <col min="3857" max="4096" width="11" style="29"/>
    <col min="4097" max="4097" width="5.625" style="29" customWidth="1"/>
    <col min="4098" max="4098" width="8.625" style="29" customWidth="1"/>
    <col min="4099" max="4099" width="46.625" style="29" customWidth="1"/>
    <col min="4100" max="4100" width="35.625" style="29" customWidth="1"/>
    <col min="4101" max="4101" width="15.625" style="29" customWidth="1"/>
    <col min="4102" max="4102" width="10.625" style="29" customWidth="1"/>
    <col min="4103" max="4103" width="15.625" style="29" customWidth="1"/>
    <col min="4104" max="4104" width="17.625" style="29" customWidth="1"/>
    <col min="4105" max="4105" width="22.625" style="29" customWidth="1"/>
    <col min="4106" max="4106" width="2.625" style="29" customWidth="1"/>
    <col min="4107" max="4107" width="11" style="29"/>
    <col min="4108" max="4109" width="15.625" style="29" customWidth="1"/>
    <col min="4110" max="4111" width="11" style="29"/>
    <col min="4112" max="4112" width="11.375" style="29" bestFit="1" customWidth="1"/>
    <col min="4113" max="4352" width="11" style="29"/>
    <col min="4353" max="4353" width="5.625" style="29" customWidth="1"/>
    <col min="4354" max="4354" width="8.625" style="29" customWidth="1"/>
    <col min="4355" max="4355" width="46.625" style="29" customWidth="1"/>
    <col min="4356" max="4356" width="35.625" style="29" customWidth="1"/>
    <col min="4357" max="4357" width="15.625" style="29" customWidth="1"/>
    <col min="4358" max="4358" width="10.625" style="29" customWidth="1"/>
    <col min="4359" max="4359" width="15.625" style="29" customWidth="1"/>
    <col min="4360" max="4360" width="17.625" style="29" customWidth="1"/>
    <col min="4361" max="4361" width="22.625" style="29" customWidth="1"/>
    <col min="4362" max="4362" width="2.625" style="29" customWidth="1"/>
    <col min="4363" max="4363" width="11" style="29"/>
    <col min="4364" max="4365" width="15.625" style="29" customWidth="1"/>
    <col min="4366" max="4367" width="11" style="29"/>
    <col min="4368" max="4368" width="11.375" style="29" bestFit="1" customWidth="1"/>
    <col min="4369" max="4608" width="11" style="29"/>
    <col min="4609" max="4609" width="5.625" style="29" customWidth="1"/>
    <col min="4610" max="4610" width="8.625" style="29" customWidth="1"/>
    <col min="4611" max="4611" width="46.625" style="29" customWidth="1"/>
    <col min="4612" max="4612" width="35.625" style="29" customWidth="1"/>
    <col min="4613" max="4613" width="15.625" style="29" customWidth="1"/>
    <col min="4614" max="4614" width="10.625" style="29" customWidth="1"/>
    <col min="4615" max="4615" width="15.625" style="29" customWidth="1"/>
    <col min="4616" max="4616" width="17.625" style="29" customWidth="1"/>
    <col min="4617" max="4617" width="22.625" style="29" customWidth="1"/>
    <col min="4618" max="4618" width="2.625" style="29" customWidth="1"/>
    <col min="4619" max="4619" width="11" style="29"/>
    <col min="4620" max="4621" width="15.625" style="29" customWidth="1"/>
    <col min="4622" max="4623" width="11" style="29"/>
    <col min="4624" max="4624" width="11.375" style="29" bestFit="1" customWidth="1"/>
    <col min="4625" max="4864" width="11" style="29"/>
    <col min="4865" max="4865" width="5.625" style="29" customWidth="1"/>
    <col min="4866" max="4866" width="8.625" style="29" customWidth="1"/>
    <col min="4867" max="4867" width="46.625" style="29" customWidth="1"/>
    <col min="4868" max="4868" width="35.625" style="29" customWidth="1"/>
    <col min="4869" max="4869" width="15.625" style="29" customWidth="1"/>
    <col min="4870" max="4870" width="10.625" style="29" customWidth="1"/>
    <col min="4871" max="4871" width="15.625" style="29" customWidth="1"/>
    <col min="4872" max="4872" width="17.625" style="29" customWidth="1"/>
    <col min="4873" max="4873" width="22.625" style="29" customWidth="1"/>
    <col min="4874" max="4874" width="2.625" style="29" customWidth="1"/>
    <col min="4875" max="4875" width="11" style="29"/>
    <col min="4876" max="4877" width="15.625" style="29" customWidth="1"/>
    <col min="4878" max="4879" width="11" style="29"/>
    <col min="4880" max="4880" width="11.375" style="29" bestFit="1" customWidth="1"/>
    <col min="4881" max="5120" width="11" style="29"/>
    <col min="5121" max="5121" width="5.625" style="29" customWidth="1"/>
    <col min="5122" max="5122" width="8.625" style="29" customWidth="1"/>
    <col min="5123" max="5123" width="46.625" style="29" customWidth="1"/>
    <col min="5124" max="5124" width="35.625" style="29" customWidth="1"/>
    <col min="5125" max="5125" width="15.625" style="29" customWidth="1"/>
    <col min="5126" max="5126" width="10.625" style="29" customWidth="1"/>
    <col min="5127" max="5127" width="15.625" style="29" customWidth="1"/>
    <col min="5128" max="5128" width="17.625" style="29" customWidth="1"/>
    <col min="5129" max="5129" width="22.625" style="29" customWidth="1"/>
    <col min="5130" max="5130" width="2.625" style="29" customWidth="1"/>
    <col min="5131" max="5131" width="11" style="29"/>
    <col min="5132" max="5133" width="15.625" style="29" customWidth="1"/>
    <col min="5134" max="5135" width="11" style="29"/>
    <col min="5136" max="5136" width="11.375" style="29" bestFit="1" customWidth="1"/>
    <col min="5137" max="5376" width="11" style="29"/>
    <col min="5377" max="5377" width="5.625" style="29" customWidth="1"/>
    <col min="5378" max="5378" width="8.625" style="29" customWidth="1"/>
    <col min="5379" max="5379" width="46.625" style="29" customWidth="1"/>
    <col min="5380" max="5380" width="35.625" style="29" customWidth="1"/>
    <col min="5381" max="5381" width="15.625" style="29" customWidth="1"/>
    <col min="5382" max="5382" width="10.625" style="29" customWidth="1"/>
    <col min="5383" max="5383" width="15.625" style="29" customWidth="1"/>
    <col min="5384" max="5384" width="17.625" style="29" customWidth="1"/>
    <col min="5385" max="5385" width="22.625" style="29" customWidth="1"/>
    <col min="5386" max="5386" width="2.625" style="29" customWidth="1"/>
    <col min="5387" max="5387" width="11" style="29"/>
    <col min="5388" max="5389" width="15.625" style="29" customWidth="1"/>
    <col min="5390" max="5391" width="11" style="29"/>
    <col min="5392" max="5392" width="11.375" style="29" bestFit="1" customWidth="1"/>
    <col min="5393" max="5632" width="11" style="29"/>
    <col min="5633" max="5633" width="5.625" style="29" customWidth="1"/>
    <col min="5634" max="5634" width="8.625" style="29" customWidth="1"/>
    <col min="5635" max="5635" width="46.625" style="29" customWidth="1"/>
    <col min="5636" max="5636" width="35.625" style="29" customWidth="1"/>
    <col min="5637" max="5637" width="15.625" style="29" customWidth="1"/>
    <col min="5638" max="5638" width="10.625" style="29" customWidth="1"/>
    <col min="5639" max="5639" width="15.625" style="29" customWidth="1"/>
    <col min="5640" max="5640" width="17.625" style="29" customWidth="1"/>
    <col min="5641" max="5641" width="22.625" style="29" customWidth="1"/>
    <col min="5642" max="5642" width="2.625" style="29" customWidth="1"/>
    <col min="5643" max="5643" width="11" style="29"/>
    <col min="5644" max="5645" width="15.625" style="29" customWidth="1"/>
    <col min="5646" max="5647" width="11" style="29"/>
    <col min="5648" max="5648" width="11.375" style="29" bestFit="1" customWidth="1"/>
    <col min="5649" max="5888" width="11" style="29"/>
    <col min="5889" max="5889" width="5.625" style="29" customWidth="1"/>
    <col min="5890" max="5890" width="8.625" style="29" customWidth="1"/>
    <col min="5891" max="5891" width="46.625" style="29" customWidth="1"/>
    <col min="5892" max="5892" width="35.625" style="29" customWidth="1"/>
    <col min="5893" max="5893" width="15.625" style="29" customWidth="1"/>
    <col min="5894" max="5894" width="10.625" style="29" customWidth="1"/>
    <col min="5895" max="5895" width="15.625" style="29" customWidth="1"/>
    <col min="5896" max="5896" width="17.625" style="29" customWidth="1"/>
    <col min="5897" max="5897" width="22.625" style="29" customWidth="1"/>
    <col min="5898" max="5898" width="2.625" style="29" customWidth="1"/>
    <col min="5899" max="5899" width="11" style="29"/>
    <col min="5900" max="5901" width="15.625" style="29" customWidth="1"/>
    <col min="5902" max="5903" width="11" style="29"/>
    <col min="5904" max="5904" width="11.375" style="29" bestFit="1" customWidth="1"/>
    <col min="5905" max="6144" width="11" style="29"/>
    <col min="6145" max="6145" width="5.625" style="29" customWidth="1"/>
    <col min="6146" max="6146" width="8.625" style="29" customWidth="1"/>
    <col min="6147" max="6147" width="46.625" style="29" customWidth="1"/>
    <col min="6148" max="6148" width="35.625" style="29" customWidth="1"/>
    <col min="6149" max="6149" width="15.625" style="29" customWidth="1"/>
    <col min="6150" max="6150" width="10.625" style="29" customWidth="1"/>
    <col min="6151" max="6151" width="15.625" style="29" customWidth="1"/>
    <col min="6152" max="6152" width="17.625" style="29" customWidth="1"/>
    <col min="6153" max="6153" width="22.625" style="29" customWidth="1"/>
    <col min="6154" max="6154" width="2.625" style="29" customWidth="1"/>
    <col min="6155" max="6155" width="11" style="29"/>
    <col min="6156" max="6157" width="15.625" style="29" customWidth="1"/>
    <col min="6158" max="6159" width="11" style="29"/>
    <col min="6160" max="6160" width="11.375" style="29" bestFit="1" customWidth="1"/>
    <col min="6161" max="6400" width="11" style="29"/>
    <col min="6401" max="6401" width="5.625" style="29" customWidth="1"/>
    <col min="6402" max="6402" width="8.625" style="29" customWidth="1"/>
    <col min="6403" max="6403" width="46.625" style="29" customWidth="1"/>
    <col min="6404" max="6404" width="35.625" style="29" customWidth="1"/>
    <col min="6405" max="6405" width="15.625" style="29" customWidth="1"/>
    <col min="6406" max="6406" width="10.625" style="29" customWidth="1"/>
    <col min="6407" max="6407" width="15.625" style="29" customWidth="1"/>
    <col min="6408" max="6408" width="17.625" style="29" customWidth="1"/>
    <col min="6409" max="6409" width="22.625" style="29" customWidth="1"/>
    <col min="6410" max="6410" width="2.625" style="29" customWidth="1"/>
    <col min="6411" max="6411" width="11" style="29"/>
    <col min="6412" max="6413" width="15.625" style="29" customWidth="1"/>
    <col min="6414" max="6415" width="11" style="29"/>
    <col min="6416" max="6416" width="11.375" style="29" bestFit="1" customWidth="1"/>
    <col min="6417" max="6656" width="11" style="29"/>
    <col min="6657" max="6657" width="5.625" style="29" customWidth="1"/>
    <col min="6658" max="6658" width="8.625" style="29" customWidth="1"/>
    <col min="6659" max="6659" width="46.625" style="29" customWidth="1"/>
    <col min="6660" max="6660" width="35.625" style="29" customWidth="1"/>
    <col min="6661" max="6661" width="15.625" style="29" customWidth="1"/>
    <col min="6662" max="6662" width="10.625" style="29" customWidth="1"/>
    <col min="6663" max="6663" width="15.625" style="29" customWidth="1"/>
    <col min="6664" max="6664" width="17.625" style="29" customWidth="1"/>
    <col min="6665" max="6665" width="22.625" style="29" customWidth="1"/>
    <col min="6666" max="6666" width="2.625" style="29" customWidth="1"/>
    <col min="6667" max="6667" width="11" style="29"/>
    <col min="6668" max="6669" width="15.625" style="29" customWidth="1"/>
    <col min="6670" max="6671" width="11" style="29"/>
    <col min="6672" max="6672" width="11.375" style="29" bestFit="1" customWidth="1"/>
    <col min="6673" max="6912" width="11" style="29"/>
    <col min="6913" max="6913" width="5.625" style="29" customWidth="1"/>
    <col min="6914" max="6914" width="8.625" style="29" customWidth="1"/>
    <col min="6915" max="6915" width="46.625" style="29" customWidth="1"/>
    <col min="6916" max="6916" width="35.625" style="29" customWidth="1"/>
    <col min="6917" max="6917" width="15.625" style="29" customWidth="1"/>
    <col min="6918" max="6918" width="10.625" style="29" customWidth="1"/>
    <col min="6919" max="6919" width="15.625" style="29" customWidth="1"/>
    <col min="6920" max="6920" width="17.625" style="29" customWidth="1"/>
    <col min="6921" max="6921" width="22.625" style="29" customWidth="1"/>
    <col min="6922" max="6922" width="2.625" style="29" customWidth="1"/>
    <col min="6923" max="6923" width="11" style="29"/>
    <col min="6924" max="6925" width="15.625" style="29" customWidth="1"/>
    <col min="6926" max="6927" width="11" style="29"/>
    <col min="6928" max="6928" width="11.375" style="29" bestFit="1" customWidth="1"/>
    <col min="6929" max="7168" width="11" style="29"/>
    <col min="7169" max="7169" width="5.625" style="29" customWidth="1"/>
    <col min="7170" max="7170" width="8.625" style="29" customWidth="1"/>
    <col min="7171" max="7171" width="46.625" style="29" customWidth="1"/>
    <col min="7172" max="7172" width="35.625" style="29" customWidth="1"/>
    <col min="7173" max="7173" width="15.625" style="29" customWidth="1"/>
    <col min="7174" max="7174" width="10.625" style="29" customWidth="1"/>
    <col min="7175" max="7175" width="15.625" style="29" customWidth="1"/>
    <col min="7176" max="7176" width="17.625" style="29" customWidth="1"/>
    <col min="7177" max="7177" width="22.625" style="29" customWidth="1"/>
    <col min="7178" max="7178" width="2.625" style="29" customWidth="1"/>
    <col min="7179" max="7179" width="11" style="29"/>
    <col min="7180" max="7181" width="15.625" style="29" customWidth="1"/>
    <col min="7182" max="7183" width="11" style="29"/>
    <col min="7184" max="7184" width="11.375" style="29" bestFit="1" customWidth="1"/>
    <col min="7185" max="7424" width="11" style="29"/>
    <col min="7425" max="7425" width="5.625" style="29" customWidth="1"/>
    <col min="7426" max="7426" width="8.625" style="29" customWidth="1"/>
    <col min="7427" max="7427" width="46.625" style="29" customWidth="1"/>
    <col min="7428" max="7428" width="35.625" style="29" customWidth="1"/>
    <col min="7429" max="7429" width="15.625" style="29" customWidth="1"/>
    <col min="7430" max="7430" width="10.625" style="29" customWidth="1"/>
    <col min="7431" max="7431" width="15.625" style="29" customWidth="1"/>
    <col min="7432" max="7432" width="17.625" style="29" customWidth="1"/>
    <col min="7433" max="7433" width="22.625" style="29" customWidth="1"/>
    <col min="7434" max="7434" width="2.625" style="29" customWidth="1"/>
    <col min="7435" max="7435" width="11" style="29"/>
    <col min="7436" max="7437" width="15.625" style="29" customWidth="1"/>
    <col min="7438" max="7439" width="11" style="29"/>
    <col min="7440" max="7440" width="11.375" style="29" bestFit="1" customWidth="1"/>
    <col min="7441" max="7680" width="11" style="29"/>
    <col min="7681" max="7681" width="5.625" style="29" customWidth="1"/>
    <col min="7682" max="7682" width="8.625" style="29" customWidth="1"/>
    <col min="7683" max="7683" width="46.625" style="29" customWidth="1"/>
    <col min="7684" max="7684" width="35.625" style="29" customWidth="1"/>
    <col min="7685" max="7685" width="15.625" style="29" customWidth="1"/>
    <col min="7686" max="7686" width="10.625" style="29" customWidth="1"/>
    <col min="7687" max="7687" width="15.625" style="29" customWidth="1"/>
    <col min="7688" max="7688" width="17.625" style="29" customWidth="1"/>
    <col min="7689" max="7689" width="22.625" style="29" customWidth="1"/>
    <col min="7690" max="7690" width="2.625" style="29" customWidth="1"/>
    <col min="7691" max="7691" width="11" style="29"/>
    <col min="7692" max="7693" width="15.625" style="29" customWidth="1"/>
    <col min="7694" max="7695" width="11" style="29"/>
    <col min="7696" max="7696" width="11.375" style="29" bestFit="1" customWidth="1"/>
    <col min="7697" max="7936" width="11" style="29"/>
    <col min="7937" max="7937" width="5.625" style="29" customWidth="1"/>
    <col min="7938" max="7938" width="8.625" style="29" customWidth="1"/>
    <col min="7939" max="7939" width="46.625" style="29" customWidth="1"/>
    <col min="7940" max="7940" width="35.625" style="29" customWidth="1"/>
    <col min="7941" max="7941" width="15.625" style="29" customWidth="1"/>
    <col min="7942" max="7942" width="10.625" style="29" customWidth="1"/>
    <col min="7943" max="7943" width="15.625" style="29" customWidth="1"/>
    <col min="7944" max="7944" width="17.625" style="29" customWidth="1"/>
    <col min="7945" max="7945" width="22.625" style="29" customWidth="1"/>
    <col min="7946" max="7946" width="2.625" style="29" customWidth="1"/>
    <col min="7947" max="7947" width="11" style="29"/>
    <col min="7948" max="7949" width="15.625" style="29" customWidth="1"/>
    <col min="7950" max="7951" width="11" style="29"/>
    <col min="7952" max="7952" width="11.375" style="29" bestFit="1" customWidth="1"/>
    <col min="7953" max="8192" width="11" style="29"/>
    <col min="8193" max="8193" width="5.625" style="29" customWidth="1"/>
    <col min="8194" max="8194" width="8.625" style="29" customWidth="1"/>
    <col min="8195" max="8195" width="46.625" style="29" customWidth="1"/>
    <col min="8196" max="8196" width="35.625" style="29" customWidth="1"/>
    <col min="8197" max="8197" width="15.625" style="29" customWidth="1"/>
    <col min="8198" max="8198" width="10.625" style="29" customWidth="1"/>
    <col min="8199" max="8199" width="15.625" style="29" customWidth="1"/>
    <col min="8200" max="8200" width="17.625" style="29" customWidth="1"/>
    <col min="8201" max="8201" width="22.625" style="29" customWidth="1"/>
    <col min="8202" max="8202" width="2.625" style="29" customWidth="1"/>
    <col min="8203" max="8203" width="11" style="29"/>
    <col min="8204" max="8205" width="15.625" style="29" customWidth="1"/>
    <col min="8206" max="8207" width="11" style="29"/>
    <col min="8208" max="8208" width="11.375" style="29" bestFit="1" customWidth="1"/>
    <col min="8209" max="8448" width="11" style="29"/>
    <col min="8449" max="8449" width="5.625" style="29" customWidth="1"/>
    <col min="8450" max="8450" width="8.625" style="29" customWidth="1"/>
    <col min="8451" max="8451" width="46.625" style="29" customWidth="1"/>
    <col min="8452" max="8452" width="35.625" style="29" customWidth="1"/>
    <col min="8453" max="8453" width="15.625" style="29" customWidth="1"/>
    <col min="8454" max="8454" width="10.625" style="29" customWidth="1"/>
    <col min="8455" max="8455" width="15.625" style="29" customWidth="1"/>
    <col min="8456" max="8456" width="17.625" style="29" customWidth="1"/>
    <col min="8457" max="8457" width="22.625" style="29" customWidth="1"/>
    <col min="8458" max="8458" width="2.625" style="29" customWidth="1"/>
    <col min="8459" max="8459" width="11" style="29"/>
    <col min="8460" max="8461" width="15.625" style="29" customWidth="1"/>
    <col min="8462" max="8463" width="11" style="29"/>
    <col min="8464" max="8464" width="11.375" style="29" bestFit="1" customWidth="1"/>
    <col min="8465" max="8704" width="11" style="29"/>
    <col min="8705" max="8705" width="5.625" style="29" customWidth="1"/>
    <col min="8706" max="8706" width="8.625" style="29" customWidth="1"/>
    <col min="8707" max="8707" width="46.625" style="29" customWidth="1"/>
    <col min="8708" max="8708" width="35.625" style="29" customWidth="1"/>
    <col min="8709" max="8709" width="15.625" style="29" customWidth="1"/>
    <col min="8710" max="8710" width="10.625" style="29" customWidth="1"/>
    <col min="8711" max="8711" width="15.625" style="29" customWidth="1"/>
    <col min="8712" max="8712" width="17.625" style="29" customWidth="1"/>
    <col min="8713" max="8713" width="22.625" style="29" customWidth="1"/>
    <col min="8714" max="8714" width="2.625" style="29" customWidth="1"/>
    <col min="8715" max="8715" width="11" style="29"/>
    <col min="8716" max="8717" width="15.625" style="29" customWidth="1"/>
    <col min="8718" max="8719" width="11" style="29"/>
    <col min="8720" max="8720" width="11.375" style="29" bestFit="1" customWidth="1"/>
    <col min="8721" max="8960" width="11" style="29"/>
    <col min="8961" max="8961" width="5.625" style="29" customWidth="1"/>
    <col min="8962" max="8962" width="8.625" style="29" customWidth="1"/>
    <col min="8963" max="8963" width="46.625" style="29" customWidth="1"/>
    <col min="8964" max="8964" width="35.625" style="29" customWidth="1"/>
    <col min="8965" max="8965" width="15.625" style="29" customWidth="1"/>
    <col min="8966" max="8966" width="10.625" style="29" customWidth="1"/>
    <col min="8967" max="8967" width="15.625" style="29" customWidth="1"/>
    <col min="8968" max="8968" width="17.625" style="29" customWidth="1"/>
    <col min="8969" max="8969" width="22.625" style="29" customWidth="1"/>
    <col min="8970" max="8970" width="2.625" style="29" customWidth="1"/>
    <col min="8971" max="8971" width="11" style="29"/>
    <col min="8972" max="8973" width="15.625" style="29" customWidth="1"/>
    <col min="8974" max="8975" width="11" style="29"/>
    <col min="8976" max="8976" width="11.375" style="29" bestFit="1" customWidth="1"/>
    <col min="8977" max="9216" width="11" style="29"/>
    <col min="9217" max="9217" width="5.625" style="29" customWidth="1"/>
    <col min="9218" max="9218" width="8.625" style="29" customWidth="1"/>
    <col min="9219" max="9219" width="46.625" style="29" customWidth="1"/>
    <col min="9220" max="9220" width="35.625" style="29" customWidth="1"/>
    <col min="9221" max="9221" width="15.625" style="29" customWidth="1"/>
    <col min="9222" max="9222" width="10.625" style="29" customWidth="1"/>
    <col min="9223" max="9223" width="15.625" style="29" customWidth="1"/>
    <col min="9224" max="9224" width="17.625" style="29" customWidth="1"/>
    <col min="9225" max="9225" width="22.625" style="29" customWidth="1"/>
    <col min="9226" max="9226" width="2.625" style="29" customWidth="1"/>
    <col min="9227" max="9227" width="11" style="29"/>
    <col min="9228" max="9229" width="15.625" style="29" customWidth="1"/>
    <col min="9230" max="9231" width="11" style="29"/>
    <col min="9232" max="9232" width="11.375" style="29" bestFit="1" customWidth="1"/>
    <col min="9233" max="9472" width="11" style="29"/>
    <col min="9473" max="9473" width="5.625" style="29" customWidth="1"/>
    <col min="9474" max="9474" width="8.625" style="29" customWidth="1"/>
    <col min="9475" max="9475" width="46.625" style="29" customWidth="1"/>
    <col min="9476" max="9476" width="35.625" style="29" customWidth="1"/>
    <col min="9477" max="9477" width="15.625" style="29" customWidth="1"/>
    <col min="9478" max="9478" width="10.625" style="29" customWidth="1"/>
    <col min="9479" max="9479" width="15.625" style="29" customWidth="1"/>
    <col min="9480" max="9480" width="17.625" style="29" customWidth="1"/>
    <col min="9481" max="9481" width="22.625" style="29" customWidth="1"/>
    <col min="9482" max="9482" width="2.625" style="29" customWidth="1"/>
    <col min="9483" max="9483" width="11" style="29"/>
    <col min="9484" max="9485" width="15.625" style="29" customWidth="1"/>
    <col min="9486" max="9487" width="11" style="29"/>
    <col min="9488" max="9488" width="11.375" style="29" bestFit="1" customWidth="1"/>
    <col min="9489" max="9728" width="11" style="29"/>
    <col min="9729" max="9729" width="5.625" style="29" customWidth="1"/>
    <col min="9730" max="9730" width="8.625" style="29" customWidth="1"/>
    <col min="9731" max="9731" width="46.625" style="29" customWidth="1"/>
    <col min="9732" max="9732" width="35.625" style="29" customWidth="1"/>
    <col min="9733" max="9733" width="15.625" style="29" customWidth="1"/>
    <col min="9734" max="9734" width="10.625" style="29" customWidth="1"/>
    <col min="9735" max="9735" width="15.625" style="29" customWidth="1"/>
    <col min="9736" max="9736" width="17.625" style="29" customWidth="1"/>
    <col min="9737" max="9737" width="22.625" style="29" customWidth="1"/>
    <col min="9738" max="9738" width="2.625" style="29" customWidth="1"/>
    <col min="9739" max="9739" width="11" style="29"/>
    <col min="9740" max="9741" width="15.625" style="29" customWidth="1"/>
    <col min="9742" max="9743" width="11" style="29"/>
    <col min="9744" max="9744" width="11.375" style="29" bestFit="1" customWidth="1"/>
    <col min="9745" max="9984" width="11" style="29"/>
    <col min="9985" max="9985" width="5.625" style="29" customWidth="1"/>
    <col min="9986" max="9986" width="8.625" style="29" customWidth="1"/>
    <col min="9987" max="9987" width="46.625" style="29" customWidth="1"/>
    <col min="9988" max="9988" width="35.625" style="29" customWidth="1"/>
    <col min="9989" max="9989" width="15.625" style="29" customWidth="1"/>
    <col min="9990" max="9990" width="10.625" style="29" customWidth="1"/>
    <col min="9991" max="9991" width="15.625" style="29" customWidth="1"/>
    <col min="9992" max="9992" width="17.625" style="29" customWidth="1"/>
    <col min="9993" max="9993" width="22.625" style="29" customWidth="1"/>
    <col min="9994" max="9994" width="2.625" style="29" customWidth="1"/>
    <col min="9995" max="9995" width="11" style="29"/>
    <col min="9996" max="9997" width="15.625" style="29" customWidth="1"/>
    <col min="9998" max="9999" width="11" style="29"/>
    <col min="10000" max="10000" width="11.375" style="29" bestFit="1" customWidth="1"/>
    <col min="10001" max="10240" width="11" style="29"/>
    <col min="10241" max="10241" width="5.625" style="29" customWidth="1"/>
    <col min="10242" max="10242" width="8.625" style="29" customWidth="1"/>
    <col min="10243" max="10243" width="46.625" style="29" customWidth="1"/>
    <col min="10244" max="10244" width="35.625" style="29" customWidth="1"/>
    <col min="10245" max="10245" width="15.625" style="29" customWidth="1"/>
    <col min="10246" max="10246" width="10.625" style="29" customWidth="1"/>
    <col min="10247" max="10247" width="15.625" style="29" customWidth="1"/>
    <col min="10248" max="10248" width="17.625" style="29" customWidth="1"/>
    <col min="10249" max="10249" width="22.625" style="29" customWidth="1"/>
    <col min="10250" max="10250" width="2.625" style="29" customWidth="1"/>
    <col min="10251" max="10251" width="11" style="29"/>
    <col min="10252" max="10253" width="15.625" style="29" customWidth="1"/>
    <col min="10254" max="10255" width="11" style="29"/>
    <col min="10256" max="10256" width="11.375" style="29" bestFit="1" customWidth="1"/>
    <col min="10257" max="10496" width="11" style="29"/>
    <col min="10497" max="10497" width="5.625" style="29" customWidth="1"/>
    <col min="10498" max="10498" width="8.625" style="29" customWidth="1"/>
    <col min="10499" max="10499" width="46.625" style="29" customWidth="1"/>
    <col min="10500" max="10500" width="35.625" style="29" customWidth="1"/>
    <col min="10501" max="10501" width="15.625" style="29" customWidth="1"/>
    <col min="10502" max="10502" width="10.625" style="29" customWidth="1"/>
    <col min="10503" max="10503" width="15.625" style="29" customWidth="1"/>
    <col min="10504" max="10504" width="17.625" style="29" customWidth="1"/>
    <col min="10505" max="10505" width="22.625" style="29" customWidth="1"/>
    <col min="10506" max="10506" width="2.625" style="29" customWidth="1"/>
    <col min="10507" max="10507" width="11" style="29"/>
    <col min="10508" max="10509" width="15.625" style="29" customWidth="1"/>
    <col min="10510" max="10511" width="11" style="29"/>
    <col min="10512" max="10512" width="11.375" style="29" bestFit="1" customWidth="1"/>
    <col min="10513" max="10752" width="11" style="29"/>
    <col min="10753" max="10753" width="5.625" style="29" customWidth="1"/>
    <col min="10754" max="10754" width="8.625" style="29" customWidth="1"/>
    <col min="10755" max="10755" width="46.625" style="29" customWidth="1"/>
    <col min="10756" max="10756" width="35.625" style="29" customWidth="1"/>
    <col min="10757" max="10757" width="15.625" style="29" customWidth="1"/>
    <col min="10758" max="10758" width="10.625" style="29" customWidth="1"/>
    <col min="10759" max="10759" width="15.625" style="29" customWidth="1"/>
    <col min="10760" max="10760" width="17.625" style="29" customWidth="1"/>
    <col min="10761" max="10761" width="22.625" style="29" customWidth="1"/>
    <col min="10762" max="10762" width="2.625" style="29" customWidth="1"/>
    <col min="10763" max="10763" width="11" style="29"/>
    <col min="10764" max="10765" width="15.625" style="29" customWidth="1"/>
    <col min="10766" max="10767" width="11" style="29"/>
    <col min="10768" max="10768" width="11.375" style="29" bestFit="1" customWidth="1"/>
    <col min="10769" max="11008" width="11" style="29"/>
    <col min="11009" max="11009" width="5.625" style="29" customWidth="1"/>
    <col min="11010" max="11010" width="8.625" style="29" customWidth="1"/>
    <col min="11011" max="11011" width="46.625" style="29" customWidth="1"/>
    <col min="11012" max="11012" width="35.625" style="29" customWidth="1"/>
    <col min="11013" max="11013" width="15.625" style="29" customWidth="1"/>
    <col min="11014" max="11014" width="10.625" style="29" customWidth="1"/>
    <col min="11015" max="11015" width="15.625" style="29" customWidth="1"/>
    <col min="11016" max="11016" width="17.625" style="29" customWidth="1"/>
    <col min="11017" max="11017" width="22.625" style="29" customWidth="1"/>
    <col min="11018" max="11018" width="2.625" style="29" customWidth="1"/>
    <col min="11019" max="11019" width="11" style="29"/>
    <col min="11020" max="11021" width="15.625" style="29" customWidth="1"/>
    <col min="11022" max="11023" width="11" style="29"/>
    <col min="11024" max="11024" width="11.375" style="29" bestFit="1" customWidth="1"/>
    <col min="11025" max="11264" width="11" style="29"/>
    <col min="11265" max="11265" width="5.625" style="29" customWidth="1"/>
    <col min="11266" max="11266" width="8.625" style="29" customWidth="1"/>
    <col min="11267" max="11267" width="46.625" style="29" customWidth="1"/>
    <col min="11268" max="11268" width="35.625" style="29" customWidth="1"/>
    <col min="11269" max="11269" width="15.625" style="29" customWidth="1"/>
    <col min="11270" max="11270" width="10.625" style="29" customWidth="1"/>
    <col min="11271" max="11271" width="15.625" style="29" customWidth="1"/>
    <col min="11272" max="11272" width="17.625" style="29" customWidth="1"/>
    <col min="11273" max="11273" width="22.625" style="29" customWidth="1"/>
    <col min="11274" max="11274" width="2.625" style="29" customWidth="1"/>
    <col min="11275" max="11275" width="11" style="29"/>
    <col min="11276" max="11277" width="15.625" style="29" customWidth="1"/>
    <col min="11278" max="11279" width="11" style="29"/>
    <col min="11280" max="11280" width="11.375" style="29" bestFit="1" customWidth="1"/>
    <col min="11281" max="11520" width="11" style="29"/>
    <col min="11521" max="11521" width="5.625" style="29" customWidth="1"/>
    <col min="11522" max="11522" width="8.625" style="29" customWidth="1"/>
    <col min="11523" max="11523" width="46.625" style="29" customWidth="1"/>
    <col min="11524" max="11524" width="35.625" style="29" customWidth="1"/>
    <col min="11525" max="11525" width="15.625" style="29" customWidth="1"/>
    <col min="11526" max="11526" width="10.625" style="29" customWidth="1"/>
    <col min="11527" max="11527" width="15.625" style="29" customWidth="1"/>
    <col min="11528" max="11528" width="17.625" style="29" customWidth="1"/>
    <col min="11529" max="11529" width="22.625" style="29" customWidth="1"/>
    <col min="11530" max="11530" width="2.625" style="29" customWidth="1"/>
    <col min="11531" max="11531" width="11" style="29"/>
    <col min="11532" max="11533" width="15.625" style="29" customWidth="1"/>
    <col min="11534" max="11535" width="11" style="29"/>
    <col min="11536" max="11536" width="11.375" style="29" bestFit="1" customWidth="1"/>
    <col min="11537" max="11776" width="11" style="29"/>
    <col min="11777" max="11777" width="5.625" style="29" customWidth="1"/>
    <col min="11778" max="11778" width="8.625" style="29" customWidth="1"/>
    <col min="11779" max="11779" width="46.625" style="29" customWidth="1"/>
    <col min="11780" max="11780" width="35.625" style="29" customWidth="1"/>
    <col min="11781" max="11781" width="15.625" style="29" customWidth="1"/>
    <col min="11782" max="11782" width="10.625" style="29" customWidth="1"/>
    <col min="11783" max="11783" width="15.625" style="29" customWidth="1"/>
    <col min="11784" max="11784" width="17.625" style="29" customWidth="1"/>
    <col min="11785" max="11785" width="22.625" style="29" customWidth="1"/>
    <col min="11786" max="11786" width="2.625" style="29" customWidth="1"/>
    <col min="11787" max="11787" width="11" style="29"/>
    <col min="11788" max="11789" width="15.625" style="29" customWidth="1"/>
    <col min="11790" max="11791" width="11" style="29"/>
    <col min="11792" max="11792" width="11.375" style="29" bestFit="1" customWidth="1"/>
    <col min="11793" max="12032" width="11" style="29"/>
    <col min="12033" max="12033" width="5.625" style="29" customWidth="1"/>
    <col min="12034" max="12034" width="8.625" style="29" customWidth="1"/>
    <col min="12035" max="12035" width="46.625" style="29" customWidth="1"/>
    <col min="12036" max="12036" width="35.625" style="29" customWidth="1"/>
    <col min="12037" max="12037" width="15.625" style="29" customWidth="1"/>
    <col min="12038" max="12038" width="10.625" style="29" customWidth="1"/>
    <col min="12039" max="12039" width="15.625" style="29" customWidth="1"/>
    <col min="12040" max="12040" width="17.625" style="29" customWidth="1"/>
    <col min="12041" max="12041" width="22.625" style="29" customWidth="1"/>
    <col min="12042" max="12042" width="2.625" style="29" customWidth="1"/>
    <col min="12043" max="12043" width="11" style="29"/>
    <col min="12044" max="12045" width="15.625" style="29" customWidth="1"/>
    <col min="12046" max="12047" width="11" style="29"/>
    <col min="12048" max="12048" width="11.375" style="29" bestFit="1" customWidth="1"/>
    <col min="12049" max="12288" width="11" style="29"/>
    <col min="12289" max="12289" width="5.625" style="29" customWidth="1"/>
    <col min="12290" max="12290" width="8.625" style="29" customWidth="1"/>
    <col min="12291" max="12291" width="46.625" style="29" customWidth="1"/>
    <col min="12292" max="12292" width="35.625" style="29" customWidth="1"/>
    <col min="12293" max="12293" width="15.625" style="29" customWidth="1"/>
    <col min="12294" max="12294" width="10.625" style="29" customWidth="1"/>
    <col min="12295" max="12295" width="15.625" style="29" customWidth="1"/>
    <col min="12296" max="12296" width="17.625" style="29" customWidth="1"/>
    <col min="12297" max="12297" width="22.625" style="29" customWidth="1"/>
    <col min="12298" max="12298" width="2.625" style="29" customWidth="1"/>
    <col min="12299" max="12299" width="11" style="29"/>
    <col min="12300" max="12301" width="15.625" style="29" customWidth="1"/>
    <col min="12302" max="12303" width="11" style="29"/>
    <col min="12304" max="12304" width="11.375" style="29" bestFit="1" customWidth="1"/>
    <col min="12305" max="12544" width="11" style="29"/>
    <col min="12545" max="12545" width="5.625" style="29" customWidth="1"/>
    <col min="12546" max="12546" width="8.625" style="29" customWidth="1"/>
    <col min="12547" max="12547" width="46.625" style="29" customWidth="1"/>
    <col min="12548" max="12548" width="35.625" style="29" customWidth="1"/>
    <col min="12549" max="12549" width="15.625" style="29" customWidth="1"/>
    <col min="12550" max="12550" width="10.625" style="29" customWidth="1"/>
    <col min="12551" max="12551" width="15.625" style="29" customWidth="1"/>
    <col min="12552" max="12552" width="17.625" style="29" customWidth="1"/>
    <col min="12553" max="12553" width="22.625" style="29" customWidth="1"/>
    <col min="12554" max="12554" width="2.625" style="29" customWidth="1"/>
    <col min="12555" max="12555" width="11" style="29"/>
    <col min="12556" max="12557" width="15.625" style="29" customWidth="1"/>
    <col min="12558" max="12559" width="11" style="29"/>
    <col min="12560" max="12560" width="11.375" style="29" bestFit="1" customWidth="1"/>
    <col min="12561" max="12800" width="11" style="29"/>
    <col min="12801" max="12801" width="5.625" style="29" customWidth="1"/>
    <col min="12802" max="12802" width="8.625" style="29" customWidth="1"/>
    <col min="12803" max="12803" width="46.625" style="29" customWidth="1"/>
    <col min="12804" max="12804" width="35.625" style="29" customWidth="1"/>
    <col min="12805" max="12805" width="15.625" style="29" customWidth="1"/>
    <col min="12806" max="12806" width="10.625" style="29" customWidth="1"/>
    <col min="12807" max="12807" width="15.625" style="29" customWidth="1"/>
    <col min="12808" max="12808" width="17.625" style="29" customWidth="1"/>
    <col min="12809" max="12809" width="22.625" style="29" customWidth="1"/>
    <col min="12810" max="12810" width="2.625" style="29" customWidth="1"/>
    <col min="12811" max="12811" width="11" style="29"/>
    <col min="12812" max="12813" width="15.625" style="29" customWidth="1"/>
    <col min="12814" max="12815" width="11" style="29"/>
    <col min="12816" max="12816" width="11.375" style="29" bestFit="1" customWidth="1"/>
    <col min="12817" max="13056" width="11" style="29"/>
    <col min="13057" max="13057" width="5.625" style="29" customWidth="1"/>
    <col min="13058" max="13058" width="8.625" style="29" customWidth="1"/>
    <col min="13059" max="13059" width="46.625" style="29" customWidth="1"/>
    <col min="13060" max="13060" width="35.625" style="29" customWidth="1"/>
    <col min="13061" max="13061" width="15.625" style="29" customWidth="1"/>
    <col min="13062" max="13062" width="10.625" style="29" customWidth="1"/>
    <col min="13063" max="13063" width="15.625" style="29" customWidth="1"/>
    <col min="13064" max="13064" width="17.625" style="29" customWidth="1"/>
    <col min="13065" max="13065" width="22.625" style="29" customWidth="1"/>
    <col min="13066" max="13066" width="2.625" style="29" customWidth="1"/>
    <col min="13067" max="13067" width="11" style="29"/>
    <col min="13068" max="13069" width="15.625" style="29" customWidth="1"/>
    <col min="13070" max="13071" width="11" style="29"/>
    <col min="13072" max="13072" width="11.375" style="29" bestFit="1" customWidth="1"/>
    <col min="13073" max="13312" width="11" style="29"/>
    <col min="13313" max="13313" width="5.625" style="29" customWidth="1"/>
    <col min="13314" max="13314" width="8.625" style="29" customWidth="1"/>
    <col min="13315" max="13315" width="46.625" style="29" customWidth="1"/>
    <col min="13316" max="13316" width="35.625" style="29" customWidth="1"/>
    <col min="13317" max="13317" width="15.625" style="29" customWidth="1"/>
    <col min="13318" max="13318" width="10.625" style="29" customWidth="1"/>
    <col min="13319" max="13319" width="15.625" style="29" customWidth="1"/>
    <col min="13320" max="13320" width="17.625" style="29" customWidth="1"/>
    <col min="13321" max="13321" width="22.625" style="29" customWidth="1"/>
    <col min="13322" max="13322" width="2.625" style="29" customWidth="1"/>
    <col min="13323" max="13323" width="11" style="29"/>
    <col min="13324" max="13325" width="15.625" style="29" customWidth="1"/>
    <col min="13326" max="13327" width="11" style="29"/>
    <col min="13328" max="13328" width="11.375" style="29" bestFit="1" customWidth="1"/>
    <col min="13329" max="13568" width="11" style="29"/>
    <col min="13569" max="13569" width="5.625" style="29" customWidth="1"/>
    <col min="13570" max="13570" width="8.625" style="29" customWidth="1"/>
    <col min="13571" max="13571" width="46.625" style="29" customWidth="1"/>
    <col min="13572" max="13572" width="35.625" style="29" customWidth="1"/>
    <col min="13573" max="13573" width="15.625" style="29" customWidth="1"/>
    <col min="13574" max="13574" width="10.625" style="29" customWidth="1"/>
    <col min="13575" max="13575" width="15.625" style="29" customWidth="1"/>
    <col min="13576" max="13576" width="17.625" style="29" customWidth="1"/>
    <col min="13577" max="13577" width="22.625" style="29" customWidth="1"/>
    <col min="13578" max="13578" width="2.625" style="29" customWidth="1"/>
    <col min="13579" max="13579" width="11" style="29"/>
    <col min="13580" max="13581" width="15.625" style="29" customWidth="1"/>
    <col min="13582" max="13583" width="11" style="29"/>
    <col min="13584" max="13584" width="11.375" style="29" bestFit="1" customWidth="1"/>
    <col min="13585" max="13824" width="11" style="29"/>
    <col min="13825" max="13825" width="5.625" style="29" customWidth="1"/>
    <col min="13826" max="13826" width="8.625" style="29" customWidth="1"/>
    <col min="13827" max="13827" width="46.625" style="29" customWidth="1"/>
    <col min="13828" max="13828" width="35.625" style="29" customWidth="1"/>
    <col min="13829" max="13829" width="15.625" style="29" customWidth="1"/>
    <col min="13830" max="13830" width="10.625" style="29" customWidth="1"/>
    <col min="13831" max="13831" width="15.625" style="29" customWidth="1"/>
    <col min="13832" max="13832" width="17.625" style="29" customWidth="1"/>
    <col min="13833" max="13833" width="22.625" style="29" customWidth="1"/>
    <col min="13834" max="13834" width="2.625" style="29" customWidth="1"/>
    <col min="13835" max="13835" width="11" style="29"/>
    <col min="13836" max="13837" width="15.625" style="29" customWidth="1"/>
    <col min="13838" max="13839" width="11" style="29"/>
    <col min="13840" max="13840" width="11.375" style="29" bestFit="1" customWidth="1"/>
    <col min="13841" max="14080" width="11" style="29"/>
    <col min="14081" max="14081" width="5.625" style="29" customWidth="1"/>
    <col min="14082" max="14082" width="8.625" style="29" customWidth="1"/>
    <col min="14083" max="14083" width="46.625" style="29" customWidth="1"/>
    <col min="14084" max="14084" width="35.625" style="29" customWidth="1"/>
    <col min="14085" max="14085" width="15.625" style="29" customWidth="1"/>
    <col min="14086" max="14086" width="10.625" style="29" customWidth="1"/>
    <col min="14087" max="14087" width="15.625" style="29" customWidth="1"/>
    <col min="14088" max="14088" width="17.625" style="29" customWidth="1"/>
    <col min="14089" max="14089" width="22.625" style="29" customWidth="1"/>
    <col min="14090" max="14090" width="2.625" style="29" customWidth="1"/>
    <col min="14091" max="14091" width="11" style="29"/>
    <col min="14092" max="14093" width="15.625" style="29" customWidth="1"/>
    <col min="14094" max="14095" width="11" style="29"/>
    <col min="14096" max="14096" width="11.375" style="29" bestFit="1" customWidth="1"/>
    <col min="14097" max="14336" width="11" style="29"/>
    <col min="14337" max="14337" width="5.625" style="29" customWidth="1"/>
    <col min="14338" max="14338" width="8.625" style="29" customWidth="1"/>
    <col min="14339" max="14339" width="46.625" style="29" customWidth="1"/>
    <col min="14340" max="14340" width="35.625" style="29" customWidth="1"/>
    <col min="14341" max="14341" width="15.625" style="29" customWidth="1"/>
    <col min="14342" max="14342" width="10.625" style="29" customWidth="1"/>
    <col min="14343" max="14343" width="15.625" style="29" customWidth="1"/>
    <col min="14344" max="14344" width="17.625" style="29" customWidth="1"/>
    <col min="14345" max="14345" width="22.625" style="29" customWidth="1"/>
    <col min="14346" max="14346" width="2.625" style="29" customWidth="1"/>
    <col min="14347" max="14347" width="11" style="29"/>
    <col min="14348" max="14349" width="15.625" style="29" customWidth="1"/>
    <col min="14350" max="14351" width="11" style="29"/>
    <col min="14352" max="14352" width="11.375" style="29" bestFit="1" customWidth="1"/>
    <col min="14353" max="14592" width="11" style="29"/>
    <col min="14593" max="14593" width="5.625" style="29" customWidth="1"/>
    <col min="14594" max="14594" width="8.625" style="29" customWidth="1"/>
    <col min="14595" max="14595" width="46.625" style="29" customWidth="1"/>
    <col min="14596" max="14596" width="35.625" style="29" customWidth="1"/>
    <col min="14597" max="14597" width="15.625" style="29" customWidth="1"/>
    <col min="14598" max="14598" width="10.625" style="29" customWidth="1"/>
    <col min="14599" max="14599" width="15.625" style="29" customWidth="1"/>
    <col min="14600" max="14600" width="17.625" style="29" customWidth="1"/>
    <col min="14601" max="14601" width="22.625" style="29" customWidth="1"/>
    <col min="14602" max="14602" width="2.625" style="29" customWidth="1"/>
    <col min="14603" max="14603" width="11" style="29"/>
    <col min="14604" max="14605" width="15.625" style="29" customWidth="1"/>
    <col min="14606" max="14607" width="11" style="29"/>
    <col min="14608" max="14608" width="11.375" style="29" bestFit="1" customWidth="1"/>
    <col min="14609" max="14848" width="11" style="29"/>
    <col min="14849" max="14849" width="5.625" style="29" customWidth="1"/>
    <col min="14850" max="14850" width="8.625" style="29" customWidth="1"/>
    <col min="14851" max="14851" width="46.625" style="29" customWidth="1"/>
    <col min="14852" max="14852" width="35.625" style="29" customWidth="1"/>
    <col min="14853" max="14853" width="15.625" style="29" customWidth="1"/>
    <col min="14854" max="14854" width="10.625" style="29" customWidth="1"/>
    <col min="14855" max="14855" width="15.625" style="29" customWidth="1"/>
    <col min="14856" max="14856" width="17.625" style="29" customWidth="1"/>
    <col min="14857" max="14857" width="22.625" style="29" customWidth="1"/>
    <col min="14858" max="14858" width="2.625" style="29" customWidth="1"/>
    <col min="14859" max="14859" width="11" style="29"/>
    <col min="14860" max="14861" width="15.625" style="29" customWidth="1"/>
    <col min="14862" max="14863" width="11" style="29"/>
    <col min="14864" max="14864" width="11.375" style="29" bestFit="1" customWidth="1"/>
    <col min="14865" max="15104" width="11" style="29"/>
    <col min="15105" max="15105" width="5.625" style="29" customWidth="1"/>
    <col min="15106" max="15106" width="8.625" style="29" customWidth="1"/>
    <col min="15107" max="15107" width="46.625" style="29" customWidth="1"/>
    <col min="15108" max="15108" width="35.625" style="29" customWidth="1"/>
    <col min="15109" max="15109" width="15.625" style="29" customWidth="1"/>
    <col min="15110" max="15110" width="10.625" style="29" customWidth="1"/>
    <col min="15111" max="15111" width="15.625" style="29" customWidth="1"/>
    <col min="15112" max="15112" width="17.625" style="29" customWidth="1"/>
    <col min="15113" max="15113" width="22.625" style="29" customWidth="1"/>
    <col min="15114" max="15114" width="2.625" style="29" customWidth="1"/>
    <col min="15115" max="15115" width="11" style="29"/>
    <col min="15116" max="15117" width="15.625" style="29" customWidth="1"/>
    <col min="15118" max="15119" width="11" style="29"/>
    <col min="15120" max="15120" width="11.375" style="29" bestFit="1" customWidth="1"/>
    <col min="15121" max="15360" width="11" style="29"/>
    <col min="15361" max="15361" width="5.625" style="29" customWidth="1"/>
    <col min="15362" max="15362" width="8.625" style="29" customWidth="1"/>
    <col min="15363" max="15363" width="46.625" style="29" customWidth="1"/>
    <col min="15364" max="15364" width="35.625" style="29" customWidth="1"/>
    <col min="15365" max="15365" width="15.625" style="29" customWidth="1"/>
    <col min="15366" max="15366" width="10.625" style="29" customWidth="1"/>
    <col min="15367" max="15367" width="15.625" style="29" customWidth="1"/>
    <col min="15368" max="15368" width="17.625" style="29" customWidth="1"/>
    <col min="15369" max="15369" width="22.625" style="29" customWidth="1"/>
    <col min="15370" max="15370" width="2.625" style="29" customWidth="1"/>
    <col min="15371" max="15371" width="11" style="29"/>
    <col min="15372" max="15373" width="15.625" style="29" customWidth="1"/>
    <col min="15374" max="15375" width="11" style="29"/>
    <col min="15376" max="15376" width="11.375" style="29" bestFit="1" customWidth="1"/>
    <col min="15377" max="15616" width="11" style="29"/>
    <col min="15617" max="15617" width="5.625" style="29" customWidth="1"/>
    <col min="15618" max="15618" width="8.625" style="29" customWidth="1"/>
    <col min="15619" max="15619" width="46.625" style="29" customWidth="1"/>
    <col min="15620" max="15620" width="35.625" style="29" customWidth="1"/>
    <col min="15621" max="15621" width="15.625" style="29" customWidth="1"/>
    <col min="15622" max="15622" width="10.625" style="29" customWidth="1"/>
    <col min="15623" max="15623" width="15.625" style="29" customWidth="1"/>
    <col min="15624" max="15624" width="17.625" style="29" customWidth="1"/>
    <col min="15625" max="15625" width="22.625" style="29" customWidth="1"/>
    <col min="15626" max="15626" width="2.625" style="29" customWidth="1"/>
    <col min="15627" max="15627" width="11" style="29"/>
    <col min="15628" max="15629" width="15.625" style="29" customWidth="1"/>
    <col min="15630" max="15631" width="11" style="29"/>
    <col min="15632" max="15632" width="11.375" style="29" bestFit="1" customWidth="1"/>
    <col min="15633" max="15872" width="11" style="29"/>
    <col min="15873" max="15873" width="5.625" style="29" customWidth="1"/>
    <col min="15874" max="15874" width="8.625" style="29" customWidth="1"/>
    <col min="15875" max="15875" width="46.625" style="29" customWidth="1"/>
    <col min="15876" max="15876" width="35.625" style="29" customWidth="1"/>
    <col min="15877" max="15877" width="15.625" style="29" customWidth="1"/>
    <col min="15878" max="15878" width="10.625" style="29" customWidth="1"/>
    <col min="15879" max="15879" width="15.625" style="29" customWidth="1"/>
    <col min="15880" max="15880" width="17.625" style="29" customWidth="1"/>
    <col min="15881" max="15881" width="22.625" style="29" customWidth="1"/>
    <col min="15882" max="15882" width="2.625" style="29" customWidth="1"/>
    <col min="15883" max="15883" width="11" style="29"/>
    <col min="15884" max="15885" width="15.625" style="29" customWidth="1"/>
    <col min="15886" max="15887" width="11" style="29"/>
    <col min="15888" max="15888" width="11.375" style="29" bestFit="1" customWidth="1"/>
    <col min="15889" max="16128" width="11" style="29"/>
    <col min="16129" max="16129" width="5.625" style="29" customWidth="1"/>
    <col min="16130" max="16130" width="8.625" style="29" customWidth="1"/>
    <col min="16131" max="16131" width="46.625" style="29" customWidth="1"/>
    <col min="16132" max="16132" width="35.625" style="29" customWidth="1"/>
    <col min="16133" max="16133" width="15.625" style="29" customWidth="1"/>
    <col min="16134" max="16134" width="10.625" style="29" customWidth="1"/>
    <col min="16135" max="16135" width="15.625" style="29" customWidth="1"/>
    <col min="16136" max="16136" width="17.625" style="29" customWidth="1"/>
    <col min="16137" max="16137" width="22.625" style="29" customWidth="1"/>
    <col min="16138" max="16138" width="2.625" style="29" customWidth="1"/>
    <col min="16139" max="16139" width="11" style="29"/>
    <col min="16140" max="16141" width="15.625" style="29" customWidth="1"/>
    <col min="16142" max="16143" width="11" style="29"/>
    <col min="16144" max="16144" width="11.375" style="29" bestFit="1" customWidth="1"/>
    <col min="16145" max="16384" width="11" style="29"/>
  </cols>
  <sheetData>
    <row r="2" spans="2:9" ht="45" customHeight="1">
      <c r="D2" s="88" t="s">
        <v>37</v>
      </c>
      <c r="F2" s="89"/>
      <c r="G2" s="1611" t="s">
        <v>914</v>
      </c>
      <c r="H2" s="1611"/>
      <c r="I2" s="722">
        <f>B6</f>
        <v>1</v>
      </c>
    </row>
    <row r="3" spans="2:9" ht="17.25" customHeight="1">
      <c r="B3" s="79"/>
      <c r="C3" s="79"/>
      <c r="D3" s="79"/>
      <c r="E3" s="79"/>
      <c r="F3" s="78"/>
      <c r="G3" s="80"/>
      <c r="H3" s="80"/>
      <c r="I3" s="79"/>
    </row>
    <row r="4" spans="2:9" ht="17.25" customHeight="1">
      <c r="B4" s="81" t="s">
        <v>653</v>
      </c>
      <c r="C4" s="81" t="s">
        <v>64</v>
      </c>
      <c r="D4" s="81" t="s">
        <v>65</v>
      </c>
      <c r="E4" s="81" t="s">
        <v>66</v>
      </c>
      <c r="F4" s="81" t="s">
        <v>63</v>
      </c>
      <c r="G4" s="23" t="s">
        <v>67</v>
      </c>
      <c r="H4" s="23" t="s">
        <v>68</v>
      </c>
      <c r="I4" s="81" t="s">
        <v>69</v>
      </c>
    </row>
    <row r="5" spans="2:9" ht="17.25" customHeight="1">
      <c r="B5" s="78"/>
      <c r="C5" s="721"/>
      <c r="D5" s="79"/>
      <c r="E5" s="79"/>
      <c r="F5" s="78"/>
      <c r="G5" s="80"/>
      <c r="H5" s="80"/>
      <c r="I5" s="79"/>
    </row>
    <row r="6" spans="2:9" ht="17.25" customHeight="1">
      <c r="B6" s="81">
        <v>1</v>
      </c>
      <c r="C6" s="82" t="s">
        <v>1861</v>
      </c>
      <c r="D6" s="335"/>
      <c r="E6" s="82"/>
      <c r="F6" s="81"/>
      <c r="G6" s="83"/>
      <c r="H6" s="83"/>
      <c r="I6" s="82"/>
    </row>
    <row r="7" spans="2:9" ht="17.25" customHeight="1">
      <c r="B7" s="78"/>
      <c r="C7" s="84"/>
      <c r="D7" s="337"/>
      <c r="E7" s="79"/>
      <c r="F7" s="78"/>
      <c r="G7" s="336"/>
      <c r="H7" s="85"/>
      <c r="I7" s="337" t="s">
        <v>1866</v>
      </c>
    </row>
    <row r="8" spans="2:9" ht="17.25" customHeight="1">
      <c r="B8" s="86"/>
      <c r="C8" s="82" t="s">
        <v>1862</v>
      </c>
      <c r="D8" s="338" t="s">
        <v>1863</v>
      </c>
      <c r="E8" s="82">
        <v>1.05</v>
      </c>
      <c r="F8" s="81" t="s">
        <v>915</v>
      </c>
      <c r="G8" s="285">
        <v>410</v>
      </c>
      <c r="H8" s="83">
        <f>ROUNDDOWN((E8*G8),0)</f>
        <v>430</v>
      </c>
      <c r="I8" s="786" t="s">
        <v>954</v>
      </c>
    </row>
    <row r="9" spans="2:9" ht="17.25" customHeight="1">
      <c r="B9" s="78"/>
      <c r="C9" s="84"/>
      <c r="D9" s="337"/>
      <c r="E9" s="79"/>
      <c r="F9" s="78"/>
      <c r="G9" s="336"/>
      <c r="H9" s="85"/>
      <c r="I9" s="337"/>
    </row>
    <row r="10" spans="2:9" ht="17.25" customHeight="1">
      <c r="B10" s="86"/>
      <c r="C10" s="82" t="s">
        <v>1864</v>
      </c>
      <c r="D10" s="338"/>
      <c r="E10" s="82">
        <v>2.5000000000000001E-2</v>
      </c>
      <c r="F10" s="81" t="s">
        <v>953</v>
      </c>
      <c r="G10" s="285">
        <v>440</v>
      </c>
      <c r="H10" s="83">
        <f>ROUNDDOWN((E10*G10),0)</f>
        <v>11</v>
      </c>
      <c r="I10" s="786" t="s">
        <v>1867</v>
      </c>
    </row>
    <row r="11" spans="2:9" ht="17.25" customHeight="1">
      <c r="B11" s="78"/>
      <c r="C11" s="84"/>
      <c r="D11" s="337"/>
      <c r="E11" s="79"/>
      <c r="F11" s="78"/>
      <c r="G11" s="85"/>
      <c r="H11" s="85"/>
      <c r="I11" s="337" t="s">
        <v>957</v>
      </c>
    </row>
    <row r="12" spans="2:9" ht="17.25" customHeight="1">
      <c r="B12" s="86"/>
      <c r="C12" s="82" t="s">
        <v>1865</v>
      </c>
      <c r="D12" s="338"/>
      <c r="E12" s="82">
        <v>0.05</v>
      </c>
      <c r="F12" s="81" t="s">
        <v>956</v>
      </c>
      <c r="G12" s="93">
        <f>21100*1.1</f>
        <v>23210.000000000004</v>
      </c>
      <c r="H12" s="83">
        <f>ROUNDDOWN((E12*G12),0)</f>
        <v>1160</v>
      </c>
      <c r="I12" s="786" t="s">
        <v>981</v>
      </c>
    </row>
    <row r="13" spans="2:9" ht="17.25" customHeight="1">
      <c r="B13" s="78"/>
      <c r="C13" s="84"/>
      <c r="D13" s="337"/>
      <c r="E13" s="79"/>
      <c r="F13" s="78"/>
      <c r="G13" s="85"/>
      <c r="H13" s="85"/>
      <c r="I13" s="337"/>
    </row>
    <row r="14" spans="2:9" ht="17.25" customHeight="1">
      <c r="B14" s="86"/>
      <c r="C14" s="82"/>
      <c r="D14" s="338"/>
      <c r="E14" s="82"/>
      <c r="F14" s="81"/>
      <c r="G14" s="93"/>
      <c r="H14" s="83"/>
      <c r="I14" s="786"/>
    </row>
    <row r="15" spans="2:9" ht="17.25" customHeight="1">
      <c r="B15" s="78"/>
      <c r="C15" s="84"/>
      <c r="D15" s="79"/>
      <c r="E15" s="79"/>
      <c r="F15" s="78"/>
      <c r="G15" s="80"/>
      <c r="H15" s="85"/>
      <c r="I15" s="337"/>
    </row>
    <row r="16" spans="2:9" ht="17.25" customHeight="1">
      <c r="B16" s="81"/>
      <c r="C16" s="94" t="s">
        <v>958</v>
      </c>
      <c r="D16" s="1024" t="s">
        <v>959</v>
      </c>
      <c r="E16" s="82">
        <v>0.19</v>
      </c>
      <c r="F16" s="81" t="s">
        <v>960</v>
      </c>
      <c r="G16" s="1025">
        <f>SUM(H7:H12,0)</f>
        <v>1601</v>
      </c>
      <c r="H16" s="83">
        <f>ROUNDDOWN((E16*G16),0)</f>
        <v>304</v>
      </c>
      <c r="I16" s="786"/>
    </row>
    <row r="17" spans="2:17" ht="17.25" customHeight="1">
      <c r="B17" s="78"/>
      <c r="C17" s="84"/>
      <c r="D17" s="79"/>
      <c r="E17" s="79"/>
      <c r="F17" s="78"/>
      <c r="G17" s="80"/>
      <c r="H17" s="80"/>
      <c r="I17" s="337"/>
    </row>
    <row r="18" spans="2:17" ht="17.25" customHeight="1">
      <c r="B18" s="81"/>
      <c r="C18" s="82"/>
      <c r="D18" s="82"/>
      <c r="E18" s="82"/>
      <c r="F18" s="81"/>
      <c r="G18" s="83"/>
      <c r="H18" s="83"/>
      <c r="I18" s="786"/>
    </row>
    <row r="19" spans="2:17" ht="17.25" customHeight="1">
      <c r="B19" s="78"/>
      <c r="C19" s="84"/>
      <c r="D19" s="79"/>
      <c r="E19" s="79"/>
      <c r="F19" s="78"/>
      <c r="G19" s="80"/>
      <c r="H19" s="80"/>
      <c r="I19" s="337"/>
    </row>
    <row r="20" spans="2:17" ht="17.25" customHeight="1">
      <c r="B20" s="81"/>
      <c r="C20" s="82"/>
      <c r="D20" s="82"/>
      <c r="E20" s="82"/>
      <c r="F20" s="81"/>
      <c r="G20" s="83"/>
      <c r="H20" s="83"/>
      <c r="I20" s="787"/>
    </row>
    <row r="21" spans="2:17" ht="17.25" customHeight="1">
      <c r="B21" s="78"/>
      <c r="C21" s="84"/>
      <c r="D21" s="79"/>
      <c r="E21" s="79"/>
      <c r="F21" s="78"/>
      <c r="G21" s="80"/>
      <c r="H21" s="80"/>
      <c r="I21" s="337"/>
    </row>
    <row r="22" spans="2:17" ht="17.25" customHeight="1">
      <c r="B22" s="81"/>
      <c r="C22" s="82"/>
      <c r="D22" s="82"/>
      <c r="E22" s="82"/>
      <c r="F22" s="81"/>
      <c r="G22" s="295"/>
      <c r="H22" s="83"/>
      <c r="I22" s="786"/>
    </row>
    <row r="23" spans="2:17" ht="17.25" customHeight="1">
      <c r="B23" s="78"/>
      <c r="C23" s="84"/>
      <c r="D23" s="79"/>
      <c r="E23" s="79"/>
      <c r="F23" s="78"/>
      <c r="G23" s="80"/>
      <c r="H23" s="80"/>
      <c r="I23" s="337"/>
    </row>
    <row r="24" spans="2:17" ht="17.25" customHeight="1">
      <c r="B24" s="81"/>
      <c r="C24" s="82"/>
      <c r="D24" s="82"/>
      <c r="E24" s="82"/>
      <c r="F24" s="81"/>
      <c r="G24" s="83"/>
      <c r="H24" s="83"/>
      <c r="I24" s="786"/>
    </row>
    <row r="25" spans="2:17" ht="17.25" customHeight="1">
      <c r="B25" s="78"/>
      <c r="C25" s="84"/>
      <c r="D25" s="79"/>
      <c r="E25" s="79"/>
      <c r="F25" s="78"/>
      <c r="G25" s="80"/>
      <c r="H25" s="80"/>
      <c r="I25" s="337"/>
    </row>
    <row r="26" spans="2:17" ht="17.25" customHeight="1">
      <c r="B26" s="81"/>
      <c r="C26" s="82"/>
      <c r="D26" s="82"/>
      <c r="E26" s="82"/>
      <c r="F26" s="81"/>
      <c r="G26" s="83"/>
      <c r="H26" s="83"/>
      <c r="I26" s="787"/>
    </row>
    <row r="27" spans="2:17" ht="17.25" customHeight="1">
      <c r="B27" s="78"/>
      <c r="C27" s="84"/>
      <c r="D27" s="96"/>
      <c r="E27" s="79"/>
      <c r="F27" s="78"/>
      <c r="G27" s="80"/>
      <c r="H27" s="80"/>
      <c r="I27" s="337"/>
    </row>
    <row r="28" spans="2:17" ht="17.25" customHeight="1">
      <c r="B28" s="81"/>
      <c r="C28" s="82"/>
      <c r="D28" s="97"/>
      <c r="E28" s="82"/>
      <c r="F28" s="81"/>
      <c r="G28" s="83"/>
      <c r="H28" s="83"/>
      <c r="I28" s="786"/>
      <c r="K28" s="287"/>
      <c r="L28" s="288" t="s">
        <v>162</v>
      </c>
      <c r="M28" s="288" t="s">
        <v>163</v>
      </c>
      <c r="N28" s="289"/>
      <c r="O28" s="289" t="s">
        <v>320</v>
      </c>
      <c r="P28" s="289" t="s">
        <v>164</v>
      </c>
      <c r="Q28" s="289" t="s">
        <v>165</v>
      </c>
    </row>
    <row r="29" spans="2:17" ht="17.25" customHeight="1">
      <c r="B29" s="78"/>
      <c r="C29" s="84"/>
      <c r="D29" s="79"/>
      <c r="E29" s="79"/>
      <c r="F29" s="78"/>
      <c r="G29" s="80"/>
      <c r="H29" s="80"/>
      <c r="I29" s="934"/>
      <c r="K29" s="79"/>
      <c r="L29" s="78" t="s">
        <v>682</v>
      </c>
      <c r="M29" s="78" t="s">
        <v>735</v>
      </c>
      <c r="N29" s="79"/>
      <c r="O29" s="79"/>
      <c r="P29" s="79"/>
      <c r="Q29" s="79"/>
    </row>
    <row r="30" spans="2:17" ht="17.25" customHeight="1">
      <c r="B30" s="81"/>
      <c r="C30" s="94"/>
      <c r="D30" s="82"/>
      <c r="E30" s="82"/>
      <c r="F30" s="81"/>
      <c r="G30" s="83"/>
      <c r="H30" s="83"/>
      <c r="I30" s="935"/>
      <c r="K30" s="81">
        <f>C30</f>
        <v>0</v>
      </c>
      <c r="L30" s="83">
        <v>65600</v>
      </c>
      <c r="M30" s="285">
        <v>64500</v>
      </c>
      <c r="N30" s="285"/>
      <c r="O30" s="285">
        <f>AVERAGE(L30:M30)</f>
        <v>65050</v>
      </c>
      <c r="P30" s="82">
        <v>1</v>
      </c>
      <c r="Q30" s="82">
        <f>ROUND((O30*P30),2)</f>
        <v>65050</v>
      </c>
    </row>
    <row r="31" spans="2:17" ht="17.25" customHeight="1">
      <c r="B31" s="300"/>
      <c r="C31" s="84"/>
      <c r="D31" s="79"/>
      <c r="E31" s="79"/>
      <c r="F31" s="78"/>
      <c r="G31" s="80"/>
      <c r="H31" s="80"/>
      <c r="I31" s="79"/>
    </row>
    <row r="32" spans="2:17" ht="17.25" customHeight="1">
      <c r="B32" s="300"/>
      <c r="C32" s="82"/>
      <c r="D32" s="82"/>
      <c r="E32" s="82"/>
      <c r="F32" s="81"/>
      <c r="G32" s="83"/>
      <c r="H32" s="83"/>
      <c r="I32" s="123"/>
    </row>
    <row r="33" spans="2:17" ht="17.25" customHeight="1">
      <c r="B33" s="78"/>
      <c r="C33" s="84"/>
      <c r="D33" s="79"/>
      <c r="E33" s="79"/>
      <c r="F33" s="78"/>
      <c r="G33" s="80"/>
      <c r="H33" s="80"/>
      <c r="I33" s="79"/>
    </row>
    <row r="34" spans="2:17" ht="17.25" customHeight="1">
      <c r="B34" s="81"/>
      <c r="C34" s="82"/>
      <c r="D34" s="82"/>
      <c r="E34" s="82"/>
      <c r="F34" s="81"/>
      <c r="G34" s="83"/>
      <c r="H34" s="83"/>
      <c r="I34" s="92"/>
    </row>
    <row r="35" spans="2:17" ht="17.25" customHeight="1">
      <c r="B35" s="78"/>
      <c r="C35" s="84"/>
      <c r="D35" s="79"/>
      <c r="E35" s="79"/>
      <c r="F35" s="78"/>
      <c r="G35" s="80"/>
      <c r="H35" s="80"/>
      <c r="I35" s="79"/>
    </row>
    <row r="36" spans="2:17" ht="17.25" customHeight="1">
      <c r="B36" s="81"/>
      <c r="C36" s="82"/>
      <c r="D36" s="82"/>
      <c r="E36" s="82"/>
      <c r="F36" s="81"/>
      <c r="G36" s="83"/>
      <c r="H36" s="83"/>
      <c r="I36" s="92"/>
      <c r="L36" s="788"/>
      <c r="M36" s="788"/>
      <c r="N36" s="87"/>
      <c r="O36" s="87"/>
      <c r="P36" s="87"/>
      <c r="Q36" s="87"/>
    </row>
    <row r="37" spans="2:17" ht="17.25" customHeight="1">
      <c r="B37" s="300"/>
      <c r="C37" s="84"/>
      <c r="D37" s="79"/>
      <c r="E37" s="79"/>
      <c r="F37" s="78"/>
      <c r="G37" s="80"/>
      <c r="H37" s="80"/>
      <c r="I37" s="79"/>
      <c r="L37" s="87"/>
      <c r="M37" s="87"/>
    </row>
    <row r="38" spans="2:17" ht="17.25" customHeight="1">
      <c r="B38" s="300"/>
      <c r="C38" s="82"/>
      <c r="D38" s="82"/>
      <c r="E38" s="82"/>
      <c r="F38" s="81"/>
      <c r="G38" s="83"/>
      <c r="H38" s="83"/>
      <c r="I38" s="92"/>
      <c r="K38" s="87"/>
      <c r="L38" s="789"/>
      <c r="M38" s="790"/>
      <c r="N38" s="790"/>
      <c r="O38" s="790"/>
    </row>
    <row r="39" spans="2:17" ht="17.25" customHeight="1">
      <c r="B39" s="78"/>
      <c r="C39" s="84"/>
      <c r="D39" s="79"/>
      <c r="E39" s="79"/>
      <c r="F39" s="78"/>
      <c r="G39" s="80"/>
      <c r="H39" s="80"/>
      <c r="I39" s="79"/>
    </row>
    <row r="40" spans="2:17" ht="17.25" customHeight="1">
      <c r="B40" s="81"/>
      <c r="C40" s="82"/>
      <c r="D40" s="82"/>
      <c r="E40" s="82"/>
      <c r="F40" s="81"/>
      <c r="G40" s="83"/>
      <c r="H40" s="83"/>
      <c r="I40" s="123"/>
    </row>
    <row r="41" spans="2:17" ht="17.25" customHeight="1">
      <c r="B41" s="78"/>
      <c r="C41" s="84"/>
      <c r="D41" s="79"/>
      <c r="E41" s="79"/>
      <c r="F41" s="78"/>
      <c r="G41" s="80"/>
      <c r="H41" s="80"/>
      <c r="I41" s="79"/>
    </row>
    <row r="42" spans="2:17" ht="17.25" customHeight="1">
      <c r="B42" s="86"/>
      <c r="C42" s="81" t="s">
        <v>45</v>
      </c>
      <c r="D42" s="81"/>
      <c r="E42" s="82"/>
      <c r="F42" s="81"/>
      <c r="G42" s="83"/>
      <c r="H42" s="83">
        <f>SUM(H7:H40)</f>
        <v>1905</v>
      </c>
      <c r="I42" s="98"/>
    </row>
    <row r="43" spans="2:17" ht="17.25" customHeight="1">
      <c r="B43" s="78"/>
      <c r="C43" s="79"/>
      <c r="D43" s="79"/>
      <c r="E43" s="79"/>
      <c r="F43" s="78"/>
      <c r="G43" s="80"/>
      <c r="H43" s="99"/>
      <c r="I43" s="79"/>
    </row>
    <row r="44" spans="2:17" ht="17.25" customHeight="1">
      <c r="B44" s="81"/>
      <c r="C44" s="81" t="s">
        <v>46</v>
      </c>
      <c r="D44" s="82"/>
      <c r="E44" s="82"/>
      <c r="F44" s="81"/>
      <c r="G44" s="23" t="s">
        <v>654</v>
      </c>
      <c r="H44" s="100">
        <f>ROUND(H42,-1)</f>
        <v>1910</v>
      </c>
      <c r="I44" s="82"/>
    </row>
    <row r="45" spans="2:17" ht="45" customHeight="1">
      <c r="D45" s="88" t="s">
        <v>37</v>
      </c>
      <c r="F45" s="89"/>
      <c r="G45" s="1611" t="s">
        <v>914</v>
      </c>
      <c r="H45" s="1611"/>
      <c r="I45" s="722">
        <f>B49</f>
        <v>2</v>
      </c>
    </row>
    <row r="46" spans="2:17" ht="17.25" customHeight="1">
      <c r="B46" s="79"/>
      <c r="C46" s="79"/>
      <c r="D46" s="79"/>
      <c r="E46" s="79"/>
      <c r="F46" s="78"/>
      <c r="G46" s="80"/>
      <c r="H46" s="80"/>
      <c r="I46" s="79"/>
    </row>
    <row r="47" spans="2:17" ht="17.25" customHeight="1">
      <c r="B47" s="81" t="s">
        <v>653</v>
      </c>
      <c r="C47" s="81" t="s">
        <v>64</v>
      </c>
      <c r="D47" s="81" t="s">
        <v>65</v>
      </c>
      <c r="E47" s="81" t="s">
        <v>66</v>
      </c>
      <c r="F47" s="81" t="s">
        <v>63</v>
      </c>
      <c r="G47" s="23" t="s">
        <v>67</v>
      </c>
      <c r="H47" s="23" t="s">
        <v>68</v>
      </c>
      <c r="I47" s="81" t="s">
        <v>69</v>
      </c>
    </row>
    <row r="48" spans="2:17" ht="17.25" customHeight="1">
      <c r="B48" s="78"/>
      <c r="C48" s="721" t="s">
        <v>961</v>
      </c>
      <c r="D48" s="79"/>
      <c r="E48" s="79"/>
      <c r="F48" s="78"/>
      <c r="G48" s="80"/>
      <c r="H48" s="80"/>
      <c r="I48" s="79"/>
    </row>
    <row r="49" spans="2:9" ht="17.25" customHeight="1">
      <c r="B49" s="81">
        <f>B6+1</f>
        <v>2</v>
      </c>
      <c r="C49" s="82" t="s">
        <v>962</v>
      </c>
      <c r="D49" s="335"/>
      <c r="E49" s="82"/>
      <c r="F49" s="81"/>
      <c r="G49" s="83"/>
      <c r="H49" s="83"/>
      <c r="I49" s="82"/>
    </row>
    <row r="50" spans="2:9" ht="17.25" customHeight="1">
      <c r="B50" s="78"/>
      <c r="C50" s="84"/>
      <c r="D50" s="337"/>
      <c r="E50" s="79"/>
      <c r="F50" s="78"/>
      <c r="G50" s="336"/>
      <c r="H50" s="85"/>
      <c r="I50" s="337"/>
    </row>
    <row r="51" spans="2:9" ht="17.25" customHeight="1">
      <c r="B51" s="86"/>
      <c r="C51" s="82" t="s">
        <v>961</v>
      </c>
      <c r="D51" s="338" t="s">
        <v>962</v>
      </c>
      <c r="E51" s="82">
        <v>1.05</v>
      </c>
      <c r="F51" s="81" t="s">
        <v>964</v>
      </c>
      <c r="G51" s="285">
        <f>材料単価比較!L6</f>
        <v>150</v>
      </c>
      <c r="H51" s="83">
        <f>ROUNDDOWN((E51*G51),0)</f>
        <v>157</v>
      </c>
      <c r="I51" s="786" t="s">
        <v>954</v>
      </c>
    </row>
    <row r="52" spans="2:9" ht="17.25" customHeight="1">
      <c r="B52" s="78"/>
      <c r="C52" s="84"/>
      <c r="D52" s="337"/>
      <c r="E52" s="79"/>
      <c r="F52" s="78"/>
      <c r="G52" s="336"/>
      <c r="H52" s="85"/>
      <c r="I52" s="337"/>
    </row>
    <row r="53" spans="2:9" ht="17.25" customHeight="1">
      <c r="B53" s="86"/>
      <c r="C53" s="82" t="s">
        <v>952</v>
      </c>
      <c r="D53" s="338" t="s">
        <v>963</v>
      </c>
      <c r="E53" s="82">
        <v>0.02</v>
      </c>
      <c r="F53" s="81" t="s">
        <v>965</v>
      </c>
      <c r="G53" s="285">
        <f>材料単価比較!L5</f>
        <v>1594</v>
      </c>
      <c r="H53" s="83">
        <f>ROUNDDOWN((E53*G53),0)</f>
        <v>31</v>
      </c>
      <c r="I53" s="786" t="s">
        <v>954</v>
      </c>
    </row>
    <row r="54" spans="2:9" ht="17.25" customHeight="1">
      <c r="B54" s="78"/>
      <c r="C54" s="84"/>
      <c r="D54" s="337"/>
      <c r="E54" s="79"/>
      <c r="F54" s="78"/>
      <c r="G54" s="85"/>
      <c r="H54" s="85"/>
      <c r="I54" s="337" t="s">
        <v>957</v>
      </c>
    </row>
    <row r="55" spans="2:9" ht="17.25" customHeight="1">
      <c r="B55" s="86"/>
      <c r="C55" s="82" t="s">
        <v>955</v>
      </c>
      <c r="D55" s="338"/>
      <c r="E55" s="82">
        <v>1.4999999999999999E-2</v>
      </c>
      <c r="F55" s="81" t="s">
        <v>956</v>
      </c>
      <c r="G55" s="93">
        <f>21100*1.1</f>
        <v>23210.000000000004</v>
      </c>
      <c r="H55" s="83">
        <f>ROUNDDOWN((E55*G55),0)</f>
        <v>348</v>
      </c>
      <c r="I55" s="786" t="s">
        <v>981</v>
      </c>
    </row>
    <row r="56" spans="2:9" ht="17.25" customHeight="1">
      <c r="B56" s="78"/>
      <c r="C56" s="84"/>
      <c r="D56" s="337"/>
      <c r="E56" s="79"/>
      <c r="F56" s="78"/>
      <c r="G56" s="85"/>
      <c r="H56" s="85"/>
      <c r="I56" s="337"/>
    </row>
    <row r="57" spans="2:9" ht="17.25" customHeight="1">
      <c r="B57" s="86"/>
      <c r="C57" s="82"/>
      <c r="D57" s="338"/>
      <c r="E57" s="82"/>
      <c r="F57" s="81"/>
      <c r="G57" s="93"/>
      <c r="H57" s="83"/>
      <c r="I57" s="786"/>
    </row>
    <row r="58" spans="2:9" ht="17.25" customHeight="1">
      <c r="B58" s="78"/>
      <c r="C58" s="84"/>
      <c r="D58" s="79"/>
      <c r="E58" s="79"/>
      <c r="F58" s="78"/>
      <c r="G58" s="80"/>
      <c r="H58" s="85"/>
      <c r="I58" s="337"/>
    </row>
    <row r="59" spans="2:9" ht="17.25" customHeight="1">
      <c r="B59" s="81"/>
      <c r="C59" s="94" t="s">
        <v>958</v>
      </c>
      <c r="D59" s="1024" t="s">
        <v>959</v>
      </c>
      <c r="E59" s="82">
        <v>0.19</v>
      </c>
      <c r="F59" s="81" t="s">
        <v>960</v>
      </c>
      <c r="G59" s="1025">
        <f>SUM(H50:H55,0)</f>
        <v>536</v>
      </c>
      <c r="H59" s="83">
        <f>ROUNDDOWN((E59*G59),0)</f>
        <v>101</v>
      </c>
      <c r="I59" s="786"/>
    </row>
    <row r="60" spans="2:9" ht="17.25" customHeight="1">
      <c r="B60" s="78"/>
      <c r="C60" s="84"/>
      <c r="D60" s="79"/>
      <c r="E60" s="79"/>
      <c r="F60" s="78"/>
      <c r="G60" s="80"/>
      <c r="H60" s="80"/>
      <c r="I60" s="337"/>
    </row>
    <row r="61" spans="2:9" ht="17.25" customHeight="1">
      <c r="B61" s="81"/>
      <c r="C61" s="82"/>
      <c r="D61" s="82"/>
      <c r="E61" s="82"/>
      <c r="F61" s="81"/>
      <c r="G61" s="83"/>
      <c r="H61" s="83"/>
      <c r="I61" s="786"/>
    </row>
    <row r="62" spans="2:9" ht="17.25" customHeight="1">
      <c r="B62" s="78"/>
      <c r="C62" s="84"/>
      <c r="D62" s="79"/>
      <c r="E62" s="79"/>
      <c r="F62" s="78"/>
      <c r="G62" s="80"/>
      <c r="H62" s="80"/>
      <c r="I62" s="337"/>
    </row>
    <row r="63" spans="2:9" ht="17.25" customHeight="1">
      <c r="B63" s="81"/>
      <c r="C63" s="82"/>
      <c r="D63" s="82"/>
      <c r="E63" s="82"/>
      <c r="F63" s="81"/>
      <c r="G63" s="83"/>
      <c r="H63" s="83"/>
      <c r="I63" s="787"/>
    </row>
    <row r="64" spans="2:9" ht="17.25" customHeight="1">
      <c r="B64" s="78"/>
      <c r="C64" s="84"/>
      <c r="D64" s="79"/>
      <c r="E64" s="79"/>
      <c r="F64" s="78"/>
      <c r="G64" s="80"/>
      <c r="H64" s="80"/>
      <c r="I64" s="337"/>
    </row>
    <row r="65" spans="2:17" ht="17.25" customHeight="1">
      <c r="B65" s="81"/>
      <c r="C65" s="82"/>
      <c r="D65" s="82"/>
      <c r="E65" s="82"/>
      <c r="F65" s="81"/>
      <c r="G65" s="295"/>
      <c r="H65" s="83"/>
      <c r="I65" s="786"/>
    </row>
    <row r="66" spans="2:17" ht="17.25" customHeight="1">
      <c r="B66" s="78"/>
      <c r="C66" s="84"/>
      <c r="D66" s="79"/>
      <c r="E66" s="79"/>
      <c r="F66" s="78"/>
      <c r="G66" s="80"/>
      <c r="H66" s="80"/>
      <c r="I66" s="337"/>
    </row>
    <row r="67" spans="2:17" ht="17.25" customHeight="1">
      <c r="B67" s="81"/>
      <c r="C67" s="82"/>
      <c r="D67" s="82"/>
      <c r="E67" s="82"/>
      <c r="F67" s="81"/>
      <c r="G67" s="83"/>
      <c r="H67" s="83"/>
      <c r="I67" s="786"/>
    </row>
    <row r="68" spans="2:17" ht="17.25" customHeight="1">
      <c r="B68" s="78"/>
      <c r="C68" s="84"/>
      <c r="D68" s="79"/>
      <c r="E68" s="79"/>
      <c r="F68" s="78"/>
      <c r="G68" s="80"/>
      <c r="H68" s="80"/>
      <c r="I68" s="337"/>
    </row>
    <row r="69" spans="2:17" ht="17.25" customHeight="1">
      <c r="B69" s="81"/>
      <c r="C69" s="82"/>
      <c r="D69" s="82"/>
      <c r="E69" s="82"/>
      <c r="F69" s="81"/>
      <c r="G69" s="83"/>
      <c r="H69" s="83"/>
      <c r="I69" s="787"/>
    </row>
    <row r="70" spans="2:17" ht="17.25" customHeight="1">
      <c r="B70" s="78"/>
      <c r="C70" s="84"/>
      <c r="D70" s="96"/>
      <c r="E70" s="79"/>
      <c r="F70" s="78"/>
      <c r="G70" s="80"/>
      <c r="H70" s="80"/>
      <c r="I70" s="337"/>
    </row>
    <row r="71" spans="2:17" ht="17.25" customHeight="1">
      <c r="B71" s="81"/>
      <c r="C71" s="82"/>
      <c r="D71" s="97"/>
      <c r="E71" s="82"/>
      <c r="F71" s="81"/>
      <c r="G71" s="83"/>
      <c r="H71" s="83"/>
      <c r="I71" s="786"/>
      <c r="K71" s="287"/>
      <c r="L71" s="288" t="s">
        <v>162</v>
      </c>
      <c r="M71" s="288" t="s">
        <v>163</v>
      </c>
      <c r="N71" s="289"/>
      <c r="O71" s="289" t="s">
        <v>320</v>
      </c>
      <c r="P71" s="289" t="s">
        <v>164</v>
      </c>
      <c r="Q71" s="289" t="s">
        <v>165</v>
      </c>
    </row>
    <row r="72" spans="2:17" ht="17.25" customHeight="1">
      <c r="B72" s="78"/>
      <c r="C72" s="84"/>
      <c r="D72" s="79"/>
      <c r="E72" s="79"/>
      <c r="F72" s="78"/>
      <c r="G72" s="80"/>
      <c r="H72" s="80"/>
      <c r="I72" s="934"/>
      <c r="K72" s="79"/>
      <c r="L72" s="78" t="s">
        <v>682</v>
      </c>
      <c r="M72" s="78" t="s">
        <v>735</v>
      </c>
      <c r="N72" s="79"/>
      <c r="O72" s="79"/>
      <c r="P72" s="79"/>
      <c r="Q72" s="79"/>
    </row>
    <row r="73" spans="2:17" ht="17.25" customHeight="1">
      <c r="B73" s="81"/>
      <c r="C73" s="94"/>
      <c r="D73" s="82"/>
      <c r="E73" s="82"/>
      <c r="F73" s="81"/>
      <c r="G73" s="83"/>
      <c r="H73" s="83"/>
      <c r="I73" s="935"/>
      <c r="K73" s="81">
        <f>C73</f>
        <v>0</v>
      </c>
      <c r="L73" s="83">
        <v>65600</v>
      </c>
      <c r="M73" s="285">
        <v>64500</v>
      </c>
      <c r="N73" s="285"/>
      <c r="O73" s="285">
        <f>AVERAGE(L73:M73)</f>
        <v>65050</v>
      </c>
      <c r="P73" s="82">
        <v>1</v>
      </c>
      <c r="Q73" s="82">
        <f>ROUND((O73*P73),2)</f>
        <v>65050</v>
      </c>
    </row>
    <row r="74" spans="2:17" ht="17.25" customHeight="1">
      <c r="B74" s="300"/>
      <c r="C74" s="84"/>
      <c r="D74" s="79"/>
      <c r="E74" s="79"/>
      <c r="F74" s="78"/>
      <c r="G74" s="80"/>
      <c r="H74" s="80"/>
      <c r="I74" s="79"/>
    </row>
    <row r="75" spans="2:17" ht="17.25" customHeight="1">
      <c r="B75" s="300"/>
      <c r="C75" s="82"/>
      <c r="D75" s="82"/>
      <c r="E75" s="82"/>
      <c r="F75" s="81"/>
      <c r="G75" s="83"/>
      <c r="H75" s="83"/>
      <c r="I75" s="123"/>
    </row>
    <row r="76" spans="2:17" ht="17.25" customHeight="1">
      <c r="B76" s="78"/>
      <c r="C76" s="84"/>
      <c r="D76" s="79"/>
      <c r="E76" s="79"/>
      <c r="F76" s="78"/>
      <c r="G76" s="80"/>
      <c r="H76" s="80"/>
      <c r="I76" s="79"/>
    </row>
    <row r="77" spans="2:17" ht="17.25" customHeight="1">
      <c r="B77" s="81"/>
      <c r="C77" s="82"/>
      <c r="D77" s="82"/>
      <c r="E77" s="82"/>
      <c r="F77" s="81"/>
      <c r="G77" s="83"/>
      <c r="H77" s="83"/>
      <c r="I77" s="92"/>
    </row>
    <row r="78" spans="2:17" ht="17.25" customHeight="1">
      <c r="B78" s="78"/>
      <c r="C78" s="84"/>
      <c r="D78" s="79"/>
      <c r="E78" s="79"/>
      <c r="F78" s="78"/>
      <c r="G78" s="80"/>
      <c r="H78" s="80"/>
      <c r="I78" s="79"/>
    </row>
    <row r="79" spans="2:17" ht="17.25" customHeight="1">
      <c r="B79" s="81"/>
      <c r="C79" s="82"/>
      <c r="D79" s="82"/>
      <c r="E79" s="82"/>
      <c r="F79" s="81"/>
      <c r="G79" s="83"/>
      <c r="H79" s="83"/>
      <c r="I79" s="92"/>
      <c r="L79" s="788"/>
      <c r="M79" s="788"/>
      <c r="N79" s="87"/>
      <c r="O79" s="87"/>
      <c r="P79" s="87"/>
      <c r="Q79" s="87"/>
    </row>
    <row r="80" spans="2:17" ht="17.25" customHeight="1">
      <c r="B80" s="300"/>
      <c r="C80" s="84"/>
      <c r="D80" s="79"/>
      <c r="E80" s="79"/>
      <c r="F80" s="78"/>
      <c r="G80" s="80"/>
      <c r="H80" s="80"/>
      <c r="I80" s="79"/>
      <c r="L80" s="87"/>
      <c r="M80" s="87"/>
    </row>
    <row r="81" spans="2:15" ht="17.25" customHeight="1">
      <c r="B81" s="300"/>
      <c r="C81" s="82"/>
      <c r="D81" s="82"/>
      <c r="E81" s="82"/>
      <c r="F81" s="81"/>
      <c r="G81" s="83"/>
      <c r="H81" s="83"/>
      <c r="I81" s="92"/>
      <c r="K81" s="87"/>
      <c r="L81" s="789"/>
      <c r="M81" s="790"/>
      <c r="N81" s="790"/>
      <c r="O81" s="790"/>
    </row>
    <row r="82" spans="2:15" ht="17.25" customHeight="1">
      <c r="B82" s="78"/>
      <c r="C82" s="84"/>
      <c r="D82" s="79"/>
      <c r="E82" s="79"/>
      <c r="F82" s="78"/>
      <c r="G82" s="80"/>
      <c r="H82" s="80"/>
      <c r="I82" s="79"/>
    </row>
    <row r="83" spans="2:15" ht="17.25" customHeight="1">
      <c r="B83" s="81"/>
      <c r="C83" s="82"/>
      <c r="D83" s="82"/>
      <c r="E83" s="82"/>
      <c r="F83" s="81"/>
      <c r="G83" s="83"/>
      <c r="H83" s="83"/>
      <c r="I83" s="123"/>
    </row>
    <row r="84" spans="2:15" ht="17.25" customHeight="1">
      <c r="B84" s="78"/>
      <c r="C84" s="84"/>
      <c r="D84" s="79"/>
      <c r="E84" s="79"/>
      <c r="F84" s="78"/>
      <c r="G84" s="80"/>
      <c r="H84" s="80"/>
      <c r="I84" s="79"/>
    </row>
    <row r="85" spans="2:15" ht="17.25" customHeight="1">
      <c r="B85" s="86"/>
      <c r="C85" s="81" t="s">
        <v>45</v>
      </c>
      <c r="D85" s="81"/>
      <c r="E85" s="82"/>
      <c r="F85" s="81"/>
      <c r="G85" s="83"/>
      <c r="H85" s="83">
        <f>SUM(H50:H83)</f>
        <v>637</v>
      </c>
      <c r="I85" s="98"/>
    </row>
    <row r="86" spans="2:15" ht="17.25" customHeight="1">
      <c r="B86" s="78"/>
      <c r="C86" s="79"/>
      <c r="D86" s="79"/>
      <c r="E86" s="79"/>
      <c r="F86" s="78"/>
      <c r="G86" s="80"/>
      <c r="H86" s="99"/>
      <c r="I86" s="79"/>
    </row>
    <row r="87" spans="2:15" ht="17.25" customHeight="1">
      <c r="B87" s="81"/>
      <c r="C87" s="81" t="s">
        <v>46</v>
      </c>
      <c r="D87" s="82"/>
      <c r="E87" s="82"/>
      <c r="F87" s="81"/>
      <c r="G87" s="23" t="s">
        <v>148</v>
      </c>
      <c r="H87" s="100">
        <f>ROUND(H85,-1)</f>
        <v>640</v>
      </c>
      <c r="I87" s="82"/>
    </row>
    <row r="88" spans="2:15" ht="45" customHeight="1">
      <c r="D88" s="88" t="s">
        <v>37</v>
      </c>
      <c r="F88" s="89"/>
      <c r="G88" s="1611" t="s">
        <v>966</v>
      </c>
      <c r="H88" s="1611"/>
      <c r="I88" s="722">
        <f>B92</f>
        <v>3</v>
      </c>
    </row>
    <row r="89" spans="2:15" ht="17.25" customHeight="1">
      <c r="B89" s="79"/>
      <c r="C89" s="79"/>
      <c r="D89" s="79"/>
      <c r="E89" s="79"/>
      <c r="F89" s="78"/>
      <c r="G89" s="80"/>
      <c r="H89" s="80"/>
      <c r="I89" s="79"/>
    </row>
    <row r="90" spans="2:15" ht="17.25" customHeight="1">
      <c r="B90" s="81" t="s">
        <v>655</v>
      </c>
      <c r="C90" s="81" t="s">
        <v>64</v>
      </c>
      <c r="D90" s="81" t="s">
        <v>65</v>
      </c>
      <c r="E90" s="81" t="s">
        <v>66</v>
      </c>
      <c r="F90" s="81" t="s">
        <v>63</v>
      </c>
      <c r="G90" s="23" t="s">
        <v>67</v>
      </c>
      <c r="H90" s="23" t="s">
        <v>68</v>
      </c>
      <c r="I90" s="81" t="s">
        <v>69</v>
      </c>
    </row>
    <row r="91" spans="2:15" ht="17.25" customHeight="1">
      <c r="B91" s="78"/>
      <c r="C91" s="721"/>
      <c r="D91" s="79"/>
      <c r="E91" s="79"/>
      <c r="F91" s="78"/>
      <c r="G91" s="80"/>
      <c r="H91" s="80"/>
      <c r="I91" s="79"/>
    </row>
    <row r="92" spans="2:15" ht="17.25" customHeight="1">
      <c r="B92" s="81">
        <f>B49+1</f>
        <v>3</v>
      </c>
      <c r="C92" s="82" t="s">
        <v>968</v>
      </c>
      <c r="D92" s="335"/>
      <c r="E92" s="82"/>
      <c r="F92" s="81"/>
      <c r="G92" s="83"/>
      <c r="H92" s="83"/>
      <c r="I92" s="82"/>
    </row>
    <row r="93" spans="2:15" ht="17.25" customHeight="1">
      <c r="B93" s="78"/>
      <c r="C93" s="84"/>
      <c r="D93" s="337"/>
      <c r="E93" s="79"/>
      <c r="F93" s="78"/>
      <c r="G93" s="336"/>
      <c r="H93" s="85"/>
      <c r="I93" s="337" t="s">
        <v>971</v>
      </c>
    </row>
    <row r="94" spans="2:15" ht="17.25" customHeight="1">
      <c r="B94" s="86"/>
      <c r="C94" s="82" t="s">
        <v>969</v>
      </c>
      <c r="D94" s="338" t="s">
        <v>967</v>
      </c>
      <c r="E94" s="82">
        <v>1.05</v>
      </c>
      <c r="F94" s="81" t="s">
        <v>970</v>
      </c>
      <c r="G94" s="285">
        <f>材料単価比較!L7/1.65</f>
        <v>2254.5454545454545</v>
      </c>
      <c r="H94" s="83">
        <f>ROUNDDOWN((E94*G94),0)</f>
        <v>2367</v>
      </c>
      <c r="I94" s="786" t="s">
        <v>954</v>
      </c>
    </row>
    <row r="95" spans="2:15" ht="17.25" customHeight="1">
      <c r="B95" s="78"/>
      <c r="C95" s="84"/>
      <c r="D95" s="337"/>
      <c r="E95" s="79"/>
      <c r="F95" s="78"/>
      <c r="G95" s="336"/>
      <c r="H95" s="85"/>
      <c r="I95" s="337"/>
    </row>
    <row r="96" spans="2:15" ht="17.25" customHeight="1">
      <c r="B96" s="86"/>
      <c r="C96" s="82" t="s">
        <v>972</v>
      </c>
      <c r="D96" s="338" t="s">
        <v>973</v>
      </c>
      <c r="E96" s="82">
        <v>2.5000000000000001E-2</v>
      </c>
      <c r="F96" s="81" t="s">
        <v>974</v>
      </c>
      <c r="G96" s="285">
        <v>355</v>
      </c>
      <c r="H96" s="83">
        <f>ROUNDDOWN((E96*G96),0)</f>
        <v>8</v>
      </c>
      <c r="I96" s="786" t="s">
        <v>980</v>
      </c>
    </row>
    <row r="97" spans="2:9" ht="17.25" customHeight="1">
      <c r="B97" s="78"/>
      <c r="C97" s="84"/>
      <c r="D97" s="337"/>
      <c r="E97" s="79"/>
      <c r="F97" s="78"/>
      <c r="G97" s="85"/>
      <c r="H97" s="85"/>
      <c r="I97" s="337" t="s">
        <v>957</v>
      </c>
    </row>
    <row r="98" spans="2:9" ht="17.25" customHeight="1">
      <c r="B98" s="86"/>
      <c r="C98" s="82" t="s">
        <v>975</v>
      </c>
      <c r="D98" s="338"/>
      <c r="E98" s="82">
        <v>0.06</v>
      </c>
      <c r="F98" s="81" t="s">
        <v>976</v>
      </c>
      <c r="G98" s="93">
        <f>21100*1.1</f>
        <v>23210.000000000004</v>
      </c>
      <c r="H98" s="83">
        <f>ROUNDDOWN((E98*G98),0)</f>
        <v>1392</v>
      </c>
      <c r="I98" s="786" t="s">
        <v>981</v>
      </c>
    </row>
    <row r="99" spans="2:9" ht="17.25" customHeight="1">
      <c r="B99" s="78"/>
      <c r="C99" s="84"/>
      <c r="D99" s="337"/>
      <c r="E99" s="79"/>
      <c r="F99" s="78"/>
      <c r="G99" s="85"/>
      <c r="H99" s="85"/>
      <c r="I99" s="337"/>
    </row>
    <row r="100" spans="2:9" ht="17.25" customHeight="1">
      <c r="B100" s="86"/>
      <c r="C100" s="82"/>
      <c r="D100" s="338"/>
      <c r="E100" s="82"/>
      <c r="F100" s="81"/>
      <c r="G100" s="93"/>
      <c r="H100" s="83"/>
      <c r="I100" s="786"/>
    </row>
    <row r="101" spans="2:9" ht="17.25" customHeight="1">
      <c r="B101" s="78"/>
      <c r="C101" s="84"/>
      <c r="D101" s="79"/>
      <c r="E101" s="79"/>
      <c r="F101" s="78"/>
      <c r="G101" s="80"/>
      <c r="H101" s="85"/>
      <c r="I101" s="337"/>
    </row>
    <row r="102" spans="2:9" ht="17.25" customHeight="1">
      <c r="B102" s="81"/>
      <c r="C102" s="94" t="s">
        <v>958</v>
      </c>
      <c r="D102" s="1024" t="s">
        <v>959</v>
      </c>
      <c r="E102" s="82">
        <v>0.19</v>
      </c>
      <c r="F102" s="81" t="s">
        <v>73</v>
      </c>
      <c r="G102" s="1025">
        <f>SUM(H93:H98,0)</f>
        <v>3767</v>
      </c>
      <c r="H102" s="83">
        <f>ROUNDDOWN((E102*G102),0)</f>
        <v>715</v>
      </c>
      <c r="I102" s="786"/>
    </row>
    <row r="103" spans="2:9" ht="17.25" customHeight="1">
      <c r="B103" s="78"/>
      <c r="C103" s="84"/>
      <c r="D103" s="79"/>
      <c r="E103" s="79"/>
      <c r="F103" s="78"/>
      <c r="G103" s="80"/>
      <c r="H103" s="80"/>
      <c r="I103" s="337"/>
    </row>
    <row r="104" spans="2:9" ht="17.25" customHeight="1">
      <c r="B104" s="81"/>
      <c r="C104" s="82"/>
      <c r="D104" s="82"/>
      <c r="E104" s="82"/>
      <c r="F104" s="81"/>
      <c r="G104" s="83"/>
      <c r="H104" s="83"/>
      <c r="I104" s="786"/>
    </row>
    <row r="105" spans="2:9" ht="17.25" customHeight="1">
      <c r="B105" s="78"/>
      <c r="C105" s="84"/>
      <c r="D105" s="79"/>
      <c r="E105" s="79"/>
      <c r="F105" s="78"/>
      <c r="G105" s="80"/>
      <c r="H105" s="80"/>
      <c r="I105" s="337"/>
    </row>
    <row r="106" spans="2:9" ht="17.25" customHeight="1">
      <c r="B106" s="81"/>
      <c r="C106" s="82"/>
      <c r="D106" s="82"/>
      <c r="E106" s="82"/>
      <c r="F106" s="81"/>
      <c r="G106" s="83"/>
      <c r="H106" s="83"/>
      <c r="I106" s="787"/>
    </row>
    <row r="107" spans="2:9" ht="17.25" customHeight="1">
      <c r="B107" s="78"/>
      <c r="C107" s="84"/>
      <c r="D107" s="79"/>
      <c r="E107" s="79"/>
      <c r="F107" s="78"/>
      <c r="G107" s="80"/>
      <c r="H107" s="80"/>
      <c r="I107" s="337"/>
    </row>
    <row r="108" spans="2:9" ht="17.25" customHeight="1">
      <c r="B108" s="81"/>
      <c r="C108" s="82"/>
      <c r="D108" s="82"/>
      <c r="E108" s="82"/>
      <c r="F108" s="81"/>
      <c r="G108" s="295"/>
      <c r="H108" s="83"/>
      <c r="I108" s="786"/>
    </row>
    <row r="109" spans="2:9" ht="17.25" customHeight="1">
      <c r="B109" s="78"/>
      <c r="C109" s="84"/>
      <c r="D109" s="79"/>
      <c r="E109" s="79"/>
      <c r="F109" s="78"/>
      <c r="G109" s="80"/>
      <c r="H109" s="80"/>
      <c r="I109" s="337"/>
    </row>
    <row r="110" spans="2:9" ht="17.25" customHeight="1">
      <c r="B110" s="81"/>
      <c r="C110" s="82"/>
      <c r="D110" s="82"/>
      <c r="E110" s="82"/>
      <c r="F110" s="81"/>
      <c r="G110" s="83"/>
      <c r="H110" s="83"/>
      <c r="I110" s="786"/>
    </row>
    <row r="111" spans="2:9" ht="17.25" customHeight="1">
      <c r="B111" s="78"/>
      <c r="C111" s="84"/>
      <c r="D111" s="79"/>
      <c r="E111" s="79"/>
      <c r="F111" s="78"/>
      <c r="G111" s="80"/>
      <c r="H111" s="80"/>
      <c r="I111" s="337"/>
    </row>
    <row r="112" spans="2:9" ht="17.25" customHeight="1">
      <c r="B112" s="81"/>
      <c r="C112" s="82"/>
      <c r="D112" s="82"/>
      <c r="E112" s="82"/>
      <c r="F112" s="81"/>
      <c r="G112" s="83"/>
      <c r="H112" s="83"/>
      <c r="I112" s="787"/>
    </row>
    <row r="113" spans="2:17" ht="17.25" customHeight="1">
      <c r="B113" s="78"/>
      <c r="C113" s="84"/>
      <c r="D113" s="96"/>
      <c r="E113" s="79"/>
      <c r="F113" s="78"/>
      <c r="G113" s="80"/>
      <c r="H113" s="80"/>
      <c r="I113" s="337"/>
    </row>
    <row r="114" spans="2:17" ht="17.25" customHeight="1">
      <c r="B114" s="81"/>
      <c r="C114" s="82"/>
      <c r="D114" s="97"/>
      <c r="E114" s="82"/>
      <c r="F114" s="81"/>
      <c r="G114" s="83"/>
      <c r="H114" s="83"/>
      <c r="I114" s="786"/>
      <c r="K114" s="287"/>
      <c r="L114" s="288" t="s">
        <v>162</v>
      </c>
      <c r="M114" s="288" t="s">
        <v>163</v>
      </c>
      <c r="N114" s="289"/>
      <c r="O114" s="289" t="s">
        <v>320</v>
      </c>
      <c r="P114" s="289" t="s">
        <v>164</v>
      </c>
      <c r="Q114" s="289" t="s">
        <v>165</v>
      </c>
    </row>
    <row r="115" spans="2:17" ht="17.25" customHeight="1">
      <c r="B115" s="78"/>
      <c r="C115" s="84"/>
      <c r="D115" s="79"/>
      <c r="E115" s="79"/>
      <c r="F115" s="78"/>
      <c r="G115" s="80"/>
      <c r="H115" s="80"/>
      <c r="I115" s="934"/>
      <c r="K115" s="79"/>
      <c r="L115" s="78" t="s">
        <v>682</v>
      </c>
      <c r="M115" s="78" t="s">
        <v>735</v>
      </c>
      <c r="N115" s="79"/>
      <c r="O115" s="79"/>
      <c r="P115" s="79"/>
      <c r="Q115" s="79"/>
    </row>
    <row r="116" spans="2:17" ht="17.25" customHeight="1">
      <c r="B116" s="81"/>
      <c r="C116" s="94"/>
      <c r="D116" s="82"/>
      <c r="E116" s="82"/>
      <c r="F116" s="81"/>
      <c r="G116" s="83"/>
      <c r="H116" s="83"/>
      <c r="I116" s="935"/>
      <c r="K116" s="81">
        <f>C116</f>
        <v>0</v>
      </c>
      <c r="L116" s="83">
        <v>65600</v>
      </c>
      <c r="M116" s="285">
        <v>64500</v>
      </c>
      <c r="N116" s="285"/>
      <c r="O116" s="285">
        <f>AVERAGE(L116:M116)</f>
        <v>65050</v>
      </c>
      <c r="P116" s="82">
        <v>1</v>
      </c>
      <c r="Q116" s="82">
        <f>ROUND((O116*P116),2)</f>
        <v>65050</v>
      </c>
    </row>
    <row r="117" spans="2:17" ht="17.25" customHeight="1">
      <c r="B117" s="300"/>
      <c r="C117" s="84"/>
      <c r="D117" s="79"/>
      <c r="E117" s="79"/>
      <c r="F117" s="78"/>
      <c r="G117" s="80"/>
      <c r="H117" s="80"/>
      <c r="I117" s="79"/>
    </row>
    <row r="118" spans="2:17" ht="17.25" customHeight="1">
      <c r="B118" s="300"/>
      <c r="C118" s="82"/>
      <c r="D118" s="82"/>
      <c r="E118" s="82"/>
      <c r="F118" s="81"/>
      <c r="G118" s="83"/>
      <c r="H118" s="83"/>
      <c r="I118" s="123"/>
    </row>
    <row r="119" spans="2:17" ht="17.25" customHeight="1">
      <c r="B119" s="78"/>
      <c r="C119" s="84"/>
      <c r="D119" s="79"/>
      <c r="E119" s="79"/>
      <c r="F119" s="78"/>
      <c r="G119" s="80"/>
      <c r="H119" s="80"/>
      <c r="I119" s="79"/>
    </row>
    <row r="120" spans="2:17" ht="17.25" customHeight="1">
      <c r="B120" s="81"/>
      <c r="C120" s="82"/>
      <c r="D120" s="82"/>
      <c r="E120" s="82"/>
      <c r="F120" s="81"/>
      <c r="G120" s="83"/>
      <c r="H120" s="83"/>
      <c r="I120" s="92"/>
    </row>
    <row r="121" spans="2:17" ht="17.25" customHeight="1">
      <c r="B121" s="78"/>
      <c r="C121" s="84"/>
      <c r="D121" s="79"/>
      <c r="E121" s="79"/>
      <c r="F121" s="78"/>
      <c r="G121" s="80"/>
      <c r="H121" s="80"/>
      <c r="I121" s="79"/>
    </row>
    <row r="122" spans="2:17" ht="17.25" customHeight="1">
      <c r="B122" s="81"/>
      <c r="C122" s="82"/>
      <c r="D122" s="82"/>
      <c r="E122" s="82"/>
      <c r="F122" s="81"/>
      <c r="G122" s="83"/>
      <c r="H122" s="83"/>
      <c r="I122" s="92"/>
      <c r="L122" s="788"/>
      <c r="M122" s="788"/>
      <c r="N122" s="87"/>
      <c r="O122" s="87"/>
      <c r="P122" s="87"/>
      <c r="Q122" s="87"/>
    </row>
    <row r="123" spans="2:17" ht="17.25" customHeight="1">
      <c r="B123" s="300"/>
      <c r="C123" s="84"/>
      <c r="D123" s="79"/>
      <c r="E123" s="79"/>
      <c r="F123" s="78"/>
      <c r="G123" s="80"/>
      <c r="H123" s="80"/>
      <c r="I123" s="79"/>
      <c r="L123" s="87"/>
      <c r="M123" s="87"/>
    </row>
    <row r="124" spans="2:17" ht="17.25" customHeight="1">
      <c r="B124" s="300"/>
      <c r="C124" s="82"/>
      <c r="D124" s="82"/>
      <c r="E124" s="82"/>
      <c r="F124" s="81"/>
      <c r="G124" s="83"/>
      <c r="H124" s="83"/>
      <c r="I124" s="92"/>
      <c r="K124" s="87"/>
      <c r="L124" s="789"/>
      <c r="M124" s="790"/>
      <c r="N124" s="790"/>
      <c r="O124" s="790"/>
    </row>
    <row r="125" spans="2:17" ht="17.25" customHeight="1">
      <c r="B125" s="78"/>
      <c r="C125" s="84"/>
      <c r="D125" s="79"/>
      <c r="E125" s="79"/>
      <c r="F125" s="78"/>
      <c r="G125" s="80"/>
      <c r="H125" s="80"/>
      <c r="I125" s="79"/>
    </row>
    <row r="126" spans="2:17" ht="17.25" customHeight="1">
      <c r="B126" s="81"/>
      <c r="C126" s="82"/>
      <c r="D126" s="82"/>
      <c r="E126" s="82"/>
      <c r="F126" s="81"/>
      <c r="G126" s="83"/>
      <c r="H126" s="83"/>
      <c r="I126" s="123"/>
    </row>
    <row r="127" spans="2:17" ht="17.25" customHeight="1">
      <c r="B127" s="78"/>
      <c r="C127" s="84"/>
      <c r="D127" s="79"/>
      <c r="E127" s="79"/>
      <c r="F127" s="78"/>
      <c r="G127" s="80"/>
      <c r="H127" s="80"/>
      <c r="I127" s="79"/>
    </row>
    <row r="128" spans="2:17" ht="17.25" customHeight="1">
      <c r="B128" s="86"/>
      <c r="C128" s="81" t="s">
        <v>45</v>
      </c>
      <c r="D128" s="81"/>
      <c r="E128" s="82"/>
      <c r="F128" s="81"/>
      <c r="G128" s="83"/>
      <c r="H128" s="83">
        <f>SUM(H93:H126)</f>
        <v>4482</v>
      </c>
      <c r="I128" s="98"/>
    </row>
    <row r="129" spans="2:9" ht="17.25" customHeight="1">
      <c r="B129" s="78"/>
      <c r="C129" s="79"/>
      <c r="D129" s="79"/>
      <c r="E129" s="79"/>
      <c r="F129" s="78"/>
      <c r="G129" s="80"/>
      <c r="H129" s="99"/>
      <c r="I129" s="79"/>
    </row>
    <row r="130" spans="2:9" ht="17.25" customHeight="1">
      <c r="B130" s="81"/>
      <c r="C130" s="81" t="s">
        <v>46</v>
      </c>
      <c r="D130" s="82"/>
      <c r="E130" s="82"/>
      <c r="F130" s="81"/>
      <c r="G130" s="23" t="s">
        <v>148</v>
      </c>
      <c r="H130" s="100">
        <f>ROUND(H128,-1)</f>
        <v>4480</v>
      </c>
      <c r="I130" s="82"/>
    </row>
    <row r="131" spans="2:9" ht="45" customHeight="1">
      <c r="D131" s="88" t="s">
        <v>37</v>
      </c>
      <c r="F131" s="89"/>
      <c r="G131" s="1611"/>
      <c r="H131" s="1611"/>
      <c r="I131" s="722">
        <f>B135</f>
        <v>4</v>
      </c>
    </row>
    <row r="132" spans="2:9" ht="17.25" customHeight="1">
      <c r="B132" s="79"/>
      <c r="C132" s="79"/>
      <c r="D132" s="79"/>
      <c r="E132" s="79"/>
      <c r="F132" s="78"/>
      <c r="G132" s="80"/>
      <c r="H132" s="80"/>
      <c r="I132" s="79"/>
    </row>
    <row r="133" spans="2:9" ht="17.25" customHeight="1">
      <c r="B133" s="81" t="s">
        <v>653</v>
      </c>
      <c r="C133" s="81" t="s">
        <v>64</v>
      </c>
      <c r="D133" s="81" t="s">
        <v>65</v>
      </c>
      <c r="E133" s="81" t="s">
        <v>66</v>
      </c>
      <c r="F133" s="81" t="s">
        <v>63</v>
      </c>
      <c r="G133" s="23" t="s">
        <v>67</v>
      </c>
      <c r="H133" s="23" t="s">
        <v>68</v>
      </c>
      <c r="I133" s="81" t="s">
        <v>69</v>
      </c>
    </row>
    <row r="134" spans="2:9" ht="17.25" customHeight="1">
      <c r="B134" s="78"/>
      <c r="C134" s="721"/>
      <c r="D134" s="79"/>
      <c r="E134" s="79"/>
      <c r="F134" s="78"/>
      <c r="G134" s="80"/>
      <c r="H134" s="80"/>
      <c r="I134" s="79"/>
    </row>
    <row r="135" spans="2:9" ht="17.25" customHeight="1">
      <c r="B135" s="81">
        <f>B92+1</f>
        <v>4</v>
      </c>
      <c r="C135" s="82" t="s">
        <v>977</v>
      </c>
      <c r="D135" s="335"/>
      <c r="E135" s="82"/>
      <c r="F135" s="81"/>
      <c r="G135" s="83"/>
      <c r="H135" s="83"/>
      <c r="I135" s="82"/>
    </row>
    <row r="136" spans="2:9" ht="17.25" customHeight="1">
      <c r="B136" s="78"/>
      <c r="C136" s="84"/>
      <c r="D136" s="337"/>
      <c r="E136" s="79"/>
      <c r="F136" s="78"/>
      <c r="G136" s="336"/>
      <c r="H136" s="85"/>
      <c r="I136" s="337" t="s">
        <v>971</v>
      </c>
    </row>
    <row r="137" spans="2:9" ht="17.25" customHeight="1">
      <c r="B137" s="86"/>
      <c r="C137" s="82" t="s">
        <v>978</v>
      </c>
      <c r="D137" s="338" t="s">
        <v>967</v>
      </c>
      <c r="E137" s="82">
        <v>1.05</v>
      </c>
      <c r="F137" s="81" t="s">
        <v>970</v>
      </c>
      <c r="G137" s="285">
        <f>材料単価比較!L7/1.65</f>
        <v>2254.5454545454545</v>
      </c>
      <c r="H137" s="83">
        <f>ROUNDDOWN((E137*G137),0)</f>
        <v>2367</v>
      </c>
      <c r="I137" s="786" t="s">
        <v>954</v>
      </c>
    </row>
    <row r="138" spans="2:9" ht="17.25" customHeight="1">
      <c r="B138" s="78"/>
      <c r="C138" s="84"/>
      <c r="D138" s="337"/>
      <c r="E138" s="79"/>
      <c r="F138" s="78"/>
      <c r="G138" s="336"/>
      <c r="H138" s="85"/>
      <c r="I138" s="337"/>
    </row>
    <row r="139" spans="2:9" ht="17.25" customHeight="1">
      <c r="B139" s="86"/>
      <c r="C139" s="82" t="s">
        <v>979</v>
      </c>
      <c r="D139" s="338"/>
      <c r="E139" s="82">
        <v>0.03</v>
      </c>
      <c r="F139" s="81" t="s">
        <v>974</v>
      </c>
      <c r="G139" s="285">
        <v>440</v>
      </c>
      <c r="H139" s="83">
        <f>ROUNDDOWN((E139*G139),0)</f>
        <v>13</v>
      </c>
      <c r="I139" s="786" t="s">
        <v>980</v>
      </c>
    </row>
    <row r="140" spans="2:9" ht="17.25" customHeight="1">
      <c r="B140" s="78"/>
      <c r="C140" s="84"/>
      <c r="D140" s="337"/>
      <c r="E140" s="79"/>
      <c r="F140" s="78"/>
      <c r="G140" s="85"/>
      <c r="H140" s="85"/>
      <c r="I140" s="337" t="s">
        <v>957</v>
      </c>
    </row>
    <row r="141" spans="2:9" ht="17.25" customHeight="1">
      <c r="B141" s="86"/>
      <c r="C141" s="82" t="s">
        <v>975</v>
      </c>
      <c r="D141" s="338"/>
      <c r="E141" s="82">
        <v>0.06</v>
      </c>
      <c r="F141" s="81" t="s">
        <v>976</v>
      </c>
      <c r="G141" s="93">
        <f>21100*1.1</f>
        <v>23210.000000000004</v>
      </c>
      <c r="H141" s="83">
        <f>ROUNDDOWN((E141*G141),0)</f>
        <v>1392</v>
      </c>
      <c r="I141" s="786" t="s">
        <v>981</v>
      </c>
    </row>
    <row r="142" spans="2:9" ht="17.25" customHeight="1">
      <c r="B142" s="78"/>
      <c r="C142" s="84"/>
      <c r="D142" s="337"/>
      <c r="E142" s="79"/>
      <c r="F142" s="78"/>
      <c r="G142" s="85"/>
      <c r="H142" s="85"/>
      <c r="I142" s="337"/>
    </row>
    <row r="143" spans="2:9" ht="17.25" customHeight="1">
      <c r="B143" s="86"/>
      <c r="C143" s="82"/>
      <c r="D143" s="338"/>
      <c r="E143" s="82"/>
      <c r="F143" s="81"/>
      <c r="G143" s="93"/>
      <c r="H143" s="83"/>
      <c r="I143" s="786"/>
    </row>
    <row r="144" spans="2:9" ht="17.25" customHeight="1">
      <c r="B144" s="78"/>
      <c r="C144" s="84"/>
      <c r="D144" s="79"/>
      <c r="E144" s="79"/>
      <c r="F144" s="78"/>
      <c r="G144" s="80"/>
      <c r="H144" s="85"/>
      <c r="I144" s="337"/>
    </row>
    <row r="145" spans="2:17" ht="17.25" customHeight="1">
      <c r="B145" s="81"/>
      <c r="C145" s="94" t="s">
        <v>958</v>
      </c>
      <c r="D145" s="1024" t="s">
        <v>959</v>
      </c>
      <c r="E145" s="82">
        <v>0.19</v>
      </c>
      <c r="F145" s="81" t="s">
        <v>73</v>
      </c>
      <c r="G145" s="1025">
        <f>SUM(H136:H141,0)</f>
        <v>3772</v>
      </c>
      <c r="H145" s="83">
        <f>ROUNDDOWN((E145*G145),0)</f>
        <v>716</v>
      </c>
      <c r="I145" s="786"/>
    </row>
    <row r="146" spans="2:17" ht="17.25" customHeight="1">
      <c r="B146" s="78"/>
      <c r="C146" s="84"/>
      <c r="D146" s="79"/>
      <c r="E146" s="79"/>
      <c r="F146" s="78"/>
      <c r="G146" s="80"/>
      <c r="H146" s="80"/>
      <c r="I146" s="337"/>
    </row>
    <row r="147" spans="2:17" ht="17.25" customHeight="1">
      <c r="B147" s="81"/>
      <c r="C147" s="82"/>
      <c r="D147" s="82"/>
      <c r="E147" s="82"/>
      <c r="F147" s="81"/>
      <c r="G147" s="83"/>
      <c r="H147" s="83"/>
      <c r="I147" s="786"/>
    </row>
    <row r="148" spans="2:17" ht="17.25" customHeight="1">
      <c r="B148" s="78"/>
      <c r="C148" s="84"/>
      <c r="D148" s="79"/>
      <c r="E148" s="79"/>
      <c r="F148" s="78"/>
      <c r="G148" s="80"/>
      <c r="H148" s="80"/>
      <c r="I148" s="337"/>
    </row>
    <row r="149" spans="2:17" ht="17.25" customHeight="1">
      <c r="B149" s="81"/>
      <c r="C149" s="82"/>
      <c r="D149" s="82"/>
      <c r="E149" s="82"/>
      <c r="F149" s="81"/>
      <c r="G149" s="83"/>
      <c r="H149" s="83"/>
      <c r="I149" s="787"/>
    </row>
    <row r="150" spans="2:17" ht="17.25" customHeight="1">
      <c r="B150" s="78"/>
      <c r="C150" s="84"/>
      <c r="D150" s="79"/>
      <c r="E150" s="79"/>
      <c r="F150" s="78"/>
      <c r="G150" s="80"/>
      <c r="H150" s="80"/>
      <c r="I150" s="337"/>
    </row>
    <row r="151" spans="2:17" ht="17.25" customHeight="1">
      <c r="B151" s="81"/>
      <c r="C151" s="82"/>
      <c r="D151" s="82"/>
      <c r="E151" s="82"/>
      <c r="F151" s="81"/>
      <c r="G151" s="295"/>
      <c r="H151" s="83"/>
      <c r="I151" s="786"/>
    </row>
    <row r="152" spans="2:17" ht="17.25" customHeight="1">
      <c r="B152" s="78"/>
      <c r="C152" s="84"/>
      <c r="D152" s="79"/>
      <c r="E152" s="79"/>
      <c r="F152" s="78"/>
      <c r="G152" s="80"/>
      <c r="H152" s="80"/>
      <c r="I152" s="337"/>
    </row>
    <row r="153" spans="2:17" ht="17.25" customHeight="1">
      <c r="B153" s="81"/>
      <c r="C153" s="82"/>
      <c r="D153" s="82"/>
      <c r="E153" s="82"/>
      <c r="F153" s="81"/>
      <c r="G153" s="83"/>
      <c r="H153" s="83"/>
      <c r="I153" s="786"/>
    </row>
    <row r="154" spans="2:17" ht="17.25" customHeight="1">
      <c r="B154" s="78"/>
      <c r="C154" s="84"/>
      <c r="D154" s="79"/>
      <c r="E154" s="79"/>
      <c r="F154" s="78"/>
      <c r="G154" s="80"/>
      <c r="H154" s="80"/>
      <c r="I154" s="337"/>
    </row>
    <row r="155" spans="2:17" ht="17.25" customHeight="1">
      <c r="B155" s="81"/>
      <c r="C155" s="82"/>
      <c r="D155" s="82"/>
      <c r="E155" s="82"/>
      <c r="F155" s="81"/>
      <c r="G155" s="83"/>
      <c r="H155" s="83"/>
      <c r="I155" s="787"/>
    </row>
    <row r="156" spans="2:17" ht="17.25" customHeight="1">
      <c r="B156" s="78"/>
      <c r="C156" s="84"/>
      <c r="D156" s="96"/>
      <c r="E156" s="79"/>
      <c r="F156" s="78"/>
      <c r="G156" s="80"/>
      <c r="H156" s="80"/>
      <c r="I156" s="337"/>
    </row>
    <row r="157" spans="2:17" ht="17.25" customHeight="1">
      <c r="B157" s="81"/>
      <c r="C157" s="82"/>
      <c r="D157" s="97"/>
      <c r="E157" s="82"/>
      <c r="F157" s="81"/>
      <c r="G157" s="83"/>
      <c r="H157" s="83"/>
      <c r="I157" s="786"/>
      <c r="K157" s="287"/>
      <c r="L157" s="288" t="s">
        <v>162</v>
      </c>
      <c r="M157" s="288" t="s">
        <v>163</v>
      </c>
      <c r="N157" s="289"/>
      <c r="O157" s="289" t="s">
        <v>320</v>
      </c>
      <c r="P157" s="289" t="s">
        <v>164</v>
      </c>
      <c r="Q157" s="289" t="s">
        <v>165</v>
      </c>
    </row>
    <row r="158" spans="2:17" ht="17.25" customHeight="1">
      <c r="B158" s="78"/>
      <c r="C158" s="84"/>
      <c r="D158" s="79"/>
      <c r="E158" s="79"/>
      <c r="F158" s="78"/>
      <c r="G158" s="80"/>
      <c r="H158" s="80"/>
      <c r="I158" s="934"/>
      <c r="K158" s="79"/>
      <c r="L158" s="78" t="s">
        <v>682</v>
      </c>
      <c r="M158" s="78" t="s">
        <v>735</v>
      </c>
      <c r="N158" s="79"/>
      <c r="O158" s="79"/>
      <c r="P158" s="79"/>
      <c r="Q158" s="79"/>
    </row>
    <row r="159" spans="2:17" ht="17.25" customHeight="1">
      <c r="B159" s="81"/>
      <c r="C159" s="94"/>
      <c r="D159" s="82"/>
      <c r="E159" s="82"/>
      <c r="F159" s="81"/>
      <c r="G159" s="83"/>
      <c r="H159" s="83"/>
      <c r="I159" s="935"/>
      <c r="K159" s="81">
        <f>C159</f>
        <v>0</v>
      </c>
      <c r="L159" s="83">
        <v>65600</v>
      </c>
      <c r="M159" s="285">
        <v>64500</v>
      </c>
      <c r="N159" s="285"/>
      <c r="O159" s="285">
        <f>AVERAGE(L159:M159)</f>
        <v>65050</v>
      </c>
      <c r="P159" s="82">
        <v>1</v>
      </c>
      <c r="Q159" s="82">
        <f>ROUND((O159*P159),2)</f>
        <v>65050</v>
      </c>
    </row>
    <row r="160" spans="2:17" ht="17.25" customHeight="1">
      <c r="B160" s="300"/>
      <c r="C160" s="84"/>
      <c r="D160" s="79"/>
      <c r="E160" s="79"/>
      <c r="F160" s="78"/>
      <c r="G160" s="80"/>
      <c r="H160" s="80"/>
      <c r="I160" s="79"/>
    </row>
    <row r="161" spans="2:17" ht="17.25" customHeight="1">
      <c r="B161" s="300"/>
      <c r="C161" s="82"/>
      <c r="D161" s="82"/>
      <c r="E161" s="82"/>
      <c r="F161" s="81"/>
      <c r="G161" s="83"/>
      <c r="H161" s="83"/>
      <c r="I161" s="123"/>
    </row>
    <row r="162" spans="2:17" ht="17.25" customHeight="1">
      <c r="B162" s="78"/>
      <c r="C162" s="84"/>
      <c r="D162" s="79"/>
      <c r="E162" s="79"/>
      <c r="F162" s="78"/>
      <c r="G162" s="80"/>
      <c r="H162" s="80"/>
      <c r="I162" s="79"/>
    </row>
    <row r="163" spans="2:17" ht="17.25" customHeight="1">
      <c r="B163" s="81"/>
      <c r="C163" s="82"/>
      <c r="D163" s="82"/>
      <c r="E163" s="82"/>
      <c r="F163" s="81"/>
      <c r="G163" s="83"/>
      <c r="H163" s="83"/>
      <c r="I163" s="92"/>
    </row>
    <row r="164" spans="2:17" ht="17.25" customHeight="1">
      <c r="B164" s="78"/>
      <c r="C164" s="84"/>
      <c r="D164" s="79"/>
      <c r="E164" s="79"/>
      <c r="F164" s="78"/>
      <c r="G164" s="80"/>
      <c r="H164" s="80"/>
      <c r="I164" s="79"/>
    </row>
    <row r="165" spans="2:17" ht="17.25" customHeight="1">
      <c r="B165" s="81"/>
      <c r="C165" s="82"/>
      <c r="D165" s="82"/>
      <c r="E165" s="82"/>
      <c r="F165" s="81"/>
      <c r="G165" s="83"/>
      <c r="H165" s="83"/>
      <c r="I165" s="92"/>
      <c r="L165" s="788"/>
      <c r="M165" s="788"/>
      <c r="N165" s="87"/>
      <c r="O165" s="87"/>
      <c r="P165" s="87"/>
      <c r="Q165" s="87"/>
    </row>
    <row r="166" spans="2:17" ht="17.25" customHeight="1">
      <c r="B166" s="300"/>
      <c r="C166" s="84"/>
      <c r="D166" s="79"/>
      <c r="E166" s="79"/>
      <c r="F166" s="78"/>
      <c r="G166" s="80"/>
      <c r="H166" s="80"/>
      <c r="I166" s="79"/>
      <c r="L166" s="87"/>
      <c r="M166" s="87"/>
    </row>
    <row r="167" spans="2:17" ht="17.25" customHeight="1">
      <c r="B167" s="300"/>
      <c r="C167" s="82"/>
      <c r="D167" s="82"/>
      <c r="E167" s="82"/>
      <c r="F167" s="81"/>
      <c r="G167" s="83"/>
      <c r="H167" s="83"/>
      <c r="I167" s="92"/>
      <c r="K167" s="87"/>
      <c r="L167" s="789"/>
      <c r="M167" s="790"/>
      <c r="N167" s="790"/>
      <c r="O167" s="790"/>
    </row>
    <row r="168" spans="2:17" ht="17.25" customHeight="1">
      <c r="B168" s="78"/>
      <c r="C168" s="84"/>
      <c r="D168" s="79"/>
      <c r="E168" s="79"/>
      <c r="F168" s="78"/>
      <c r="G168" s="80"/>
      <c r="H168" s="80"/>
      <c r="I168" s="79"/>
    </row>
    <row r="169" spans="2:17" ht="17.25" customHeight="1">
      <c r="B169" s="81"/>
      <c r="C169" s="82"/>
      <c r="D169" s="82"/>
      <c r="E169" s="82"/>
      <c r="F169" s="81"/>
      <c r="G169" s="83"/>
      <c r="H169" s="83"/>
      <c r="I169" s="123"/>
    </row>
    <row r="170" spans="2:17" ht="17.25" customHeight="1">
      <c r="B170" s="78"/>
      <c r="C170" s="84"/>
      <c r="D170" s="79"/>
      <c r="E170" s="79"/>
      <c r="F170" s="78"/>
      <c r="G170" s="80"/>
      <c r="H170" s="80"/>
      <c r="I170" s="79"/>
    </row>
    <row r="171" spans="2:17" ht="17.25" customHeight="1">
      <c r="B171" s="86"/>
      <c r="C171" s="81" t="s">
        <v>45</v>
      </c>
      <c r="D171" s="81"/>
      <c r="E171" s="82"/>
      <c r="F171" s="81"/>
      <c r="G171" s="83"/>
      <c r="H171" s="83">
        <f>SUM(H136:H169)</f>
        <v>4488</v>
      </c>
      <c r="I171" s="98"/>
    </row>
    <row r="172" spans="2:17" ht="17.25" customHeight="1">
      <c r="B172" s="78"/>
      <c r="C172" s="79"/>
      <c r="D172" s="79"/>
      <c r="E172" s="79"/>
      <c r="F172" s="78"/>
      <c r="G172" s="80"/>
      <c r="H172" s="99"/>
      <c r="I172" s="79"/>
    </row>
    <row r="173" spans="2:17" ht="17.25" customHeight="1">
      <c r="B173" s="81"/>
      <c r="C173" s="81" t="s">
        <v>46</v>
      </c>
      <c r="D173" s="82"/>
      <c r="E173" s="82"/>
      <c r="F173" s="81"/>
      <c r="G173" s="23" t="s">
        <v>148</v>
      </c>
      <c r="H173" s="100">
        <f>ROUND(H171,-1)</f>
        <v>4490</v>
      </c>
      <c r="I173" s="82"/>
    </row>
    <row r="174" spans="2:17" ht="45" customHeight="1">
      <c r="D174" s="88" t="s">
        <v>37</v>
      </c>
      <c r="F174" s="89"/>
      <c r="G174" s="1611"/>
      <c r="H174" s="1611"/>
      <c r="I174" s="722">
        <f>B178</f>
        <v>5</v>
      </c>
    </row>
    <row r="175" spans="2:17" ht="17.25" customHeight="1">
      <c r="B175" s="79"/>
      <c r="C175" s="79"/>
      <c r="D175" s="79"/>
      <c r="E175" s="79"/>
      <c r="F175" s="78"/>
      <c r="G175" s="80"/>
      <c r="H175" s="80"/>
      <c r="I175" s="79"/>
    </row>
    <row r="176" spans="2:17" ht="17.25" customHeight="1">
      <c r="B176" s="81" t="s">
        <v>38</v>
      </c>
      <c r="C176" s="81" t="s">
        <v>64</v>
      </c>
      <c r="D176" s="81" t="s">
        <v>65</v>
      </c>
      <c r="E176" s="81" t="s">
        <v>66</v>
      </c>
      <c r="F176" s="81" t="s">
        <v>63</v>
      </c>
      <c r="G176" s="23" t="s">
        <v>67</v>
      </c>
      <c r="H176" s="23" t="s">
        <v>68</v>
      </c>
      <c r="I176" s="81" t="s">
        <v>69</v>
      </c>
    </row>
    <row r="177" spans="2:9" ht="17.25" customHeight="1">
      <c r="B177" s="78"/>
      <c r="C177" s="721"/>
      <c r="D177" s="79"/>
      <c r="E177" s="79"/>
      <c r="F177" s="78"/>
      <c r="G177" s="80"/>
      <c r="H177" s="80"/>
      <c r="I177" s="79"/>
    </row>
    <row r="178" spans="2:9" ht="17.25" customHeight="1">
      <c r="B178" s="81">
        <f>B135+1</f>
        <v>5</v>
      </c>
      <c r="C178" s="82" t="s">
        <v>982</v>
      </c>
      <c r="D178" s="335"/>
      <c r="E178" s="82"/>
      <c r="F178" s="81"/>
      <c r="G178" s="83"/>
      <c r="H178" s="83"/>
      <c r="I178" s="82"/>
    </row>
    <row r="179" spans="2:9" ht="17.25" customHeight="1">
      <c r="B179" s="78"/>
      <c r="C179" s="84"/>
      <c r="D179" s="337"/>
      <c r="E179" s="79"/>
      <c r="F179" s="78"/>
      <c r="G179" s="336"/>
      <c r="H179" s="85"/>
      <c r="I179" s="337"/>
    </row>
    <row r="180" spans="2:9" ht="17.25" customHeight="1">
      <c r="B180" s="86"/>
      <c r="C180" s="82" t="s">
        <v>983</v>
      </c>
      <c r="D180" s="338" t="s">
        <v>984</v>
      </c>
      <c r="E180" s="82">
        <v>13.9</v>
      </c>
      <c r="F180" s="81" t="s">
        <v>985</v>
      </c>
      <c r="G180" s="285">
        <f>材料単価比較!L8</f>
        <v>14.8</v>
      </c>
      <c r="H180" s="83">
        <f>ROUNDDOWN((E180*G180),0)</f>
        <v>205</v>
      </c>
      <c r="I180" s="786" t="s">
        <v>954</v>
      </c>
    </row>
    <row r="181" spans="2:9" ht="17.25" customHeight="1">
      <c r="B181" s="78"/>
      <c r="C181" s="84"/>
      <c r="D181" s="337"/>
      <c r="E181" s="79"/>
      <c r="F181" s="78"/>
      <c r="G181" s="336"/>
      <c r="H181" s="85"/>
      <c r="I181" s="337"/>
    </row>
    <row r="182" spans="2:9" ht="17.25" customHeight="1">
      <c r="B182" s="86"/>
      <c r="C182" s="82" t="s">
        <v>986</v>
      </c>
      <c r="D182" s="338" t="s">
        <v>987</v>
      </c>
      <c r="E182" s="82">
        <v>3.5000000000000003E-2</v>
      </c>
      <c r="F182" s="81" t="s">
        <v>988</v>
      </c>
      <c r="G182" s="285">
        <f>材料単価比較!L9</f>
        <v>3800</v>
      </c>
      <c r="H182" s="83">
        <f t="shared" ref="H182" si="0">ROUNDDOWN((E182*G182),0)</f>
        <v>133</v>
      </c>
      <c r="I182" s="786" t="s">
        <v>954</v>
      </c>
    </row>
    <row r="183" spans="2:9" ht="17.25" customHeight="1">
      <c r="B183" s="78"/>
      <c r="C183" s="84"/>
      <c r="D183" s="337"/>
      <c r="E183" s="79"/>
      <c r="F183" s="78"/>
      <c r="G183" s="85"/>
      <c r="H183" s="85"/>
      <c r="I183" s="337" t="s">
        <v>957</v>
      </c>
    </row>
    <row r="184" spans="2:9" ht="17.25" customHeight="1">
      <c r="B184" s="86"/>
      <c r="C184" s="82" t="s">
        <v>989</v>
      </c>
      <c r="D184" s="338"/>
      <c r="E184" s="82">
        <v>4.4999999999999998E-2</v>
      </c>
      <c r="F184" s="81" t="s">
        <v>976</v>
      </c>
      <c r="G184" s="93">
        <f>27200*1.1</f>
        <v>29920.000000000004</v>
      </c>
      <c r="H184" s="83">
        <f t="shared" ref="H184" si="1">ROUNDDOWN((E184*G184),0)</f>
        <v>1346</v>
      </c>
      <c r="I184" s="786" t="s">
        <v>992</v>
      </c>
    </row>
    <row r="185" spans="2:9" ht="17.25" customHeight="1">
      <c r="B185" s="78"/>
      <c r="C185" s="84"/>
      <c r="D185" s="337"/>
      <c r="E185" s="79"/>
      <c r="F185" s="78"/>
      <c r="G185" s="85"/>
      <c r="H185" s="85"/>
      <c r="I185" s="337" t="s">
        <v>957</v>
      </c>
    </row>
    <row r="186" spans="2:9" ht="17.25" customHeight="1">
      <c r="B186" s="86"/>
      <c r="C186" s="82" t="s">
        <v>990</v>
      </c>
      <c r="D186" s="338"/>
      <c r="E186" s="82">
        <v>3.4000000000000002E-2</v>
      </c>
      <c r="F186" s="81" t="s">
        <v>976</v>
      </c>
      <c r="G186" s="93">
        <f>20000*1.1</f>
        <v>22000</v>
      </c>
      <c r="H186" s="83">
        <f t="shared" ref="H186" si="2">ROUNDDOWN((E186*G186),0)</f>
        <v>748</v>
      </c>
      <c r="I186" s="786" t="s">
        <v>993</v>
      </c>
    </row>
    <row r="187" spans="2:9" ht="17.25" customHeight="1">
      <c r="B187" s="78"/>
      <c r="C187" s="84"/>
      <c r="D187" s="79"/>
      <c r="E187" s="79"/>
      <c r="F187" s="78"/>
      <c r="G187" s="80"/>
      <c r="H187" s="80"/>
      <c r="I187" s="337"/>
    </row>
    <row r="188" spans="2:9" ht="17.25" customHeight="1">
      <c r="B188" s="81"/>
      <c r="C188" s="94"/>
      <c r="D188" s="82"/>
      <c r="E188" s="82"/>
      <c r="F188" s="81"/>
      <c r="G188" s="83"/>
      <c r="H188" s="83"/>
      <c r="I188" s="786"/>
    </row>
    <row r="189" spans="2:9" ht="17.25" customHeight="1">
      <c r="B189" s="78"/>
      <c r="C189" s="84"/>
      <c r="D189" s="79"/>
      <c r="E189" s="79"/>
      <c r="F189" s="78"/>
      <c r="G189" s="80"/>
      <c r="H189" s="85"/>
      <c r="I189" s="337"/>
    </row>
    <row r="190" spans="2:9" ht="17.25" customHeight="1">
      <c r="B190" s="81"/>
      <c r="C190" s="94" t="s">
        <v>958</v>
      </c>
      <c r="D190" s="1024" t="s">
        <v>991</v>
      </c>
      <c r="E190" s="82">
        <v>0.19</v>
      </c>
      <c r="F190" s="81" t="s">
        <v>73</v>
      </c>
      <c r="G190" s="1025">
        <f>SUM(H183:H186,0)</f>
        <v>2094</v>
      </c>
      <c r="H190" s="83">
        <f>ROUNDDOWN((E190*G190),0)</f>
        <v>397</v>
      </c>
      <c r="I190" s="786"/>
    </row>
    <row r="191" spans="2:9" ht="17.25" customHeight="1">
      <c r="B191" s="78"/>
      <c r="C191" s="84"/>
      <c r="D191" s="79"/>
      <c r="E191" s="79"/>
      <c r="F191" s="78"/>
      <c r="G191" s="80"/>
      <c r="H191" s="80"/>
      <c r="I191" s="337"/>
    </row>
    <row r="192" spans="2:9" ht="17.25" customHeight="1">
      <c r="B192" s="81"/>
      <c r="C192" s="82"/>
      <c r="D192" s="82"/>
      <c r="E192" s="82"/>
      <c r="F192" s="81"/>
      <c r="G192" s="83"/>
      <c r="H192" s="83"/>
      <c r="I192" s="787"/>
    </row>
    <row r="193" spans="2:17" ht="17.25" customHeight="1">
      <c r="B193" s="78"/>
      <c r="C193" s="84"/>
      <c r="D193" s="79"/>
      <c r="E193" s="79"/>
      <c r="F193" s="78"/>
      <c r="G193" s="80"/>
      <c r="H193" s="80"/>
      <c r="I193" s="337"/>
    </row>
    <row r="194" spans="2:17" ht="17.25" customHeight="1">
      <c r="B194" s="81"/>
      <c r="C194" s="82"/>
      <c r="D194" s="82"/>
      <c r="E194" s="82"/>
      <c r="F194" s="81"/>
      <c r="G194" s="295"/>
      <c r="H194" s="83"/>
      <c r="I194" s="786"/>
    </row>
    <row r="195" spans="2:17" ht="17.25" customHeight="1">
      <c r="B195" s="78"/>
      <c r="C195" s="84"/>
      <c r="D195" s="79"/>
      <c r="E195" s="79"/>
      <c r="F195" s="78"/>
      <c r="G195" s="80"/>
      <c r="H195" s="80"/>
      <c r="I195" s="337"/>
    </row>
    <row r="196" spans="2:17" ht="17.25" customHeight="1">
      <c r="B196" s="81"/>
      <c r="C196" s="82"/>
      <c r="D196" s="82"/>
      <c r="E196" s="82"/>
      <c r="F196" s="81"/>
      <c r="G196" s="83"/>
      <c r="H196" s="83"/>
      <c r="I196" s="786"/>
    </row>
    <row r="197" spans="2:17" ht="17.25" customHeight="1">
      <c r="B197" s="78"/>
      <c r="C197" s="84"/>
      <c r="D197" s="79"/>
      <c r="E197" s="79"/>
      <c r="F197" s="78"/>
      <c r="G197" s="80"/>
      <c r="H197" s="80"/>
      <c r="I197" s="337"/>
    </row>
    <row r="198" spans="2:17" ht="17.25" customHeight="1">
      <c r="B198" s="81"/>
      <c r="C198" s="82"/>
      <c r="D198" s="82"/>
      <c r="E198" s="82"/>
      <c r="F198" s="81"/>
      <c r="G198" s="83"/>
      <c r="H198" s="83"/>
      <c r="I198" s="787"/>
    </row>
    <row r="199" spans="2:17" ht="17.25" customHeight="1">
      <c r="B199" s="78"/>
      <c r="C199" s="84"/>
      <c r="D199" s="96"/>
      <c r="E199" s="79"/>
      <c r="F199" s="78"/>
      <c r="G199" s="80"/>
      <c r="H199" s="80"/>
      <c r="I199" s="337"/>
    </row>
    <row r="200" spans="2:17" ht="17.25" customHeight="1">
      <c r="B200" s="81"/>
      <c r="C200" s="82"/>
      <c r="D200" s="97"/>
      <c r="E200" s="82"/>
      <c r="F200" s="81"/>
      <c r="G200" s="83"/>
      <c r="H200" s="83"/>
      <c r="I200" s="786"/>
      <c r="K200" s="287"/>
      <c r="L200" s="288" t="s">
        <v>162</v>
      </c>
      <c r="M200" s="288" t="s">
        <v>163</v>
      </c>
      <c r="N200" s="289"/>
      <c r="O200" s="289" t="s">
        <v>320</v>
      </c>
      <c r="P200" s="289" t="s">
        <v>164</v>
      </c>
      <c r="Q200" s="289" t="s">
        <v>165</v>
      </c>
    </row>
    <row r="201" spans="2:17" ht="17.25" customHeight="1">
      <c r="B201" s="78"/>
      <c r="C201" s="84"/>
      <c r="D201" s="79"/>
      <c r="E201" s="79"/>
      <c r="F201" s="78"/>
      <c r="G201" s="80"/>
      <c r="H201" s="80"/>
      <c r="I201" s="934"/>
      <c r="K201" s="79"/>
      <c r="L201" s="78" t="s">
        <v>682</v>
      </c>
      <c r="M201" s="78" t="s">
        <v>735</v>
      </c>
      <c r="N201" s="79"/>
      <c r="O201" s="79"/>
      <c r="P201" s="79"/>
      <c r="Q201" s="79"/>
    </row>
    <row r="202" spans="2:17" ht="17.25" customHeight="1">
      <c r="B202" s="81"/>
      <c r="C202" s="94"/>
      <c r="D202" s="82"/>
      <c r="E202" s="82"/>
      <c r="F202" s="81"/>
      <c r="G202" s="83"/>
      <c r="H202" s="83"/>
      <c r="I202" s="935"/>
      <c r="K202" s="81">
        <f>C202</f>
        <v>0</v>
      </c>
      <c r="L202" s="83">
        <v>65600</v>
      </c>
      <c r="M202" s="285">
        <v>64500</v>
      </c>
      <c r="N202" s="285"/>
      <c r="O202" s="285">
        <f>AVERAGE(L202:M202)</f>
        <v>65050</v>
      </c>
      <c r="P202" s="82">
        <v>1</v>
      </c>
      <c r="Q202" s="82">
        <f>ROUND((O202*P202),2)</f>
        <v>65050</v>
      </c>
    </row>
    <row r="203" spans="2:17" ht="17.25" customHeight="1">
      <c r="B203" s="300"/>
      <c r="C203" s="84"/>
      <c r="D203" s="79"/>
      <c r="E203" s="79"/>
      <c r="F203" s="78"/>
      <c r="G203" s="80"/>
      <c r="H203" s="80"/>
      <c r="I203" s="79"/>
    </row>
    <row r="204" spans="2:17" ht="17.25" customHeight="1">
      <c r="B204" s="300"/>
      <c r="C204" s="82"/>
      <c r="D204" s="82"/>
      <c r="E204" s="82"/>
      <c r="F204" s="81"/>
      <c r="G204" s="83"/>
      <c r="H204" s="83"/>
      <c r="I204" s="123"/>
    </row>
    <row r="205" spans="2:17" ht="17.25" customHeight="1">
      <c r="B205" s="78"/>
      <c r="C205" s="84"/>
      <c r="D205" s="79"/>
      <c r="E205" s="79"/>
      <c r="F205" s="78"/>
      <c r="G205" s="80"/>
      <c r="H205" s="80"/>
      <c r="I205" s="79"/>
    </row>
    <row r="206" spans="2:17" ht="17.25" customHeight="1">
      <c r="B206" s="81"/>
      <c r="C206" s="82"/>
      <c r="D206" s="82"/>
      <c r="E206" s="82"/>
      <c r="F206" s="81"/>
      <c r="G206" s="83"/>
      <c r="H206" s="83"/>
      <c r="I206" s="92"/>
    </row>
    <row r="207" spans="2:17" ht="17.25" customHeight="1">
      <c r="B207" s="78"/>
      <c r="C207" s="84"/>
      <c r="D207" s="79"/>
      <c r="E207" s="79"/>
      <c r="F207" s="78"/>
      <c r="G207" s="80"/>
      <c r="H207" s="80"/>
      <c r="I207" s="79"/>
    </row>
    <row r="208" spans="2:17" ht="17.25" customHeight="1">
      <c r="B208" s="81"/>
      <c r="C208" s="82"/>
      <c r="D208" s="82"/>
      <c r="E208" s="82"/>
      <c r="F208" s="81"/>
      <c r="G208" s="83"/>
      <c r="H208" s="83"/>
      <c r="I208" s="92"/>
      <c r="L208" s="788"/>
      <c r="M208" s="788"/>
      <c r="N208" s="87"/>
      <c r="O208" s="87"/>
      <c r="P208" s="87"/>
      <c r="Q208" s="87"/>
    </row>
    <row r="209" spans="2:15" ht="17.25" customHeight="1">
      <c r="B209" s="300"/>
      <c r="C209" s="84"/>
      <c r="D209" s="79"/>
      <c r="E209" s="79"/>
      <c r="F209" s="78"/>
      <c r="G209" s="80"/>
      <c r="H209" s="80"/>
      <c r="I209" s="79"/>
      <c r="L209" s="87"/>
      <c r="M209" s="87"/>
    </row>
    <row r="210" spans="2:15" ht="17.25" customHeight="1">
      <c r="B210" s="300"/>
      <c r="C210" s="82"/>
      <c r="D210" s="82"/>
      <c r="E210" s="82"/>
      <c r="F210" s="81"/>
      <c r="G210" s="83"/>
      <c r="H210" s="83"/>
      <c r="I210" s="92"/>
      <c r="K210" s="87"/>
      <c r="L210" s="789"/>
      <c r="M210" s="790"/>
      <c r="N210" s="790"/>
      <c r="O210" s="790"/>
    </row>
    <row r="211" spans="2:15" ht="17.25" customHeight="1">
      <c r="B211" s="78"/>
      <c r="C211" s="84"/>
      <c r="D211" s="79"/>
      <c r="E211" s="79"/>
      <c r="F211" s="78"/>
      <c r="G211" s="80"/>
      <c r="H211" s="80"/>
      <c r="I211" s="79"/>
    </row>
    <row r="212" spans="2:15" ht="17.25" customHeight="1">
      <c r="B212" s="81"/>
      <c r="C212" s="82"/>
      <c r="D212" s="82"/>
      <c r="E212" s="82"/>
      <c r="F212" s="81"/>
      <c r="G212" s="83"/>
      <c r="H212" s="83"/>
      <c r="I212" s="123"/>
    </row>
    <row r="213" spans="2:15" ht="17.25" customHeight="1">
      <c r="B213" s="78"/>
      <c r="C213" s="84"/>
      <c r="D213" s="79"/>
      <c r="E213" s="79"/>
      <c r="F213" s="78"/>
      <c r="G213" s="80"/>
      <c r="H213" s="80"/>
      <c r="I213" s="79"/>
    </row>
    <row r="214" spans="2:15" ht="17.25" customHeight="1">
      <c r="B214" s="86"/>
      <c r="C214" s="81" t="s">
        <v>45</v>
      </c>
      <c r="D214" s="81"/>
      <c r="E214" s="82"/>
      <c r="F214" s="81"/>
      <c r="G214" s="83"/>
      <c r="H214" s="83">
        <f>SUM(H179:H212)</f>
        <v>2829</v>
      </c>
      <c r="I214" s="98"/>
    </row>
    <row r="215" spans="2:15" ht="17.25" customHeight="1">
      <c r="B215" s="78"/>
      <c r="C215" s="79"/>
      <c r="D215" s="79"/>
      <c r="E215" s="79"/>
      <c r="F215" s="78"/>
      <c r="G215" s="80"/>
      <c r="H215" s="99"/>
      <c r="I215" s="79"/>
    </row>
    <row r="216" spans="2:15" ht="17.25" customHeight="1">
      <c r="B216" s="81"/>
      <c r="C216" s="81" t="s">
        <v>46</v>
      </c>
      <c r="D216" s="82"/>
      <c r="E216" s="82"/>
      <c r="F216" s="81"/>
      <c r="G216" s="23" t="s">
        <v>148</v>
      </c>
      <c r="H216" s="100">
        <f>ROUND(H214,-1)</f>
        <v>2830</v>
      </c>
      <c r="I216" s="82"/>
    </row>
    <row r="217" spans="2:15" ht="45" customHeight="1">
      <c r="D217" s="88" t="s">
        <v>37</v>
      </c>
      <c r="F217" s="89"/>
      <c r="G217" s="1611"/>
      <c r="H217" s="1611"/>
      <c r="I217" s="722">
        <f>B221</f>
        <v>6</v>
      </c>
    </row>
    <row r="218" spans="2:15" ht="17.25" customHeight="1">
      <c r="B218" s="79"/>
      <c r="C218" s="79"/>
      <c r="D218" s="79"/>
      <c r="E218" s="79"/>
      <c r="F218" s="78"/>
      <c r="G218" s="80"/>
      <c r="H218" s="80"/>
      <c r="I218" s="79"/>
    </row>
    <row r="219" spans="2:15" ht="17.25" customHeight="1">
      <c r="B219" s="81" t="s">
        <v>38</v>
      </c>
      <c r="C219" s="81" t="s">
        <v>64</v>
      </c>
      <c r="D219" s="81" t="s">
        <v>65</v>
      </c>
      <c r="E219" s="81" t="s">
        <v>66</v>
      </c>
      <c r="F219" s="81" t="s">
        <v>63</v>
      </c>
      <c r="G219" s="23" t="s">
        <v>67</v>
      </c>
      <c r="H219" s="23" t="s">
        <v>68</v>
      </c>
      <c r="I219" s="81" t="s">
        <v>69</v>
      </c>
    </row>
    <row r="220" spans="2:15" ht="17.25" customHeight="1">
      <c r="B220" s="78"/>
      <c r="C220" s="721"/>
      <c r="D220" s="79"/>
      <c r="E220" s="79"/>
      <c r="F220" s="78"/>
      <c r="G220" s="80"/>
      <c r="H220" s="80"/>
      <c r="I220" s="79"/>
    </row>
    <row r="221" spans="2:15" ht="17.25" customHeight="1">
      <c r="B221" s="81">
        <f>B178+1</f>
        <v>6</v>
      </c>
      <c r="C221" s="82" t="s">
        <v>1030</v>
      </c>
      <c r="D221" s="335"/>
      <c r="E221" s="82"/>
      <c r="F221" s="81"/>
      <c r="G221" s="83"/>
      <c r="H221" s="83"/>
      <c r="I221" s="82"/>
    </row>
    <row r="222" spans="2:15" ht="17.25" customHeight="1">
      <c r="B222" s="78"/>
      <c r="C222" s="84"/>
      <c r="D222" s="79"/>
      <c r="E222" s="79"/>
      <c r="F222" s="78"/>
      <c r="G222" s="80"/>
      <c r="H222" s="80"/>
      <c r="I222" s="337"/>
    </row>
    <row r="223" spans="2:15" ht="17.25" customHeight="1">
      <c r="B223" s="81"/>
      <c r="C223" s="82"/>
      <c r="D223" s="82"/>
      <c r="E223" s="82"/>
      <c r="F223" s="81"/>
      <c r="G223" s="83"/>
      <c r="H223" s="83"/>
      <c r="I223" s="787"/>
    </row>
    <row r="224" spans="2:15" ht="17.25" customHeight="1">
      <c r="B224" s="78"/>
      <c r="C224" s="84"/>
      <c r="D224" s="79" t="s">
        <v>1794</v>
      </c>
      <c r="E224" s="79"/>
      <c r="F224" s="78"/>
      <c r="G224" s="80"/>
      <c r="H224" s="80"/>
      <c r="I224" s="337"/>
    </row>
    <row r="225" spans="2:17" ht="17.25" customHeight="1">
      <c r="B225" s="81"/>
      <c r="C225" s="82" t="s">
        <v>1793</v>
      </c>
      <c r="D225" s="82" t="s">
        <v>1795</v>
      </c>
      <c r="E225" s="82">
        <v>82.9</v>
      </c>
      <c r="F225" s="81" t="s">
        <v>135</v>
      </c>
      <c r="G225" s="295">
        <v>600</v>
      </c>
      <c r="H225" s="83">
        <f>ROUNDDOWN((E225*G225),0)</f>
        <v>49740</v>
      </c>
      <c r="I225" s="786"/>
    </row>
    <row r="226" spans="2:17" ht="17.25" customHeight="1">
      <c r="B226" s="78"/>
      <c r="C226" s="84"/>
      <c r="D226" s="79" t="s">
        <v>1796</v>
      </c>
      <c r="E226" s="79"/>
      <c r="F226" s="78"/>
      <c r="G226" s="80"/>
      <c r="H226" s="80"/>
      <c r="I226" s="337"/>
    </row>
    <row r="227" spans="2:17" ht="17.25" customHeight="1">
      <c r="B227" s="81"/>
      <c r="C227" s="82" t="s">
        <v>1793</v>
      </c>
      <c r="D227" s="82" t="s">
        <v>1797</v>
      </c>
      <c r="E227" s="82">
        <v>82.9</v>
      </c>
      <c r="F227" s="81" t="s">
        <v>135</v>
      </c>
      <c r="G227" s="83">
        <v>180</v>
      </c>
      <c r="H227" s="83">
        <f>ROUNDDOWN((E227*G227),0)</f>
        <v>14922</v>
      </c>
      <c r="I227" s="786"/>
    </row>
    <row r="228" spans="2:17" ht="17.25" customHeight="1">
      <c r="B228" s="78"/>
      <c r="C228" s="84"/>
      <c r="D228" s="79" t="s">
        <v>1798</v>
      </c>
      <c r="E228" s="79"/>
      <c r="F228" s="78"/>
      <c r="G228" s="80"/>
      <c r="H228" s="80"/>
      <c r="I228" s="337"/>
    </row>
    <row r="229" spans="2:17" ht="17.25" customHeight="1">
      <c r="B229" s="81"/>
      <c r="C229" s="82" t="s">
        <v>1793</v>
      </c>
      <c r="D229" s="82" t="s">
        <v>1799</v>
      </c>
      <c r="E229" s="82">
        <v>82.9</v>
      </c>
      <c r="F229" s="81" t="s">
        <v>135</v>
      </c>
      <c r="G229" s="83">
        <v>54</v>
      </c>
      <c r="H229" s="83">
        <f>ROUNDDOWN((E229*G229),0)</f>
        <v>4476</v>
      </c>
      <c r="I229" s="787"/>
    </row>
    <row r="230" spans="2:17" ht="17.25" customHeight="1">
      <c r="B230" s="78"/>
      <c r="C230" s="84"/>
      <c r="D230" s="96"/>
      <c r="E230" s="79"/>
      <c r="F230" s="78"/>
      <c r="G230" s="80"/>
      <c r="H230" s="80"/>
      <c r="I230" s="337"/>
    </row>
    <row r="231" spans="2:17" ht="17.25" customHeight="1">
      <c r="B231" s="81"/>
      <c r="C231" s="82" t="s">
        <v>1800</v>
      </c>
      <c r="D231" s="97" t="s">
        <v>1801</v>
      </c>
      <c r="E231" s="82">
        <v>82.9</v>
      </c>
      <c r="F231" s="81" t="s">
        <v>135</v>
      </c>
      <c r="G231" s="83">
        <v>80</v>
      </c>
      <c r="H231" s="83">
        <f>ROUNDDOWN((E231*G231),0)</f>
        <v>6632</v>
      </c>
      <c r="I231" s="786"/>
      <c r="K231" s="287"/>
      <c r="L231" s="288"/>
      <c r="M231" s="288"/>
      <c r="N231" s="289"/>
      <c r="O231" s="289"/>
      <c r="P231" s="289"/>
      <c r="Q231" s="289"/>
    </row>
    <row r="232" spans="2:17" ht="17.25" customHeight="1">
      <c r="B232" s="78"/>
      <c r="C232" s="84"/>
      <c r="D232" s="79"/>
      <c r="E232" s="79"/>
      <c r="F232" s="78"/>
      <c r="G232" s="80"/>
      <c r="H232" s="80"/>
      <c r="I232" s="934"/>
      <c r="K232" s="79"/>
      <c r="L232" s="78"/>
      <c r="M232" s="78"/>
      <c r="N232" s="79"/>
      <c r="O232" s="79"/>
      <c r="P232" s="79"/>
      <c r="Q232" s="79"/>
    </row>
    <row r="233" spans="2:17" ht="17.25" customHeight="1">
      <c r="B233" s="81"/>
      <c r="C233" s="94"/>
      <c r="D233" s="82"/>
      <c r="E233" s="82"/>
      <c r="F233" s="81"/>
      <c r="G233" s="83"/>
      <c r="H233" s="83"/>
      <c r="I233" s="935"/>
      <c r="K233" s="81"/>
      <c r="L233" s="83"/>
      <c r="M233" s="285"/>
      <c r="N233" s="285"/>
      <c r="O233" s="285"/>
      <c r="P233" s="82"/>
      <c r="Q233" s="82"/>
    </row>
    <row r="234" spans="2:17" ht="17.25" customHeight="1">
      <c r="B234" s="300"/>
      <c r="C234" s="418" t="s">
        <v>1807</v>
      </c>
      <c r="D234" s="294"/>
      <c r="E234" s="79"/>
      <c r="F234" s="78"/>
      <c r="G234" s="80"/>
      <c r="H234" s="80"/>
      <c r="I234" s="79"/>
    </row>
    <row r="235" spans="2:17" ht="17.25" customHeight="1">
      <c r="B235" s="300"/>
      <c r="C235" s="82" t="s">
        <v>1803</v>
      </c>
      <c r="D235" s="97"/>
      <c r="E235" s="82">
        <v>15</v>
      </c>
      <c r="F235" s="81" t="s">
        <v>1802</v>
      </c>
      <c r="G235" s="83">
        <v>18000</v>
      </c>
      <c r="H235" s="83">
        <f>ROUNDDOWN((E235*G235),0)</f>
        <v>270000</v>
      </c>
      <c r="I235" s="123"/>
    </row>
    <row r="236" spans="2:17" ht="17.25" customHeight="1">
      <c r="B236" s="78"/>
      <c r="C236" s="418" t="s">
        <v>1807</v>
      </c>
      <c r="D236" s="79"/>
      <c r="E236" s="79"/>
      <c r="F236" s="78"/>
      <c r="G236" s="80"/>
      <c r="H236" s="80"/>
      <c r="I236" s="79"/>
    </row>
    <row r="237" spans="2:17" ht="17.25" customHeight="1">
      <c r="B237" s="81"/>
      <c r="C237" s="82" t="s">
        <v>1804</v>
      </c>
      <c r="D237" s="82"/>
      <c r="E237" s="82">
        <v>11</v>
      </c>
      <c r="F237" s="81" t="s">
        <v>1802</v>
      </c>
      <c r="G237" s="83">
        <v>18000</v>
      </c>
      <c r="H237" s="83">
        <f>ROUNDDOWN((E237*G237),0)</f>
        <v>198000</v>
      </c>
      <c r="I237" s="92"/>
    </row>
    <row r="238" spans="2:17" ht="17.25" customHeight="1">
      <c r="B238" s="78"/>
      <c r="C238" s="84"/>
      <c r="D238" s="79"/>
      <c r="E238" s="79"/>
      <c r="F238" s="78"/>
      <c r="G238" s="80"/>
      <c r="H238" s="80"/>
      <c r="I238" s="79"/>
    </row>
    <row r="239" spans="2:17" ht="17.25" customHeight="1">
      <c r="B239" s="81"/>
      <c r="C239" s="82" t="s">
        <v>1805</v>
      </c>
      <c r="D239" s="82"/>
      <c r="E239" s="82">
        <v>1</v>
      </c>
      <c r="F239" s="81" t="s">
        <v>1806</v>
      </c>
      <c r="G239" s="83">
        <v>50000</v>
      </c>
      <c r="H239" s="83">
        <f>ROUNDDOWN((E239*G239),0)</f>
        <v>50000</v>
      </c>
      <c r="I239" s="92"/>
      <c r="L239" s="788"/>
      <c r="M239" s="788"/>
      <c r="N239" s="87"/>
      <c r="O239" s="87"/>
      <c r="P239" s="87"/>
      <c r="Q239" s="87"/>
    </row>
    <row r="240" spans="2:17" ht="17.25" customHeight="1">
      <c r="B240" s="78"/>
      <c r="C240" s="84"/>
      <c r="D240" s="337" t="s">
        <v>1037</v>
      </c>
      <c r="E240" s="79"/>
      <c r="F240" s="78"/>
      <c r="G240" s="336"/>
      <c r="H240" s="85"/>
      <c r="I240" s="337"/>
    </row>
    <row r="241" spans="2:15" ht="17.25" customHeight="1">
      <c r="B241" s="86"/>
      <c r="C241" s="82" t="s">
        <v>1031</v>
      </c>
      <c r="D241" s="338" t="s">
        <v>1038</v>
      </c>
      <c r="E241" s="82">
        <v>72.400000000000006</v>
      </c>
      <c r="F241" s="81" t="s">
        <v>1043</v>
      </c>
      <c r="G241" s="285">
        <v>3000</v>
      </c>
      <c r="H241" s="83">
        <f>ROUNDDOWN((E241*G241),0)</f>
        <v>217200</v>
      </c>
      <c r="I241" s="786"/>
    </row>
    <row r="242" spans="2:15" ht="17.25" customHeight="1">
      <c r="B242" s="78"/>
      <c r="C242" s="84"/>
      <c r="D242" s="337"/>
      <c r="E242" s="79"/>
      <c r="F242" s="78"/>
      <c r="G242" s="336"/>
      <c r="H242" s="85"/>
      <c r="I242" s="337"/>
    </row>
    <row r="243" spans="2:15" ht="17.25" customHeight="1">
      <c r="B243" s="86"/>
      <c r="C243" s="82" t="s">
        <v>1032</v>
      </c>
      <c r="D243" s="338" t="s">
        <v>1039</v>
      </c>
      <c r="E243" s="82">
        <v>0.3</v>
      </c>
      <c r="F243" s="81" t="s">
        <v>1044</v>
      </c>
      <c r="G243" s="285">
        <v>15000</v>
      </c>
      <c r="H243" s="83">
        <f>ROUNDDOWN((E243*G243),0)</f>
        <v>4500</v>
      </c>
      <c r="I243" s="786"/>
    </row>
    <row r="244" spans="2:15" ht="17.25" customHeight="1">
      <c r="B244" s="78"/>
      <c r="C244" s="84"/>
      <c r="D244" s="337"/>
      <c r="E244" s="79"/>
      <c r="F244" s="78"/>
      <c r="G244" s="85"/>
      <c r="H244" s="85"/>
      <c r="I244" s="337"/>
    </row>
    <row r="245" spans="2:15" ht="17.25" customHeight="1">
      <c r="B245" s="86"/>
      <c r="C245" s="82" t="s">
        <v>1033</v>
      </c>
      <c r="D245" s="338" t="s">
        <v>1040</v>
      </c>
      <c r="E245" s="82">
        <v>0.54</v>
      </c>
      <c r="F245" s="81" t="s">
        <v>1045</v>
      </c>
      <c r="G245" s="93">
        <v>81000</v>
      </c>
      <c r="H245" s="83">
        <f>ROUNDDOWN((E245*G245),0)</f>
        <v>43740</v>
      </c>
      <c r="I245" s="786"/>
    </row>
    <row r="246" spans="2:15" ht="17.25" customHeight="1">
      <c r="B246" s="78"/>
      <c r="C246" s="84"/>
      <c r="D246" s="337"/>
      <c r="E246" s="79"/>
      <c r="F246" s="78"/>
      <c r="G246" s="85"/>
      <c r="H246" s="85"/>
      <c r="I246" s="337"/>
    </row>
    <row r="247" spans="2:15" ht="17.25" customHeight="1">
      <c r="B247" s="86"/>
      <c r="C247" s="82" t="s">
        <v>1034</v>
      </c>
      <c r="D247" s="338"/>
      <c r="E247" s="82">
        <v>1</v>
      </c>
      <c r="F247" s="81" t="s">
        <v>1046</v>
      </c>
      <c r="G247" s="93">
        <v>32000</v>
      </c>
      <c r="H247" s="83">
        <f>ROUNDDOWN((E247*G247),0)</f>
        <v>32000</v>
      </c>
      <c r="I247" s="786"/>
    </row>
    <row r="248" spans="2:15" ht="17.25" customHeight="1">
      <c r="B248" s="78"/>
      <c r="C248" s="84"/>
      <c r="D248" s="79"/>
      <c r="E248" s="79"/>
      <c r="F248" s="78"/>
      <c r="G248" s="80"/>
      <c r="H248" s="80"/>
      <c r="I248" s="337"/>
    </row>
    <row r="249" spans="2:15" ht="17.25" customHeight="1">
      <c r="B249" s="81"/>
      <c r="C249" s="94" t="s">
        <v>1035</v>
      </c>
      <c r="D249" s="82" t="s">
        <v>1041</v>
      </c>
      <c r="E249" s="1042">
        <v>72.400000000000006</v>
      </c>
      <c r="F249" s="81" t="s">
        <v>1043</v>
      </c>
      <c r="G249" s="83">
        <v>900</v>
      </c>
      <c r="H249" s="83">
        <f>ROUNDDOWN((E249*G249),0)</f>
        <v>65160</v>
      </c>
      <c r="I249" s="786"/>
    </row>
    <row r="250" spans="2:15" ht="17.25" customHeight="1">
      <c r="B250" s="78"/>
      <c r="C250" s="84"/>
      <c r="D250" s="79"/>
      <c r="E250" s="79"/>
      <c r="F250" s="78"/>
      <c r="G250" s="80"/>
      <c r="H250" s="85"/>
      <c r="I250" s="337"/>
    </row>
    <row r="251" spans="2:15" ht="17.25" customHeight="1">
      <c r="B251" s="81"/>
      <c r="C251" s="94" t="s">
        <v>1036</v>
      </c>
      <c r="D251" s="1024" t="s">
        <v>1042</v>
      </c>
      <c r="E251" s="82">
        <v>17</v>
      </c>
      <c r="F251" s="81" t="s">
        <v>1043</v>
      </c>
      <c r="G251" s="83">
        <v>1000</v>
      </c>
      <c r="H251" s="83">
        <f>ROUNDDOWN((E251*G251),0)</f>
        <v>17000</v>
      </c>
      <c r="I251" s="786"/>
    </row>
    <row r="252" spans="2:15" ht="17.25" customHeight="1">
      <c r="B252" s="300"/>
      <c r="C252" s="84"/>
      <c r="D252" s="79"/>
      <c r="E252" s="79"/>
      <c r="F252" s="78"/>
      <c r="G252" s="80"/>
      <c r="H252" s="80"/>
      <c r="I252" s="79"/>
      <c r="L252" s="87"/>
      <c r="M252" s="87"/>
    </row>
    <row r="253" spans="2:15" ht="17.25" customHeight="1">
      <c r="B253" s="300"/>
      <c r="C253" s="82"/>
      <c r="D253" s="82"/>
      <c r="E253" s="82"/>
      <c r="F253" s="81"/>
      <c r="G253" s="83"/>
      <c r="H253" s="83"/>
      <c r="I253" s="92"/>
      <c r="K253" s="87"/>
      <c r="L253" s="789"/>
      <c r="M253" s="790"/>
      <c r="N253" s="790"/>
      <c r="O253" s="790"/>
    </row>
    <row r="254" spans="2:15" ht="17.25" customHeight="1">
      <c r="B254" s="78"/>
      <c r="C254" s="84"/>
      <c r="D254" s="79"/>
      <c r="E254" s="79"/>
      <c r="F254" s="78"/>
      <c r="G254" s="80"/>
      <c r="H254" s="80"/>
      <c r="I254" s="79"/>
    </row>
    <row r="255" spans="2:15" ht="17.25" customHeight="1">
      <c r="B255" s="81"/>
      <c r="C255" s="82"/>
      <c r="D255" s="82"/>
      <c r="E255" s="82"/>
      <c r="F255" s="81"/>
      <c r="G255" s="83"/>
      <c r="H255" s="83"/>
      <c r="I255" s="123"/>
    </row>
    <row r="256" spans="2:15" ht="17.25" customHeight="1">
      <c r="B256" s="78"/>
      <c r="C256" s="84"/>
      <c r="D256" s="79"/>
      <c r="E256" s="79"/>
      <c r="F256" s="78"/>
      <c r="G256" s="80"/>
      <c r="H256" s="80"/>
      <c r="I256" s="79"/>
    </row>
    <row r="257" spans="2:9" ht="17.25" customHeight="1">
      <c r="B257" s="86"/>
      <c r="C257" s="81" t="s">
        <v>45</v>
      </c>
      <c r="D257" s="81"/>
      <c r="E257" s="82"/>
      <c r="F257" s="81"/>
      <c r="G257" s="83"/>
      <c r="H257" s="83">
        <f>SUM(H224:H255)</f>
        <v>973370</v>
      </c>
      <c r="I257" s="98"/>
    </row>
    <row r="258" spans="2:9" ht="17.25" customHeight="1">
      <c r="B258" s="78"/>
      <c r="C258" s="79"/>
      <c r="D258" s="79"/>
      <c r="E258" s="79"/>
      <c r="F258" s="78"/>
      <c r="G258" s="80"/>
      <c r="H258" s="99"/>
      <c r="I258" s="79"/>
    </row>
    <row r="259" spans="2:9" ht="17.25" customHeight="1">
      <c r="B259" s="81"/>
      <c r="C259" s="81" t="s">
        <v>46</v>
      </c>
      <c r="D259" s="82"/>
      <c r="E259" s="82"/>
      <c r="F259" s="81"/>
      <c r="G259" s="23" t="s">
        <v>148</v>
      </c>
      <c r="H259" s="100">
        <f>ROUND(H257,-1)</f>
        <v>973370</v>
      </c>
      <c r="I259" s="82"/>
    </row>
  </sheetData>
  <mergeCells count="6">
    <mergeCell ref="G217:H217"/>
    <mergeCell ref="G2:H2"/>
    <mergeCell ref="G45:H45"/>
    <mergeCell ref="G88:H88"/>
    <mergeCell ref="G131:H131"/>
    <mergeCell ref="G174:H174"/>
  </mergeCells>
  <phoneticPr fontId="2"/>
  <printOptions horizontalCentered="1" verticalCentered="1"/>
  <pageMargins left="0.70866141732283472" right="0.19685039370078741" top="0.74803149606299213" bottom="0.19685039370078741" header="0.31496062992125984" footer="0.31496062992125984"/>
  <pageSetup paperSize="9" scale="71" orientation="landscape" r:id="rId1"/>
  <rowBreaks count="5" manualBreakCount="5">
    <brk id="44" min="1" max="8" man="1"/>
    <brk id="87" max="16383" man="1"/>
    <brk id="130" max="16383" man="1"/>
    <brk id="173" min="1" max="8" man="1"/>
    <brk id="216" min="1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2"/>
  <sheetViews>
    <sheetView view="pageBreakPreview" topLeftCell="A10" zoomScaleNormal="100" zoomScaleSheetLayoutView="100" workbookViewId="0">
      <selection activeCell="H28" sqref="H28"/>
    </sheetView>
  </sheetViews>
  <sheetFormatPr defaultRowHeight="11.25"/>
  <cols>
    <col min="1" max="1" width="2.25" style="723" customWidth="1"/>
    <col min="2" max="2" width="19.25" style="723" customWidth="1"/>
    <col min="3" max="3" width="12.25" style="723" customWidth="1"/>
    <col min="4" max="4" width="8.5" style="723" customWidth="1"/>
    <col min="5" max="5" width="5" style="723" customWidth="1"/>
    <col min="6" max="6" width="8.5" style="723" customWidth="1"/>
    <col min="7" max="7" width="9" style="723"/>
    <col min="8" max="8" width="16" style="723" customWidth="1"/>
    <col min="9" max="9" width="2.625" style="723" customWidth="1"/>
    <col min="10" max="256" width="9" style="723"/>
    <col min="257" max="257" width="2.25" style="723" customWidth="1"/>
    <col min="258" max="258" width="19.25" style="723" customWidth="1"/>
    <col min="259" max="259" width="12.25" style="723" customWidth="1"/>
    <col min="260" max="260" width="8.5" style="723" customWidth="1"/>
    <col min="261" max="261" width="5" style="723" customWidth="1"/>
    <col min="262" max="262" width="8.5" style="723" customWidth="1"/>
    <col min="263" max="263" width="9" style="723"/>
    <col min="264" max="264" width="16" style="723" customWidth="1"/>
    <col min="265" max="265" width="2.625" style="723" customWidth="1"/>
    <col min="266" max="512" width="9" style="723"/>
    <col min="513" max="513" width="2.25" style="723" customWidth="1"/>
    <col min="514" max="514" width="19.25" style="723" customWidth="1"/>
    <col min="515" max="515" width="12.25" style="723" customWidth="1"/>
    <col min="516" max="516" width="8.5" style="723" customWidth="1"/>
    <col min="517" max="517" width="5" style="723" customWidth="1"/>
    <col min="518" max="518" width="8.5" style="723" customWidth="1"/>
    <col min="519" max="519" width="9" style="723"/>
    <col min="520" max="520" width="16" style="723" customWidth="1"/>
    <col min="521" max="521" width="2.625" style="723" customWidth="1"/>
    <col min="522" max="768" width="9" style="723"/>
    <col min="769" max="769" width="2.25" style="723" customWidth="1"/>
    <col min="770" max="770" width="19.25" style="723" customWidth="1"/>
    <col min="771" max="771" width="12.25" style="723" customWidth="1"/>
    <col min="772" max="772" width="8.5" style="723" customWidth="1"/>
    <col min="773" max="773" width="5" style="723" customWidth="1"/>
    <col min="774" max="774" width="8.5" style="723" customWidth="1"/>
    <col min="775" max="775" width="9" style="723"/>
    <col min="776" max="776" width="16" style="723" customWidth="1"/>
    <col min="777" max="777" width="2.625" style="723" customWidth="1"/>
    <col min="778" max="1024" width="9" style="723"/>
    <col min="1025" max="1025" width="2.25" style="723" customWidth="1"/>
    <col min="1026" max="1026" width="19.25" style="723" customWidth="1"/>
    <col min="1027" max="1027" width="12.25" style="723" customWidth="1"/>
    <col min="1028" max="1028" width="8.5" style="723" customWidth="1"/>
    <col min="1029" max="1029" width="5" style="723" customWidth="1"/>
    <col min="1030" max="1030" width="8.5" style="723" customWidth="1"/>
    <col min="1031" max="1031" width="9" style="723"/>
    <col min="1032" max="1032" width="16" style="723" customWidth="1"/>
    <col min="1033" max="1033" width="2.625" style="723" customWidth="1"/>
    <col min="1034" max="1280" width="9" style="723"/>
    <col min="1281" max="1281" width="2.25" style="723" customWidth="1"/>
    <col min="1282" max="1282" width="19.25" style="723" customWidth="1"/>
    <col min="1283" max="1283" width="12.25" style="723" customWidth="1"/>
    <col min="1284" max="1284" width="8.5" style="723" customWidth="1"/>
    <col min="1285" max="1285" width="5" style="723" customWidth="1"/>
    <col min="1286" max="1286" width="8.5" style="723" customWidth="1"/>
    <col min="1287" max="1287" width="9" style="723"/>
    <col min="1288" max="1288" width="16" style="723" customWidth="1"/>
    <col min="1289" max="1289" width="2.625" style="723" customWidth="1"/>
    <col min="1290" max="1536" width="9" style="723"/>
    <col min="1537" max="1537" width="2.25" style="723" customWidth="1"/>
    <col min="1538" max="1538" width="19.25" style="723" customWidth="1"/>
    <col min="1539" max="1539" width="12.25" style="723" customWidth="1"/>
    <col min="1540" max="1540" width="8.5" style="723" customWidth="1"/>
    <col min="1541" max="1541" width="5" style="723" customWidth="1"/>
    <col min="1542" max="1542" width="8.5" style="723" customWidth="1"/>
    <col min="1543" max="1543" width="9" style="723"/>
    <col min="1544" max="1544" width="16" style="723" customWidth="1"/>
    <col min="1545" max="1545" width="2.625" style="723" customWidth="1"/>
    <col min="1546" max="1792" width="9" style="723"/>
    <col min="1793" max="1793" width="2.25" style="723" customWidth="1"/>
    <col min="1794" max="1794" width="19.25" style="723" customWidth="1"/>
    <col min="1795" max="1795" width="12.25" style="723" customWidth="1"/>
    <col min="1796" max="1796" width="8.5" style="723" customWidth="1"/>
    <col min="1797" max="1797" width="5" style="723" customWidth="1"/>
    <col min="1798" max="1798" width="8.5" style="723" customWidth="1"/>
    <col min="1799" max="1799" width="9" style="723"/>
    <col min="1800" max="1800" width="16" style="723" customWidth="1"/>
    <col min="1801" max="1801" width="2.625" style="723" customWidth="1"/>
    <col min="1802" max="2048" width="9" style="723"/>
    <col min="2049" max="2049" width="2.25" style="723" customWidth="1"/>
    <col min="2050" max="2050" width="19.25" style="723" customWidth="1"/>
    <col min="2051" max="2051" width="12.25" style="723" customWidth="1"/>
    <col min="2052" max="2052" width="8.5" style="723" customWidth="1"/>
    <col min="2053" max="2053" width="5" style="723" customWidth="1"/>
    <col min="2054" max="2054" width="8.5" style="723" customWidth="1"/>
    <col min="2055" max="2055" width="9" style="723"/>
    <col min="2056" max="2056" width="16" style="723" customWidth="1"/>
    <col min="2057" max="2057" width="2.625" style="723" customWidth="1"/>
    <col min="2058" max="2304" width="9" style="723"/>
    <col min="2305" max="2305" width="2.25" style="723" customWidth="1"/>
    <col min="2306" max="2306" width="19.25" style="723" customWidth="1"/>
    <col min="2307" max="2307" width="12.25" style="723" customWidth="1"/>
    <col min="2308" max="2308" width="8.5" style="723" customWidth="1"/>
    <col min="2309" max="2309" width="5" style="723" customWidth="1"/>
    <col min="2310" max="2310" width="8.5" style="723" customWidth="1"/>
    <col min="2311" max="2311" width="9" style="723"/>
    <col min="2312" max="2312" width="16" style="723" customWidth="1"/>
    <col min="2313" max="2313" width="2.625" style="723" customWidth="1"/>
    <col min="2314" max="2560" width="9" style="723"/>
    <col min="2561" max="2561" width="2.25" style="723" customWidth="1"/>
    <col min="2562" max="2562" width="19.25" style="723" customWidth="1"/>
    <col min="2563" max="2563" width="12.25" style="723" customWidth="1"/>
    <col min="2564" max="2564" width="8.5" style="723" customWidth="1"/>
    <col min="2565" max="2565" width="5" style="723" customWidth="1"/>
    <col min="2566" max="2566" width="8.5" style="723" customWidth="1"/>
    <col min="2567" max="2567" width="9" style="723"/>
    <col min="2568" max="2568" width="16" style="723" customWidth="1"/>
    <col min="2569" max="2569" width="2.625" style="723" customWidth="1"/>
    <col min="2570" max="2816" width="9" style="723"/>
    <col min="2817" max="2817" width="2.25" style="723" customWidth="1"/>
    <col min="2818" max="2818" width="19.25" style="723" customWidth="1"/>
    <col min="2819" max="2819" width="12.25" style="723" customWidth="1"/>
    <col min="2820" max="2820" width="8.5" style="723" customWidth="1"/>
    <col min="2821" max="2821" width="5" style="723" customWidth="1"/>
    <col min="2822" max="2822" width="8.5" style="723" customWidth="1"/>
    <col min="2823" max="2823" width="9" style="723"/>
    <col min="2824" max="2824" width="16" style="723" customWidth="1"/>
    <col min="2825" max="2825" width="2.625" style="723" customWidth="1"/>
    <col min="2826" max="3072" width="9" style="723"/>
    <col min="3073" max="3073" width="2.25" style="723" customWidth="1"/>
    <col min="3074" max="3074" width="19.25" style="723" customWidth="1"/>
    <col min="3075" max="3075" width="12.25" style="723" customWidth="1"/>
    <col min="3076" max="3076" width="8.5" style="723" customWidth="1"/>
    <col min="3077" max="3077" width="5" style="723" customWidth="1"/>
    <col min="3078" max="3078" width="8.5" style="723" customWidth="1"/>
    <col min="3079" max="3079" width="9" style="723"/>
    <col min="3080" max="3080" width="16" style="723" customWidth="1"/>
    <col min="3081" max="3081" width="2.625" style="723" customWidth="1"/>
    <col min="3082" max="3328" width="9" style="723"/>
    <col min="3329" max="3329" width="2.25" style="723" customWidth="1"/>
    <col min="3330" max="3330" width="19.25" style="723" customWidth="1"/>
    <col min="3331" max="3331" width="12.25" style="723" customWidth="1"/>
    <col min="3332" max="3332" width="8.5" style="723" customWidth="1"/>
    <col min="3333" max="3333" width="5" style="723" customWidth="1"/>
    <col min="3334" max="3334" width="8.5" style="723" customWidth="1"/>
    <col min="3335" max="3335" width="9" style="723"/>
    <col min="3336" max="3336" width="16" style="723" customWidth="1"/>
    <col min="3337" max="3337" width="2.625" style="723" customWidth="1"/>
    <col min="3338" max="3584" width="9" style="723"/>
    <col min="3585" max="3585" width="2.25" style="723" customWidth="1"/>
    <col min="3586" max="3586" width="19.25" style="723" customWidth="1"/>
    <col min="3587" max="3587" width="12.25" style="723" customWidth="1"/>
    <col min="3588" max="3588" width="8.5" style="723" customWidth="1"/>
    <col min="3589" max="3589" width="5" style="723" customWidth="1"/>
    <col min="3590" max="3590" width="8.5" style="723" customWidth="1"/>
    <col min="3591" max="3591" width="9" style="723"/>
    <col min="3592" max="3592" width="16" style="723" customWidth="1"/>
    <col min="3593" max="3593" width="2.625" style="723" customWidth="1"/>
    <col min="3594" max="3840" width="9" style="723"/>
    <col min="3841" max="3841" width="2.25" style="723" customWidth="1"/>
    <col min="3842" max="3842" width="19.25" style="723" customWidth="1"/>
    <col min="3843" max="3843" width="12.25" style="723" customWidth="1"/>
    <col min="3844" max="3844" width="8.5" style="723" customWidth="1"/>
    <col min="3845" max="3845" width="5" style="723" customWidth="1"/>
    <col min="3846" max="3846" width="8.5" style="723" customWidth="1"/>
    <col min="3847" max="3847" width="9" style="723"/>
    <col min="3848" max="3848" width="16" style="723" customWidth="1"/>
    <col min="3849" max="3849" width="2.625" style="723" customWidth="1"/>
    <col min="3850" max="4096" width="9" style="723"/>
    <col min="4097" max="4097" width="2.25" style="723" customWidth="1"/>
    <col min="4098" max="4098" width="19.25" style="723" customWidth="1"/>
    <col min="4099" max="4099" width="12.25" style="723" customWidth="1"/>
    <col min="4100" max="4100" width="8.5" style="723" customWidth="1"/>
    <col min="4101" max="4101" width="5" style="723" customWidth="1"/>
    <col min="4102" max="4102" width="8.5" style="723" customWidth="1"/>
    <col min="4103" max="4103" width="9" style="723"/>
    <col min="4104" max="4104" width="16" style="723" customWidth="1"/>
    <col min="4105" max="4105" width="2.625" style="723" customWidth="1"/>
    <col min="4106" max="4352" width="9" style="723"/>
    <col min="4353" max="4353" width="2.25" style="723" customWidth="1"/>
    <col min="4354" max="4354" width="19.25" style="723" customWidth="1"/>
    <col min="4355" max="4355" width="12.25" style="723" customWidth="1"/>
    <col min="4356" max="4356" width="8.5" style="723" customWidth="1"/>
    <col min="4357" max="4357" width="5" style="723" customWidth="1"/>
    <col min="4358" max="4358" width="8.5" style="723" customWidth="1"/>
    <col min="4359" max="4359" width="9" style="723"/>
    <col min="4360" max="4360" width="16" style="723" customWidth="1"/>
    <col min="4361" max="4361" width="2.625" style="723" customWidth="1"/>
    <col min="4362" max="4608" width="9" style="723"/>
    <col min="4609" max="4609" width="2.25" style="723" customWidth="1"/>
    <col min="4610" max="4610" width="19.25" style="723" customWidth="1"/>
    <col min="4611" max="4611" width="12.25" style="723" customWidth="1"/>
    <col min="4612" max="4612" width="8.5" style="723" customWidth="1"/>
    <col min="4613" max="4613" width="5" style="723" customWidth="1"/>
    <col min="4614" max="4614" width="8.5" style="723" customWidth="1"/>
    <col min="4615" max="4615" width="9" style="723"/>
    <col min="4616" max="4616" width="16" style="723" customWidth="1"/>
    <col min="4617" max="4617" width="2.625" style="723" customWidth="1"/>
    <col min="4618" max="4864" width="9" style="723"/>
    <col min="4865" max="4865" width="2.25" style="723" customWidth="1"/>
    <col min="4866" max="4866" width="19.25" style="723" customWidth="1"/>
    <col min="4867" max="4867" width="12.25" style="723" customWidth="1"/>
    <col min="4868" max="4868" width="8.5" style="723" customWidth="1"/>
    <col min="4869" max="4869" width="5" style="723" customWidth="1"/>
    <col min="4870" max="4870" width="8.5" style="723" customWidth="1"/>
    <col min="4871" max="4871" width="9" style="723"/>
    <col min="4872" max="4872" width="16" style="723" customWidth="1"/>
    <col min="4873" max="4873" width="2.625" style="723" customWidth="1"/>
    <col min="4874" max="5120" width="9" style="723"/>
    <col min="5121" max="5121" width="2.25" style="723" customWidth="1"/>
    <col min="5122" max="5122" width="19.25" style="723" customWidth="1"/>
    <col min="5123" max="5123" width="12.25" style="723" customWidth="1"/>
    <col min="5124" max="5124" width="8.5" style="723" customWidth="1"/>
    <col min="5125" max="5125" width="5" style="723" customWidth="1"/>
    <col min="5126" max="5126" width="8.5" style="723" customWidth="1"/>
    <col min="5127" max="5127" width="9" style="723"/>
    <col min="5128" max="5128" width="16" style="723" customWidth="1"/>
    <col min="5129" max="5129" width="2.625" style="723" customWidth="1"/>
    <col min="5130" max="5376" width="9" style="723"/>
    <col min="5377" max="5377" width="2.25" style="723" customWidth="1"/>
    <col min="5378" max="5378" width="19.25" style="723" customWidth="1"/>
    <col min="5379" max="5379" width="12.25" style="723" customWidth="1"/>
    <col min="5380" max="5380" width="8.5" style="723" customWidth="1"/>
    <col min="5381" max="5381" width="5" style="723" customWidth="1"/>
    <col min="5382" max="5382" width="8.5" style="723" customWidth="1"/>
    <col min="5383" max="5383" width="9" style="723"/>
    <col min="5384" max="5384" width="16" style="723" customWidth="1"/>
    <col min="5385" max="5385" width="2.625" style="723" customWidth="1"/>
    <col min="5386" max="5632" width="9" style="723"/>
    <col min="5633" max="5633" width="2.25" style="723" customWidth="1"/>
    <col min="5634" max="5634" width="19.25" style="723" customWidth="1"/>
    <col min="5635" max="5635" width="12.25" style="723" customWidth="1"/>
    <col min="5636" max="5636" width="8.5" style="723" customWidth="1"/>
    <col min="5637" max="5637" width="5" style="723" customWidth="1"/>
    <col min="5638" max="5638" width="8.5" style="723" customWidth="1"/>
    <col min="5639" max="5639" width="9" style="723"/>
    <col min="5640" max="5640" width="16" style="723" customWidth="1"/>
    <col min="5641" max="5641" width="2.625" style="723" customWidth="1"/>
    <col min="5642" max="5888" width="9" style="723"/>
    <col min="5889" max="5889" width="2.25" style="723" customWidth="1"/>
    <col min="5890" max="5890" width="19.25" style="723" customWidth="1"/>
    <col min="5891" max="5891" width="12.25" style="723" customWidth="1"/>
    <col min="5892" max="5892" width="8.5" style="723" customWidth="1"/>
    <col min="5893" max="5893" width="5" style="723" customWidth="1"/>
    <col min="5894" max="5894" width="8.5" style="723" customWidth="1"/>
    <col min="5895" max="5895" width="9" style="723"/>
    <col min="5896" max="5896" width="16" style="723" customWidth="1"/>
    <col min="5897" max="5897" width="2.625" style="723" customWidth="1"/>
    <col min="5898" max="6144" width="9" style="723"/>
    <col min="6145" max="6145" width="2.25" style="723" customWidth="1"/>
    <col min="6146" max="6146" width="19.25" style="723" customWidth="1"/>
    <col min="6147" max="6147" width="12.25" style="723" customWidth="1"/>
    <col min="6148" max="6148" width="8.5" style="723" customWidth="1"/>
    <col min="6149" max="6149" width="5" style="723" customWidth="1"/>
    <col min="6150" max="6150" width="8.5" style="723" customWidth="1"/>
    <col min="6151" max="6151" width="9" style="723"/>
    <col min="6152" max="6152" width="16" style="723" customWidth="1"/>
    <col min="6153" max="6153" width="2.625" style="723" customWidth="1"/>
    <col min="6154" max="6400" width="9" style="723"/>
    <col min="6401" max="6401" width="2.25" style="723" customWidth="1"/>
    <col min="6402" max="6402" width="19.25" style="723" customWidth="1"/>
    <col min="6403" max="6403" width="12.25" style="723" customWidth="1"/>
    <col min="6404" max="6404" width="8.5" style="723" customWidth="1"/>
    <col min="6405" max="6405" width="5" style="723" customWidth="1"/>
    <col min="6406" max="6406" width="8.5" style="723" customWidth="1"/>
    <col min="6407" max="6407" width="9" style="723"/>
    <col min="6408" max="6408" width="16" style="723" customWidth="1"/>
    <col min="6409" max="6409" width="2.625" style="723" customWidth="1"/>
    <col min="6410" max="6656" width="9" style="723"/>
    <col min="6657" max="6657" width="2.25" style="723" customWidth="1"/>
    <col min="6658" max="6658" width="19.25" style="723" customWidth="1"/>
    <col min="6659" max="6659" width="12.25" style="723" customWidth="1"/>
    <col min="6660" max="6660" width="8.5" style="723" customWidth="1"/>
    <col min="6661" max="6661" width="5" style="723" customWidth="1"/>
    <col min="6662" max="6662" width="8.5" style="723" customWidth="1"/>
    <col min="6663" max="6663" width="9" style="723"/>
    <col min="6664" max="6664" width="16" style="723" customWidth="1"/>
    <col min="6665" max="6665" width="2.625" style="723" customWidth="1"/>
    <col min="6666" max="6912" width="9" style="723"/>
    <col min="6913" max="6913" width="2.25" style="723" customWidth="1"/>
    <col min="6914" max="6914" width="19.25" style="723" customWidth="1"/>
    <col min="6915" max="6915" width="12.25" style="723" customWidth="1"/>
    <col min="6916" max="6916" width="8.5" style="723" customWidth="1"/>
    <col min="6917" max="6917" width="5" style="723" customWidth="1"/>
    <col min="6918" max="6918" width="8.5" style="723" customWidth="1"/>
    <col min="6919" max="6919" width="9" style="723"/>
    <col min="6920" max="6920" width="16" style="723" customWidth="1"/>
    <col min="6921" max="6921" width="2.625" style="723" customWidth="1"/>
    <col min="6922" max="7168" width="9" style="723"/>
    <col min="7169" max="7169" width="2.25" style="723" customWidth="1"/>
    <col min="7170" max="7170" width="19.25" style="723" customWidth="1"/>
    <col min="7171" max="7171" width="12.25" style="723" customWidth="1"/>
    <col min="7172" max="7172" width="8.5" style="723" customWidth="1"/>
    <col min="7173" max="7173" width="5" style="723" customWidth="1"/>
    <col min="7174" max="7174" width="8.5" style="723" customWidth="1"/>
    <col min="7175" max="7175" width="9" style="723"/>
    <col min="7176" max="7176" width="16" style="723" customWidth="1"/>
    <col min="7177" max="7177" width="2.625" style="723" customWidth="1"/>
    <col min="7178" max="7424" width="9" style="723"/>
    <col min="7425" max="7425" width="2.25" style="723" customWidth="1"/>
    <col min="7426" max="7426" width="19.25" style="723" customWidth="1"/>
    <col min="7427" max="7427" width="12.25" style="723" customWidth="1"/>
    <col min="7428" max="7428" width="8.5" style="723" customWidth="1"/>
    <col min="7429" max="7429" width="5" style="723" customWidth="1"/>
    <col min="7430" max="7430" width="8.5" style="723" customWidth="1"/>
    <col min="7431" max="7431" width="9" style="723"/>
    <col min="7432" max="7432" width="16" style="723" customWidth="1"/>
    <col min="7433" max="7433" width="2.625" style="723" customWidth="1"/>
    <col min="7434" max="7680" width="9" style="723"/>
    <col min="7681" max="7681" width="2.25" style="723" customWidth="1"/>
    <col min="7682" max="7682" width="19.25" style="723" customWidth="1"/>
    <col min="7683" max="7683" width="12.25" style="723" customWidth="1"/>
    <col min="7684" max="7684" width="8.5" style="723" customWidth="1"/>
    <col min="7685" max="7685" width="5" style="723" customWidth="1"/>
    <col min="7686" max="7686" width="8.5" style="723" customWidth="1"/>
    <col min="7687" max="7687" width="9" style="723"/>
    <col min="7688" max="7688" width="16" style="723" customWidth="1"/>
    <col min="7689" max="7689" width="2.625" style="723" customWidth="1"/>
    <col min="7690" max="7936" width="9" style="723"/>
    <col min="7937" max="7937" width="2.25" style="723" customWidth="1"/>
    <col min="7938" max="7938" width="19.25" style="723" customWidth="1"/>
    <col min="7939" max="7939" width="12.25" style="723" customWidth="1"/>
    <col min="7940" max="7940" width="8.5" style="723" customWidth="1"/>
    <col min="7941" max="7941" width="5" style="723" customWidth="1"/>
    <col min="7942" max="7942" width="8.5" style="723" customWidth="1"/>
    <col min="7943" max="7943" width="9" style="723"/>
    <col min="7944" max="7944" width="16" style="723" customWidth="1"/>
    <col min="7945" max="7945" width="2.625" style="723" customWidth="1"/>
    <col min="7946" max="8192" width="9" style="723"/>
    <col min="8193" max="8193" width="2.25" style="723" customWidth="1"/>
    <col min="8194" max="8194" width="19.25" style="723" customWidth="1"/>
    <col min="8195" max="8195" width="12.25" style="723" customWidth="1"/>
    <col min="8196" max="8196" width="8.5" style="723" customWidth="1"/>
    <col min="8197" max="8197" width="5" style="723" customWidth="1"/>
    <col min="8198" max="8198" width="8.5" style="723" customWidth="1"/>
    <col min="8199" max="8199" width="9" style="723"/>
    <col min="8200" max="8200" width="16" style="723" customWidth="1"/>
    <col min="8201" max="8201" width="2.625" style="723" customWidth="1"/>
    <col min="8202" max="8448" width="9" style="723"/>
    <col min="8449" max="8449" width="2.25" style="723" customWidth="1"/>
    <col min="8450" max="8450" width="19.25" style="723" customWidth="1"/>
    <col min="8451" max="8451" width="12.25" style="723" customWidth="1"/>
    <col min="8452" max="8452" width="8.5" style="723" customWidth="1"/>
    <col min="8453" max="8453" width="5" style="723" customWidth="1"/>
    <col min="8454" max="8454" width="8.5" style="723" customWidth="1"/>
    <col min="8455" max="8455" width="9" style="723"/>
    <col min="8456" max="8456" width="16" style="723" customWidth="1"/>
    <col min="8457" max="8457" width="2.625" style="723" customWidth="1"/>
    <col min="8458" max="8704" width="9" style="723"/>
    <col min="8705" max="8705" width="2.25" style="723" customWidth="1"/>
    <col min="8706" max="8706" width="19.25" style="723" customWidth="1"/>
    <col min="8707" max="8707" width="12.25" style="723" customWidth="1"/>
    <col min="8708" max="8708" width="8.5" style="723" customWidth="1"/>
    <col min="8709" max="8709" width="5" style="723" customWidth="1"/>
    <col min="8710" max="8710" width="8.5" style="723" customWidth="1"/>
    <col min="8711" max="8711" width="9" style="723"/>
    <col min="8712" max="8712" width="16" style="723" customWidth="1"/>
    <col min="8713" max="8713" width="2.625" style="723" customWidth="1"/>
    <col min="8714" max="8960" width="9" style="723"/>
    <col min="8961" max="8961" width="2.25" style="723" customWidth="1"/>
    <col min="8962" max="8962" width="19.25" style="723" customWidth="1"/>
    <col min="8963" max="8963" width="12.25" style="723" customWidth="1"/>
    <col min="8964" max="8964" width="8.5" style="723" customWidth="1"/>
    <col min="8965" max="8965" width="5" style="723" customWidth="1"/>
    <col min="8966" max="8966" width="8.5" style="723" customWidth="1"/>
    <col min="8967" max="8967" width="9" style="723"/>
    <col min="8968" max="8968" width="16" style="723" customWidth="1"/>
    <col min="8969" max="8969" width="2.625" style="723" customWidth="1"/>
    <col min="8970" max="9216" width="9" style="723"/>
    <col min="9217" max="9217" width="2.25" style="723" customWidth="1"/>
    <col min="9218" max="9218" width="19.25" style="723" customWidth="1"/>
    <col min="9219" max="9219" width="12.25" style="723" customWidth="1"/>
    <col min="9220" max="9220" width="8.5" style="723" customWidth="1"/>
    <col min="9221" max="9221" width="5" style="723" customWidth="1"/>
    <col min="9222" max="9222" width="8.5" style="723" customWidth="1"/>
    <col min="9223" max="9223" width="9" style="723"/>
    <col min="9224" max="9224" width="16" style="723" customWidth="1"/>
    <col min="9225" max="9225" width="2.625" style="723" customWidth="1"/>
    <col min="9226" max="9472" width="9" style="723"/>
    <col min="9473" max="9473" width="2.25" style="723" customWidth="1"/>
    <col min="9474" max="9474" width="19.25" style="723" customWidth="1"/>
    <col min="9475" max="9475" width="12.25" style="723" customWidth="1"/>
    <col min="9476" max="9476" width="8.5" style="723" customWidth="1"/>
    <col min="9477" max="9477" width="5" style="723" customWidth="1"/>
    <col min="9478" max="9478" width="8.5" style="723" customWidth="1"/>
    <col min="9479" max="9479" width="9" style="723"/>
    <col min="9480" max="9480" width="16" style="723" customWidth="1"/>
    <col min="9481" max="9481" width="2.625" style="723" customWidth="1"/>
    <col min="9482" max="9728" width="9" style="723"/>
    <col min="9729" max="9729" width="2.25" style="723" customWidth="1"/>
    <col min="9730" max="9730" width="19.25" style="723" customWidth="1"/>
    <col min="9731" max="9731" width="12.25" style="723" customWidth="1"/>
    <col min="9732" max="9732" width="8.5" style="723" customWidth="1"/>
    <col min="9733" max="9733" width="5" style="723" customWidth="1"/>
    <col min="9734" max="9734" width="8.5" style="723" customWidth="1"/>
    <col min="9735" max="9735" width="9" style="723"/>
    <col min="9736" max="9736" width="16" style="723" customWidth="1"/>
    <col min="9737" max="9737" width="2.625" style="723" customWidth="1"/>
    <col min="9738" max="9984" width="9" style="723"/>
    <col min="9985" max="9985" width="2.25" style="723" customWidth="1"/>
    <col min="9986" max="9986" width="19.25" style="723" customWidth="1"/>
    <col min="9987" max="9987" width="12.25" style="723" customWidth="1"/>
    <col min="9988" max="9988" width="8.5" style="723" customWidth="1"/>
    <col min="9989" max="9989" width="5" style="723" customWidth="1"/>
    <col min="9990" max="9990" width="8.5" style="723" customWidth="1"/>
    <col min="9991" max="9991" width="9" style="723"/>
    <col min="9992" max="9992" width="16" style="723" customWidth="1"/>
    <col min="9993" max="9993" width="2.625" style="723" customWidth="1"/>
    <col min="9994" max="10240" width="9" style="723"/>
    <col min="10241" max="10241" width="2.25" style="723" customWidth="1"/>
    <col min="10242" max="10242" width="19.25" style="723" customWidth="1"/>
    <col min="10243" max="10243" width="12.25" style="723" customWidth="1"/>
    <col min="10244" max="10244" width="8.5" style="723" customWidth="1"/>
    <col min="10245" max="10245" width="5" style="723" customWidth="1"/>
    <col min="10246" max="10246" width="8.5" style="723" customWidth="1"/>
    <col min="10247" max="10247" width="9" style="723"/>
    <col min="10248" max="10248" width="16" style="723" customWidth="1"/>
    <col min="10249" max="10249" width="2.625" style="723" customWidth="1"/>
    <col min="10250" max="10496" width="9" style="723"/>
    <col min="10497" max="10497" width="2.25" style="723" customWidth="1"/>
    <col min="10498" max="10498" width="19.25" style="723" customWidth="1"/>
    <col min="10499" max="10499" width="12.25" style="723" customWidth="1"/>
    <col min="10500" max="10500" width="8.5" style="723" customWidth="1"/>
    <col min="10501" max="10501" width="5" style="723" customWidth="1"/>
    <col min="10502" max="10502" width="8.5" style="723" customWidth="1"/>
    <col min="10503" max="10503" width="9" style="723"/>
    <col min="10504" max="10504" width="16" style="723" customWidth="1"/>
    <col min="10505" max="10505" width="2.625" style="723" customWidth="1"/>
    <col min="10506" max="10752" width="9" style="723"/>
    <col min="10753" max="10753" width="2.25" style="723" customWidth="1"/>
    <col min="10754" max="10754" width="19.25" style="723" customWidth="1"/>
    <col min="10755" max="10755" width="12.25" style="723" customWidth="1"/>
    <col min="10756" max="10756" width="8.5" style="723" customWidth="1"/>
    <col min="10757" max="10757" width="5" style="723" customWidth="1"/>
    <col min="10758" max="10758" width="8.5" style="723" customWidth="1"/>
    <col min="10759" max="10759" width="9" style="723"/>
    <col min="10760" max="10760" width="16" style="723" customWidth="1"/>
    <col min="10761" max="10761" width="2.625" style="723" customWidth="1"/>
    <col min="10762" max="11008" width="9" style="723"/>
    <col min="11009" max="11009" width="2.25" style="723" customWidth="1"/>
    <col min="11010" max="11010" width="19.25" style="723" customWidth="1"/>
    <col min="11011" max="11011" width="12.25" style="723" customWidth="1"/>
    <col min="11012" max="11012" width="8.5" style="723" customWidth="1"/>
    <col min="11013" max="11013" width="5" style="723" customWidth="1"/>
    <col min="11014" max="11014" width="8.5" style="723" customWidth="1"/>
    <col min="11015" max="11015" width="9" style="723"/>
    <col min="11016" max="11016" width="16" style="723" customWidth="1"/>
    <col min="11017" max="11017" width="2.625" style="723" customWidth="1"/>
    <col min="11018" max="11264" width="9" style="723"/>
    <col min="11265" max="11265" width="2.25" style="723" customWidth="1"/>
    <col min="11266" max="11266" width="19.25" style="723" customWidth="1"/>
    <col min="11267" max="11267" width="12.25" style="723" customWidth="1"/>
    <col min="11268" max="11268" width="8.5" style="723" customWidth="1"/>
    <col min="11269" max="11269" width="5" style="723" customWidth="1"/>
    <col min="11270" max="11270" width="8.5" style="723" customWidth="1"/>
    <col min="11271" max="11271" width="9" style="723"/>
    <col min="11272" max="11272" width="16" style="723" customWidth="1"/>
    <col min="11273" max="11273" width="2.625" style="723" customWidth="1"/>
    <col min="11274" max="11520" width="9" style="723"/>
    <col min="11521" max="11521" width="2.25" style="723" customWidth="1"/>
    <col min="11522" max="11522" width="19.25" style="723" customWidth="1"/>
    <col min="11523" max="11523" width="12.25" style="723" customWidth="1"/>
    <col min="11524" max="11524" width="8.5" style="723" customWidth="1"/>
    <col min="11525" max="11525" width="5" style="723" customWidth="1"/>
    <col min="11526" max="11526" width="8.5" style="723" customWidth="1"/>
    <col min="11527" max="11527" width="9" style="723"/>
    <col min="11528" max="11528" width="16" style="723" customWidth="1"/>
    <col min="11529" max="11529" width="2.625" style="723" customWidth="1"/>
    <col min="11530" max="11776" width="9" style="723"/>
    <col min="11777" max="11777" width="2.25" style="723" customWidth="1"/>
    <col min="11778" max="11778" width="19.25" style="723" customWidth="1"/>
    <col min="11779" max="11779" width="12.25" style="723" customWidth="1"/>
    <col min="11780" max="11780" width="8.5" style="723" customWidth="1"/>
    <col min="11781" max="11781" width="5" style="723" customWidth="1"/>
    <col min="11782" max="11782" width="8.5" style="723" customWidth="1"/>
    <col min="11783" max="11783" width="9" style="723"/>
    <col min="11784" max="11784" width="16" style="723" customWidth="1"/>
    <col min="11785" max="11785" width="2.625" style="723" customWidth="1"/>
    <col min="11786" max="12032" width="9" style="723"/>
    <col min="12033" max="12033" width="2.25" style="723" customWidth="1"/>
    <col min="12034" max="12034" width="19.25" style="723" customWidth="1"/>
    <col min="12035" max="12035" width="12.25" style="723" customWidth="1"/>
    <col min="12036" max="12036" width="8.5" style="723" customWidth="1"/>
    <col min="12037" max="12037" width="5" style="723" customWidth="1"/>
    <col min="12038" max="12038" width="8.5" style="723" customWidth="1"/>
    <col min="12039" max="12039" width="9" style="723"/>
    <col min="12040" max="12040" width="16" style="723" customWidth="1"/>
    <col min="12041" max="12041" width="2.625" style="723" customWidth="1"/>
    <col min="12042" max="12288" width="9" style="723"/>
    <col min="12289" max="12289" width="2.25" style="723" customWidth="1"/>
    <col min="12290" max="12290" width="19.25" style="723" customWidth="1"/>
    <col min="12291" max="12291" width="12.25" style="723" customWidth="1"/>
    <col min="12292" max="12292" width="8.5" style="723" customWidth="1"/>
    <col min="12293" max="12293" width="5" style="723" customWidth="1"/>
    <col min="12294" max="12294" width="8.5" style="723" customWidth="1"/>
    <col min="12295" max="12295" width="9" style="723"/>
    <col min="12296" max="12296" width="16" style="723" customWidth="1"/>
    <col min="12297" max="12297" width="2.625" style="723" customWidth="1"/>
    <col min="12298" max="12544" width="9" style="723"/>
    <col min="12545" max="12545" width="2.25" style="723" customWidth="1"/>
    <col min="12546" max="12546" width="19.25" style="723" customWidth="1"/>
    <col min="12547" max="12547" width="12.25" style="723" customWidth="1"/>
    <col min="12548" max="12548" width="8.5" style="723" customWidth="1"/>
    <col min="12549" max="12549" width="5" style="723" customWidth="1"/>
    <col min="12550" max="12550" width="8.5" style="723" customWidth="1"/>
    <col min="12551" max="12551" width="9" style="723"/>
    <col min="12552" max="12552" width="16" style="723" customWidth="1"/>
    <col min="12553" max="12553" width="2.625" style="723" customWidth="1"/>
    <col min="12554" max="12800" width="9" style="723"/>
    <col min="12801" max="12801" width="2.25" style="723" customWidth="1"/>
    <col min="12802" max="12802" width="19.25" style="723" customWidth="1"/>
    <col min="12803" max="12803" width="12.25" style="723" customWidth="1"/>
    <col min="12804" max="12804" width="8.5" style="723" customWidth="1"/>
    <col min="12805" max="12805" width="5" style="723" customWidth="1"/>
    <col min="12806" max="12806" width="8.5" style="723" customWidth="1"/>
    <col min="12807" max="12807" width="9" style="723"/>
    <col min="12808" max="12808" width="16" style="723" customWidth="1"/>
    <col min="12809" max="12809" width="2.625" style="723" customWidth="1"/>
    <col min="12810" max="13056" width="9" style="723"/>
    <col min="13057" max="13057" width="2.25" style="723" customWidth="1"/>
    <col min="13058" max="13058" width="19.25" style="723" customWidth="1"/>
    <col min="13059" max="13059" width="12.25" style="723" customWidth="1"/>
    <col min="13060" max="13060" width="8.5" style="723" customWidth="1"/>
    <col min="13061" max="13061" width="5" style="723" customWidth="1"/>
    <col min="13062" max="13062" width="8.5" style="723" customWidth="1"/>
    <col min="13063" max="13063" width="9" style="723"/>
    <col min="13064" max="13064" width="16" style="723" customWidth="1"/>
    <col min="13065" max="13065" width="2.625" style="723" customWidth="1"/>
    <col min="13066" max="13312" width="9" style="723"/>
    <col min="13313" max="13313" width="2.25" style="723" customWidth="1"/>
    <col min="13314" max="13314" width="19.25" style="723" customWidth="1"/>
    <col min="13315" max="13315" width="12.25" style="723" customWidth="1"/>
    <col min="13316" max="13316" width="8.5" style="723" customWidth="1"/>
    <col min="13317" max="13317" width="5" style="723" customWidth="1"/>
    <col min="13318" max="13318" width="8.5" style="723" customWidth="1"/>
    <col min="13319" max="13319" width="9" style="723"/>
    <col min="13320" max="13320" width="16" style="723" customWidth="1"/>
    <col min="13321" max="13321" width="2.625" style="723" customWidth="1"/>
    <col min="13322" max="13568" width="9" style="723"/>
    <col min="13569" max="13569" width="2.25" style="723" customWidth="1"/>
    <col min="13570" max="13570" width="19.25" style="723" customWidth="1"/>
    <col min="13571" max="13571" width="12.25" style="723" customWidth="1"/>
    <col min="13572" max="13572" width="8.5" style="723" customWidth="1"/>
    <col min="13573" max="13573" width="5" style="723" customWidth="1"/>
    <col min="13574" max="13574" width="8.5" style="723" customWidth="1"/>
    <col min="13575" max="13575" width="9" style="723"/>
    <col min="13576" max="13576" width="16" style="723" customWidth="1"/>
    <col min="13577" max="13577" width="2.625" style="723" customWidth="1"/>
    <col min="13578" max="13824" width="9" style="723"/>
    <col min="13825" max="13825" width="2.25" style="723" customWidth="1"/>
    <col min="13826" max="13826" width="19.25" style="723" customWidth="1"/>
    <col min="13827" max="13827" width="12.25" style="723" customWidth="1"/>
    <col min="13828" max="13828" width="8.5" style="723" customWidth="1"/>
    <col min="13829" max="13829" width="5" style="723" customWidth="1"/>
    <col min="13830" max="13830" width="8.5" style="723" customWidth="1"/>
    <col min="13831" max="13831" width="9" style="723"/>
    <col min="13832" max="13832" width="16" style="723" customWidth="1"/>
    <col min="13833" max="13833" width="2.625" style="723" customWidth="1"/>
    <col min="13834" max="14080" width="9" style="723"/>
    <col min="14081" max="14081" width="2.25" style="723" customWidth="1"/>
    <col min="14082" max="14082" width="19.25" style="723" customWidth="1"/>
    <col min="14083" max="14083" width="12.25" style="723" customWidth="1"/>
    <col min="14084" max="14084" width="8.5" style="723" customWidth="1"/>
    <col min="14085" max="14085" width="5" style="723" customWidth="1"/>
    <col min="14086" max="14086" width="8.5" style="723" customWidth="1"/>
    <col min="14087" max="14087" width="9" style="723"/>
    <col min="14088" max="14088" width="16" style="723" customWidth="1"/>
    <col min="14089" max="14089" width="2.625" style="723" customWidth="1"/>
    <col min="14090" max="14336" width="9" style="723"/>
    <col min="14337" max="14337" width="2.25" style="723" customWidth="1"/>
    <col min="14338" max="14338" width="19.25" style="723" customWidth="1"/>
    <col min="14339" max="14339" width="12.25" style="723" customWidth="1"/>
    <col min="14340" max="14340" width="8.5" style="723" customWidth="1"/>
    <col min="14341" max="14341" width="5" style="723" customWidth="1"/>
    <col min="14342" max="14342" width="8.5" style="723" customWidth="1"/>
    <col min="14343" max="14343" width="9" style="723"/>
    <col min="14344" max="14344" width="16" style="723" customWidth="1"/>
    <col min="14345" max="14345" width="2.625" style="723" customWidth="1"/>
    <col min="14346" max="14592" width="9" style="723"/>
    <col min="14593" max="14593" width="2.25" style="723" customWidth="1"/>
    <col min="14594" max="14594" width="19.25" style="723" customWidth="1"/>
    <col min="14595" max="14595" width="12.25" style="723" customWidth="1"/>
    <col min="14596" max="14596" width="8.5" style="723" customWidth="1"/>
    <col min="14597" max="14597" width="5" style="723" customWidth="1"/>
    <col min="14598" max="14598" width="8.5" style="723" customWidth="1"/>
    <col min="14599" max="14599" width="9" style="723"/>
    <col min="14600" max="14600" width="16" style="723" customWidth="1"/>
    <col min="14601" max="14601" width="2.625" style="723" customWidth="1"/>
    <col min="14602" max="14848" width="9" style="723"/>
    <col min="14849" max="14849" width="2.25" style="723" customWidth="1"/>
    <col min="14850" max="14850" width="19.25" style="723" customWidth="1"/>
    <col min="14851" max="14851" width="12.25" style="723" customWidth="1"/>
    <col min="14852" max="14852" width="8.5" style="723" customWidth="1"/>
    <col min="14853" max="14853" width="5" style="723" customWidth="1"/>
    <col min="14854" max="14854" width="8.5" style="723" customWidth="1"/>
    <col min="14855" max="14855" width="9" style="723"/>
    <col min="14856" max="14856" width="16" style="723" customWidth="1"/>
    <col min="14857" max="14857" width="2.625" style="723" customWidth="1"/>
    <col min="14858" max="15104" width="9" style="723"/>
    <col min="15105" max="15105" width="2.25" style="723" customWidth="1"/>
    <col min="15106" max="15106" width="19.25" style="723" customWidth="1"/>
    <col min="15107" max="15107" width="12.25" style="723" customWidth="1"/>
    <col min="15108" max="15108" width="8.5" style="723" customWidth="1"/>
    <col min="15109" max="15109" width="5" style="723" customWidth="1"/>
    <col min="15110" max="15110" width="8.5" style="723" customWidth="1"/>
    <col min="15111" max="15111" width="9" style="723"/>
    <col min="15112" max="15112" width="16" style="723" customWidth="1"/>
    <col min="15113" max="15113" width="2.625" style="723" customWidth="1"/>
    <col min="15114" max="15360" width="9" style="723"/>
    <col min="15361" max="15361" width="2.25" style="723" customWidth="1"/>
    <col min="15362" max="15362" width="19.25" style="723" customWidth="1"/>
    <col min="15363" max="15363" width="12.25" style="723" customWidth="1"/>
    <col min="15364" max="15364" width="8.5" style="723" customWidth="1"/>
    <col min="15365" max="15365" width="5" style="723" customWidth="1"/>
    <col min="15366" max="15366" width="8.5" style="723" customWidth="1"/>
    <col min="15367" max="15367" width="9" style="723"/>
    <col min="15368" max="15368" width="16" style="723" customWidth="1"/>
    <col min="15369" max="15369" width="2.625" style="723" customWidth="1"/>
    <col min="15370" max="15616" width="9" style="723"/>
    <col min="15617" max="15617" width="2.25" style="723" customWidth="1"/>
    <col min="15618" max="15618" width="19.25" style="723" customWidth="1"/>
    <col min="15619" max="15619" width="12.25" style="723" customWidth="1"/>
    <col min="15620" max="15620" width="8.5" style="723" customWidth="1"/>
    <col min="15621" max="15621" width="5" style="723" customWidth="1"/>
    <col min="15622" max="15622" width="8.5" style="723" customWidth="1"/>
    <col min="15623" max="15623" width="9" style="723"/>
    <col min="15624" max="15624" width="16" style="723" customWidth="1"/>
    <col min="15625" max="15625" width="2.625" style="723" customWidth="1"/>
    <col min="15626" max="15872" width="9" style="723"/>
    <col min="15873" max="15873" width="2.25" style="723" customWidth="1"/>
    <col min="15874" max="15874" width="19.25" style="723" customWidth="1"/>
    <col min="15875" max="15875" width="12.25" style="723" customWidth="1"/>
    <col min="15876" max="15876" width="8.5" style="723" customWidth="1"/>
    <col min="15877" max="15877" width="5" style="723" customWidth="1"/>
    <col min="15878" max="15878" width="8.5" style="723" customWidth="1"/>
    <col min="15879" max="15879" width="9" style="723"/>
    <col min="15880" max="15880" width="16" style="723" customWidth="1"/>
    <col min="15881" max="15881" width="2.625" style="723" customWidth="1"/>
    <col min="15882" max="16128" width="9" style="723"/>
    <col min="16129" max="16129" width="2.25" style="723" customWidth="1"/>
    <col min="16130" max="16130" width="19.25" style="723" customWidth="1"/>
    <col min="16131" max="16131" width="12.25" style="723" customWidth="1"/>
    <col min="16132" max="16132" width="8.5" style="723" customWidth="1"/>
    <col min="16133" max="16133" width="5" style="723" customWidth="1"/>
    <col min="16134" max="16134" width="8.5" style="723" customWidth="1"/>
    <col min="16135" max="16135" width="9" style="723"/>
    <col min="16136" max="16136" width="16" style="723" customWidth="1"/>
    <col min="16137" max="16137" width="2.625" style="723" customWidth="1"/>
    <col min="16138" max="16384" width="9" style="723"/>
  </cols>
  <sheetData>
    <row r="1" spans="1:8" ht="17.25" customHeight="1">
      <c r="C1" s="1755" t="s">
        <v>656</v>
      </c>
      <c r="D1" s="1755"/>
      <c r="E1" s="724"/>
      <c r="F1" s="724"/>
      <c r="H1" s="725">
        <v>6</v>
      </c>
    </row>
    <row r="2" spans="1:8" ht="12.75" thickBot="1">
      <c r="A2" s="791"/>
      <c r="F2" s="730"/>
    </row>
    <row r="3" spans="1:8">
      <c r="A3" s="726"/>
      <c r="B3" s="727"/>
      <c r="C3" s="727"/>
      <c r="D3" s="727"/>
      <c r="E3" s="727"/>
      <c r="F3" s="727"/>
      <c r="G3" s="727"/>
      <c r="H3" s="728"/>
    </row>
    <row r="4" spans="1:8" ht="14.25">
      <c r="A4" s="792" t="s">
        <v>657</v>
      </c>
      <c r="B4" s="793"/>
      <c r="C4" s="794" t="str">
        <f>'仕訳書(縦）'!E11</f>
        <v>沖縄県立芸術大学美術棟空調設備改修工事</v>
      </c>
      <c r="D4" s="795"/>
      <c r="E4" s="793"/>
      <c r="F4" s="793"/>
      <c r="G4" s="796"/>
      <c r="H4" s="797"/>
    </row>
    <row r="5" spans="1:8">
      <c r="A5" s="729"/>
      <c r="B5" s="730" t="s">
        <v>719</v>
      </c>
      <c r="C5" s="730"/>
      <c r="D5" s="730"/>
      <c r="E5" s="730"/>
      <c r="F5" s="730"/>
      <c r="G5" s="730"/>
      <c r="H5" s="731" t="s">
        <v>683</v>
      </c>
    </row>
    <row r="6" spans="1:8">
      <c r="A6" s="732"/>
      <c r="B6" s="733"/>
      <c r="C6" s="733"/>
      <c r="D6" s="733"/>
      <c r="E6" s="733"/>
      <c r="F6" s="733"/>
      <c r="G6" s="733"/>
      <c r="H6" s="734"/>
    </row>
    <row r="7" spans="1:8">
      <c r="A7" s="798" t="s">
        <v>658</v>
      </c>
      <c r="B7" s="799" t="s">
        <v>659</v>
      </c>
      <c r="C7" s="799" t="s">
        <v>660</v>
      </c>
      <c r="D7" s="799" t="s">
        <v>661</v>
      </c>
      <c r="E7" s="799" t="s">
        <v>662</v>
      </c>
      <c r="F7" s="799" t="s">
        <v>663</v>
      </c>
      <c r="G7" s="799" t="s">
        <v>664</v>
      </c>
      <c r="H7" s="800" t="s">
        <v>665</v>
      </c>
    </row>
    <row r="8" spans="1:8">
      <c r="A8" s="729"/>
      <c r="B8" s="735"/>
      <c r="C8" s="735"/>
      <c r="D8" s="735"/>
      <c r="E8" s="735"/>
      <c r="F8" s="735"/>
      <c r="G8" s="735"/>
      <c r="H8" s="736"/>
    </row>
    <row r="9" spans="1:8" ht="12">
      <c r="A9" s="737"/>
      <c r="B9" s="801" t="s">
        <v>670</v>
      </c>
      <c r="D9" s="733"/>
      <c r="E9" s="751"/>
      <c r="F9" s="733"/>
      <c r="G9" s="739"/>
      <c r="H9" s="752" t="s">
        <v>755</v>
      </c>
    </row>
    <row r="10" spans="1:8" ht="12">
      <c r="A10" s="740">
        <v>1</v>
      </c>
      <c r="B10" s="753"/>
      <c r="C10" s="754" t="s">
        <v>671</v>
      </c>
      <c r="D10" s="755">
        <v>1.1000000000000001</v>
      </c>
      <c r="E10" s="802" t="s">
        <v>666</v>
      </c>
      <c r="F10" s="803">
        <v>3950</v>
      </c>
      <c r="G10" s="803"/>
      <c r="H10" s="750" t="s">
        <v>684</v>
      </c>
    </row>
    <row r="11" spans="1:8" ht="12">
      <c r="A11" s="737"/>
      <c r="B11" s="801" t="s">
        <v>672</v>
      </c>
      <c r="D11" s="756"/>
      <c r="E11" s="751"/>
      <c r="F11" s="733"/>
      <c r="G11" s="739"/>
      <c r="H11" s="752" t="s">
        <v>755</v>
      </c>
    </row>
    <row r="12" spans="1:8" ht="12">
      <c r="A12" s="742"/>
      <c r="B12" s="753"/>
      <c r="C12" s="754" t="s">
        <v>671</v>
      </c>
      <c r="D12" s="755">
        <v>1.1000000000000001</v>
      </c>
      <c r="E12" s="802" t="s">
        <v>666</v>
      </c>
      <c r="F12" s="804">
        <v>3950</v>
      </c>
      <c r="G12" s="805"/>
      <c r="H12" s="750" t="s">
        <v>685</v>
      </c>
    </row>
    <row r="13" spans="1:8" ht="12">
      <c r="A13" s="737"/>
      <c r="B13" s="738"/>
      <c r="C13" s="738"/>
      <c r="D13" s="738"/>
      <c r="E13" s="738"/>
      <c r="F13" s="738"/>
      <c r="G13" s="738"/>
      <c r="H13" s="806"/>
    </row>
    <row r="14" spans="1:8" ht="12">
      <c r="A14" s="742"/>
      <c r="B14" s="807" t="s">
        <v>673</v>
      </c>
      <c r="C14" s="808"/>
      <c r="D14" s="809"/>
      <c r="E14" s="802"/>
      <c r="F14" s="810">
        <f>AVERAGE(F9:F12)</f>
        <v>3950</v>
      </c>
      <c r="G14" s="811">
        <f>ROUNDUP(F14,-1)</f>
        <v>3950</v>
      </c>
      <c r="H14" s="812"/>
    </row>
    <row r="15" spans="1:8" ht="12">
      <c r="A15" s="737"/>
      <c r="B15" s="813" t="s">
        <v>667</v>
      </c>
      <c r="C15" s="743"/>
      <c r="D15" s="738"/>
      <c r="E15" s="738"/>
      <c r="F15" s="738"/>
      <c r="G15" s="739"/>
      <c r="H15" s="814" t="s">
        <v>686</v>
      </c>
    </row>
    <row r="16" spans="1:8" ht="12">
      <c r="A16" s="742"/>
      <c r="B16" s="815"/>
      <c r="C16" s="745"/>
      <c r="D16" s="809">
        <v>0.2</v>
      </c>
      <c r="E16" s="802" t="s">
        <v>668</v>
      </c>
      <c r="F16" s="810">
        <f>19300*1.1</f>
        <v>21230</v>
      </c>
      <c r="G16" s="803">
        <f>ROUND(D16*F16,2)</f>
        <v>4246</v>
      </c>
      <c r="H16" s="741"/>
    </row>
    <row r="17" spans="1:8" ht="12">
      <c r="A17" s="737"/>
      <c r="B17" s="816" t="s">
        <v>669</v>
      </c>
      <c r="C17" s="743"/>
      <c r="D17" s="733"/>
      <c r="E17" s="744"/>
      <c r="F17" s="733"/>
      <c r="G17" s="739"/>
      <c r="H17" s="817" t="s">
        <v>687</v>
      </c>
    </row>
    <row r="18" spans="1:8" ht="12">
      <c r="A18" s="742"/>
      <c r="B18" s="818"/>
      <c r="C18" s="745"/>
      <c r="D18" s="746">
        <v>0.25</v>
      </c>
      <c r="E18" s="747"/>
      <c r="F18" s="803">
        <f>G16</f>
        <v>4246</v>
      </c>
      <c r="G18" s="803">
        <f>ROUND(D18*F18,2)</f>
        <v>1061.5</v>
      </c>
      <c r="H18" s="748" t="s">
        <v>688</v>
      </c>
    </row>
    <row r="19" spans="1:8" ht="12">
      <c r="A19" s="737"/>
      <c r="B19" s="801"/>
      <c r="D19" s="756"/>
      <c r="E19" s="751"/>
      <c r="F19" s="733"/>
      <c r="G19" s="739"/>
      <c r="H19" s="752"/>
    </row>
    <row r="20" spans="1:8" ht="12">
      <c r="A20" s="740"/>
      <c r="B20" s="753"/>
      <c r="C20" s="754"/>
      <c r="D20" s="755"/>
      <c r="E20" s="802"/>
      <c r="F20" s="804"/>
      <c r="G20" s="805"/>
      <c r="H20" s="750"/>
    </row>
    <row r="21" spans="1:8" ht="12">
      <c r="A21" s="737"/>
      <c r="B21" s="738"/>
      <c r="C21" s="738"/>
      <c r="D21" s="738"/>
      <c r="E21" s="738"/>
      <c r="F21" s="738"/>
      <c r="G21" s="738"/>
      <c r="H21" s="749"/>
    </row>
    <row r="22" spans="1:8" ht="12">
      <c r="A22" s="740"/>
      <c r="B22" s="807"/>
      <c r="C22" s="808"/>
      <c r="D22" s="809"/>
      <c r="E22" s="802"/>
      <c r="F22" s="810"/>
      <c r="G22" s="810"/>
      <c r="H22" s="750"/>
    </row>
    <row r="23" spans="1:8" ht="12">
      <c r="A23" s="732"/>
      <c r="B23" s="738"/>
      <c r="C23" s="819"/>
      <c r="D23" s="738"/>
      <c r="E23" s="738"/>
      <c r="F23" s="738"/>
      <c r="G23" s="738"/>
      <c r="H23" s="734"/>
    </row>
    <row r="24" spans="1:8" ht="12">
      <c r="A24" s="729"/>
      <c r="B24" s="808"/>
      <c r="C24" s="807"/>
      <c r="D24" s="809"/>
      <c r="E24" s="802"/>
      <c r="F24" s="811"/>
      <c r="G24" s="811"/>
      <c r="H24" s="736"/>
    </row>
    <row r="25" spans="1:8" ht="12">
      <c r="A25" s="732"/>
      <c r="B25" s="733"/>
      <c r="C25" s="733"/>
      <c r="D25" s="733"/>
      <c r="E25" s="744"/>
      <c r="F25" s="733"/>
      <c r="G25" s="739"/>
      <c r="H25" s="820"/>
    </row>
    <row r="26" spans="1:8" ht="12">
      <c r="A26" s="729"/>
      <c r="B26" s="807"/>
      <c r="C26" s="757"/>
      <c r="D26" s="758"/>
      <c r="E26" s="747"/>
      <c r="F26" s="821"/>
      <c r="G26" s="803"/>
      <c r="H26" s="822"/>
    </row>
    <row r="27" spans="1:8" ht="12">
      <c r="A27" s="732"/>
      <c r="B27" s="733"/>
      <c r="C27" s="733"/>
      <c r="D27" s="733"/>
      <c r="E27" s="733"/>
      <c r="F27" s="733"/>
      <c r="G27" s="759"/>
      <c r="H27" s="734"/>
    </row>
    <row r="28" spans="1:8" ht="12">
      <c r="A28" s="729"/>
      <c r="B28" s="823" t="s">
        <v>675</v>
      </c>
      <c r="C28" s="735"/>
      <c r="D28" s="735"/>
      <c r="E28" s="735"/>
      <c r="F28" s="735"/>
      <c r="G28" s="803">
        <f>SUM(G13:G27)</f>
        <v>9257.5</v>
      </c>
      <c r="H28" s="760"/>
    </row>
    <row r="29" spans="1:8" ht="12">
      <c r="A29" s="732"/>
      <c r="B29" s="733"/>
      <c r="C29" s="733"/>
      <c r="D29" s="733"/>
      <c r="E29" s="733"/>
      <c r="F29" s="733"/>
      <c r="G29" s="759"/>
      <c r="H29" s="734"/>
    </row>
    <row r="30" spans="1:8" ht="12.75" thickBot="1">
      <c r="A30" s="732"/>
      <c r="B30" s="762"/>
      <c r="C30" s="761"/>
      <c r="D30" s="761"/>
      <c r="E30" s="761"/>
      <c r="F30" s="761" t="s">
        <v>674</v>
      </c>
      <c r="G30" s="824">
        <f>ROUND(G28,-1)</f>
        <v>9260</v>
      </c>
      <c r="H30" s="763" t="s">
        <v>771</v>
      </c>
    </row>
    <row r="31" spans="1:8">
      <c r="A31" s="726"/>
      <c r="B31" s="727"/>
      <c r="C31" s="727"/>
      <c r="D31" s="727"/>
      <c r="E31" s="727"/>
      <c r="F31" s="727"/>
      <c r="G31" s="727"/>
      <c r="H31" s="728"/>
    </row>
    <row r="32" spans="1:8" ht="17.25" customHeight="1">
      <c r="A32" s="732"/>
      <c r="C32" s="1755" t="s">
        <v>656</v>
      </c>
      <c r="D32" s="1755"/>
      <c r="E32" s="724"/>
      <c r="F32" s="724"/>
      <c r="H32" s="764"/>
    </row>
    <row r="33" spans="1:8" ht="12" thickBot="1">
      <c r="A33" s="765"/>
      <c r="B33" s="766"/>
      <c r="C33" s="766"/>
      <c r="D33" s="766"/>
      <c r="E33" s="766"/>
      <c r="F33" s="766"/>
      <c r="G33" s="766"/>
      <c r="H33" s="767"/>
    </row>
    <row r="34" spans="1:8">
      <c r="A34" s="726"/>
      <c r="B34" s="727"/>
      <c r="C34" s="727"/>
      <c r="D34" s="727"/>
      <c r="E34" s="727"/>
      <c r="F34" s="727"/>
      <c r="G34" s="727"/>
      <c r="H34" s="728"/>
    </row>
    <row r="35" spans="1:8" ht="14.25">
      <c r="A35" s="792" t="s">
        <v>676</v>
      </c>
      <c r="B35" s="793"/>
      <c r="C35" s="825" t="str">
        <f>C4</f>
        <v>沖縄県立芸術大学美術棟空調設備改修工事</v>
      </c>
      <c r="D35" s="795"/>
      <c r="E35" s="793"/>
      <c r="F35" s="793"/>
      <c r="G35" s="796"/>
      <c r="H35" s="768"/>
    </row>
    <row r="36" spans="1:8">
      <c r="A36" s="729"/>
      <c r="B36" s="730" t="str">
        <f>B5</f>
        <v>令和4年度1月・・・県単価</v>
      </c>
      <c r="C36" s="730"/>
      <c r="D36" s="730"/>
      <c r="E36" s="730"/>
      <c r="F36" s="730"/>
      <c r="G36" s="730"/>
      <c r="H36" s="731" t="str">
        <f>H5</f>
        <v>令和３年度版・・国土交通省建築工事積算基準    P-310</v>
      </c>
    </row>
    <row r="37" spans="1:8">
      <c r="A37" s="732"/>
      <c r="B37" s="733"/>
      <c r="C37" s="733"/>
      <c r="D37" s="733"/>
      <c r="E37" s="733"/>
      <c r="F37" s="733"/>
      <c r="G37" s="733"/>
      <c r="H37" s="734"/>
    </row>
    <row r="38" spans="1:8">
      <c r="A38" s="798" t="s">
        <v>658</v>
      </c>
      <c r="B38" s="799" t="s">
        <v>659</v>
      </c>
      <c r="C38" s="799" t="s">
        <v>660</v>
      </c>
      <c r="D38" s="799" t="s">
        <v>661</v>
      </c>
      <c r="E38" s="799" t="s">
        <v>662</v>
      </c>
      <c r="F38" s="799" t="s">
        <v>663</v>
      </c>
      <c r="G38" s="799" t="s">
        <v>664</v>
      </c>
      <c r="H38" s="800" t="s">
        <v>665</v>
      </c>
    </row>
    <row r="39" spans="1:8">
      <c r="A39" s="729"/>
      <c r="B39" s="735"/>
      <c r="C39" s="735"/>
      <c r="D39" s="735"/>
      <c r="E39" s="735"/>
      <c r="F39" s="735"/>
      <c r="G39" s="735"/>
      <c r="H39" s="736"/>
    </row>
    <row r="40" spans="1:8" ht="12">
      <c r="A40" s="732"/>
      <c r="B40" s="801" t="s">
        <v>670</v>
      </c>
      <c r="D40" s="733"/>
      <c r="E40" s="751"/>
      <c r="F40" s="733"/>
      <c r="G40" s="739"/>
      <c r="H40" s="752" t="str">
        <f>H9</f>
        <v>R4.12</v>
      </c>
    </row>
    <row r="41" spans="1:8" ht="12">
      <c r="A41" s="729"/>
      <c r="B41" s="753"/>
      <c r="C41" s="754" t="s">
        <v>671</v>
      </c>
      <c r="D41" s="755"/>
      <c r="E41" s="802" t="s">
        <v>666</v>
      </c>
      <c r="F41" s="803"/>
      <c r="G41" s="803"/>
      <c r="H41" s="750" t="str">
        <f>H10</f>
        <v>P-196　沖縄</v>
      </c>
    </row>
    <row r="42" spans="1:8" ht="12">
      <c r="A42" s="732"/>
      <c r="B42" s="801" t="s">
        <v>672</v>
      </c>
      <c r="D42" s="756"/>
      <c r="E42" s="751"/>
      <c r="F42" s="733"/>
      <c r="G42" s="739"/>
      <c r="H42" s="752" t="str">
        <f>H11</f>
        <v>R4.12</v>
      </c>
    </row>
    <row r="43" spans="1:8" ht="12">
      <c r="A43" s="729"/>
      <c r="B43" s="753"/>
      <c r="C43" s="754" t="s">
        <v>671</v>
      </c>
      <c r="D43" s="755"/>
      <c r="E43" s="802" t="s">
        <v>666</v>
      </c>
      <c r="F43" s="804"/>
      <c r="G43" s="805"/>
      <c r="H43" s="750" t="str">
        <f>H12</f>
        <v>P-136　那覇</v>
      </c>
    </row>
    <row r="44" spans="1:8" ht="12">
      <c r="A44" s="732"/>
      <c r="B44" s="738"/>
      <c r="C44" s="738"/>
      <c r="D44" s="738"/>
      <c r="E44" s="738"/>
      <c r="F44" s="738"/>
      <c r="G44" s="738"/>
      <c r="H44" s="806"/>
    </row>
    <row r="45" spans="1:8" ht="12">
      <c r="A45" s="729"/>
      <c r="B45" s="807" t="s">
        <v>673</v>
      </c>
      <c r="C45" s="808"/>
      <c r="D45" s="809"/>
      <c r="E45" s="802"/>
      <c r="F45" s="810"/>
      <c r="G45" s="811">
        <f>ROUNDUP(F45,-1)</f>
        <v>0</v>
      </c>
      <c r="H45" s="812"/>
    </row>
    <row r="46" spans="1:8" ht="12">
      <c r="A46" s="732"/>
      <c r="B46" s="813" t="s">
        <v>667</v>
      </c>
      <c r="C46" s="743"/>
      <c r="D46" s="738"/>
      <c r="E46" s="738"/>
      <c r="F46" s="738"/>
      <c r="G46" s="739"/>
      <c r="H46" s="814" t="str">
        <f>H15</f>
        <v>19,300*1.1</v>
      </c>
    </row>
    <row r="47" spans="1:8" ht="12">
      <c r="A47" s="729"/>
      <c r="B47" s="815"/>
      <c r="C47" s="745"/>
      <c r="D47" s="809"/>
      <c r="E47" s="802" t="s">
        <v>668</v>
      </c>
      <c r="F47" s="810"/>
      <c r="G47" s="803">
        <f>ROUND(D47*F47,2)</f>
        <v>0</v>
      </c>
      <c r="H47" s="741"/>
    </row>
    <row r="48" spans="1:8" ht="12">
      <c r="A48" s="732"/>
      <c r="B48" s="816" t="s">
        <v>669</v>
      </c>
      <c r="C48" s="743"/>
      <c r="D48" s="733"/>
      <c r="E48" s="744"/>
      <c r="F48" s="733"/>
      <c r="G48" s="739"/>
      <c r="H48" s="817" t="str">
        <f>H17</f>
        <v>土工（労）20～30％</v>
      </c>
    </row>
    <row r="49" spans="1:8" ht="12">
      <c r="A49" s="729"/>
      <c r="B49" s="818"/>
      <c r="C49" s="745"/>
      <c r="D49" s="746"/>
      <c r="E49" s="747"/>
      <c r="F49" s="803"/>
      <c r="G49" s="803">
        <f>ROUND(D49*F49,2)</f>
        <v>0</v>
      </c>
      <c r="H49" s="748" t="str">
        <f>H18</f>
        <v>平均・・・25％</v>
      </c>
    </row>
    <row r="50" spans="1:8" ht="12">
      <c r="A50" s="732"/>
      <c r="B50" s="801"/>
      <c r="D50" s="756"/>
      <c r="E50" s="751"/>
      <c r="F50" s="733"/>
      <c r="G50" s="739"/>
      <c r="H50" s="752"/>
    </row>
    <row r="51" spans="1:8" ht="12">
      <c r="A51" s="729"/>
      <c r="B51" s="753"/>
      <c r="C51" s="754"/>
      <c r="D51" s="755"/>
      <c r="E51" s="802"/>
      <c r="F51" s="804"/>
      <c r="G51" s="805"/>
      <c r="H51" s="750"/>
    </row>
    <row r="52" spans="1:8" ht="12">
      <c r="A52" s="732"/>
      <c r="B52" s="738"/>
      <c r="C52" s="738"/>
      <c r="D52" s="738"/>
      <c r="E52" s="738"/>
      <c r="F52" s="738"/>
      <c r="G52" s="738"/>
      <c r="H52" s="749"/>
    </row>
    <row r="53" spans="1:8" ht="12">
      <c r="A53" s="729"/>
      <c r="B53" s="807"/>
      <c r="C53" s="808"/>
      <c r="D53" s="809"/>
      <c r="E53" s="802"/>
      <c r="F53" s="810"/>
      <c r="G53" s="810"/>
      <c r="H53" s="750"/>
    </row>
    <row r="54" spans="1:8" ht="12">
      <c r="A54" s="732"/>
      <c r="B54" s="738"/>
      <c r="C54" s="819"/>
      <c r="D54" s="738"/>
      <c r="E54" s="738"/>
      <c r="F54" s="738"/>
      <c r="G54" s="738"/>
      <c r="H54" s="734"/>
    </row>
    <row r="55" spans="1:8" ht="12">
      <c r="A55" s="729"/>
      <c r="B55" s="808"/>
      <c r="C55" s="807"/>
      <c r="D55" s="809"/>
      <c r="E55" s="802"/>
      <c r="F55" s="811"/>
      <c r="G55" s="811"/>
      <c r="H55" s="736"/>
    </row>
    <row r="56" spans="1:8" ht="12">
      <c r="A56" s="732"/>
      <c r="B56" s="733"/>
      <c r="C56" s="733"/>
      <c r="D56" s="733"/>
      <c r="E56" s="744"/>
      <c r="F56" s="733"/>
      <c r="G56" s="739"/>
      <c r="H56" s="820"/>
    </row>
    <row r="57" spans="1:8" ht="12">
      <c r="A57" s="729"/>
      <c r="B57" s="807"/>
      <c r="C57" s="757"/>
      <c r="D57" s="758"/>
      <c r="E57" s="747"/>
      <c r="F57" s="821"/>
      <c r="G57" s="803"/>
      <c r="H57" s="822"/>
    </row>
    <row r="58" spans="1:8" ht="12">
      <c r="A58" s="732"/>
      <c r="B58" s="733"/>
      <c r="C58" s="733"/>
      <c r="D58" s="733"/>
      <c r="E58" s="733"/>
      <c r="F58" s="733"/>
      <c r="G58" s="759"/>
      <c r="H58" s="734"/>
    </row>
    <row r="59" spans="1:8" ht="12">
      <c r="A59" s="729"/>
      <c r="B59" s="823" t="s">
        <v>675</v>
      </c>
      <c r="C59" s="735"/>
      <c r="D59" s="735"/>
      <c r="E59" s="735"/>
      <c r="F59" s="735"/>
      <c r="G59" s="803">
        <f>SUM(G44:G58)</f>
        <v>0</v>
      </c>
      <c r="H59" s="760"/>
    </row>
    <row r="60" spans="1:8" ht="12">
      <c r="A60" s="732"/>
      <c r="B60" s="733"/>
      <c r="C60" s="733"/>
      <c r="D60" s="733"/>
      <c r="E60" s="733"/>
      <c r="F60" s="733"/>
      <c r="G60" s="759"/>
      <c r="H60" s="734"/>
    </row>
    <row r="61" spans="1:8" ht="12.75" thickBot="1">
      <c r="A61" s="765"/>
      <c r="B61" s="762"/>
      <c r="C61" s="761"/>
      <c r="D61" s="761"/>
      <c r="E61" s="761"/>
      <c r="F61" s="761" t="s">
        <v>674</v>
      </c>
      <c r="G61" s="824">
        <f>ROUND(G59,0)</f>
        <v>0</v>
      </c>
      <c r="H61" s="763"/>
    </row>
    <row r="62" spans="1:8">
      <c r="H62" s="727"/>
    </row>
  </sheetData>
  <mergeCells count="2">
    <mergeCell ref="C1:D1"/>
    <mergeCell ref="C32:D32"/>
  </mergeCells>
  <phoneticPr fontId="2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88ABC-FF07-4BF1-91EB-293CAECBCB39}">
  <sheetPr>
    <tabColor theme="6" tint="0.39997558519241921"/>
  </sheetPr>
  <dimension ref="A1:N762"/>
  <sheetViews>
    <sheetView view="pageBreakPreview" topLeftCell="A25" zoomScaleNormal="100" zoomScaleSheetLayoutView="100" workbookViewId="0">
      <selection activeCell="G12" sqref="G12"/>
    </sheetView>
  </sheetViews>
  <sheetFormatPr defaultColWidth="17.125" defaultRowHeight="11.25"/>
  <cols>
    <col min="1" max="1" width="5.625" style="1082" bestFit="1" customWidth="1"/>
    <col min="2" max="2" width="2.875" style="1082" customWidth="1"/>
    <col min="3" max="3" width="16.375" style="1082" customWidth="1"/>
    <col min="4" max="4" width="21.625" style="1082" customWidth="1"/>
    <col min="5" max="5" width="6.25" style="1082" customWidth="1"/>
    <col min="6" max="6" width="3.625" style="1082" customWidth="1"/>
    <col min="7" max="7" width="8.875" style="1082" customWidth="1"/>
    <col min="8" max="8" width="11.125" style="1082" customWidth="1"/>
    <col min="9" max="9" width="8.875" style="1082" customWidth="1"/>
    <col min="10" max="10" width="5.875" style="1082" customWidth="1"/>
    <col min="11" max="12" width="8.125" style="1082" customWidth="1"/>
    <col min="13" max="23" width="13.375" style="1082" customWidth="1"/>
    <col min="24" max="29" width="17.125" style="1082"/>
    <col min="30" max="31" width="32.125" style="1082" customWidth="1"/>
    <col min="32" max="16384" width="17.125" style="1082"/>
  </cols>
  <sheetData>
    <row r="1" spans="2:14" ht="12" thickBot="1">
      <c r="B1" s="1152" t="s">
        <v>1825</v>
      </c>
      <c r="C1" s="1153"/>
      <c r="D1" s="1154"/>
      <c r="E1" s="1154"/>
      <c r="F1" s="1154"/>
      <c r="G1" s="1154"/>
      <c r="H1" s="1154"/>
      <c r="I1" s="1154"/>
      <c r="J1" s="1155"/>
      <c r="L1" s="1156"/>
    </row>
    <row r="2" spans="2:14" ht="18.75">
      <c r="B2" s="1756" t="s">
        <v>1826</v>
      </c>
      <c r="C2" s="1757"/>
      <c r="D2" s="1757"/>
      <c r="E2" s="1757"/>
      <c r="F2" s="1757"/>
      <c r="G2" s="1757"/>
      <c r="H2" s="1757"/>
      <c r="I2" s="1757"/>
      <c r="J2" s="1758"/>
      <c r="N2" s="1157" t="s">
        <v>1827</v>
      </c>
    </row>
    <row r="3" spans="2:14" ht="12.75" thickBot="1">
      <c r="B3" s="1158"/>
      <c r="C3" s="1159"/>
      <c r="D3" s="1160"/>
      <c r="E3" s="1160"/>
      <c r="F3" s="1160"/>
      <c r="G3" s="1160"/>
      <c r="H3" s="1160"/>
      <c r="I3" s="1161" t="s">
        <v>1828</v>
      </c>
      <c r="J3" s="1162">
        <v>1</v>
      </c>
      <c r="K3" s="1082" t="s">
        <v>1829</v>
      </c>
      <c r="L3" s="1082" t="s">
        <v>1830</v>
      </c>
      <c r="N3" s="1163" t="s">
        <v>1831</v>
      </c>
    </row>
    <row r="4" spans="2:14" s="1169" customFormat="1" ht="24" customHeight="1" thickBot="1">
      <c r="B4" s="1164" t="s">
        <v>38</v>
      </c>
      <c r="C4" s="1165" t="s">
        <v>1832</v>
      </c>
      <c r="D4" s="1166" t="s">
        <v>1833</v>
      </c>
      <c r="E4" s="1165" t="s">
        <v>1834</v>
      </c>
      <c r="F4" s="1165" t="s">
        <v>1835</v>
      </c>
      <c r="G4" s="1166" t="s">
        <v>1836</v>
      </c>
      <c r="H4" s="1165" t="s">
        <v>1837</v>
      </c>
      <c r="I4" s="1759" t="s">
        <v>1838</v>
      </c>
      <c r="J4" s="1760"/>
      <c r="K4" s="1167"/>
      <c r="L4" s="1168">
        <v>0.85</v>
      </c>
      <c r="N4" s="1163"/>
    </row>
    <row r="5" spans="2:14" s="1169" customFormat="1" ht="12.95" customHeight="1" thickBot="1">
      <c r="B5" s="1170"/>
      <c r="C5" s="1171"/>
      <c r="D5" s="1172"/>
      <c r="E5" s="1173"/>
      <c r="F5" s="1171"/>
      <c r="G5" s="1174"/>
      <c r="H5" s="1175"/>
      <c r="I5" s="1174"/>
      <c r="J5" s="1176"/>
      <c r="K5" s="1177"/>
      <c r="L5" s="1178"/>
      <c r="N5" s="1179"/>
    </row>
    <row r="6" spans="2:14" s="1169" customFormat="1" ht="12.95" customHeight="1">
      <c r="B6" s="1180">
        <v>1</v>
      </c>
      <c r="C6" s="1181" t="s">
        <v>773</v>
      </c>
      <c r="D6" s="1172"/>
      <c r="E6" s="1173"/>
      <c r="F6" s="1171"/>
      <c r="G6" s="1174"/>
      <c r="H6" s="1175"/>
      <c r="I6" s="1174"/>
      <c r="J6" s="1176"/>
      <c r="K6" s="1177"/>
      <c r="L6" s="1182">
        <f>ROUNDDOWN(K6*$L$4,-1)</f>
        <v>0</v>
      </c>
    </row>
    <row r="7" spans="2:14" s="1169" customFormat="1" ht="12.95" customHeight="1">
      <c r="B7" s="1183"/>
      <c r="C7" s="1184"/>
      <c r="D7" s="1185"/>
      <c r="E7" s="1186"/>
      <c r="F7" s="1187"/>
      <c r="G7" s="1188"/>
      <c r="H7" s="1189"/>
      <c r="I7" s="1190"/>
      <c r="J7" s="1191"/>
      <c r="K7" s="1177"/>
      <c r="L7" s="1178"/>
    </row>
    <row r="8" spans="2:14" s="1169" customFormat="1" ht="12.95" customHeight="1">
      <c r="B8" s="1192"/>
      <c r="C8" s="1193" t="s">
        <v>1839</v>
      </c>
      <c r="D8" s="1194"/>
      <c r="E8" s="1195"/>
      <c r="F8" s="1196"/>
      <c r="G8" s="1197"/>
      <c r="H8" s="1198" t="str">
        <f>IF(E8=0,"　",IF(G8=0,"　",IF(INT(E8*G8)=0,"　",INT(E8*G8))))</f>
        <v>　</v>
      </c>
      <c r="I8" s="1199"/>
      <c r="J8" s="1200"/>
      <c r="K8" s="1177"/>
      <c r="L8" s="1182">
        <f>ROUNDDOWN(K8*$L$4,-1)</f>
        <v>0</v>
      </c>
    </row>
    <row r="9" spans="2:14" s="1169" customFormat="1" ht="12.95" customHeight="1">
      <c r="B9" s="1201"/>
      <c r="C9" s="1184"/>
      <c r="D9" s="1202"/>
      <c r="E9" s="1203"/>
      <c r="F9" s="1204"/>
      <c r="G9" s="1205"/>
      <c r="H9" s="1206"/>
      <c r="I9" s="1207"/>
      <c r="J9" s="1208"/>
      <c r="K9" s="1177"/>
      <c r="L9" s="1182"/>
    </row>
    <row r="10" spans="2:14" s="1169" customFormat="1" ht="12.95" customHeight="1">
      <c r="B10" s="1192"/>
      <c r="C10" s="1193"/>
      <c r="D10" s="1202"/>
      <c r="E10" s="1203"/>
      <c r="F10" s="1204"/>
      <c r="G10" s="1205"/>
      <c r="H10" s="1206"/>
      <c r="I10" s="1207"/>
      <c r="J10" s="1208"/>
      <c r="K10" s="1177"/>
      <c r="L10" s="1182"/>
    </row>
    <row r="11" spans="2:14" s="1169" customFormat="1" ht="12.95" customHeight="1">
      <c r="B11" s="1209"/>
      <c r="C11" s="1210" t="s">
        <v>1839</v>
      </c>
      <c r="D11" s="1211" t="s">
        <v>1840</v>
      </c>
      <c r="E11" s="1212"/>
      <c r="F11" s="1213"/>
      <c r="G11" s="1189"/>
      <c r="H11" s="1189"/>
      <c r="I11" s="1214"/>
      <c r="J11" s="1215"/>
      <c r="K11" s="1177"/>
      <c r="L11" s="1178"/>
    </row>
    <row r="12" spans="2:14" s="1169" customFormat="1" ht="12.95" customHeight="1">
      <c r="B12" s="1216"/>
      <c r="C12" s="1217" t="s">
        <v>1841</v>
      </c>
      <c r="D12" s="1218" t="s">
        <v>1842</v>
      </c>
      <c r="E12" s="1219">
        <v>62.5</v>
      </c>
      <c r="F12" s="1220" t="s">
        <v>1843</v>
      </c>
      <c r="G12" s="1221">
        <v>880</v>
      </c>
      <c r="H12" s="1198">
        <f>IF(E12=0,"　",IF(G12=0,"　",IF(INT(E12*G12)=0,"　",INT(E12*G12))))</f>
        <v>55000</v>
      </c>
      <c r="I12" s="1222" t="s">
        <v>1844</v>
      </c>
      <c r="J12" s="1200">
        <v>30</v>
      </c>
      <c r="K12" s="1177"/>
      <c r="L12" s="1182">
        <f>ROUNDDOWN(K12*$L$4,-1)</f>
        <v>0</v>
      </c>
    </row>
    <row r="13" spans="2:14" s="1169" customFormat="1" ht="12.95" customHeight="1">
      <c r="B13" s="1223"/>
      <c r="C13" s="1210" t="s">
        <v>1839</v>
      </c>
      <c r="D13" s="1211" t="s">
        <v>1845</v>
      </c>
      <c r="E13" s="1212"/>
      <c r="F13" s="1213"/>
      <c r="G13" s="1189"/>
      <c r="H13" s="1189"/>
      <c r="I13" s="1224" t="s">
        <v>1846</v>
      </c>
      <c r="J13" s="1215"/>
      <c r="K13" s="1177"/>
      <c r="L13" s="1178"/>
    </row>
    <row r="14" spans="2:14" s="1169" customFormat="1" ht="12.95" customHeight="1">
      <c r="B14" s="1216"/>
      <c r="C14" s="1217" t="s">
        <v>1841</v>
      </c>
      <c r="D14" s="1218" t="s">
        <v>1842</v>
      </c>
      <c r="E14" s="1219">
        <v>62.5</v>
      </c>
      <c r="F14" s="1220" t="s">
        <v>1843</v>
      </c>
      <c r="G14" s="1221">
        <v>540</v>
      </c>
      <c r="H14" s="1198">
        <f>IF(E14=0,"　",IF(G14=0,"　",IF(INT(E14*G14)=0,"　",INT(E14*G14))))</f>
        <v>33750</v>
      </c>
      <c r="I14" s="1222" t="s">
        <v>1844</v>
      </c>
      <c r="J14" s="1200">
        <v>31</v>
      </c>
      <c r="K14" s="1177"/>
      <c r="L14" s="1182">
        <f>ROUNDDOWN(K14*$L$4,-1)</f>
        <v>0</v>
      </c>
    </row>
    <row r="15" spans="2:14" s="1169" customFormat="1" ht="12.95" customHeight="1">
      <c r="B15" s="1223"/>
      <c r="C15" s="1210" t="s">
        <v>1839</v>
      </c>
      <c r="D15" s="1211" t="s">
        <v>1847</v>
      </c>
      <c r="E15" s="1225"/>
      <c r="F15" s="1213"/>
      <c r="G15" s="1189"/>
      <c r="H15" s="1189"/>
      <c r="I15" s="1226"/>
      <c r="J15" s="1215"/>
      <c r="K15" s="1177"/>
      <c r="L15" s="1178"/>
    </row>
    <row r="16" spans="2:14" s="1169" customFormat="1" ht="12.95" customHeight="1">
      <c r="B16" s="1216"/>
      <c r="C16" s="1217" t="s">
        <v>1841</v>
      </c>
      <c r="D16" s="1218" t="s">
        <v>1842</v>
      </c>
      <c r="E16" s="1219">
        <v>62.5</v>
      </c>
      <c r="F16" s="1220" t="s">
        <v>1843</v>
      </c>
      <c r="G16" s="1221">
        <v>53</v>
      </c>
      <c r="H16" s="1198">
        <f>IF(E16=0,"　",IF(G16=0,"　",IF(INT(E16*G16)=0,"　",INT(E16*G16))))</f>
        <v>3312</v>
      </c>
      <c r="I16" s="1222" t="s">
        <v>1844</v>
      </c>
      <c r="J16" s="1200">
        <v>31</v>
      </c>
      <c r="K16" s="1177"/>
      <c r="L16" s="1182">
        <f>ROUNDDOWN(K16*$L$4,-1)</f>
        <v>0</v>
      </c>
    </row>
    <row r="17" spans="2:12" s="1169" customFormat="1" ht="12.95" customHeight="1">
      <c r="B17" s="1223"/>
      <c r="C17" s="1210"/>
      <c r="D17" s="1211"/>
      <c r="E17" s="1212"/>
      <c r="F17" s="1213"/>
      <c r="G17" s="1189"/>
      <c r="H17" s="1189"/>
      <c r="I17" s="1224"/>
      <c r="J17" s="1215"/>
      <c r="K17" s="1177"/>
      <c r="L17" s="1182"/>
    </row>
    <row r="18" spans="2:12" s="1169" customFormat="1" ht="12.95" customHeight="1">
      <c r="B18" s="1223"/>
      <c r="C18" s="1217"/>
      <c r="D18" s="1218"/>
      <c r="E18" s="1227"/>
      <c r="F18" s="1220"/>
      <c r="G18" s="1221"/>
      <c r="H18" s="1198"/>
      <c r="I18" s="1222"/>
      <c r="J18" s="1228"/>
      <c r="K18" s="1177"/>
      <c r="L18" s="1182"/>
    </row>
    <row r="19" spans="2:12" s="1169" customFormat="1" ht="12.95" customHeight="1">
      <c r="B19" s="1183"/>
      <c r="C19" s="1229"/>
      <c r="D19" s="1230"/>
      <c r="E19" s="1212"/>
      <c r="F19" s="1231"/>
      <c r="G19" s="1232"/>
      <c r="H19" s="1232"/>
      <c r="I19" s="1233"/>
      <c r="J19" s="1234"/>
      <c r="K19" s="1177"/>
      <c r="L19" s="1178"/>
    </row>
    <row r="20" spans="2:12" s="1169" customFormat="1" ht="12.95" customHeight="1">
      <c r="B20" s="1235"/>
      <c r="C20" s="1236"/>
      <c r="D20" s="1237"/>
      <c r="E20" s="1219"/>
      <c r="F20" s="1238"/>
      <c r="G20" s="1239"/>
      <c r="H20" s="1240" t="str">
        <f>IF(E20=0,"　",IF(G20=0,"　",IF(INT(E20*G20)=0,"　",INT(E20*G20))))</f>
        <v>　</v>
      </c>
      <c r="I20" s="1241"/>
      <c r="J20" s="1242"/>
      <c r="K20" s="1177"/>
      <c r="L20" s="1182">
        <f>ROUNDDOWN(K20*$L$4,-1)</f>
        <v>0</v>
      </c>
    </row>
    <row r="21" spans="2:12" s="1169" customFormat="1" ht="12.95" customHeight="1">
      <c r="B21" s="1223"/>
      <c r="C21" s="1210"/>
      <c r="D21" s="1211"/>
      <c r="E21" s="1212"/>
      <c r="F21" s="1213"/>
      <c r="G21" s="1189"/>
      <c r="H21" s="1189"/>
      <c r="I21" s="1226"/>
      <c r="J21" s="1215"/>
      <c r="K21" s="1177"/>
      <c r="L21" s="1178"/>
    </row>
    <row r="22" spans="2:12" s="1169" customFormat="1" ht="12.95" customHeight="1">
      <c r="B22" s="1223"/>
      <c r="C22" s="1217"/>
      <c r="D22" s="1218"/>
      <c r="E22" s="1227"/>
      <c r="F22" s="1220"/>
      <c r="G22" s="1221"/>
      <c r="H22" s="1198" t="str">
        <f>IF(E22=0,"　",IF(G22=0,"　",IF(INT(E22*G22)=0,"　",INT(E22*G22))))</f>
        <v>　</v>
      </c>
      <c r="I22" s="1222"/>
      <c r="J22" s="1200"/>
      <c r="K22" s="1177"/>
      <c r="L22" s="1182">
        <f>ROUNDDOWN(K22*$L$4,-1)</f>
        <v>0</v>
      </c>
    </row>
    <row r="23" spans="2:12" s="1169" customFormat="1" ht="12.95" customHeight="1">
      <c r="B23" s="1183"/>
      <c r="C23" s="1229"/>
      <c r="D23" s="1230"/>
      <c r="E23" s="1243"/>
      <c r="F23" s="1231"/>
      <c r="G23" s="1232"/>
      <c r="H23" s="1232"/>
      <c r="I23" s="1244"/>
      <c r="J23" s="1234"/>
      <c r="K23" s="1177"/>
      <c r="L23" s="1178"/>
    </row>
    <row r="24" spans="2:12" s="1169" customFormat="1" ht="12.95" customHeight="1">
      <c r="B24" s="1235"/>
      <c r="C24" s="1245"/>
      <c r="D24" s="1246"/>
      <c r="E24" s="1247"/>
      <c r="F24" s="1248"/>
      <c r="G24" s="1239"/>
      <c r="H24" s="1240" t="str">
        <f>IF(E24=0,"　",IF(G24=0,"　",IF(INT(E24*G24)=0,"　",INT(E24*G24))))</f>
        <v>　</v>
      </c>
      <c r="I24" s="1241"/>
      <c r="J24" s="1242"/>
      <c r="K24" s="1177"/>
      <c r="L24" s="1182">
        <f>ROUNDDOWN(K24*$L$4,-1)</f>
        <v>0</v>
      </c>
    </row>
    <row r="25" spans="2:12" s="1169" customFormat="1" ht="12.95" customHeight="1">
      <c r="B25" s="1183"/>
      <c r="C25" s="1229"/>
      <c r="D25" s="1230"/>
      <c r="E25" s="1212"/>
      <c r="F25" s="1231"/>
      <c r="G25" s="1232"/>
      <c r="H25" s="1232"/>
      <c r="I25" s="1233"/>
      <c r="J25" s="1234"/>
      <c r="K25" s="1177"/>
      <c r="L25" s="1182"/>
    </row>
    <row r="26" spans="2:12" s="1169" customFormat="1" ht="12.95" customHeight="1">
      <c r="B26" s="1235"/>
      <c r="C26" s="1236"/>
      <c r="D26" s="1237"/>
      <c r="E26" s="1219"/>
      <c r="F26" s="1238"/>
      <c r="G26" s="1239"/>
      <c r="H26" s="1240" t="str">
        <f>IF(E26=0,"　",IF(G26=0,"　",IF(INT(E26*G26)=0,"　",INT(E26*G26))))</f>
        <v>　</v>
      </c>
      <c r="I26" s="1241"/>
      <c r="J26" s="1242"/>
      <c r="K26" s="1177"/>
      <c r="L26" s="1182"/>
    </row>
    <row r="27" spans="2:12" s="1169" customFormat="1" ht="12.95" customHeight="1">
      <c r="B27" s="1183"/>
      <c r="C27" s="1229"/>
      <c r="D27" s="1249"/>
      <c r="E27" s="1250"/>
      <c r="F27" s="1231"/>
      <c r="G27" s="1232"/>
      <c r="H27" s="1232"/>
      <c r="I27" s="1233"/>
      <c r="J27" s="1234"/>
      <c r="K27" s="1177"/>
      <c r="L27" s="1178"/>
    </row>
    <row r="28" spans="2:12" s="1169" customFormat="1" ht="12.95" customHeight="1">
      <c r="B28" s="1235"/>
      <c r="C28" s="1236"/>
      <c r="D28" s="1237"/>
      <c r="E28" s="1219"/>
      <c r="F28" s="1238"/>
      <c r="G28" s="1239"/>
      <c r="H28" s="1240" t="str">
        <f>IF(E28=0,"　",IF(G28=0,"　",IF(INT(E28*G28)=0,"　",INT(E28*G28))))</f>
        <v>　</v>
      </c>
      <c r="I28" s="1241"/>
      <c r="J28" s="1242"/>
      <c r="K28" s="1177"/>
      <c r="L28" s="1182">
        <f>ROUNDDOWN(K28*$L$4,-1)</f>
        <v>0</v>
      </c>
    </row>
    <row r="29" spans="2:12" s="1169" customFormat="1" ht="12.95" customHeight="1">
      <c r="B29" s="1183"/>
      <c r="C29" s="1229"/>
      <c r="D29" s="1249"/>
      <c r="E29" s="1250"/>
      <c r="F29" s="1231"/>
      <c r="G29" s="1232"/>
      <c r="H29" s="1232"/>
      <c r="I29" s="1233"/>
      <c r="J29" s="1234"/>
      <c r="K29" s="1177"/>
      <c r="L29" s="1178"/>
    </row>
    <row r="30" spans="2:12" s="1169" customFormat="1" ht="12.95" customHeight="1">
      <c r="B30" s="1235"/>
      <c r="C30" s="1236"/>
      <c r="D30" s="1237"/>
      <c r="E30" s="1219"/>
      <c r="F30" s="1238"/>
      <c r="G30" s="1239"/>
      <c r="H30" s="1240" t="str">
        <f>IF(E30=0,"　",IF(G30=0,"　",IF(INT(E30*G30)=0,"　",INT(E30*G30))))</f>
        <v>　</v>
      </c>
      <c r="I30" s="1241"/>
      <c r="J30" s="1242"/>
      <c r="K30" s="1177"/>
      <c r="L30" s="1182">
        <f>ROUNDDOWN(K30*$L$4,-1)</f>
        <v>0</v>
      </c>
    </row>
    <row r="31" spans="2:12" s="1169" customFormat="1" ht="12.95" customHeight="1">
      <c r="B31" s="1183"/>
      <c r="C31" s="1210"/>
      <c r="D31" s="1211"/>
      <c r="E31" s="1212"/>
      <c r="F31" s="1213"/>
      <c r="G31" s="1189"/>
      <c r="H31" s="1232"/>
      <c r="I31" s="1233"/>
      <c r="J31" s="1234"/>
      <c r="K31" s="1177"/>
      <c r="L31" s="1182"/>
    </row>
    <row r="32" spans="2:12" s="1169" customFormat="1" ht="12.95" customHeight="1">
      <c r="B32" s="1235"/>
      <c r="C32" s="1217"/>
      <c r="D32" s="1218"/>
      <c r="E32" s="1227"/>
      <c r="F32" s="1220"/>
      <c r="G32" s="1221"/>
      <c r="H32" s="1240" t="str">
        <f>IF(E32=0,"　",IF(G32=0,"　",IF(INT(E32*G32)=0,"　",INT(E32*G32))))</f>
        <v>　</v>
      </c>
      <c r="I32" s="1241"/>
      <c r="J32" s="1242"/>
      <c r="K32" s="1177"/>
      <c r="L32" s="1182"/>
    </row>
    <row r="33" spans="2:12" s="1169" customFormat="1" ht="12.95" customHeight="1">
      <c r="B33" s="1183"/>
      <c r="C33" s="1210"/>
      <c r="D33" s="1211"/>
      <c r="E33" s="1212"/>
      <c r="F33" s="1213"/>
      <c r="G33" s="1189"/>
      <c r="H33" s="1232"/>
      <c r="I33" s="1233"/>
      <c r="J33" s="1234"/>
      <c r="K33" s="1177"/>
      <c r="L33" s="1178"/>
    </row>
    <row r="34" spans="2:12" s="1169" customFormat="1" ht="12.95" customHeight="1">
      <c r="B34" s="1235"/>
      <c r="C34" s="1217"/>
      <c r="D34" s="1218"/>
      <c r="E34" s="1219"/>
      <c r="F34" s="1220"/>
      <c r="G34" s="1221"/>
      <c r="H34" s="1240" t="str">
        <f>IF(E34=0,"　",IF(G34=0,"　",IF(INT(E34*G34)=0,"　",INT(E34*G34))))</f>
        <v>　</v>
      </c>
      <c r="I34" s="1241"/>
      <c r="J34" s="1242"/>
      <c r="K34" s="1177"/>
      <c r="L34" s="1182">
        <f>ROUNDDOWN(K34*$L$4,-1)</f>
        <v>0</v>
      </c>
    </row>
    <row r="35" spans="2:12" s="1169" customFormat="1" ht="12.95" customHeight="1">
      <c r="B35" s="1183"/>
      <c r="C35" s="1210"/>
      <c r="D35" s="1211"/>
      <c r="E35" s="1212"/>
      <c r="F35" s="1213"/>
      <c r="G35" s="1189"/>
      <c r="H35" s="1232"/>
      <c r="I35" s="1233"/>
      <c r="J35" s="1234"/>
      <c r="K35" s="1177"/>
      <c r="L35" s="1178"/>
    </row>
    <row r="36" spans="2:12" s="1169" customFormat="1" ht="12.95" customHeight="1">
      <c r="B36" s="1235"/>
      <c r="C36" s="1217"/>
      <c r="D36" s="1218"/>
      <c r="E36" s="1227"/>
      <c r="F36" s="1220"/>
      <c r="G36" s="1221"/>
      <c r="H36" s="1240" t="str">
        <f>IF(E36=0,"　",IF(G36=0,"　",IF(INT(E36*G36)=0,"　",INT(E36*G36))))</f>
        <v>　</v>
      </c>
      <c r="I36" s="1241"/>
      <c r="J36" s="1242"/>
      <c r="K36" s="1177"/>
      <c r="L36" s="1182">
        <f>ROUNDDOWN(K36*$L$4,-1)</f>
        <v>0</v>
      </c>
    </row>
    <row r="37" spans="2:12" s="1169" customFormat="1" ht="12.95" customHeight="1">
      <c r="B37" s="1183"/>
      <c r="C37" s="1210"/>
      <c r="D37" s="1211"/>
      <c r="E37" s="1212"/>
      <c r="F37" s="1213"/>
      <c r="G37" s="1189"/>
      <c r="H37" s="1232"/>
      <c r="I37" s="1233"/>
      <c r="J37" s="1234"/>
      <c r="K37" s="1177"/>
      <c r="L37" s="1178"/>
    </row>
    <row r="38" spans="2:12" s="1169" customFormat="1" ht="12.95" customHeight="1">
      <c r="B38" s="1235"/>
      <c r="C38" s="1217"/>
      <c r="D38" s="1218"/>
      <c r="E38" s="1219"/>
      <c r="F38" s="1220"/>
      <c r="G38" s="1221"/>
      <c r="H38" s="1240" t="str">
        <f>IF(E38=0,"　",IF(G38=0,"　",IF(INT(E38*G38)=0,"　",INT(E38*G38))))</f>
        <v>　</v>
      </c>
      <c r="I38" s="1241"/>
      <c r="J38" s="1242"/>
      <c r="K38" s="1177"/>
      <c r="L38" s="1182">
        <f>ROUNDDOWN(K38*$L$4,-1)</f>
        <v>0</v>
      </c>
    </row>
    <row r="39" spans="2:12" s="1169" customFormat="1" ht="12.95" customHeight="1">
      <c r="B39" s="1183"/>
      <c r="C39" s="1229"/>
      <c r="D39" s="1230"/>
      <c r="E39" s="1212"/>
      <c r="F39" s="1231"/>
      <c r="G39" s="1232"/>
      <c r="H39" s="1232"/>
      <c r="I39" s="1233"/>
      <c r="J39" s="1234"/>
      <c r="K39" s="1177"/>
      <c r="L39" s="1178"/>
    </row>
    <row r="40" spans="2:12" s="1169" customFormat="1" ht="12.95" customHeight="1">
      <c r="B40" s="1235"/>
      <c r="C40" s="1236"/>
      <c r="D40" s="1237"/>
      <c r="E40" s="1219"/>
      <c r="F40" s="1238"/>
      <c r="G40" s="1239"/>
      <c r="H40" s="1240" t="str">
        <f>IF(E40=0,"　",IF(G40=0,"　",IF(INT(E40*G40)=0,"　",INT(E40*G40))))</f>
        <v>　</v>
      </c>
      <c r="I40" s="1241"/>
      <c r="J40" s="1242"/>
      <c r="K40" s="1177"/>
      <c r="L40" s="1182">
        <f>ROUNDDOWN(K40*$L$4,-1)</f>
        <v>0</v>
      </c>
    </row>
    <row r="41" spans="2:12" s="1169" customFormat="1" ht="12.95" customHeight="1">
      <c r="B41" s="1183"/>
      <c r="C41" s="1210"/>
      <c r="D41" s="1211"/>
      <c r="E41" s="1212"/>
      <c r="F41" s="1213"/>
      <c r="G41" s="1189"/>
      <c r="H41" s="1232"/>
      <c r="I41" s="1233"/>
      <c r="J41" s="1234"/>
      <c r="K41" s="1177"/>
      <c r="L41" s="1178"/>
    </row>
    <row r="42" spans="2:12" s="1169" customFormat="1" ht="12.95" customHeight="1">
      <c r="B42" s="1235"/>
      <c r="C42" s="1217"/>
      <c r="D42" s="1218"/>
      <c r="E42" s="1227"/>
      <c r="F42" s="1220"/>
      <c r="G42" s="1221"/>
      <c r="H42" s="1240" t="str">
        <f>IF(E42=0,"　",IF(G42=0,"　",IF(INT(E42*G42)=0,"　",INT(E42*G42))))</f>
        <v>　</v>
      </c>
      <c r="I42" s="1241"/>
      <c r="J42" s="1242"/>
      <c r="K42" s="1177"/>
      <c r="L42" s="1182">
        <f>ROUNDDOWN(K42*$L$4,-1)</f>
        <v>0</v>
      </c>
    </row>
    <row r="43" spans="2:12" s="1169" customFormat="1" ht="12.95" customHeight="1">
      <c r="B43" s="1223"/>
      <c r="C43" s="1229"/>
      <c r="D43" s="1230"/>
      <c r="E43" s="1251"/>
      <c r="F43" s="1231"/>
      <c r="G43" s="1232"/>
      <c r="H43" s="1232"/>
      <c r="I43" s="1233"/>
      <c r="J43" s="1234"/>
      <c r="K43" s="1177"/>
      <c r="L43" s="1178"/>
    </row>
    <row r="44" spans="2:12" s="1169" customFormat="1" ht="12.95" customHeight="1">
      <c r="B44" s="1223"/>
      <c r="C44" s="1236"/>
      <c r="D44" s="1237"/>
      <c r="E44" s="1219"/>
      <c r="F44" s="1238"/>
      <c r="G44" s="1239"/>
      <c r="H44" s="1240" t="str">
        <f>IF(E44=0,"　",IF(G44=0,"　",IF(INT(E44*G44)=0,"　",INT(E44*G44))))</f>
        <v>　</v>
      </c>
      <c r="I44" s="1241"/>
      <c r="J44" s="1242"/>
      <c r="K44" s="1177"/>
      <c r="L44" s="1182">
        <f>ROUNDDOWN(K44*$L$4,-1)</f>
        <v>0</v>
      </c>
    </row>
    <row r="45" spans="2:12" s="1169" customFormat="1" ht="12.95" customHeight="1">
      <c r="B45" s="1183"/>
      <c r="C45" s="1229"/>
      <c r="D45" s="1249"/>
      <c r="E45" s="1250"/>
      <c r="F45" s="1231"/>
      <c r="G45" s="1232"/>
      <c r="H45" s="1232"/>
      <c r="I45" s="1233"/>
      <c r="J45" s="1234"/>
      <c r="K45" s="1177"/>
      <c r="L45" s="1178"/>
    </row>
    <row r="46" spans="2:12" s="1169" customFormat="1" ht="12.95" customHeight="1">
      <c r="B46" s="1235"/>
      <c r="C46" s="1236"/>
      <c r="D46" s="1237"/>
      <c r="E46" s="1219"/>
      <c r="F46" s="1238"/>
      <c r="G46" s="1239"/>
      <c r="H46" s="1240" t="str">
        <f>IF(E46=0,"　",IF(G46=0,"　",IF(INT(E46*G46)=0,"　",INT(E46*G46))))</f>
        <v>　</v>
      </c>
      <c r="I46" s="1241"/>
      <c r="J46" s="1242"/>
      <c r="K46" s="1177"/>
      <c r="L46" s="1182">
        <f>ROUNDDOWN(K46*$L$4,-1)</f>
        <v>0</v>
      </c>
    </row>
    <row r="47" spans="2:12" s="1169" customFormat="1" ht="12.95" customHeight="1">
      <c r="B47" s="1223"/>
      <c r="C47" s="1229"/>
      <c r="D47" s="1249"/>
      <c r="E47" s="1252"/>
      <c r="F47" s="1231"/>
      <c r="G47" s="1232"/>
      <c r="H47" s="1232"/>
      <c r="I47" s="1233"/>
      <c r="J47" s="1234"/>
      <c r="K47" s="1177"/>
      <c r="L47" s="1178"/>
    </row>
    <row r="48" spans="2:12" s="1169" customFormat="1" ht="12.95" customHeight="1">
      <c r="B48" s="1253"/>
      <c r="C48" s="1236"/>
      <c r="D48" s="1237"/>
      <c r="E48" s="1254"/>
      <c r="F48" s="1238"/>
      <c r="G48" s="1239"/>
      <c r="H48" s="1255" t="str">
        <f>IF(E48=0,"　",IF(G48=0,"　",IF(INT(E48*G48)=0,"　",INT(E48*G48))))</f>
        <v>　</v>
      </c>
      <c r="I48" s="1241"/>
      <c r="J48" s="1242"/>
      <c r="K48" s="1177"/>
      <c r="L48" s="1182">
        <f>ROUNDDOWN(K48*$L$4,-1)</f>
        <v>0</v>
      </c>
    </row>
    <row r="49" spans="2:12" s="1169" customFormat="1" ht="12.95" customHeight="1">
      <c r="B49" s="1183"/>
      <c r="C49" s="1229"/>
      <c r="D49" s="1249"/>
      <c r="E49" s="1252"/>
      <c r="F49" s="1231"/>
      <c r="G49" s="1232"/>
      <c r="H49" s="1232"/>
      <c r="I49" s="1233"/>
      <c r="J49" s="1234"/>
      <c r="K49" s="1177"/>
      <c r="L49" s="1178"/>
    </row>
    <row r="50" spans="2:12" s="1169" customFormat="1" ht="12.95" customHeight="1">
      <c r="B50" s="1235"/>
      <c r="C50" s="1236"/>
      <c r="D50" s="1237"/>
      <c r="E50" s="1254"/>
      <c r="F50" s="1238"/>
      <c r="G50" s="1239"/>
      <c r="H50" s="1255" t="str">
        <f>IF(E50=0,"　",IF(G50=0,"　",IF(INT(E50*G50)=0,"　",INT(E50*G50))))</f>
        <v>　</v>
      </c>
      <c r="I50" s="1222"/>
      <c r="J50" s="1242"/>
      <c r="K50" s="1177"/>
      <c r="L50" s="1182">
        <f>ROUNDDOWN(K50*$L$4,-1)</f>
        <v>0</v>
      </c>
    </row>
    <row r="51" spans="2:12" s="1169" customFormat="1" ht="12.95" customHeight="1">
      <c r="B51" s="1183"/>
      <c r="C51" s="1184"/>
      <c r="D51" s="1185"/>
      <c r="E51" s="1252"/>
      <c r="F51" s="1231"/>
      <c r="G51" s="1232"/>
      <c r="H51" s="1232"/>
      <c r="I51" s="1233"/>
      <c r="J51" s="1234"/>
      <c r="K51" s="1177"/>
      <c r="L51" s="1178"/>
    </row>
    <row r="52" spans="2:12" s="1169" customFormat="1" ht="12.95" customHeight="1">
      <c r="B52" s="1235"/>
      <c r="C52" s="1193"/>
      <c r="D52" s="1194"/>
      <c r="E52" s="1254"/>
      <c r="F52" s="1238"/>
      <c r="G52" s="1239"/>
      <c r="H52" s="1255" t="str">
        <f>IF(E52=0,"　",IF(G52=0,"　",IF(INT(E52*G52)=0,"　",INT(E52*G52))))</f>
        <v>　</v>
      </c>
      <c r="I52" s="1222"/>
      <c r="J52" s="1242"/>
      <c r="K52" s="1177"/>
      <c r="L52" s="1182">
        <f>ROUNDDOWN(K52*$L$4,-1)</f>
        <v>0</v>
      </c>
    </row>
    <row r="53" spans="2:12" s="1169" customFormat="1" ht="12.95" customHeight="1">
      <c r="B53" s="1183"/>
      <c r="C53" s="1184"/>
      <c r="D53" s="1185"/>
      <c r="E53" s="1252"/>
      <c r="F53" s="1231"/>
      <c r="G53" s="1232"/>
      <c r="H53" s="1232"/>
      <c r="I53" s="1244"/>
      <c r="J53" s="1234"/>
      <c r="K53" s="1177"/>
      <c r="L53" s="1178"/>
    </row>
    <row r="54" spans="2:12" s="1169" customFormat="1" ht="12.95" customHeight="1">
      <c r="B54" s="1235"/>
      <c r="C54" s="1193"/>
      <c r="D54" s="1194"/>
      <c r="E54" s="1254"/>
      <c r="F54" s="1238"/>
      <c r="G54" s="1221"/>
      <c r="H54" s="1198" t="str">
        <f>IF(E54=0,"　",IF(G54=0,"　",IF(INT(E54*G54)=0,"　",INT(E54*G54))))</f>
        <v>　</v>
      </c>
      <c r="I54" s="1222"/>
      <c r="J54" s="1242"/>
      <c r="K54" s="1177"/>
      <c r="L54" s="1182">
        <f>ROUNDDOWN(K54*$L$4,-1)</f>
        <v>0</v>
      </c>
    </row>
    <row r="55" spans="2:12" s="1169" customFormat="1" ht="12.95" customHeight="1">
      <c r="B55" s="1223"/>
      <c r="C55" s="1210"/>
      <c r="D55" s="1211"/>
      <c r="E55" s="1212"/>
      <c r="F55" s="1213"/>
      <c r="G55" s="1189"/>
      <c r="H55" s="1189"/>
      <c r="I55" s="1233"/>
      <c r="J55" s="1234"/>
      <c r="K55" s="1177"/>
      <c r="L55" s="1178"/>
    </row>
    <row r="56" spans="2:12" s="1169" customFormat="1" ht="12.95" customHeight="1">
      <c r="B56" s="1253"/>
      <c r="C56" s="1217"/>
      <c r="D56" s="1218"/>
      <c r="E56" s="1219"/>
      <c r="F56" s="1220"/>
      <c r="G56" s="1221"/>
      <c r="H56" s="1198" t="str">
        <f>IF(E56=0,"　",IF(G56=0,"　",IF(INT(E56*G56)=0,"　",INT(E56*G56))))</f>
        <v>　</v>
      </c>
      <c r="I56" s="1241"/>
      <c r="J56" s="1242"/>
      <c r="K56" s="1177"/>
      <c r="L56" s="1182">
        <f>ROUNDDOWN(K56*$L$4,-1)</f>
        <v>0</v>
      </c>
    </row>
    <row r="57" spans="2:12" s="1169" customFormat="1" ht="12.95" customHeight="1">
      <c r="B57" s="1183"/>
      <c r="C57" s="1210"/>
      <c r="D57" s="1211"/>
      <c r="E57" s="1212"/>
      <c r="F57" s="1213"/>
      <c r="G57" s="1189"/>
      <c r="H57" s="1189"/>
      <c r="I57" s="1256"/>
      <c r="J57" s="1257"/>
      <c r="K57" s="1177"/>
      <c r="L57" s="1178"/>
    </row>
    <row r="58" spans="2:12" s="1169" customFormat="1" ht="12.95" customHeight="1">
      <c r="B58" s="1258"/>
      <c r="C58" s="1217"/>
      <c r="D58" s="1218"/>
      <c r="E58" s="1219"/>
      <c r="F58" s="1220"/>
      <c r="G58" s="1221"/>
      <c r="H58" s="1198" t="str">
        <f>IF(E58=0,"　",IF(G58=0,"　",IF(INT(E58*G58)=0,"　",INT(E58*G58))))</f>
        <v>　</v>
      </c>
      <c r="I58" s="1259"/>
      <c r="J58" s="1242"/>
      <c r="K58" s="1177"/>
      <c r="L58" s="1182">
        <f>ROUNDDOWN(K58*$L$4,-1)</f>
        <v>0</v>
      </c>
    </row>
    <row r="59" spans="2:12" s="1169" customFormat="1" ht="12.95" customHeight="1">
      <c r="B59" s="1223"/>
      <c r="C59" s="1260"/>
      <c r="D59" s="1202"/>
      <c r="E59" s="1261"/>
      <c r="F59" s="1262"/>
      <c r="G59" s="1205"/>
      <c r="H59" s="1263"/>
      <c r="I59" s="1207"/>
      <c r="J59" s="1208"/>
      <c r="K59" s="1177"/>
      <c r="L59" s="1178"/>
    </row>
    <row r="60" spans="2:12" s="1169" customFormat="1" ht="12.95" customHeight="1">
      <c r="B60" s="1253"/>
      <c r="C60" s="1260"/>
      <c r="D60" s="1202"/>
      <c r="E60" s="1203"/>
      <c r="F60" s="1204"/>
      <c r="G60" s="1205"/>
      <c r="H60" s="1206" t="str">
        <f>IF(E60=0,"　",IF(G60=0,"　",IF(INT(E60*G60)=0,"　",INT(E60*G60))))</f>
        <v>　</v>
      </c>
      <c r="I60" s="1207"/>
      <c r="J60" s="1208"/>
      <c r="K60" s="1177"/>
      <c r="L60" s="1182">
        <f>ROUNDDOWN(K60*$L$4,-1)</f>
        <v>0</v>
      </c>
    </row>
    <row r="61" spans="2:12" s="1169" customFormat="1" ht="12.95" customHeight="1">
      <c r="B61" s="1209"/>
      <c r="C61" s="1264"/>
      <c r="D61" s="1265"/>
      <c r="E61" s="1266"/>
      <c r="F61" s="1267"/>
      <c r="G61" s="1268"/>
      <c r="H61" s="1269"/>
      <c r="I61" s="1226"/>
      <c r="J61" s="1191"/>
      <c r="K61" s="1177"/>
      <c r="L61" s="1178"/>
    </row>
    <row r="62" spans="2:12" s="1169" customFormat="1" ht="12.95" customHeight="1">
      <c r="B62" s="1258"/>
      <c r="C62" s="1270" t="s">
        <v>1848</v>
      </c>
      <c r="D62" s="1271"/>
      <c r="E62" s="1272"/>
      <c r="F62" s="1273"/>
      <c r="G62" s="1274"/>
      <c r="H62" s="1275">
        <f>IF(SUM(H7:H60)=0,"　",SUM(H7:H60))</f>
        <v>92062</v>
      </c>
      <c r="I62" s="1276"/>
      <c r="J62" s="1277"/>
      <c r="K62" s="1177"/>
      <c r="L62" s="1182"/>
    </row>
    <row r="63" spans="2:12" s="1169" customFormat="1" ht="12.95" customHeight="1">
      <c r="B63" s="1278"/>
      <c r="C63" s="1171"/>
      <c r="D63" s="1279"/>
      <c r="E63" s="1280"/>
      <c r="F63" s="1281"/>
      <c r="G63" s="1282"/>
      <c r="H63" s="1283"/>
      <c r="I63" s="1284"/>
      <c r="J63" s="1285"/>
      <c r="K63" s="1177"/>
      <c r="L63" s="1178"/>
    </row>
    <row r="64" spans="2:12" s="1169" customFormat="1" ht="12.95" customHeight="1" thickBot="1">
      <c r="B64" s="1286"/>
      <c r="C64" s="1287"/>
      <c r="D64" s="1288"/>
      <c r="E64" s="1289"/>
      <c r="F64" s="1290"/>
      <c r="G64" s="1291"/>
      <c r="H64" s="1292"/>
      <c r="I64" s="1293"/>
      <c r="J64" s="1294"/>
      <c r="K64" s="1177"/>
      <c r="L64" s="1182"/>
    </row>
    <row r="65" spans="2:14" ht="12" thickBot="1">
      <c r="F65" s="1295"/>
      <c r="G65" s="1086"/>
      <c r="H65" s="1086"/>
      <c r="I65" s="1086"/>
    </row>
    <row r="66" spans="2:14" ht="12" thickBot="1">
      <c r="B66" s="1152" t="s">
        <v>1825</v>
      </c>
      <c r="C66" s="1153"/>
      <c r="D66" s="1154"/>
      <c r="E66" s="1154"/>
      <c r="F66" s="1154"/>
      <c r="G66" s="1154"/>
      <c r="H66" s="1154"/>
      <c r="I66" s="1154"/>
      <c r="J66" s="1155"/>
      <c r="L66" s="1156"/>
    </row>
    <row r="67" spans="2:14" ht="18.75">
      <c r="B67" s="1756" t="s">
        <v>1826</v>
      </c>
      <c r="C67" s="1757"/>
      <c r="D67" s="1757"/>
      <c r="E67" s="1757"/>
      <c r="F67" s="1757"/>
      <c r="G67" s="1757"/>
      <c r="H67" s="1757"/>
      <c r="I67" s="1757"/>
      <c r="J67" s="1758"/>
      <c r="N67" s="1157" t="s">
        <v>1827</v>
      </c>
    </row>
    <row r="68" spans="2:14" ht="12.75" thickBot="1">
      <c r="B68" s="1158"/>
      <c r="C68" s="1159" t="e">
        <f>#REF!</f>
        <v>#REF!</v>
      </c>
      <c r="D68" s="1160"/>
      <c r="E68" s="1160"/>
      <c r="F68" s="1160"/>
      <c r="G68" s="1160"/>
      <c r="H68" s="1160"/>
      <c r="I68" s="1161" t="s">
        <v>1828</v>
      </c>
      <c r="J68" s="1162">
        <f>J3+1</f>
        <v>2</v>
      </c>
      <c r="K68" s="1082" t="s">
        <v>1829</v>
      </c>
      <c r="L68" s="1082" t="s">
        <v>1830</v>
      </c>
      <c r="N68" s="1163" t="s">
        <v>1831</v>
      </c>
    </row>
    <row r="69" spans="2:14" s="1169" customFormat="1" ht="24" customHeight="1" thickBot="1">
      <c r="B69" s="1164" t="s">
        <v>38</v>
      </c>
      <c r="C69" s="1165" t="s">
        <v>1832</v>
      </c>
      <c r="D69" s="1166" t="s">
        <v>1833</v>
      </c>
      <c r="E69" s="1165" t="s">
        <v>1834</v>
      </c>
      <c r="F69" s="1165" t="s">
        <v>1835</v>
      </c>
      <c r="G69" s="1166" t="s">
        <v>1836</v>
      </c>
      <c r="H69" s="1165" t="s">
        <v>1837</v>
      </c>
      <c r="I69" s="1759" t="s">
        <v>1838</v>
      </c>
      <c r="J69" s="1760"/>
      <c r="K69" s="1167"/>
      <c r="L69" s="1168">
        <v>0.85</v>
      </c>
      <c r="N69" s="1163"/>
    </row>
    <row r="70" spans="2:14" s="1169" customFormat="1" ht="12.95" customHeight="1" thickBot="1">
      <c r="B70" s="1170"/>
      <c r="C70" s="1171"/>
      <c r="D70" s="1172"/>
      <c r="E70" s="1173"/>
      <c r="F70" s="1171"/>
      <c r="G70" s="1174"/>
      <c r="H70" s="1175"/>
      <c r="I70" s="1174"/>
      <c r="J70" s="1176"/>
      <c r="K70" s="1177"/>
      <c r="L70" s="1178"/>
      <c r="N70" s="1179"/>
    </row>
    <row r="71" spans="2:14" s="1169" customFormat="1" ht="12.95" customHeight="1">
      <c r="B71" s="1180">
        <v>1</v>
      </c>
      <c r="C71" s="1181" t="s">
        <v>773</v>
      </c>
      <c r="D71" s="1172"/>
      <c r="E71" s="1173"/>
      <c r="F71" s="1171"/>
      <c r="G71" s="1174"/>
      <c r="H71" s="1175"/>
      <c r="I71" s="1174"/>
      <c r="J71" s="1176"/>
      <c r="K71" s="1177"/>
      <c r="L71" s="1182">
        <f>ROUNDDOWN(K71*$L$4,-1)</f>
        <v>0</v>
      </c>
    </row>
    <row r="72" spans="2:14" s="1169" customFormat="1" ht="12.95" customHeight="1">
      <c r="B72" s="1183"/>
      <c r="C72" s="1184"/>
      <c r="D72" s="1185"/>
      <c r="E72" s="1186"/>
      <c r="F72" s="1187"/>
      <c r="G72" s="1188"/>
      <c r="H72" s="1189"/>
      <c r="I72" s="1190"/>
      <c r="J72" s="1191"/>
      <c r="K72" s="1177"/>
      <c r="L72" s="1178"/>
    </row>
    <row r="73" spans="2:14" s="1169" customFormat="1" ht="12.95" customHeight="1">
      <c r="B73" s="1192"/>
      <c r="C73" s="1193" t="s">
        <v>779</v>
      </c>
      <c r="D73" s="1194"/>
      <c r="E73" s="1195"/>
      <c r="F73" s="1196"/>
      <c r="G73" s="1197"/>
      <c r="H73" s="1198" t="str">
        <f>IF(E73=0,"　",IF(G73=0,"　",IF(INT(E73*G73)=0,"　",INT(E73*G73))))</f>
        <v>　</v>
      </c>
      <c r="I73" s="1199"/>
      <c r="J73" s="1200"/>
      <c r="K73" s="1177"/>
      <c r="L73" s="1182">
        <f>ROUNDDOWN(K73*$L$4,-1)</f>
        <v>0</v>
      </c>
    </row>
    <row r="74" spans="2:14" s="1169" customFormat="1" ht="12.95" customHeight="1">
      <c r="B74" s="1201"/>
      <c r="C74" s="1184"/>
      <c r="D74" s="1202"/>
      <c r="E74" s="1203"/>
      <c r="F74" s="1204"/>
      <c r="G74" s="1205"/>
      <c r="H74" s="1206"/>
      <c r="I74" s="1207"/>
      <c r="J74" s="1208"/>
      <c r="K74" s="1177"/>
      <c r="L74" s="1182"/>
    </row>
    <row r="75" spans="2:14" s="1169" customFormat="1" ht="12.95" customHeight="1">
      <c r="B75" s="1192"/>
      <c r="C75" s="1193"/>
      <c r="D75" s="1202"/>
      <c r="E75" s="1203"/>
      <c r="F75" s="1204"/>
      <c r="G75" s="1205"/>
      <c r="H75" s="1206"/>
      <c r="I75" s="1207"/>
      <c r="J75" s="1208"/>
      <c r="K75" s="1177"/>
      <c r="L75" s="1182"/>
    </row>
    <row r="76" spans="2:14" s="1169" customFormat="1" ht="12.95" customHeight="1">
      <c r="B76" s="1223"/>
      <c r="C76" s="1210" t="s">
        <v>779</v>
      </c>
      <c r="D76" s="1211" t="s">
        <v>1849</v>
      </c>
      <c r="E76" s="1212"/>
      <c r="F76" s="1213"/>
      <c r="G76" s="1189"/>
      <c r="H76" s="1189"/>
      <c r="I76" s="1190"/>
      <c r="J76" s="1191"/>
      <c r="K76" s="1177"/>
      <c r="L76" s="1178"/>
    </row>
    <row r="77" spans="2:14" s="1169" customFormat="1" ht="12.95" customHeight="1">
      <c r="B77" s="1216"/>
      <c r="C77" s="1236" t="s">
        <v>1850</v>
      </c>
      <c r="D77" s="1218" t="s">
        <v>1851</v>
      </c>
      <c r="E77" s="1227">
        <v>62.5</v>
      </c>
      <c r="F77" s="1220" t="s">
        <v>1843</v>
      </c>
      <c r="G77" s="1221">
        <v>75</v>
      </c>
      <c r="H77" s="1198">
        <f>IF(E77=0,"　",IF(G77=0,"　",IF(INT(E77*G77)=0,"　",INT(E77*G77))))</f>
        <v>4687</v>
      </c>
      <c r="I77" s="1222" t="s">
        <v>1844</v>
      </c>
      <c r="J77" s="1200">
        <v>50</v>
      </c>
      <c r="K77" s="1177"/>
      <c r="L77" s="1182">
        <f>ROUNDDOWN(K77*$L$4,-1)</f>
        <v>0</v>
      </c>
    </row>
    <row r="78" spans="2:14" s="1169" customFormat="1" ht="12.95" customHeight="1">
      <c r="B78" s="1209"/>
      <c r="C78" s="1210"/>
      <c r="D78" s="1211"/>
      <c r="E78" s="1212"/>
      <c r="F78" s="1213"/>
      <c r="G78" s="1189"/>
      <c r="H78" s="1189"/>
      <c r="I78" s="1190"/>
      <c r="J78" s="1191"/>
      <c r="K78" s="1177"/>
      <c r="L78" s="1178"/>
    </row>
    <row r="79" spans="2:14" s="1169" customFormat="1" ht="12.95" customHeight="1">
      <c r="B79" s="1216"/>
      <c r="C79" s="1236"/>
      <c r="D79" s="1218"/>
      <c r="E79" s="1227"/>
      <c r="F79" s="1220"/>
      <c r="G79" s="1221"/>
      <c r="H79" s="1198"/>
      <c r="I79" s="1222"/>
      <c r="J79" s="1200"/>
      <c r="K79" s="1177"/>
      <c r="L79" s="1182">
        <f>ROUNDDOWN(K79*$L$4,-1)</f>
        <v>0</v>
      </c>
    </row>
    <row r="80" spans="2:14" s="1169" customFormat="1" ht="12.95" customHeight="1">
      <c r="B80" s="1223"/>
      <c r="C80" s="1210"/>
      <c r="D80" s="1211"/>
      <c r="E80" s="1212"/>
      <c r="F80" s="1213"/>
      <c r="G80" s="1189"/>
      <c r="H80" s="1189"/>
      <c r="I80" s="1190"/>
      <c r="J80" s="1191"/>
      <c r="K80" s="1177"/>
      <c r="L80" s="1178"/>
    </row>
    <row r="81" spans="2:12" s="1169" customFormat="1" ht="12.95" customHeight="1">
      <c r="B81" s="1216"/>
      <c r="C81" s="1217"/>
      <c r="D81" s="1218"/>
      <c r="E81" s="1219"/>
      <c r="F81" s="1220"/>
      <c r="G81" s="1221"/>
      <c r="H81" s="1198" t="str">
        <f>IF(E81=0,"　",IF(G81=0,"　",IF(INT(E81*G81)=0,"　",INT(E81*G81))))</f>
        <v>　</v>
      </c>
      <c r="I81" s="1222"/>
      <c r="J81" s="1200"/>
      <c r="K81" s="1177"/>
      <c r="L81" s="1182">
        <f>ROUNDDOWN(K81*$L$4,-1)</f>
        <v>0</v>
      </c>
    </row>
    <row r="82" spans="2:12" s="1169" customFormat="1" ht="12.95" customHeight="1">
      <c r="B82" s="1223"/>
      <c r="C82" s="1210"/>
      <c r="D82" s="1211"/>
      <c r="E82" s="1212"/>
      <c r="F82" s="1213"/>
      <c r="G82" s="1189"/>
      <c r="H82" s="1189"/>
      <c r="I82" s="1296"/>
      <c r="J82" s="1191"/>
      <c r="K82" s="1177"/>
      <c r="L82" s="1178"/>
    </row>
    <row r="83" spans="2:12" s="1169" customFormat="1" ht="12.95" customHeight="1">
      <c r="B83" s="1223"/>
      <c r="C83" s="1217"/>
      <c r="D83" s="1218"/>
      <c r="E83" s="1219"/>
      <c r="F83" s="1220"/>
      <c r="G83" s="1221"/>
      <c r="H83" s="1198" t="str">
        <f>IF(E83=0,"　",IF(G83=0,"　",IF(INT(E83*G83)=0,"　",INT(E83*G83))))</f>
        <v>　</v>
      </c>
      <c r="I83" s="1222"/>
      <c r="J83" s="1200"/>
      <c r="K83" s="1177"/>
      <c r="L83" s="1182">
        <f>ROUNDDOWN(K83*$L$4,-1)</f>
        <v>0</v>
      </c>
    </row>
    <row r="84" spans="2:12" s="1169" customFormat="1" ht="12.95" customHeight="1">
      <c r="B84" s="1183"/>
      <c r="C84" s="1210"/>
      <c r="D84" s="1211"/>
      <c r="E84" s="1212"/>
      <c r="F84" s="1213"/>
      <c r="G84" s="1189"/>
      <c r="H84" s="1189"/>
      <c r="I84" s="1190"/>
      <c r="J84" s="1191"/>
      <c r="K84" s="1177"/>
      <c r="L84" s="1178"/>
    </row>
    <row r="85" spans="2:12" s="1169" customFormat="1" ht="12.95" customHeight="1">
      <c r="B85" s="1235"/>
      <c r="C85" s="1217"/>
      <c r="D85" s="1218"/>
      <c r="E85" s="1227"/>
      <c r="F85" s="1220"/>
      <c r="G85" s="1221"/>
      <c r="H85" s="1198" t="str">
        <f>IF(E85=0,"　",IF(G85=0,"　",IF(INT(E85*G85)=0,"　",INT(E85*G85))))</f>
        <v>　</v>
      </c>
      <c r="I85" s="1222"/>
      <c r="J85" s="1200"/>
      <c r="K85" s="1177"/>
      <c r="L85" s="1182">
        <f>ROUNDDOWN(K85*$L$4,-1)</f>
        <v>0</v>
      </c>
    </row>
    <row r="86" spans="2:12" s="1169" customFormat="1" ht="12.95" customHeight="1">
      <c r="B86" s="1223"/>
      <c r="C86" s="1210"/>
      <c r="D86" s="1211"/>
      <c r="E86" s="1212"/>
      <c r="F86" s="1213"/>
      <c r="G86" s="1189"/>
      <c r="H86" s="1189"/>
      <c r="I86" s="1190"/>
      <c r="J86" s="1191"/>
      <c r="K86" s="1177"/>
      <c r="L86" s="1182"/>
    </row>
    <row r="87" spans="2:12" s="1169" customFormat="1" ht="12.95" customHeight="1">
      <c r="B87" s="1223"/>
      <c r="C87" s="1217"/>
      <c r="D87" s="1218"/>
      <c r="E87" s="1219"/>
      <c r="F87" s="1220"/>
      <c r="G87" s="1221"/>
      <c r="H87" s="1198" t="str">
        <f>IF(E87=0,"　",IF(G87=0,"　",IF(INT(E87*G87)=0,"　",INT(E87*G87))))</f>
        <v>　</v>
      </c>
      <c r="I87" s="1222"/>
      <c r="J87" s="1200"/>
      <c r="K87" s="1177"/>
      <c r="L87" s="1182"/>
    </row>
    <row r="88" spans="2:12" s="1169" customFormat="1" ht="12.95" customHeight="1">
      <c r="B88" s="1183"/>
      <c r="C88" s="1210"/>
      <c r="D88" s="1211"/>
      <c r="E88" s="1212"/>
      <c r="F88" s="1213"/>
      <c r="G88" s="1189"/>
      <c r="H88" s="1189"/>
      <c r="I88" s="1190"/>
      <c r="J88" s="1191"/>
      <c r="K88" s="1177"/>
      <c r="L88" s="1178"/>
    </row>
    <row r="89" spans="2:12" s="1169" customFormat="1" ht="12.95" customHeight="1">
      <c r="B89" s="1235"/>
      <c r="C89" s="1217"/>
      <c r="D89" s="1218"/>
      <c r="E89" s="1227"/>
      <c r="F89" s="1220"/>
      <c r="G89" s="1221"/>
      <c r="H89" s="1198" t="str">
        <f>IF(E89=0,"　",IF(G89=0,"　",IF(INT(E89*G89)=0,"　",INT(E89*G89))))</f>
        <v>　</v>
      </c>
      <c r="I89" s="1222"/>
      <c r="J89" s="1200"/>
      <c r="K89" s="1177"/>
      <c r="L89" s="1182">
        <f>ROUNDDOWN(K89*$L$4,-1)</f>
        <v>0</v>
      </c>
    </row>
    <row r="90" spans="2:12" s="1169" customFormat="1" ht="12.95" customHeight="1">
      <c r="B90" s="1183"/>
      <c r="C90" s="1210"/>
      <c r="D90" s="1211"/>
      <c r="E90" s="1212"/>
      <c r="F90" s="1213"/>
      <c r="G90" s="1189"/>
      <c r="H90" s="1189"/>
      <c r="I90" s="1190"/>
      <c r="J90" s="1191"/>
      <c r="K90" s="1177"/>
      <c r="L90" s="1178"/>
    </row>
    <row r="91" spans="2:12" s="1169" customFormat="1" ht="12.95" customHeight="1">
      <c r="B91" s="1235"/>
      <c r="C91" s="1217"/>
      <c r="D91" s="1218"/>
      <c r="E91" s="1219"/>
      <c r="F91" s="1220"/>
      <c r="G91" s="1221"/>
      <c r="H91" s="1198" t="str">
        <f>IF(E91=0,"　",IF(G91=0,"　",IF(INT(E91*G91)=0,"　",INT(E91*G91))))</f>
        <v>　</v>
      </c>
      <c r="I91" s="1222"/>
      <c r="J91" s="1200"/>
      <c r="K91" s="1177"/>
      <c r="L91" s="1182">
        <f>ROUNDDOWN(K91*$L$4,-1)</f>
        <v>0</v>
      </c>
    </row>
    <row r="92" spans="2:12" s="1169" customFormat="1" ht="12.95" customHeight="1">
      <c r="B92" s="1183"/>
      <c r="C92" s="1210"/>
      <c r="D92" s="1211"/>
      <c r="E92" s="1250"/>
      <c r="F92" s="1213"/>
      <c r="G92" s="1189"/>
      <c r="H92" s="1189"/>
      <c r="I92" s="1190"/>
      <c r="J92" s="1191"/>
      <c r="K92" s="1177"/>
      <c r="L92" s="1178"/>
    </row>
    <row r="93" spans="2:12" s="1169" customFormat="1" ht="12.95" customHeight="1">
      <c r="B93" s="1235"/>
      <c r="C93" s="1236"/>
      <c r="D93" s="1218"/>
      <c r="E93" s="1227"/>
      <c r="F93" s="1220"/>
      <c r="G93" s="1221"/>
      <c r="H93" s="1198" t="str">
        <f>IF(E93=0,"　",IF(G93=0,"　",IF(INT(E93*G93)=0,"　",INT(E93*G93))))</f>
        <v>　</v>
      </c>
      <c r="I93" s="1222"/>
      <c r="J93" s="1200"/>
      <c r="K93" s="1177"/>
      <c r="L93" s="1182">
        <f>ROUNDDOWN(K93*$L$4,-1)</f>
        <v>0</v>
      </c>
    </row>
    <row r="94" spans="2:12" s="1169" customFormat="1" ht="12.95" customHeight="1">
      <c r="B94" s="1183"/>
      <c r="C94" s="1210"/>
      <c r="D94" s="1211"/>
      <c r="E94" s="1250"/>
      <c r="F94" s="1213"/>
      <c r="G94" s="1189"/>
      <c r="H94" s="1189"/>
      <c r="I94" s="1190"/>
      <c r="J94" s="1191"/>
      <c r="K94" s="1177"/>
      <c r="L94" s="1178"/>
    </row>
    <row r="95" spans="2:12" s="1169" customFormat="1" ht="12.95" customHeight="1">
      <c r="B95" s="1235"/>
      <c r="C95" s="1236"/>
      <c r="D95" s="1218"/>
      <c r="E95" s="1219"/>
      <c r="F95" s="1220"/>
      <c r="G95" s="1221"/>
      <c r="H95" s="1198" t="str">
        <f>IF(E95=0,"　",IF(G95=0,"　",IF(INT(E95*G95)=0,"　",INT(E95*G95))))</f>
        <v>　</v>
      </c>
      <c r="I95" s="1222"/>
      <c r="J95" s="1200"/>
      <c r="K95" s="1177"/>
      <c r="L95" s="1182">
        <f>ROUNDDOWN(K95*$L$4,-1)</f>
        <v>0</v>
      </c>
    </row>
    <row r="96" spans="2:12" s="1169" customFormat="1" ht="12.95" customHeight="1">
      <c r="B96" s="1183"/>
      <c r="C96" s="1210"/>
      <c r="D96" s="1211"/>
      <c r="E96" s="1250"/>
      <c r="F96" s="1213"/>
      <c r="G96" s="1189"/>
      <c r="H96" s="1189"/>
      <c r="I96" s="1190"/>
      <c r="J96" s="1191"/>
      <c r="K96" s="1177"/>
      <c r="L96" s="1182"/>
    </row>
    <row r="97" spans="2:12" s="1169" customFormat="1" ht="12.95" customHeight="1">
      <c r="B97" s="1235"/>
      <c r="C97" s="1236"/>
      <c r="D97" s="1218"/>
      <c r="E97" s="1227"/>
      <c r="F97" s="1220"/>
      <c r="G97" s="1221"/>
      <c r="H97" s="1198" t="str">
        <f>IF(E97=0,"　",IF(G97=0,"　",IF(INT(E97*G97)=0,"　",INT(E97*G97))))</f>
        <v>　</v>
      </c>
      <c r="I97" s="1222"/>
      <c r="J97" s="1200"/>
      <c r="K97" s="1177"/>
      <c r="L97" s="1182"/>
    </row>
    <row r="98" spans="2:12" s="1169" customFormat="1" ht="12.95" customHeight="1">
      <c r="B98" s="1183"/>
      <c r="C98" s="1210"/>
      <c r="D98" s="1211"/>
      <c r="E98" s="1250"/>
      <c r="F98" s="1213"/>
      <c r="G98" s="1189"/>
      <c r="H98" s="1189"/>
      <c r="I98" s="1190"/>
      <c r="J98" s="1191"/>
      <c r="K98" s="1177"/>
      <c r="L98" s="1178"/>
    </row>
    <row r="99" spans="2:12" s="1169" customFormat="1" ht="12.95" customHeight="1">
      <c r="B99" s="1235"/>
      <c r="C99" s="1236"/>
      <c r="D99" s="1218"/>
      <c r="E99" s="1219"/>
      <c r="F99" s="1220"/>
      <c r="G99" s="1221"/>
      <c r="H99" s="1198" t="str">
        <f>IF(E99=0,"　",IF(G99=0,"　",IF(INT(E99*G99)=0,"　",INT(E99*G99))))</f>
        <v>　</v>
      </c>
      <c r="I99" s="1222"/>
      <c r="J99" s="1200"/>
      <c r="K99" s="1177"/>
      <c r="L99" s="1182">
        <f>ROUNDDOWN(K99*$L$4,-1)</f>
        <v>0</v>
      </c>
    </row>
    <row r="100" spans="2:12" s="1169" customFormat="1" ht="12.95" customHeight="1">
      <c r="B100" s="1183"/>
      <c r="C100" s="1210"/>
      <c r="D100" s="1249"/>
      <c r="E100" s="1250"/>
      <c r="F100" s="1213"/>
      <c r="G100" s="1189"/>
      <c r="H100" s="1189"/>
      <c r="I100" s="1190"/>
      <c r="J100" s="1191"/>
      <c r="K100" s="1177"/>
      <c r="L100" s="1182"/>
    </row>
    <row r="101" spans="2:12" s="1169" customFormat="1" ht="12.95" customHeight="1">
      <c r="B101" s="1235"/>
      <c r="C101" s="1236"/>
      <c r="D101" s="1237"/>
      <c r="E101" s="1227"/>
      <c r="F101" s="1220"/>
      <c r="G101" s="1221"/>
      <c r="H101" s="1198" t="str">
        <f>IF(E101=0,"　",IF(G101=0,"　",IF(INT(E101*G101)=0,"　",INT(E101*G101))))</f>
        <v>　</v>
      </c>
      <c r="I101" s="1222"/>
      <c r="J101" s="1200"/>
      <c r="K101" s="1177"/>
      <c r="L101" s="1182"/>
    </row>
    <row r="102" spans="2:12" s="1169" customFormat="1" ht="12.95" customHeight="1">
      <c r="B102" s="1183"/>
      <c r="C102" s="1210"/>
      <c r="D102" s="1249"/>
      <c r="E102" s="1250"/>
      <c r="F102" s="1213"/>
      <c r="G102" s="1189"/>
      <c r="H102" s="1189"/>
      <c r="I102" s="1190"/>
      <c r="J102" s="1191"/>
      <c r="K102" s="1177"/>
      <c r="L102" s="1178"/>
    </row>
    <row r="103" spans="2:12" s="1169" customFormat="1" ht="12.95" customHeight="1">
      <c r="B103" s="1235"/>
      <c r="C103" s="1236"/>
      <c r="D103" s="1237"/>
      <c r="E103" s="1227"/>
      <c r="F103" s="1220"/>
      <c r="G103" s="1221"/>
      <c r="H103" s="1198" t="str">
        <f>IF(E103=0,"　",IF(G103=0,"　",IF(INT(E103*G103)=0,"　",INT(E103*G103))))</f>
        <v>　</v>
      </c>
      <c r="I103" s="1222"/>
      <c r="J103" s="1200"/>
      <c r="K103" s="1177"/>
      <c r="L103" s="1182">
        <f>ROUNDDOWN(K103*$L$4,-1)</f>
        <v>0</v>
      </c>
    </row>
    <row r="104" spans="2:12" s="1169" customFormat="1" ht="12.95" customHeight="1">
      <c r="B104" s="1183"/>
      <c r="C104" s="1229"/>
      <c r="D104" s="1249"/>
      <c r="E104" s="1250"/>
      <c r="F104" s="1231"/>
      <c r="G104" s="1232"/>
      <c r="H104" s="1232"/>
      <c r="I104" s="1233"/>
      <c r="J104" s="1234"/>
      <c r="K104" s="1177"/>
      <c r="L104" s="1178"/>
    </row>
    <row r="105" spans="2:12" s="1169" customFormat="1" ht="12.95" customHeight="1">
      <c r="B105" s="1235"/>
      <c r="C105" s="1236"/>
      <c r="D105" s="1237"/>
      <c r="E105" s="1219"/>
      <c r="F105" s="1238"/>
      <c r="G105" s="1239"/>
      <c r="H105" s="1240" t="str">
        <f>IF(E105=0,"　",IF(G105=0,"　",IF(INT(E105*G105)=0,"　",INT(E105*G105))))</f>
        <v>　</v>
      </c>
      <c r="I105" s="1241"/>
      <c r="J105" s="1242"/>
      <c r="K105" s="1177"/>
      <c r="L105" s="1182">
        <f>ROUNDDOWN(K105*$L$4,-1)</f>
        <v>0</v>
      </c>
    </row>
    <row r="106" spans="2:12" s="1169" customFormat="1" ht="12.95" customHeight="1">
      <c r="B106" s="1183"/>
      <c r="C106" s="1229"/>
      <c r="D106" s="1230"/>
      <c r="E106" s="1225"/>
      <c r="F106" s="1231"/>
      <c r="G106" s="1232"/>
      <c r="H106" s="1232"/>
      <c r="I106" s="1233"/>
      <c r="J106" s="1234"/>
      <c r="K106" s="1177"/>
      <c r="L106" s="1178"/>
    </row>
    <row r="107" spans="2:12" s="1169" customFormat="1" ht="12.95" customHeight="1">
      <c r="B107" s="1235"/>
      <c r="C107" s="1236"/>
      <c r="D107" s="1246"/>
      <c r="E107" s="1219"/>
      <c r="F107" s="1238"/>
      <c r="G107" s="1197"/>
      <c r="H107" s="1240" t="str">
        <f>IF(E107=0,"　",IF(G107=0,"　",IF(INT(E107*G107)=0,"　",INT(E107*G107))))</f>
        <v>　</v>
      </c>
      <c r="I107" s="1241"/>
      <c r="J107" s="1242"/>
      <c r="K107" s="1177"/>
      <c r="L107" s="1182">
        <f>ROUNDDOWN(K107*$L$4,-1)</f>
        <v>0</v>
      </c>
    </row>
    <row r="108" spans="2:12" s="1169" customFormat="1" ht="12.95" customHeight="1">
      <c r="B108" s="1223"/>
      <c r="C108" s="1229"/>
      <c r="D108" s="1230"/>
      <c r="E108" s="1251"/>
      <c r="F108" s="1231"/>
      <c r="G108" s="1232"/>
      <c r="H108" s="1232"/>
      <c r="I108" s="1233"/>
      <c r="J108" s="1234"/>
      <c r="K108" s="1177"/>
      <c r="L108" s="1178"/>
    </row>
    <row r="109" spans="2:12" s="1169" customFormat="1" ht="12.95" customHeight="1">
      <c r="B109" s="1223"/>
      <c r="C109" s="1236"/>
      <c r="D109" s="1237"/>
      <c r="E109" s="1219"/>
      <c r="F109" s="1238"/>
      <c r="G109" s="1239"/>
      <c r="H109" s="1240" t="str">
        <f>IF(E109=0,"　",IF(G109=0,"　",IF(INT(E109*G109)=0,"　",INT(E109*G109))))</f>
        <v>　</v>
      </c>
      <c r="I109" s="1241"/>
      <c r="J109" s="1242"/>
      <c r="K109" s="1177"/>
      <c r="L109" s="1182">
        <f>ROUNDDOWN(K109*$L$4,-1)</f>
        <v>0</v>
      </c>
    </row>
    <row r="110" spans="2:12" s="1169" customFormat="1" ht="12.95" customHeight="1">
      <c r="B110" s="1183"/>
      <c r="C110" s="1229"/>
      <c r="D110" s="1249"/>
      <c r="E110" s="1250"/>
      <c r="F110" s="1231"/>
      <c r="G110" s="1232"/>
      <c r="H110" s="1232"/>
      <c r="I110" s="1233"/>
      <c r="J110" s="1234"/>
      <c r="K110" s="1177"/>
      <c r="L110" s="1178"/>
    </row>
    <row r="111" spans="2:12" s="1169" customFormat="1" ht="12.95" customHeight="1">
      <c r="B111" s="1235"/>
      <c r="C111" s="1236"/>
      <c r="D111" s="1237"/>
      <c r="E111" s="1219"/>
      <c r="F111" s="1238"/>
      <c r="G111" s="1239"/>
      <c r="H111" s="1240" t="str">
        <f>IF(E111=0,"　",IF(G111=0,"　",IF(INT(E111*G111)=0,"　",INT(E111*G111))))</f>
        <v>　</v>
      </c>
      <c r="I111" s="1241"/>
      <c r="J111" s="1242"/>
      <c r="K111" s="1177"/>
      <c r="L111" s="1182">
        <f>ROUNDDOWN(K111*$L$4,-1)</f>
        <v>0</v>
      </c>
    </row>
    <row r="112" spans="2:12" s="1169" customFormat="1" ht="12.95" customHeight="1">
      <c r="B112" s="1223"/>
      <c r="C112" s="1229"/>
      <c r="D112" s="1249"/>
      <c r="E112" s="1252"/>
      <c r="F112" s="1231"/>
      <c r="G112" s="1232"/>
      <c r="H112" s="1232"/>
      <c r="I112" s="1233"/>
      <c r="J112" s="1234"/>
      <c r="K112" s="1177"/>
      <c r="L112" s="1178"/>
    </row>
    <row r="113" spans="2:12" s="1169" customFormat="1" ht="12.95" customHeight="1">
      <c r="B113" s="1253"/>
      <c r="C113" s="1236"/>
      <c r="D113" s="1237"/>
      <c r="E113" s="1254"/>
      <c r="F113" s="1238"/>
      <c r="G113" s="1239"/>
      <c r="H113" s="1255" t="str">
        <f>IF(E113=0,"　",IF(G113=0,"　",IF(INT(E113*G113)=0,"　",INT(E113*G113))))</f>
        <v>　</v>
      </c>
      <c r="I113" s="1241"/>
      <c r="J113" s="1242"/>
      <c r="K113" s="1177"/>
      <c r="L113" s="1182">
        <f>ROUNDDOWN(K113*$L$4,-1)</f>
        <v>0</v>
      </c>
    </row>
    <row r="114" spans="2:12" s="1169" customFormat="1" ht="12.95" customHeight="1">
      <c r="B114" s="1183"/>
      <c r="C114" s="1229"/>
      <c r="D114" s="1249"/>
      <c r="E114" s="1252"/>
      <c r="F114" s="1231"/>
      <c r="G114" s="1232"/>
      <c r="H114" s="1232"/>
      <c r="I114" s="1233"/>
      <c r="J114" s="1234"/>
      <c r="K114" s="1177"/>
      <c r="L114" s="1178"/>
    </row>
    <row r="115" spans="2:12" s="1169" customFormat="1" ht="12.95" customHeight="1">
      <c r="B115" s="1235"/>
      <c r="C115" s="1236"/>
      <c r="D115" s="1237"/>
      <c r="E115" s="1254"/>
      <c r="F115" s="1238"/>
      <c r="G115" s="1239"/>
      <c r="H115" s="1255" t="str">
        <f>IF(E115=0,"　",IF(G115=0,"　",IF(INT(E115*G115)=0,"　",INT(E115*G115))))</f>
        <v>　</v>
      </c>
      <c r="I115" s="1222"/>
      <c r="J115" s="1242"/>
      <c r="K115" s="1177"/>
      <c r="L115" s="1182">
        <f>ROUNDDOWN(K115*$L$4,-1)</f>
        <v>0</v>
      </c>
    </row>
    <row r="116" spans="2:12" s="1169" customFormat="1" ht="12.95" customHeight="1">
      <c r="B116" s="1183"/>
      <c r="C116" s="1184"/>
      <c r="D116" s="1185"/>
      <c r="E116" s="1252"/>
      <c r="F116" s="1231"/>
      <c r="G116" s="1232"/>
      <c r="H116" s="1232"/>
      <c r="I116" s="1233"/>
      <c r="J116" s="1234"/>
      <c r="K116" s="1177"/>
      <c r="L116" s="1178"/>
    </row>
    <row r="117" spans="2:12" s="1169" customFormat="1" ht="12.95" customHeight="1">
      <c r="B117" s="1235"/>
      <c r="C117" s="1193"/>
      <c r="D117" s="1194"/>
      <c r="E117" s="1254"/>
      <c r="F117" s="1238"/>
      <c r="G117" s="1239"/>
      <c r="H117" s="1255" t="str">
        <f>IF(E117=0,"　",IF(G117=0,"　",IF(INT(E117*G117)=0,"　",INT(E117*G117))))</f>
        <v>　</v>
      </c>
      <c r="I117" s="1222"/>
      <c r="J117" s="1242"/>
      <c r="K117" s="1177"/>
      <c r="L117" s="1182">
        <f>ROUNDDOWN(K117*$L$4,-1)</f>
        <v>0</v>
      </c>
    </row>
    <row r="118" spans="2:12" s="1169" customFormat="1" ht="12.95" customHeight="1">
      <c r="B118" s="1183"/>
      <c r="C118" s="1184"/>
      <c r="D118" s="1185"/>
      <c r="E118" s="1252"/>
      <c r="F118" s="1231"/>
      <c r="G118" s="1232"/>
      <c r="H118" s="1232"/>
      <c r="I118" s="1244"/>
      <c r="J118" s="1234"/>
      <c r="K118" s="1177"/>
      <c r="L118" s="1178"/>
    </row>
    <row r="119" spans="2:12" s="1169" customFormat="1" ht="12.95" customHeight="1">
      <c r="B119" s="1235"/>
      <c r="C119" s="1193"/>
      <c r="D119" s="1194"/>
      <c r="E119" s="1254"/>
      <c r="F119" s="1238"/>
      <c r="G119" s="1221"/>
      <c r="H119" s="1198" t="str">
        <f>IF(E119=0,"　",IF(G119=0,"　",IF(INT(E119*G119)=0,"　",INT(E119*G119))))</f>
        <v>　</v>
      </c>
      <c r="I119" s="1222"/>
      <c r="J119" s="1242"/>
      <c r="K119" s="1177"/>
      <c r="L119" s="1182">
        <f>ROUNDDOWN(K119*$L$4,-1)</f>
        <v>0</v>
      </c>
    </row>
    <row r="120" spans="2:12" s="1169" customFormat="1" ht="12.95" customHeight="1">
      <c r="B120" s="1223"/>
      <c r="C120" s="1210"/>
      <c r="D120" s="1211"/>
      <c r="E120" s="1212"/>
      <c r="F120" s="1213"/>
      <c r="G120" s="1189"/>
      <c r="H120" s="1189"/>
      <c r="I120" s="1233"/>
      <c r="J120" s="1234"/>
      <c r="K120" s="1177"/>
      <c r="L120" s="1178"/>
    </row>
    <row r="121" spans="2:12" s="1169" customFormat="1" ht="12.95" customHeight="1">
      <c r="B121" s="1253"/>
      <c r="C121" s="1217"/>
      <c r="D121" s="1218"/>
      <c r="E121" s="1219"/>
      <c r="F121" s="1220"/>
      <c r="G121" s="1221"/>
      <c r="H121" s="1198" t="str">
        <f>IF(E121=0,"　",IF(G121=0,"　",IF(INT(E121*G121)=0,"　",INT(E121*G121))))</f>
        <v>　</v>
      </c>
      <c r="I121" s="1241"/>
      <c r="J121" s="1242"/>
      <c r="K121" s="1177"/>
      <c r="L121" s="1182">
        <f>ROUNDDOWN(K121*$L$4,-1)</f>
        <v>0</v>
      </c>
    </row>
    <row r="122" spans="2:12" s="1169" customFormat="1" ht="12.95" customHeight="1">
      <c r="B122" s="1183"/>
      <c r="C122" s="1210"/>
      <c r="D122" s="1211"/>
      <c r="E122" s="1212"/>
      <c r="F122" s="1213"/>
      <c r="G122" s="1189"/>
      <c r="H122" s="1189"/>
      <c r="I122" s="1256"/>
      <c r="J122" s="1257"/>
      <c r="K122" s="1177"/>
      <c r="L122" s="1178"/>
    </row>
    <row r="123" spans="2:12" s="1169" customFormat="1" ht="12.95" customHeight="1">
      <c r="B123" s="1258"/>
      <c r="C123" s="1217"/>
      <c r="D123" s="1218"/>
      <c r="E123" s="1219"/>
      <c r="F123" s="1220"/>
      <c r="G123" s="1221"/>
      <c r="H123" s="1198" t="str">
        <f>IF(E123=0,"　",IF(G123=0,"　",IF(INT(E123*G123)=0,"　",INT(E123*G123))))</f>
        <v>　</v>
      </c>
      <c r="I123" s="1259"/>
      <c r="J123" s="1242"/>
      <c r="K123" s="1177"/>
      <c r="L123" s="1182">
        <f>ROUNDDOWN(K123*$L$4,-1)</f>
        <v>0</v>
      </c>
    </row>
    <row r="124" spans="2:12" s="1169" customFormat="1" ht="12.95" customHeight="1">
      <c r="B124" s="1223"/>
      <c r="C124" s="1260"/>
      <c r="D124" s="1202"/>
      <c r="E124" s="1261"/>
      <c r="F124" s="1262"/>
      <c r="G124" s="1205"/>
      <c r="H124" s="1263"/>
      <c r="I124" s="1207"/>
      <c r="J124" s="1208"/>
      <c r="K124" s="1177"/>
      <c r="L124" s="1178"/>
    </row>
    <row r="125" spans="2:12" s="1169" customFormat="1" ht="12.95" customHeight="1">
      <c r="B125" s="1253"/>
      <c r="C125" s="1260"/>
      <c r="D125" s="1202"/>
      <c r="E125" s="1203"/>
      <c r="F125" s="1204"/>
      <c r="G125" s="1205"/>
      <c r="H125" s="1206" t="str">
        <f>IF(E125=0,"　",IF(G125=0,"　",IF(INT(E125*G125)=0,"　",INT(E125*G125))))</f>
        <v>　</v>
      </c>
      <c r="I125" s="1207"/>
      <c r="J125" s="1208"/>
      <c r="K125" s="1177"/>
      <c r="L125" s="1182">
        <f>ROUNDDOWN(K125*$L$4,-1)</f>
        <v>0</v>
      </c>
    </row>
    <row r="126" spans="2:12" s="1169" customFormat="1" ht="12.95" customHeight="1">
      <c r="B126" s="1209"/>
      <c r="C126" s="1264"/>
      <c r="D126" s="1265"/>
      <c r="E126" s="1266"/>
      <c r="F126" s="1267"/>
      <c r="G126" s="1268"/>
      <c r="H126" s="1269"/>
      <c r="I126" s="1226"/>
      <c r="J126" s="1191"/>
      <c r="K126" s="1177"/>
      <c r="L126" s="1178"/>
    </row>
    <row r="127" spans="2:12" s="1169" customFormat="1" ht="12.95" customHeight="1">
      <c r="B127" s="1258"/>
      <c r="C127" s="1270" t="s">
        <v>1848</v>
      </c>
      <c r="D127" s="1271"/>
      <c r="E127" s="1272"/>
      <c r="F127" s="1273"/>
      <c r="G127" s="1274"/>
      <c r="H127" s="1275">
        <f>IF(SUM(H72:H125)=0,"　",SUM(H72:H125))</f>
        <v>4687</v>
      </c>
      <c r="I127" s="1276"/>
      <c r="J127" s="1277"/>
      <c r="K127" s="1177"/>
      <c r="L127" s="1182"/>
    </row>
    <row r="128" spans="2:12" s="1169" customFormat="1" ht="12.95" customHeight="1">
      <c r="B128" s="1278"/>
      <c r="C128" s="1171"/>
      <c r="D128" s="1279"/>
      <c r="E128" s="1280"/>
      <c r="F128" s="1281"/>
      <c r="G128" s="1282"/>
      <c r="H128" s="1283"/>
      <c r="I128" s="1284"/>
      <c r="J128" s="1285"/>
      <c r="K128" s="1177"/>
      <c r="L128" s="1178"/>
    </row>
    <row r="129" spans="2:14" s="1169" customFormat="1" ht="12.95" customHeight="1" thickBot="1">
      <c r="B129" s="1286"/>
      <c r="C129" s="1287"/>
      <c r="D129" s="1288"/>
      <c r="E129" s="1289"/>
      <c r="F129" s="1290"/>
      <c r="G129" s="1291"/>
      <c r="H129" s="1292"/>
      <c r="I129" s="1293"/>
      <c r="J129" s="1294"/>
      <c r="K129" s="1177"/>
      <c r="L129" s="1182"/>
    </row>
    <row r="130" spans="2:14" ht="12" thickBot="1">
      <c r="F130" s="1295"/>
      <c r="G130" s="1086"/>
      <c r="H130" s="1086"/>
      <c r="I130" s="1086"/>
    </row>
    <row r="131" spans="2:14" ht="12" thickBot="1">
      <c r="B131" s="1152" t="s">
        <v>1825</v>
      </c>
      <c r="C131" s="1153"/>
      <c r="D131" s="1154"/>
      <c r="E131" s="1154"/>
      <c r="F131" s="1154"/>
      <c r="G131" s="1154"/>
      <c r="H131" s="1154"/>
      <c r="I131" s="1154"/>
      <c r="J131" s="1155"/>
      <c r="L131" s="1156"/>
    </row>
    <row r="132" spans="2:14" ht="18.75">
      <c r="B132" s="1756" t="s">
        <v>1826</v>
      </c>
      <c r="C132" s="1757"/>
      <c r="D132" s="1757"/>
      <c r="E132" s="1757"/>
      <c r="F132" s="1757"/>
      <c r="G132" s="1757"/>
      <c r="H132" s="1757"/>
      <c r="I132" s="1757"/>
      <c r="J132" s="1758"/>
      <c r="N132" s="1157" t="s">
        <v>1827</v>
      </c>
    </row>
    <row r="133" spans="2:14" ht="12.75" thickBot="1">
      <c r="B133" s="1158"/>
      <c r="C133" s="1159" t="e">
        <f>#REF!</f>
        <v>#REF!</v>
      </c>
      <c r="D133" s="1160"/>
      <c r="E133" s="1160"/>
      <c r="F133" s="1160"/>
      <c r="G133" s="1160"/>
      <c r="H133" s="1160"/>
      <c r="I133" s="1161" t="s">
        <v>1828</v>
      </c>
      <c r="J133" s="1162">
        <f>J68+1</f>
        <v>3</v>
      </c>
      <c r="K133" s="1082" t="s">
        <v>1829</v>
      </c>
      <c r="L133" s="1082" t="s">
        <v>1830</v>
      </c>
      <c r="N133" s="1163" t="s">
        <v>1831</v>
      </c>
    </row>
    <row r="134" spans="2:14" s="1169" customFormat="1" ht="24" customHeight="1" thickBot="1">
      <c r="B134" s="1164" t="s">
        <v>38</v>
      </c>
      <c r="C134" s="1165" t="s">
        <v>1832</v>
      </c>
      <c r="D134" s="1166" t="s">
        <v>1833</v>
      </c>
      <c r="E134" s="1165" t="s">
        <v>1834</v>
      </c>
      <c r="F134" s="1165" t="s">
        <v>1835</v>
      </c>
      <c r="G134" s="1166" t="s">
        <v>1836</v>
      </c>
      <c r="H134" s="1165" t="s">
        <v>1837</v>
      </c>
      <c r="I134" s="1759" t="s">
        <v>1838</v>
      </c>
      <c r="J134" s="1760"/>
      <c r="K134" s="1167"/>
      <c r="L134" s="1168">
        <v>0.85</v>
      </c>
      <c r="N134" s="1163"/>
    </row>
    <row r="135" spans="2:14" s="1169" customFormat="1" ht="12.95" customHeight="1" thickBot="1">
      <c r="B135" s="1170"/>
      <c r="C135" s="1171"/>
      <c r="D135" s="1172"/>
      <c r="E135" s="1173"/>
      <c r="F135" s="1171"/>
      <c r="G135" s="1174"/>
      <c r="H135" s="1175"/>
      <c r="I135" s="1174"/>
      <c r="J135" s="1176"/>
      <c r="K135" s="1177"/>
      <c r="L135" s="1178"/>
      <c r="N135" s="1179"/>
    </row>
    <row r="136" spans="2:14" s="1169" customFormat="1" ht="12.95" customHeight="1">
      <c r="B136" s="1180">
        <v>3</v>
      </c>
      <c r="C136" s="1181" t="s">
        <v>1852</v>
      </c>
      <c r="D136" s="1172"/>
      <c r="E136" s="1173"/>
      <c r="F136" s="1171"/>
      <c r="G136" s="1174"/>
      <c r="H136" s="1175"/>
      <c r="I136" s="1174"/>
      <c r="J136" s="1176"/>
      <c r="K136" s="1177"/>
      <c r="L136" s="1182">
        <f>ROUNDDOWN(K136*$L$4,-1)</f>
        <v>0</v>
      </c>
    </row>
    <row r="137" spans="2:14" s="1169" customFormat="1" ht="12.95" customHeight="1">
      <c r="B137" s="1183"/>
      <c r="C137" s="1184"/>
      <c r="D137" s="1185"/>
      <c r="E137" s="1186"/>
      <c r="F137" s="1187"/>
      <c r="G137" s="1188"/>
      <c r="H137" s="1189"/>
      <c r="I137" s="1190"/>
      <c r="J137" s="1191"/>
      <c r="K137" s="1177"/>
      <c r="L137" s="1178"/>
    </row>
    <row r="138" spans="2:14" s="1169" customFormat="1" ht="12.95" customHeight="1">
      <c r="B138" s="1192"/>
      <c r="C138" s="1193" t="s">
        <v>1853</v>
      </c>
      <c r="D138" s="1194"/>
      <c r="E138" s="1195"/>
      <c r="F138" s="1196"/>
      <c r="G138" s="1197"/>
      <c r="H138" s="1198" t="str">
        <f>IF(E138=0,"　",IF(G138=0,"　",IF(INT(E138*G138)=0,"　",INT(E138*G138))))</f>
        <v>　</v>
      </c>
      <c r="I138" s="1199"/>
      <c r="J138" s="1200"/>
      <c r="K138" s="1177"/>
      <c r="L138" s="1182">
        <f>ROUNDDOWN(K138*$L$4,-1)</f>
        <v>0</v>
      </c>
    </row>
    <row r="139" spans="2:14" s="1169" customFormat="1" ht="12.95" customHeight="1">
      <c r="B139" s="1201"/>
      <c r="C139" s="1184"/>
      <c r="D139" s="1202" t="s">
        <v>1854</v>
      </c>
      <c r="E139" s="1203"/>
      <c r="F139" s="1204"/>
      <c r="G139" s="1205"/>
      <c r="H139" s="1206"/>
      <c r="I139" s="1207"/>
      <c r="J139" s="1208"/>
      <c r="K139" s="1177"/>
      <c r="L139" s="1182"/>
    </row>
    <row r="140" spans="2:14" s="1169" customFormat="1" ht="12.95" customHeight="1">
      <c r="B140" s="1192"/>
      <c r="C140" s="1193" t="s">
        <v>1855</v>
      </c>
      <c r="D140" s="1202" t="s">
        <v>1856</v>
      </c>
      <c r="E140" s="1297">
        <v>0.45</v>
      </c>
      <c r="F140" s="1204" t="s">
        <v>781</v>
      </c>
      <c r="G140" s="1205">
        <v>21900</v>
      </c>
      <c r="H140" s="1198">
        <f>IF(E140=0,"　",IF(G140=0,"　",IF(INT(E140*G140)=0,"　",INT(E140*G140))))</f>
        <v>9855</v>
      </c>
      <c r="I140" s="1298" t="s">
        <v>1857</v>
      </c>
      <c r="J140" s="1208"/>
      <c r="K140" s="1177"/>
      <c r="L140" s="1182"/>
    </row>
    <row r="141" spans="2:14" s="1169" customFormat="1" ht="12.95" customHeight="1">
      <c r="B141" s="1209"/>
      <c r="C141" s="1210"/>
      <c r="D141" s="1211"/>
      <c r="E141" s="1212"/>
      <c r="F141" s="1213"/>
      <c r="G141" s="1189"/>
      <c r="H141" s="1189"/>
      <c r="I141" s="1226"/>
      <c r="J141" s="1215"/>
      <c r="K141" s="1177"/>
      <c r="L141" s="1178"/>
    </row>
    <row r="142" spans="2:14" s="1169" customFormat="1" ht="12.95" customHeight="1">
      <c r="B142" s="1216"/>
      <c r="C142" s="1217" t="s">
        <v>958</v>
      </c>
      <c r="D142" s="1218"/>
      <c r="E142" s="1227">
        <v>1</v>
      </c>
      <c r="F142" s="1220" t="s">
        <v>73</v>
      </c>
      <c r="G142" s="1221"/>
      <c r="H142" s="1198">
        <f>G140*0.25</f>
        <v>5475</v>
      </c>
      <c r="I142" s="1299" t="s">
        <v>1858</v>
      </c>
      <c r="J142" s="1200"/>
      <c r="K142" s="1177"/>
      <c r="L142" s="1182">
        <f>ROUNDDOWN(K142*$L$4,-1)</f>
        <v>0</v>
      </c>
    </row>
    <row r="143" spans="2:14" s="1169" customFormat="1" ht="12.95" customHeight="1">
      <c r="B143" s="1223"/>
      <c r="C143" s="1210"/>
      <c r="D143" s="1189"/>
      <c r="E143" s="1212"/>
      <c r="F143" s="1213"/>
      <c r="G143" s="1189"/>
      <c r="H143" s="1189"/>
      <c r="I143" s="1226"/>
      <c r="J143" s="1300"/>
      <c r="K143" s="1177"/>
      <c r="L143" s="1178"/>
    </row>
    <row r="144" spans="2:14" s="1169" customFormat="1" ht="12.95" customHeight="1">
      <c r="B144" s="1216"/>
      <c r="C144" s="1217"/>
      <c r="D144" s="1218"/>
      <c r="E144" s="1227"/>
      <c r="F144" s="1220"/>
      <c r="G144" s="1221"/>
      <c r="H144" s="1198" t="str">
        <f>IF(E144=0,"　",IF(G144=0,"　",IF(INT(E144*G144)=0,"　",INT(E144*G144))))</f>
        <v>　</v>
      </c>
      <c r="I144" s="1222"/>
      <c r="J144" s="1200"/>
      <c r="K144" s="1177"/>
      <c r="L144" s="1182">
        <f>ROUNDDOWN(K144*$L$4,-1)</f>
        <v>0</v>
      </c>
    </row>
    <row r="145" spans="2:12" s="1169" customFormat="1" ht="12.95" customHeight="1">
      <c r="B145" s="1223"/>
      <c r="C145" s="1210"/>
      <c r="D145" s="1189"/>
      <c r="E145" s="1212"/>
      <c r="F145" s="1213"/>
      <c r="G145" s="1189"/>
      <c r="H145" s="1189"/>
      <c r="I145" s="1190"/>
      <c r="J145" s="1191"/>
      <c r="K145" s="1177"/>
      <c r="L145" s="1178"/>
    </row>
    <row r="146" spans="2:12" s="1169" customFormat="1" ht="12.95" customHeight="1">
      <c r="B146" s="1216"/>
      <c r="C146" s="1217"/>
      <c r="D146" s="1218"/>
      <c r="E146" s="1227"/>
      <c r="F146" s="1220"/>
      <c r="G146" s="1221"/>
      <c r="H146" s="1198" t="str">
        <f>IF(E146=0,"　",IF(G146=0,"　",IF(INT(E146*G146)=0,"　",INT(E146*G146))))</f>
        <v>　</v>
      </c>
      <c r="I146" s="1222"/>
      <c r="J146" s="1200"/>
      <c r="K146" s="1177"/>
      <c r="L146" s="1182">
        <f>ROUNDDOWN(K146*$L$4,-1)</f>
        <v>0</v>
      </c>
    </row>
    <row r="147" spans="2:12" s="1169" customFormat="1" ht="12.95" customHeight="1">
      <c r="B147" s="1223"/>
      <c r="C147" s="1210"/>
      <c r="D147" s="1211"/>
      <c r="E147" s="1212"/>
      <c r="F147" s="1213"/>
      <c r="G147" s="1189"/>
      <c r="H147" s="1189"/>
      <c r="I147" s="1226"/>
      <c r="J147" s="1215"/>
      <c r="K147" s="1177"/>
      <c r="L147" s="1182"/>
    </row>
    <row r="148" spans="2:12" s="1169" customFormat="1" ht="12.95" customHeight="1">
      <c r="B148" s="1223"/>
      <c r="C148" s="1217"/>
      <c r="D148" s="1218"/>
      <c r="E148" s="1219"/>
      <c r="F148" s="1220"/>
      <c r="G148" s="1221"/>
      <c r="H148" s="1198"/>
      <c r="I148" s="1222"/>
      <c r="J148" s="1200"/>
      <c r="K148" s="1177"/>
      <c r="L148" s="1182"/>
    </row>
    <row r="149" spans="2:12" s="1169" customFormat="1" ht="12.95" customHeight="1">
      <c r="B149" s="1183"/>
      <c r="C149" s="1229"/>
      <c r="D149" s="1230"/>
      <c r="E149" s="1212"/>
      <c r="F149" s="1231"/>
      <c r="G149" s="1232"/>
      <c r="H149" s="1232"/>
      <c r="I149" s="1233"/>
      <c r="J149" s="1234"/>
      <c r="K149" s="1177"/>
      <c r="L149" s="1178"/>
    </row>
    <row r="150" spans="2:12" s="1169" customFormat="1" ht="12.95" customHeight="1">
      <c r="B150" s="1235"/>
      <c r="C150" s="1236"/>
      <c r="D150" s="1237"/>
      <c r="E150" s="1219"/>
      <c r="F150" s="1238"/>
      <c r="G150" s="1239"/>
      <c r="H150" s="1240"/>
      <c r="I150" s="1241"/>
      <c r="J150" s="1242"/>
      <c r="K150" s="1177"/>
      <c r="L150" s="1182">
        <f>ROUNDDOWN(K150*$L$4,-1)</f>
        <v>0</v>
      </c>
    </row>
    <row r="151" spans="2:12" s="1169" customFormat="1" ht="12.95" customHeight="1">
      <c r="B151" s="1223"/>
      <c r="C151" s="1210"/>
      <c r="D151" s="1211"/>
      <c r="E151" s="1212"/>
      <c r="F151" s="1213"/>
      <c r="G151" s="1189"/>
      <c r="H151" s="1189"/>
      <c r="I151" s="1226"/>
      <c r="J151" s="1215"/>
      <c r="K151" s="1177"/>
      <c r="L151" s="1182"/>
    </row>
    <row r="152" spans="2:12" s="1169" customFormat="1" ht="12.95" customHeight="1">
      <c r="B152" s="1223"/>
      <c r="C152" s="1217"/>
      <c r="D152" s="1218"/>
      <c r="E152" s="1219"/>
      <c r="F152" s="1220"/>
      <c r="G152" s="1221"/>
      <c r="H152" s="1198"/>
      <c r="I152" s="1222"/>
      <c r="J152" s="1200"/>
      <c r="K152" s="1177"/>
      <c r="L152" s="1182"/>
    </row>
    <row r="153" spans="2:12" s="1169" customFormat="1" ht="12.95" customHeight="1">
      <c r="B153" s="1183"/>
      <c r="C153" s="1229"/>
      <c r="D153" s="1230"/>
      <c r="E153" s="1243"/>
      <c r="F153" s="1231"/>
      <c r="G153" s="1232"/>
      <c r="H153" s="1232"/>
      <c r="I153" s="1244"/>
      <c r="J153" s="1234"/>
      <c r="K153" s="1177"/>
      <c r="L153" s="1178"/>
    </row>
    <row r="154" spans="2:12" s="1169" customFormat="1" ht="12.95" customHeight="1">
      <c r="B154" s="1235"/>
      <c r="C154" s="1245"/>
      <c r="D154" s="1246"/>
      <c r="E154" s="1247"/>
      <c r="F154" s="1248"/>
      <c r="G154" s="1239"/>
      <c r="H154" s="1240" t="str">
        <f>IF(E154=0,"　",IF(G154=0,"　",IF(INT(E154*G154)=0,"　",INT(E154*G154))))</f>
        <v>　</v>
      </c>
      <c r="I154" s="1241"/>
      <c r="J154" s="1242"/>
      <c r="K154" s="1177"/>
      <c r="L154" s="1182">
        <f>ROUNDDOWN(K154*$L$4,-1)</f>
        <v>0</v>
      </c>
    </row>
    <row r="155" spans="2:12" s="1169" customFormat="1" ht="12.95" customHeight="1">
      <c r="B155" s="1183"/>
      <c r="C155" s="1229"/>
      <c r="D155" s="1230"/>
      <c r="E155" s="1212"/>
      <c r="F155" s="1231"/>
      <c r="G155" s="1232"/>
      <c r="H155" s="1232"/>
      <c r="I155" s="1233"/>
      <c r="J155" s="1234"/>
      <c r="K155" s="1177"/>
      <c r="L155" s="1178"/>
    </row>
    <row r="156" spans="2:12" s="1169" customFormat="1" ht="12.95" customHeight="1">
      <c r="B156" s="1235"/>
      <c r="C156" s="1236"/>
      <c r="D156" s="1237"/>
      <c r="E156" s="1219"/>
      <c r="F156" s="1238"/>
      <c r="G156" s="1239"/>
      <c r="H156" s="1240" t="str">
        <f>IF(E156=0,"　",IF(G156=0,"　",IF(INT(E156*G156)=0,"　",INT(E156*G156))))</f>
        <v>　</v>
      </c>
      <c r="I156" s="1241"/>
      <c r="J156" s="1242"/>
      <c r="K156" s="1177"/>
      <c r="L156" s="1182">
        <f>ROUNDDOWN(K156*$L$4,-1)</f>
        <v>0</v>
      </c>
    </row>
    <row r="157" spans="2:12" s="1169" customFormat="1" ht="12.95" customHeight="1">
      <c r="B157" s="1183"/>
      <c r="C157" s="1229"/>
      <c r="D157" s="1249"/>
      <c r="E157" s="1250"/>
      <c r="F157" s="1231"/>
      <c r="G157" s="1232"/>
      <c r="H157" s="1232"/>
      <c r="I157" s="1233"/>
      <c r="J157" s="1234"/>
      <c r="K157" s="1177"/>
      <c r="L157" s="1178"/>
    </row>
    <row r="158" spans="2:12" s="1169" customFormat="1" ht="12.95" customHeight="1">
      <c r="B158" s="1235"/>
      <c r="C158" s="1236"/>
      <c r="D158" s="1237"/>
      <c r="E158" s="1219"/>
      <c r="F158" s="1238"/>
      <c r="G158" s="1239"/>
      <c r="H158" s="1240" t="str">
        <f>IF(E158=0,"　",IF(G158=0,"　",IF(INT(E158*G158)=0,"　",INT(E158*G158))))</f>
        <v>　</v>
      </c>
      <c r="I158" s="1241"/>
      <c r="J158" s="1242"/>
      <c r="K158" s="1177"/>
      <c r="L158" s="1182">
        <f>ROUNDDOWN(K158*$L$4,-1)</f>
        <v>0</v>
      </c>
    </row>
    <row r="159" spans="2:12" s="1169" customFormat="1" ht="12.95" customHeight="1">
      <c r="B159" s="1183"/>
      <c r="C159" s="1229"/>
      <c r="D159" s="1249"/>
      <c r="E159" s="1250"/>
      <c r="F159" s="1231"/>
      <c r="G159" s="1232"/>
      <c r="H159" s="1232"/>
      <c r="I159" s="1233"/>
      <c r="J159" s="1234"/>
      <c r="K159" s="1177"/>
      <c r="L159" s="1178"/>
    </row>
    <row r="160" spans="2:12" s="1169" customFormat="1" ht="12.95" customHeight="1">
      <c r="B160" s="1235"/>
      <c r="C160" s="1236"/>
      <c r="D160" s="1237"/>
      <c r="E160" s="1219"/>
      <c r="F160" s="1238"/>
      <c r="G160" s="1239"/>
      <c r="H160" s="1240" t="str">
        <f>IF(E160=0,"　",IF(G160=0,"　",IF(INT(E160*G160)=0,"　",INT(E160*G160))))</f>
        <v>　</v>
      </c>
      <c r="I160" s="1241"/>
      <c r="J160" s="1242"/>
      <c r="K160" s="1177"/>
      <c r="L160" s="1182">
        <f>ROUNDDOWN(K160*$L$4,-1)</f>
        <v>0</v>
      </c>
    </row>
    <row r="161" spans="2:12" s="1169" customFormat="1" ht="12.95" customHeight="1">
      <c r="B161" s="1183"/>
      <c r="C161" s="1229"/>
      <c r="D161" s="1249"/>
      <c r="E161" s="1250"/>
      <c r="F161" s="1231"/>
      <c r="G161" s="1232"/>
      <c r="H161" s="1232"/>
      <c r="I161" s="1233"/>
      <c r="J161" s="1234"/>
      <c r="K161" s="1177"/>
      <c r="L161" s="1178"/>
    </row>
    <row r="162" spans="2:12" s="1169" customFormat="1" ht="12.95" customHeight="1">
      <c r="B162" s="1235"/>
      <c r="C162" s="1236"/>
      <c r="D162" s="1237"/>
      <c r="E162" s="1219"/>
      <c r="F162" s="1238"/>
      <c r="G162" s="1239"/>
      <c r="H162" s="1240" t="str">
        <f>IF(E162=0,"　",IF(G162=0,"　",IF(INT(E162*G162)=0,"　",INT(E162*G162))))</f>
        <v>　</v>
      </c>
      <c r="I162" s="1241"/>
      <c r="J162" s="1242"/>
      <c r="K162" s="1177"/>
      <c r="L162" s="1182">
        <f>ROUNDDOWN(K162*$L$4,-1)</f>
        <v>0</v>
      </c>
    </row>
    <row r="163" spans="2:12" s="1169" customFormat="1" ht="12.95" customHeight="1">
      <c r="B163" s="1183"/>
      <c r="C163" s="1229"/>
      <c r="D163" s="1249"/>
      <c r="E163" s="1250"/>
      <c r="F163" s="1231"/>
      <c r="G163" s="1232"/>
      <c r="H163" s="1232"/>
      <c r="I163" s="1233"/>
      <c r="J163" s="1234"/>
      <c r="K163" s="1177"/>
      <c r="L163" s="1178"/>
    </row>
    <row r="164" spans="2:12" s="1169" customFormat="1" ht="12.95" customHeight="1">
      <c r="B164" s="1235"/>
      <c r="C164" s="1236"/>
      <c r="D164" s="1237"/>
      <c r="E164" s="1219"/>
      <c r="F164" s="1238"/>
      <c r="G164" s="1239"/>
      <c r="H164" s="1240" t="str">
        <f>IF(E164=0,"　",IF(G164=0,"　",IF(INT(E164*G164)=0,"　",INT(E164*G164))))</f>
        <v>　</v>
      </c>
      <c r="I164" s="1241"/>
      <c r="J164" s="1242"/>
      <c r="K164" s="1177"/>
      <c r="L164" s="1182">
        <f>ROUNDDOWN(K164*$L$4,-1)</f>
        <v>0</v>
      </c>
    </row>
    <row r="165" spans="2:12" s="1169" customFormat="1" ht="12.95" customHeight="1">
      <c r="B165" s="1183"/>
      <c r="C165" s="1229"/>
      <c r="D165" s="1249"/>
      <c r="E165" s="1250"/>
      <c r="F165" s="1231"/>
      <c r="G165" s="1232"/>
      <c r="H165" s="1232"/>
      <c r="I165" s="1233"/>
      <c r="J165" s="1234"/>
      <c r="K165" s="1177"/>
      <c r="L165" s="1178"/>
    </row>
    <row r="166" spans="2:12" s="1169" customFormat="1" ht="12.95" customHeight="1">
      <c r="B166" s="1235"/>
      <c r="C166" s="1236"/>
      <c r="D166" s="1237"/>
      <c r="E166" s="1219"/>
      <c r="F166" s="1238"/>
      <c r="G166" s="1239"/>
      <c r="H166" s="1240" t="str">
        <f>IF(E166=0,"　",IF(G166=0,"　",IF(INT(E166*G166)=0,"　",INT(E166*G166))))</f>
        <v>　</v>
      </c>
      <c r="I166" s="1241"/>
      <c r="J166" s="1242"/>
      <c r="K166" s="1177"/>
      <c r="L166" s="1182">
        <f>ROUNDDOWN(K166*$L$4,-1)</f>
        <v>0</v>
      </c>
    </row>
    <row r="167" spans="2:12" s="1169" customFormat="1" ht="12.95" customHeight="1">
      <c r="B167" s="1183"/>
      <c r="C167" s="1229"/>
      <c r="D167" s="1249"/>
      <c r="E167" s="1250"/>
      <c r="F167" s="1231"/>
      <c r="G167" s="1232"/>
      <c r="H167" s="1232"/>
      <c r="I167" s="1233"/>
      <c r="J167" s="1234"/>
      <c r="K167" s="1177"/>
      <c r="L167" s="1178"/>
    </row>
    <row r="168" spans="2:12" s="1169" customFormat="1" ht="12.95" customHeight="1">
      <c r="B168" s="1235"/>
      <c r="C168" s="1236"/>
      <c r="D168" s="1237"/>
      <c r="E168" s="1219"/>
      <c r="F168" s="1238"/>
      <c r="G168" s="1239"/>
      <c r="H168" s="1240" t="str">
        <f>IF(E168=0,"　",IF(G168=0,"　",IF(INT(E168*G168)=0,"　",INT(E168*G168))))</f>
        <v>　</v>
      </c>
      <c r="I168" s="1241"/>
      <c r="J168" s="1242"/>
      <c r="K168" s="1177"/>
      <c r="L168" s="1182">
        <f>ROUNDDOWN(K168*$L$4,-1)</f>
        <v>0</v>
      </c>
    </row>
    <row r="169" spans="2:12" s="1169" customFormat="1" ht="12.95" customHeight="1">
      <c r="B169" s="1183"/>
      <c r="C169" s="1229"/>
      <c r="D169" s="1249"/>
      <c r="E169" s="1250"/>
      <c r="F169" s="1231"/>
      <c r="G169" s="1232"/>
      <c r="H169" s="1232"/>
      <c r="I169" s="1233"/>
      <c r="J169" s="1234"/>
      <c r="K169" s="1177"/>
      <c r="L169" s="1178"/>
    </row>
    <row r="170" spans="2:12" s="1169" customFormat="1" ht="12.95" customHeight="1">
      <c r="B170" s="1235"/>
      <c r="C170" s="1236"/>
      <c r="D170" s="1237"/>
      <c r="E170" s="1219"/>
      <c r="F170" s="1238"/>
      <c r="G170" s="1239"/>
      <c r="H170" s="1240" t="str">
        <f>IF(E170=0,"　",IF(G170=0,"　",IF(INT(E170*G170)=0,"　",INT(E170*G170))))</f>
        <v>　</v>
      </c>
      <c r="I170" s="1241"/>
      <c r="J170" s="1242"/>
      <c r="K170" s="1177"/>
      <c r="L170" s="1182">
        <f>ROUNDDOWN(K170*$L$4,-1)</f>
        <v>0</v>
      </c>
    </row>
    <row r="171" spans="2:12" s="1169" customFormat="1" ht="12.95" customHeight="1">
      <c r="B171" s="1183"/>
      <c r="C171" s="1229"/>
      <c r="D171" s="1230"/>
      <c r="E171" s="1225"/>
      <c r="F171" s="1231"/>
      <c r="G171" s="1232"/>
      <c r="H171" s="1232"/>
      <c r="I171" s="1233"/>
      <c r="J171" s="1234"/>
      <c r="K171" s="1177"/>
      <c r="L171" s="1178"/>
    </row>
    <row r="172" spans="2:12" s="1169" customFormat="1" ht="12.95" customHeight="1">
      <c r="B172" s="1235"/>
      <c r="C172" s="1236"/>
      <c r="D172" s="1246"/>
      <c r="E172" s="1219"/>
      <c r="F172" s="1238"/>
      <c r="G172" s="1197"/>
      <c r="H172" s="1240" t="str">
        <f>IF(E172=0,"　",IF(G172=0,"　",IF(INT(E172*G172)=0,"　",INT(E172*G172))))</f>
        <v>　</v>
      </c>
      <c r="I172" s="1241"/>
      <c r="J172" s="1242"/>
      <c r="K172" s="1177"/>
      <c r="L172" s="1182">
        <f>ROUNDDOWN(K172*$L$4,-1)</f>
        <v>0</v>
      </c>
    </row>
    <row r="173" spans="2:12" s="1169" customFormat="1" ht="12.95" customHeight="1">
      <c r="B173" s="1223"/>
      <c r="C173" s="1229"/>
      <c r="D173" s="1230"/>
      <c r="E173" s="1251"/>
      <c r="F173" s="1231"/>
      <c r="G173" s="1232"/>
      <c r="H173" s="1232"/>
      <c r="I173" s="1233"/>
      <c r="J173" s="1234"/>
      <c r="K173" s="1177"/>
      <c r="L173" s="1178"/>
    </row>
    <row r="174" spans="2:12" s="1169" customFormat="1" ht="12.95" customHeight="1">
      <c r="B174" s="1223"/>
      <c r="C174" s="1236"/>
      <c r="D174" s="1237"/>
      <c r="E174" s="1219"/>
      <c r="F174" s="1238"/>
      <c r="G174" s="1239"/>
      <c r="H174" s="1240" t="str">
        <f>IF(E174=0,"　",IF(G174=0,"　",IF(INT(E174*G174)=0,"　",INT(E174*G174))))</f>
        <v>　</v>
      </c>
      <c r="I174" s="1241"/>
      <c r="J174" s="1242"/>
      <c r="K174" s="1177"/>
      <c r="L174" s="1182">
        <f>ROUNDDOWN(K174*$L$4,-1)</f>
        <v>0</v>
      </c>
    </row>
    <row r="175" spans="2:12" s="1169" customFormat="1" ht="12.95" customHeight="1">
      <c r="B175" s="1183"/>
      <c r="C175" s="1229"/>
      <c r="D175" s="1249"/>
      <c r="E175" s="1250"/>
      <c r="F175" s="1231"/>
      <c r="G175" s="1232"/>
      <c r="H175" s="1232"/>
      <c r="I175" s="1233"/>
      <c r="J175" s="1234"/>
      <c r="K175" s="1177"/>
      <c r="L175" s="1178"/>
    </row>
    <row r="176" spans="2:12" s="1169" customFormat="1" ht="12.95" customHeight="1">
      <c r="B176" s="1235"/>
      <c r="C176" s="1236"/>
      <c r="D176" s="1237"/>
      <c r="E176" s="1219"/>
      <c r="F176" s="1238"/>
      <c r="G176" s="1239"/>
      <c r="H176" s="1240" t="str">
        <f>IF(E176=0,"　",IF(G176=0,"　",IF(INT(E176*G176)=0,"　",INT(E176*G176))))</f>
        <v>　</v>
      </c>
      <c r="I176" s="1241"/>
      <c r="J176" s="1242"/>
      <c r="K176" s="1177"/>
      <c r="L176" s="1182">
        <f>ROUNDDOWN(K176*$L$4,-1)</f>
        <v>0</v>
      </c>
    </row>
    <row r="177" spans="2:12" s="1169" customFormat="1" ht="12.95" customHeight="1">
      <c r="B177" s="1223"/>
      <c r="C177" s="1229"/>
      <c r="D177" s="1249"/>
      <c r="E177" s="1252"/>
      <c r="F177" s="1231"/>
      <c r="G177" s="1232"/>
      <c r="H177" s="1232"/>
      <c r="I177" s="1233"/>
      <c r="J177" s="1234"/>
      <c r="K177" s="1177"/>
      <c r="L177" s="1178"/>
    </row>
    <row r="178" spans="2:12" s="1169" customFormat="1" ht="12.95" customHeight="1">
      <c r="B178" s="1253"/>
      <c r="C178" s="1236"/>
      <c r="D178" s="1237"/>
      <c r="E178" s="1254"/>
      <c r="F178" s="1238"/>
      <c r="G178" s="1239"/>
      <c r="H178" s="1255" t="str">
        <f>IF(E178=0,"　",IF(G178=0,"　",IF(INT(E178*G178)=0,"　",INT(E178*G178))))</f>
        <v>　</v>
      </c>
      <c r="I178" s="1241"/>
      <c r="J178" s="1242"/>
      <c r="K178" s="1177"/>
      <c r="L178" s="1182">
        <f>ROUNDDOWN(K178*$L$4,-1)</f>
        <v>0</v>
      </c>
    </row>
    <row r="179" spans="2:12" s="1169" customFormat="1" ht="12.95" customHeight="1">
      <c r="B179" s="1183"/>
      <c r="C179" s="1229"/>
      <c r="D179" s="1249"/>
      <c r="E179" s="1252"/>
      <c r="F179" s="1231"/>
      <c r="G179" s="1232"/>
      <c r="H179" s="1232"/>
      <c r="I179" s="1233"/>
      <c r="J179" s="1234"/>
      <c r="K179" s="1177"/>
      <c r="L179" s="1178"/>
    </row>
    <row r="180" spans="2:12" s="1169" customFormat="1" ht="12.95" customHeight="1">
      <c r="B180" s="1235"/>
      <c r="C180" s="1236"/>
      <c r="D180" s="1237"/>
      <c r="E180" s="1254"/>
      <c r="F180" s="1238"/>
      <c r="G180" s="1239"/>
      <c r="H180" s="1255" t="str">
        <f>IF(E180=0,"　",IF(G180=0,"　",IF(INT(E180*G180)=0,"　",INT(E180*G180))))</f>
        <v>　</v>
      </c>
      <c r="I180" s="1222"/>
      <c r="J180" s="1242"/>
      <c r="K180" s="1177"/>
      <c r="L180" s="1182">
        <f>ROUNDDOWN(K180*$L$4,-1)</f>
        <v>0</v>
      </c>
    </row>
    <row r="181" spans="2:12" s="1169" customFormat="1" ht="12.95" customHeight="1">
      <c r="B181" s="1183"/>
      <c r="C181" s="1184"/>
      <c r="D181" s="1185"/>
      <c r="E181" s="1252"/>
      <c r="F181" s="1231"/>
      <c r="G181" s="1232"/>
      <c r="H181" s="1232"/>
      <c r="I181" s="1233"/>
      <c r="J181" s="1234"/>
      <c r="K181" s="1177"/>
      <c r="L181" s="1178"/>
    </row>
    <row r="182" spans="2:12" s="1169" customFormat="1" ht="12.95" customHeight="1">
      <c r="B182" s="1235"/>
      <c r="C182" s="1193"/>
      <c r="D182" s="1194"/>
      <c r="E182" s="1254"/>
      <c r="F182" s="1238"/>
      <c r="G182" s="1239"/>
      <c r="H182" s="1255" t="str">
        <f>IF(E182=0,"　",IF(G182=0,"　",IF(INT(E182*G182)=0,"　",INT(E182*G182))))</f>
        <v>　</v>
      </c>
      <c r="I182" s="1222"/>
      <c r="J182" s="1242"/>
      <c r="K182" s="1177"/>
      <c r="L182" s="1182">
        <f>ROUNDDOWN(K182*$L$4,-1)</f>
        <v>0</v>
      </c>
    </row>
    <row r="183" spans="2:12" s="1169" customFormat="1" ht="12.95" customHeight="1">
      <c r="B183" s="1183"/>
      <c r="C183" s="1184"/>
      <c r="D183" s="1185"/>
      <c r="E183" s="1252"/>
      <c r="F183" s="1231"/>
      <c r="G183" s="1232"/>
      <c r="H183" s="1232"/>
      <c r="I183" s="1244"/>
      <c r="J183" s="1234"/>
      <c r="K183" s="1177"/>
      <c r="L183" s="1178"/>
    </row>
    <row r="184" spans="2:12" s="1169" customFormat="1" ht="12.95" customHeight="1">
      <c r="B184" s="1235"/>
      <c r="C184" s="1193"/>
      <c r="D184" s="1194"/>
      <c r="E184" s="1254"/>
      <c r="F184" s="1238"/>
      <c r="G184" s="1221"/>
      <c r="H184" s="1198" t="str">
        <f>IF(E184=0,"　",IF(G184=0,"　",IF(INT(E184*G184)=0,"　",INT(E184*G184))))</f>
        <v>　</v>
      </c>
      <c r="I184" s="1222"/>
      <c r="J184" s="1242"/>
      <c r="K184" s="1177"/>
      <c r="L184" s="1182">
        <f>ROUNDDOWN(K184*$L$4,-1)</f>
        <v>0</v>
      </c>
    </row>
    <row r="185" spans="2:12" s="1169" customFormat="1" ht="12.95" customHeight="1">
      <c r="B185" s="1223"/>
      <c r="C185" s="1210"/>
      <c r="D185" s="1211"/>
      <c r="E185" s="1212"/>
      <c r="F185" s="1213"/>
      <c r="G185" s="1189"/>
      <c r="H185" s="1189"/>
      <c r="I185" s="1233"/>
      <c r="J185" s="1234"/>
      <c r="K185" s="1177"/>
      <c r="L185" s="1178"/>
    </row>
    <row r="186" spans="2:12" s="1169" customFormat="1" ht="12.95" customHeight="1">
      <c r="B186" s="1253"/>
      <c r="C186" s="1217"/>
      <c r="D186" s="1218"/>
      <c r="E186" s="1219"/>
      <c r="F186" s="1220"/>
      <c r="G186" s="1221"/>
      <c r="H186" s="1198" t="str">
        <f>IF(E186=0,"　",IF(G186=0,"　",IF(INT(E186*G186)=0,"　",INT(E186*G186))))</f>
        <v>　</v>
      </c>
      <c r="I186" s="1241"/>
      <c r="J186" s="1242"/>
      <c r="K186" s="1177"/>
      <c r="L186" s="1182">
        <f>ROUNDDOWN(K186*$L$4,-1)</f>
        <v>0</v>
      </c>
    </row>
    <row r="187" spans="2:12" s="1169" customFormat="1" ht="12.95" customHeight="1">
      <c r="B187" s="1183"/>
      <c r="C187" s="1210"/>
      <c r="D187" s="1211"/>
      <c r="E187" s="1212"/>
      <c r="F187" s="1213"/>
      <c r="G187" s="1189"/>
      <c r="H187" s="1189"/>
      <c r="I187" s="1256"/>
      <c r="J187" s="1257"/>
      <c r="K187" s="1177"/>
      <c r="L187" s="1178"/>
    </row>
    <row r="188" spans="2:12" s="1169" customFormat="1" ht="12.95" customHeight="1">
      <c r="B188" s="1258"/>
      <c r="C188" s="1217"/>
      <c r="D188" s="1218"/>
      <c r="E188" s="1219"/>
      <c r="F188" s="1220"/>
      <c r="G188" s="1221"/>
      <c r="H188" s="1198" t="str">
        <f>IF(E188=0,"　",IF(G188=0,"　",IF(INT(E188*G188)=0,"　",INT(E188*G188))))</f>
        <v>　</v>
      </c>
      <c r="I188" s="1259"/>
      <c r="J188" s="1242"/>
      <c r="K188" s="1177"/>
      <c r="L188" s="1182">
        <f>ROUNDDOWN(K188*$L$4,-1)</f>
        <v>0</v>
      </c>
    </row>
    <row r="189" spans="2:12" s="1169" customFormat="1" ht="12.95" customHeight="1">
      <c r="B189" s="1223"/>
      <c r="C189" s="1260"/>
      <c r="D189" s="1202"/>
      <c r="E189" s="1261"/>
      <c r="F189" s="1262"/>
      <c r="G189" s="1205"/>
      <c r="H189" s="1263"/>
      <c r="I189" s="1207"/>
      <c r="J189" s="1208"/>
      <c r="K189" s="1177"/>
      <c r="L189" s="1178"/>
    </row>
    <row r="190" spans="2:12" s="1169" customFormat="1" ht="12.95" customHeight="1">
      <c r="B190" s="1253"/>
      <c r="C190" s="1260"/>
      <c r="D190" s="1202"/>
      <c r="E190" s="1203"/>
      <c r="F190" s="1204"/>
      <c r="G190" s="1205"/>
      <c r="H190" s="1206" t="str">
        <f>IF(E190=0,"　",IF(G190=0,"　",IF(INT(E190*G190)=0,"　",INT(E190*G190))))</f>
        <v>　</v>
      </c>
      <c r="I190" s="1207"/>
      <c r="J190" s="1208"/>
      <c r="K190" s="1177"/>
      <c r="L190" s="1182">
        <f>ROUNDDOWN(K190*$L$4,-1)</f>
        <v>0</v>
      </c>
    </row>
    <row r="191" spans="2:12" s="1169" customFormat="1" ht="12.95" customHeight="1">
      <c r="B191" s="1209"/>
      <c r="C191" s="1264"/>
      <c r="D191" s="1265"/>
      <c r="E191" s="1266"/>
      <c r="F191" s="1267"/>
      <c r="G191" s="1268"/>
      <c r="H191" s="1269"/>
      <c r="I191" s="1226"/>
      <c r="J191" s="1191"/>
      <c r="K191" s="1177"/>
      <c r="L191" s="1178"/>
    </row>
    <row r="192" spans="2:12" s="1169" customFormat="1" ht="12.95" customHeight="1">
      <c r="B192" s="1258"/>
      <c r="C192" s="1270" t="s">
        <v>1848</v>
      </c>
      <c r="D192" s="1271"/>
      <c r="E192" s="1272"/>
      <c r="F192" s="1273"/>
      <c r="G192" s="1274"/>
      <c r="H192" s="1275">
        <f>IF(SUM(H137:H190)=0,"　",SUM(H137:H190))</f>
        <v>15330</v>
      </c>
      <c r="I192" s="1276"/>
      <c r="J192" s="1277"/>
      <c r="K192" s="1177"/>
      <c r="L192" s="1182"/>
    </row>
    <row r="193" spans="2:14" s="1169" customFormat="1" ht="12.95" customHeight="1">
      <c r="B193" s="1278"/>
      <c r="C193" s="1171"/>
      <c r="D193" s="1279"/>
      <c r="E193" s="1280"/>
      <c r="F193" s="1281"/>
      <c r="G193" s="1282"/>
      <c r="H193" s="1283"/>
      <c r="I193" s="1284"/>
      <c r="J193" s="1285"/>
      <c r="K193" s="1177"/>
      <c r="L193" s="1178"/>
    </row>
    <row r="194" spans="2:14" s="1169" customFormat="1" ht="12.95" customHeight="1" thickBot="1">
      <c r="B194" s="1286"/>
      <c r="C194" s="1287"/>
      <c r="D194" s="1288"/>
      <c r="E194" s="1289"/>
      <c r="F194" s="1290"/>
      <c r="G194" s="1291"/>
      <c r="H194" s="1292"/>
      <c r="I194" s="1293"/>
      <c r="J194" s="1294"/>
      <c r="K194" s="1177"/>
      <c r="L194" s="1182"/>
    </row>
    <row r="195" spans="2:14" ht="12" thickBot="1">
      <c r="F195" s="1295"/>
      <c r="G195" s="1086"/>
      <c r="H195" s="1086"/>
      <c r="I195" s="1086"/>
    </row>
    <row r="196" spans="2:14" ht="12" thickBot="1">
      <c r="B196" s="1152" t="s">
        <v>1825</v>
      </c>
      <c r="C196" s="1153"/>
      <c r="D196" s="1154"/>
      <c r="E196" s="1154"/>
      <c r="F196" s="1154"/>
      <c r="G196" s="1154"/>
      <c r="H196" s="1154"/>
      <c r="I196" s="1154"/>
      <c r="J196" s="1155"/>
      <c r="L196" s="1156"/>
    </row>
    <row r="197" spans="2:14" ht="18.75">
      <c r="B197" s="1756" t="s">
        <v>1826</v>
      </c>
      <c r="C197" s="1757"/>
      <c r="D197" s="1757"/>
      <c r="E197" s="1757"/>
      <c r="F197" s="1757"/>
      <c r="G197" s="1757"/>
      <c r="H197" s="1757"/>
      <c r="I197" s="1757"/>
      <c r="J197" s="1758"/>
      <c r="N197" s="1157" t="s">
        <v>1827</v>
      </c>
    </row>
    <row r="198" spans="2:14" ht="12.75" thickBot="1">
      <c r="B198" s="1158"/>
      <c r="C198" s="1159" t="e">
        <f>#REF!</f>
        <v>#REF!</v>
      </c>
      <c r="D198" s="1160"/>
      <c r="E198" s="1160"/>
      <c r="F198" s="1160"/>
      <c r="G198" s="1160"/>
      <c r="H198" s="1160"/>
      <c r="I198" s="1161" t="s">
        <v>1828</v>
      </c>
      <c r="J198" s="1162">
        <f>J133+1</f>
        <v>4</v>
      </c>
      <c r="K198" s="1082" t="s">
        <v>1829</v>
      </c>
      <c r="L198" s="1082" t="s">
        <v>1830</v>
      </c>
      <c r="N198" s="1163" t="s">
        <v>1831</v>
      </c>
    </row>
    <row r="199" spans="2:14" s="1169" customFormat="1" ht="24" customHeight="1" thickBot="1">
      <c r="B199" s="1164" t="s">
        <v>38</v>
      </c>
      <c r="C199" s="1165" t="s">
        <v>1832</v>
      </c>
      <c r="D199" s="1166" t="s">
        <v>1833</v>
      </c>
      <c r="E199" s="1165" t="s">
        <v>1834</v>
      </c>
      <c r="F199" s="1165" t="s">
        <v>1835</v>
      </c>
      <c r="G199" s="1166" t="s">
        <v>1836</v>
      </c>
      <c r="H199" s="1165" t="s">
        <v>1837</v>
      </c>
      <c r="I199" s="1759" t="s">
        <v>1838</v>
      </c>
      <c r="J199" s="1760"/>
      <c r="K199" s="1167"/>
      <c r="L199" s="1168">
        <v>0.85</v>
      </c>
      <c r="N199" s="1163"/>
    </row>
    <row r="200" spans="2:14" s="1169" customFormat="1" ht="12.95" customHeight="1" thickBot="1">
      <c r="B200" s="1170"/>
      <c r="C200" s="1171"/>
      <c r="D200" s="1172"/>
      <c r="E200" s="1173"/>
      <c r="F200" s="1171"/>
      <c r="G200" s="1174"/>
      <c r="H200" s="1175"/>
      <c r="I200" s="1174"/>
      <c r="J200" s="1176"/>
      <c r="K200" s="1177"/>
      <c r="L200" s="1178"/>
      <c r="N200" s="1179"/>
    </row>
    <row r="201" spans="2:14" s="1169" customFormat="1" ht="12.95" customHeight="1">
      <c r="B201" s="1180"/>
      <c r="C201" s="1181"/>
      <c r="D201" s="1172"/>
      <c r="E201" s="1173"/>
      <c r="F201" s="1171"/>
      <c r="G201" s="1174"/>
      <c r="H201" s="1175"/>
      <c r="I201" s="1174"/>
      <c r="J201" s="1176"/>
      <c r="K201" s="1177"/>
      <c r="L201" s="1182">
        <f>ROUNDDOWN(K201*$L$4,-1)</f>
        <v>0</v>
      </c>
    </row>
    <row r="202" spans="2:14" s="1169" customFormat="1" ht="12.95" customHeight="1">
      <c r="B202" s="1183"/>
      <c r="C202" s="1184"/>
      <c r="D202" s="1185"/>
      <c r="E202" s="1186"/>
      <c r="F202" s="1187"/>
      <c r="G202" s="1188"/>
      <c r="H202" s="1189"/>
      <c r="I202" s="1190"/>
      <c r="J202" s="1191"/>
      <c r="K202" s="1177"/>
      <c r="L202" s="1178"/>
    </row>
    <row r="203" spans="2:14" s="1169" customFormat="1" ht="12.95" customHeight="1">
      <c r="B203" s="1192"/>
      <c r="C203" s="1193"/>
      <c r="D203" s="1194"/>
      <c r="E203" s="1195"/>
      <c r="F203" s="1196"/>
      <c r="G203" s="1197"/>
      <c r="H203" s="1198" t="str">
        <f>IF(E203=0,"　",IF(G203=0,"　",IF(INT(E203*G203)=0,"　",INT(E203*G203))))</f>
        <v>　</v>
      </c>
      <c r="I203" s="1199"/>
      <c r="J203" s="1200"/>
      <c r="K203" s="1177"/>
      <c r="L203" s="1182">
        <f>ROUNDDOWN(K203*$L$4,-1)</f>
        <v>0</v>
      </c>
    </row>
    <row r="204" spans="2:14" s="1169" customFormat="1" ht="12.95" customHeight="1">
      <c r="B204" s="1201"/>
      <c r="C204" s="1184"/>
      <c r="D204" s="1202"/>
      <c r="E204" s="1203"/>
      <c r="F204" s="1204"/>
      <c r="G204" s="1205"/>
      <c r="H204" s="1206"/>
      <c r="I204" s="1207"/>
      <c r="J204" s="1208"/>
      <c r="K204" s="1177"/>
      <c r="L204" s="1182"/>
    </row>
    <row r="205" spans="2:14" s="1169" customFormat="1" ht="12.95" customHeight="1">
      <c r="B205" s="1192"/>
      <c r="C205" s="1193"/>
      <c r="D205" s="1202"/>
      <c r="E205" s="1297"/>
      <c r="F205" s="1204"/>
      <c r="G205" s="1205"/>
      <c r="H205" s="1198" t="str">
        <f>IF(E205=0,"　",IF(G205=0,"　",IF(INT(E205*G205)=0,"　",INT(E205*G205))))</f>
        <v>　</v>
      </c>
      <c r="I205" s="1298"/>
      <c r="J205" s="1208"/>
      <c r="K205" s="1177"/>
      <c r="L205" s="1182"/>
    </row>
    <row r="206" spans="2:14" s="1169" customFormat="1" ht="12.95" customHeight="1">
      <c r="B206" s="1209"/>
      <c r="C206" s="1210"/>
      <c r="D206" s="1211"/>
      <c r="E206" s="1212"/>
      <c r="F206" s="1213"/>
      <c r="G206" s="1189"/>
      <c r="H206" s="1189"/>
      <c r="I206" s="1226"/>
      <c r="J206" s="1215"/>
      <c r="K206" s="1177"/>
      <c r="L206" s="1178"/>
    </row>
    <row r="207" spans="2:14" s="1169" customFormat="1" ht="12.95" customHeight="1">
      <c r="B207" s="1216"/>
      <c r="C207" s="1217"/>
      <c r="D207" s="1218"/>
      <c r="E207" s="1227"/>
      <c r="F207" s="1220"/>
      <c r="G207" s="1221"/>
      <c r="H207" s="1198"/>
      <c r="I207" s="1299"/>
      <c r="J207" s="1200"/>
      <c r="K207" s="1177"/>
      <c r="L207" s="1182">
        <f>ROUNDDOWN(K207*$L$4,-1)</f>
        <v>0</v>
      </c>
    </row>
    <row r="208" spans="2:14" s="1169" customFormat="1" ht="12.95" customHeight="1">
      <c r="B208" s="1223"/>
      <c r="C208" s="1210"/>
      <c r="D208" s="1189"/>
      <c r="E208" s="1212"/>
      <c r="F208" s="1213"/>
      <c r="G208" s="1189"/>
      <c r="H208" s="1189"/>
      <c r="I208" s="1226"/>
      <c r="J208" s="1300"/>
      <c r="K208" s="1177"/>
      <c r="L208" s="1178"/>
    </row>
    <row r="209" spans="2:12" s="1169" customFormat="1" ht="12.95" customHeight="1">
      <c r="B209" s="1216"/>
      <c r="C209" s="1217"/>
      <c r="D209" s="1218"/>
      <c r="E209" s="1227"/>
      <c r="F209" s="1220"/>
      <c r="G209" s="1221"/>
      <c r="H209" s="1198" t="str">
        <f>IF(E209=0,"　",IF(G209=0,"　",IF(INT(E209*G209)=0,"　",INT(E209*G209))))</f>
        <v>　</v>
      </c>
      <c r="I209" s="1222"/>
      <c r="J209" s="1200"/>
      <c r="K209" s="1177"/>
      <c r="L209" s="1182">
        <f>ROUNDDOWN(K209*$L$4,-1)</f>
        <v>0</v>
      </c>
    </row>
    <row r="210" spans="2:12" s="1169" customFormat="1" ht="12.95" customHeight="1">
      <c r="B210" s="1223"/>
      <c r="C210" s="1210"/>
      <c r="D210" s="1189"/>
      <c r="E210" s="1212"/>
      <c r="F210" s="1213"/>
      <c r="G210" s="1189"/>
      <c r="H210" s="1189"/>
      <c r="I210" s="1190"/>
      <c r="J210" s="1191"/>
      <c r="K210" s="1177"/>
      <c r="L210" s="1178"/>
    </row>
    <row r="211" spans="2:12" s="1169" customFormat="1" ht="12.95" customHeight="1">
      <c r="B211" s="1216"/>
      <c r="C211" s="1217"/>
      <c r="D211" s="1218"/>
      <c r="E211" s="1227"/>
      <c r="F211" s="1220"/>
      <c r="G211" s="1221"/>
      <c r="H211" s="1198" t="str">
        <f>IF(E211=0,"　",IF(G211=0,"　",IF(INT(E211*G211)=0,"　",INT(E211*G211))))</f>
        <v>　</v>
      </c>
      <c r="I211" s="1222"/>
      <c r="J211" s="1200"/>
      <c r="K211" s="1177"/>
      <c r="L211" s="1182">
        <f>ROUNDDOWN(K211*$L$4,-1)</f>
        <v>0</v>
      </c>
    </row>
    <row r="212" spans="2:12" s="1169" customFormat="1" ht="12.95" customHeight="1">
      <c r="B212" s="1223"/>
      <c r="C212" s="1210"/>
      <c r="D212" s="1211"/>
      <c r="E212" s="1212"/>
      <c r="F212" s="1213"/>
      <c r="G212" s="1189"/>
      <c r="H212" s="1189"/>
      <c r="I212" s="1226"/>
      <c r="J212" s="1215"/>
      <c r="K212" s="1177"/>
      <c r="L212" s="1182"/>
    </row>
    <row r="213" spans="2:12" s="1169" customFormat="1" ht="12.95" customHeight="1">
      <c r="B213" s="1223"/>
      <c r="C213" s="1217"/>
      <c r="D213" s="1218"/>
      <c r="E213" s="1219"/>
      <c r="F213" s="1220"/>
      <c r="G213" s="1221"/>
      <c r="H213" s="1198"/>
      <c r="I213" s="1222"/>
      <c r="J213" s="1200"/>
      <c r="K213" s="1177"/>
      <c r="L213" s="1182"/>
    </row>
    <row r="214" spans="2:12" s="1169" customFormat="1" ht="12.95" customHeight="1">
      <c r="B214" s="1183"/>
      <c r="C214" s="1229"/>
      <c r="D214" s="1230"/>
      <c r="E214" s="1212"/>
      <c r="F214" s="1231"/>
      <c r="G214" s="1232"/>
      <c r="H214" s="1232"/>
      <c r="I214" s="1233"/>
      <c r="J214" s="1234"/>
      <c r="K214" s="1177"/>
      <c r="L214" s="1178"/>
    </row>
    <row r="215" spans="2:12" s="1169" customFormat="1" ht="12.95" customHeight="1">
      <c r="B215" s="1235"/>
      <c r="C215" s="1236"/>
      <c r="D215" s="1237"/>
      <c r="E215" s="1219"/>
      <c r="F215" s="1238"/>
      <c r="G215" s="1239"/>
      <c r="H215" s="1240"/>
      <c r="I215" s="1241"/>
      <c r="J215" s="1242"/>
      <c r="K215" s="1177"/>
      <c r="L215" s="1182">
        <f>ROUNDDOWN(K215*$L$4,-1)</f>
        <v>0</v>
      </c>
    </row>
    <row r="216" spans="2:12" s="1169" customFormat="1" ht="12.95" customHeight="1">
      <c r="B216" s="1223"/>
      <c r="C216" s="1210"/>
      <c r="D216" s="1211"/>
      <c r="E216" s="1212"/>
      <c r="F216" s="1213"/>
      <c r="G216" s="1189"/>
      <c r="H216" s="1189"/>
      <c r="I216" s="1226"/>
      <c r="J216" s="1215"/>
      <c r="K216" s="1177"/>
      <c r="L216" s="1182"/>
    </row>
    <row r="217" spans="2:12" s="1169" customFormat="1" ht="12.95" customHeight="1">
      <c r="B217" s="1223"/>
      <c r="C217" s="1217"/>
      <c r="D217" s="1218"/>
      <c r="E217" s="1219"/>
      <c r="F217" s="1220"/>
      <c r="G217" s="1221"/>
      <c r="H217" s="1198"/>
      <c r="I217" s="1222"/>
      <c r="J217" s="1200"/>
      <c r="K217" s="1177"/>
      <c r="L217" s="1182"/>
    </row>
    <row r="218" spans="2:12" s="1169" customFormat="1" ht="12.95" customHeight="1">
      <c r="B218" s="1183"/>
      <c r="C218" s="1229"/>
      <c r="D218" s="1230"/>
      <c r="E218" s="1243"/>
      <c r="F218" s="1231"/>
      <c r="G218" s="1232"/>
      <c r="H218" s="1232"/>
      <c r="I218" s="1244"/>
      <c r="J218" s="1234"/>
      <c r="K218" s="1177"/>
      <c r="L218" s="1178"/>
    </row>
    <row r="219" spans="2:12" s="1169" customFormat="1" ht="12.95" customHeight="1">
      <c r="B219" s="1235"/>
      <c r="C219" s="1245"/>
      <c r="D219" s="1246"/>
      <c r="E219" s="1247"/>
      <c r="F219" s="1248"/>
      <c r="G219" s="1239"/>
      <c r="H219" s="1240" t="str">
        <f>IF(E219=0,"　",IF(G219=0,"　",IF(INT(E219*G219)=0,"　",INT(E219*G219))))</f>
        <v>　</v>
      </c>
      <c r="I219" s="1241"/>
      <c r="J219" s="1242"/>
      <c r="K219" s="1177"/>
      <c r="L219" s="1182">
        <f>ROUNDDOWN(K219*$L$4,-1)</f>
        <v>0</v>
      </c>
    </row>
    <row r="220" spans="2:12" s="1169" customFormat="1" ht="12.95" customHeight="1">
      <c r="B220" s="1183"/>
      <c r="C220" s="1229"/>
      <c r="D220" s="1230"/>
      <c r="E220" s="1212"/>
      <c r="F220" s="1231"/>
      <c r="G220" s="1232"/>
      <c r="H220" s="1232"/>
      <c r="I220" s="1233"/>
      <c r="J220" s="1234"/>
      <c r="K220" s="1177"/>
      <c r="L220" s="1178"/>
    </row>
    <row r="221" spans="2:12" s="1169" customFormat="1" ht="12.95" customHeight="1">
      <c r="B221" s="1235"/>
      <c r="C221" s="1236"/>
      <c r="D221" s="1237"/>
      <c r="E221" s="1219"/>
      <c r="F221" s="1238"/>
      <c r="G221" s="1239"/>
      <c r="H221" s="1240" t="str">
        <f>IF(E221=0,"　",IF(G221=0,"　",IF(INT(E221*G221)=0,"　",INT(E221*G221))))</f>
        <v>　</v>
      </c>
      <c r="I221" s="1241"/>
      <c r="J221" s="1242"/>
      <c r="K221" s="1177"/>
      <c r="L221" s="1182">
        <f>ROUNDDOWN(K221*$L$4,-1)</f>
        <v>0</v>
      </c>
    </row>
    <row r="222" spans="2:12" s="1169" customFormat="1" ht="12.95" customHeight="1">
      <c r="B222" s="1183"/>
      <c r="C222" s="1229"/>
      <c r="D222" s="1249"/>
      <c r="E222" s="1250"/>
      <c r="F222" s="1231"/>
      <c r="G222" s="1232"/>
      <c r="H222" s="1232"/>
      <c r="I222" s="1233"/>
      <c r="J222" s="1234"/>
      <c r="K222" s="1177"/>
      <c r="L222" s="1178"/>
    </row>
    <row r="223" spans="2:12" s="1169" customFormat="1" ht="12.95" customHeight="1">
      <c r="B223" s="1235"/>
      <c r="C223" s="1236"/>
      <c r="D223" s="1237"/>
      <c r="E223" s="1219"/>
      <c r="F223" s="1238"/>
      <c r="G223" s="1239"/>
      <c r="H223" s="1240" t="str">
        <f>IF(E223=0,"　",IF(G223=0,"　",IF(INT(E223*G223)=0,"　",INT(E223*G223))))</f>
        <v>　</v>
      </c>
      <c r="I223" s="1241"/>
      <c r="J223" s="1242"/>
      <c r="K223" s="1177"/>
      <c r="L223" s="1182">
        <f>ROUNDDOWN(K223*$L$4,-1)</f>
        <v>0</v>
      </c>
    </row>
    <row r="224" spans="2:12" s="1169" customFormat="1" ht="12.95" customHeight="1">
      <c r="B224" s="1183"/>
      <c r="C224" s="1229"/>
      <c r="D224" s="1249"/>
      <c r="E224" s="1250"/>
      <c r="F224" s="1231"/>
      <c r="G224" s="1232"/>
      <c r="H224" s="1232"/>
      <c r="I224" s="1233"/>
      <c r="J224" s="1234"/>
      <c r="K224" s="1177"/>
      <c r="L224" s="1178"/>
    </row>
    <row r="225" spans="2:12" s="1169" customFormat="1" ht="12.95" customHeight="1">
      <c r="B225" s="1235"/>
      <c r="C225" s="1236"/>
      <c r="D225" s="1237"/>
      <c r="E225" s="1219"/>
      <c r="F225" s="1238"/>
      <c r="G225" s="1239"/>
      <c r="H225" s="1240" t="str">
        <f>IF(E225=0,"　",IF(G225=0,"　",IF(INT(E225*G225)=0,"　",INT(E225*G225))))</f>
        <v>　</v>
      </c>
      <c r="I225" s="1241"/>
      <c r="J225" s="1242"/>
      <c r="K225" s="1177"/>
      <c r="L225" s="1182">
        <f>ROUNDDOWN(K225*$L$4,-1)</f>
        <v>0</v>
      </c>
    </row>
    <row r="226" spans="2:12" s="1169" customFormat="1" ht="12.95" customHeight="1">
      <c r="B226" s="1183"/>
      <c r="C226" s="1229"/>
      <c r="D226" s="1249"/>
      <c r="E226" s="1250"/>
      <c r="F226" s="1231"/>
      <c r="G226" s="1232"/>
      <c r="H226" s="1232"/>
      <c r="I226" s="1233"/>
      <c r="J226" s="1234"/>
      <c r="K226" s="1177"/>
      <c r="L226" s="1178"/>
    </row>
    <row r="227" spans="2:12" s="1169" customFormat="1" ht="12.95" customHeight="1">
      <c r="B227" s="1235"/>
      <c r="C227" s="1236"/>
      <c r="D227" s="1237"/>
      <c r="E227" s="1219"/>
      <c r="F227" s="1238"/>
      <c r="G227" s="1239"/>
      <c r="H227" s="1240" t="str">
        <f>IF(E227=0,"　",IF(G227=0,"　",IF(INT(E227*G227)=0,"　",INT(E227*G227))))</f>
        <v>　</v>
      </c>
      <c r="I227" s="1241"/>
      <c r="J227" s="1242"/>
      <c r="K227" s="1177"/>
      <c r="L227" s="1182">
        <f>ROUNDDOWN(K227*$L$4,-1)</f>
        <v>0</v>
      </c>
    </row>
    <row r="228" spans="2:12" s="1169" customFormat="1" ht="12.95" customHeight="1">
      <c r="B228" s="1183"/>
      <c r="C228" s="1229"/>
      <c r="D228" s="1249"/>
      <c r="E228" s="1250"/>
      <c r="F228" s="1231"/>
      <c r="G228" s="1232"/>
      <c r="H228" s="1232"/>
      <c r="I228" s="1233"/>
      <c r="J228" s="1234"/>
      <c r="K228" s="1177"/>
      <c r="L228" s="1178"/>
    </row>
    <row r="229" spans="2:12" s="1169" customFormat="1" ht="12.95" customHeight="1">
      <c r="B229" s="1235"/>
      <c r="C229" s="1236"/>
      <c r="D229" s="1237"/>
      <c r="E229" s="1219"/>
      <c r="F229" s="1238"/>
      <c r="G229" s="1239"/>
      <c r="H229" s="1240" t="str">
        <f>IF(E229=0,"　",IF(G229=0,"　",IF(INT(E229*G229)=0,"　",INT(E229*G229))))</f>
        <v>　</v>
      </c>
      <c r="I229" s="1241"/>
      <c r="J229" s="1242"/>
      <c r="K229" s="1177"/>
      <c r="L229" s="1182">
        <f>ROUNDDOWN(K229*$L$4,-1)</f>
        <v>0</v>
      </c>
    </row>
    <row r="230" spans="2:12" s="1169" customFormat="1" ht="12.95" customHeight="1">
      <c r="B230" s="1183"/>
      <c r="C230" s="1229"/>
      <c r="D230" s="1249"/>
      <c r="E230" s="1250"/>
      <c r="F230" s="1231"/>
      <c r="G230" s="1232"/>
      <c r="H230" s="1232"/>
      <c r="I230" s="1233"/>
      <c r="J230" s="1234"/>
      <c r="K230" s="1177"/>
      <c r="L230" s="1178"/>
    </row>
    <row r="231" spans="2:12" s="1169" customFormat="1" ht="12.95" customHeight="1">
      <c r="B231" s="1235"/>
      <c r="C231" s="1236"/>
      <c r="D231" s="1237"/>
      <c r="E231" s="1219"/>
      <c r="F231" s="1238"/>
      <c r="G231" s="1239"/>
      <c r="H231" s="1240" t="str">
        <f>IF(E231=0,"　",IF(G231=0,"　",IF(INT(E231*G231)=0,"　",INT(E231*G231))))</f>
        <v>　</v>
      </c>
      <c r="I231" s="1241"/>
      <c r="J231" s="1242"/>
      <c r="K231" s="1177"/>
      <c r="L231" s="1182">
        <f>ROUNDDOWN(K231*$L$4,-1)</f>
        <v>0</v>
      </c>
    </row>
    <row r="232" spans="2:12" s="1169" customFormat="1" ht="12.95" customHeight="1">
      <c r="B232" s="1183"/>
      <c r="C232" s="1229"/>
      <c r="D232" s="1249"/>
      <c r="E232" s="1250"/>
      <c r="F232" s="1231"/>
      <c r="G232" s="1232"/>
      <c r="H232" s="1232"/>
      <c r="I232" s="1233"/>
      <c r="J232" s="1234"/>
      <c r="K232" s="1177"/>
      <c r="L232" s="1178"/>
    </row>
    <row r="233" spans="2:12" s="1169" customFormat="1" ht="12.95" customHeight="1">
      <c r="B233" s="1235"/>
      <c r="C233" s="1236"/>
      <c r="D233" s="1237"/>
      <c r="E233" s="1219"/>
      <c r="F233" s="1238"/>
      <c r="G233" s="1239"/>
      <c r="H233" s="1240" t="str">
        <f>IF(E233=0,"　",IF(G233=0,"　",IF(INT(E233*G233)=0,"　",INT(E233*G233))))</f>
        <v>　</v>
      </c>
      <c r="I233" s="1241"/>
      <c r="J233" s="1242"/>
      <c r="K233" s="1177"/>
      <c r="L233" s="1182">
        <f>ROUNDDOWN(K233*$L$4,-1)</f>
        <v>0</v>
      </c>
    </row>
    <row r="234" spans="2:12" s="1169" customFormat="1" ht="12.95" customHeight="1">
      <c r="B234" s="1183"/>
      <c r="C234" s="1229"/>
      <c r="D234" s="1249"/>
      <c r="E234" s="1250"/>
      <c r="F234" s="1231"/>
      <c r="G234" s="1232"/>
      <c r="H234" s="1232"/>
      <c r="I234" s="1233"/>
      <c r="J234" s="1234"/>
      <c r="K234" s="1177"/>
      <c r="L234" s="1178"/>
    </row>
    <row r="235" spans="2:12" s="1169" customFormat="1" ht="12.95" customHeight="1">
      <c r="B235" s="1235"/>
      <c r="C235" s="1236"/>
      <c r="D235" s="1237"/>
      <c r="E235" s="1219"/>
      <c r="F235" s="1238"/>
      <c r="G235" s="1239"/>
      <c r="H235" s="1240" t="str">
        <f>IF(E235=0,"　",IF(G235=0,"　",IF(INT(E235*G235)=0,"　",INT(E235*G235))))</f>
        <v>　</v>
      </c>
      <c r="I235" s="1241"/>
      <c r="J235" s="1242"/>
      <c r="K235" s="1177"/>
      <c r="L235" s="1182">
        <f>ROUNDDOWN(K235*$L$4,-1)</f>
        <v>0</v>
      </c>
    </row>
    <row r="236" spans="2:12" s="1169" customFormat="1" ht="12.95" customHeight="1">
      <c r="B236" s="1183"/>
      <c r="C236" s="1229"/>
      <c r="D236" s="1230"/>
      <c r="E236" s="1225"/>
      <c r="F236" s="1231"/>
      <c r="G236" s="1232"/>
      <c r="H236" s="1232"/>
      <c r="I236" s="1233"/>
      <c r="J236" s="1234"/>
      <c r="K236" s="1177"/>
      <c r="L236" s="1178"/>
    </row>
    <row r="237" spans="2:12" s="1169" customFormat="1" ht="12.95" customHeight="1">
      <c r="B237" s="1235"/>
      <c r="C237" s="1236"/>
      <c r="D237" s="1246"/>
      <c r="E237" s="1219"/>
      <c r="F237" s="1238"/>
      <c r="G237" s="1197"/>
      <c r="H237" s="1240" t="str">
        <f>IF(E237=0,"　",IF(G237=0,"　",IF(INT(E237*G237)=0,"　",INT(E237*G237))))</f>
        <v>　</v>
      </c>
      <c r="I237" s="1241"/>
      <c r="J237" s="1242"/>
      <c r="K237" s="1177"/>
      <c r="L237" s="1182">
        <f>ROUNDDOWN(K237*$L$4,-1)</f>
        <v>0</v>
      </c>
    </row>
    <row r="238" spans="2:12" s="1169" customFormat="1" ht="12.95" customHeight="1">
      <c r="B238" s="1223"/>
      <c r="C238" s="1229"/>
      <c r="D238" s="1230"/>
      <c r="E238" s="1251"/>
      <c r="F238" s="1231"/>
      <c r="G238" s="1232"/>
      <c r="H238" s="1232"/>
      <c r="I238" s="1233"/>
      <c r="J238" s="1234"/>
      <c r="K238" s="1177"/>
      <c r="L238" s="1178"/>
    </row>
    <row r="239" spans="2:12" s="1169" customFormat="1" ht="12.95" customHeight="1">
      <c r="B239" s="1223"/>
      <c r="C239" s="1236"/>
      <c r="D239" s="1237"/>
      <c r="E239" s="1219"/>
      <c r="F239" s="1238"/>
      <c r="G239" s="1239"/>
      <c r="H239" s="1240" t="str">
        <f>IF(E239=0,"　",IF(G239=0,"　",IF(INT(E239*G239)=0,"　",INT(E239*G239))))</f>
        <v>　</v>
      </c>
      <c r="I239" s="1241"/>
      <c r="J239" s="1242"/>
      <c r="K239" s="1177"/>
      <c r="L239" s="1182">
        <f>ROUNDDOWN(K239*$L$4,-1)</f>
        <v>0</v>
      </c>
    </row>
    <row r="240" spans="2:12" s="1169" customFormat="1" ht="12.95" customHeight="1">
      <c r="B240" s="1183"/>
      <c r="C240" s="1229"/>
      <c r="D240" s="1249"/>
      <c r="E240" s="1250"/>
      <c r="F240" s="1231"/>
      <c r="G240" s="1232"/>
      <c r="H240" s="1232"/>
      <c r="I240" s="1233"/>
      <c r="J240" s="1234"/>
      <c r="K240" s="1177"/>
      <c r="L240" s="1178"/>
    </row>
    <row r="241" spans="2:12" s="1169" customFormat="1" ht="12.95" customHeight="1">
      <c r="B241" s="1235"/>
      <c r="C241" s="1236"/>
      <c r="D241" s="1237"/>
      <c r="E241" s="1219"/>
      <c r="F241" s="1238"/>
      <c r="G241" s="1239"/>
      <c r="H241" s="1240" t="str">
        <f>IF(E241=0,"　",IF(G241=0,"　",IF(INT(E241*G241)=0,"　",INT(E241*G241))))</f>
        <v>　</v>
      </c>
      <c r="I241" s="1241"/>
      <c r="J241" s="1242"/>
      <c r="K241" s="1177"/>
      <c r="L241" s="1182">
        <f>ROUNDDOWN(K241*$L$4,-1)</f>
        <v>0</v>
      </c>
    </row>
    <row r="242" spans="2:12" s="1169" customFormat="1" ht="12.95" customHeight="1">
      <c r="B242" s="1223"/>
      <c r="C242" s="1229"/>
      <c r="D242" s="1249"/>
      <c r="E242" s="1252"/>
      <c r="F242" s="1231"/>
      <c r="G242" s="1232"/>
      <c r="H242" s="1232"/>
      <c r="I242" s="1233"/>
      <c r="J242" s="1234"/>
      <c r="K242" s="1177"/>
      <c r="L242" s="1178"/>
    </row>
    <row r="243" spans="2:12" s="1169" customFormat="1" ht="12.95" customHeight="1">
      <c r="B243" s="1253"/>
      <c r="C243" s="1236"/>
      <c r="D243" s="1237"/>
      <c r="E243" s="1254"/>
      <c r="F243" s="1238"/>
      <c r="G243" s="1239"/>
      <c r="H243" s="1255" t="str">
        <f>IF(E243=0,"　",IF(G243=0,"　",IF(INT(E243*G243)=0,"　",INT(E243*G243))))</f>
        <v>　</v>
      </c>
      <c r="I243" s="1241"/>
      <c r="J243" s="1242"/>
      <c r="K243" s="1177"/>
      <c r="L243" s="1182">
        <f>ROUNDDOWN(K243*$L$4,-1)</f>
        <v>0</v>
      </c>
    </row>
    <row r="244" spans="2:12" s="1169" customFormat="1" ht="12.95" customHeight="1">
      <c r="B244" s="1183"/>
      <c r="C244" s="1229"/>
      <c r="D244" s="1249"/>
      <c r="E244" s="1252"/>
      <c r="F244" s="1231"/>
      <c r="G244" s="1232"/>
      <c r="H244" s="1232"/>
      <c r="I244" s="1233"/>
      <c r="J244" s="1234"/>
      <c r="K244" s="1177"/>
      <c r="L244" s="1178"/>
    </row>
    <row r="245" spans="2:12" s="1169" customFormat="1" ht="12.95" customHeight="1">
      <c r="B245" s="1235"/>
      <c r="C245" s="1236"/>
      <c r="D245" s="1237"/>
      <c r="E245" s="1254"/>
      <c r="F245" s="1238"/>
      <c r="G245" s="1239"/>
      <c r="H245" s="1255" t="str">
        <f>IF(E245=0,"　",IF(G245=0,"　",IF(INT(E245*G245)=0,"　",INT(E245*G245))))</f>
        <v>　</v>
      </c>
      <c r="I245" s="1222"/>
      <c r="J245" s="1242"/>
      <c r="K245" s="1177"/>
      <c r="L245" s="1182">
        <f>ROUNDDOWN(K245*$L$4,-1)</f>
        <v>0</v>
      </c>
    </row>
    <row r="246" spans="2:12" s="1169" customFormat="1" ht="12.95" customHeight="1">
      <c r="B246" s="1183"/>
      <c r="C246" s="1184"/>
      <c r="D246" s="1185"/>
      <c r="E246" s="1252"/>
      <c r="F246" s="1231"/>
      <c r="G246" s="1232"/>
      <c r="H246" s="1232"/>
      <c r="I246" s="1233"/>
      <c r="J246" s="1234"/>
      <c r="K246" s="1177"/>
      <c r="L246" s="1178"/>
    </row>
    <row r="247" spans="2:12" s="1169" customFormat="1" ht="12.95" customHeight="1">
      <c r="B247" s="1235"/>
      <c r="C247" s="1193"/>
      <c r="D247" s="1194"/>
      <c r="E247" s="1254"/>
      <c r="F247" s="1238"/>
      <c r="G247" s="1239"/>
      <c r="H247" s="1255" t="str">
        <f>IF(E247=0,"　",IF(G247=0,"　",IF(INT(E247*G247)=0,"　",INT(E247*G247))))</f>
        <v>　</v>
      </c>
      <c r="I247" s="1222"/>
      <c r="J247" s="1242"/>
      <c r="K247" s="1177"/>
      <c r="L247" s="1182">
        <f>ROUNDDOWN(K247*$L$4,-1)</f>
        <v>0</v>
      </c>
    </row>
    <row r="248" spans="2:12" s="1169" customFormat="1" ht="12.95" customHeight="1">
      <c r="B248" s="1183"/>
      <c r="C248" s="1184"/>
      <c r="D248" s="1185"/>
      <c r="E248" s="1252"/>
      <c r="F248" s="1231"/>
      <c r="G248" s="1232"/>
      <c r="H248" s="1232"/>
      <c r="I248" s="1244"/>
      <c r="J248" s="1234"/>
      <c r="K248" s="1177"/>
      <c r="L248" s="1178"/>
    </row>
    <row r="249" spans="2:12" s="1169" customFormat="1" ht="12.95" customHeight="1">
      <c r="B249" s="1235"/>
      <c r="C249" s="1193"/>
      <c r="D249" s="1194"/>
      <c r="E249" s="1254"/>
      <c r="F249" s="1238"/>
      <c r="G249" s="1221"/>
      <c r="H249" s="1198" t="str">
        <f>IF(E249=0,"　",IF(G249=0,"　",IF(INT(E249*G249)=0,"　",INT(E249*G249))))</f>
        <v>　</v>
      </c>
      <c r="I249" s="1222"/>
      <c r="J249" s="1242"/>
      <c r="K249" s="1177"/>
      <c r="L249" s="1182">
        <f>ROUNDDOWN(K249*$L$4,-1)</f>
        <v>0</v>
      </c>
    </row>
    <row r="250" spans="2:12" s="1169" customFormat="1" ht="12.95" customHeight="1">
      <c r="B250" s="1223"/>
      <c r="C250" s="1210"/>
      <c r="D250" s="1211"/>
      <c r="E250" s="1212"/>
      <c r="F250" s="1213"/>
      <c r="G250" s="1189"/>
      <c r="H250" s="1189"/>
      <c r="I250" s="1233"/>
      <c r="J250" s="1234"/>
      <c r="K250" s="1177"/>
      <c r="L250" s="1178"/>
    </row>
    <row r="251" spans="2:12" s="1169" customFormat="1" ht="12.95" customHeight="1">
      <c r="B251" s="1253"/>
      <c r="C251" s="1217"/>
      <c r="D251" s="1218"/>
      <c r="E251" s="1219"/>
      <c r="F251" s="1220"/>
      <c r="G251" s="1221"/>
      <c r="H251" s="1198" t="str">
        <f>IF(E251=0,"　",IF(G251=0,"　",IF(INT(E251*G251)=0,"　",INT(E251*G251))))</f>
        <v>　</v>
      </c>
      <c r="I251" s="1241"/>
      <c r="J251" s="1242"/>
      <c r="K251" s="1177"/>
      <c r="L251" s="1182">
        <f>ROUNDDOWN(K251*$L$4,-1)</f>
        <v>0</v>
      </c>
    </row>
    <row r="252" spans="2:12" s="1169" customFormat="1" ht="12.95" customHeight="1">
      <c r="B252" s="1183"/>
      <c r="C252" s="1210"/>
      <c r="D252" s="1211"/>
      <c r="E252" s="1212"/>
      <c r="F252" s="1213"/>
      <c r="G252" s="1189"/>
      <c r="H252" s="1189"/>
      <c r="I252" s="1256"/>
      <c r="J252" s="1257"/>
      <c r="K252" s="1177"/>
      <c r="L252" s="1178"/>
    </row>
    <row r="253" spans="2:12" s="1169" customFormat="1" ht="12.95" customHeight="1">
      <c r="B253" s="1258"/>
      <c r="C253" s="1217"/>
      <c r="D253" s="1218"/>
      <c r="E253" s="1219"/>
      <c r="F253" s="1220"/>
      <c r="G253" s="1221"/>
      <c r="H253" s="1198" t="str">
        <f>IF(E253=0,"　",IF(G253=0,"　",IF(INT(E253*G253)=0,"　",INT(E253*G253))))</f>
        <v>　</v>
      </c>
      <c r="I253" s="1259"/>
      <c r="J253" s="1242"/>
      <c r="K253" s="1177"/>
      <c r="L253" s="1182">
        <f>ROUNDDOWN(K253*$L$4,-1)</f>
        <v>0</v>
      </c>
    </row>
    <row r="254" spans="2:12" s="1169" customFormat="1" ht="12.95" customHeight="1">
      <c r="B254" s="1223"/>
      <c r="C254" s="1260"/>
      <c r="D254" s="1202"/>
      <c r="E254" s="1261"/>
      <c r="F254" s="1262"/>
      <c r="G254" s="1205"/>
      <c r="H254" s="1263"/>
      <c r="I254" s="1207"/>
      <c r="J254" s="1208"/>
      <c r="K254" s="1177"/>
      <c r="L254" s="1178"/>
    </row>
    <row r="255" spans="2:12" s="1169" customFormat="1" ht="12.95" customHeight="1">
      <c r="B255" s="1253"/>
      <c r="C255" s="1260"/>
      <c r="D255" s="1202"/>
      <c r="E255" s="1203"/>
      <c r="F255" s="1204"/>
      <c r="G255" s="1205"/>
      <c r="H255" s="1206" t="str">
        <f>IF(E255=0,"　",IF(G255=0,"　",IF(INT(E255*G255)=0,"　",INT(E255*G255))))</f>
        <v>　</v>
      </c>
      <c r="I255" s="1207"/>
      <c r="J255" s="1208"/>
      <c r="K255" s="1177"/>
      <c r="L255" s="1182">
        <f>ROUNDDOWN(K255*$L$4,-1)</f>
        <v>0</v>
      </c>
    </row>
    <row r="256" spans="2:12" s="1169" customFormat="1" ht="12.95" customHeight="1">
      <c r="B256" s="1209"/>
      <c r="C256" s="1264"/>
      <c r="D256" s="1265"/>
      <c r="E256" s="1266"/>
      <c r="F256" s="1267"/>
      <c r="G256" s="1268"/>
      <c r="H256" s="1269"/>
      <c r="I256" s="1226"/>
      <c r="J256" s="1191"/>
      <c r="K256" s="1177"/>
      <c r="L256" s="1178"/>
    </row>
    <row r="257" spans="2:14" s="1169" customFormat="1" ht="12.95" customHeight="1">
      <c r="B257" s="1258"/>
      <c r="C257" s="1270" t="s">
        <v>1848</v>
      </c>
      <c r="D257" s="1271"/>
      <c r="E257" s="1272"/>
      <c r="F257" s="1273"/>
      <c r="G257" s="1274"/>
      <c r="H257" s="1275" t="str">
        <f>IF(SUM(H202:H255)=0,"　",SUM(H202:H255))</f>
        <v>　</v>
      </c>
      <c r="I257" s="1276"/>
      <c r="J257" s="1277"/>
      <c r="K257" s="1177"/>
      <c r="L257" s="1182"/>
    </row>
    <row r="258" spans="2:14" s="1169" customFormat="1" ht="12.95" customHeight="1">
      <c r="B258" s="1278"/>
      <c r="C258" s="1171"/>
      <c r="D258" s="1279"/>
      <c r="E258" s="1280"/>
      <c r="F258" s="1281"/>
      <c r="G258" s="1282"/>
      <c r="H258" s="1283"/>
      <c r="I258" s="1284"/>
      <c r="J258" s="1285"/>
      <c r="K258" s="1177"/>
      <c r="L258" s="1178"/>
    </row>
    <row r="259" spans="2:14" s="1169" customFormat="1" ht="12.95" customHeight="1" thickBot="1">
      <c r="B259" s="1286"/>
      <c r="C259" s="1287"/>
      <c r="D259" s="1288"/>
      <c r="E259" s="1289"/>
      <c r="F259" s="1290"/>
      <c r="G259" s="1291"/>
      <c r="H259" s="1292"/>
      <c r="I259" s="1293"/>
      <c r="J259" s="1294"/>
      <c r="K259" s="1177"/>
      <c r="L259" s="1182"/>
    </row>
    <row r="260" spans="2:14" ht="12" thickBot="1">
      <c r="F260" s="1295"/>
      <c r="G260" s="1086"/>
      <c r="H260" s="1086"/>
      <c r="I260" s="1086"/>
    </row>
    <row r="261" spans="2:14" ht="12" thickBot="1">
      <c r="B261" s="1152" t="s">
        <v>1825</v>
      </c>
      <c r="C261" s="1153"/>
      <c r="D261" s="1154"/>
      <c r="E261" s="1154"/>
      <c r="F261" s="1154"/>
      <c r="G261" s="1154"/>
      <c r="H261" s="1154"/>
      <c r="I261" s="1154"/>
      <c r="J261" s="1155"/>
      <c r="L261" s="1156"/>
    </row>
    <row r="262" spans="2:14" ht="18.75">
      <c r="B262" s="1756" t="s">
        <v>1826</v>
      </c>
      <c r="C262" s="1757"/>
      <c r="D262" s="1757"/>
      <c r="E262" s="1757"/>
      <c r="F262" s="1757"/>
      <c r="G262" s="1757"/>
      <c r="H262" s="1757"/>
      <c r="I262" s="1757"/>
      <c r="J262" s="1758"/>
      <c r="N262" s="1157" t="s">
        <v>1827</v>
      </c>
    </row>
    <row r="263" spans="2:14" ht="12.75" thickBot="1">
      <c r="B263" s="1158"/>
      <c r="C263" s="1159" t="e">
        <f>#REF!</f>
        <v>#REF!</v>
      </c>
      <c r="D263" s="1160"/>
      <c r="E263" s="1160"/>
      <c r="F263" s="1160"/>
      <c r="G263" s="1160"/>
      <c r="H263" s="1160"/>
      <c r="I263" s="1161" t="s">
        <v>1828</v>
      </c>
      <c r="J263" s="1162">
        <f>J198+1</f>
        <v>5</v>
      </c>
      <c r="K263" s="1082" t="s">
        <v>1829</v>
      </c>
      <c r="L263" s="1082" t="s">
        <v>1830</v>
      </c>
      <c r="N263" s="1163" t="s">
        <v>1831</v>
      </c>
    </row>
    <row r="264" spans="2:14" s="1169" customFormat="1" ht="24" customHeight="1" thickBot="1">
      <c r="B264" s="1164" t="s">
        <v>38</v>
      </c>
      <c r="C264" s="1165" t="s">
        <v>1832</v>
      </c>
      <c r="D264" s="1166" t="s">
        <v>1833</v>
      </c>
      <c r="E264" s="1165" t="s">
        <v>1834</v>
      </c>
      <c r="F264" s="1165" t="s">
        <v>1835</v>
      </c>
      <c r="G264" s="1166" t="s">
        <v>1836</v>
      </c>
      <c r="H264" s="1165" t="s">
        <v>1837</v>
      </c>
      <c r="I264" s="1759" t="s">
        <v>1838</v>
      </c>
      <c r="J264" s="1760"/>
      <c r="K264" s="1167"/>
      <c r="L264" s="1168">
        <v>0.85</v>
      </c>
      <c r="N264" s="1163"/>
    </row>
    <row r="265" spans="2:14" s="1169" customFormat="1" ht="12.95" customHeight="1" thickBot="1">
      <c r="B265" s="1170"/>
      <c r="C265" s="1171"/>
      <c r="D265" s="1172"/>
      <c r="E265" s="1173"/>
      <c r="F265" s="1171"/>
      <c r="G265" s="1174"/>
      <c r="H265" s="1175"/>
      <c r="I265" s="1174"/>
      <c r="J265" s="1176"/>
      <c r="K265" s="1177"/>
      <c r="L265" s="1178"/>
      <c r="N265" s="1179"/>
    </row>
    <row r="266" spans="2:14" s="1169" customFormat="1" ht="12.95" customHeight="1">
      <c r="B266" s="1180"/>
      <c r="C266" s="1181"/>
      <c r="D266" s="1172"/>
      <c r="E266" s="1173"/>
      <c r="F266" s="1171"/>
      <c r="G266" s="1174"/>
      <c r="H266" s="1175"/>
      <c r="I266" s="1174"/>
      <c r="J266" s="1176"/>
      <c r="K266" s="1177"/>
      <c r="L266" s="1182">
        <f>ROUNDDOWN(K266*$L$4,-1)</f>
        <v>0</v>
      </c>
    </row>
    <row r="267" spans="2:14" s="1169" customFormat="1" ht="12.95" customHeight="1">
      <c r="B267" s="1183"/>
      <c r="C267" s="1184"/>
      <c r="D267" s="1185"/>
      <c r="E267" s="1186"/>
      <c r="F267" s="1187"/>
      <c r="G267" s="1188"/>
      <c r="H267" s="1189"/>
      <c r="I267" s="1190"/>
      <c r="J267" s="1191"/>
      <c r="K267" s="1177"/>
      <c r="L267" s="1178"/>
    </row>
    <row r="268" spans="2:14" s="1169" customFormat="1" ht="12.95" customHeight="1">
      <c r="B268" s="1192"/>
      <c r="C268" s="1193"/>
      <c r="D268" s="1194"/>
      <c r="E268" s="1195"/>
      <c r="F268" s="1196"/>
      <c r="G268" s="1197"/>
      <c r="H268" s="1198" t="str">
        <f>IF(E268=0,"　",IF(G268=0,"　",IF(INT(E268*G268)=0,"　",INT(E268*G268))))</f>
        <v>　</v>
      </c>
      <c r="I268" s="1199"/>
      <c r="J268" s="1200"/>
      <c r="K268" s="1177"/>
      <c r="L268" s="1182">
        <f>ROUNDDOWN(K268*$L$4,-1)</f>
        <v>0</v>
      </c>
    </row>
    <row r="269" spans="2:14" s="1169" customFormat="1" ht="12.95" customHeight="1">
      <c r="B269" s="1201"/>
      <c r="C269" s="1184"/>
      <c r="D269" s="1202"/>
      <c r="E269" s="1203"/>
      <c r="F269" s="1204"/>
      <c r="G269" s="1205"/>
      <c r="H269" s="1206"/>
      <c r="I269" s="1207"/>
      <c r="J269" s="1208"/>
      <c r="K269" s="1177"/>
      <c r="L269" s="1182"/>
    </row>
    <row r="270" spans="2:14" s="1169" customFormat="1" ht="12.95" customHeight="1">
      <c r="B270" s="1192"/>
      <c r="C270" s="1193"/>
      <c r="D270" s="1202"/>
      <c r="E270" s="1203"/>
      <c r="F270" s="1204"/>
      <c r="G270" s="1205"/>
      <c r="H270" s="1206"/>
      <c r="I270" s="1207"/>
      <c r="J270" s="1208"/>
      <c r="K270" s="1177"/>
      <c r="L270" s="1182"/>
    </row>
    <row r="271" spans="2:14" s="1169" customFormat="1" ht="12.95" customHeight="1">
      <c r="B271" s="1209"/>
      <c r="C271" s="1210"/>
      <c r="D271" s="1211"/>
      <c r="E271" s="1212"/>
      <c r="F271" s="1213"/>
      <c r="G271" s="1189"/>
      <c r="H271" s="1189"/>
      <c r="I271" s="1190"/>
      <c r="J271" s="1191"/>
      <c r="K271" s="1177"/>
      <c r="L271" s="1178"/>
    </row>
    <row r="272" spans="2:14" s="1169" customFormat="1" ht="12.95" customHeight="1">
      <c r="B272" s="1216"/>
      <c r="C272" s="1236"/>
      <c r="D272" s="1218"/>
      <c r="E272" s="1227"/>
      <c r="F272" s="1220"/>
      <c r="G272" s="1221"/>
      <c r="H272" s="1198" t="str">
        <f>IF(E272=0,"　",IF(G272=0,"　",IF(INT(E272*G272)=0,"　",INT(E272*G272))))</f>
        <v>　</v>
      </c>
      <c r="I272" s="1222"/>
      <c r="J272" s="1200"/>
      <c r="K272" s="1177"/>
      <c r="L272" s="1182">
        <f>ROUNDDOWN(K272*$L$4,-1)</f>
        <v>0</v>
      </c>
    </row>
    <row r="273" spans="2:12" s="1169" customFormat="1" ht="12.95" customHeight="1">
      <c r="B273" s="1223"/>
      <c r="C273" s="1210"/>
      <c r="D273" s="1211"/>
      <c r="E273" s="1212"/>
      <c r="F273" s="1213"/>
      <c r="G273" s="1189"/>
      <c r="H273" s="1189"/>
      <c r="I273" s="1190"/>
      <c r="J273" s="1191"/>
      <c r="K273" s="1177"/>
      <c r="L273" s="1178"/>
    </row>
    <row r="274" spans="2:12" s="1169" customFormat="1" ht="12.95" customHeight="1">
      <c r="B274" s="1216"/>
      <c r="C274" s="1236"/>
      <c r="D274" s="1218"/>
      <c r="E274" s="1227"/>
      <c r="F274" s="1220"/>
      <c r="G274" s="1221"/>
      <c r="H274" s="1198" t="str">
        <f>IF(E274=0,"　",IF(G274=0,"　",IF(INT(E274*G274)=0,"　",INT(E274*G274))))</f>
        <v>　</v>
      </c>
      <c r="I274" s="1222"/>
      <c r="J274" s="1200"/>
      <c r="K274" s="1177"/>
      <c r="L274" s="1182">
        <f>ROUNDDOWN(K274*$L$4,-1)</f>
        <v>0</v>
      </c>
    </row>
    <row r="275" spans="2:12" s="1169" customFormat="1" ht="12.95" customHeight="1">
      <c r="B275" s="1223"/>
      <c r="C275" s="1210"/>
      <c r="D275" s="1211"/>
      <c r="E275" s="1212"/>
      <c r="F275" s="1213"/>
      <c r="G275" s="1189"/>
      <c r="H275" s="1189"/>
      <c r="I275" s="1190"/>
      <c r="J275" s="1191"/>
      <c r="K275" s="1177"/>
      <c r="L275" s="1178"/>
    </row>
    <row r="276" spans="2:12" s="1169" customFormat="1" ht="12.95" customHeight="1">
      <c r="B276" s="1216"/>
      <c r="C276" s="1217"/>
      <c r="D276" s="1218"/>
      <c r="E276" s="1219"/>
      <c r="F276" s="1220"/>
      <c r="G276" s="1221"/>
      <c r="H276" s="1198" t="str">
        <f>IF(E276=0,"　",IF(G276=0,"　",IF(INT(E276*G276)=0,"　",INT(E276*G276))))</f>
        <v>　</v>
      </c>
      <c r="I276" s="1222"/>
      <c r="J276" s="1200"/>
      <c r="K276" s="1177"/>
      <c r="L276" s="1182">
        <f>ROUNDDOWN(K276*$L$4,-1)</f>
        <v>0</v>
      </c>
    </row>
    <row r="277" spans="2:12" s="1169" customFormat="1" ht="12.95" customHeight="1">
      <c r="B277" s="1223"/>
      <c r="C277" s="1210"/>
      <c r="D277" s="1211"/>
      <c r="E277" s="1212"/>
      <c r="F277" s="1213"/>
      <c r="G277" s="1189"/>
      <c r="H277" s="1189"/>
      <c r="I277" s="1296"/>
      <c r="J277" s="1191"/>
      <c r="K277" s="1177"/>
      <c r="L277" s="1182"/>
    </row>
    <row r="278" spans="2:12" s="1169" customFormat="1" ht="12.95" customHeight="1">
      <c r="B278" s="1223"/>
      <c r="C278" s="1217"/>
      <c r="D278" s="1218"/>
      <c r="E278" s="1219"/>
      <c r="F278" s="1220"/>
      <c r="G278" s="1221"/>
      <c r="H278" s="1198" t="str">
        <f>IF(E278=0,"　",IF(G278=0,"　",IF(INT(E278*G278)=0,"　",INT(E278*G278))))</f>
        <v>　</v>
      </c>
      <c r="I278" s="1222"/>
      <c r="J278" s="1200"/>
      <c r="K278" s="1177"/>
      <c r="L278" s="1182"/>
    </row>
    <row r="279" spans="2:12" s="1169" customFormat="1" ht="12.95" customHeight="1">
      <c r="B279" s="1183"/>
      <c r="C279" s="1210"/>
      <c r="D279" s="1211"/>
      <c r="E279" s="1212"/>
      <c r="F279" s="1213"/>
      <c r="G279" s="1189"/>
      <c r="H279" s="1189"/>
      <c r="I279" s="1190"/>
      <c r="J279" s="1191"/>
      <c r="K279" s="1177"/>
      <c r="L279" s="1178"/>
    </row>
    <row r="280" spans="2:12" s="1169" customFormat="1" ht="12.95" customHeight="1">
      <c r="B280" s="1235"/>
      <c r="C280" s="1217"/>
      <c r="D280" s="1218"/>
      <c r="E280" s="1227"/>
      <c r="F280" s="1220"/>
      <c r="G280" s="1221"/>
      <c r="H280" s="1198" t="str">
        <f>IF(E280=0,"　",IF(G280=0,"　",IF(INT(E280*G280)=0,"　",INT(E280*G280))))</f>
        <v>　</v>
      </c>
      <c r="I280" s="1222"/>
      <c r="J280" s="1200"/>
      <c r="K280" s="1177"/>
      <c r="L280" s="1182">
        <f>ROUNDDOWN(K280*$L$4,-1)</f>
        <v>0</v>
      </c>
    </row>
    <row r="281" spans="2:12" s="1169" customFormat="1" ht="12.95" customHeight="1">
      <c r="B281" s="1223"/>
      <c r="C281" s="1210"/>
      <c r="D281" s="1211"/>
      <c r="E281" s="1212"/>
      <c r="F281" s="1213"/>
      <c r="G281" s="1189"/>
      <c r="H281" s="1189"/>
      <c r="I281" s="1190"/>
      <c r="J281" s="1191"/>
      <c r="K281" s="1177"/>
      <c r="L281" s="1182"/>
    </row>
    <row r="282" spans="2:12" s="1169" customFormat="1" ht="12.95" customHeight="1">
      <c r="B282" s="1223"/>
      <c r="C282" s="1217"/>
      <c r="D282" s="1218"/>
      <c r="E282" s="1219"/>
      <c r="F282" s="1220"/>
      <c r="G282" s="1221"/>
      <c r="H282" s="1198" t="str">
        <f>IF(E282=0,"　",IF(G282=0,"　",IF(INT(E282*G282)=0,"　",INT(E282*G282))))</f>
        <v>　</v>
      </c>
      <c r="I282" s="1222"/>
      <c r="J282" s="1200"/>
      <c r="K282" s="1177"/>
      <c r="L282" s="1182"/>
    </row>
    <row r="283" spans="2:12" s="1169" customFormat="1" ht="12.95" customHeight="1">
      <c r="B283" s="1183"/>
      <c r="C283" s="1210"/>
      <c r="D283" s="1211"/>
      <c r="E283" s="1212"/>
      <c r="F283" s="1213"/>
      <c r="G283" s="1189"/>
      <c r="H283" s="1189"/>
      <c r="I283" s="1190"/>
      <c r="J283" s="1191"/>
      <c r="K283" s="1177"/>
      <c r="L283" s="1178"/>
    </row>
    <row r="284" spans="2:12" s="1169" customFormat="1" ht="12.95" customHeight="1">
      <c r="B284" s="1235"/>
      <c r="C284" s="1217"/>
      <c r="D284" s="1218"/>
      <c r="E284" s="1227"/>
      <c r="F284" s="1220"/>
      <c r="G284" s="1221"/>
      <c r="H284" s="1198" t="str">
        <f>IF(E284=0,"　",IF(G284=0,"　",IF(INT(E284*G284)=0,"　",INT(E284*G284))))</f>
        <v>　</v>
      </c>
      <c r="I284" s="1222"/>
      <c r="J284" s="1200"/>
      <c r="K284" s="1177"/>
      <c r="L284" s="1182">
        <f>ROUNDDOWN(K284*$L$4,-1)</f>
        <v>0</v>
      </c>
    </row>
    <row r="285" spans="2:12" s="1169" customFormat="1" ht="12.95" customHeight="1">
      <c r="B285" s="1183"/>
      <c r="C285" s="1210"/>
      <c r="D285" s="1211"/>
      <c r="E285" s="1212"/>
      <c r="F285" s="1213"/>
      <c r="G285" s="1189"/>
      <c r="H285" s="1189"/>
      <c r="I285" s="1190"/>
      <c r="J285" s="1191"/>
      <c r="K285" s="1177"/>
      <c r="L285" s="1178"/>
    </row>
    <row r="286" spans="2:12" s="1169" customFormat="1" ht="12.95" customHeight="1">
      <c r="B286" s="1235"/>
      <c r="C286" s="1217"/>
      <c r="D286" s="1218"/>
      <c r="E286" s="1219"/>
      <c r="F286" s="1220"/>
      <c r="G286" s="1221"/>
      <c r="H286" s="1198" t="str">
        <f>IF(E286=0,"　",IF(G286=0,"　",IF(INT(E286*G286)=0,"　",INT(E286*G286))))</f>
        <v>　</v>
      </c>
      <c r="I286" s="1222"/>
      <c r="J286" s="1200"/>
      <c r="K286" s="1177"/>
      <c r="L286" s="1182">
        <f>ROUNDDOWN(K286*$L$4,-1)</f>
        <v>0</v>
      </c>
    </row>
    <row r="287" spans="2:12" s="1169" customFormat="1" ht="12.95" customHeight="1">
      <c r="B287" s="1183"/>
      <c r="C287" s="1210"/>
      <c r="D287" s="1211"/>
      <c r="E287" s="1250"/>
      <c r="F287" s="1213"/>
      <c r="G287" s="1189"/>
      <c r="H287" s="1189"/>
      <c r="I287" s="1190"/>
      <c r="J287" s="1191"/>
      <c r="K287" s="1177"/>
      <c r="L287" s="1178"/>
    </row>
    <row r="288" spans="2:12" s="1169" customFormat="1" ht="12.95" customHeight="1">
      <c r="B288" s="1235"/>
      <c r="C288" s="1236"/>
      <c r="D288" s="1218"/>
      <c r="E288" s="1227"/>
      <c r="F288" s="1220"/>
      <c r="G288" s="1221"/>
      <c r="H288" s="1198" t="str">
        <f>IF(E288=0,"　",IF(G288=0,"　",IF(INT(E288*G288)=0,"　",INT(E288*G288))))</f>
        <v>　</v>
      </c>
      <c r="I288" s="1222"/>
      <c r="J288" s="1200"/>
      <c r="K288" s="1177"/>
      <c r="L288" s="1182">
        <f>ROUNDDOWN(K288*$L$4,-1)</f>
        <v>0</v>
      </c>
    </row>
    <row r="289" spans="2:12" s="1169" customFormat="1" ht="12.95" customHeight="1">
      <c r="B289" s="1183"/>
      <c r="C289" s="1210"/>
      <c r="D289" s="1211"/>
      <c r="E289" s="1250"/>
      <c r="F289" s="1213"/>
      <c r="G289" s="1189"/>
      <c r="H289" s="1189"/>
      <c r="I289" s="1190"/>
      <c r="J289" s="1191"/>
      <c r="K289" s="1177"/>
      <c r="L289" s="1178"/>
    </row>
    <row r="290" spans="2:12" s="1169" customFormat="1" ht="12.95" customHeight="1">
      <c r="B290" s="1235"/>
      <c r="C290" s="1236"/>
      <c r="D290" s="1218"/>
      <c r="E290" s="1219"/>
      <c r="F290" s="1220"/>
      <c r="G290" s="1221"/>
      <c r="H290" s="1198" t="str">
        <f>IF(E290=0,"　",IF(G290=0,"　",IF(INT(E290*G290)=0,"　",INT(E290*G290))))</f>
        <v>　</v>
      </c>
      <c r="I290" s="1222"/>
      <c r="J290" s="1200"/>
      <c r="K290" s="1177"/>
      <c r="L290" s="1182">
        <f>ROUNDDOWN(K290*$L$4,-1)</f>
        <v>0</v>
      </c>
    </row>
    <row r="291" spans="2:12" s="1169" customFormat="1" ht="12.95" customHeight="1">
      <c r="B291" s="1183"/>
      <c r="C291" s="1210"/>
      <c r="D291" s="1211"/>
      <c r="E291" s="1250"/>
      <c r="F291" s="1213"/>
      <c r="G291" s="1189"/>
      <c r="H291" s="1189"/>
      <c r="I291" s="1190"/>
      <c r="J291" s="1191"/>
      <c r="K291" s="1177"/>
      <c r="L291" s="1178"/>
    </row>
    <row r="292" spans="2:12" s="1169" customFormat="1" ht="12.95" customHeight="1">
      <c r="B292" s="1235"/>
      <c r="C292" s="1236"/>
      <c r="D292" s="1218"/>
      <c r="E292" s="1227"/>
      <c r="F292" s="1220"/>
      <c r="G292" s="1221"/>
      <c r="H292" s="1198" t="str">
        <f>IF(E292=0,"　",IF(G292=0,"　",IF(INT(E292*G292)=0,"　",INT(E292*G292))))</f>
        <v>　</v>
      </c>
      <c r="I292" s="1222"/>
      <c r="J292" s="1200"/>
      <c r="K292" s="1177"/>
      <c r="L292" s="1182">
        <f>ROUNDDOWN(K292*$L$4,-1)</f>
        <v>0</v>
      </c>
    </row>
    <row r="293" spans="2:12" s="1169" customFormat="1" ht="12.95" customHeight="1">
      <c r="B293" s="1183"/>
      <c r="C293" s="1210"/>
      <c r="D293" s="1211"/>
      <c r="E293" s="1250"/>
      <c r="F293" s="1213"/>
      <c r="G293" s="1189"/>
      <c r="H293" s="1189"/>
      <c r="I293" s="1190"/>
      <c r="J293" s="1191"/>
      <c r="K293" s="1177"/>
      <c r="L293" s="1178"/>
    </row>
    <row r="294" spans="2:12" s="1169" customFormat="1" ht="12.95" customHeight="1">
      <c r="B294" s="1235"/>
      <c r="C294" s="1236"/>
      <c r="D294" s="1218"/>
      <c r="E294" s="1219"/>
      <c r="F294" s="1220"/>
      <c r="G294" s="1221"/>
      <c r="H294" s="1198" t="str">
        <f>IF(E294=0,"　",IF(G294=0,"　",IF(INT(E294*G294)=0,"　",INT(E294*G294))))</f>
        <v>　</v>
      </c>
      <c r="I294" s="1222"/>
      <c r="J294" s="1200"/>
      <c r="K294" s="1177"/>
      <c r="L294" s="1182">
        <f>ROUNDDOWN(K294*$L$4,-1)</f>
        <v>0</v>
      </c>
    </row>
    <row r="295" spans="2:12" s="1169" customFormat="1" ht="12.95" customHeight="1">
      <c r="B295" s="1183"/>
      <c r="C295" s="1210"/>
      <c r="D295" s="1249"/>
      <c r="E295" s="1250"/>
      <c r="F295" s="1213"/>
      <c r="G295" s="1189"/>
      <c r="H295" s="1189"/>
      <c r="I295" s="1190"/>
      <c r="J295" s="1191"/>
      <c r="K295" s="1177"/>
      <c r="L295" s="1178"/>
    </row>
    <row r="296" spans="2:12" s="1169" customFormat="1" ht="12.95" customHeight="1">
      <c r="B296" s="1235"/>
      <c r="C296" s="1236"/>
      <c r="D296" s="1237"/>
      <c r="E296" s="1227"/>
      <c r="F296" s="1220"/>
      <c r="G296" s="1221"/>
      <c r="H296" s="1198" t="str">
        <f>IF(E296=0,"　",IF(G296=0,"　",IF(INT(E296*G296)=0,"　",INT(E296*G296))))</f>
        <v>　</v>
      </c>
      <c r="I296" s="1222"/>
      <c r="J296" s="1200"/>
      <c r="K296" s="1177"/>
      <c r="L296" s="1182">
        <f>ROUNDDOWN(K296*$L$4,-1)</f>
        <v>0</v>
      </c>
    </row>
    <row r="297" spans="2:12" s="1169" customFormat="1" ht="12.95" customHeight="1">
      <c r="B297" s="1183"/>
      <c r="C297" s="1210"/>
      <c r="D297" s="1249"/>
      <c r="E297" s="1250"/>
      <c r="F297" s="1213"/>
      <c r="G297" s="1189"/>
      <c r="H297" s="1189"/>
      <c r="I297" s="1190"/>
      <c r="J297" s="1191"/>
      <c r="K297" s="1177"/>
      <c r="L297" s="1178"/>
    </row>
    <row r="298" spans="2:12" s="1169" customFormat="1" ht="12.95" customHeight="1">
      <c r="B298" s="1235"/>
      <c r="C298" s="1236"/>
      <c r="D298" s="1237"/>
      <c r="E298" s="1227"/>
      <c r="F298" s="1220"/>
      <c r="G298" s="1221"/>
      <c r="H298" s="1198" t="str">
        <f>IF(E298=0,"　",IF(G298=0,"　",IF(INT(E298*G298)=0,"　",INT(E298*G298))))</f>
        <v>　</v>
      </c>
      <c r="I298" s="1222"/>
      <c r="J298" s="1200"/>
      <c r="K298" s="1177"/>
      <c r="L298" s="1182">
        <f>ROUNDDOWN(K298*$L$4,-1)</f>
        <v>0</v>
      </c>
    </row>
    <row r="299" spans="2:12" s="1169" customFormat="1" ht="12.95" customHeight="1">
      <c r="B299" s="1183"/>
      <c r="C299" s="1229"/>
      <c r="D299" s="1249"/>
      <c r="E299" s="1250"/>
      <c r="F299" s="1231"/>
      <c r="G299" s="1232"/>
      <c r="H299" s="1232"/>
      <c r="I299" s="1233"/>
      <c r="J299" s="1234"/>
      <c r="K299" s="1177"/>
      <c r="L299" s="1178"/>
    </row>
    <row r="300" spans="2:12" s="1169" customFormat="1" ht="12.95" customHeight="1">
      <c r="B300" s="1235"/>
      <c r="C300" s="1236"/>
      <c r="D300" s="1237"/>
      <c r="E300" s="1219"/>
      <c r="F300" s="1238"/>
      <c r="G300" s="1239"/>
      <c r="H300" s="1240" t="str">
        <f>IF(E300=0,"　",IF(G300=0,"　",IF(INT(E300*G300)=0,"　",INT(E300*G300))))</f>
        <v>　</v>
      </c>
      <c r="I300" s="1241"/>
      <c r="J300" s="1242"/>
      <c r="K300" s="1177"/>
      <c r="L300" s="1182">
        <f>ROUNDDOWN(K300*$L$4,-1)</f>
        <v>0</v>
      </c>
    </row>
    <row r="301" spans="2:12" s="1169" customFormat="1" ht="12.95" customHeight="1">
      <c r="B301" s="1183"/>
      <c r="C301" s="1229"/>
      <c r="D301" s="1230"/>
      <c r="E301" s="1225"/>
      <c r="F301" s="1231"/>
      <c r="G301" s="1232"/>
      <c r="H301" s="1232"/>
      <c r="I301" s="1233"/>
      <c r="J301" s="1234"/>
      <c r="K301" s="1177"/>
      <c r="L301" s="1178"/>
    </row>
    <row r="302" spans="2:12" s="1169" customFormat="1" ht="12.95" customHeight="1">
      <c r="B302" s="1235"/>
      <c r="C302" s="1236"/>
      <c r="D302" s="1246"/>
      <c r="E302" s="1219"/>
      <c r="F302" s="1238"/>
      <c r="G302" s="1197"/>
      <c r="H302" s="1240" t="str">
        <f>IF(E302=0,"　",IF(G302=0,"　",IF(INT(E302*G302)=0,"　",INT(E302*G302))))</f>
        <v>　</v>
      </c>
      <c r="I302" s="1241"/>
      <c r="J302" s="1242"/>
      <c r="K302" s="1177"/>
      <c r="L302" s="1182">
        <f>ROUNDDOWN(K302*$L$4,-1)</f>
        <v>0</v>
      </c>
    </row>
    <row r="303" spans="2:12" s="1169" customFormat="1" ht="12.95" customHeight="1">
      <c r="B303" s="1223"/>
      <c r="C303" s="1229"/>
      <c r="D303" s="1230"/>
      <c r="E303" s="1251"/>
      <c r="F303" s="1231"/>
      <c r="G303" s="1232"/>
      <c r="H303" s="1232"/>
      <c r="I303" s="1233"/>
      <c r="J303" s="1234"/>
      <c r="K303" s="1177"/>
      <c r="L303" s="1178"/>
    </row>
    <row r="304" spans="2:12" s="1169" customFormat="1" ht="12.95" customHeight="1">
      <c r="B304" s="1223"/>
      <c r="C304" s="1236"/>
      <c r="D304" s="1237"/>
      <c r="E304" s="1219"/>
      <c r="F304" s="1238"/>
      <c r="G304" s="1239"/>
      <c r="H304" s="1240" t="str">
        <f>IF(E304=0,"　",IF(G304=0,"　",IF(INT(E304*G304)=0,"　",INT(E304*G304))))</f>
        <v>　</v>
      </c>
      <c r="I304" s="1241"/>
      <c r="J304" s="1242"/>
      <c r="K304" s="1177"/>
      <c r="L304" s="1182">
        <f>ROUNDDOWN(K304*$L$4,-1)</f>
        <v>0</v>
      </c>
    </row>
    <row r="305" spans="2:12" s="1169" customFormat="1" ht="12.95" customHeight="1">
      <c r="B305" s="1183"/>
      <c r="C305" s="1229"/>
      <c r="D305" s="1249"/>
      <c r="E305" s="1250"/>
      <c r="F305" s="1231"/>
      <c r="G305" s="1232"/>
      <c r="H305" s="1232"/>
      <c r="I305" s="1233"/>
      <c r="J305" s="1234"/>
      <c r="K305" s="1177"/>
      <c r="L305" s="1178"/>
    </row>
    <row r="306" spans="2:12" s="1169" customFormat="1" ht="12.95" customHeight="1">
      <c r="B306" s="1235"/>
      <c r="C306" s="1236"/>
      <c r="D306" s="1237"/>
      <c r="E306" s="1219"/>
      <c r="F306" s="1238"/>
      <c r="G306" s="1239"/>
      <c r="H306" s="1240" t="str">
        <f>IF(E306=0,"　",IF(G306=0,"　",IF(INT(E306*G306)=0,"　",INT(E306*G306))))</f>
        <v>　</v>
      </c>
      <c r="I306" s="1241"/>
      <c r="J306" s="1242"/>
      <c r="K306" s="1177"/>
      <c r="L306" s="1182">
        <f>ROUNDDOWN(K306*$L$4,-1)</f>
        <v>0</v>
      </c>
    </row>
    <row r="307" spans="2:12" s="1169" customFormat="1" ht="12.95" customHeight="1">
      <c r="B307" s="1223"/>
      <c r="C307" s="1229"/>
      <c r="D307" s="1249"/>
      <c r="E307" s="1252"/>
      <c r="F307" s="1231"/>
      <c r="G307" s="1232"/>
      <c r="H307" s="1232"/>
      <c r="I307" s="1233"/>
      <c r="J307" s="1234"/>
      <c r="K307" s="1177"/>
      <c r="L307" s="1178"/>
    </row>
    <row r="308" spans="2:12" s="1169" customFormat="1" ht="12.95" customHeight="1">
      <c r="B308" s="1253"/>
      <c r="C308" s="1236"/>
      <c r="D308" s="1237"/>
      <c r="E308" s="1254"/>
      <c r="F308" s="1238"/>
      <c r="G308" s="1239"/>
      <c r="H308" s="1255" t="str">
        <f>IF(E308=0,"　",IF(G308=0,"　",IF(INT(E308*G308)=0,"　",INT(E308*G308))))</f>
        <v>　</v>
      </c>
      <c r="I308" s="1241"/>
      <c r="J308" s="1242"/>
      <c r="K308" s="1177"/>
      <c r="L308" s="1182">
        <f>ROUNDDOWN(K308*$L$4,-1)</f>
        <v>0</v>
      </c>
    </row>
    <row r="309" spans="2:12" s="1169" customFormat="1" ht="12.95" customHeight="1">
      <c r="B309" s="1183"/>
      <c r="C309" s="1229"/>
      <c r="D309" s="1249"/>
      <c r="E309" s="1252"/>
      <c r="F309" s="1231"/>
      <c r="G309" s="1232"/>
      <c r="H309" s="1232"/>
      <c r="I309" s="1233"/>
      <c r="J309" s="1234"/>
      <c r="K309" s="1177"/>
      <c r="L309" s="1178"/>
    </row>
    <row r="310" spans="2:12" s="1169" customFormat="1" ht="12.95" customHeight="1">
      <c r="B310" s="1235"/>
      <c r="C310" s="1236"/>
      <c r="D310" s="1237"/>
      <c r="E310" s="1254"/>
      <c r="F310" s="1238"/>
      <c r="G310" s="1239"/>
      <c r="H310" s="1255" t="str">
        <f>IF(E310=0,"　",IF(G310=0,"　",IF(INT(E310*G310)=0,"　",INT(E310*G310))))</f>
        <v>　</v>
      </c>
      <c r="I310" s="1222"/>
      <c r="J310" s="1242"/>
      <c r="K310" s="1177"/>
      <c r="L310" s="1182">
        <f>ROUNDDOWN(K310*$L$4,-1)</f>
        <v>0</v>
      </c>
    </row>
    <row r="311" spans="2:12" s="1169" customFormat="1" ht="12.95" customHeight="1">
      <c r="B311" s="1183"/>
      <c r="C311" s="1184"/>
      <c r="D311" s="1185"/>
      <c r="E311" s="1252"/>
      <c r="F311" s="1231"/>
      <c r="G311" s="1232"/>
      <c r="H311" s="1232"/>
      <c r="I311" s="1233"/>
      <c r="J311" s="1234"/>
      <c r="K311" s="1177"/>
      <c r="L311" s="1178"/>
    </row>
    <row r="312" spans="2:12" s="1169" customFormat="1" ht="12.95" customHeight="1">
      <c r="B312" s="1235"/>
      <c r="C312" s="1193"/>
      <c r="D312" s="1194"/>
      <c r="E312" s="1254"/>
      <c r="F312" s="1238"/>
      <c r="G312" s="1239"/>
      <c r="H312" s="1255" t="str">
        <f>IF(E312=0,"　",IF(G312=0,"　",IF(INT(E312*G312)=0,"　",INT(E312*G312))))</f>
        <v>　</v>
      </c>
      <c r="I312" s="1222"/>
      <c r="J312" s="1242"/>
      <c r="K312" s="1177"/>
      <c r="L312" s="1182">
        <f>ROUNDDOWN(K312*$L$4,-1)</f>
        <v>0</v>
      </c>
    </row>
    <row r="313" spans="2:12" s="1169" customFormat="1" ht="12.95" customHeight="1">
      <c r="B313" s="1183"/>
      <c r="C313" s="1184"/>
      <c r="D313" s="1185"/>
      <c r="E313" s="1252"/>
      <c r="F313" s="1231"/>
      <c r="G313" s="1232"/>
      <c r="H313" s="1232"/>
      <c r="I313" s="1244"/>
      <c r="J313" s="1234"/>
      <c r="K313" s="1177"/>
      <c r="L313" s="1178"/>
    </row>
    <row r="314" spans="2:12" s="1169" customFormat="1" ht="12.95" customHeight="1">
      <c r="B314" s="1235"/>
      <c r="C314" s="1193"/>
      <c r="D314" s="1194"/>
      <c r="E314" s="1254"/>
      <c r="F314" s="1238"/>
      <c r="G314" s="1221"/>
      <c r="H314" s="1198" t="str">
        <f>IF(E314=0,"　",IF(G314=0,"　",IF(INT(E314*G314)=0,"　",INT(E314*G314))))</f>
        <v>　</v>
      </c>
      <c r="I314" s="1222"/>
      <c r="J314" s="1242"/>
      <c r="K314" s="1177"/>
      <c r="L314" s="1182">
        <f>ROUNDDOWN(K314*$L$4,-1)</f>
        <v>0</v>
      </c>
    </row>
    <row r="315" spans="2:12" s="1169" customFormat="1" ht="12.95" customHeight="1">
      <c r="B315" s="1223"/>
      <c r="C315" s="1210"/>
      <c r="D315" s="1211"/>
      <c r="E315" s="1212"/>
      <c r="F315" s="1213"/>
      <c r="G315" s="1189"/>
      <c r="H315" s="1189"/>
      <c r="I315" s="1233"/>
      <c r="J315" s="1234"/>
      <c r="K315" s="1177"/>
      <c r="L315" s="1178"/>
    </row>
    <row r="316" spans="2:12" s="1169" customFormat="1" ht="12.95" customHeight="1">
      <c r="B316" s="1253"/>
      <c r="C316" s="1217"/>
      <c r="D316" s="1218"/>
      <c r="E316" s="1219"/>
      <c r="F316" s="1220"/>
      <c r="G316" s="1221"/>
      <c r="H316" s="1198" t="str">
        <f>IF(E316=0,"　",IF(G316=0,"　",IF(INT(E316*G316)=0,"　",INT(E316*G316))))</f>
        <v>　</v>
      </c>
      <c r="I316" s="1241"/>
      <c r="J316" s="1242"/>
      <c r="K316" s="1177"/>
      <c r="L316" s="1182">
        <f>ROUNDDOWN(K316*$L$4,-1)</f>
        <v>0</v>
      </c>
    </row>
    <row r="317" spans="2:12" s="1169" customFormat="1" ht="12.95" customHeight="1">
      <c r="B317" s="1183"/>
      <c r="C317" s="1210"/>
      <c r="D317" s="1211"/>
      <c r="E317" s="1212"/>
      <c r="F317" s="1213"/>
      <c r="G317" s="1189"/>
      <c r="H317" s="1189"/>
      <c r="I317" s="1256"/>
      <c r="J317" s="1257"/>
      <c r="K317" s="1177"/>
      <c r="L317" s="1178"/>
    </row>
    <row r="318" spans="2:12" s="1169" customFormat="1" ht="12.95" customHeight="1">
      <c r="B318" s="1258"/>
      <c r="C318" s="1217"/>
      <c r="D318" s="1218"/>
      <c r="E318" s="1219"/>
      <c r="F318" s="1220"/>
      <c r="G318" s="1221"/>
      <c r="H318" s="1198" t="str">
        <f>IF(E318=0,"　",IF(G318=0,"　",IF(INT(E318*G318)=0,"　",INT(E318*G318))))</f>
        <v>　</v>
      </c>
      <c r="I318" s="1259"/>
      <c r="J318" s="1242"/>
      <c r="K318" s="1177"/>
      <c r="L318" s="1182">
        <f>ROUNDDOWN(K318*$L$4,-1)</f>
        <v>0</v>
      </c>
    </row>
    <row r="319" spans="2:12" s="1169" customFormat="1" ht="12.95" customHeight="1">
      <c r="B319" s="1223"/>
      <c r="C319" s="1260"/>
      <c r="D319" s="1202"/>
      <c r="E319" s="1261"/>
      <c r="F319" s="1262"/>
      <c r="G319" s="1205"/>
      <c r="H319" s="1263"/>
      <c r="I319" s="1207"/>
      <c r="J319" s="1208"/>
      <c r="K319" s="1177"/>
      <c r="L319" s="1178"/>
    </row>
    <row r="320" spans="2:12" s="1169" customFormat="1" ht="12.95" customHeight="1">
      <c r="B320" s="1253"/>
      <c r="C320" s="1260"/>
      <c r="D320" s="1202"/>
      <c r="E320" s="1203"/>
      <c r="F320" s="1204"/>
      <c r="G320" s="1205"/>
      <c r="H320" s="1206" t="str">
        <f>IF(E320=0,"　",IF(G320=0,"　",IF(INT(E320*G320)=0,"　",INT(E320*G320))))</f>
        <v>　</v>
      </c>
      <c r="I320" s="1207"/>
      <c r="J320" s="1208"/>
      <c r="K320" s="1177"/>
      <c r="L320" s="1182">
        <f>ROUNDDOWN(K320*$L$4,-1)</f>
        <v>0</v>
      </c>
    </row>
    <row r="321" spans="2:12" s="1169" customFormat="1" ht="12.95" customHeight="1">
      <c r="B321" s="1209"/>
      <c r="C321" s="1264"/>
      <c r="D321" s="1265"/>
      <c r="E321" s="1266"/>
      <c r="F321" s="1267"/>
      <c r="G321" s="1268"/>
      <c r="H321" s="1269"/>
      <c r="I321" s="1226"/>
      <c r="J321" s="1191"/>
      <c r="K321" s="1177"/>
      <c r="L321" s="1178"/>
    </row>
    <row r="322" spans="2:12" s="1169" customFormat="1" ht="12.95" customHeight="1">
      <c r="B322" s="1258"/>
      <c r="C322" s="1270" t="s">
        <v>1848</v>
      </c>
      <c r="D322" s="1271"/>
      <c r="E322" s="1272"/>
      <c r="F322" s="1273"/>
      <c r="G322" s="1274"/>
      <c r="H322" s="1275" t="str">
        <f>IF(SUM(H267:H320)=0,"　",SUM(H267:H320))</f>
        <v>　</v>
      </c>
      <c r="I322" s="1276"/>
      <c r="J322" s="1277"/>
      <c r="K322" s="1177"/>
      <c r="L322" s="1182"/>
    </row>
    <row r="323" spans="2:12" s="1169" customFormat="1" ht="12.95" customHeight="1">
      <c r="B323" s="1278"/>
      <c r="C323" s="1171"/>
      <c r="D323" s="1279"/>
      <c r="E323" s="1280"/>
      <c r="F323" s="1281"/>
      <c r="G323" s="1282"/>
      <c r="H323" s="1283"/>
      <c r="I323" s="1284"/>
      <c r="J323" s="1285"/>
      <c r="K323" s="1177"/>
      <c r="L323" s="1178"/>
    </row>
    <row r="324" spans="2:12" s="1169" customFormat="1" ht="12.95" customHeight="1" thickBot="1">
      <c r="B324" s="1286"/>
      <c r="C324" s="1287"/>
      <c r="D324" s="1288"/>
      <c r="E324" s="1289"/>
      <c r="F324" s="1290"/>
      <c r="G324" s="1291"/>
      <c r="H324" s="1292"/>
      <c r="I324" s="1293"/>
      <c r="J324" s="1294"/>
      <c r="K324" s="1177"/>
      <c r="L324" s="1182"/>
    </row>
    <row r="325" spans="2:12">
      <c r="F325" s="1295"/>
      <c r="G325" s="1086"/>
      <c r="H325" s="1086"/>
      <c r="I325" s="1086"/>
    </row>
    <row r="361" spans="1:10" ht="17.25">
      <c r="G361" s="1301"/>
      <c r="H361" s="1301"/>
    </row>
    <row r="362" spans="1:10">
      <c r="A362" s="1302" t="s">
        <v>1859</v>
      </c>
    </row>
    <row r="365" spans="1:10">
      <c r="G365" s="1086"/>
      <c r="H365" s="1086"/>
    </row>
    <row r="366" spans="1:10">
      <c r="A366" s="1302" t="s">
        <v>1825</v>
      </c>
      <c r="B366" s="1086"/>
      <c r="J366" s="1086"/>
    </row>
    <row r="367" spans="1:10" ht="17.25">
      <c r="C367" s="1301"/>
      <c r="D367" s="1301"/>
      <c r="E367" s="1301"/>
      <c r="F367" s="1087"/>
      <c r="G367" s="1301"/>
      <c r="H367" s="1301"/>
    </row>
    <row r="370" spans="1:10">
      <c r="A370" s="1303" t="s">
        <v>1860</v>
      </c>
      <c r="B370" s="1304"/>
      <c r="C370" s="1304"/>
      <c r="D370" s="1304"/>
      <c r="E370" s="1304"/>
      <c r="F370" s="1304"/>
      <c r="G370" s="1304"/>
      <c r="H370" s="1304"/>
      <c r="J370" s="1304"/>
    </row>
    <row r="441" spans="1:10" ht="17.25">
      <c r="G441" s="1301"/>
      <c r="H441" s="1301"/>
    </row>
    <row r="442" spans="1:10">
      <c r="A442" s="1302" t="s">
        <v>1859</v>
      </c>
    </row>
    <row r="445" spans="1:10">
      <c r="G445" s="1086"/>
      <c r="H445" s="1086"/>
    </row>
    <row r="446" spans="1:10">
      <c r="A446" s="1302" t="s">
        <v>1825</v>
      </c>
      <c r="B446" s="1086"/>
      <c r="J446" s="1086"/>
    </row>
    <row r="447" spans="1:10" ht="17.25">
      <c r="C447" s="1301"/>
      <c r="D447" s="1301"/>
      <c r="E447" s="1301"/>
      <c r="F447" s="1087"/>
      <c r="G447" s="1301"/>
      <c r="H447" s="1301"/>
    </row>
    <row r="450" spans="1:10">
      <c r="A450" s="1303" t="s">
        <v>1860</v>
      </c>
      <c r="B450" s="1304"/>
      <c r="C450" s="1304"/>
      <c r="D450" s="1304"/>
      <c r="E450" s="1304"/>
      <c r="F450" s="1304"/>
      <c r="G450" s="1304"/>
      <c r="H450" s="1304"/>
      <c r="J450" s="1304"/>
    </row>
    <row r="521" spans="1:10" ht="17.25">
      <c r="G521" s="1301"/>
      <c r="H521" s="1301"/>
    </row>
    <row r="522" spans="1:10">
      <c r="A522" s="1302" t="s">
        <v>1859</v>
      </c>
    </row>
    <row r="525" spans="1:10">
      <c r="G525" s="1086"/>
      <c r="H525" s="1086"/>
    </row>
    <row r="526" spans="1:10">
      <c r="A526" s="1302" t="s">
        <v>1825</v>
      </c>
      <c r="B526" s="1086"/>
      <c r="J526" s="1086"/>
    </row>
    <row r="527" spans="1:10" ht="17.25">
      <c r="C527" s="1301"/>
      <c r="D527" s="1301"/>
      <c r="E527" s="1301"/>
      <c r="F527" s="1087"/>
      <c r="G527" s="1301"/>
      <c r="H527" s="1301"/>
    </row>
    <row r="530" spans="1:10">
      <c r="A530" s="1303" t="s">
        <v>1860</v>
      </c>
      <c r="B530" s="1304"/>
      <c r="C530" s="1304"/>
      <c r="D530" s="1304"/>
      <c r="E530" s="1304"/>
      <c r="F530" s="1304"/>
      <c r="G530" s="1304"/>
      <c r="H530" s="1304"/>
      <c r="J530" s="1304"/>
    </row>
    <row r="601" spans="1:10" ht="17.25">
      <c r="G601" s="1301"/>
      <c r="H601" s="1301"/>
    </row>
    <row r="602" spans="1:10">
      <c r="A602" s="1302" t="s">
        <v>1859</v>
      </c>
    </row>
    <row r="605" spans="1:10">
      <c r="G605" s="1086"/>
      <c r="H605" s="1086"/>
    </row>
    <row r="606" spans="1:10">
      <c r="A606" s="1302" t="s">
        <v>1825</v>
      </c>
      <c r="B606" s="1086"/>
      <c r="J606" s="1086"/>
    </row>
    <row r="607" spans="1:10" ht="17.25">
      <c r="C607" s="1301"/>
      <c r="D607" s="1301"/>
      <c r="E607" s="1301"/>
      <c r="F607" s="1087"/>
      <c r="G607" s="1301"/>
      <c r="H607" s="1301"/>
    </row>
    <row r="609" spans="1:10" ht="17.25">
      <c r="C609" s="1087"/>
      <c r="D609" s="1087"/>
      <c r="E609" s="1087"/>
      <c r="F609" s="1087"/>
      <c r="G609" s="1087"/>
      <c r="H609" s="1087"/>
    </row>
    <row r="610" spans="1:10">
      <c r="A610" s="1303" t="s">
        <v>1860</v>
      </c>
      <c r="B610" s="1304"/>
      <c r="C610" s="1304"/>
      <c r="D610" s="1304"/>
      <c r="E610" s="1304"/>
      <c r="F610" s="1304"/>
      <c r="G610" s="1304"/>
      <c r="H610" s="1304"/>
      <c r="J610" s="1304"/>
    </row>
    <row r="612" spans="1:10">
      <c r="A612" s="1086"/>
      <c r="B612" s="1304"/>
      <c r="C612" s="1304"/>
      <c r="D612" s="1304"/>
      <c r="E612" s="1304"/>
      <c r="F612" s="1304"/>
      <c r="G612" s="1304"/>
      <c r="H612" s="1304"/>
      <c r="J612" s="1304"/>
    </row>
    <row r="681" spans="1:10" ht="17.25">
      <c r="G681" s="1301"/>
      <c r="H681" s="1301"/>
    </row>
    <row r="682" spans="1:10">
      <c r="A682" s="1302" t="s">
        <v>1859</v>
      </c>
    </row>
    <row r="685" spans="1:10">
      <c r="G685" s="1086"/>
      <c r="H685" s="1086"/>
    </row>
    <row r="686" spans="1:10">
      <c r="A686" s="1302" t="s">
        <v>1825</v>
      </c>
      <c r="B686" s="1086"/>
      <c r="J686" s="1086"/>
    </row>
    <row r="687" spans="1:10" ht="17.25">
      <c r="C687" s="1301"/>
      <c r="D687" s="1301"/>
      <c r="E687" s="1301"/>
      <c r="F687" s="1087"/>
      <c r="G687" s="1301"/>
      <c r="H687" s="1301"/>
    </row>
    <row r="690" spans="1:10">
      <c r="A690" s="1303" t="s">
        <v>1860</v>
      </c>
      <c r="B690" s="1304"/>
      <c r="C690" s="1304"/>
      <c r="D690" s="1304"/>
      <c r="E690" s="1304"/>
      <c r="F690" s="1304"/>
      <c r="G690" s="1304"/>
      <c r="H690" s="1304"/>
      <c r="J690" s="1304"/>
    </row>
    <row r="761" spans="1:8" ht="17.25">
      <c r="G761" s="1301"/>
      <c r="H761" s="1301"/>
    </row>
    <row r="762" spans="1:8">
      <c r="A762" s="1302" t="s">
        <v>1859</v>
      </c>
    </row>
  </sheetData>
  <mergeCells count="10">
    <mergeCell ref="B197:J197"/>
    <mergeCell ref="I199:J199"/>
    <mergeCell ref="B262:J262"/>
    <mergeCell ref="I264:J264"/>
    <mergeCell ref="B2:J2"/>
    <mergeCell ref="I4:J4"/>
    <mergeCell ref="B67:J67"/>
    <mergeCell ref="I69:J69"/>
    <mergeCell ref="B132:J132"/>
    <mergeCell ref="I134:J134"/>
  </mergeCells>
  <phoneticPr fontId="2"/>
  <pageMargins left="0.9055118110236221" right="0" top="0.78740157480314965" bottom="0.31496062992125984" header="0.19685039370078741" footer="0.39370078740157483"/>
  <pageSetup paperSize="9" scale="93" orientation="portrait" r:id="rId1"/>
  <headerFooter alignWithMargins="0"/>
  <rowBreaks count="4" manualBreakCount="4">
    <brk id="65" min="1" max="9" man="1"/>
    <brk id="130" min="1" max="9" man="1"/>
    <brk id="195" max="9" man="1"/>
    <brk id="26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39F6D-04C5-4565-8770-6DF0FF24D0F1}">
  <dimension ref="A1:P39"/>
  <sheetViews>
    <sheetView view="pageBreakPreview" zoomScale="115" zoomScaleNormal="100" zoomScaleSheetLayoutView="115" workbookViewId="0">
      <selection activeCell="A11" sqref="A11"/>
    </sheetView>
  </sheetViews>
  <sheetFormatPr defaultRowHeight="13.5"/>
  <cols>
    <col min="1" max="1" width="13.25" style="987" customWidth="1"/>
    <col min="2" max="2" width="5.5" style="987" bestFit="1" customWidth="1"/>
    <col min="3" max="3" width="9.75" style="987" bestFit="1" customWidth="1"/>
    <col min="4" max="4" width="5.625" style="987" bestFit="1" customWidth="1"/>
    <col min="5" max="5" width="9.75" style="987" bestFit="1" customWidth="1"/>
    <col min="6" max="6" width="5.625" style="987" bestFit="1" customWidth="1"/>
    <col min="7" max="7" width="11.75" style="987" bestFit="1" customWidth="1"/>
    <col min="8" max="10" width="9.75" style="987" bestFit="1" customWidth="1"/>
    <col min="11" max="11" width="5.625" style="987" bestFit="1" customWidth="1"/>
    <col min="12" max="12" width="9.75" style="1023" bestFit="1" customWidth="1"/>
    <col min="13" max="13" width="5.625" style="987" customWidth="1"/>
    <col min="14" max="14" width="10.625" style="987" bestFit="1" customWidth="1"/>
    <col min="15" max="15" width="10.375" style="987" bestFit="1" customWidth="1"/>
    <col min="16" max="256" width="9" style="987"/>
    <col min="257" max="257" width="13.25" style="987" customWidth="1"/>
    <col min="258" max="258" width="5.5" style="987" bestFit="1" customWidth="1"/>
    <col min="259" max="259" width="9.75" style="987" bestFit="1" customWidth="1"/>
    <col min="260" max="260" width="5.625" style="987" bestFit="1" customWidth="1"/>
    <col min="261" max="261" width="9.75" style="987" bestFit="1" customWidth="1"/>
    <col min="262" max="262" width="5.625" style="987" bestFit="1" customWidth="1"/>
    <col min="263" max="263" width="11.75" style="987" bestFit="1" customWidth="1"/>
    <col min="264" max="266" width="9.75" style="987" bestFit="1" customWidth="1"/>
    <col min="267" max="267" width="5.625" style="987" bestFit="1" customWidth="1"/>
    <col min="268" max="268" width="9.75" style="987" bestFit="1" customWidth="1"/>
    <col min="269" max="269" width="5.625" style="987" customWidth="1"/>
    <col min="270" max="270" width="10.625" style="987" bestFit="1" customWidth="1"/>
    <col min="271" max="271" width="10.375" style="987" bestFit="1" customWidth="1"/>
    <col min="272" max="512" width="9" style="987"/>
    <col min="513" max="513" width="13.25" style="987" customWidth="1"/>
    <col min="514" max="514" width="5.5" style="987" bestFit="1" customWidth="1"/>
    <col min="515" max="515" width="9.75" style="987" bestFit="1" customWidth="1"/>
    <col min="516" max="516" width="5.625" style="987" bestFit="1" customWidth="1"/>
    <col min="517" max="517" width="9.75" style="987" bestFit="1" customWidth="1"/>
    <col min="518" max="518" width="5.625" style="987" bestFit="1" customWidth="1"/>
    <col min="519" max="519" width="11.75" style="987" bestFit="1" customWidth="1"/>
    <col min="520" max="522" width="9.75" style="987" bestFit="1" customWidth="1"/>
    <col min="523" max="523" width="5.625" style="987" bestFit="1" customWidth="1"/>
    <col min="524" max="524" width="9.75" style="987" bestFit="1" customWidth="1"/>
    <col min="525" max="525" width="5.625" style="987" customWidth="1"/>
    <col min="526" max="526" width="10.625" style="987" bestFit="1" customWidth="1"/>
    <col min="527" max="527" width="10.375" style="987" bestFit="1" customWidth="1"/>
    <col min="528" max="768" width="9" style="987"/>
    <col min="769" max="769" width="13.25" style="987" customWidth="1"/>
    <col min="770" max="770" width="5.5" style="987" bestFit="1" customWidth="1"/>
    <col min="771" max="771" width="9.75" style="987" bestFit="1" customWidth="1"/>
    <col min="772" max="772" width="5.625" style="987" bestFit="1" customWidth="1"/>
    <col min="773" max="773" width="9.75" style="987" bestFit="1" customWidth="1"/>
    <col min="774" max="774" width="5.625" style="987" bestFit="1" customWidth="1"/>
    <col min="775" max="775" width="11.75" style="987" bestFit="1" customWidth="1"/>
    <col min="776" max="778" width="9.75" style="987" bestFit="1" customWidth="1"/>
    <col min="779" max="779" width="5.625" style="987" bestFit="1" customWidth="1"/>
    <col min="780" max="780" width="9.75" style="987" bestFit="1" customWidth="1"/>
    <col min="781" max="781" width="5.625" style="987" customWidth="1"/>
    <col min="782" max="782" width="10.625" style="987" bestFit="1" customWidth="1"/>
    <col min="783" max="783" width="10.375" style="987" bestFit="1" customWidth="1"/>
    <col min="784" max="1024" width="9" style="987"/>
    <col min="1025" max="1025" width="13.25" style="987" customWidth="1"/>
    <col min="1026" max="1026" width="5.5" style="987" bestFit="1" customWidth="1"/>
    <col min="1027" max="1027" width="9.75" style="987" bestFit="1" customWidth="1"/>
    <col min="1028" max="1028" width="5.625" style="987" bestFit="1" customWidth="1"/>
    <col min="1029" max="1029" width="9.75" style="987" bestFit="1" customWidth="1"/>
    <col min="1030" max="1030" width="5.625" style="987" bestFit="1" customWidth="1"/>
    <col min="1031" max="1031" width="11.75" style="987" bestFit="1" customWidth="1"/>
    <col min="1032" max="1034" width="9.75" style="987" bestFit="1" customWidth="1"/>
    <col min="1035" max="1035" width="5.625" style="987" bestFit="1" customWidth="1"/>
    <col min="1036" max="1036" width="9.75" style="987" bestFit="1" customWidth="1"/>
    <col min="1037" max="1037" width="5.625" style="987" customWidth="1"/>
    <col min="1038" max="1038" width="10.625" style="987" bestFit="1" customWidth="1"/>
    <col min="1039" max="1039" width="10.375" style="987" bestFit="1" customWidth="1"/>
    <col min="1040" max="1280" width="9" style="987"/>
    <col min="1281" max="1281" width="13.25" style="987" customWidth="1"/>
    <col min="1282" max="1282" width="5.5" style="987" bestFit="1" customWidth="1"/>
    <col min="1283" max="1283" width="9.75" style="987" bestFit="1" customWidth="1"/>
    <col min="1284" max="1284" width="5.625" style="987" bestFit="1" customWidth="1"/>
    <col min="1285" max="1285" width="9.75" style="987" bestFit="1" customWidth="1"/>
    <col min="1286" max="1286" width="5.625" style="987" bestFit="1" customWidth="1"/>
    <col min="1287" max="1287" width="11.75" style="987" bestFit="1" customWidth="1"/>
    <col min="1288" max="1290" width="9.75" style="987" bestFit="1" customWidth="1"/>
    <col min="1291" max="1291" width="5.625" style="987" bestFit="1" customWidth="1"/>
    <col min="1292" max="1292" width="9.75" style="987" bestFit="1" customWidth="1"/>
    <col min="1293" max="1293" width="5.625" style="987" customWidth="1"/>
    <col min="1294" max="1294" width="10.625" style="987" bestFit="1" customWidth="1"/>
    <col min="1295" max="1295" width="10.375" style="987" bestFit="1" customWidth="1"/>
    <col min="1296" max="1536" width="9" style="987"/>
    <col min="1537" max="1537" width="13.25" style="987" customWidth="1"/>
    <col min="1538" max="1538" width="5.5" style="987" bestFit="1" customWidth="1"/>
    <col min="1539" max="1539" width="9.75" style="987" bestFit="1" customWidth="1"/>
    <col min="1540" max="1540" width="5.625" style="987" bestFit="1" customWidth="1"/>
    <col min="1541" max="1541" width="9.75" style="987" bestFit="1" customWidth="1"/>
    <col min="1542" max="1542" width="5.625" style="987" bestFit="1" customWidth="1"/>
    <col min="1543" max="1543" width="11.75" style="987" bestFit="1" customWidth="1"/>
    <col min="1544" max="1546" width="9.75" style="987" bestFit="1" customWidth="1"/>
    <col min="1547" max="1547" width="5.625" style="987" bestFit="1" customWidth="1"/>
    <col min="1548" max="1548" width="9.75" style="987" bestFit="1" customWidth="1"/>
    <col min="1549" max="1549" width="5.625" style="987" customWidth="1"/>
    <col min="1550" max="1550" width="10.625" style="987" bestFit="1" customWidth="1"/>
    <col min="1551" max="1551" width="10.375" style="987" bestFit="1" customWidth="1"/>
    <col min="1552" max="1792" width="9" style="987"/>
    <col min="1793" max="1793" width="13.25" style="987" customWidth="1"/>
    <col min="1794" max="1794" width="5.5" style="987" bestFit="1" customWidth="1"/>
    <col min="1795" max="1795" width="9.75" style="987" bestFit="1" customWidth="1"/>
    <col min="1796" max="1796" width="5.625" style="987" bestFit="1" customWidth="1"/>
    <col min="1797" max="1797" width="9.75" style="987" bestFit="1" customWidth="1"/>
    <col min="1798" max="1798" width="5.625" style="987" bestFit="1" customWidth="1"/>
    <col min="1799" max="1799" width="11.75" style="987" bestFit="1" customWidth="1"/>
    <col min="1800" max="1802" width="9.75" style="987" bestFit="1" customWidth="1"/>
    <col min="1803" max="1803" width="5.625" style="987" bestFit="1" customWidth="1"/>
    <col min="1804" max="1804" width="9.75" style="987" bestFit="1" customWidth="1"/>
    <col min="1805" max="1805" width="5.625" style="987" customWidth="1"/>
    <col min="1806" max="1806" width="10.625" style="987" bestFit="1" customWidth="1"/>
    <col min="1807" max="1807" width="10.375" style="987" bestFit="1" customWidth="1"/>
    <col min="1808" max="2048" width="9" style="987"/>
    <col min="2049" max="2049" width="13.25" style="987" customWidth="1"/>
    <col min="2050" max="2050" width="5.5" style="987" bestFit="1" customWidth="1"/>
    <col min="2051" max="2051" width="9.75" style="987" bestFit="1" customWidth="1"/>
    <col min="2052" max="2052" width="5.625" style="987" bestFit="1" customWidth="1"/>
    <col min="2053" max="2053" width="9.75" style="987" bestFit="1" customWidth="1"/>
    <col min="2054" max="2054" width="5.625" style="987" bestFit="1" customWidth="1"/>
    <col min="2055" max="2055" width="11.75" style="987" bestFit="1" customWidth="1"/>
    <col min="2056" max="2058" width="9.75" style="987" bestFit="1" customWidth="1"/>
    <col min="2059" max="2059" width="5.625" style="987" bestFit="1" customWidth="1"/>
    <col min="2060" max="2060" width="9.75" style="987" bestFit="1" customWidth="1"/>
    <col min="2061" max="2061" width="5.625" style="987" customWidth="1"/>
    <col min="2062" max="2062" width="10.625" style="987" bestFit="1" customWidth="1"/>
    <col min="2063" max="2063" width="10.375" style="987" bestFit="1" customWidth="1"/>
    <col min="2064" max="2304" width="9" style="987"/>
    <col min="2305" max="2305" width="13.25" style="987" customWidth="1"/>
    <col min="2306" max="2306" width="5.5" style="987" bestFit="1" customWidth="1"/>
    <col min="2307" max="2307" width="9.75" style="987" bestFit="1" customWidth="1"/>
    <col min="2308" max="2308" width="5.625" style="987" bestFit="1" customWidth="1"/>
    <col min="2309" max="2309" width="9.75" style="987" bestFit="1" customWidth="1"/>
    <col min="2310" max="2310" width="5.625" style="987" bestFit="1" customWidth="1"/>
    <col min="2311" max="2311" width="11.75" style="987" bestFit="1" customWidth="1"/>
    <col min="2312" max="2314" width="9.75" style="987" bestFit="1" customWidth="1"/>
    <col min="2315" max="2315" width="5.625" style="987" bestFit="1" customWidth="1"/>
    <col min="2316" max="2316" width="9.75" style="987" bestFit="1" customWidth="1"/>
    <col min="2317" max="2317" width="5.625" style="987" customWidth="1"/>
    <col min="2318" max="2318" width="10.625" style="987" bestFit="1" customWidth="1"/>
    <col min="2319" max="2319" width="10.375" style="987" bestFit="1" customWidth="1"/>
    <col min="2320" max="2560" width="9" style="987"/>
    <col min="2561" max="2561" width="13.25" style="987" customWidth="1"/>
    <col min="2562" max="2562" width="5.5" style="987" bestFit="1" customWidth="1"/>
    <col min="2563" max="2563" width="9.75" style="987" bestFit="1" customWidth="1"/>
    <col min="2564" max="2564" width="5.625" style="987" bestFit="1" customWidth="1"/>
    <col min="2565" max="2565" width="9.75" style="987" bestFit="1" customWidth="1"/>
    <col min="2566" max="2566" width="5.625" style="987" bestFit="1" customWidth="1"/>
    <col min="2567" max="2567" width="11.75" style="987" bestFit="1" customWidth="1"/>
    <col min="2568" max="2570" width="9.75" style="987" bestFit="1" customWidth="1"/>
    <col min="2571" max="2571" width="5.625" style="987" bestFit="1" customWidth="1"/>
    <col min="2572" max="2572" width="9.75" style="987" bestFit="1" customWidth="1"/>
    <col min="2573" max="2573" width="5.625" style="987" customWidth="1"/>
    <col min="2574" max="2574" width="10.625" style="987" bestFit="1" customWidth="1"/>
    <col min="2575" max="2575" width="10.375" style="987" bestFit="1" customWidth="1"/>
    <col min="2576" max="2816" width="9" style="987"/>
    <col min="2817" max="2817" width="13.25" style="987" customWidth="1"/>
    <col min="2818" max="2818" width="5.5" style="987" bestFit="1" customWidth="1"/>
    <col min="2819" max="2819" width="9.75" style="987" bestFit="1" customWidth="1"/>
    <col min="2820" max="2820" width="5.625" style="987" bestFit="1" customWidth="1"/>
    <col min="2821" max="2821" width="9.75" style="987" bestFit="1" customWidth="1"/>
    <col min="2822" max="2822" width="5.625" style="987" bestFit="1" customWidth="1"/>
    <col min="2823" max="2823" width="11.75" style="987" bestFit="1" customWidth="1"/>
    <col min="2824" max="2826" width="9.75" style="987" bestFit="1" customWidth="1"/>
    <col min="2827" max="2827" width="5.625" style="987" bestFit="1" customWidth="1"/>
    <col min="2828" max="2828" width="9.75" style="987" bestFit="1" customWidth="1"/>
    <col min="2829" max="2829" width="5.625" style="987" customWidth="1"/>
    <col min="2830" max="2830" width="10.625" style="987" bestFit="1" customWidth="1"/>
    <col min="2831" max="2831" width="10.375" style="987" bestFit="1" customWidth="1"/>
    <col min="2832" max="3072" width="9" style="987"/>
    <col min="3073" max="3073" width="13.25" style="987" customWidth="1"/>
    <col min="3074" max="3074" width="5.5" style="987" bestFit="1" customWidth="1"/>
    <col min="3075" max="3075" width="9.75" style="987" bestFit="1" customWidth="1"/>
    <col min="3076" max="3076" width="5.625" style="987" bestFit="1" customWidth="1"/>
    <col min="3077" max="3077" width="9.75" style="987" bestFit="1" customWidth="1"/>
    <col min="3078" max="3078" width="5.625" style="987" bestFit="1" customWidth="1"/>
    <col min="3079" max="3079" width="11.75" style="987" bestFit="1" customWidth="1"/>
    <col min="3080" max="3082" width="9.75" style="987" bestFit="1" customWidth="1"/>
    <col min="3083" max="3083" width="5.625" style="987" bestFit="1" customWidth="1"/>
    <col min="3084" max="3084" width="9.75" style="987" bestFit="1" customWidth="1"/>
    <col min="3085" max="3085" width="5.625" style="987" customWidth="1"/>
    <col min="3086" max="3086" width="10.625" style="987" bestFit="1" customWidth="1"/>
    <col min="3087" max="3087" width="10.375" style="987" bestFit="1" customWidth="1"/>
    <col min="3088" max="3328" width="9" style="987"/>
    <col min="3329" max="3329" width="13.25" style="987" customWidth="1"/>
    <col min="3330" max="3330" width="5.5" style="987" bestFit="1" customWidth="1"/>
    <col min="3331" max="3331" width="9.75" style="987" bestFit="1" customWidth="1"/>
    <col min="3332" max="3332" width="5.625" style="987" bestFit="1" customWidth="1"/>
    <col min="3333" max="3333" width="9.75" style="987" bestFit="1" customWidth="1"/>
    <col min="3334" max="3334" width="5.625" style="987" bestFit="1" customWidth="1"/>
    <col min="3335" max="3335" width="11.75" style="987" bestFit="1" customWidth="1"/>
    <col min="3336" max="3338" width="9.75" style="987" bestFit="1" customWidth="1"/>
    <col min="3339" max="3339" width="5.625" style="987" bestFit="1" customWidth="1"/>
    <col min="3340" max="3340" width="9.75" style="987" bestFit="1" customWidth="1"/>
    <col min="3341" max="3341" width="5.625" style="987" customWidth="1"/>
    <col min="3342" max="3342" width="10.625" style="987" bestFit="1" customWidth="1"/>
    <col min="3343" max="3343" width="10.375" style="987" bestFit="1" customWidth="1"/>
    <col min="3344" max="3584" width="9" style="987"/>
    <col min="3585" max="3585" width="13.25" style="987" customWidth="1"/>
    <col min="3586" max="3586" width="5.5" style="987" bestFit="1" customWidth="1"/>
    <col min="3587" max="3587" width="9.75" style="987" bestFit="1" customWidth="1"/>
    <col min="3588" max="3588" width="5.625" style="987" bestFit="1" customWidth="1"/>
    <col min="3589" max="3589" width="9.75" style="987" bestFit="1" customWidth="1"/>
    <col min="3590" max="3590" width="5.625" style="987" bestFit="1" customWidth="1"/>
    <col min="3591" max="3591" width="11.75" style="987" bestFit="1" customWidth="1"/>
    <col min="3592" max="3594" width="9.75" style="987" bestFit="1" customWidth="1"/>
    <col min="3595" max="3595" width="5.625" style="987" bestFit="1" customWidth="1"/>
    <col min="3596" max="3596" width="9.75" style="987" bestFit="1" customWidth="1"/>
    <col min="3597" max="3597" width="5.625" style="987" customWidth="1"/>
    <col min="3598" max="3598" width="10.625" style="987" bestFit="1" customWidth="1"/>
    <col min="3599" max="3599" width="10.375" style="987" bestFit="1" customWidth="1"/>
    <col min="3600" max="3840" width="9" style="987"/>
    <col min="3841" max="3841" width="13.25" style="987" customWidth="1"/>
    <col min="3842" max="3842" width="5.5" style="987" bestFit="1" customWidth="1"/>
    <col min="3843" max="3843" width="9.75" style="987" bestFit="1" customWidth="1"/>
    <col min="3844" max="3844" width="5.625" style="987" bestFit="1" customWidth="1"/>
    <col min="3845" max="3845" width="9.75" style="987" bestFit="1" customWidth="1"/>
    <col min="3846" max="3846" width="5.625" style="987" bestFit="1" customWidth="1"/>
    <col min="3847" max="3847" width="11.75" style="987" bestFit="1" customWidth="1"/>
    <col min="3848" max="3850" width="9.75" style="987" bestFit="1" customWidth="1"/>
    <col min="3851" max="3851" width="5.625" style="987" bestFit="1" customWidth="1"/>
    <col min="3852" max="3852" width="9.75" style="987" bestFit="1" customWidth="1"/>
    <col min="3853" max="3853" width="5.625" style="987" customWidth="1"/>
    <col min="3854" max="3854" width="10.625" style="987" bestFit="1" customWidth="1"/>
    <col min="3855" max="3855" width="10.375" style="987" bestFit="1" customWidth="1"/>
    <col min="3856" max="4096" width="9" style="987"/>
    <col min="4097" max="4097" width="13.25" style="987" customWidth="1"/>
    <col min="4098" max="4098" width="5.5" style="987" bestFit="1" customWidth="1"/>
    <col min="4099" max="4099" width="9.75" style="987" bestFit="1" customWidth="1"/>
    <col min="4100" max="4100" width="5.625" style="987" bestFit="1" customWidth="1"/>
    <col min="4101" max="4101" width="9.75" style="987" bestFit="1" customWidth="1"/>
    <col min="4102" max="4102" width="5.625" style="987" bestFit="1" customWidth="1"/>
    <col min="4103" max="4103" width="11.75" style="987" bestFit="1" customWidth="1"/>
    <col min="4104" max="4106" width="9.75" style="987" bestFit="1" customWidth="1"/>
    <col min="4107" max="4107" width="5.625" style="987" bestFit="1" customWidth="1"/>
    <col min="4108" max="4108" width="9.75" style="987" bestFit="1" customWidth="1"/>
    <col min="4109" max="4109" width="5.625" style="987" customWidth="1"/>
    <col min="4110" max="4110" width="10.625" style="987" bestFit="1" customWidth="1"/>
    <col min="4111" max="4111" width="10.375" style="987" bestFit="1" customWidth="1"/>
    <col min="4112" max="4352" width="9" style="987"/>
    <col min="4353" max="4353" width="13.25" style="987" customWidth="1"/>
    <col min="4354" max="4354" width="5.5" style="987" bestFit="1" customWidth="1"/>
    <col min="4355" max="4355" width="9.75" style="987" bestFit="1" customWidth="1"/>
    <col min="4356" max="4356" width="5.625" style="987" bestFit="1" customWidth="1"/>
    <col min="4357" max="4357" width="9.75" style="987" bestFit="1" customWidth="1"/>
    <col min="4358" max="4358" width="5.625" style="987" bestFit="1" customWidth="1"/>
    <col min="4359" max="4359" width="11.75" style="987" bestFit="1" customWidth="1"/>
    <col min="4360" max="4362" width="9.75" style="987" bestFit="1" customWidth="1"/>
    <col min="4363" max="4363" width="5.625" style="987" bestFit="1" customWidth="1"/>
    <col min="4364" max="4364" width="9.75" style="987" bestFit="1" customWidth="1"/>
    <col min="4365" max="4365" width="5.625" style="987" customWidth="1"/>
    <col min="4366" max="4366" width="10.625" style="987" bestFit="1" customWidth="1"/>
    <col min="4367" max="4367" width="10.375" style="987" bestFit="1" customWidth="1"/>
    <col min="4368" max="4608" width="9" style="987"/>
    <col min="4609" max="4609" width="13.25" style="987" customWidth="1"/>
    <col min="4610" max="4610" width="5.5" style="987" bestFit="1" customWidth="1"/>
    <col min="4611" max="4611" width="9.75" style="987" bestFit="1" customWidth="1"/>
    <col min="4612" max="4612" width="5.625" style="987" bestFit="1" customWidth="1"/>
    <col min="4613" max="4613" width="9.75" style="987" bestFit="1" customWidth="1"/>
    <col min="4614" max="4614" width="5.625" style="987" bestFit="1" customWidth="1"/>
    <col min="4615" max="4615" width="11.75" style="987" bestFit="1" customWidth="1"/>
    <col min="4616" max="4618" width="9.75" style="987" bestFit="1" customWidth="1"/>
    <col min="4619" max="4619" width="5.625" style="987" bestFit="1" customWidth="1"/>
    <col min="4620" max="4620" width="9.75" style="987" bestFit="1" customWidth="1"/>
    <col min="4621" max="4621" width="5.625" style="987" customWidth="1"/>
    <col min="4622" max="4622" width="10.625" style="987" bestFit="1" customWidth="1"/>
    <col min="4623" max="4623" width="10.375" style="987" bestFit="1" customWidth="1"/>
    <col min="4624" max="4864" width="9" style="987"/>
    <col min="4865" max="4865" width="13.25" style="987" customWidth="1"/>
    <col min="4866" max="4866" width="5.5" style="987" bestFit="1" customWidth="1"/>
    <col min="4867" max="4867" width="9.75" style="987" bestFit="1" customWidth="1"/>
    <col min="4868" max="4868" width="5.625" style="987" bestFit="1" customWidth="1"/>
    <col min="4869" max="4869" width="9.75" style="987" bestFit="1" customWidth="1"/>
    <col min="4870" max="4870" width="5.625" style="987" bestFit="1" customWidth="1"/>
    <col min="4871" max="4871" width="11.75" style="987" bestFit="1" customWidth="1"/>
    <col min="4872" max="4874" width="9.75" style="987" bestFit="1" customWidth="1"/>
    <col min="4875" max="4875" width="5.625" style="987" bestFit="1" customWidth="1"/>
    <col min="4876" max="4876" width="9.75" style="987" bestFit="1" customWidth="1"/>
    <col min="4877" max="4877" width="5.625" style="987" customWidth="1"/>
    <col min="4878" max="4878" width="10.625" style="987" bestFit="1" customWidth="1"/>
    <col min="4879" max="4879" width="10.375" style="987" bestFit="1" customWidth="1"/>
    <col min="4880" max="5120" width="9" style="987"/>
    <col min="5121" max="5121" width="13.25" style="987" customWidth="1"/>
    <col min="5122" max="5122" width="5.5" style="987" bestFit="1" customWidth="1"/>
    <col min="5123" max="5123" width="9.75" style="987" bestFit="1" customWidth="1"/>
    <col min="5124" max="5124" width="5.625" style="987" bestFit="1" customWidth="1"/>
    <col min="5125" max="5125" width="9.75" style="987" bestFit="1" customWidth="1"/>
    <col min="5126" max="5126" width="5.625" style="987" bestFit="1" customWidth="1"/>
    <col min="5127" max="5127" width="11.75" style="987" bestFit="1" customWidth="1"/>
    <col min="5128" max="5130" width="9.75" style="987" bestFit="1" customWidth="1"/>
    <col min="5131" max="5131" width="5.625" style="987" bestFit="1" customWidth="1"/>
    <col min="5132" max="5132" width="9.75" style="987" bestFit="1" customWidth="1"/>
    <col min="5133" max="5133" width="5.625" style="987" customWidth="1"/>
    <col min="5134" max="5134" width="10.625" style="987" bestFit="1" customWidth="1"/>
    <col min="5135" max="5135" width="10.375" style="987" bestFit="1" customWidth="1"/>
    <col min="5136" max="5376" width="9" style="987"/>
    <col min="5377" max="5377" width="13.25" style="987" customWidth="1"/>
    <col min="5378" max="5378" width="5.5" style="987" bestFit="1" customWidth="1"/>
    <col min="5379" max="5379" width="9.75" style="987" bestFit="1" customWidth="1"/>
    <col min="5380" max="5380" width="5.625" style="987" bestFit="1" customWidth="1"/>
    <col min="5381" max="5381" width="9.75" style="987" bestFit="1" customWidth="1"/>
    <col min="5382" max="5382" width="5.625" style="987" bestFit="1" customWidth="1"/>
    <col min="5383" max="5383" width="11.75" style="987" bestFit="1" customWidth="1"/>
    <col min="5384" max="5386" width="9.75" style="987" bestFit="1" customWidth="1"/>
    <col min="5387" max="5387" width="5.625" style="987" bestFit="1" customWidth="1"/>
    <col min="5388" max="5388" width="9.75" style="987" bestFit="1" customWidth="1"/>
    <col min="5389" max="5389" width="5.625" style="987" customWidth="1"/>
    <col min="5390" max="5390" width="10.625" style="987" bestFit="1" customWidth="1"/>
    <col min="5391" max="5391" width="10.375" style="987" bestFit="1" customWidth="1"/>
    <col min="5392" max="5632" width="9" style="987"/>
    <col min="5633" max="5633" width="13.25" style="987" customWidth="1"/>
    <col min="5634" max="5634" width="5.5" style="987" bestFit="1" customWidth="1"/>
    <col min="5635" max="5635" width="9.75" style="987" bestFit="1" customWidth="1"/>
    <col min="5636" max="5636" width="5.625" style="987" bestFit="1" customWidth="1"/>
    <col min="5637" max="5637" width="9.75" style="987" bestFit="1" customWidth="1"/>
    <col min="5638" max="5638" width="5.625" style="987" bestFit="1" customWidth="1"/>
    <col min="5639" max="5639" width="11.75" style="987" bestFit="1" customWidth="1"/>
    <col min="5640" max="5642" width="9.75" style="987" bestFit="1" customWidth="1"/>
    <col min="5643" max="5643" width="5.625" style="987" bestFit="1" customWidth="1"/>
    <col min="5644" max="5644" width="9.75" style="987" bestFit="1" customWidth="1"/>
    <col min="5645" max="5645" width="5.625" style="987" customWidth="1"/>
    <col min="5646" max="5646" width="10.625" style="987" bestFit="1" customWidth="1"/>
    <col min="5647" max="5647" width="10.375" style="987" bestFit="1" customWidth="1"/>
    <col min="5648" max="5888" width="9" style="987"/>
    <col min="5889" max="5889" width="13.25" style="987" customWidth="1"/>
    <col min="5890" max="5890" width="5.5" style="987" bestFit="1" customWidth="1"/>
    <col min="5891" max="5891" width="9.75" style="987" bestFit="1" customWidth="1"/>
    <col min="5892" max="5892" width="5.625" style="987" bestFit="1" customWidth="1"/>
    <col min="5893" max="5893" width="9.75" style="987" bestFit="1" customWidth="1"/>
    <col min="5894" max="5894" width="5.625" style="987" bestFit="1" customWidth="1"/>
    <col min="5895" max="5895" width="11.75" style="987" bestFit="1" customWidth="1"/>
    <col min="5896" max="5898" width="9.75" style="987" bestFit="1" customWidth="1"/>
    <col min="5899" max="5899" width="5.625" style="987" bestFit="1" customWidth="1"/>
    <col min="5900" max="5900" width="9.75" style="987" bestFit="1" customWidth="1"/>
    <col min="5901" max="5901" width="5.625" style="987" customWidth="1"/>
    <col min="5902" max="5902" width="10.625" style="987" bestFit="1" customWidth="1"/>
    <col min="5903" max="5903" width="10.375" style="987" bestFit="1" customWidth="1"/>
    <col min="5904" max="6144" width="9" style="987"/>
    <col min="6145" max="6145" width="13.25" style="987" customWidth="1"/>
    <col min="6146" max="6146" width="5.5" style="987" bestFit="1" customWidth="1"/>
    <col min="6147" max="6147" width="9.75" style="987" bestFit="1" customWidth="1"/>
    <col min="6148" max="6148" width="5.625" style="987" bestFit="1" customWidth="1"/>
    <col min="6149" max="6149" width="9.75" style="987" bestFit="1" customWidth="1"/>
    <col min="6150" max="6150" width="5.625" style="987" bestFit="1" customWidth="1"/>
    <col min="6151" max="6151" width="11.75" style="987" bestFit="1" customWidth="1"/>
    <col min="6152" max="6154" width="9.75" style="987" bestFit="1" customWidth="1"/>
    <col min="6155" max="6155" width="5.625" style="987" bestFit="1" customWidth="1"/>
    <col min="6156" max="6156" width="9.75" style="987" bestFit="1" customWidth="1"/>
    <col min="6157" max="6157" width="5.625" style="987" customWidth="1"/>
    <col min="6158" max="6158" width="10.625" style="987" bestFit="1" customWidth="1"/>
    <col min="6159" max="6159" width="10.375" style="987" bestFit="1" customWidth="1"/>
    <col min="6160" max="6400" width="9" style="987"/>
    <col min="6401" max="6401" width="13.25" style="987" customWidth="1"/>
    <col min="6402" max="6402" width="5.5" style="987" bestFit="1" customWidth="1"/>
    <col min="6403" max="6403" width="9.75" style="987" bestFit="1" customWidth="1"/>
    <col min="6404" max="6404" width="5.625" style="987" bestFit="1" customWidth="1"/>
    <col min="6405" max="6405" width="9.75" style="987" bestFit="1" customWidth="1"/>
    <col min="6406" max="6406" width="5.625" style="987" bestFit="1" customWidth="1"/>
    <col min="6407" max="6407" width="11.75" style="987" bestFit="1" customWidth="1"/>
    <col min="6408" max="6410" width="9.75" style="987" bestFit="1" customWidth="1"/>
    <col min="6411" max="6411" width="5.625" style="987" bestFit="1" customWidth="1"/>
    <col min="6412" max="6412" width="9.75" style="987" bestFit="1" customWidth="1"/>
    <col min="6413" max="6413" width="5.625" style="987" customWidth="1"/>
    <col min="6414" max="6414" width="10.625" style="987" bestFit="1" customWidth="1"/>
    <col min="6415" max="6415" width="10.375" style="987" bestFit="1" customWidth="1"/>
    <col min="6416" max="6656" width="9" style="987"/>
    <col min="6657" max="6657" width="13.25" style="987" customWidth="1"/>
    <col min="6658" max="6658" width="5.5" style="987" bestFit="1" customWidth="1"/>
    <col min="6659" max="6659" width="9.75" style="987" bestFit="1" customWidth="1"/>
    <col min="6660" max="6660" width="5.625" style="987" bestFit="1" customWidth="1"/>
    <col min="6661" max="6661" width="9.75" style="987" bestFit="1" customWidth="1"/>
    <col min="6662" max="6662" width="5.625" style="987" bestFit="1" customWidth="1"/>
    <col min="6663" max="6663" width="11.75" style="987" bestFit="1" customWidth="1"/>
    <col min="6664" max="6666" width="9.75" style="987" bestFit="1" customWidth="1"/>
    <col min="6667" max="6667" width="5.625" style="987" bestFit="1" customWidth="1"/>
    <col min="6668" max="6668" width="9.75" style="987" bestFit="1" customWidth="1"/>
    <col min="6669" max="6669" width="5.625" style="987" customWidth="1"/>
    <col min="6670" max="6670" width="10.625" style="987" bestFit="1" customWidth="1"/>
    <col min="6671" max="6671" width="10.375" style="987" bestFit="1" customWidth="1"/>
    <col min="6672" max="6912" width="9" style="987"/>
    <col min="6913" max="6913" width="13.25" style="987" customWidth="1"/>
    <col min="6914" max="6914" width="5.5" style="987" bestFit="1" customWidth="1"/>
    <col min="6915" max="6915" width="9.75" style="987" bestFit="1" customWidth="1"/>
    <col min="6916" max="6916" width="5.625" style="987" bestFit="1" customWidth="1"/>
    <col min="6917" max="6917" width="9.75" style="987" bestFit="1" customWidth="1"/>
    <col min="6918" max="6918" width="5.625" style="987" bestFit="1" customWidth="1"/>
    <col min="6919" max="6919" width="11.75" style="987" bestFit="1" customWidth="1"/>
    <col min="6920" max="6922" width="9.75" style="987" bestFit="1" customWidth="1"/>
    <col min="6923" max="6923" width="5.625" style="987" bestFit="1" customWidth="1"/>
    <col min="6924" max="6924" width="9.75" style="987" bestFit="1" customWidth="1"/>
    <col min="6925" max="6925" width="5.625" style="987" customWidth="1"/>
    <col min="6926" max="6926" width="10.625" style="987" bestFit="1" customWidth="1"/>
    <col min="6927" max="6927" width="10.375" style="987" bestFit="1" customWidth="1"/>
    <col min="6928" max="7168" width="9" style="987"/>
    <col min="7169" max="7169" width="13.25" style="987" customWidth="1"/>
    <col min="7170" max="7170" width="5.5" style="987" bestFit="1" customWidth="1"/>
    <col min="7171" max="7171" width="9.75" style="987" bestFit="1" customWidth="1"/>
    <col min="7172" max="7172" width="5.625" style="987" bestFit="1" customWidth="1"/>
    <col min="7173" max="7173" width="9.75" style="987" bestFit="1" customWidth="1"/>
    <col min="7174" max="7174" width="5.625" style="987" bestFit="1" customWidth="1"/>
    <col min="7175" max="7175" width="11.75" style="987" bestFit="1" customWidth="1"/>
    <col min="7176" max="7178" width="9.75" style="987" bestFit="1" customWidth="1"/>
    <col min="7179" max="7179" width="5.625" style="987" bestFit="1" customWidth="1"/>
    <col min="7180" max="7180" width="9.75" style="987" bestFit="1" customWidth="1"/>
    <col min="7181" max="7181" width="5.625" style="987" customWidth="1"/>
    <col min="7182" max="7182" width="10.625" style="987" bestFit="1" customWidth="1"/>
    <col min="7183" max="7183" width="10.375" style="987" bestFit="1" customWidth="1"/>
    <col min="7184" max="7424" width="9" style="987"/>
    <col min="7425" max="7425" width="13.25" style="987" customWidth="1"/>
    <col min="7426" max="7426" width="5.5" style="987" bestFit="1" customWidth="1"/>
    <col min="7427" max="7427" width="9.75" style="987" bestFit="1" customWidth="1"/>
    <col min="7428" max="7428" width="5.625" style="987" bestFit="1" customWidth="1"/>
    <col min="7429" max="7429" width="9.75" style="987" bestFit="1" customWidth="1"/>
    <col min="7430" max="7430" width="5.625" style="987" bestFit="1" customWidth="1"/>
    <col min="7431" max="7431" width="11.75" style="987" bestFit="1" customWidth="1"/>
    <col min="7432" max="7434" width="9.75" style="987" bestFit="1" customWidth="1"/>
    <col min="7435" max="7435" width="5.625" style="987" bestFit="1" customWidth="1"/>
    <col min="7436" max="7436" width="9.75" style="987" bestFit="1" customWidth="1"/>
    <col min="7437" max="7437" width="5.625" style="987" customWidth="1"/>
    <col min="7438" max="7438" width="10.625" style="987" bestFit="1" customWidth="1"/>
    <col min="7439" max="7439" width="10.375" style="987" bestFit="1" customWidth="1"/>
    <col min="7440" max="7680" width="9" style="987"/>
    <col min="7681" max="7681" width="13.25" style="987" customWidth="1"/>
    <col min="7682" max="7682" width="5.5" style="987" bestFit="1" customWidth="1"/>
    <col min="7683" max="7683" width="9.75" style="987" bestFit="1" customWidth="1"/>
    <col min="7684" max="7684" width="5.625" style="987" bestFit="1" customWidth="1"/>
    <col min="7685" max="7685" width="9.75" style="987" bestFit="1" customWidth="1"/>
    <col min="7686" max="7686" width="5.625" style="987" bestFit="1" customWidth="1"/>
    <col min="7687" max="7687" width="11.75" style="987" bestFit="1" customWidth="1"/>
    <col min="7688" max="7690" width="9.75" style="987" bestFit="1" customWidth="1"/>
    <col min="7691" max="7691" width="5.625" style="987" bestFit="1" customWidth="1"/>
    <col min="7692" max="7692" width="9.75" style="987" bestFit="1" customWidth="1"/>
    <col min="7693" max="7693" width="5.625" style="987" customWidth="1"/>
    <col min="7694" max="7694" width="10.625" style="987" bestFit="1" customWidth="1"/>
    <col min="7695" max="7695" width="10.375" style="987" bestFit="1" customWidth="1"/>
    <col min="7696" max="7936" width="9" style="987"/>
    <col min="7937" max="7937" width="13.25" style="987" customWidth="1"/>
    <col min="7938" max="7938" width="5.5" style="987" bestFit="1" customWidth="1"/>
    <col min="7939" max="7939" width="9.75" style="987" bestFit="1" customWidth="1"/>
    <col min="7940" max="7940" width="5.625" style="987" bestFit="1" customWidth="1"/>
    <col min="7941" max="7941" width="9.75" style="987" bestFit="1" customWidth="1"/>
    <col min="7942" max="7942" width="5.625" style="987" bestFit="1" customWidth="1"/>
    <col min="7943" max="7943" width="11.75" style="987" bestFit="1" customWidth="1"/>
    <col min="7944" max="7946" width="9.75" style="987" bestFit="1" customWidth="1"/>
    <col min="7947" max="7947" width="5.625" style="987" bestFit="1" customWidth="1"/>
    <col min="7948" max="7948" width="9.75" style="987" bestFit="1" customWidth="1"/>
    <col min="7949" max="7949" width="5.625" style="987" customWidth="1"/>
    <col min="7950" max="7950" width="10.625" style="987" bestFit="1" customWidth="1"/>
    <col min="7951" max="7951" width="10.375" style="987" bestFit="1" customWidth="1"/>
    <col min="7952" max="8192" width="9" style="987"/>
    <col min="8193" max="8193" width="13.25" style="987" customWidth="1"/>
    <col min="8194" max="8194" width="5.5" style="987" bestFit="1" customWidth="1"/>
    <col min="8195" max="8195" width="9.75" style="987" bestFit="1" customWidth="1"/>
    <col min="8196" max="8196" width="5.625" style="987" bestFit="1" customWidth="1"/>
    <col min="8197" max="8197" width="9.75" style="987" bestFit="1" customWidth="1"/>
    <col min="8198" max="8198" width="5.625" style="987" bestFit="1" customWidth="1"/>
    <col min="8199" max="8199" width="11.75" style="987" bestFit="1" customWidth="1"/>
    <col min="8200" max="8202" width="9.75" style="987" bestFit="1" customWidth="1"/>
    <col min="8203" max="8203" width="5.625" style="987" bestFit="1" customWidth="1"/>
    <col min="8204" max="8204" width="9.75" style="987" bestFit="1" customWidth="1"/>
    <col min="8205" max="8205" width="5.625" style="987" customWidth="1"/>
    <col min="8206" max="8206" width="10.625" style="987" bestFit="1" customWidth="1"/>
    <col min="8207" max="8207" width="10.375" style="987" bestFit="1" customWidth="1"/>
    <col min="8208" max="8448" width="9" style="987"/>
    <col min="8449" max="8449" width="13.25" style="987" customWidth="1"/>
    <col min="8450" max="8450" width="5.5" style="987" bestFit="1" customWidth="1"/>
    <col min="8451" max="8451" width="9.75" style="987" bestFit="1" customWidth="1"/>
    <col min="8452" max="8452" width="5.625" style="987" bestFit="1" customWidth="1"/>
    <col min="8453" max="8453" width="9.75" style="987" bestFit="1" customWidth="1"/>
    <col min="8454" max="8454" width="5.625" style="987" bestFit="1" customWidth="1"/>
    <col min="8455" max="8455" width="11.75" style="987" bestFit="1" customWidth="1"/>
    <col min="8456" max="8458" width="9.75" style="987" bestFit="1" customWidth="1"/>
    <col min="8459" max="8459" width="5.625" style="987" bestFit="1" customWidth="1"/>
    <col min="8460" max="8460" width="9.75" style="987" bestFit="1" customWidth="1"/>
    <col min="8461" max="8461" width="5.625" style="987" customWidth="1"/>
    <col min="8462" max="8462" width="10.625" style="987" bestFit="1" customWidth="1"/>
    <col min="8463" max="8463" width="10.375" style="987" bestFit="1" customWidth="1"/>
    <col min="8464" max="8704" width="9" style="987"/>
    <col min="8705" max="8705" width="13.25" style="987" customWidth="1"/>
    <col min="8706" max="8706" width="5.5" style="987" bestFit="1" customWidth="1"/>
    <col min="8707" max="8707" width="9.75" style="987" bestFit="1" customWidth="1"/>
    <col min="8708" max="8708" width="5.625" style="987" bestFit="1" customWidth="1"/>
    <col min="8709" max="8709" width="9.75" style="987" bestFit="1" customWidth="1"/>
    <col min="8710" max="8710" width="5.625" style="987" bestFit="1" customWidth="1"/>
    <col min="8711" max="8711" width="11.75" style="987" bestFit="1" customWidth="1"/>
    <col min="8712" max="8714" width="9.75" style="987" bestFit="1" customWidth="1"/>
    <col min="8715" max="8715" width="5.625" style="987" bestFit="1" customWidth="1"/>
    <col min="8716" max="8716" width="9.75" style="987" bestFit="1" customWidth="1"/>
    <col min="8717" max="8717" width="5.625" style="987" customWidth="1"/>
    <col min="8718" max="8718" width="10.625" style="987" bestFit="1" customWidth="1"/>
    <col min="8719" max="8719" width="10.375" style="987" bestFit="1" customWidth="1"/>
    <col min="8720" max="8960" width="9" style="987"/>
    <col min="8961" max="8961" width="13.25" style="987" customWidth="1"/>
    <col min="8962" max="8962" width="5.5" style="987" bestFit="1" customWidth="1"/>
    <col min="8963" max="8963" width="9.75" style="987" bestFit="1" customWidth="1"/>
    <col min="8964" max="8964" width="5.625" style="987" bestFit="1" customWidth="1"/>
    <col min="8965" max="8965" width="9.75" style="987" bestFit="1" customWidth="1"/>
    <col min="8966" max="8966" width="5.625" style="987" bestFit="1" customWidth="1"/>
    <col min="8967" max="8967" width="11.75" style="987" bestFit="1" customWidth="1"/>
    <col min="8968" max="8970" width="9.75" style="987" bestFit="1" customWidth="1"/>
    <col min="8971" max="8971" width="5.625" style="987" bestFit="1" customWidth="1"/>
    <col min="8972" max="8972" width="9.75" style="987" bestFit="1" customWidth="1"/>
    <col min="8973" max="8973" width="5.625" style="987" customWidth="1"/>
    <col min="8974" max="8974" width="10.625" style="987" bestFit="1" customWidth="1"/>
    <col min="8975" max="8975" width="10.375" style="987" bestFit="1" customWidth="1"/>
    <col min="8976" max="9216" width="9" style="987"/>
    <col min="9217" max="9217" width="13.25" style="987" customWidth="1"/>
    <col min="9218" max="9218" width="5.5" style="987" bestFit="1" customWidth="1"/>
    <col min="9219" max="9219" width="9.75" style="987" bestFit="1" customWidth="1"/>
    <col min="9220" max="9220" width="5.625" style="987" bestFit="1" customWidth="1"/>
    <col min="9221" max="9221" width="9.75" style="987" bestFit="1" customWidth="1"/>
    <col min="9222" max="9222" width="5.625" style="987" bestFit="1" customWidth="1"/>
    <col min="9223" max="9223" width="11.75" style="987" bestFit="1" customWidth="1"/>
    <col min="9224" max="9226" width="9.75" style="987" bestFit="1" customWidth="1"/>
    <col min="9227" max="9227" width="5.625" style="987" bestFit="1" customWidth="1"/>
    <col min="9228" max="9228" width="9.75" style="987" bestFit="1" customWidth="1"/>
    <col min="9229" max="9229" width="5.625" style="987" customWidth="1"/>
    <col min="9230" max="9230" width="10.625" style="987" bestFit="1" customWidth="1"/>
    <col min="9231" max="9231" width="10.375" style="987" bestFit="1" customWidth="1"/>
    <col min="9232" max="9472" width="9" style="987"/>
    <col min="9473" max="9473" width="13.25" style="987" customWidth="1"/>
    <col min="9474" max="9474" width="5.5" style="987" bestFit="1" customWidth="1"/>
    <col min="9475" max="9475" width="9.75" style="987" bestFit="1" customWidth="1"/>
    <col min="9476" max="9476" width="5.625" style="987" bestFit="1" customWidth="1"/>
    <col min="9477" max="9477" width="9.75" style="987" bestFit="1" customWidth="1"/>
    <col min="9478" max="9478" width="5.625" style="987" bestFit="1" customWidth="1"/>
    <col min="9479" max="9479" width="11.75" style="987" bestFit="1" customWidth="1"/>
    <col min="9480" max="9482" width="9.75" style="987" bestFit="1" customWidth="1"/>
    <col min="9483" max="9483" width="5.625" style="987" bestFit="1" customWidth="1"/>
    <col min="9484" max="9484" width="9.75" style="987" bestFit="1" customWidth="1"/>
    <col min="9485" max="9485" width="5.625" style="987" customWidth="1"/>
    <col min="9486" max="9486" width="10.625" style="987" bestFit="1" customWidth="1"/>
    <col min="9487" max="9487" width="10.375" style="987" bestFit="1" customWidth="1"/>
    <col min="9488" max="9728" width="9" style="987"/>
    <col min="9729" max="9729" width="13.25" style="987" customWidth="1"/>
    <col min="9730" max="9730" width="5.5" style="987" bestFit="1" customWidth="1"/>
    <col min="9731" max="9731" width="9.75" style="987" bestFit="1" customWidth="1"/>
    <col min="9732" max="9732" width="5.625" style="987" bestFit="1" customWidth="1"/>
    <col min="9733" max="9733" width="9.75" style="987" bestFit="1" customWidth="1"/>
    <col min="9734" max="9734" width="5.625" style="987" bestFit="1" customWidth="1"/>
    <col min="9735" max="9735" width="11.75" style="987" bestFit="1" customWidth="1"/>
    <col min="9736" max="9738" width="9.75" style="987" bestFit="1" customWidth="1"/>
    <col min="9739" max="9739" width="5.625" style="987" bestFit="1" customWidth="1"/>
    <col min="9740" max="9740" width="9.75" style="987" bestFit="1" customWidth="1"/>
    <col min="9741" max="9741" width="5.625" style="987" customWidth="1"/>
    <col min="9742" max="9742" width="10.625" style="987" bestFit="1" customWidth="1"/>
    <col min="9743" max="9743" width="10.375" style="987" bestFit="1" customWidth="1"/>
    <col min="9744" max="9984" width="9" style="987"/>
    <col min="9985" max="9985" width="13.25" style="987" customWidth="1"/>
    <col min="9986" max="9986" width="5.5" style="987" bestFit="1" customWidth="1"/>
    <col min="9987" max="9987" width="9.75" style="987" bestFit="1" customWidth="1"/>
    <col min="9988" max="9988" width="5.625" style="987" bestFit="1" customWidth="1"/>
    <col min="9989" max="9989" width="9.75" style="987" bestFit="1" customWidth="1"/>
    <col min="9990" max="9990" width="5.625" style="987" bestFit="1" customWidth="1"/>
    <col min="9991" max="9991" width="11.75" style="987" bestFit="1" customWidth="1"/>
    <col min="9992" max="9994" width="9.75" style="987" bestFit="1" customWidth="1"/>
    <col min="9995" max="9995" width="5.625" style="987" bestFit="1" customWidth="1"/>
    <col min="9996" max="9996" width="9.75" style="987" bestFit="1" customWidth="1"/>
    <col min="9997" max="9997" width="5.625" style="987" customWidth="1"/>
    <col min="9998" max="9998" width="10.625" style="987" bestFit="1" customWidth="1"/>
    <col min="9999" max="9999" width="10.375" style="987" bestFit="1" customWidth="1"/>
    <col min="10000" max="10240" width="9" style="987"/>
    <col min="10241" max="10241" width="13.25" style="987" customWidth="1"/>
    <col min="10242" max="10242" width="5.5" style="987" bestFit="1" customWidth="1"/>
    <col min="10243" max="10243" width="9.75" style="987" bestFit="1" customWidth="1"/>
    <col min="10244" max="10244" width="5.625" style="987" bestFit="1" customWidth="1"/>
    <col min="10245" max="10245" width="9.75" style="987" bestFit="1" customWidth="1"/>
    <col min="10246" max="10246" width="5.625" style="987" bestFit="1" customWidth="1"/>
    <col min="10247" max="10247" width="11.75" style="987" bestFit="1" customWidth="1"/>
    <col min="10248" max="10250" width="9.75" style="987" bestFit="1" customWidth="1"/>
    <col min="10251" max="10251" width="5.625" style="987" bestFit="1" customWidth="1"/>
    <col min="10252" max="10252" width="9.75" style="987" bestFit="1" customWidth="1"/>
    <col min="10253" max="10253" width="5.625" style="987" customWidth="1"/>
    <col min="10254" max="10254" width="10.625" style="987" bestFit="1" customWidth="1"/>
    <col min="10255" max="10255" width="10.375" style="987" bestFit="1" customWidth="1"/>
    <col min="10256" max="10496" width="9" style="987"/>
    <col min="10497" max="10497" width="13.25" style="987" customWidth="1"/>
    <col min="10498" max="10498" width="5.5" style="987" bestFit="1" customWidth="1"/>
    <col min="10499" max="10499" width="9.75" style="987" bestFit="1" customWidth="1"/>
    <col min="10500" max="10500" width="5.625" style="987" bestFit="1" customWidth="1"/>
    <col min="10501" max="10501" width="9.75" style="987" bestFit="1" customWidth="1"/>
    <col min="10502" max="10502" width="5.625" style="987" bestFit="1" customWidth="1"/>
    <col min="10503" max="10503" width="11.75" style="987" bestFit="1" customWidth="1"/>
    <col min="10504" max="10506" width="9.75" style="987" bestFit="1" customWidth="1"/>
    <col min="10507" max="10507" width="5.625" style="987" bestFit="1" customWidth="1"/>
    <col min="10508" max="10508" width="9.75" style="987" bestFit="1" customWidth="1"/>
    <col min="10509" max="10509" width="5.625" style="987" customWidth="1"/>
    <col min="10510" max="10510" width="10.625" style="987" bestFit="1" customWidth="1"/>
    <col min="10511" max="10511" width="10.375" style="987" bestFit="1" customWidth="1"/>
    <col min="10512" max="10752" width="9" style="987"/>
    <col min="10753" max="10753" width="13.25" style="987" customWidth="1"/>
    <col min="10754" max="10754" width="5.5" style="987" bestFit="1" customWidth="1"/>
    <col min="10755" max="10755" width="9.75" style="987" bestFit="1" customWidth="1"/>
    <col min="10756" max="10756" width="5.625" style="987" bestFit="1" customWidth="1"/>
    <col min="10757" max="10757" width="9.75" style="987" bestFit="1" customWidth="1"/>
    <col min="10758" max="10758" width="5.625" style="987" bestFit="1" customWidth="1"/>
    <col min="10759" max="10759" width="11.75" style="987" bestFit="1" customWidth="1"/>
    <col min="10760" max="10762" width="9.75" style="987" bestFit="1" customWidth="1"/>
    <col min="10763" max="10763" width="5.625" style="987" bestFit="1" customWidth="1"/>
    <col min="10764" max="10764" width="9.75" style="987" bestFit="1" customWidth="1"/>
    <col min="10765" max="10765" width="5.625" style="987" customWidth="1"/>
    <col min="10766" max="10766" width="10.625" style="987" bestFit="1" customWidth="1"/>
    <col min="10767" max="10767" width="10.375" style="987" bestFit="1" customWidth="1"/>
    <col min="10768" max="11008" width="9" style="987"/>
    <col min="11009" max="11009" width="13.25" style="987" customWidth="1"/>
    <col min="11010" max="11010" width="5.5" style="987" bestFit="1" customWidth="1"/>
    <col min="11011" max="11011" width="9.75" style="987" bestFit="1" customWidth="1"/>
    <col min="11012" max="11012" width="5.625" style="987" bestFit="1" customWidth="1"/>
    <col min="11013" max="11013" width="9.75" style="987" bestFit="1" customWidth="1"/>
    <col min="11014" max="11014" width="5.625" style="987" bestFit="1" customWidth="1"/>
    <col min="11015" max="11015" width="11.75" style="987" bestFit="1" customWidth="1"/>
    <col min="11016" max="11018" width="9.75" style="987" bestFit="1" customWidth="1"/>
    <col min="11019" max="11019" width="5.625" style="987" bestFit="1" customWidth="1"/>
    <col min="11020" max="11020" width="9.75" style="987" bestFit="1" customWidth="1"/>
    <col min="11021" max="11021" width="5.625" style="987" customWidth="1"/>
    <col min="11022" max="11022" width="10.625" style="987" bestFit="1" customWidth="1"/>
    <col min="11023" max="11023" width="10.375" style="987" bestFit="1" customWidth="1"/>
    <col min="11024" max="11264" width="9" style="987"/>
    <col min="11265" max="11265" width="13.25" style="987" customWidth="1"/>
    <col min="11266" max="11266" width="5.5" style="987" bestFit="1" customWidth="1"/>
    <col min="11267" max="11267" width="9.75" style="987" bestFit="1" customWidth="1"/>
    <col min="11268" max="11268" width="5.625" style="987" bestFit="1" customWidth="1"/>
    <col min="11269" max="11269" width="9.75" style="987" bestFit="1" customWidth="1"/>
    <col min="11270" max="11270" width="5.625" style="987" bestFit="1" customWidth="1"/>
    <col min="11271" max="11271" width="11.75" style="987" bestFit="1" customWidth="1"/>
    <col min="11272" max="11274" width="9.75" style="987" bestFit="1" customWidth="1"/>
    <col min="11275" max="11275" width="5.625" style="987" bestFit="1" customWidth="1"/>
    <col min="11276" max="11276" width="9.75" style="987" bestFit="1" customWidth="1"/>
    <col min="11277" max="11277" width="5.625" style="987" customWidth="1"/>
    <col min="11278" max="11278" width="10.625" style="987" bestFit="1" customWidth="1"/>
    <col min="11279" max="11279" width="10.375" style="987" bestFit="1" customWidth="1"/>
    <col min="11280" max="11520" width="9" style="987"/>
    <col min="11521" max="11521" width="13.25" style="987" customWidth="1"/>
    <col min="11522" max="11522" width="5.5" style="987" bestFit="1" customWidth="1"/>
    <col min="11523" max="11523" width="9.75" style="987" bestFit="1" customWidth="1"/>
    <col min="11524" max="11524" width="5.625" style="987" bestFit="1" customWidth="1"/>
    <col min="11525" max="11525" width="9.75" style="987" bestFit="1" customWidth="1"/>
    <col min="11526" max="11526" width="5.625" style="987" bestFit="1" customWidth="1"/>
    <col min="11527" max="11527" width="11.75" style="987" bestFit="1" customWidth="1"/>
    <col min="11528" max="11530" width="9.75" style="987" bestFit="1" customWidth="1"/>
    <col min="11531" max="11531" width="5.625" style="987" bestFit="1" customWidth="1"/>
    <col min="11532" max="11532" width="9.75" style="987" bestFit="1" customWidth="1"/>
    <col min="11533" max="11533" width="5.625" style="987" customWidth="1"/>
    <col min="11534" max="11534" width="10.625" style="987" bestFit="1" customWidth="1"/>
    <col min="11535" max="11535" width="10.375" style="987" bestFit="1" customWidth="1"/>
    <col min="11536" max="11776" width="9" style="987"/>
    <col min="11777" max="11777" width="13.25" style="987" customWidth="1"/>
    <col min="11778" max="11778" width="5.5" style="987" bestFit="1" customWidth="1"/>
    <col min="11779" max="11779" width="9.75" style="987" bestFit="1" customWidth="1"/>
    <col min="11780" max="11780" width="5.625" style="987" bestFit="1" customWidth="1"/>
    <col min="11781" max="11781" width="9.75" style="987" bestFit="1" customWidth="1"/>
    <col min="11782" max="11782" width="5.625" style="987" bestFit="1" customWidth="1"/>
    <col min="11783" max="11783" width="11.75" style="987" bestFit="1" customWidth="1"/>
    <col min="11784" max="11786" width="9.75" style="987" bestFit="1" customWidth="1"/>
    <col min="11787" max="11787" width="5.625" style="987" bestFit="1" customWidth="1"/>
    <col min="11788" max="11788" width="9.75" style="987" bestFit="1" customWidth="1"/>
    <col min="11789" max="11789" width="5.625" style="987" customWidth="1"/>
    <col min="11790" max="11790" width="10.625" style="987" bestFit="1" customWidth="1"/>
    <col min="11791" max="11791" width="10.375" style="987" bestFit="1" customWidth="1"/>
    <col min="11792" max="12032" width="9" style="987"/>
    <col min="12033" max="12033" width="13.25" style="987" customWidth="1"/>
    <col min="12034" max="12034" width="5.5" style="987" bestFit="1" customWidth="1"/>
    <col min="12035" max="12035" width="9.75" style="987" bestFit="1" customWidth="1"/>
    <col min="12036" max="12036" width="5.625" style="987" bestFit="1" customWidth="1"/>
    <col min="12037" max="12037" width="9.75" style="987" bestFit="1" customWidth="1"/>
    <col min="12038" max="12038" width="5.625" style="987" bestFit="1" customWidth="1"/>
    <col min="12039" max="12039" width="11.75" style="987" bestFit="1" customWidth="1"/>
    <col min="12040" max="12042" width="9.75" style="987" bestFit="1" customWidth="1"/>
    <col min="12043" max="12043" width="5.625" style="987" bestFit="1" customWidth="1"/>
    <col min="12044" max="12044" width="9.75" style="987" bestFit="1" customWidth="1"/>
    <col min="12045" max="12045" width="5.625" style="987" customWidth="1"/>
    <col min="12046" max="12046" width="10.625" style="987" bestFit="1" customWidth="1"/>
    <col min="12047" max="12047" width="10.375" style="987" bestFit="1" customWidth="1"/>
    <col min="12048" max="12288" width="9" style="987"/>
    <col min="12289" max="12289" width="13.25" style="987" customWidth="1"/>
    <col min="12290" max="12290" width="5.5" style="987" bestFit="1" customWidth="1"/>
    <col min="12291" max="12291" width="9.75" style="987" bestFit="1" customWidth="1"/>
    <col min="12292" max="12292" width="5.625" style="987" bestFit="1" customWidth="1"/>
    <col min="12293" max="12293" width="9.75" style="987" bestFit="1" customWidth="1"/>
    <col min="12294" max="12294" width="5.625" style="987" bestFit="1" customWidth="1"/>
    <col min="12295" max="12295" width="11.75" style="987" bestFit="1" customWidth="1"/>
    <col min="12296" max="12298" width="9.75" style="987" bestFit="1" customWidth="1"/>
    <col min="12299" max="12299" width="5.625" style="987" bestFit="1" customWidth="1"/>
    <col min="12300" max="12300" width="9.75" style="987" bestFit="1" customWidth="1"/>
    <col min="12301" max="12301" width="5.625" style="987" customWidth="1"/>
    <col min="12302" max="12302" width="10.625" style="987" bestFit="1" customWidth="1"/>
    <col min="12303" max="12303" width="10.375" style="987" bestFit="1" customWidth="1"/>
    <col min="12304" max="12544" width="9" style="987"/>
    <col min="12545" max="12545" width="13.25" style="987" customWidth="1"/>
    <col min="12546" max="12546" width="5.5" style="987" bestFit="1" customWidth="1"/>
    <col min="12547" max="12547" width="9.75" style="987" bestFit="1" customWidth="1"/>
    <col min="12548" max="12548" width="5.625" style="987" bestFit="1" customWidth="1"/>
    <col min="12549" max="12549" width="9.75" style="987" bestFit="1" customWidth="1"/>
    <col min="12550" max="12550" width="5.625" style="987" bestFit="1" customWidth="1"/>
    <col min="12551" max="12551" width="11.75" style="987" bestFit="1" customWidth="1"/>
    <col min="12552" max="12554" width="9.75" style="987" bestFit="1" customWidth="1"/>
    <col min="12555" max="12555" width="5.625" style="987" bestFit="1" customWidth="1"/>
    <col min="12556" max="12556" width="9.75" style="987" bestFit="1" customWidth="1"/>
    <col min="12557" max="12557" width="5.625" style="987" customWidth="1"/>
    <col min="12558" max="12558" width="10.625" style="987" bestFit="1" customWidth="1"/>
    <col min="12559" max="12559" width="10.375" style="987" bestFit="1" customWidth="1"/>
    <col min="12560" max="12800" width="9" style="987"/>
    <col min="12801" max="12801" width="13.25" style="987" customWidth="1"/>
    <col min="12802" max="12802" width="5.5" style="987" bestFit="1" customWidth="1"/>
    <col min="12803" max="12803" width="9.75" style="987" bestFit="1" customWidth="1"/>
    <col min="12804" max="12804" width="5.625" style="987" bestFit="1" customWidth="1"/>
    <col min="12805" max="12805" width="9.75" style="987" bestFit="1" customWidth="1"/>
    <col min="12806" max="12806" width="5.625" style="987" bestFit="1" customWidth="1"/>
    <col min="12807" max="12807" width="11.75" style="987" bestFit="1" customWidth="1"/>
    <col min="12808" max="12810" width="9.75" style="987" bestFit="1" customWidth="1"/>
    <col min="12811" max="12811" width="5.625" style="987" bestFit="1" customWidth="1"/>
    <col min="12812" max="12812" width="9.75" style="987" bestFit="1" customWidth="1"/>
    <col min="12813" max="12813" width="5.625" style="987" customWidth="1"/>
    <col min="12814" max="12814" width="10.625" style="987" bestFit="1" customWidth="1"/>
    <col min="12815" max="12815" width="10.375" style="987" bestFit="1" customWidth="1"/>
    <col min="12816" max="13056" width="9" style="987"/>
    <col min="13057" max="13057" width="13.25" style="987" customWidth="1"/>
    <col min="13058" max="13058" width="5.5" style="987" bestFit="1" customWidth="1"/>
    <col min="13059" max="13059" width="9.75" style="987" bestFit="1" customWidth="1"/>
    <col min="13060" max="13060" width="5.625" style="987" bestFit="1" customWidth="1"/>
    <col min="13061" max="13061" width="9.75" style="987" bestFit="1" customWidth="1"/>
    <col min="13062" max="13062" width="5.625" style="987" bestFit="1" customWidth="1"/>
    <col min="13063" max="13063" width="11.75" style="987" bestFit="1" customWidth="1"/>
    <col min="13064" max="13066" width="9.75" style="987" bestFit="1" customWidth="1"/>
    <col min="13067" max="13067" width="5.625" style="987" bestFit="1" customWidth="1"/>
    <col min="13068" max="13068" width="9.75" style="987" bestFit="1" customWidth="1"/>
    <col min="13069" max="13069" width="5.625" style="987" customWidth="1"/>
    <col min="13070" max="13070" width="10.625" style="987" bestFit="1" customWidth="1"/>
    <col min="13071" max="13071" width="10.375" style="987" bestFit="1" customWidth="1"/>
    <col min="13072" max="13312" width="9" style="987"/>
    <col min="13313" max="13313" width="13.25" style="987" customWidth="1"/>
    <col min="13314" max="13314" width="5.5" style="987" bestFit="1" customWidth="1"/>
    <col min="13315" max="13315" width="9.75" style="987" bestFit="1" customWidth="1"/>
    <col min="13316" max="13316" width="5.625" style="987" bestFit="1" customWidth="1"/>
    <col min="13317" max="13317" width="9.75" style="987" bestFit="1" customWidth="1"/>
    <col min="13318" max="13318" width="5.625" style="987" bestFit="1" customWidth="1"/>
    <col min="13319" max="13319" width="11.75" style="987" bestFit="1" customWidth="1"/>
    <col min="13320" max="13322" width="9.75" style="987" bestFit="1" customWidth="1"/>
    <col min="13323" max="13323" width="5.625" style="987" bestFit="1" customWidth="1"/>
    <col min="13324" max="13324" width="9.75" style="987" bestFit="1" customWidth="1"/>
    <col min="13325" max="13325" width="5.625" style="987" customWidth="1"/>
    <col min="13326" max="13326" width="10.625" style="987" bestFit="1" customWidth="1"/>
    <col min="13327" max="13327" width="10.375" style="987" bestFit="1" customWidth="1"/>
    <col min="13328" max="13568" width="9" style="987"/>
    <col min="13569" max="13569" width="13.25" style="987" customWidth="1"/>
    <col min="13570" max="13570" width="5.5" style="987" bestFit="1" customWidth="1"/>
    <col min="13571" max="13571" width="9.75" style="987" bestFit="1" customWidth="1"/>
    <col min="13572" max="13572" width="5.625" style="987" bestFit="1" customWidth="1"/>
    <col min="13573" max="13573" width="9.75" style="987" bestFit="1" customWidth="1"/>
    <col min="13574" max="13574" width="5.625" style="987" bestFit="1" customWidth="1"/>
    <col min="13575" max="13575" width="11.75" style="987" bestFit="1" customWidth="1"/>
    <col min="13576" max="13578" width="9.75" style="987" bestFit="1" customWidth="1"/>
    <col min="13579" max="13579" width="5.625" style="987" bestFit="1" customWidth="1"/>
    <col min="13580" max="13580" width="9.75" style="987" bestFit="1" customWidth="1"/>
    <col min="13581" max="13581" width="5.625" style="987" customWidth="1"/>
    <col min="13582" max="13582" width="10.625" style="987" bestFit="1" customWidth="1"/>
    <col min="13583" max="13583" width="10.375" style="987" bestFit="1" customWidth="1"/>
    <col min="13584" max="13824" width="9" style="987"/>
    <col min="13825" max="13825" width="13.25" style="987" customWidth="1"/>
    <col min="13826" max="13826" width="5.5" style="987" bestFit="1" customWidth="1"/>
    <col min="13827" max="13827" width="9.75" style="987" bestFit="1" customWidth="1"/>
    <col min="13828" max="13828" width="5.625" style="987" bestFit="1" customWidth="1"/>
    <col min="13829" max="13829" width="9.75" style="987" bestFit="1" customWidth="1"/>
    <col min="13830" max="13830" width="5.625" style="987" bestFit="1" customWidth="1"/>
    <col min="13831" max="13831" width="11.75" style="987" bestFit="1" customWidth="1"/>
    <col min="13832" max="13834" width="9.75" style="987" bestFit="1" customWidth="1"/>
    <col min="13835" max="13835" width="5.625" style="987" bestFit="1" customWidth="1"/>
    <col min="13836" max="13836" width="9.75" style="987" bestFit="1" customWidth="1"/>
    <col min="13837" max="13837" width="5.625" style="987" customWidth="1"/>
    <col min="13838" max="13838" width="10.625" style="987" bestFit="1" customWidth="1"/>
    <col min="13839" max="13839" width="10.375" style="987" bestFit="1" customWidth="1"/>
    <col min="13840" max="14080" width="9" style="987"/>
    <col min="14081" max="14081" width="13.25" style="987" customWidth="1"/>
    <col min="14082" max="14082" width="5.5" style="987" bestFit="1" customWidth="1"/>
    <col min="14083" max="14083" width="9.75" style="987" bestFit="1" customWidth="1"/>
    <col min="14084" max="14084" width="5.625" style="987" bestFit="1" customWidth="1"/>
    <col min="14085" max="14085" width="9.75" style="987" bestFit="1" customWidth="1"/>
    <col min="14086" max="14086" width="5.625" style="987" bestFit="1" customWidth="1"/>
    <col min="14087" max="14087" width="11.75" style="987" bestFit="1" customWidth="1"/>
    <col min="14088" max="14090" width="9.75" style="987" bestFit="1" customWidth="1"/>
    <col min="14091" max="14091" width="5.625" style="987" bestFit="1" customWidth="1"/>
    <col min="14092" max="14092" width="9.75" style="987" bestFit="1" customWidth="1"/>
    <col min="14093" max="14093" width="5.625" style="987" customWidth="1"/>
    <col min="14094" max="14094" width="10.625" style="987" bestFit="1" customWidth="1"/>
    <col min="14095" max="14095" width="10.375" style="987" bestFit="1" customWidth="1"/>
    <col min="14096" max="14336" width="9" style="987"/>
    <col min="14337" max="14337" width="13.25" style="987" customWidth="1"/>
    <col min="14338" max="14338" width="5.5" style="987" bestFit="1" customWidth="1"/>
    <col min="14339" max="14339" width="9.75" style="987" bestFit="1" customWidth="1"/>
    <col min="14340" max="14340" width="5.625" style="987" bestFit="1" customWidth="1"/>
    <col min="14341" max="14341" width="9.75" style="987" bestFit="1" customWidth="1"/>
    <col min="14342" max="14342" width="5.625" style="987" bestFit="1" customWidth="1"/>
    <col min="14343" max="14343" width="11.75" style="987" bestFit="1" customWidth="1"/>
    <col min="14344" max="14346" width="9.75" style="987" bestFit="1" customWidth="1"/>
    <col min="14347" max="14347" width="5.625" style="987" bestFit="1" customWidth="1"/>
    <col min="14348" max="14348" width="9.75" style="987" bestFit="1" customWidth="1"/>
    <col min="14349" max="14349" width="5.625" style="987" customWidth="1"/>
    <col min="14350" max="14350" width="10.625" style="987" bestFit="1" customWidth="1"/>
    <col min="14351" max="14351" width="10.375" style="987" bestFit="1" customWidth="1"/>
    <col min="14352" max="14592" width="9" style="987"/>
    <col min="14593" max="14593" width="13.25" style="987" customWidth="1"/>
    <col min="14594" max="14594" width="5.5" style="987" bestFit="1" customWidth="1"/>
    <col min="14595" max="14595" width="9.75" style="987" bestFit="1" customWidth="1"/>
    <col min="14596" max="14596" width="5.625" style="987" bestFit="1" customWidth="1"/>
    <col min="14597" max="14597" width="9.75" style="987" bestFit="1" customWidth="1"/>
    <col min="14598" max="14598" width="5.625" style="987" bestFit="1" customWidth="1"/>
    <col min="14599" max="14599" width="11.75" style="987" bestFit="1" customWidth="1"/>
    <col min="14600" max="14602" width="9.75" style="987" bestFit="1" customWidth="1"/>
    <col min="14603" max="14603" width="5.625" style="987" bestFit="1" customWidth="1"/>
    <col min="14604" max="14604" width="9.75" style="987" bestFit="1" customWidth="1"/>
    <col min="14605" max="14605" width="5.625" style="987" customWidth="1"/>
    <col min="14606" max="14606" width="10.625" style="987" bestFit="1" customWidth="1"/>
    <col min="14607" max="14607" width="10.375" style="987" bestFit="1" customWidth="1"/>
    <col min="14608" max="14848" width="9" style="987"/>
    <col min="14849" max="14849" width="13.25" style="987" customWidth="1"/>
    <col min="14850" max="14850" width="5.5" style="987" bestFit="1" customWidth="1"/>
    <col min="14851" max="14851" width="9.75" style="987" bestFit="1" customWidth="1"/>
    <col min="14852" max="14852" width="5.625" style="987" bestFit="1" customWidth="1"/>
    <col min="14853" max="14853" width="9.75" style="987" bestFit="1" customWidth="1"/>
    <col min="14854" max="14854" width="5.625" style="987" bestFit="1" customWidth="1"/>
    <col min="14855" max="14855" width="11.75" style="987" bestFit="1" customWidth="1"/>
    <col min="14856" max="14858" width="9.75" style="987" bestFit="1" customWidth="1"/>
    <col min="14859" max="14859" width="5.625" style="987" bestFit="1" customWidth="1"/>
    <col min="14860" max="14860" width="9.75" style="987" bestFit="1" customWidth="1"/>
    <col min="14861" max="14861" width="5.625" style="987" customWidth="1"/>
    <col min="14862" max="14862" width="10.625" style="987" bestFit="1" customWidth="1"/>
    <col min="14863" max="14863" width="10.375" style="987" bestFit="1" customWidth="1"/>
    <col min="14864" max="15104" width="9" style="987"/>
    <col min="15105" max="15105" width="13.25" style="987" customWidth="1"/>
    <col min="15106" max="15106" width="5.5" style="987" bestFit="1" customWidth="1"/>
    <col min="15107" max="15107" width="9.75" style="987" bestFit="1" customWidth="1"/>
    <col min="15108" max="15108" width="5.625" style="987" bestFit="1" customWidth="1"/>
    <col min="15109" max="15109" width="9.75" style="987" bestFit="1" customWidth="1"/>
    <col min="15110" max="15110" width="5.625" style="987" bestFit="1" customWidth="1"/>
    <col min="15111" max="15111" width="11.75" style="987" bestFit="1" customWidth="1"/>
    <col min="15112" max="15114" width="9.75" style="987" bestFit="1" customWidth="1"/>
    <col min="15115" max="15115" width="5.625" style="987" bestFit="1" customWidth="1"/>
    <col min="15116" max="15116" width="9.75" style="987" bestFit="1" customWidth="1"/>
    <col min="15117" max="15117" width="5.625" style="987" customWidth="1"/>
    <col min="15118" max="15118" width="10.625" style="987" bestFit="1" customWidth="1"/>
    <col min="15119" max="15119" width="10.375" style="987" bestFit="1" customWidth="1"/>
    <col min="15120" max="15360" width="9" style="987"/>
    <col min="15361" max="15361" width="13.25" style="987" customWidth="1"/>
    <col min="15362" max="15362" width="5.5" style="987" bestFit="1" customWidth="1"/>
    <col min="15363" max="15363" width="9.75" style="987" bestFit="1" customWidth="1"/>
    <col min="15364" max="15364" width="5.625" style="987" bestFit="1" customWidth="1"/>
    <col min="15365" max="15365" width="9.75" style="987" bestFit="1" customWidth="1"/>
    <col min="15366" max="15366" width="5.625" style="987" bestFit="1" customWidth="1"/>
    <col min="15367" max="15367" width="11.75" style="987" bestFit="1" customWidth="1"/>
    <col min="15368" max="15370" width="9.75" style="987" bestFit="1" customWidth="1"/>
    <col min="15371" max="15371" width="5.625" style="987" bestFit="1" customWidth="1"/>
    <col min="15372" max="15372" width="9.75" style="987" bestFit="1" customWidth="1"/>
    <col min="15373" max="15373" width="5.625" style="987" customWidth="1"/>
    <col min="15374" max="15374" width="10.625" style="987" bestFit="1" customWidth="1"/>
    <col min="15375" max="15375" width="10.375" style="987" bestFit="1" customWidth="1"/>
    <col min="15376" max="15616" width="9" style="987"/>
    <col min="15617" max="15617" width="13.25" style="987" customWidth="1"/>
    <col min="15618" max="15618" width="5.5" style="987" bestFit="1" customWidth="1"/>
    <col min="15619" max="15619" width="9.75" style="987" bestFit="1" customWidth="1"/>
    <col min="15620" max="15620" width="5.625" style="987" bestFit="1" customWidth="1"/>
    <col min="15621" max="15621" width="9.75" style="987" bestFit="1" customWidth="1"/>
    <col min="15622" max="15622" width="5.625" style="987" bestFit="1" customWidth="1"/>
    <col min="15623" max="15623" width="11.75" style="987" bestFit="1" customWidth="1"/>
    <col min="15624" max="15626" width="9.75" style="987" bestFit="1" customWidth="1"/>
    <col min="15627" max="15627" width="5.625" style="987" bestFit="1" customWidth="1"/>
    <col min="15628" max="15628" width="9.75" style="987" bestFit="1" customWidth="1"/>
    <col min="15629" max="15629" width="5.625" style="987" customWidth="1"/>
    <col min="15630" max="15630" width="10.625" style="987" bestFit="1" customWidth="1"/>
    <col min="15631" max="15631" width="10.375" style="987" bestFit="1" customWidth="1"/>
    <col min="15632" max="15872" width="9" style="987"/>
    <col min="15873" max="15873" width="13.25" style="987" customWidth="1"/>
    <col min="15874" max="15874" width="5.5" style="987" bestFit="1" customWidth="1"/>
    <col min="15875" max="15875" width="9.75" style="987" bestFit="1" customWidth="1"/>
    <col min="15876" max="15876" width="5.625" style="987" bestFit="1" customWidth="1"/>
    <col min="15877" max="15877" width="9.75" style="987" bestFit="1" customWidth="1"/>
    <col min="15878" max="15878" width="5.625" style="987" bestFit="1" customWidth="1"/>
    <col min="15879" max="15879" width="11.75" style="987" bestFit="1" customWidth="1"/>
    <col min="15880" max="15882" width="9.75" style="987" bestFit="1" customWidth="1"/>
    <col min="15883" max="15883" width="5.625" style="987" bestFit="1" customWidth="1"/>
    <col min="15884" max="15884" width="9.75" style="987" bestFit="1" customWidth="1"/>
    <col min="15885" max="15885" width="5.625" style="987" customWidth="1"/>
    <col min="15886" max="15886" width="10.625" style="987" bestFit="1" customWidth="1"/>
    <col min="15887" max="15887" width="10.375" style="987" bestFit="1" customWidth="1"/>
    <col min="15888" max="16128" width="9" style="987"/>
    <col min="16129" max="16129" width="13.25" style="987" customWidth="1"/>
    <col min="16130" max="16130" width="5.5" style="987" bestFit="1" customWidth="1"/>
    <col min="16131" max="16131" width="9.75" style="987" bestFit="1" customWidth="1"/>
    <col min="16132" max="16132" width="5.625" style="987" bestFit="1" customWidth="1"/>
    <col min="16133" max="16133" width="9.75" style="987" bestFit="1" customWidth="1"/>
    <col min="16134" max="16134" width="5.625" style="987" bestFit="1" customWidth="1"/>
    <col min="16135" max="16135" width="11.75" style="987" bestFit="1" customWidth="1"/>
    <col min="16136" max="16138" width="9.75" style="987" bestFit="1" customWidth="1"/>
    <col min="16139" max="16139" width="5.625" style="987" bestFit="1" customWidth="1"/>
    <col min="16140" max="16140" width="9.75" style="987" bestFit="1" customWidth="1"/>
    <col min="16141" max="16141" width="5.625" style="987" customWidth="1"/>
    <col min="16142" max="16142" width="10.625" style="987" bestFit="1" customWidth="1"/>
    <col min="16143" max="16143" width="10.375" style="987" bestFit="1" customWidth="1"/>
    <col min="16144" max="16384" width="9" style="987"/>
  </cols>
  <sheetData>
    <row r="1" spans="1:15">
      <c r="C1" s="988" t="s">
        <v>916</v>
      </c>
      <c r="D1" s="989"/>
      <c r="E1" s="988"/>
      <c r="F1" s="989"/>
      <c r="G1" s="988"/>
      <c r="H1" s="988"/>
      <c r="I1" s="989"/>
      <c r="J1" s="988"/>
      <c r="K1" s="989"/>
      <c r="L1" s="990"/>
      <c r="M1" s="989"/>
    </row>
    <row r="2" spans="1:15" ht="14.25" thickBot="1">
      <c r="C2" s="991" t="s">
        <v>950</v>
      </c>
      <c r="D2" s="989"/>
      <c r="E2" s="988"/>
      <c r="F2" s="989"/>
      <c r="G2" s="988"/>
      <c r="H2" s="988"/>
      <c r="I2" s="989"/>
      <c r="J2" s="988"/>
      <c r="K2" s="989"/>
      <c r="L2" s="990"/>
      <c r="M2" s="989"/>
      <c r="N2" s="1761"/>
      <c r="O2" s="1761"/>
    </row>
    <row r="3" spans="1:15" s="1001" customFormat="1">
      <c r="A3" s="992" t="s">
        <v>917</v>
      </c>
      <c r="B3" s="993" t="s">
        <v>918</v>
      </c>
      <c r="C3" s="994" t="s">
        <v>919</v>
      </c>
      <c r="D3" s="995" t="s">
        <v>920</v>
      </c>
      <c r="E3" s="994" t="s">
        <v>921</v>
      </c>
      <c r="F3" s="995" t="s">
        <v>920</v>
      </c>
      <c r="G3" s="996" t="s">
        <v>922</v>
      </c>
      <c r="H3" s="994" t="s">
        <v>923</v>
      </c>
      <c r="I3" s="995" t="s">
        <v>920</v>
      </c>
      <c r="J3" s="994" t="s">
        <v>924</v>
      </c>
      <c r="K3" s="997" t="s">
        <v>920</v>
      </c>
      <c r="L3" s="998" t="s">
        <v>925</v>
      </c>
      <c r="M3" s="995" t="s">
        <v>920</v>
      </c>
      <c r="N3" s="999" t="s">
        <v>926</v>
      </c>
      <c r="O3" s="1000" t="s">
        <v>927</v>
      </c>
    </row>
    <row r="4" spans="1:15" ht="33" customHeight="1">
      <c r="A4" s="1002" t="s">
        <v>951</v>
      </c>
      <c r="B4" s="1018" t="s">
        <v>938</v>
      </c>
      <c r="C4" s="1004">
        <v>1540</v>
      </c>
      <c r="D4" s="1005">
        <f t="shared" ref="D4:D7" si="0">FIND("e", TEXT(C4, "0."&amp;REPT("#",15)&amp;"e+00"))-2</f>
        <v>3</v>
      </c>
      <c r="E4" s="1004">
        <v>1810</v>
      </c>
      <c r="F4" s="1006">
        <f t="shared" ref="F4:F6" si="1">FIND("e", TEXT(E4, "0."&amp;REPT("#",15)&amp;"e+00"))-2</f>
        <v>3</v>
      </c>
      <c r="G4" s="1007">
        <f t="shared" ref="G4:G8" si="2">AVERAGE(C4,E4)</f>
        <v>1675</v>
      </c>
      <c r="H4" s="1008">
        <f t="shared" ref="H4:H6" si="3">IF(G4&lt;100,ROUND(G4,0),IF(G4&lt;1000,ROUND(G4,-1),IF(G4&lt;10000,ROUND(G4,-1),ROUND(G4,-2))))</f>
        <v>1680</v>
      </c>
      <c r="I4" s="1006">
        <f t="shared" ref="I4:I6" si="4">IF(H4&lt;10,1,IF(H4&lt;100,1,IF(H4&lt;1000,2,3)))</f>
        <v>3</v>
      </c>
      <c r="J4" s="1008">
        <f t="shared" ref="J4:J8" si="5">ROUND(G4,-INT(LOG(G4))-1+K4)</f>
        <v>1680</v>
      </c>
      <c r="K4" s="1009">
        <f t="shared" ref="K4:K8" si="6">MAX(D4,F4)</f>
        <v>3</v>
      </c>
      <c r="L4" s="1010">
        <f t="shared" ref="L4:L8" si="7">IF(M4=I4,H4,J4)</f>
        <v>1680</v>
      </c>
      <c r="M4" s="1006">
        <f t="shared" ref="M4:M8" si="8">MAX(I4,K4)</f>
        <v>3</v>
      </c>
      <c r="N4" s="1011">
        <v>504</v>
      </c>
      <c r="O4" s="1011">
        <v>610</v>
      </c>
    </row>
    <row r="5" spans="1:15" ht="33" customHeight="1">
      <c r="A5" s="1002" t="s">
        <v>941</v>
      </c>
      <c r="B5" s="1003" t="s">
        <v>942</v>
      </c>
      <c r="C5" s="1004">
        <v>1594</v>
      </c>
      <c r="D5" s="1005">
        <f t="shared" si="0"/>
        <v>4</v>
      </c>
      <c r="E5" s="1004"/>
      <c r="F5" s="1006">
        <f t="shared" si="1"/>
        <v>1</v>
      </c>
      <c r="G5" s="1007">
        <f t="shared" si="2"/>
        <v>1594</v>
      </c>
      <c r="H5" s="1008">
        <f t="shared" si="3"/>
        <v>1590</v>
      </c>
      <c r="I5" s="1006">
        <f t="shared" si="4"/>
        <v>3</v>
      </c>
      <c r="J5" s="1008">
        <f t="shared" si="5"/>
        <v>1594</v>
      </c>
      <c r="K5" s="1009">
        <f t="shared" si="6"/>
        <v>4</v>
      </c>
      <c r="L5" s="1010">
        <f t="shared" si="7"/>
        <v>1594</v>
      </c>
      <c r="M5" s="1006">
        <f t="shared" si="8"/>
        <v>4</v>
      </c>
      <c r="N5" s="1011">
        <v>192</v>
      </c>
      <c r="O5" s="1011"/>
    </row>
    <row r="6" spans="1:15" ht="33" customHeight="1">
      <c r="A6" s="1002" t="s">
        <v>940</v>
      </c>
      <c r="B6" s="1018" t="s">
        <v>930</v>
      </c>
      <c r="C6" s="1004">
        <v>150</v>
      </c>
      <c r="D6" s="1005">
        <f t="shared" si="0"/>
        <v>2</v>
      </c>
      <c r="E6" s="1004">
        <v>140</v>
      </c>
      <c r="F6" s="1006">
        <f t="shared" si="1"/>
        <v>2</v>
      </c>
      <c r="G6" s="1007">
        <f t="shared" si="2"/>
        <v>145</v>
      </c>
      <c r="H6" s="1008">
        <f t="shared" si="3"/>
        <v>150</v>
      </c>
      <c r="I6" s="1006">
        <f t="shared" si="4"/>
        <v>2</v>
      </c>
      <c r="J6" s="1008">
        <f t="shared" si="5"/>
        <v>150</v>
      </c>
      <c r="K6" s="1009">
        <f t="shared" si="6"/>
        <v>2</v>
      </c>
      <c r="L6" s="1010">
        <f t="shared" si="7"/>
        <v>150</v>
      </c>
      <c r="M6" s="1006">
        <f t="shared" si="8"/>
        <v>2</v>
      </c>
      <c r="N6" s="1011">
        <v>505</v>
      </c>
      <c r="O6" s="1011"/>
    </row>
    <row r="7" spans="1:15" ht="33" customHeight="1">
      <c r="A7" s="1002" t="s">
        <v>782</v>
      </c>
      <c r="B7" s="1003" t="s">
        <v>144</v>
      </c>
      <c r="C7" s="1004">
        <v>3720</v>
      </c>
      <c r="D7" s="1005">
        <f t="shared" si="0"/>
        <v>3</v>
      </c>
      <c r="E7" s="1004"/>
      <c r="F7" s="1006">
        <f>FIND("e", TEXT(E7, "0."&amp;REPT("#",15)&amp;"e+00"))-2</f>
        <v>1</v>
      </c>
      <c r="G7" s="1007">
        <f t="shared" si="2"/>
        <v>3720</v>
      </c>
      <c r="H7" s="1008">
        <f>IF(G7&lt;100,ROUND(G7,0),IF(G7&lt;1000,ROUND(G7,-1),IF(G7&lt;10000,ROUND(G7,-1),ROUND(G7,-2))))</f>
        <v>3720</v>
      </c>
      <c r="I7" s="1006">
        <f>IF(H7&lt;10,1,IF(H7&lt;100,1,IF(H7&lt;1000,2,3)))</f>
        <v>3</v>
      </c>
      <c r="J7" s="1008">
        <f t="shared" si="5"/>
        <v>3720</v>
      </c>
      <c r="K7" s="1009">
        <f t="shared" si="6"/>
        <v>3</v>
      </c>
      <c r="L7" s="1010">
        <f t="shared" si="7"/>
        <v>3720</v>
      </c>
      <c r="M7" s="1006">
        <f t="shared" si="8"/>
        <v>3</v>
      </c>
      <c r="N7" s="1011">
        <v>511</v>
      </c>
      <c r="O7" s="1011"/>
    </row>
    <row r="8" spans="1:15" ht="33" customHeight="1">
      <c r="A8" s="1017" t="s">
        <v>994</v>
      </c>
      <c r="B8" s="1018" t="s">
        <v>995</v>
      </c>
      <c r="C8" s="1019">
        <v>14.8</v>
      </c>
      <c r="D8" s="1005">
        <f>FIND("e", TEXT(C8, "0."&amp;REPT("#",15)&amp;"e+00"))-2</f>
        <v>3</v>
      </c>
      <c r="E8" s="1020">
        <v>14.8</v>
      </c>
      <c r="F8" s="1006">
        <f t="shared" ref="F8:F9" si="9">FIND("e", TEXT(E8, "0."&amp;REPT("#",15)&amp;"e+00"))-2</f>
        <v>3</v>
      </c>
      <c r="G8" s="1007">
        <f t="shared" si="2"/>
        <v>14.8</v>
      </c>
      <c r="H8" s="1008">
        <f t="shared" ref="H8:H9" si="10">IF(G8&lt;100,ROUND(G8,0),IF(G8&lt;1000,ROUND(G8,-1),IF(G8&lt;10000,ROUND(G8,-1),ROUND(G8,-2))))</f>
        <v>15</v>
      </c>
      <c r="I8" s="1006">
        <f t="shared" ref="I8:I9" si="11">IF(H8&lt;10,1,IF(H8&lt;100,1,IF(H8&lt;1000,2,3)))</f>
        <v>1</v>
      </c>
      <c r="J8" s="1008">
        <f t="shared" si="5"/>
        <v>14.8</v>
      </c>
      <c r="K8" s="1009">
        <f t="shared" si="6"/>
        <v>3</v>
      </c>
      <c r="L8" s="1021">
        <f t="shared" si="7"/>
        <v>14.8</v>
      </c>
      <c r="M8" s="1006">
        <f t="shared" si="8"/>
        <v>3</v>
      </c>
      <c r="N8" s="1011">
        <v>79</v>
      </c>
      <c r="O8" s="1011">
        <v>78</v>
      </c>
    </row>
    <row r="9" spans="1:15" ht="33" customHeight="1">
      <c r="A9" s="1017" t="s">
        <v>931</v>
      </c>
      <c r="B9" s="1018" t="s">
        <v>928</v>
      </c>
      <c r="C9" s="1015">
        <v>3850</v>
      </c>
      <c r="D9" s="1005">
        <f>FIND("e", TEXT(C9, "0."&amp;REPT("#",15)&amp;"e+00"))-2</f>
        <v>3</v>
      </c>
      <c r="E9" s="1004">
        <v>3750</v>
      </c>
      <c r="F9" s="1006">
        <f t="shared" si="9"/>
        <v>3</v>
      </c>
      <c r="G9" s="1007">
        <f>AVERAGE(C9,E9)</f>
        <v>3800</v>
      </c>
      <c r="H9" s="1008">
        <f t="shared" si="10"/>
        <v>3800</v>
      </c>
      <c r="I9" s="1006">
        <f t="shared" si="11"/>
        <v>3</v>
      </c>
      <c r="J9" s="1008">
        <f>ROUND(G9,-INT(LOG(G9))-1+K9)</f>
        <v>3800</v>
      </c>
      <c r="K9" s="1009">
        <f>MAX(D9,F9)</f>
        <v>3</v>
      </c>
      <c r="L9" s="1010">
        <f>IF(M9=I9,H9,J9)</f>
        <v>3800</v>
      </c>
      <c r="M9" s="1006">
        <f>MAX(I9,K9)</f>
        <v>3</v>
      </c>
      <c r="N9" s="1011">
        <v>136</v>
      </c>
      <c r="O9" s="1011">
        <v>196</v>
      </c>
    </row>
    <row r="10" spans="1:15" ht="33" customHeight="1">
      <c r="A10" s="1002" t="s">
        <v>998</v>
      </c>
      <c r="B10" s="1003" t="s">
        <v>999</v>
      </c>
      <c r="C10" s="1004">
        <v>950</v>
      </c>
      <c r="D10" s="1005">
        <f t="shared" ref="D10" si="12">FIND("e", TEXT(C10, "0."&amp;REPT("#",15)&amp;"e+00"))-2</f>
        <v>2</v>
      </c>
      <c r="E10" s="1004">
        <v>1050</v>
      </c>
      <c r="F10" s="1006">
        <f t="shared" ref="F10" si="13">FIND("e", TEXT(E10, "0."&amp;REPT("#",15)&amp;"e+00"))-2</f>
        <v>3</v>
      </c>
      <c r="G10" s="1007">
        <f t="shared" ref="G10" si="14">AVERAGE(C10,E10)</f>
        <v>1000</v>
      </c>
      <c r="H10" s="1008">
        <f t="shared" ref="H10" si="15">IF(G10&lt;100,ROUND(G10,0),IF(G10&lt;1000,ROUND(G10,-1),IF(G10&lt;10000,ROUND(G10,-1),ROUND(G10,-2))))</f>
        <v>1000</v>
      </c>
      <c r="I10" s="1006">
        <f t="shared" ref="I10" si="16">IF(H10&lt;10,1,IF(H10&lt;100,1,IF(H10&lt;1000,2,3)))</f>
        <v>3</v>
      </c>
      <c r="J10" s="1008">
        <f t="shared" ref="J10" si="17">ROUND(G10,-INT(LOG(G10))-1+K10)</f>
        <v>1000</v>
      </c>
      <c r="K10" s="1009">
        <f t="shared" ref="K10" si="18">MAX(D10,F10)</f>
        <v>3</v>
      </c>
      <c r="L10" s="1010">
        <f t="shared" ref="L10" si="19">IF(M10=I10,H10,J10)</f>
        <v>1000</v>
      </c>
      <c r="M10" s="1006">
        <f t="shared" ref="M10" si="20">MAX(I10,K10)</f>
        <v>3</v>
      </c>
      <c r="N10" s="1011">
        <v>797</v>
      </c>
      <c r="O10" s="1011">
        <v>75</v>
      </c>
    </row>
    <row r="11" spans="1:15" ht="33" customHeight="1">
      <c r="A11" s="1002"/>
      <c r="B11" s="1012"/>
      <c r="C11" s="1004"/>
      <c r="D11" s="1005"/>
      <c r="E11" s="1004"/>
      <c r="F11" s="1006"/>
      <c r="G11" s="1007"/>
      <c r="H11" s="1008"/>
      <c r="I11" s="1006"/>
      <c r="J11" s="1008"/>
      <c r="K11" s="1009"/>
      <c r="L11" s="1010"/>
      <c r="M11" s="1006"/>
      <c r="N11" s="1011"/>
      <c r="O11" s="1011"/>
    </row>
    <row r="12" spans="1:15" ht="33" customHeight="1">
      <c r="A12" s="1002"/>
      <c r="B12" s="1012"/>
      <c r="C12" s="1004"/>
      <c r="D12" s="1005"/>
      <c r="E12" s="1004"/>
      <c r="F12" s="1006"/>
      <c r="G12" s="1007"/>
      <c r="H12" s="1008"/>
      <c r="I12" s="1006"/>
      <c r="J12" s="1008"/>
      <c r="K12" s="1009"/>
      <c r="L12" s="1010"/>
      <c r="M12" s="1006"/>
      <c r="N12" s="1011"/>
      <c r="O12" s="1011"/>
    </row>
    <row r="13" spans="1:15" ht="33" customHeight="1">
      <c r="A13" s="1002"/>
      <c r="B13" s="1012"/>
      <c r="C13" s="1004"/>
      <c r="D13" s="1005"/>
      <c r="E13" s="1004"/>
      <c r="F13" s="1006"/>
      <c r="G13" s="1007"/>
      <c r="H13" s="1008"/>
      <c r="I13" s="1006"/>
      <c r="J13" s="1008"/>
      <c r="K13" s="1009"/>
      <c r="L13" s="1010"/>
      <c r="M13" s="1006"/>
      <c r="N13" s="1011"/>
      <c r="O13" s="1011"/>
    </row>
    <row r="14" spans="1:15" ht="33" customHeight="1">
      <c r="A14" s="1002"/>
      <c r="B14" s="1012"/>
      <c r="C14" s="1004"/>
      <c r="D14" s="1005"/>
      <c r="E14" s="1004"/>
      <c r="F14" s="1006"/>
      <c r="G14" s="1007"/>
      <c r="H14" s="1008"/>
      <c r="I14" s="1006"/>
      <c r="J14" s="1008"/>
      <c r="K14" s="1009"/>
      <c r="L14" s="1010"/>
      <c r="M14" s="1006"/>
      <c r="N14" s="1011"/>
      <c r="O14" s="1011"/>
    </row>
    <row r="15" spans="1:15" ht="33" customHeight="1">
      <c r="A15" s="1002"/>
      <c r="B15" s="1012"/>
      <c r="C15" s="1004"/>
      <c r="D15" s="1005"/>
      <c r="E15" s="1004"/>
      <c r="F15" s="1006"/>
      <c r="G15" s="1007"/>
      <c r="H15" s="1008"/>
      <c r="I15" s="1006"/>
      <c r="J15" s="1008"/>
      <c r="K15" s="1009"/>
      <c r="L15" s="1010"/>
      <c r="M15" s="1006"/>
      <c r="N15" s="1011"/>
      <c r="O15" s="1011"/>
    </row>
    <row r="16" spans="1:15" ht="33" customHeight="1">
      <c r="A16" s="1002"/>
      <c r="B16" s="1012"/>
      <c r="C16" s="1004"/>
      <c r="D16" s="1005"/>
      <c r="E16" s="1004"/>
      <c r="F16" s="1006"/>
      <c r="G16" s="1007"/>
      <c r="H16" s="1008"/>
      <c r="I16" s="1006"/>
      <c r="J16" s="1008"/>
      <c r="K16" s="1009"/>
      <c r="L16" s="1010"/>
      <c r="M16" s="1006"/>
      <c r="N16" s="1011"/>
      <c r="O16" s="1011"/>
    </row>
    <row r="17" spans="1:15" ht="33" customHeight="1">
      <c r="A17" s="1002"/>
      <c r="B17" s="1012"/>
      <c r="C17" s="1004"/>
      <c r="D17" s="1005"/>
      <c r="E17" s="1004"/>
      <c r="F17" s="1006"/>
      <c r="G17" s="1007"/>
      <c r="H17" s="1008"/>
      <c r="I17" s="1006"/>
      <c r="J17" s="1008"/>
      <c r="K17" s="1009"/>
      <c r="L17" s="1010"/>
      <c r="M17" s="1006"/>
      <c r="N17" s="1011"/>
      <c r="O17" s="1011"/>
    </row>
    <row r="18" spans="1:15" ht="33" customHeight="1">
      <c r="A18" s="1002"/>
      <c r="B18" s="1012"/>
      <c r="C18" s="1004"/>
      <c r="D18" s="1005"/>
      <c r="E18" s="1004"/>
      <c r="F18" s="1006"/>
      <c r="G18" s="1007"/>
      <c r="H18" s="1008"/>
      <c r="I18" s="1006"/>
      <c r="J18" s="1008"/>
      <c r="K18" s="1009"/>
      <c r="L18" s="1010"/>
      <c r="M18" s="1006"/>
      <c r="N18" s="1011"/>
      <c r="O18" s="1011"/>
    </row>
    <row r="19" spans="1:15" ht="33" customHeight="1">
      <c r="A19" s="1002"/>
      <c r="B19" s="1012"/>
      <c r="C19" s="1004"/>
      <c r="D19" s="1005"/>
      <c r="E19" s="1004"/>
      <c r="F19" s="1006"/>
      <c r="G19" s="1007"/>
      <c r="H19" s="1008"/>
      <c r="I19" s="1006"/>
      <c r="J19" s="1008"/>
      <c r="K19" s="1009"/>
      <c r="L19" s="1010"/>
      <c r="M19" s="1006"/>
      <c r="N19" s="1011"/>
      <c r="O19" s="1011"/>
    </row>
    <row r="20" spans="1:15" ht="33" customHeight="1">
      <c r="A20" s="1002"/>
      <c r="B20" s="1012"/>
      <c r="C20" s="1004"/>
      <c r="D20" s="1005"/>
      <c r="E20" s="1004"/>
      <c r="F20" s="1006"/>
      <c r="G20" s="1007"/>
      <c r="H20" s="1008"/>
      <c r="I20" s="1006"/>
      <c r="J20" s="1008"/>
      <c r="K20" s="1009"/>
      <c r="L20" s="1010"/>
      <c r="M20" s="1006"/>
      <c r="N20" s="1011"/>
      <c r="O20" s="1011"/>
    </row>
    <row r="21" spans="1:15" ht="33" customHeight="1">
      <c r="A21" s="1002"/>
      <c r="B21" s="1012"/>
      <c r="C21" s="1004"/>
      <c r="D21" s="1005"/>
      <c r="E21" s="1004"/>
      <c r="F21" s="1006"/>
      <c r="G21" s="1007"/>
      <c r="H21" s="1008"/>
      <c r="I21" s="1006"/>
      <c r="J21" s="1008"/>
      <c r="K21" s="1009"/>
      <c r="L21" s="1010"/>
      <c r="M21" s="1006"/>
      <c r="N21" s="1011"/>
      <c r="O21" s="1011">
        <v>248</v>
      </c>
    </row>
    <row r="22" spans="1:15" ht="33" customHeight="1">
      <c r="A22" s="1002"/>
      <c r="B22" s="1012"/>
      <c r="C22" s="1004"/>
      <c r="D22" s="1005"/>
      <c r="E22" s="1004"/>
      <c r="F22" s="1006"/>
      <c r="G22" s="1007"/>
      <c r="H22" s="1008"/>
      <c r="I22" s="1006"/>
      <c r="J22" s="1008"/>
      <c r="K22" s="1009"/>
      <c r="L22" s="1010"/>
      <c r="M22" s="1006"/>
      <c r="N22" s="1011"/>
      <c r="O22" s="1011">
        <f>O21</f>
        <v>248</v>
      </c>
    </row>
    <row r="23" spans="1:15" ht="33" customHeight="1">
      <c r="A23" s="1002"/>
      <c r="B23" s="1012"/>
      <c r="C23" s="1004"/>
      <c r="D23" s="1005"/>
      <c r="E23" s="1004"/>
      <c r="F23" s="1006"/>
      <c r="G23" s="1007"/>
      <c r="H23" s="1008"/>
      <c r="I23" s="1006"/>
      <c r="J23" s="1008"/>
      <c r="K23" s="1009"/>
      <c r="L23" s="1010"/>
      <c r="M23" s="1006"/>
      <c r="N23" s="1011"/>
      <c r="O23" s="1011">
        <v>641</v>
      </c>
    </row>
    <row r="24" spans="1:15" ht="33" customHeight="1">
      <c r="A24" s="1002"/>
      <c r="B24" s="1012"/>
      <c r="C24" s="1004"/>
      <c r="D24" s="1005"/>
      <c r="E24" s="1004"/>
      <c r="F24" s="1006"/>
      <c r="G24" s="1007"/>
      <c r="H24" s="1008"/>
      <c r="I24" s="1006"/>
      <c r="J24" s="1008"/>
      <c r="K24" s="1009"/>
      <c r="L24" s="1010"/>
      <c r="M24" s="1006"/>
      <c r="N24" s="1011"/>
      <c r="O24" s="1011">
        <v>641</v>
      </c>
    </row>
    <row r="25" spans="1:15" ht="33" customHeight="1">
      <c r="A25" s="1002"/>
      <c r="B25" s="1012"/>
      <c r="C25" s="1013"/>
      <c r="D25" s="1005"/>
      <c r="E25" s="1004"/>
      <c r="F25" s="1006"/>
      <c r="G25" s="1007"/>
      <c r="H25" s="1008"/>
      <c r="I25" s="1006"/>
      <c r="J25" s="1008"/>
      <c r="K25" s="1009"/>
      <c r="L25" s="1010"/>
      <c r="M25" s="1006"/>
      <c r="N25" s="1014"/>
      <c r="O25" s="1011">
        <v>227</v>
      </c>
    </row>
    <row r="26" spans="1:15" ht="33" customHeight="1">
      <c r="A26" s="1002"/>
      <c r="B26" s="1012"/>
      <c r="C26" s="1015"/>
      <c r="D26" s="1005"/>
      <c r="E26" s="1004"/>
      <c r="F26" s="1006"/>
      <c r="G26" s="1007"/>
      <c r="H26" s="1008"/>
      <c r="I26" s="1006"/>
      <c r="J26" s="1008"/>
      <c r="K26" s="1009"/>
      <c r="L26" s="1010"/>
      <c r="M26" s="1006"/>
      <c r="N26" s="1016"/>
      <c r="O26" s="1011">
        <v>584</v>
      </c>
    </row>
    <row r="27" spans="1:15" ht="33" customHeight="1">
      <c r="A27" s="1017"/>
      <c r="B27" s="1018"/>
      <c r="C27" s="1019"/>
      <c r="D27" s="1005"/>
      <c r="E27" s="1020"/>
      <c r="F27" s="1006"/>
      <c r="G27" s="1007"/>
      <c r="H27" s="1008"/>
      <c r="I27" s="1006"/>
      <c r="J27" s="1008"/>
      <c r="K27" s="1009"/>
      <c r="L27" s="1021"/>
      <c r="M27" s="1006"/>
      <c r="N27" s="1011"/>
      <c r="O27" s="1011">
        <v>78</v>
      </c>
    </row>
    <row r="28" spans="1:15" ht="33" customHeight="1">
      <c r="A28" s="1017" t="s">
        <v>931</v>
      </c>
      <c r="B28" s="1018" t="s">
        <v>928</v>
      </c>
      <c r="C28" s="1015">
        <v>3850</v>
      </c>
      <c r="D28" s="1005">
        <f>FIND("e", TEXT(C28, "0."&amp;REPT("#",15)&amp;"e+00"))-2</f>
        <v>3</v>
      </c>
      <c r="E28" s="1004">
        <v>3500</v>
      </c>
      <c r="F28" s="1006">
        <f t="shared" ref="F28:F35" si="21">FIND("e", TEXT(E28, "0."&amp;REPT("#",15)&amp;"e+00"))-2</f>
        <v>2</v>
      </c>
      <c r="G28" s="1007">
        <f>AVERAGE(C28,E28)</f>
        <v>3675</v>
      </c>
      <c r="H28" s="1008">
        <f t="shared" ref="H28:H35" si="22">IF(G28&lt;100,ROUND(G28,0),IF(G28&lt;1000,ROUND(G28,-1),IF(G28&lt;10000,ROUND(G28,-1),ROUND(G28,-2))))</f>
        <v>3680</v>
      </c>
      <c r="I28" s="1006">
        <f t="shared" ref="I28:I35" si="23">IF(H28&lt;10,1,IF(H28&lt;100,1,IF(H28&lt;1000,2,3)))</f>
        <v>3</v>
      </c>
      <c r="J28" s="1008">
        <f>ROUND(G28,-INT(LOG(G28))-1+K28)</f>
        <v>3680</v>
      </c>
      <c r="K28" s="1009">
        <f>MAX(D28,F28)</f>
        <v>3</v>
      </c>
      <c r="L28" s="1010">
        <f>IF(M28=I28,H28,J28)</f>
        <v>3680</v>
      </c>
      <c r="M28" s="1006">
        <f>MAX(I28,K28)</f>
        <v>3</v>
      </c>
      <c r="N28" s="1011">
        <v>136</v>
      </c>
      <c r="O28" s="1011">
        <v>196</v>
      </c>
    </row>
    <row r="29" spans="1:15" ht="33" customHeight="1">
      <c r="A29" s="1002" t="s">
        <v>932</v>
      </c>
      <c r="B29" s="1003" t="s">
        <v>933</v>
      </c>
      <c r="C29" s="1015">
        <v>311</v>
      </c>
      <c r="D29" s="1005" t="s">
        <v>929</v>
      </c>
      <c r="E29" s="1004">
        <v>299</v>
      </c>
      <c r="F29" s="1006">
        <f t="shared" si="21"/>
        <v>3</v>
      </c>
      <c r="G29" s="1007">
        <f>AVERAGE(C29,E29)</f>
        <v>305</v>
      </c>
      <c r="H29" s="1008">
        <f t="shared" si="22"/>
        <v>310</v>
      </c>
      <c r="I29" s="1006">
        <f t="shared" si="23"/>
        <v>2</v>
      </c>
      <c r="J29" s="1008">
        <f>ROUND(G29,-INT(LOG(G29))-1+K29)</f>
        <v>305</v>
      </c>
      <c r="K29" s="1009">
        <f>MAX(D29,F29)</f>
        <v>3</v>
      </c>
      <c r="L29" s="1010">
        <f>IF(M29=I29,H29,J29)</f>
        <v>305</v>
      </c>
      <c r="M29" s="1006">
        <f>MAX(I29,K29)</f>
        <v>3</v>
      </c>
      <c r="N29" s="1016">
        <v>120</v>
      </c>
      <c r="O29" s="1011">
        <v>201</v>
      </c>
    </row>
    <row r="30" spans="1:15" ht="33" customHeight="1">
      <c r="A30" s="1002" t="s">
        <v>934</v>
      </c>
      <c r="B30" s="1003" t="s">
        <v>935</v>
      </c>
      <c r="C30" s="1015">
        <v>2180</v>
      </c>
      <c r="D30" s="1005" t="s">
        <v>929</v>
      </c>
      <c r="E30" s="1004">
        <v>2020</v>
      </c>
      <c r="F30" s="1006">
        <f t="shared" si="21"/>
        <v>3</v>
      </c>
      <c r="G30" s="1007">
        <f t="shared" ref="G30:G38" si="24">AVERAGE(C30,E30)</f>
        <v>2100</v>
      </c>
      <c r="H30" s="1008">
        <f t="shared" si="22"/>
        <v>2100</v>
      </c>
      <c r="I30" s="1006">
        <f t="shared" si="23"/>
        <v>3</v>
      </c>
      <c r="J30" s="1008">
        <f t="shared" ref="J30:J38" si="25">ROUND(G30,-INT(LOG(G30))-1+K30)</f>
        <v>2100</v>
      </c>
      <c r="K30" s="1009">
        <f t="shared" ref="K30:K38" si="26">MAX(D30,F30)</f>
        <v>3</v>
      </c>
      <c r="L30" s="1010">
        <f t="shared" ref="L30:L38" si="27">IF(M30=I30,H30,J30)</f>
        <v>2100</v>
      </c>
      <c r="M30" s="1006">
        <f t="shared" ref="M30:M38" si="28">MAX(I30,K30)</f>
        <v>3</v>
      </c>
      <c r="N30" s="1016">
        <v>474</v>
      </c>
      <c r="O30" s="1011">
        <v>588</v>
      </c>
    </row>
    <row r="31" spans="1:15" ht="33" customHeight="1">
      <c r="A31" s="1002" t="s">
        <v>936</v>
      </c>
      <c r="B31" s="1003" t="s">
        <v>935</v>
      </c>
      <c r="C31" s="1015">
        <v>3920</v>
      </c>
      <c r="D31" s="1005" t="s">
        <v>929</v>
      </c>
      <c r="E31" s="1004">
        <v>3630</v>
      </c>
      <c r="F31" s="1006">
        <f t="shared" si="21"/>
        <v>3</v>
      </c>
      <c r="G31" s="1007">
        <f t="shared" si="24"/>
        <v>3775</v>
      </c>
      <c r="H31" s="1008">
        <f t="shared" si="22"/>
        <v>3780</v>
      </c>
      <c r="I31" s="1006">
        <f t="shared" si="23"/>
        <v>3</v>
      </c>
      <c r="J31" s="1008">
        <f t="shared" si="25"/>
        <v>3780</v>
      </c>
      <c r="K31" s="1009">
        <f t="shared" si="26"/>
        <v>3</v>
      </c>
      <c r="L31" s="1010">
        <f t="shared" si="27"/>
        <v>3780</v>
      </c>
      <c r="M31" s="1006">
        <f t="shared" si="28"/>
        <v>3</v>
      </c>
      <c r="N31" s="1016">
        <v>474</v>
      </c>
      <c r="O31" s="1011">
        <v>588</v>
      </c>
    </row>
    <row r="32" spans="1:15" ht="33" customHeight="1">
      <c r="A32" s="1002" t="s">
        <v>937</v>
      </c>
      <c r="B32" s="1018" t="s">
        <v>938</v>
      </c>
      <c r="C32" s="1004">
        <v>840</v>
      </c>
      <c r="D32" s="1005">
        <f t="shared" ref="D32:D38" si="29">FIND("e", TEXT(C32, "0."&amp;REPT("#",15)&amp;"e+00"))-2</f>
        <v>2</v>
      </c>
      <c r="E32" s="1004"/>
      <c r="F32" s="1006">
        <f t="shared" si="21"/>
        <v>1</v>
      </c>
      <c r="G32" s="1007">
        <f t="shared" si="24"/>
        <v>840</v>
      </c>
      <c r="H32" s="1008">
        <f t="shared" si="22"/>
        <v>840</v>
      </c>
      <c r="I32" s="1006">
        <f t="shared" si="23"/>
        <v>2</v>
      </c>
      <c r="J32" s="1008">
        <f t="shared" si="25"/>
        <v>840</v>
      </c>
      <c r="K32" s="1009">
        <f t="shared" si="26"/>
        <v>2</v>
      </c>
      <c r="L32" s="1010">
        <f t="shared" si="27"/>
        <v>840</v>
      </c>
      <c r="M32" s="1006">
        <f t="shared" si="28"/>
        <v>2</v>
      </c>
      <c r="N32" s="1011">
        <v>504</v>
      </c>
      <c r="O32" s="1011"/>
    </row>
    <row r="33" spans="1:16" ht="33" customHeight="1">
      <c r="A33" s="1002" t="s">
        <v>939</v>
      </c>
      <c r="B33" s="1018" t="s">
        <v>938</v>
      </c>
      <c r="C33" s="1004">
        <v>1330</v>
      </c>
      <c r="D33" s="1005">
        <f t="shared" si="29"/>
        <v>3</v>
      </c>
      <c r="E33" s="1004"/>
      <c r="F33" s="1006">
        <f t="shared" si="21"/>
        <v>1</v>
      </c>
      <c r="G33" s="1007">
        <f t="shared" si="24"/>
        <v>1330</v>
      </c>
      <c r="H33" s="1008">
        <f t="shared" si="22"/>
        <v>1330</v>
      </c>
      <c r="I33" s="1006">
        <f t="shared" si="23"/>
        <v>3</v>
      </c>
      <c r="J33" s="1008">
        <f t="shared" si="25"/>
        <v>1330</v>
      </c>
      <c r="K33" s="1009">
        <f t="shared" si="26"/>
        <v>3</v>
      </c>
      <c r="L33" s="1010">
        <f t="shared" si="27"/>
        <v>1330</v>
      </c>
      <c r="M33" s="1006">
        <f t="shared" si="28"/>
        <v>3</v>
      </c>
      <c r="N33" s="1011">
        <v>504</v>
      </c>
      <c r="O33" s="1011"/>
    </row>
    <row r="34" spans="1:16" ht="33" customHeight="1">
      <c r="A34" s="1002" t="s">
        <v>940</v>
      </c>
      <c r="B34" s="1018" t="s">
        <v>930</v>
      </c>
      <c r="C34" s="1004">
        <v>150</v>
      </c>
      <c r="D34" s="1005">
        <f t="shared" si="29"/>
        <v>2</v>
      </c>
      <c r="E34" s="1004"/>
      <c r="F34" s="1006">
        <f t="shared" si="21"/>
        <v>1</v>
      </c>
      <c r="G34" s="1007">
        <f t="shared" si="24"/>
        <v>150</v>
      </c>
      <c r="H34" s="1008">
        <f t="shared" si="22"/>
        <v>150</v>
      </c>
      <c r="I34" s="1006">
        <f t="shared" si="23"/>
        <v>2</v>
      </c>
      <c r="J34" s="1008">
        <f t="shared" si="25"/>
        <v>150</v>
      </c>
      <c r="K34" s="1009">
        <f t="shared" si="26"/>
        <v>2</v>
      </c>
      <c r="L34" s="1010">
        <f t="shared" si="27"/>
        <v>150</v>
      </c>
      <c r="M34" s="1006">
        <f t="shared" si="28"/>
        <v>2</v>
      </c>
      <c r="N34" s="1011">
        <v>505</v>
      </c>
      <c r="O34" s="1011"/>
    </row>
    <row r="35" spans="1:16" ht="33" customHeight="1">
      <c r="A35" s="1002" t="s">
        <v>941</v>
      </c>
      <c r="B35" s="1003" t="s">
        <v>942</v>
      </c>
      <c r="C35" s="1004">
        <v>1594</v>
      </c>
      <c r="D35" s="1005">
        <f t="shared" si="29"/>
        <v>4</v>
      </c>
      <c r="E35" s="1004"/>
      <c r="F35" s="1006">
        <f t="shared" si="21"/>
        <v>1</v>
      </c>
      <c r="G35" s="1007">
        <f t="shared" si="24"/>
        <v>1594</v>
      </c>
      <c r="H35" s="1008">
        <f t="shared" si="22"/>
        <v>1590</v>
      </c>
      <c r="I35" s="1006">
        <f t="shared" si="23"/>
        <v>3</v>
      </c>
      <c r="J35" s="1008">
        <f t="shared" si="25"/>
        <v>1594</v>
      </c>
      <c r="K35" s="1009">
        <f t="shared" si="26"/>
        <v>4</v>
      </c>
      <c r="L35" s="1010">
        <f t="shared" si="27"/>
        <v>1594</v>
      </c>
      <c r="M35" s="1006">
        <f t="shared" si="28"/>
        <v>4</v>
      </c>
      <c r="N35" s="1011">
        <v>192</v>
      </c>
      <c r="O35" s="1011"/>
    </row>
    <row r="36" spans="1:16" ht="33" customHeight="1">
      <c r="A36" s="1002" t="s">
        <v>943</v>
      </c>
      <c r="B36" s="1003" t="s">
        <v>944</v>
      </c>
      <c r="C36" s="1004">
        <v>1714</v>
      </c>
      <c r="D36" s="1005">
        <f t="shared" si="29"/>
        <v>4</v>
      </c>
      <c r="E36" s="1004"/>
      <c r="F36" s="1006">
        <f>FIND("e", TEXT(E36, "0."&amp;REPT("#",15)&amp;"e+00"))-2</f>
        <v>1</v>
      </c>
      <c r="G36" s="1007">
        <f t="shared" si="24"/>
        <v>1714</v>
      </c>
      <c r="H36" s="1008">
        <f>IF(G36&lt;100,ROUND(G36,0),IF(G36&lt;1000,ROUND(G36,-1),IF(G36&lt;10000,ROUND(G36,-1),ROUND(G36,-2))))</f>
        <v>1710</v>
      </c>
      <c r="I36" s="1006">
        <f>IF(H36&lt;10,1,IF(H36&lt;100,1,IF(H36&lt;1000,2,3)))</f>
        <v>3</v>
      </c>
      <c r="J36" s="1008">
        <f t="shared" si="25"/>
        <v>1714</v>
      </c>
      <c r="K36" s="1009">
        <f t="shared" si="26"/>
        <v>4</v>
      </c>
      <c r="L36" s="1010">
        <f t="shared" si="27"/>
        <v>1714</v>
      </c>
      <c r="M36" s="1006">
        <f t="shared" si="28"/>
        <v>4</v>
      </c>
      <c r="N36" s="1011">
        <v>511</v>
      </c>
      <c r="O36" s="1011"/>
    </row>
    <row r="37" spans="1:16" ht="33" customHeight="1">
      <c r="A37" s="1022" t="s">
        <v>945</v>
      </c>
      <c r="B37" s="1003" t="s">
        <v>946</v>
      </c>
      <c r="C37" s="1004">
        <v>52000</v>
      </c>
      <c r="D37" s="1005">
        <f t="shared" si="29"/>
        <v>2</v>
      </c>
      <c r="E37" s="1004">
        <v>53000</v>
      </c>
      <c r="F37" s="1006">
        <f>FIND("e", TEXT(E37, "0."&amp;REPT("#",15)&amp;"e+00"))-2</f>
        <v>2</v>
      </c>
      <c r="G37" s="1007">
        <f t="shared" si="24"/>
        <v>52500</v>
      </c>
      <c r="H37" s="1008">
        <f>IF(G37&lt;100,ROUND(G37,0),IF(G37&lt;1000,ROUND(G37,-1),IF(G37&lt;10000,ROUND(G37,-1),ROUND(G37,-2))))</f>
        <v>52500</v>
      </c>
      <c r="I37" s="1006">
        <f>IF(H37&lt;10,1,IF(H37&lt;100,1,IF(H37&lt;1000,2,3)))</f>
        <v>3</v>
      </c>
      <c r="J37" s="1008">
        <f t="shared" si="25"/>
        <v>53000</v>
      </c>
      <c r="K37" s="1009">
        <f t="shared" si="26"/>
        <v>2</v>
      </c>
      <c r="L37" s="1010">
        <f t="shared" si="27"/>
        <v>52500</v>
      </c>
      <c r="M37" s="1006">
        <f t="shared" si="28"/>
        <v>3</v>
      </c>
      <c r="N37" s="1011">
        <v>809</v>
      </c>
      <c r="O37" s="1011">
        <v>285</v>
      </c>
    </row>
    <row r="38" spans="1:16" ht="33" customHeight="1">
      <c r="A38" s="1002" t="s">
        <v>947</v>
      </c>
      <c r="B38" s="1003" t="s">
        <v>948</v>
      </c>
      <c r="C38" s="1004">
        <v>175000</v>
      </c>
      <c r="D38" s="1005">
        <f t="shared" si="29"/>
        <v>3</v>
      </c>
      <c r="E38" s="1004">
        <v>177000</v>
      </c>
      <c r="F38" s="1006">
        <f>FIND("e", TEXT(E38, "0."&amp;REPT("#",15)&amp;"e+00"))-2</f>
        <v>3</v>
      </c>
      <c r="G38" s="1007">
        <f t="shared" si="24"/>
        <v>176000</v>
      </c>
      <c r="H38" s="1008">
        <f>IF(G38&lt;100,ROUND(G38,0),IF(G38&lt;1000,ROUND(G38,-1),IF(G38&lt;10000,ROUND(G38,-1),ROUND(G38,-2))))</f>
        <v>176000</v>
      </c>
      <c r="I38" s="1006">
        <f>IF(H38&lt;10,1,IF(H38&lt;100,1,IF(H38&lt;1000,2,3)))</f>
        <v>3</v>
      </c>
      <c r="J38" s="1008">
        <f t="shared" si="25"/>
        <v>176000</v>
      </c>
      <c r="K38" s="1009">
        <f t="shared" si="26"/>
        <v>3</v>
      </c>
      <c r="L38" s="1010">
        <f t="shared" si="27"/>
        <v>176000</v>
      </c>
      <c r="M38" s="1006">
        <f t="shared" si="28"/>
        <v>3</v>
      </c>
      <c r="N38" s="1011">
        <v>147</v>
      </c>
      <c r="O38" s="1011">
        <v>212</v>
      </c>
    </row>
    <row r="39" spans="1:16">
      <c r="C39" s="988" t="s">
        <v>949</v>
      </c>
      <c r="D39" s="989"/>
      <c r="E39" s="988"/>
      <c r="F39" s="989"/>
      <c r="G39" s="988"/>
      <c r="H39" s="988"/>
      <c r="I39" s="989"/>
      <c r="J39" s="988"/>
      <c r="K39" s="989"/>
      <c r="L39" s="988"/>
      <c r="M39" s="989"/>
      <c r="P39" s="1023"/>
    </row>
  </sheetData>
  <mergeCells count="1">
    <mergeCell ref="N2:O2"/>
  </mergeCells>
  <phoneticPr fontId="2"/>
  <pageMargins left="0.70866141732283472" right="0.31496062992125984" top="0.59055118110236227" bottom="0.19685039370078741" header="0.35433070866141736" footer="0.27559055118110237"/>
  <pageSetup paperSize="9" scale="95" orientation="landscape" blackAndWhite="1" r:id="rId1"/>
  <headerFooter>
    <oddFooter>&amp;RP.&amp;P</oddFooter>
  </headerFooter>
  <rowBreaks count="2" manualBreakCount="2">
    <brk id="19" max="14" man="1"/>
    <brk id="35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E315F-BC71-4F1A-8588-8521F45BE79B}">
  <dimension ref="A1:CW1978"/>
  <sheetViews>
    <sheetView view="pageBreakPreview" zoomScaleNormal="100" zoomScaleSheetLayoutView="100" workbookViewId="0">
      <selection activeCell="F25" sqref="F25:H26"/>
    </sheetView>
  </sheetViews>
  <sheetFormatPr defaultColWidth="7.125" defaultRowHeight="11.25"/>
  <cols>
    <col min="1" max="1" width="1.375" style="1082" customWidth="1"/>
    <col min="2" max="2" width="2.5" style="1082" customWidth="1"/>
    <col min="3" max="3" width="4.375" style="1082" customWidth="1"/>
    <col min="4" max="4" width="14.125" style="1082" customWidth="1"/>
    <col min="5" max="5" width="6.625" style="1082" customWidth="1"/>
    <col min="6" max="6" width="2.125" style="1082" customWidth="1"/>
    <col min="7" max="7" width="15.625" style="1082" customWidth="1"/>
    <col min="8" max="8" width="4.375" style="1082" customWidth="1"/>
    <col min="9" max="9" width="6.625" style="1082" customWidth="1"/>
    <col min="10" max="10" width="3.625" style="1082" customWidth="1"/>
    <col min="11" max="11" width="12.625" style="1082" customWidth="1"/>
    <col min="12" max="12" width="4.375" style="1082" customWidth="1"/>
    <col min="13" max="14" width="2.125" style="1082" customWidth="1"/>
    <col min="15" max="15" width="13.375" style="1082" customWidth="1"/>
    <col min="16" max="16" width="8.875" style="1082" bestFit="1" customWidth="1"/>
    <col min="17" max="78" width="7.125" style="1082"/>
    <col min="79" max="79" width="13.375" style="1082" customWidth="1"/>
    <col min="80" max="80" width="7.125" style="1082"/>
    <col min="81" max="81" width="14.625" style="1082" customWidth="1"/>
    <col min="82" max="92" width="9.625" style="1082" customWidth="1"/>
    <col min="93" max="94" width="10.875" style="1082" customWidth="1"/>
    <col min="95" max="16384" width="7.125" style="1082"/>
  </cols>
  <sheetData>
    <row r="1" spans="1:16" ht="12" thickBot="1">
      <c r="A1" s="1081"/>
    </row>
    <row r="2" spans="1:16">
      <c r="B2" s="1095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7"/>
    </row>
    <row r="3" spans="1:16" ht="15.95" customHeight="1">
      <c r="B3" s="1098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100"/>
    </row>
    <row r="4" spans="1:16">
      <c r="B4" s="1098"/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100"/>
    </row>
    <row r="5" spans="1:16" ht="18.75">
      <c r="B5" s="1541" t="s">
        <v>1161</v>
      </c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3"/>
    </row>
    <row r="6" spans="1:16">
      <c r="B6" s="1098"/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</row>
    <row r="7" spans="1:16" ht="13.5">
      <c r="B7" s="1098"/>
      <c r="C7" s="1099"/>
      <c r="D7" s="1101"/>
      <c r="E7" s="1101"/>
      <c r="F7" s="1101"/>
      <c r="G7" s="1101"/>
      <c r="H7" s="1101"/>
      <c r="I7" s="1101"/>
      <c r="J7" s="1101"/>
      <c r="K7" s="1101"/>
      <c r="L7" s="1099"/>
      <c r="M7" s="1099"/>
      <c r="N7" s="1100"/>
    </row>
    <row r="8" spans="1:16" ht="13.5">
      <c r="B8" s="1098"/>
      <c r="C8" s="1099"/>
      <c r="D8" s="1102" t="s">
        <v>1162</v>
      </c>
      <c r="E8" s="1551" t="str">
        <f>'仕訳書(縦）'!E11</f>
        <v>沖縄県立芸術大学美術棟空調設備改修工事</v>
      </c>
      <c r="F8" s="1551"/>
      <c r="G8" s="1551"/>
      <c r="H8" s="1551"/>
      <c r="I8" s="1551"/>
      <c r="J8" s="1551"/>
      <c r="K8" s="1103"/>
      <c r="L8" s="1099"/>
      <c r="M8" s="1099"/>
      <c r="N8" s="1100"/>
    </row>
    <row r="9" spans="1:16" ht="13.5">
      <c r="B9" s="1098"/>
      <c r="C9" s="1099"/>
      <c r="D9" s="1101"/>
      <c r="E9" s="1104"/>
      <c r="F9" s="1104"/>
      <c r="G9" s="1104"/>
      <c r="H9" s="1104"/>
      <c r="I9" s="1104"/>
      <c r="J9" s="1104"/>
      <c r="K9" s="1104"/>
      <c r="L9" s="1099"/>
      <c r="M9" s="1099"/>
      <c r="N9" s="1100"/>
    </row>
    <row r="10" spans="1:16" ht="13.5">
      <c r="B10" s="1098"/>
      <c r="C10" s="1099"/>
      <c r="D10" s="1102" t="s">
        <v>1163</v>
      </c>
      <c r="E10" s="1105" t="s">
        <v>1808</v>
      </c>
      <c r="F10" s="1103"/>
      <c r="G10" s="1103"/>
      <c r="H10" s="1103"/>
      <c r="I10" s="1103"/>
      <c r="J10" s="1103"/>
      <c r="K10" s="1103"/>
      <c r="L10" s="1099"/>
      <c r="M10" s="1099"/>
      <c r="N10" s="1100"/>
    </row>
    <row r="11" spans="1:16" ht="13.5">
      <c r="B11" s="1098"/>
      <c r="C11" s="1099"/>
      <c r="D11" s="1101"/>
      <c r="E11" s="1104"/>
      <c r="F11" s="1104"/>
      <c r="G11" s="1104"/>
      <c r="H11" s="1104"/>
      <c r="I11" s="1104"/>
      <c r="J11" s="1104"/>
      <c r="K11" s="1104"/>
      <c r="L11" s="1099"/>
      <c r="M11" s="1099"/>
      <c r="N11" s="1100"/>
      <c r="O11" s="1083"/>
      <c r="P11" s="1084"/>
    </row>
    <row r="12" spans="1:16" ht="13.5">
      <c r="B12" s="1098"/>
      <c r="C12" s="1099"/>
      <c r="D12" s="1102" t="s">
        <v>1164</v>
      </c>
      <c r="E12" s="1106"/>
      <c r="F12" s="1544"/>
      <c r="G12" s="1544"/>
      <c r="H12" s="1107" t="s">
        <v>135</v>
      </c>
      <c r="I12" s="1545">
        <f>ROUNDDOWN(F12*0.3025,2)</f>
        <v>0</v>
      </c>
      <c r="J12" s="1545"/>
      <c r="K12" s="1103"/>
      <c r="L12" s="1099"/>
      <c r="M12" s="1099"/>
      <c r="N12" s="1100"/>
      <c r="O12" s="1085"/>
    </row>
    <row r="13" spans="1:16" ht="13.5">
      <c r="B13" s="1098"/>
      <c r="C13" s="1099"/>
      <c r="D13" s="1101"/>
      <c r="E13" s="1101"/>
      <c r="F13" s="1108"/>
      <c r="G13" s="1101"/>
      <c r="H13" s="1101"/>
      <c r="I13" s="1101"/>
      <c r="J13" s="1101"/>
      <c r="K13" s="1101"/>
      <c r="L13" s="1099"/>
      <c r="M13" s="1099"/>
      <c r="N13" s="1100"/>
      <c r="O13" s="1085"/>
    </row>
    <row r="14" spans="1:16" ht="14.25">
      <c r="B14" s="1098"/>
      <c r="C14" s="1099"/>
      <c r="D14" s="1102" t="s">
        <v>1165</v>
      </c>
      <c r="E14" s="1102"/>
      <c r="F14" s="1109" t="s">
        <v>1166</v>
      </c>
      <c r="G14" s="1110" t="e">
        <f>+F65</f>
        <v>#NUM!</v>
      </c>
      <c r="H14" s="1105"/>
      <c r="I14" s="1105"/>
      <c r="J14" s="1105"/>
      <c r="K14" s="1105"/>
      <c r="L14" s="1099"/>
      <c r="M14" s="1099"/>
      <c r="N14" s="1100"/>
      <c r="O14" s="1085"/>
    </row>
    <row r="15" spans="1:16" ht="18" thickBot="1">
      <c r="B15" s="1098"/>
      <c r="C15" s="1099"/>
      <c r="D15" s="1099"/>
      <c r="E15" s="1099"/>
      <c r="F15" s="1099"/>
      <c r="G15" s="1111"/>
      <c r="H15" s="1099"/>
      <c r="I15" s="1099"/>
      <c r="J15" s="1099"/>
      <c r="K15" s="1099"/>
      <c r="L15" s="1099"/>
      <c r="M15" s="1099"/>
      <c r="N15" s="1100"/>
    </row>
    <row r="16" spans="1:16" ht="24" customHeight="1" thickBot="1">
      <c r="B16" s="1112"/>
      <c r="C16" s="1113" t="s">
        <v>1167</v>
      </c>
      <c r="D16" s="1546" t="s">
        <v>1168</v>
      </c>
      <c r="E16" s="1547"/>
      <c r="F16" s="1548" t="s">
        <v>1169</v>
      </c>
      <c r="G16" s="1549"/>
      <c r="H16" s="1549"/>
      <c r="I16" s="1114" t="s">
        <v>1170</v>
      </c>
      <c r="J16" s="1548" t="s">
        <v>1171</v>
      </c>
      <c r="K16" s="1549"/>
      <c r="L16" s="1549"/>
      <c r="M16" s="1550"/>
      <c r="N16" s="1115"/>
    </row>
    <row r="17" spans="2:16" ht="12" customHeight="1">
      <c r="B17" s="1112"/>
      <c r="C17" s="1116"/>
      <c r="D17" s="1536" t="s">
        <v>1172</v>
      </c>
      <c r="E17" s="1537"/>
      <c r="F17" s="1538">
        <f>'仕訳書(縦）'!E13</f>
        <v>0</v>
      </c>
      <c r="G17" s="1539"/>
      <c r="H17" s="1539"/>
      <c r="I17" s="1118"/>
      <c r="J17" s="1117"/>
      <c r="K17" s="1117"/>
      <c r="L17" s="1117"/>
      <c r="M17" s="1119"/>
      <c r="N17" s="1115"/>
    </row>
    <row r="18" spans="2:16" ht="12" customHeight="1">
      <c r="B18" s="1112"/>
      <c r="C18" s="1120">
        <v>1</v>
      </c>
      <c r="D18" s="1519"/>
      <c r="E18" s="1520"/>
      <c r="F18" s="1540"/>
      <c r="G18" s="1540"/>
      <c r="H18" s="1540"/>
      <c r="I18" s="1121"/>
      <c r="J18" s="1104"/>
      <c r="K18" s="1104"/>
      <c r="L18" s="1104"/>
      <c r="M18" s="1122"/>
      <c r="N18" s="1115"/>
    </row>
    <row r="19" spans="2:16" ht="12" customHeight="1">
      <c r="B19" s="1112"/>
      <c r="C19" s="1123"/>
      <c r="D19" s="1522" t="s">
        <v>1173</v>
      </c>
      <c r="E19" s="1523"/>
      <c r="F19" s="1526" t="e">
        <f>'諸経費算定 (改修機械)'!N11</f>
        <v>#NUM!</v>
      </c>
      <c r="G19" s="1526"/>
      <c r="H19" s="1526"/>
      <c r="I19" s="1118"/>
      <c r="J19" s="1124"/>
      <c r="K19" s="1124"/>
      <c r="L19" s="1124"/>
      <c r="M19" s="1125"/>
      <c r="N19" s="1115"/>
    </row>
    <row r="20" spans="2:16" ht="12" customHeight="1">
      <c r="B20" s="1112"/>
      <c r="C20" s="1126">
        <v>2</v>
      </c>
      <c r="D20" s="1524"/>
      <c r="E20" s="1525"/>
      <c r="F20" s="1527"/>
      <c r="G20" s="1527"/>
      <c r="H20" s="1527"/>
      <c r="I20" s="1121"/>
      <c r="J20" s="1103"/>
      <c r="K20" s="1128"/>
      <c r="L20" s="1103"/>
      <c r="M20" s="1129"/>
      <c r="N20" s="1115"/>
    </row>
    <row r="21" spans="2:16" ht="12" customHeight="1">
      <c r="B21" s="1112"/>
      <c r="C21" s="1123"/>
      <c r="D21" s="1519" t="s">
        <v>1156</v>
      </c>
      <c r="E21" s="1520"/>
      <c r="F21" s="1521" t="e">
        <f>'諸経費算定 (改修機械)'!N26</f>
        <v>#NUM!</v>
      </c>
      <c r="G21" s="1521"/>
      <c r="H21" s="1521"/>
      <c r="I21" s="1118"/>
      <c r="J21" s="1124"/>
      <c r="K21" s="1124"/>
      <c r="L21" s="1124"/>
      <c r="M21" s="1125"/>
      <c r="N21" s="1115"/>
    </row>
    <row r="22" spans="2:16" ht="12" customHeight="1">
      <c r="B22" s="1112"/>
      <c r="C22" s="1126">
        <v>3</v>
      </c>
      <c r="D22" s="1519"/>
      <c r="E22" s="1520"/>
      <c r="F22" s="1521"/>
      <c r="G22" s="1521"/>
      <c r="H22" s="1521"/>
      <c r="I22" s="1121"/>
      <c r="J22" s="1103"/>
      <c r="K22" s="1128"/>
      <c r="L22" s="1103"/>
      <c r="M22" s="1129"/>
      <c r="N22" s="1115"/>
    </row>
    <row r="23" spans="2:16" ht="12" customHeight="1">
      <c r="B23" s="1112"/>
      <c r="C23" s="1123"/>
      <c r="D23" s="1522" t="s">
        <v>1157</v>
      </c>
      <c r="E23" s="1523"/>
      <c r="F23" s="1526" t="e">
        <f>'諸経費算定 (改修機械)'!N40</f>
        <v>#NUM!</v>
      </c>
      <c r="G23" s="1526"/>
      <c r="H23" s="1526"/>
      <c r="I23" s="1118"/>
      <c r="J23" s="1124"/>
      <c r="K23" s="1124"/>
      <c r="L23" s="1124"/>
      <c r="M23" s="1125"/>
      <c r="N23" s="1115"/>
    </row>
    <row r="24" spans="2:16" ht="12" customHeight="1">
      <c r="B24" s="1112"/>
      <c r="C24" s="1126">
        <v>4</v>
      </c>
      <c r="D24" s="1524"/>
      <c r="E24" s="1525"/>
      <c r="F24" s="1527"/>
      <c r="G24" s="1527"/>
      <c r="H24" s="1527"/>
      <c r="I24" s="1121"/>
      <c r="J24" s="1103"/>
      <c r="K24" s="1103"/>
      <c r="L24" s="1103"/>
      <c r="M24" s="1129"/>
      <c r="N24" s="1115"/>
    </row>
    <row r="25" spans="2:16" ht="12" customHeight="1">
      <c r="B25" s="1112"/>
      <c r="C25" s="1131"/>
      <c r="D25" s="1522"/>
      <c r="E25" s="1523"/>
      <c r="F25" s="1526"/>
      <c r="G25" s="1526"/>
      <c r="H25" s="1526"/>
      <c r="I25" s="1118"/>
      <c r="J25" s="1104"/>
      <c r="K25" s="1104"/>
      <c r="L25" s="1104"/>
      <c r="M25" s="1122"/>
      <c r="N25" s="1115"/>
    </row>
    <row r="26" spans="2:16" ht="12" customHeight="1">
      <c r="B26" s="1112"/>
      <c r="C26" s="1132">
        <v>5</v>
      </c>
      <c r="D26" s="1524"/>
      <c r="E26" s="1525"/>
      <c r="F26" s="1527"/>
      <c r="G26" s="1527"/>
      <c r="H26" s="1527"/>
      <c r="I26" s="1121"/>
      <c r="J26" s="1104"/>
      <c r="K26" s="1104"/>
      <c r="L26" s="1104"/>
      <c r="M26" s="1122"/>
      <c r="N26" s="1115"/>
      <c r="P26" s="1086"/>
    </row>
    <row r="27" spans="2:16" ht="12" customHeight="1">
      <c r="B27" s="1112"/>
      <c r="C27" s="1123"/>
      <c r="D27" s="1519"/>
      <c r="E27" s="1520"/>
      <c r="F27" s="1521"/>
      <c r="G27" s="1521"/>
      <c r="H27" s="1521"/>
      <c r="I27" s="1118"/>
      <c r="J27" s="1124"/>
      <c r="K27" s="1124"/>
      <c r="L27" s="1124"/>
      <c r="M27" s="1125"/>
      <c r="N27" s="1115"/>
    </row>
    <row r="28" spans="2:16" ht="12" customHeight="1">
      <c r="B28" s="1112"/>
      <c r="C28" s="1126">
        <v>6</v>
      </c>
      <c r="D28" s="1519"/>
      <c r="E28" s="1520"/>
      <c r="F28" s="1521"/>
      <c r="G28" s="1521"/>
      <c r="H28" s="1521"/>
      <c r="I28" s="1121"/>
      <c r="J28" s="1103"/>
      <c r="K28" s="1103"/>
      <c r="L28" s="1103"/>
      <c r="M28" s="1129"/>
      <c r="N28" s="1115"/>
      <c r="O28" s="1086"/>
      <c r="P28" s="1085"/>
    </row>
    <row r="29" spans="2:16" ht="12" customHeight="1">
      <c r="B29" s="1112"/>
      <c r="C29" s="1131"/>
      <c r="D29" s="1522"/>
      <c r="E29" s="1523"/>
      <c r="F29" s="1526"/>
      <c r="G29" s="1526"/>
      <c r="H29" s="1526"/>
      <c r="I29" s="1118"/>
      <c r="J29" s="1104"/>
      <c r="K29" s="1104"/>
      <c r="L29" s="1104"/>
      <c r="M29" s="1122"/>
      <c r="N29" s="1115"/>
    </row>
    <row r="30" spans="2:16" ht="12" customHeight="1">
      <c r="B30" s="1112"/>
      <c r="C30" s="1120">
        <v>7</v>
      </c>
      <c r="D30" s="1524"/>
      <c r="E30" s="1525"/>
      <c r="F30" s="1527"/>
      <c r="G30" s="1527"/>
      <c r="H30" s="1527"/>
      <c r="I30" s="1121"/>
      <c r="J30" s="1104"/>
      <c r="K30" s="1104"/>
      <c r="L30" s="1104"/>
      <c r="M30" s="1122"/>
      <c r="N30" s="1115"/>
    </row>
    <row r="31" spans="2:16" ht="12" customHeight="1">
      <c r="B31" s="1112"/>
      <c r="C31" s="1123"/>
      <c r="D31" s="1522"/>
      <c r="E31" s="1523"/>
      <c r="F31" s="1526"/>
      <c r="G31" s="1526"/>
      <c r="H31" s="1526"/>
      <c r="I31" s="1118"/>
      <c r="J31" s="1124"/>
      <c r="K31" s="1124"/>
      <c r="L31" s="1124"/>
      <c r="M31" s="1125"/>
      <c r="N31" s="1115"/>
    </row>
    <row r="32" spans="2:16" ht="12" customHeight="1">
      <c r="B32" s="1112"/>
      <c r="C32" s="1133">
        <v>8</v>
      </c>
      <c r="D32" s="1524"/>
      <c r="E32" s="1525"/>
      <c r="F32" s="1527"/>
      <c r="G32" s="1527"/>
      <c r="H32" s="1527"/>
      <c r="I32" s="1121"/>
      <c r="J32" s="1103"/>
      <c r="K32" s="1127"/>
      <c r="L32" s="1103"/>
      <c r="M32" s="1129"/>
      <c r="N32" s="1115"/>
    </row>
    <row r="33" spans="2:14" ht="12" customHeight="1">
      <c r="B33" s="1112"/>
      <c r="C33" s="1131"/>
      <c r="D33" s="1519"/>
      <c r="E33" s="1520"/>
      <c r="F33" s="1521"/>
      <c r="G33" s="1521"/>
      <c r="H33" s="1521"/>
      <c r="I33" s="1118"/>
      <c r="J33" s="1104"/>
      <c r="K33" s="1104"/>
      <c r="L33" s="1104"/>
      <c r="M33" s="1122"/>
      <c r="N33" s="1115"/>
    </row>
    <row r="34" spans="2:14" ht="12" customHeight="1">
      <c r="B34" s="1112"/>
      <c r="C34" s="1120">
        <v>9</v>
      </c>
      <c r="D34" s="1519"/>
      <c r="E34" s="1520"/>
      <c r="F34" s="1521"/>
      <c r="G34" s="1521"/>
      <c r="H34" s="1521"/>
      <c r="I34" s="1121"/>
      <c r="J34" s="1104"/>
      <c r="K34" s="1130"/>
      <c r="L34" s="1104"/>
      <c r="M34" s="1122"/>
      <c r="N34" s="1115"/>
    </row>
    <row r="35" spans="2:14" ht="12" customHeight="1">
      <c r="B35" s="1112"/>
      <c r="C35" s="1123"/>
      <c r="D35" s="1522"/>
      <c r="E35" s="1523"/>
      <c r="F35" s="1526"/>
      <c r="G35" s="1526"/>
      <c r="H35" s="1526"/>
      <c r="I35" s="1118"/>
      <c r="J35" s="1124"/>
      <c r="K35" s="1124"/>
      <c r="L35" s="1124"/>
      <c r="M35" s="1125"/>
      <c r="N35" s="1115"/>
    </row>
    <row r="36" spans="2:14" ht="12" customHeight="1">
      <c r="B36" s="1112"/>
      <c r="C36" s="1133">
        <v>10</v>
      </c>
      <c r="D36" s="1524"/>
      <c r="E36" s="1525"/>
      <c r="F36" s="1527"/>
      <c r="G36" s="1527"/>
      <c r="H36" s="1527"/>
      <c r="I36" s="1121"/>
      <c r="J36" s="1103"/>
      <c r="K36" s="1127"/>
      <c r="L36" s="1103"/>
      <c r="M36" s="1129"/>
      <c r="N36" s="1115"/>
    </row>
    <row r="37" spans="2:14" ht="12" customHeight="1">
      <c r="B37" s="1112"/>
      <c r="C37" s="1123"/>
      <c r="D37" s="1519"/>
      <c r="E37" s="1520"/>
      <c r="F37" s="1521"/>
      <c r="G37" s="1521"/>
      <c r="H37" s="1521"/>
      <c r="I37" s="1118"/>
      <c r="J37" s="1104"/>
      <c r="K37" s="1104"/>
      <c r="L37" s="1104"/>
      <c r="M37" s="1122"/>
      <c r="N37" s="1115"/>
    </row>
    <row r="38" spans="2:14" ht="12" customHeight="1">
      <c r="B38" s="1112"/>
      <c r="C38" s="1133">
        <v>11</v>
      </c>
      <c r="D38" s="1519"/>
      <c r="E38" s="1520"/>
      <c r="F38" s="1521"/>
      <c r="G38" s="1521"/>
      <c r="H38" s="1521"/>
      <c r="I38" s="1121"/>
      <c r="J38" s="1104"/>
      <c r="K38" s="1104"/>
      <c r="L38" s="1104"/>
      <c r="M38" s="1122"/>
      <c r="N38" s="1115"/>
    </row>
    <row r="39" spans="2:14" ht="12" customHeight="1">
      <c r="B39" s="1112"/>
      <c r="C39" s="1123"/>
      <c r="D39" s="1522"/>
      <c r="E39" s="1523"/>
      <c r="F39" s="1526"/>
      <c r="G39" s="1526"/>
      <c r="H39" s="1526"/>
      <c r="I39" s="1118"/>
      <c r="J39" s="1124"/>
      <c r="K39" s="1124"/>
      <c r="L39" s="1124"/>
      <c r="M39" s="1125"/>
      <c r="N39" s="1115"/>
    </row>
    <row r="40" spans="2:14" ht="12" customHeight="1">
      <c r="B40" s="1112"/>
      <c r="C40" s="1133">
        <v>12</v>
      </c>
      <c r="D40" s="1524"/>
      <c r="E40" s="1525"/>
      <c r="F40" s="1527"/>
      <c r="G40" s="1527"/>
      <c r="H40" s="1527"/>
      <c r="I40" s="1121"/>
      <c r="J40" s="1103"/>
      <c r="K40" s="1103"/>
      <c r="L40" s="1103"/>
      <c r="M40" s="1129"/>
      <c r="N40" s="1115"/>
    </row>
    <row r="41" spans="2:14" ht="12" customHeight="1">
      <c r="B41" s="1112"/>
      <c r="C41" s="1123"/>
      <c r="D41" s="1522"/>
      <c r="E41" s="1523"/>
      <c r="F41" s="1526"/>
      <c r="G41" s="1526"/>
      <c r="H41" s="1526"/>
      <c r="I41" s="1118"/>
      <c r="J41" s="1124"/>
      <c r="K41" s="1124"/>
      <c r="L41" s="1124"/>
      <c r="M41" s="1125"/>
      <c r="N41" s="1115"/>
    </row>
    <row r="42" spans="2:14" ht="12" customHeight="1">
      <c r="B42" s="1112"/>
      <c r="C42" s="1133">
        <v>13</v>
      </c>
      <c r="D42" s="1524"/>
      <c r="E42" s="1525"/>
      <c r="F42" s="1527"/>
      <c r="G42" s="1527"/>
      <c r="H42" s="1527"/>
      <c r="I42" s="1121"/>
      <c r="J42" s="1103"/>
      <c r="K42" s="1103"/>
      <c r="L42" s="1103"/>
      <c r="M42" s="1129"/>
      <c r="N42" s="1115"/>
    </row>
    <row r="43" spans="2:14" ht="12" customHeight="1">
      <c r="B43" s="1112"/>
      <c r="C43" s="1123"/>
      <c r="D43" s="1522"/>
      <c r="E43" s="1523"/>
      <c r="F43" s="1526"/>
      <c r="G43" s="1526"/>
      <c r="H43" s="1526"/>
      <c r="I43" s="1118"/>
      <c r="J43" s="1124"/>
      <c r="K43" s="1124"/>
      <c r="L43" s="1124"/>
      <c r="M43" s="1125"/>
      <c r="N43" s="1115"/>
    </row>
    <row r="44" spans="2:14" ht="12" customHeight="1">
      <c r="B44" s="1112"/>
      <c r="C44" s="1133">
        <v>14</v>
      </c>
      <c r="D44" s="1524"/>
      <c r="E44" s="1525"/>
      <c r="F44" s="1527"/>
      <c r="G44" s="1527"/>
      <c r="H44" s="1527"/>
      <c r="I44" s="1121"/>
      <c r="J44" s="1103"/>
      <c r="K44" s="1103"/>
      <c r="L44" s="1103"/>
      <c r="M44" s="1129"/>
      <c r="N44" s="1115"/>
    </row>
    <row r="45" spans="2:14" ht="12" customHeight="1">
      <c r="B45" s="1112"/>
      <c r="C45" s="1123"/>
      <c r="D45" s="1522"/>
      <c r="E45" s="1523"/>
      <c r="F45" s="1526"/>
      <c r="G45" s="1526"/>
      <c r="H45" s="1526"/>
      <c r="I45" s="1118"/>
      <c r="J45" s="1124"/>
      <c r="K45" s="1124"/>
      <c r="L45" s="1124"/>
      <c r="M45" s="1125"/>
      <c r="N45" s="1115"/>
    </row>
    <row r="46" spans="2:14" ht="12" customHeight="1">
      <c r="B46" s="1112"/>
      <c r="C46" s="1133">
        <v>15</v>
      </c>
      <c r="D46" s="1524"/>
      <c r="E46" s="1525"/>
      <c r="F46" s="1527"/>
      <c r="G46" s="1527"/>
      <c r="H46" s="1527"/>
      <c r="I46" s="1121"/>
      <c r="J46" s="1103"/>
      <c r="K46" s="1103"/>
      <c r="L46" s="1103"/>
      <c r="M46" s="1129"/>
      <c r="N46" s="1115"/>
    </row>
    <row r="47" spans="2:14" ht="12" customHeight="1">
      <c r="B47" s="1112"/>
      <c r="C47" s="1123"/>
      <c r="D47" s="1519"/>
      <c r="E47" s="1520"/>
      <c r="F47" s="1521"/>
      <c r="G47" s="1521"/>
      <c r="H47" s="1521"/>
      <c r="I47" s="1118"/>
      <c r="J47" s="1104"/>
      <c r="K47" s="1104"/>
      <c r="L47" s="1104"/>
      <c r="M47" s="1122"/>
      <c r="N47" s="1115"/>
    </row>
    <row r="48" spans="2:14" ht="12" customHeight="1">
      <c r="B48" s="1112"/>
      <c r="C48" s="1133">
        <v>16</v>
      </c>
      <c r="D48" s="1519"/>
      <c r="E48" s="1520"/>
      <c r="F48" s="1521"/>
      <c r="G48" s="1521"/>
      <c r="H48" s="1521"/>
      <c r="I48" s="1121"/>
      <c r="J48" s="1104"/>
      <c r="K48" s="1104"/>
      <c r="L48" s="1104"/>
      <c r="M48" s="1122"/>
      <c r="N48" s="1115"/>
    </row>
    <row r="49" spans="2:17" ht="12" customHeight="1">
      <c r="B49" s="1112"/>
      <c r="C49" s="1123"/>
      <c r="D49" s="1522"/>
      <c r="E49" s="1523"/>
      <c r="F49" s="1526"/>
      <c r="G49" s="1526"/>
      <c r="H49" s="1526"/>
      <c r="I49" s="1118"/>
      <c r="J49" s="1124"/>
      <c r="K49" s="1124"/>
      <c r="L49" s="1124"/>
      <c r="M49" s="1125"/>
      <c r="N49" s="1115"/>
    </row>
    <row r="50" spans="2:17" ht="12" customHeight="1">
      <c r="B50" s="1112"/>
      <c r="C50" s="1133">
        <v>17</v>
      </c>
      <c r="D50" s="1524"/>
      <c r="E50" s="1525"/>
      <c r="F50" s="1527"/>
      <c r="G50" s="1527"/>
      <c r="H50" s="1527"/>
      <c r="I50" s="1121"/>
      <c r="J50" s="1103"/>
      <c r="K50" s="1103"/>
      <c r="L50" s="1103"/>
      <c r="M50" s="1129"/>
      <c r="N50" s="1115"/>
    </row>
    <row r="51" spans="2:17" ht="12" customHeight="1">
      <c r="B51" s="1112"/>
      <c r="C51" s="1123"/>
      <c r="D51" s="1519"/>
      <c r="E51" s="1520"/>
      <c r="F51" s="1521"/>
      <c r="G51" s="1521"/>
      <c r="H51" s="1521"/>
      <c r="I51" s="1118"/>
      <c r="J51" s="1104"/>
      <c r="K51" s="1104"/>
      <c r="L51" s="1104"/>
      <c r="M51" s="1122"/>
      <c r="N51" s="1115"/>
    </row>
    <row r="52" spans="2:17" ht="12" customHeight="1">
      <c r="B52" s="1112"/>
      <c r="C52" s="1133">
        <v>18</v>
      </c>
      <c r="D52" s="1519"/>
      <c r="E52" s="1520"/>
      <c r="F52" s="1521"/>
      <c r="G52" s="1521"/>
      <c r="H52" s="1521"/>
      <c r="I52" s="1121"/>
      <c r="J52" s="1104"/>
      <c r="K52" s="1104"/>
      <c r="L52" s="1104"/>
      <c r="M52" s="1122"/>
      <c r="N52" s="1115"/>
    </row>
    <row r="53" spans="2:17" ht="12" customHeight="1">
      <c r="B53" s="1112"/>
      <c r="C53" s="1123"/>
      <c r="D53" s="1522"/>
      <c r="E53" s="1523"/>
      <c r="F53" s="1526"/>
      <c r="G53" s="1526"/>
      <c r="H53" s="1526"/>
      <c r="I53" s="1118"/>
      <c r="J53" s="1124"/>
      <c r="K53" s="1124"/>
      <c r="L53" s="1124"/>
      <c r="M53" s="1125"/>
      <c r="N53" s="1115"/>
    </row>
    <row r="54" spans="2:17" ht="12" customHeight="1">
      <c r="B54" s="1112"/>
      <c r="C54" s="1133">
        <v>19</v>
      </c>
      <c r="D54" s="1524"/>
      <c r="E54" s="1525"/>
      <c r="F54" s="1527"/>
      <c r="G54" s="1527"/>
      <c r="H54" s="1527"/>
      <c r="I54" s="1121"/>
      <c r="J54" s="1103"/>
      <c r="K54" s="1103"/>
      <c r="L54" s="1103"/>
      <c r="M54" s="1129"/>
      <c r="N54" s="1115"/>
    </row>
    <row r="55" spans="2:17" ht="12" customHeight="1">
      <c r="B55" s="1112"/>
      <c r="C55" s="1123"/>
      <c r="D55" s="1522"/>
      <c r="E55" s="1523"/>
      <c r="F55" s="1526"/>
      <c r="G55" s="1526"/>
      <c r="H55" s="1526"/>
      <c r="I55" s="1118"/>
      <c r="J55" s="1124"/>
      <c r="K55" s="1124"/>
      <c r="L55" s="1124"/>
      <c r="M55" s="1125"/>
      <c r="N55" s="1115"/>
      <c r="P55" s="1081"/>
      <c r="Q55" s="1081"/>
    </row>
    <row r="56" spans="2:17" ht="12" customHeight="1">
      <c r="B56" s="1112"/>
      <c r="C56" s="1133">
        <v>20</v>
      </c>
      <c r="D56" s="1524"/>
      <c r="E56" s="1525"/>
      <c r="F56" s="1527"/>
      <c r="G56" s="1527"/>
      <c r="H56" s="1527"/>
      <c r="I56" s="1134"/>
      <c r="J56" s="1103"/>
      <c r="K56" s="1103"/>
      <c r="L56" s="1103"/>
      <c r="M56" s="1129"/>
      <c r="N56" s="1115"/>
      <c r="P56" s="1085"/>
    </row>
    <row r="57" spans="2:17" ht="12" customHeight="1">
      <c r="B57" s="1112"/>
      <c r="C57" s="1123"/>
      <c r="D57" s="1522"/>
      <c r="E57" s="1523"/>
      <c r="F57" s="1526"/>
      <c r="G57" s="1526"/>
      <c r="H57" s="1526"/>
      <c r="I57" s="1118"/>
      <c r="J57" s="1124"/>
      <c r="K57" s="1124"/>
      <c r="L57" s="1124"/>
      <c r="M57" s="1125"/>
      <c r="N57" s="1115"/>
    </row>
    <row r="58" spans="2:17" ht="12" customHeight="1">
      <c r="B58" s="1112"/>
      <c r="C58" s="1133">
        <v>21</v>
      </c>
      <c r="D58" s="1524"/>
      <c r="E58" s="1525"/>
      <c r="F58" s="1527"/>
      <c r="G58" s="1527"/>
      <c r="H58" s="1527"/>
      <c r="I58" s="1135"/>
      <c r="J58" s="1103"/>
      <c r="K58" s="1103"/>
      <c r="L58" s="1103"/>
      <c r="M58" s="1129"/>
      <c r="N58" s="1115"/>
    </row>
    <row r="59" spans="2:17" ht="12" customHeight="1">
      <c r="B59" s="1112"/>
      <c r="C59" s="1131"/>
      <c r="D59" s="1519"/>
      <c r="E59" s="1520"/>
      <c r="F59" s="1521"/>
      <c r="G59" s="1521"/>
      <c r="H59" s="1521"/>
      <c r="I59" s="1136"/>
      <c r="J59" s="1104"/>
      <c r="K59" s="1104"/>
      <c r="L59" s="1104"/>
      <c r="M59" s="1122"/>
      <c r="N59" s="1115"/>
    </row>
    <row r="60" spans="2:17" ht="12" customHeight="1">
      <c r="B60" s="1112"/>
      <c r="C60" s="1120"/>
      <c r="D60" s="1519"/>
      <c r="E60" s="1520"/>
      <c r="F60" s="1521"/>
      <c r="G60" s="1521"/>
      <c r="H60" s="1521"/>
      <c r="I60" s="1135"/>
      <c r="J60" s="1104"/>
      <c r="K60" s="1104"/>
      <c r="L60" s="1104"/>
      <c r="M60" s="1122"/>
      <c r="N60" s="1115"/>
    </row>
    <row r="61" spans="2:17" ht="12" customHeight="1">
      <c r="B61" s="1112"/>
      <c r="C61" s="1123"/>
      <c r="D61" s="1522"/>
      <c r="E61" s="1523"/>
      <c r="F61" s="1526"/>
      <c r="G61" s="1526"/>
      <c r="H61" s="1526"/>
      <c r="I61" s="1118"/>
      <c r="J61" s="1124"/>
      <c r="K61" s="1124"/>
      <c r="L61" s="1124"/>
      <c r="M61" s="1125"/>
      <c r="N61" s="1115"/>
    </row>
    <row r="62" spans="2:17" ht="12" customHeight="1">
      <c r="B62" s="1112"/>
      <c r="C62" s="1133"/>
      <c r="D62" s="1524"/>
      <c r="E62" s="1525"/>
      <c r="F62" s="1527"/>
      <c r="G62" s="1527"/>
      <c r="H62" s="1527"/>
      <c r="I62" s="1137"/>
      <c r="J62" s="1103"/>
      <c r="K62" s="1103"/>
      <c r="L62" s="1103"/>
      <c r="M62" s="1129"/>
      <c r="N62" s="1115"/>
    </row>
    <row r="63" spans="2:17" ht="12" customHeight="1">
      <c r="B63" s="1112"/>
      <c r="C63" s="1123"/>
      <c r="D63" s="1522"/>
      <c r="E63" s="1523"/>
      <c r="F63" s="1528"/>
      <c r="G63" s="1528"/>
      <c r="H63" s="1528"/>
      <c r="I63" s="1118"/>
      <c r="J63" s="1124"/>
      <c r="K63" s="1124"/>
      <c r="L63" s="1124"/>
      <c r="M63" s="1125"/>
      <c r="N63" s="1115"/>
    </row>
    <row r="64" spans="2:17" ht="12" customHeight="1">
      <c r="B64" s="1112"/>
      <c r="C64" s="1133"/>
      <c r="D64" s="1524"/>
      <c r="E64" s="1525"/>
      <c r="F64" s="1529"/>
      <c r="G64" s="1529"/>
      <c r="H64" s="1529"/>
      <c r="I64" s="1138"/>
      <c r="J64" s="1103"/>
      <c r="K64" s="1139"/>
      <c r="L64" s="1103"/>
      <c r="M64" s="1129"/>
      <c r="N64" s="1115"/>
    </row>
    <row r="65" spans="2:14" ht="24" customHeight="1" thickBot="1">
      <c r="B65" s="1112"/>
      <c r="C65" s="1140"/>
      <c r="D65" s="1530" t="s">
        <v>1174</v>
      </c>
      <c r="E65" s="1531"/>
      <c r="F65" s="1532" t="e">
        <f>SUM(F17:H62)</f>
        <v>#NUM!</v>
      </c>
      <c r="G65" s="1533"/>
      <c r="H65" s="1533"/>
      <c r="I65" s="1141"/>
      <c r="J65" s="1534"/>
      <c r="K65" s="1535"/>
      <c r="L65" s="1535"/>
      <c r="M65" s="1142"/>
      <c r="N65" s="1115"/>
    </row>
    <row r="66" spans="2:14" ht="12" thickBot="1">
      <c r="B66" s="1143"/>
      <c r="C66" s="1144"/>
      <c r="D66" s="1144"/>
      <c r="E66" s="1144"/>
      <c r="F66" s="1144"/>
      <c r="G66" s="1144"/>
      <c r="H66" s="1144"/>
      <c r="I66" s="1144"/>
      <c r="J66" s="1144"/>
      <c r="K66" s="1144"/>
      <c r="L66" s="1144"/>
      <c r="M66" s="1144"/>
      <c r="N66" s="1145"/>
    </row>
    <row r="68" spans="2:14" ht="17.25">
      <c r="M68" s="1087"/>
      <c r="N68" s="1087"/>
    </row>
    <row r="69" spans="2:14" ht="17.25">
      <c r="M69" s="1087"/>
      <c r="N69" s="1087"/>
    </row>
    <row r="70" spans="2:14" ht="17.25">
      <c r="M70" s="1087"/>
      <c r="N70" s="1087"/>
    </row>
    <row r="71" spans="2:14" ht="17.25">
      <c r="M71" s="1087"/>
      <c r="N71" s="1087"/>
    </row>
    <row r="72" spans="2:14" ht="17.25">
      <c r="M72" s="1087"/>
      <c r="N72" s="1087"/>
    </row>
    <row r="73" spans="2:14" ht="17.25">
      <c r="M73" s="1087"/>
      <c r="N73" s="1087"/>
    </row>
    <row r="74" spans="2:14" ht="17.25">
      <c r="M74" s="1087"/>
      <c r="N74" s="1087"/>
    </row>
    <row r="75" spans="2:14" ht="17.25">
      <c r="M75" s="1087"/>
      <c r="N75" s="1087"/>
    </row>
    <row r="76" spans="2:14" ht="17.25">
      <c r="M76" s="1087"/>
      <c r="N76" s="1087"/>
    </row>
    <row r="77" spans="2:14" ht="17.25">
      <c r="M77" s="1087"/>
      <c r="N77" s="1087"/>
    </row>
    <row r="78" spans="2:14" ht="17.25">
      <c r="M78" s="1087"/>
      <c r="N78" s="1087"/>
    </row>
    <row r="79" spans="2:14" ht="17.25">
      <c r="M79" s="1087"/>
      <c r="N79" s="1087"/>
    </row>
    <row r="80" spans="2:14" ht="17.25">
      <c r="M80" s="1087"/>
      <c r="N80" s="1087"/>
    </row>
    <row r="81" spans="13:14" ht="17.25">
      <c r="M81" s="1087"/>
      <c r="N81" s="1087"/>
    </row>
    <row r="82" spans="13:14" ht="17.25">
      <c r="M82" s="1087"/>
      <c r="N82" s="1087"/>
    </row>
    <row r="83" spans="13:14" ht="17.25">
      <c r="M83" s="1087"/>
      <c r="N83" s="1087"/>
    </row>
    <row r="84" spans="13:14" ht="17.25">
      <c r="M84" s="1087"/>
      <c r="N84" s="1087"/>
    </row>
    <row r="85" spans="13:14" ht="17.25">
      <c r="M85" s="1087"/>
      <c r="N85" s="1087"/>
    </row>
    <row r="86" spans="13:14" ht="17.25">
      <c r="M86" s="1087"/>
      <c r="N86" s="1087"/>
    </row>
    <row r="87" spans="13:14" ht="17.25">
      <c r="M87" s="1087"/>
      <c r="N87" s="1087"/>
    </row>
    <row r="88" spans="13:14" ht="17.25">
      <c r="M88" s="1087"/>
      <c r="N88" s="1087"/>
    </row>
    <row r="89" spans="13:14" ht="17.25">
      <c r="M89" s="1087"/>
      <c r="N89" s="1087"/>
    </row>
    <row r="90" spans="13:14" ht="17.25">
      <c r="M90" s="1087"/>
      <c r="N90" s="1087"/>
    </row>
    <row r="91" spans="13:14" ht="17.25">
      <c r="M91" s="1087"/>
      <c r="N91" s="1087"/>
    </row>
    <row r="92" spans="13:14" ht="17.25">
      <c r="M92" s="1087"/>
      <c r="N92" s="1087"/>
    </row>
    <row r="93" spans="13:14" ht="17.25">
      <c r="M93" s="1087"/>
      <c r="N93" s="1087"/>
    </row>
    <row r="94" spans="13:14" ht="17.25">
      <c r="M94" s="1087"/>
      <c r="N94" s="1087"/>
    </row>
    <row r="95" spans="13:14" ht="17.25">
      <c r="M95" s="1087"/>
      <c r="N95" s="1087"/>
    </row>
    <row r="96" spans="13:14" ht="17.25">
      <c r="M96" s="1087"/>
      <c r="N96" s="1087"/>
    </row>
    <row r="97" spans="13:14" ht="17.25">
      <c r="M97" s="1087"/>
      <c r="N97" s="1087"/>
    </row>
    <row r="98" spans="13:14" ht="17.25">
      <c r="M98" s="1087"/>
      <c r="N98" s="1087"/>
    </row>
    <row r="99" spans="13:14" ht="17.25">
      <c r="M99" s="1087"/>
      <c r="N99" s="1087"/>
    </row>
    <row r="100" spans="13:14" ht="17.25">
      <c r="M100" s="1087"/>
      <c r="N100" s="1087"/>
    </row>
    <row r="101" spans="13:14" ht="17.25">
      <c r="M101" s="1087"/>
      <c r="N101" s="1087"/>
    </row>
    <row r="102" spans="13:14" ht="17.25">
      <c r="M102" s="1087"/>
      <c r="N102" s="1087"/>
    </row>
    <row r="103" spans="13:14" ht="17.25">
      <c r="M103" s="1087"/>
      <c r="N103" s="1087"/>
    </row>
    <row r="104" spans="13:14" ht="17.25">
      <c r="M104" s="1087"/>
      <c r="N104" s="1087"/>
    </row>
    <row r="105" spans="13:14" ht="17.25">
      <c r="M105" s="1087"/>
      <c r="N105" s="1087"/>
    </row>
    <row r="106" spans="13:14" ht="17.25">
      <c r="M106" s="1087"/>
      <c r="N106" s="1087"/>
    </row>
    <row r="107" spans="13:14" ht="17.25">
      <c r="M107" s="1087"/>
      <c r="N107" s="1087"/>
    </row>
    <row r="108" spans="13:14" ht="17.25">
      <c r="M108" s="1087"/>
      <c r="N108" s="1087"/>
    </row>
    <row r="109" spans="13:14" ht="17.25">
      <c r="M109" s="1087"/>
      <c r="N109" s="1087"/>
    </row>
    <row r="110" spans="13:14" ht="17.25">
      <c r="M110" s="1087"/>
      <c r="N110" s="1087"/>
    </row>
    <row r="111" spans="13:14" ht="17.25">
      <c r="M111" s="1087"/>
      <c r="N111" s="1087"/>
    </row>
    <row r="112" spans="13:14" ht="17.25">
      <c r="M112" s="1087"/>
      <c r="N112" s="1087"/>
    </row>
    <row r="113" spans="13:14" ht="17.25">
      <c r="M113" s="1087"/>
      <c r="N113" s="1087"/>
    </row>
    <row r="114" spans="13:14" ht="17.25">
      <c r="M114" s="1087"/>
      <c r="N114" s="1087"/>
    </row>
    <row r="115" spans="13:14" ht="17.25">
      <c r="M115" s="1087"/>
      <c r="N115" s="1087"/>
    </row>
    <row r="116" spans="13:14" ht="17.25">
      <c r="M116" s="1087"/>
      <c r="N116" s="1087"/>
    </row>
    <row r="117" spans="13:14" ht="17.25">
      <c r="M117" s="1087"/>
      <c r="N117" s="1087"/>
    </row>
    <row r="118" spans="13:14" ht="17.25">
      <c r="M118" s="1087"/>
      <c r="N118" s="1087"/>
    </row>
    <row r="119" spans="13:14" ht="17.25">
      <c r="M119" s="1087"/>
      <c r="N119" s="1087"/>
    </row>
    <row r="120" spans="13:14" ht="17.25">
      <c r="M120" s="1087"/>
      <c r="N120" s="1087"/>
    </row>
    <row r="121" spans="13:14" ht="17.25">
      <c r="M121" s="1087"/>
      <c r="N121" s="1087"/>
    </row>
    <row r="122" spans="13:14" ht="17.25">
      <c r="M122" s="1087"/>
      <c r="N122" s="1087"/>
    </row>
    <row r="123" spans="13:14" ht="17.25">
      <c r="M123" s="1087"/>
      <c r="N123" s="1087"/>
    </row>
    <row r="124" spans="13:14" ht="17.25">
      <c r="M124" s="1087"/>
      <c r="N124" s="1087"/>
    </row>
    <row r="125" spans="13:14" ht="17.25">
      <c r="M125" s="1087"/>
      <c r="N125" s="1087"/>
    </row>
    <row r="126" spans="13:14" ht="17.25">
      <c r="M126" s="1087"/>
      <c r="N126" s="1087"/>
    </row>
    <row r="127" spans="13:14" ht="17.25">
      <c r="M127" s="1087"/>
      <c r="N127" s="1087"/>
    </row>
    <row r="128" spans="13:14" ht="17.25">
      <c r="M128" s="1087"/>
      <c r="N128" s="1087"/>
    </row>
    <row r="129" spans="13:14" ht="17.25">
      <c r="M129" s="1087"/>
      <c r="N129" s="1087"/>
    </row>
    <row r="130" spans="13:14" ht="17.25">
      <c r="M130" s="1087"/>
      <c r="N130" s="1087"/>
    </row>
    <row r="131" spans="13:14" ht="17.25">
      <c r="M131" s="1087"/>
      <c r="N131" s="1087"/>
    </row>
    <row r="132" spans="13:14" ht="17.25">
      <c r="M132" s="1087"/>
      <c r="N132" s="1087"/>
    </row>
    <row r="133" spans="13:14" ht="17.25">
      <c r="M133" s="1087"/>
      <c r="N133" s="1087"/>
    </row>
    <row r="134" spans="13:14" ht="17.25">
      <c r="M134" s="1087"/>
      <c r="N134" s="1087"/>
    </row>
    <row r="135" spans="13:14" ht="17.25">
      <c r="M135" s="1087"/>
      <c r="N135" s="1087"/>
    </row>
    <row r="136" spans="13:14" ht="17.25">
      <c r="M136" s="1087"/>
      <c r="N136" s="1087"/>
    </row>
    <row r="137" spans="13:14" ht="17.25">
      <c r="M137" s="1087"/>
      <c r="N137" s="1087"/>
    </row>
    <row r="138" spans="13:14" ht="17.25">
      <c r="M138" s="1087"/>
      <c r="N138" s="1087"/>
    </row>
    <row r="139" spans="13:14" ht="17.25">
      <c r="M139" s="1087"/>
      <c r="N139" s="1087"/>
    </row>
    <row r="140" spans="13:14" ht="17.25">
      <c r="M140" s="1087"/>
      <c r="N140" s="1087"/>
    </row>
    <row r="141" spans="13:14" ht="17.25">
      <c r="M141" s="1087"/>
      <c r="N141" s="1087"/>
    </row>
    <row r="142" spans="13:14" ht="17.25">
      <c r="M142" s="1087"/>
      <c r="N142" s="1087"/>
    </row>
    <row r="143" spans="13:14" ht="17.25">
      <c r="M143" s="1087"/>
      <c r="N143" s="1087"/>
    </row>
    <row r="144" spans="13:14" ht="17.25">
      <c r="M144" s="1087"/>
      <c r="N144" s="1087"/>
    </row>
    <row r="145" spans="13:14" ht="17.25">
      <c r="M145" s="1087"/>
      <c r="N145" s="1087"/>
    </row>
    <row r="146" spans="13:14" ht="17.25">
      <c r="M146" s="1087"/>
      <c r="N146" s="1087"/>
    </row>
    <row r="147" spans="13:14" ht="17.25">
      <c r="M147" s="1087"/>
      <c r="N147" s="1087"/>
    </row>
    <row r="148" spans="13:14" ht="17.25">
      <c r="M148" s="1087"/>
      <c r="N148" s="1087"/>
    </row>
    <row r="149" spans="13:14" ht="17.25">
      <c r="M149" s="1087"/>
      <c r="N149" s="1087"/>
    </row>
    <row r="150" spans="13:14" ht="17.25">
      <c r="M150" s="1087"/>
      <c r="N150" s="1087"/>
    </row>
    <row r="151" spans="13:14" ht="17.25">
      <c r="M151" s="1087"/>
      <c r="N151" s="1087"/>
    </row>
    <row r="152" spans="13:14" ht="17.25">
      <c r="M152" s="1087"/>
      <c r="N152" s="1087"/>
    </row>
    <row r="153" spans="13:14" ht="17.25">
      <c r="M153" s="1087"/>
      <c r="N153" s="1087"/>
    </row>
    <row r="154" spans="13:14" ht="17.25">
      <c r="M154" s="1087"/>
      <c r="N154" s="1087"/>
    </row>
    <row r="155" spans="13:14" ht="17.25">
      <c r="M155" s="1087"/>
      <c r="N155" s="1087"/>
    </row>
    <row r="156" spans="13:14" ht="17.25">
      <c r="M156" s="1087"/>
      <c r="N156" s="1087"/>
    </row>
    <row r="157" spans="13:14" ht="17.25">
      <c r="M157" s="1087"/>
      <c r="N157" s="1087"/>
    </row>
    <row r="158" spans="13:14" ht="17.25">
      <c r="M158" s="1087"/>
      <c r="N158" s="1087"/>
    </row>
    <row r="159" spans="13:14" ht="17.25">
      <c r="M159" s="1087"/>
      <c r="N159" s="1087"/>
    </row>
    <row r="160" spans="13:14" ht="17.25">
      <c r="M160" s="1087"/>
      <c r="N160" s="1087"/>
    </row>
    <row r="161" spans="13:14" ht="17.25">
      <c r="M161" s="1087"/>
      <c r="N161" s="1087"/>
    </row>
    <row r="162" spans="13:14" ht="17.25">
      <c r="M162" s="1087"/>
      <c r="N162" s="1087"/>
    </row>
    <row r="163" spans="13:14" ht="17.25">
      <c r="M163" s="1087"/>
      <c r="N163" s="1087"/>
    </row>
    <row r="164" spans="13:14" ht="17.25">
      <c r="M164" s="1087"/>
      <c r="N164" s="1087"/>
    </row>
    <row r="165" spans="13:14" ht="17.25">
      <c r="M165" s="1087"/>
      <c r="N165" s="1087"/>
    </row>
    <row r="166" spans="13:14" ht="17.25">
      <c r="M166" s="1087"/>
      <c r="N166" s="1087"/>
    </row>
    <row r="167" spans="13:14" ht="17.25">
      <c r="M167" s="1087"/>
      <c r="N167" s="1087"/>
    </row>
    <row r="168" spans="13:14" ht="17.25">
      <c r="M168" s="1087"/>
      <c r="N168" s="1087"/>
    </row>
    <row r="169" spans="13:14" ht="17.25">
      <c r="M169" s="1087"/>
      <c r="N169" s="1087"/>
    </row>
    <row r="170" spans="13:14" ht="17.25">
      <c r="M170" s="1087"/>
      <c r="N170" s="1087"/>
    </row>
    <row r="171" spans="13:14" ht="17.25">
      <c r="M171" s="1087"/>
      <c r="N171" s="1087"/>
    </row>
    <row r="172" spans="13:14" ht="17.25">
      <c r="M172" s="1087"/>
      <c r="N172" s="1087"/>
    </row>
    <row r="173" spans="13:14" ht="17.25">
      <c r="M173" s="1087"/>
      <c r="N173" s="1087"/>
    </row>
    <row r="174" spans="13:14" ht="17.25">
      <c r="M174" s="1087"/>
      <c r="N174" s="1087"/>
    </row>
    <row r="175" spans="13:14" ht="17.25">
      <c r="M175" s="1087"/>
      <c r="N175" s="1087"/>
    </row>
    <row r="176" spans="13:14" ht="17.25">
      <c r="M176" s="1087"/>
      <c r="N176" s="1087"/>
    </row>
    <row r="177" spans="13:14" ht="17.25">
      <c r="M177" s="1087"/>
      <c r="N177" s="1087"/>
    </row>
    <row r="178" spans="13:14" ht="17.25">
      <c r="M178" s="1087"/>
      <c r="N178" s="1087"/>
    </row>
    <row r="179" spans="13:14" ht="17.25">
      <c r="M179" s="1087"/>
      <c r="N179" s="1087"/>
    </row>
    <row r="180" spans="13:14" ht="17.25">
      <c r="M180" s="1087"/>
      <c r="N180" s="1087"/>
    </row>
    <row r="181" spans="13:14" ht="17.25">
      <c r="M181" s="1087"/>
      <c r="N181" s="1087"/>
    </row>
    <row r="182" spans="13:14" ht="17.25">
      <c r="M182" s="1087"/>
      <c r="N182" s="1087"/>
    </row>
    <row r="183" spans="13:14" ht="17.25">
      <c r="M183" s="1087"/>
      <c r="N183" s="1087"/>
    </row>
    <row r="184" spans="13:14" ht="17.25">
      <c r="M184" s="1087"/>
      <c r="N184" s="1087"/>
    </row>
    <row r="185" spans="13:14" ht="17.25">
      <c r="M185" s="1087"/>
      <c r="N185" s="1087"/>
    </row>
    <row r="186" spans="13:14" ht="17.25">
      <c r="M186" s="1087"/>
      <c r="N186" s="1087"/>
    </row>
    <row r="187" spans="13:14" ht="17.25">
      <c r="M187" s="1087"/>
      <c r="N187" s="1087"/>
    </row>
    <row r="188" spans="13:14" ht="17.25">
      <c r="M188" s="1087"/>
      <c r="N188" s="1087"/>
    </row>
    <row r="189" spans="13:14" ht="17.25">
      <c r="M189" s="1087"/>
      <c r="N189" s="1087"/>
    </row>
    <row r="190" spans="13:14" ht="17.25">
      <c r="M190" s="1087"/>
      <c r="N190" s="1087"/>
    </row>
    <row r="191" spans="13:14" ht="17.25">
      <c r="M191" s="1087"/>
      <c r="N191" s="1087"/>
    </row>
    <row r="192" spans="13:14" ht="17.25">
      <c r="M192" s="1087"/>
      <c r="N192" s="1087"/>
    </row>
    <row r="193" spans="13:14" ht="17.25">
      <c r="M193" s="1087"/>
      <c r="N193" s="1087"/>
    </row>
    <row r="194" spans="13:14" ht="17.25">
      <c r="M194" s="1087"/>
      <c r="N194" s="1087"/>
    </row>
    <row r="195" spans="13:14" ht="17.25">
      <c r="M195" s="1087"/>
      <c r="N195" s="1087"/>
    </row>
    <row r="196" spans="13:14" ht="17.25">
      <c r="M196" s="1087"/>
      <c r="N196" s="1087"/>
    </row>
    <row r="197" spans="13:14" ht="17.25">
      <c r="M197" s="1087"/>
      <c r="N197" s="1087"/>
    </row>
    <row r="198" spans="13:14" ht="17.25">
      <c r="M198" s="1087"/>
      <c r="N198" s="1087"/>
    </row>
    <row r="199" spans="13:14" ht="17.25">
      <c r="M199" s="1087"/>
      <c r="N199" s="1087"/>
    </row>
    <row r="200" spans="13:14" ht="17.25">
      <c r="M200" s="1087"/>
      <c r="N200" s="1087"/>
    </row>
    <row r="201" spans="13:14" ht="17.25">
      <c r="M201" s="1087"/>
      <c r="N201" s="1087"/>
    </row>
    <row r="202" spans="13:14" ht="17.25">
      <c r="M202" s="1087"/>
      <c r="N202" s="1087"/>
    </row>
    <row r="203" spans="13:14" ht="17.25">
      <c r="M203" s="1087"/>
      <c r="N203" s="1087"/>
    </row>
    <row r="204" spans="13:14" ht="17.25">
      <c r="M204" s="1087"/>
      <c r="N204" s="1087"/>
    </row>
    <row r="205" spans="13:14" ht="17.25">
      <c r="M205" s="1087"/>
      <c r="N205" s="1087"/>
    </row>
    <row r="206" spans="13:14" ht="17.25">
      <c r="M206" s="1087"/>
      <c r="N206" s="1087"/>
    </row>
    <row r="207" spans="13:14" ht="17.25">
      <c r="M207" s="1087"/>
      <c r="N207" s="1087"/>
    </row>
    <row r="208" spans="13:14" ht="17.25">
      <c r="M208" s="1087"/>
      <c r="N208" s="1087"/>
    </row>
    <row r="209" spans="13:14" ht="17.25">
      <c r="M209" s="1087"/>
      <c r="N209" s="1087"/>
    </row>
    <row r="210" spans="13:14" ht="17.25">
      <c r="M210" s="1087"/>
      <c r="N210" s="1087"/>
    </row>
    <row r="211" spans="13:14" ht="17.25">
      <c r="M211" s="1087"/>
      <c r="N211" s="1087"/>
    </row>
    <row r="212" spans="13:14" ht="17.25">
      <c r="M212" s="1087"/>
      <c r="N212" s="1087"/>
    </row>
    <row r="213" spans="13:14" ht="17.25">
      <c r="M213" s="1087"/>
      <c r="N213" s="1087"/>
    </row>
    <row r="214" spans="13:14" ht="17.25">
      <c r="M214" s="1087"/>
      <c r="N214" s="1087"/>
    </row>
    <row r="215" spans="13:14" ht="17.25">
      <c r="M215" s="1087"/>
      <c r="N215" s="1087"/>
    </row>
    <row r="216" spans="13:14" ht="17.25">
      <c r="M216" s="1087"/>
      <c r="N216" s="1087"/>
    </row>
    <row r="217" spans="13:14" ht="17.25">
      <c r="M217" s="1087"/>
      <c r="N217" s="1087"/>
    </row>
    <row r="218" spans="13:14" ht="17.25">
      <c r="M218" s="1087"/>
      <c r="N218" s="1087"/>
    </row>
    <row r="219" spans="13:14" ht="17.25">
      <c r="M219" s="1087"/>
      <c r="N219" s="1087"/>
    </row>
    <row r="220" spans="13:14" ht="17.25">
      <c r="M220" s="1087"/>
      <c r="N220" s="1087"/>
    </row>
    <row r="221" spans="13:14" ht="17.25">
      <c r="M221" s="1087"/>
      <c r="N221" s="1087"/>
    </row>
    <row r="222" spans="13:14" ht="17.25">
      <c r="M222" s="1087"/>
      <c r="N222" s="1087"/>
    </row>
    <row r="223" spans="13:14" ht="17.25">
      <c r="M223" s="1087"/>
      <c r="N223" s="1087"/>
    </row>
    <row r="224" spans="13:14" ht="17.25">
      <c r="M224" s="1087"/>
      <c r="N224" s="1087"/>
    </row>
    <row r="225" spans="13:14" ht="17.25">
      <c r="M225" s="1087"/>
      <c r="N225" s="1087"/>
    </row>
    <row r="226" spans="13:14" ht="17.25">
      <c r="M226" s="1087"/>
      <c r="N226" s="1087"/>
    </row>
    <row r="227" spans="13:14" ht="17.25">
      <c r="M227" s="1087"/>
      <c r="N227" s="1087"/>
    </row>
    <row r="228" spans="13:14" ht="17.25">
      <c r="M228" s="1087"/>
      <c r="N228" s="1087"/>
    </row>
    <row r="229" spans="13:14" ht="17.25">
      <c r="M229" s="1087"/>
      <c r="N229" s="1087"/>
    </row>
    <row r="230" spans="13:14" ht="17.25">
      <c r="M230" s="1087"/>
      <c r="N230" s="1087"/>
    </row>
    <row r="231" spans="13:14" ht="17.25">
      <c r="M231" s="1087"/>
      <c r="N231" s="1087"/>
    </row>
    <row r="232" spans="13:14" ht="17.25">
      <c r="M232" s="1087"/>
      <c r="N232" s="1087"/>
    </row>
    <row r="233" spans="13:14" ht="17.25">
      <c r="M233" s="1087"/>
      <c r="N233" s="1087"/>
    </row>
    <row r="234" spans="13:14" ht="17.25">
      <c r="M234" s="1087"/>
      <c r="N234" s="1087"/>
    </row>
    <row r="235" spans="13:14" ht="17.25">
      <c r="M235" s="1087"/>
      <c r="N235" s="1087"/>
    </row>
    <row r="236" spans="13:14" ht="17.25">
      <c r="M236" s="1087"/>
      <c r="N236" s="1087"/>
    </row>
    <row r="237" spans="13:14" ht="17.25">
      <c r="M237" s="1087"/>
      <c r="N237" s="1087"/>
    </row>
    <row r="238" spans="13:14" ht="17.25">
      <c r="M238" s="1087"/>
      <c r="N238" s="1087"/>
    </row>
    <row r="239" spans="13:14" ht="17.25">
      <c r="M239" s="1087"/>
      <c r="N239" s="1087"/>
    </row>
    <row r="240" spans="13:14" ht="17.25">
      <c r="M240" s="1087"/>
      <c r="N240" s="1087"/>
    </row>
    <row r="241" spans="13:14" ht="17.25">
      <c r="M241" s="1087"/>
      <c r="N241" s="1087"/>
    </row>
    <row r="242" spans="13:14" ht="17.25">
      <c r="M242" s="1087"/>
      <c r="N242" s="1087"/>
    </row>
    <row r="243" spans="13:14" ht="17.25">
      <c r="M243" s="1087"/>
      <c r="N243" s="1087"/>
    </row>
    <row r="244" spans="13:14" ht="17.25">
      <c r="M244" s="1087"/>
      <c r="N244" s="1087"/>
    </row>
    <row r="245" spans="13:14" ht="17.25">
      <c r="M245" s="1087"/>
      <c r="N245" s="1087"/>
    </row>
    <row r="246" spans="13:14" ht="17.25">
      <c r="M246" s="1087"/>
      <c r="N246" s="1087"/>
    </row>
    <row r="247" spans="13:14" ht="17.25">
      <c r="M247" s="1087"/>
      <c r="N247" s="1087"/>
    </row>
    <row r="248" spans="13:14" ht="17.25">
      <c r="M248" s="1087"/>
      <c r="N248" s="1087"/>
    </row>
    <row r="249" spans="13:14" ht="17.25">
      <c r="M249" s="1087"/>
      <c r="N249" s="1087"/>
    </row>
    <row r="250" spans="13:14" ht="17.25">
      <c r="M250" s="1087"/>
      <c r="N250" s="1087"/>
    </row>
    <row r="251" spans="13:14" ht="17.25">
      <c r="M251" s="1087"/>
      <c r="N251" s="1087"/>
    </row>
    <row r="252" spans="13:14" ht="17.25">
      <c r="M252" s="1087"/>
      <c r="N252" s="1087"/>
    </row>
    <row r="253" spans="13:14" ht="17.25">
      <c r="M253" s="1087"/>
      <c r="N253" s="1087"/>
    </row>
    <row r="254" spans="13:14" ht="17.25">
      <c r="M254" s="1087"/>
      <c r="N254" s="1087"/>
    </row>
    <row r="255" spans="13:14" ht="17.25">
      <c r="M255" s="1087"/>
      <c r="N255" s="1087"/>
    </row>
    <row r="256" spans="13:14" ht="17.25">
      <c r="M256" s="1087"/>
      <c r="N256" s="1087"/>
    </row>
    <row r="257" spans="13:14" ht="17.25">
      <c r="M257" s="1087"/>
      <c r="N257" s="1087"/>
    </row>
    <row r="258" spans="13:14" ht="17.25">
      <c r="M258" s="1087"/>
      <c r="N258" s="1087"/>
    </row>
    <row r="259" spans="13:14" ht="17.25">
      <c r="M259" s="1087"/>
      <c r="N259" s="1087"/>
    </row>
    <row r="260" spans="13:14" ht="17.25">
      <c r="M260" s="1087"/>
      <c r="N260" s="1087"/>
    </row>
    <row r="261" spans="13:14" ht="17.25">
      <c r="M261" s="1087"/>
      <c r="N261" s="1087"/>
    </row>
    <row r="262" spans="13:14" ht="17.25">
      <c r="M262" s="1087"/>
      <c r="N262" s="1087"/>
    </row>
    <row r="263" spans="13:14" ht="17.25">
      <c r="M263" s="1087"/>
      <c r="N263" s="1087"/>
    </row>
    <row r="264" spans="13:14" ht="17.25">
      <c r="M264" s="1087"/>
      <c r="N264" s="1087"/>
    </row>
    <row r="265" spans="13:14" ht="17.25">
      <c r="M265" s="1087"/>
      <c r="N265" s="1087"/>
    </row>
    <row r="266" spans="13:14" ht="17.25">
      <c r="M266" s="1087"/>
      <c r="N266" s="1087"/>
    </row>
    <row r="267" spans="13:14" ht="17.25">
      <c r="M267" s="1087"/>
      <c r="N267" s="1087"/>
    </row>
    <row r="268" spans="13:14" ht="17.25">
      <c r="M268" s="1087"/>
      <c r="N268" s="1087"/>
    </row>
    <row r="269" spans="13:14" ht="17.25">
      <c r="M269" s="1087"/>
      <c r="N269" s="1087"/>
    </row>
    <row r="270" spans="13:14" ht="17.25">
      <c r="M270" s="1087"/>
      <c r="N270" s="1087"/>
    </row>
    <row r="271" spans="13:14" ht="17.25">
      <c r="M271" s="1087"/>
      <c r="N271" s="1087"/>
    </row>
    <row r="272" spans="13:14" ht="17.25">
      <c r="M272" s="1087"/>
      <c r="N272" s="1087"/>
    </row>
    <row r="273" spans="13:14" ht="17.25">
      <c r="M273" s="1087"/>
      <c r="N273" s="1087"/>
    </row>
    <row r="274" spans="13:14" ht="17.25">
      <c r="M274" s="1087"/>
      <c r="N274" s="1087"/>
    </row>
    <row r="275" spans="13:14" ht="17.25">
      <c r="M275" s="1087"/>
      <c r="N275" s="1087"/>
    </row>
    <row r="276" spans="13:14" ht="17.25">
      <c r="M276" s="1087"/>
      <c r="N276" s="1087"/>
    </row>
    <row r="277" spans="13:14" ht="17.25">
      <c r="M277" s="1087"/>
      <c r="N277" s="1087"/>
    </row>
    <row r="278" spans="13:14" ht="17.25">
      <c r="M278" s="1087"/>
      <c r="N278" s="1087"/>
    </row>
    <row r="279" spans="13:14" ht="17.25">
      <c r="M279" s="1087"/>
      <c r="N279" s="1087"/>
    </row>
    <row r="280" spans="13:14" ht="17.25">
      <c r="M280" s="1087"/>
      <c r="N280" s="1087"/>
    </row>
    <row r="281" spans="13:14" ht="17.25">
      <c r="M281" s="1087"/>
      <c r="N281" s="1087"/>
    </row>
    <row r="282" spans="13:14" ht="17.25">
      <c r="M282" s="1087"/>
      <c r="N282" s="1087"/>
    </row>
    <row r="283" spans="13:14" ht="17.25">
      <c r="M283" s="1087"/>
      <c r="N283" s="1087"/>
    </row>
    <row r="284" spans="13:14" ht="17.25">
      <c r="M284" s="1087"/>
      <c r="N284" s="1087"/>
    </row>
    <row r="285" spans="13:14" ht="17.25">
      <c r="M285" s="1087"/>
      <c r="N285" s="1087"/>
    </row>
    <row r="286" spans="13:14" ht="17.25">
      <c r="M286" s="1087"/>
      <c r="N286" s="1087"/>
    </row>
    <row r="287" spans="13:14" ht="17.25">
      <c r="M287" s="1087"/>
      <c r="N287" s="1087"/>
    </row>
    <row r="288" spans="13:14" ht="17.25">
      <c r="M288" s="1087"/>
      <c r="N288" s="1087"/>
    </row>
    <row r="289" spans="13:14" ht="17.25">
      <c r="M289" s="1087"/>
      <c r="N289" s="1087"/>
    </row>
    <row r="290" spans="13:14" ht="17.25">
      <c r="M290" s="1087"/>
      <c r="N290" s="1087"/>
    </row>
    <row r="291" spans="13:14" ht="17.25">
      <c r="M291" s="1087"/>
      <c r="N291" s="1087"/>
    </row>
    <row r="292" spans="13:14" ht="17.25">
      <c r="M292" s="1087"/>
      <c r="N292" s="1087"/>
    </row>
    <row r="293" spans="13:14" ht="17.25">
      <c r="M293" s="1087"/>
      <c r="N293" s="1087"/>
    </row>
    <row r="294" spans="13:14" ht="17.25">
      <c r="M294" s="1087"/>
      <c r="N294" s="1087"/>
    </row>
    <row r="308" spans="13:14" ht="17.25">
      <c r="M308" s="1087"/>
      <c r="N308" s="1087"/>
    </row>
    <row r="309" spans="13:14" ht="17.25">
      <c r="M309" s="1087"/>
      <c r="N309" s="1087"/>
    </row>
    <row r="310" spans="13:14" ht="17.25">
      <c r="M310" s="1087"/>
      <c r="N310" s="1087"/>
    </row>
    <row r="311" spans="13:14" ht="17.25">
      <c r="M311" s="1087"/>
      <c r="N311" s="1087"/>
    </row>
    <row r="312" spans="13:14" ht="17.25">
      <c r="M312" s="1087"/>
      <c r="N312" s="1087"/>
    </row>
    <row r="313" spans="13:14" ht="17.25">
      <c r="M313" s="1087"/>
      <c r="N313" s="1087"/>
    </row>
    <row r="314" spans="13:14" ht="17.25">
      <c r="M314" s="1087"/>
      <c r="N314" s="1087"/>
    </row>
    <row r="315" spans="13:14" ht="17.25">
      <c r="M315" s="1087"/>
      <c r="N315" s="1087"/>
    </row>
    <row r="316" spans="13:14" ht="17.25">
      <c r="M316" s="1087"/>
      <c r="N316" s="1087"/>
    </row>
    <row r="317" spans="13:14" ht="17.25">
      <c r="M317" s="1087"/>
      <c r="N317" s="1087"/>
    </row>
    <row r="318" spans="13:14" ht="17.25">
      <c r="M318" s="1087"/>
      <c r="N318" s="1087"/>
    </row>
    <row r="319" spans="13:14" ht="17.25">
      <c r="M319" s="1087"/>
      <c r="N319" s="1087"/>
    </row>
    <row r="320" spans="13:14" ht="17.25">
      <c r="M320" s="1087"/>
      <c r="N320" s="1087"/>
    </row>
    <row r="321" spans="13:14" ht="17.25">
      <c r="M321" s="1087"/>
      <c r="N321" s="1087"/>
    </row>
    <row r="322" spans="13:14" ht="17.25">
      <c r="M322" s="1087"/>
      <c r="N322" s="1087"/>
    </row>
    <row r="323" spans="13:14" ht="17.25">
      <c r="M323" s="1087"/>
      <c r="N323" s="1087"/>
    </row>
    <row r="324" spans="13:14" ht="17.25">
      <c r="M324" s="1087"/>
      <c r="N324" s="1087"/>
    </row>
    <row r="325" spans="13:14" ht="17.25">
      <c r="M325" s="1087"/>
      <c r="N325" s="1087"/>
    </row>
    <row r="326" spans="13:14" ht="17.25">
      <c r="M326" s="1087"/>
      <c r="N326" s="1087"/>
    </row>
    <row r="327" spans="13:14" ht="17.25">
      <c r="M327" s="1087"/>
      <c r="N327" s="1087"/>
    </row>
    <row r="328" spans="13:14" ht="17.25">
      <c r="M328" s="1087"/>
      <c r="N328" s="1087"/>
    </row>
    <row r="329" spans="13:14" ht="17.25">
      <c r="M329" s="1087"/>
      <c r="N329" s="1087"/>
    </row>
    <row r="330" spans="13:14" ht="17.25">
      <c r="M330" s="1087"/>
      <c r="N330" s="1087"/>
    </row>
    <row r="331" spans="13:14" ht="17.25">
      <c r="M331" s="1087"/>
      <c r="N331" s="1087"/>
    </row>
    <row r="332" spans="13:14" ht="17.25">
      <c r="M332" s="1087"/>
      <c r="N332" s="1087"/>
    </row>
    <row r="333" spans="13:14" ht="17.25">
      <c r="M333" s="1087"/>
      <c r="N333" s="1087"/>
    </row>
    <row r="334" spans="13:14" ht="17.25">
      <c r="M334" s="1087"/>
      <c r="N334" s="1087"/>
    </row>
    <row r="335" spans="13:14" ht="17.25">
      <c r="M335" s="1087"/>
      <c r="N335" s="1087"/>
    </row>
    <row r="336" spans="13:14" ht="17.25">
      <c r="M336" s="1087"/>
      <c r="N336" s="1087"/>
    </row>
    <row r="337" spans="13:14" ht="17.25">
      <c r="M337" s="1087"/>
      <c r="N337" s="1087"/>
    </row>
    <row r="338" spans="13:14" ht="17.25">
      <c r="M338" s="1087"/>
      <c r="N338" s="1087"/>
    </row>
    <row r="339" spans="13:14" ht="17.25">
      <c r="M339" s="1087"/>
      <c r="N339" s="1087"/>
    </row>
    <row r="340" spans="13:14" ht="17.25">
      <c r="M340" s="1087"/>
      <c r="N340" s="1087"/>
    </row>
    <row r="341" spans="13:14" ht="17.25">
      <c r="M341" s="1087"/>
      <c r="N341" s="1087"/>
    </row>
    <row r="342" spans="13:14" ht="17.25">
      <c r="M342" s="1087"/>
      <c r="N342" s="1087"/>
    </row>
    <row r="343" spans="13:14" ht="17.25">
      <c r="M343" s="1087"/>
      <c r="N343" s="1087"/>
    </row>
    <row r="344" spans="13:14" ht="17.25">
      <c r="M344" s="1087"/>
      <c r="N344" s="1087"/>
    </row>
    <row r="345" spans="13:14" ht="17.25">
      <c r="M345" s="1087"/>
      <c r="N345" s="1087"/>
    </row>
    <row r="346" spans="13:14" ht="17.25">
      <c r="M346" s="1087"/>
      <c r="N346" s="1087"/>
    </row>
    <row r="347" spans="13:14" ht="17.25">
      <c r="M347" s="1087"/>
      <c r="N347" s="1087"/>
    </row>
    <row r="348" spans="13:14" ht="17.25">
      <c r="M348" s="1087"/>
      <c r="N348" s="1087"/>
    </row>
    <row r="349" spans="13:14" ht="17.25">
      <c r="M349" s="1087"/>
      <c r="N349" s="1087"/>
    </row>
    <row r="350" spans="13:14" ht="17.25">
      <c r="M350" s="1087"/>
      <c r="N350" s="1087"/>
    </row>
    <row r="351" spans="13:14" ht="17.25">
      <c r="M351" s="1087"/>
      <c r="N351" s="1087"/>
    </row>
    <row r="352" spans="13:14" ht="17.25">
      <c r="M352" s="1087"/>
      <c r="N352" s="1087"/>
    </row>
    <row r="353" spans="13:14" ht="17.25">
      <c r="M353" s="1087"/>
      <c r="N353" s="1087"/>
    </row>
    <row r="354" spans="13:14" ht="17.25">
      <c r="M354" s="1087"/>
      <c r="N354" s="1087"/>
    </row>
    <row r="355" spans="13:14" ht="17.25">
      <c r="M355" s="1087"/>
      <c r="N355" s="1087"/>
    </row>
    <row r="356" spans="13:14" ht="17.25">
      <c r="M356" s="1087"/>
      <c r="N356" s="1087"/>
    </row>
    <row r="357" spans="13:14" ht="17.25">
      <c r="M357" s="1087"/>
      <c r="N357" s="1087"/>
    </row>
    <row r="358" spans="13:14" ht="17.25">
      <c r="M358" s="1087"/>
      <c r="N358" s="1087"/>
    </row>
    <row r="359" spans="13:14" ht="17.25">
      <c r="M359" s="1087"/>
      <c r="N359" s="1087"/>
    </row>
    <row r="360" spans="13:14" ht="17.25">
      <c r="M360" s="1087"/>
      <c r="N360" s="1087"/>
    </row>
    <row r="361" spans="13:14" ht="17.25">
      <c r="M361" s="1087"/>
      <c r="N361" s="1087"/>
    </row>
    <row r="362" spans="13:14" ht="17.25">
      <c r="M362" s="1087"/>
      <c r="N362" s="1087"/>
    </row>
    <row r="363" spans="13:14" ht="17.25">
      <c r="M363" s="1087"/>
      <c r="N363" s="1087"/>
    </row>
    <row r="364" spans="13:14" ht="17.25">
      <c r="M364" s="1087"/>
      <c r="N364" s="1087"/>
    </row>
    <row r="365" spans="13:14" ht="17.25">
      <c r="M365" s="1087"/>
      <c r="N365" s="1087"/>
    </row>
    <row r="366" spans="13:14" ht="17.25">
      <c r="M366" s="1087"/>
      <c r="N366" s="1087"/>
    </row>
    <row r="367" spans="13:14" ht="17.25">
      <c r="M367" s="1087"/>
      <c r="N367" s="1087"/>
    </row>
    <row r="368" spans="13:14" ht="17.25">
      <c r="M368" s="1087"/>
      <c r="N368" s="1087"/>
    </row>
    <row r="369" spans="13:14" ht="17.25">
      <c r="M369" s="1087"/>
      <c r="N369" s="1087"/>
    </row>
    <row r="370" spans="13:14" ht="17.25">
      <c r="M370" s="1087"/>
      <c r="N370" s="1087"/>
    </row>
    <row r="371" spans="13:14" ht="17.25">
      <c r="M371" s="1087"/>
      <c r="N371" s="1087"/>
    </row>
    <row r="372" spans="13:14" ht="17.25">
      <c r="M372" s="1087"/>
      <c r="N372" s="1087"/>
    </row>
    <row r="373" spans="13:14" ht="17.25">
      <c r="M373" s="1087"/>
      <c r="N373" s="1087"/>
    </row>
    <row r="374" spans="13:14" ht="17.25">
      <c r="M374" s="1087"/>
      <c r="N374" s="1087"/>
    </row>
    <row r="375" spans="13:14" ht="17.25">
      <c r="M375" s="1087"/>
      <c r="N375" s="1087"/>
    </row>
    <row r="376" spans="13:14" ht="17.25">
      <c r="M376" s="1087"/>
      <c r="N376" s="1087"/>
    </row>
    <row r="377" spans="13:14" ht="17.25">
      <c r="M377" s="1087"/>
      <c r="N377" s="1087"/>
    </row>
    <row r="378" spans="13:14" ht="17.25">
      <c r="M378" s="1087"/>
      <c r="N378" s="1087"/>
    </row>
    <row r="379" spans="13:14" ht="17.25">
      <c r="M379" s="1087"/>
      <c r="N379" s="1087"/>
    </row>
    <row r="380" spans="13:14" ht="17.25">
      <c r="M380" s="1087"/>
      <c r="N380" s="1087"/>
    </row>
    <row r="381" spans="13:14" ht="17.25">
      <c r="M381" s="1087"/>
      <c r="N381" s="1087"/>
    </row>
    <row r="382" spans="13:14" ht="17.25">
      <c r="M382" s="1087"/>
      <c r="N382" s="1087"/>
    </row>
    <row r="383" spans="13:14" ht="17.25">
      <c r="M383" s="1087"/>
      <c r="N383" s="1087"/>
    </row>
    <row r="384" spans="13:14" ht="17.25">
      <c r="M384" s="1087"/>
      <c r="N384" s="1087"/>
    </row>
    <row r="385" spans="13:14" ht="17.25">
      <c r="M385" s="1087"/>
      <c r="N385" s="1087"/>
    </row>
    <row r="386" spans="13:14" ht="17.25">
      <c r="M386" s="1087"/>
      <c r="N386" s="1087"/>
    </row>
    <row r="387" spans="13:14" ht="17.25">
      <c r="M387" s="1087"/>
      <c r="N387" s="1087"/>
    </row>
    <row r="388" spans="13:14" ht="17.25">
      <c r="M388" s="1087"/>
      <c r="N388" s="1087"/>
    </row>
    <row r="389" spans="13:14" ht="17.25">
      <c r="M389" s="1087"/>
      <c r="N389" s="1087"/>
    </row>
    <row r="390" spans="13:14" ht="17.25">
      <c r="M390" s="1087"/>
      <c r="N390" s="1087"/>
    </row>
    <row r="391" spans="13:14" ht="17.25">
      <c r="M391" s="1087"/>
      <c r="N391" s="1087"/>
    </row>
    <row r="392" spans="13:14" ht="17.25">
      <c r="M392" s="1087"/>
      <c r="N392" s="1087"/>
    </row>
    <row r="393" spans="13:14" ht="17.25">
      <c r="M393" s="1087"/>
      <c r="N393" s="1087"/>
    </row>
    <row r="394" spans="13:14" ht="17.25">
      <c r="M394" s="1087"/>
      <c r="N394" s="1087"/>
    </row>
    <row r="395" spans="13:14" ht="17.25">
      <c r="M395" s="1087"/>
      <c r="N395" s="1087"/>
    </row>
    <row r="396" spans="13:14" ht="17.25">
      <c r="M396" s="1087"/>
      <c r="N396" s="1087"/>
    </row>
    <row r="397" spans="13:14" ht="17.25">
      <c r="M397" s="1087"/>
      <c r="N397" s="1087"/>
    </row>
    <row r="398" spans="13:14" ht="17.25">
      <c r="M398" s="1087"/>
      <c r="N398" s="1087"/>
    </row>
    <row r="399" spans="13:14" ht="17.25">
      <c r="M399" s="1087"/>
      <c r="N399" s="1087"/>
    </row>
    <row r="400" spans="13:14" ht="17.25">
      <c r="M400" s="1087"/>
      <c r="N400" s="1087"/>
    </row>
    <row r="401" spans="13:14" ht="17.25">
      <c r="M401" s="1087"/>
      <c r="N401" s="1087"/>
    </row>
    <row r="402" spans="13:14" ht="17.25">
      <c r="M402" s="1087"/>
      <c r="N402" s="1087"/>
    </row>
    <row r="403" spans="13:14" ht="17.25">
      <c r="M403" s="1087"/>
      <c r="N403" s="1087"/>
    </row>
    <row r="404" spans="13:14" ht="17.25">
      <c r="M404" s="1087"/>
      <c r="N404" s="1087"/>
    </row>
    <row r="405" spans="13:14" ht="17.25">
      <c r="M405" s="1087"/>
      <c r="N405" s="1087"/>
    </row>
    <row r="406" spans="13:14" ht="17.25">
      <c r="M406" s="1087"/>
      <c r="N406" s="1087"/>
    </row>
    <row r="407" spans="13:14" ht="17.25">
      <c r="M407" s="1087"/>
      <c r="N407" s="1087"/>
    </row>
    <row r="408" spans="13:14" ht="17.25">
      <c r="M408" s="1087"/>
      <c r="N408" s="1087"/>
    </row>
    <row r="409" spans="13:14" ht="17.25">
      <c r="M409" s="1087"/>
      <c r="N409" s="1087"/>
    </row>
    <row r="410" spans="13:14" ht="17.25">
      <c r="M410" s="1087"/>
      <c r="N410" s="1087"/>
    </row>
    <row r="411" spans="13:14" ht="17.25">
      <c r="M411" s="1087"/>
      <c r="N411" s="1087"/>
    </row>
    <row r="412" spans="13:14" ht="17.25">
      <c r="M412" s="1087"/>
      <c r="N412" s="1087"/>
    </row>
    <row r="413" spans="13:14" ht="17.25">
      <c r="M413" s="1087"/>
      <c r="N413" s="1087"/>
    </row>
    <row r="414" spans="13:14" ht="17.25">
      <c r="M414" s="1087"/>
      <c r="N414" s="1087"/>
    </row>
    <row r="415" spans="13:14" ht="17.25">
      <c r="M415" s="1087"/>
      <c r="N415" s="1087"/>
    </row>
    <row r="416" spans="13:14" ht="17.25">
      <c r="M416" s="1087"/>
      <c r="N416" s="1087"/>
    </row>
    <row r="417" spans="13:14" ht="17.25">
      <c r="M417" s="1087"/>
      <c r="N417" s="1087"/>
    </row>
    <row r="418" spans="13:14" ht="17.25">
      <c r="M418" s="1087"/>
      <c r="N418" s="1087"/>
    </row>
    <row r="419" spans="13:14" ht="17.25">
      <c r="M419" s="1087"/>
      <c r="N419" s="1087"/>
    </row>
    <row r="420" spans="13:14" ht="17.25">
      <c r="M420" s="1087"/>
      <c r="N420" s="1087"/>
    </row>
    <row r="421" spans="13:14" ht="17.25">
      <c r="M421" s="1087"/>
      <c r="N421" s="1087"/>
    </row>
    <row r="422" spans="13:14" ht="17.25">
      <c r="M422" s="1087"/>
      <c r="N422" s="1087"/>
    </row>
    <row r="423" spans="13:14" ht="17.25">
      <c r="M423" s="1087"/>
      <c r="N423" s="1087"/>
    </row>
    <row r="424" spans="13:14" ht="17.25">
      <c r="M424" s="1087"/>
      <c r="N424" s="1087"/>
    </row>
    <row r="425" spans="13:14" ht="17.25">
      <c r="M425" s="1087"/>
      <c r="N425" s="1087"/>
    </row>
    <row r="426" spans="13:14" ht="17.25">
      <c r="M426" s="1087"/>
      <c r="N426" s="1087"/>
    </row>
    <row r="427" spans="13:14" ht="17.25">
      <c r="M427" s="1087"/>
      <c r="N427" s="1087"/>
    </row>
    <row r="428" spans="13:14" ht="17.25">
      <c r="M428" s="1087"/>
      <c r="N428" s="1087"/>
    </row>
    <row r="429" spans="13:14" ht="17.25">
      <c r="M429" s="1087"/>
      <c r="N429" s="1087"/>
    </row>
    <row r="430" spans="13:14" ht="17.25">
      <c r="M430" s="1087"/>
      <c r="N430" s="1087"/>
    </row>
    <row r="431" spans="13:14" ht="17.25">
      <c r="M431" s="1087"/>
      <c r="N431" s="1087"/>
    </row>
    <row r="432" spans="13:14" ht="17.25">
      <c r="M432" s="1087"/>
      <c r="N432" s="1087"/>
    </row>
    <row r="433" spans="13:14" ht="17.25">
      <c r="M433" s="1087"/>
      <c r="N433" s="1087"/>
    </row>
    <row r="434" spans="13:14" ht="17.25">
      <c r="M434" s="1087"/>
      <c r="N434" s="1087"/>
    </row>
    <row r="435" spans="13:14" ht="17.25">
      <c r="M435" s="1087"/>
      <c r="N435" s="1087"/>
    </row>
    <row r="436" spans="13:14" ht="17.25">
      <c r="M436" s="1087"/>
      <c r="N436" s="1087"/>
    </row>
    <row r="437" spans="13:14" ht="17.25">
      <c r="M437" s="1087"/>
      <c r="N437" s="1087"/>
    </row>
    <row r="438" spans="13:14" ht="17.25">
      <c r="M438" s="1087"/>
      <c r="N438" s="1087"/>
    </row>
    <row r="439" spans="13:14" ht="17.25">
      <c r="M439" s="1087"/>
      <c r="N439" s="1087"/>
    </row>
    <row r="440" spans="13:14" ht="17.25">
      <c r="M440" s="1087"/>
      <c r="N440" s="1087"/>
    </row>
    <row r="441" spans="13:14" ht="17.25">
      <c r="M441" s="1087"/>
      <c r="N441" s="1087"/>
    </row>
    <row r="442" spans="13:14" ht="17.25">
      <c r="M442" s="1087"/>
      <c r="N442" s="1087"/>
    </row>
    <row r="443" spans="13:14" ht="17.25">
      <c r="M443" s="1087"/>
      <c r="N443" s="1087"/>
    </row>
    <row r="444" spans="13:14" ht="17.25">
      <c r="M444" s="1087"/>
      <c r="N444" s="1087"/>
    </row>
    <row r="445" spans="13:14" ht="17.25">
      <c r="M445" s="1087"/>
      <c r="N445" s="1087"/>
    </row>
    <row r="446" spans="13:14" ht="17.25">
      <c r="M446" s="1087"/>
      <c r="N446" s="1087"/>
    </row>
    <row r="447" spans="13:14" ht="17.25">
      <c r="M447" s="1087"/>
      <c r="N447" s="1087"/>
    </row>
    <row r="448" spans="13:14" ht="17.25">
      <c r="M448" s="1087"/>
      <c r="N448" s="1087"/>
    </row>
    <row r="449" spans="13:14" ht="17.25">
      <c r="M449" s="1087"/>
      <c r="N449" s="1087"/>
    </row>
    <row r="450" spans="13:14" ht="17.25">
      <c r="M450" s="1087"/>
      <c r="N450" s="1087"/>
    </row>
    <row r="451" spans="13:14" ht="17.25">
      <c r="M451" s="1087"/>
      <c r="N451" s="1087"/>
    </row>
    <row r="452" spans="13:14" ht="17.25">
      <c r="M452" s="1087"/>
      <c r="N452" s="1087"/>
    </row>
    <row r="453" spans="13:14" ht="17.25">
      <c r="M453" s="1087"/>
      <c r="N453" s="1087"/>
    </row>
    <row r="454" spans="13:14" ht="17.25">
      <c r="M454" s="1087"/>
      <c r="N454" s="1087"/>
    </row>
    <row r="455" spans="13:14" ht="17.25">
      <c r="M455" s="1087"/>
      <c r="N455" s="1087"/>
    </row>
    <row r="456" spans="13:14" ht="17.25">
      <c r="M456" s="1087"/>
      <c r="N456" s="1087"/>
    </row>
    <row r="457" spans="13:14" ht="17.25">
      <c r="M457" s="1087"/>
      <c r="N457" s="1087"/>
    </row>
    <row r="458" spans="13:14" ht="17.25">
      <c r="M458" s="1087"/>
      <c r="N458" s="1087"/>
    </row>
    <row r="459" spans="13:14" ht="17.25">
      <c r="M459" s="1087"/>
      <c r="N459" s="1087"/>
    </row>
    <row r="460" spans="13:14" ht="17.25">
      <c r="M460" s="1087"/>
      <c r="N460" s="1087"/>
    </row>
    <row r="461" spans="13:14" ht="17.25">
      <c r="M461" s="1087"/>
      <c r="N461" s="1087"/>
    </row>
    <row r="462" spans="13:14" ht="17.25">
      <c r="M462" s="1087"/>
      <c r="N462" s="1087"/>
    </row>
    <row r="463" spans="13:14" ht="17.25">
      <c r="M463" s="1087"/>
      <c r="N463" s="1087"/>
    </row>
    <row r="464" spans="13:14" ht="17.25">
      <c r="M464" s="1087"/>
      <c r="N464" s="1087"/>
    </row>
    <row r="465" spans="13:14" ht="17.25">
      <c r="M465" s="1087"/>
      <c r="N465" s="1087"/>
    </row>
    <row r="466" spans="13:14" ht="17.25">
      <c r="M466" s="1087"/>
      <c r="N466" s="1087"/>
    </row>
    <row r="467" spans="13:14" ht="17.25">
      <c r="M467" s="1087"/>
      <c r="N467" s="1087"/>
    </row>
    <row r="468" spans="13:14" ht="17.25">
      <c r="M468" s="1087"/>
      <c r="N468" s="1087"/>
    </row>
    <row r="469" spans="13:14" ht="17.25">
      <c r="M469" s="1087"/>
      <c r="N469" s="1087"/>
    </row>
    <row r="470" spans="13:14" ht="17.25">
      <c r="M470" s="1087"/>
      <c r="N470" s="1087"/>
    </row>
    <row r="471" spans="13:14" ht="17.25">
      <c r="M471" s="1087"/>
      <c r="N471" s="1087"/>
    </row>
    <row r="472" spans="13:14" ht="17.25">
      <c r="M472" s="1087"/>
      <c r="N472" s="1087"/>
    </row>
    <row r="473" spans="13:14" ht="17.25">
      <c r="M473" s="1087"/>
      <c r="N473" s="1087"/>
    </row>
    <row r="474" spans="13:14" ht="17.25">
      <c r="M474" s="1087"/>
      <c r="N474" s="1087"/>
    </row>
    <row r="475" spans="13:14" ht="17.25">
      <c r="M475" s="1087"/>
      <c r="N475" s="1087"/>
    </row>
    <row r="476" spans="13:14" ht="17.25">
      <c r="M476" s="1087"/>
      <c r="N476" s="1087"/>
    </row>
    <row r="477" spans="13:14" ht="17.25">
      <c r="M477" s="1087"/>
      <c r="N477" s="1087"/>
    </row>
    <row r="478" spans="13:14" ht="17.25">
      <c r="M478" s="1087"/>
      <c r="N478" s="1087"/>
    </row>
    <row r="479" spans="13:14" ht="17.25">
      <c r="M479" s="1087"/>
      <c r="N479" s="1087"/>
    </row>
    <row r="480" spans="13:14" ht="17.25">
      <c r="M480" s="1087"/>
      <c r="N480" s="1087"/>
    </row>
    <row r="481" spans="13:14" ht="17.25">
      <c r="M481" s="1087"/>
      <c r="N481" s="1087"/>
    </row>
    <row r="482" spans="13:14" ht="17.25">
      <c r="M482" s="1087"/>
      <c r="N482" s="1087"/>
    </row>
    <row r="483" spans="13:14" ht="17.25">
      <c r="M483" s="1087"/>
      <c r="N483" s="1087"/>
    </row>
    <row r="484" spans="13:14" ht="17.25">
      <c r="M484" s="1087"/>
      <c r="N484" s="1087"/>
    </row>
    <row r="485" spans="13:14" ht="17.25">
      <c r="M485" s="1087"/>
      <c r="N485" s="1087"/>
    </row>
    <row r="486" spans="13:14" ht="17.25">
      <c r="M486" s="1087"/>
      <c r="N486" s="1087"/>
    </row>
    <row r="487" spans="13:14" ht="17.25">
      <c r="M487" s="1087"/>
      <c r="N487" s="1087"/>
    </row>
    <row r="488" spans="13:14" ht="17.25">
      <c r="M488" s="1087"/>
      <c r="N488" s="1087"/>
    </row>
    <row r="489" spans="13:14" ht="17.25">
      <c r="M489" s="1087"/>
      <c r="N489" s="1087"/>
    </row>
    <row r="490" spans="13:14" ht="17.25">
      <c r="M490" s="1087"/>
      <c r="N490" s="1087"/>
    </row>
    <row r="491" spans="13:14" ht="17.25">
      <c r="M491" s="1087"/>
      <c r="N491" s="1087"/>
    </row>
    <row r="492" spans="13:14" ht="17.25">
      <c r="M492" s="1087"/>
      <c r="N492" s="1087"/>
    </row>
    <row r="493" spans="13:14" ht="17.25">
      <c r="M493" s="1087"/>
      <c r="N493" s="1087"/>
    </row>
    <row r="494" spans="13:14" ht="17.25">
      <c r="M494" s="1087"/>
      <c r="N494" s="1087"/>
    </row>
    <row r="495" spans="13:14" ht="17.25">
      <c r="M495" s="1087"/>
      <c r="N495" s="1087"/>
    </row>
    <row r="496" spans="13:14" ht="17.25">
      <c r="M496" s="1087"/>
      <c r="N496" s="1087"/>
    </row>
    <row r="497" spans="13:14" ht="17.25">
      <c r="M497" s="1087"/>
      <c r="N497" s="1087"/>
    </row>
    <row r="498" spans="13:14" ht="17.25">
      <c r="M498" s="1087"/>
      <c r="N498" s="1087"/>
    </row>
    <row r="499" spans="13:14" ht="17.25">
      <c r="M499" s="1087"/>
      <c r="N499" s="1087"/>
    </row>
    <row r="500" spans="13:14" ht="17.25">
      <c r="M500" s="1087"/>
      <c r="N500" s="1087"/>
    </row>
    <row r="501" spans="13:14" ht="17.25">
      <c r="M501" s="1087"/>
      <c r="N501" s="1087"/>
    </row>
    <row r="502" spans="13:14" ht="17.25">
      <c r="M502" s="1087"/>
      <c r="N502" s="1087"/>
    </row>
    <row r="503" spans="13:14" ht="17.25">
      <c r="M503" s="1087"/>
      <c r="N503" s="1087"/>
    </row>
    <row r="504" spans="13:14" ht="17.25">
      <c r="M504" s="1087"/>
      <c r="N504" s="1087"/>
    </row>
    <row r="505" spans="13:14" ht="17.25">
      <c r="M505" s="1087"/>
      <c r="N505" s="1087"/>
    </row>
    <row r="506" spans="13:14" ht="17.25">
      <c r="M506" s="1087"/>
      <c r="N506" s="1087"/>
    </row>
    <row r="507" spans="13:14" ht="17.25">
      <c r="M507" s="1087"/>
      <c r="N507" s="1087"/>
    </row>
    <row r="508" spans="13:14" ht="17.25">
      <c r="M508" s="1087"/>
      <c r="N508" s="1087"/>
    </row>
    <row r="509" spans="13:14" ht="17.25">
      <c r="M509" s="1087"/>
      <c r="N509" s="1087"/>
    </row>
    <row r="510" spans="13:14" ht="17.25">
      <c r="M510" s="1087"/>
      <c r="N510" s="1087"/>
    </row>
    <row r="511" spans="13:14" ht="17.25">
      <c r="M511" s="1087"/>
      <c r="N511" s="1087"/>
    </row>
    <row r="512" spans="13:14" ht="17.25">
      <c r="M512" s="1087"/>
      <c r="N512" s="1087"/>
    </row>
    <row r="513" spans="13:14" ht="17.25">
      <c r="M513" s="1087"/>
      <c r="N513" s="1087"/>
    </row>
    <row r="514" spans="13:14" ht="17.25">
      <c r="M514" s="1087"/>
      <c r="N514" s="1087"/>
    </row>
    <row r="515" spans="13:14" ht="17.25">
      <c r="M515" s="1087"/>
      <c r="N515" s="1087"/>
    </row>
    <row r="516" spans="13:14" ht="17.25">
      <c r="M516" s="1087"/>
      <c r="N516" s="1087"/>
    </row>
    <row r="517" spans="13:14" ht="17.25">
      <c r="M517" s="1087"/>
      <c r="N517" s="1087"/>
    </row>
    <row r="518" spans="13:14" ht="17.25">
      <c r="M518" s="1087"/>
      <c r="N518" s="1087"/>
    </row>
    <row r="519" spans="13:14" ht="17.25">
      <c r="M519" s="1087"/>
      <c r="N519" s="1087"/>
    </row>
    <row r="520" spans="13:14" ht="17.25">
      <c r="M520" s="1087"/>
      <c r="N520" s="1087"/>
    </row>
    <row r="521" spans="13:14" ht="17.25">
      <c r="M521" s="1087"/>
      <c r="N521" s="1087"/>
    </row>
    <row r="522" spans="13:14" ht="17.25">
      <c r="M522" s="1087"/>
      <c r="N522" s="1087"/>
    </row>
    <row r="523" spans="13:14" ht="17.25">
      <c r="M523" s="1087"/>
      <c r="N523" s="1087"/>
    </row>
    <row r="524" spans="13:14" ht="17.25">
      <c r="M524" s="1087"/>
      <c r="N524" s="1087"/>
    </row>
    <row r="525" spans="13:14" ht="17.25">
      <c r="M525" s="1087"/>
      <c r="N525" s="1087"/>
    </row>
    <row r="526" spans="13:14" ht="17.25">
      <c r="M526" s="1087"/>
      <c r="N526" s="1087"/>
    </row>
    <row r="527" spans="13:14" ht="17.25">
      <c r="M527" s="1087"/>
      <c r="N527" s="1087"/>
    </row>
    <row r="528" spans="13:14" ht="17.25">
      <c r="M528" s="1087"/>
      <c r="N528" s="1087"/>
    </row>
    <row r="529" spans="13:14" ht="17.25">
      <c r="M529" s="1087"/>
      <c r="N529" s="1087"/>
    </row>
    <row r="530" spans="13:14" ht="17.25">
      <c r="M530" s="1087"/>
      <c r="N530" s="1087"/>
    </row>
    <row r="531" spans="13:14" ht="17.25">
      <c r="M531" s="1087"/>
      <c r="N531" s="1087"/>
    </row>
    <row r="532" spans="13:14" ht="17.25">
      <c r="M532" s="1087"/>
      <c r="N532" s="1087"/>
    </row>
    <row r="533" spans="13:14" ht="17.25">
      <c r="M533" s="1087"/>
      <c r="N533" s="1087"/>
    </row>
    <row r="534" spans="13:14" ht="17.25">
      <c r="M534" s="1087"/>
      <c r="N534" s="1087"/>
    </row>
    <row r="535" spans="13:14" ht="17.25">
      <c r="M535" s="1087"/>
      <c r="N535" s="1087"/>
    </row>
    <row r="536" spans="13:14" ht="17.25">
      <c r="M536" s="1087"/>
      <c r="N536" s="1087"/>
    </row>
    <row r="537" spans="13:14" ht="17.25">
      <c r="M537" s="1087"/>
      <c r="N537" s="1087"/>
    </row>
    <row r="538" spans="13:14" ht="17.25">
      <c r="M538" s="1087"/>
      <c r="N538" s="1087"/>
    </row>
    <row r="539" spans="13:14" ht="17.25">
      <c r="M539" s="1087"/>
      <c r="N539" s="1087"/>
    </row>
    <row r="540" spans="13:14" ht="17.25">
      <c r="M540" s="1087"/>
      <c r="N540" s="1087"/>
    </row>
    <row r="541" spans="13:14" ht="17.25">
      <c r="M541" s="1087"/>
      <c r="N541" s="1087"/>
    </row>
    <row r="542" spans="13:14" ht="17.25">
      <c r="M542" s="1087"/>
      <c r="N542" s="1087"/>
    </row>
    <row r="543" spans="13:14" ht="17.25">
      <c r="M543" s="1087"/>
      <c r="N543" s="1087"/>
    </row>
    <row r="544" spans="13:14" ht="17.25">
      <c r="M544" s="1087"/>
      <c r="N544" s="1087"/>
    </row>
    <row r="545" spans="13:14" ht="17.25">
      <c r="M545" s="1087"/>
      <c r="N545" s="1087"/>
    </row>
    <row r="546" spans="13:14" ht="17.25">
      <c r="M546" s="1087"/>
      <c r="N546" s="1087"/>
    </row>
    <row r="547" spans="13:14" ht="17.25">
      <c r="M547" s="1087"/>
      <c r="N547" s="1087"/>
    </row>
    <row r="548" spans="13:14" ht="17.25">
      <c r="M548" s="1087"/>
      <c r="N548" s="1087"/>
    </row>
    <row r="549" spans="13:14" ht="17.25">
      <c r="M549" s="1087"/>
      <c r="N549" s="1087"/>
    </row>
    <row r="550" spans="13:14" ht="17.25">
      <c r="M550" s="1087"/>
      <c r="N550" s="1087"/>
    </row>
    <row r="551" spans="13:14" ht="17.25">
      <c r="M551" s="1087"/>
      <c r="N551" s="1087"/>
    </row>
    <row r="552" spans="13:14" ht="17.25">
      <c r="M552" s="1087"/>
      <c r="N552" s="1087"/>
    </row>
    <row r="553" spans="13:14" ht="17.25">
      <c r="M553" s="1087"/>
      <c r="N553" s="1087"/>
    </row>
    <row r="554" spans="13:14" ht="17.25">
      <c r="M554" s="1087"/>
      <c r="N554" s="1087"/>
    </row>
    <row r="555" spans="13:14" ht="17.25">
      <c r="M555" s="1087"/>
      <c r="N555" s="1087"/>
    </row>
    <row r="556" spans="13:14" ht="17.25">
      <c r="M556" s="1087"/>
      <c r="N556" s="1087"/>
    </row>
    <row r="557" spans="13:14" ht="17.25">
      <c r="M557" s="1087"/>
      <c r="N557" s="1087"/>
    </row>
    <row r="558" spans="13:14" ht="17.25">
      <c r="M558" s="1087"/>
      <c r="N558" s="1087"/>
    </row>
    <row r="559" spans="13:14" ht="17.25">
      <c r="M559" s="1087"/>
      <c r="N559" s="1087"/>
    </row>
    <row r="560" spans="13:14" ht="17.25">
      <c r="M560" s="1087"/>
      <c r="N560" s="1087"/>
    </row>
    <row r="561" spans="13:14" ht="17.25">
      <c r="M561" s="1087"/>
      <c r="N561" s="1087"/>
    </row>
    <row r="562" spans="13:14" ht="17.25">
      <c r="M562" s="1087"/>
      <c r="N562" s="1087"/>
    </row>
    <row r="563" spans="13:14" ht="17.25">
      <c r="M563" s="1087"/>
      <c r="N563" s="1087"/>
    </row>
    <row r="564" spans="13:14" ht="17.25">
      <c r="M564" s="1087"/>
      <c r="N564" s="1087"/>
    </row>
    <row r="565" spans="13:14" ht="17.25">
      <c r="M565" s="1087"/>
      <c r="N565" s="1087"/>
    </row>
    <row r="566" spans="13:14" ht="17.25">
      <c r="M566" s="1087"/>
      <c r="N566" s="1087"/>
    </row>
    <row r="567" spans="13:14" ht="17.25">
      <c r="M567" s="1087"/>
      <c r="N567" s="1087"/>
    </row>
    <row r="568" spans="13:14" ht="17.25">
      <c r="M568" s="1087"/>
      <c r="N568" s="1087"/>
    </row>
    <row r="569" spans="13:14" ht="17.25">
      <c r="M569" s="1087"/>
      <c r="N569" s="1087"/>
    </row>
    <row r="570" spans="13:14" ht="17.25">
      <c r="M570" s="1087"/>
      <c r="N570" s="1087"/>
    </row>
    <row r="571" spans="13:14" ht="17.25">
      <c r="M571" s="1087"/>
      <c r="N571" s="1087"/>
    </row>
    <row r="572" spans="13:14" ht="17.25">
      <c r="M572" s="1087"/>
      <c r="N572" s="1087"/>
    </row>
    <row r="573" spans="13:14" ht="17.25">
      <c r="M573" s="1087"/>
      <c r="N573" s="1087"/>
    </row>
    <row r="574" spans="13:14" ht="17.25">
      <c r="M574" s="1087"/>
      <c r="N574" s="1087"/>
    </row>
    <row r="575" spans="13:14" ht="17.25">
      <c r="M575" s="1087"/>
      <c r="N575" s="1087"/>
    </row>
    <row r="576" spans="13:14" ht="17.25">
      <c r="M576" s="1087"/>
      <c r="N576" s="1087"/>
    </row>
    <row r="577" spans="13:14" ht="17.25">
      <c r="M577" s="1087"/>
      <c r="N577" s="1087"/>
    </row>
    <row r="1500" spans="81:82">
      <c r="CC1500" s="1083" t="s">
        <v>1175</v>
      </c>
      <c r="CD1500" s="1088" t="s">
        <v>1176</v>
      </c>
    </row>
    <row r="1502" spans="81:82">
      <c r="CC1502" s="1083" t="s">
        <v>1177</v>
      </c>
      <c r="CD1502" s="1088" t="s">
        <v>1178</v>
      </c>
    </row>
    <row r="1505" spans="79:101">
      <c r="CC1505" s="1083" t="s">
        <v>1179</v>
      </c>
      <c r="CD1505" s="1088" t="s">
        <v>1180</v>
      </c>
    </row>
    <row r="1506" spans="79:101">
      <c r="CB1506" s="1089"/>
      <c r="CC1506" s="1089"/>
      <c r="CD1506" s="1089"/>
      <c r="CE1506" s="1089"/>
      <c r="CF1506" s="1089"/>
      <c r="CG1506" s="1089"/>
      <c r="CH1506" s="1089"/>
      <c r="CI1506" s="1089"/>
      <c r="CJ1506" s="1089"/>
      <c r="CK1506" s="1089"/>
      <c r="CL1506" s="1089"/>
      <c r="CM1506" s="1089"/>
      <c r="CN1506" s="1089"/>
    </row>
    <row r="1507" spans="79:101">
      <c r="CA1507" s="1083" t="s">
        <v>1181</v>
      </c>
      <c r="CB1507" s="1090"/>
      <c r="CC1507" s="1083" t="s">
        <v>1182</v>
      </c>
      <c r="CD1507" s="1088" t="s">
        <v>1183</v>
      </c>
      <c r="CE1507" s="1088" t="s">
        <v>1184</v>
      </c>
      <c r="CF1507" s="1088" t="s">
        <v>1185</v>
      </c>
      <c r="CG1507" s="1088" t="s">
        <v>1186</v>
      </c>
      <c r="CH1507" s="1088" t="s">
        <v>1187</v>
      </c>
      <c r="CI1507" s="1088" t="s">
        <v>1188</v>
      </c>
      <c r="CJ1507" s="1088" t="s">
        <v>1189</v>
      </c>
      <c r="CO1507" s="1090"/>
    </row>
    <row r="1508" spans="79:101">
      <c r="CB1508" s="1090"/>
      <c r="CD1508" s="1088" t="s">
        <v>1190</v>
      </c>
      <c r="CE1508" s="1088" t="s">
        <v>1191</v>
      </c>
      <c r="CF1508" s="1088" t="s">
        <v>1191</v>
      </c>
      <c r="CG1508" s="1088" t="s">
        <v>1192</v>
      </c>
      <c r="CH1508" s="1088" t="s">
        <v>1192</v>
      </c>
      <c r="CI1508" s="1088" t="s">
        <v>1193</v>
      </c>
      <c r="CJ1508" s="1088" t="s">
        <v>1193</v>
      </c>
      <c r="CO1508" s="1090"/>
    </row>
    <row r="1509" spans="79:101">
      <c r="CB1509" s="1091"/>
      <c r="CC1509" s="1089"/>
      <c r="CD1509" s="1092" t="s">
        <v>1194</v>
      </c>
      <c r="CE1509" s="1092" t="s">
        <v>1195</v>
      </c>
      <c r="CF1509" s="1092" t="s">
        <v>1196</v>
      </c>
      <c r="CG1509" s="1092" t="s">
        <v>1197</v>
      </c>
      <c r="CH1509" s="1092" t="s">
        <v>1198</v>
      </c>
      <c r="CI1509" s="1092" t="s">
        <v>1199</v>
      </c>
      <c r="CJ1509" s="1092" t="s">
        <v>1200</v>
      </c>
      <c r="CK1509" s="1089"/>
      <c r="CL1509" s="1089"/>
      <c r="CM1509" s="1089"/>
      <c r="CN1509" s="1089"/>
      <c r="CO1509" s="1090"/>
    </row>
    <row r="1510" spans="79:101">
      <c r="CB1510" s="1089"/>
      <c r="CC1510" s="1089"/>
      <c r="CD1510" s="1089"/>
      <c r="CE1510" s="1089"/>
      <c r="CF1510" s="1089"/>
      <c r="CG1510" s="1089"/>
      <c r="CH1510" s="1089"/>
      <c r="CI1510" s="1089"/>
      <c r="CJ1510" s="1089"/>
      <c r="CK1510" s="1089"/>
      <c r="CL1510" s="1089"/>
      <c r="CM1510" s="1089"/>
      <c r="CN1510" s="1089"/>
      <c r="CO1510" s="1089"/>
      <c r="CP1510" s="1089"/>
      <c r="CQ1510" s="1089"/>
      <c r="CR1510" s="1089"/>
      <c r="CS1510" s="1089"/>
      <c r="CT1510" s="1089"/>
      <c r="CU1510" s="1089"/>
      <c r="CV1510" s="1089"/>
    </row>
    <row r="1511" spans="79:101">
      <c r="CA1511" s="1088" t="s">
        <v>1201</v>
      </c>
      <c r="CB1511" s="1090"/>
      <c r="CC1511" s="1083" t="s">
        <v>1202</v>
      </c>
      <c r="CD1511" s="1088" t="s">
        <v>1203</v>
      </c>
      <c r="CW1511" s="1090"/>
    </row>
    <row r="1512" spans="79:101">
      <c r="CB1512" s="1090"/>
      <c r="CW1512" s="1090"/>
    </row>
    <row r="1513" spans="79:101">
      <c r="CB1513" s="1090"/>
      <c r="CC1513" s="1083" t="s">
        <v>1204</v>
      </c>
      <c r="CD1513" s="1088" t="s">
        <v>1205</v>
      </c>
      <c r="CE1513" s="1088" t="s">
        <v>1206</v>
      </c>
      <c r="CF1513" s="1088" t="s">
        <v>1207</v>
      </c>
      <c r="CG1513" s="1088" t="s">
        <v>1208</v>
      </c>
      <c r="CH1513" s="1088" t="s">
        <v>1209</v>
      </c>
      <c r="CI1513" s="1088" t="s">
        <v>1210</v>
      </c>
      <c r="CJ1513" s="1088" t="s">
        <v>1211</v>
      </c>
      <c r="CW1513" s="1090"/>
    </row>
    <row r="1514" spans="79:101">
      <c r="CB1514" s="1090"/>
      <c r="CD1514" s="1088" t="s">
        <v>1212</v>
      </c>
      <c r="CE1514" s="1088" t="s">
        <v>1213</v>
      </c>
      <c r="CF1514" s="1088" t="s">
        <v>1214</v>
      </c>
      <c r="CG1514" s="1088" t="s">
        <v>1215</v>
      </c>
      <c r="CH1514" s="1088" t="s">
        <v>1216</v>
      </c>
      <c r="CI1514" s="1088" t="s">
        <v>1217</v>
      </c>
      <c r="CJ1514" s="1088" t="s">
        <v>1218</v>
      </c>
      <c r="CW1514" s="1090"/>
    </row>
    <row r="1515" spans="79:101">
      <c r="CB1515" s="1090"/>
      <c r="CD1515" s="1088" t="s">
        <v>1219</v>
      </c>
      <c r="CE1515" s="1088" t="s">
        <v>1220</v>
      </c>
      <c r="CF1515" s="1088" t="s">
        <v>1221</v>
      </c>
      <c r="CG1515" s="1088" t="s">
        <v>1222</v>
      </c>
      <c r="CH1515" s="1088" t="s">
        <v>1223</v>
      </c>
      <c r="CI1515" s="1088" t="s">
        <v>1224</v>
      </c>
      <c r="CJ1515" s="1088" t="s">
        <v>1225</v>
      </c>
      <c r="CW1515" s="1090"/>
    </row>
    <row r="1516" spans="79:101">
      <c r="CB1516" s="1090"/>
      <c r="CW1516" s="1090"/>
    </row>
    <row r="1517" spans="79:101">
      <c r="CA1517" s="1088" t="s">
        <v>1226</v>
      </c>
      <c r="CB1517" s="1090"/>
      <c r="CC1517" s="1083" t="s">
        <v>1227</v>
      </c>
      <c r="CD1517" s="1088" t="s">
        <v>1228</v>
      </c>
      <c r="CW1517" s="1090"/>
    </row>
    <row r="1518" spans="79:101">
      <c r="CB1518" s="1090"/>
      <c r="CW1518" s="1090"/>
    </row>
    <row r="1519" spans="79:101">
      <c r="CB1519" s="1090"/>
      <c r="CC1519" s="1083" t="s">
        <v>1229</v>
      </c>
      <c r="CD1519" s="1088" t="s">
        <v>1230</v>
      </c>
      <c r="CW1519" s="1090"/>
    </row>
    <row r="1520" spans="79:101">
      <c r="CB1520" s="1090"/>
      <c r="CW1520" s="1090"/>
    </row>
    <row r="1521" spans="79:101">
      <c r="CB1521" s="1090"/>
      <c r="CC1521" s="1083" t="s">
        <v>1231</v>
      </c>
      <c r="CD1521" s="1088" t="s">
        <v>1232</v>
      </c>
      <c r="CW1521" s="1090"/>
    </row>
    <row r="1522" spans="79:101">
      <c r="CB1522" s="1090"/>
      <c r="CW1522" s="1090"/>
    </row>
    <row r="1523" spans="79:101">
      <c r="CB1523" s="1090"/>
      <c r="CC1523" s="1083" t="s">
        <v>1233</v>
      </c>
      <c r="CD1523" s="1088" t="s">
        <v>1234</v>
      </c>
      <c r="CW1523" s="1090"/>
    </row>
    <row r="1524" spans="79:101">
      <c r="CB1524" s="1090"/>
      <c r="CW1524" s="1090"/>
    </row>
    <row r="1525" spans="79:101">
      <c r="CB1525" s="1090"/>
      <c r="CC1525" s="1083" t="s">
        <v>1235</v>
      </c>
      <c r="CD1525" s="1088" t="s">
        <v>1236</v>
      </c>
      <c r="CW1525" s="1090"/>
    </row>
    <row r="1526" spans="79:101">
      <c r="CB1526" s="1090"/>
      <c r="CW1526" s="1090"/>
    </row>
    <row r="1527" spans="79:101">
      <c r="CB1527" s="1090"/>
      <c r="CC1527" s="1083" t="s">
        <v>1237</v>
      </c>
      <c r="CD1527" s="1088" t="s">
        <v>1238</v>
      </c>
      <c r="CW1527" s="1090"/>
    </row>
    <row r="1528" spans="79:101">
      <c r="CB1528" s="1090"/>
      <c r="CW1528" s="1090"/>
    </row>
    <row r="1529" spans="79:101">
      <c r="CB1529" s="1091"/>
      <c r="CC1529" s="1093" t="s">
        <v>1239</v>
      </c>
      <c r="CD1529" s="1092" t="s">
        <v>1240</v>
      </c>
      <c r="CE1529" s="1089"/>
      <c r="CF1529" s="1089"/>
      <c r="CG1529" s="1089"/>
      <c r="CH1529" s="1089"/>
      <c r="CI1529" s="1089"/>
      <c r="CJ1529" s="1089"/>
      <c r="CK1529" s="1089"/>
      <c r="CL1529" s="1089"/>
      <c r="CM1529" s="1089"/>
      <c r="CN1529" s="1089"/>
      <c r="CO1529" s="1089"/>
      <c r="CP1529" s="1089"/>
      <c r="CQ1529" s="1089"/>
      <c r="CR1529" s="1089"/>
      <c r="CS1529" s="1089"/>
      <c r="CT1529" s="1089"/>
      <c r="CU1529" s="1089"/>
      <c r="CV1529" s="1089"/>
      <c r="CW1529" s="1090"/>
    </row>
    <row r="1532" spans="79:101">
      <c r="CB1532" s="1089"/>
      <c r="CC1532" s="1089"/>
      <c r="CD1532" s="1089"/>
      <c r="CE1532" s="1089"/>
      <c r="CF1532" s="1089"/>
      <c r="CG1532" s="1089"/>
      <c r="CH1532" s="1089"/>
      <c r="CI1532" s="1089"/>
      <c r="CJ1532" s="1089"/>
    </row>
    <row r="1533" spans="79:101">
      <c r="CA1533" s="1088" t="s">
        <v>1241</v>
      </c>
      <c r="CB1533" s="1090"/>
      <c r="CC1533" s="1083" t="s">
        <v>1242</v>
      </c>
      <c r="CD1533" s="1088" t="s">
        <v>1243</v>
      </c>
      <c r="CK1533" s="1090"/>
    </row>
    <row r="1534" spans="79:101">
      <c r="CB1534" s="1090"/>
      <c r="CK1534" s="1090"/>
    </row>
    <row r="1535" spans="79:101">
      <c r="CB1535" s="1090"/>
      <c r="CC1535" s="1083" t="s">
        <v>1244</v>
      </c>
      <c r="CD1535" s="1088" t="s">
        <v>1245</v>
      </c>
      <c r="CE1535" s="1088" t="s">
        <v>1246</v>
      </c>
      <c r="CF1535" s="1088" t="s">
        <v>1247</v>
      </c>
      <c r="CK1535" s="1090"/>
    </row>
    <row r="1536" spans="79:101">
      <c r="CB1536" s="1090"/>
      <c r="CD1536" s="1088" t="s">
        <v>1248</v>
      </c>
      <c r="CE1536" s="1088" t="s">
        <v>1249</v>
      </c>
      <c r="CF1536" s="1088" t="s">
        <v>1250</v>
      </c>
      <c r="CK1536" s="1090"/>
    </row>
    <row r="1537" spans="79:95">
      <c r="CB1537" s="1091"/>
      <c r="CC1537" s="1089"/>
      <c r="CD1537" s="1092" t="s">
        <v>1251</v>
      </c>
      <c r="CE1537" s="1092" t="s">
        <v>1252</v>
      </c>
      <c r="CF1537" s="1092" t="s">
        <v>1253</v>
      </c>
      <c r="CG1537" s="1089"/>
      <c r="CH1537" s="1089"/>
      <c r="CI1537" s="1089"/>
      <c r="CJ1537" s="1089"/>
      <c r="CK1537" s="1090"/>
    </row>
    <row r="1538" spans="79:95">
      <c r="CB1538" s="1089"/>
      <c r="CC1538" s="1089"/>
      <c r="CD1538" s="1089"/>
      <c r="CE1538" s="1089"/>
      <c r="CF1538" s="1089"/>
      <c r="CG1538" s="1089"/>
      <c r="CH1538" s="1089"/>
      <c r="CI1538" s="1089"/>
      <c r="CJ1538" s="1089"/>
      <c r="CK1538" s="1089"/>
      <c r="CL1538" s="1089"/>
      <c r="CM1538" s="1089"/>
      <c r="CN1538" s="1089"/>
      <c r="CO1538" s="1089"/>
      <c r="CP1538" s="1089"/>
    </row>
    <row r="1539" spans="79:95">
      <c r="CA1539" s="1088" t="s">
        <v>1254</v>
      </c>
      <c r="CB1539" s="1090"/>
      <c r="CC1539" s="1083" t="s">
        <v>1255</v>
      </c>
      <c r="CD1539" s="1088" t="s">
        <v>1256</v>
      </c>
      <c r="CQ1539" s="1090"/>
    </row>
    <row r="1540" spans="79:95">
      <c r="CB1540" s="1090"/>
      <c r="CQ1540" s="1090"/>
    </row>
    <row r="1541" spans="79:95">
      <c r="CB1541" s="1090"/>
      <c r="CC1541" s="1083" t="s">
        <v>1257</v>
      </c>
      <c r="CD1541" s="1088" t="s">
        <v>1258</v>
      </c>
      <c r="CE1541" s="1088" t="s">
        <v>1259</v>
      </c>
      <c r="CQ1541" s="1090"/>
    </row>
    <row r="1542" spans="79:95">
      <c r="CB1542" s="1090"/>
      <c r="CD1542" s="1088" t="s">
        <v>1260</v>
      </c>
      <c r="CE1542" s="1088" t="s">
        <v>1261</v>
      </c>
      <c r="CQ1542" s="1090"/>
    </row>
    <row r="1543" spans="79:95">
      <c r="CB1543" s="1091"/>
      <c r="CC1543" s="1089"/>
      <c r="CD1543" s="1092" t="s">
        <v>1262</v>
      </c>
      <c r="CE1543" s="1092" t="s">
        <v>1263</v>
      </c>
      <c r="CF1543" s="1089"/>
      <c r="CG1543" s="1089"/>
      <c r="CH1543" s="1089"/>
      <c r="CI1543" s="1089"/>
      <c r="CJ1543" s="1089"/>
      <c r="CK1543" s="1089"/>
      <c r="CL1543" s="1089"/>
      <c r="CM1543" s="1089"/>
      <c r="CN1543" s="1089"/>
      <c r="CO1543" s="1089"/>
      <c r="CP1543" s="1089"/>
      <c r="CQ1543" s="1090"/>
    </row>
    <row r="1544" spans="79:95">
      <c r="CB1544" s="1090"/>
      <c r="CQ1544" s="1090"/>
    </row>
    <row r="1545" spans="79:95">
      <c r="CA1545" s="1088" t="s">
        <v>1264</v>
      </c>
      <c r="CB1545" s="1090"/>
      <c r="CC1545" s="1083" t="s">
        <v>1265</v>
      </c>
      <c r="CD1545" s="1088" t="s">
        <v>1266</v>
      </c>
      <c r="CQ1545" s="1090"/>
    </row>
    <row r="1546" spans="79:95">
      <c r="CB1546" s="1090"/>
      <c r="CQ1546" s="1090"/>
    </row>
    <row r="1547" spans="79:95">
      <c r="CB1547" s="1090"/>
      <c r="CC1547" s="1083" t="s">
        <v>1267</v>
      </c>
      <c r="CD1547" s="1088" t="s">
        <v>1205</v>
      </c>
      <c r="CE1547" s="1088" t="s">
        <v>1206</v>
      </c>
      <c r="CF1547" s="1088" t="s">
        <v>1207</v>
      </c>
      <c r="CG1547" s="1088" t="s">
        <v>1208</v>
      </c>
      <c r="CH1547" s="1088" t="s">
        <v>1268</v>
      </c>
      <c r="CI1547" s="1088" t="s">
        <v>1269</v>
      </c>
      <c r="CJ1547" s="1088" t="s">
        <v>1270</v>
      </c>
      <c r="CK1547" s="1088" t="s">
        <v>1271</v>
      </c>
      <c r="CQ1547" s="1090"/>
    </row>
    <row r="1548" spans="79:95">
      <c r="CB1548" s="1090"/>
      <c r="CD1548" s="1088" t="s">
        <v>1272</v>
      </c>
      <c r="CE1548" s="1088" t="s">
        <v>1273</v>
      </c>
      <c r="CF1548" s="1088" t="s">
        <v>1274</v>
      </c>
      <c r="CG1548" s="1088" t="s">
        <v>1275</v>
      </c>
      <c r="CH1548" s="1088" t="s">
        <v>1276</v>
      </c>
      <c r="CI1548" s="1088" t="s">
        <v>1277</v>
      </c>
      <c r="CJ1548" s="1088" t="s">
        <v>1278</v>
      </c>
      <c r="CK1548" s="1088" t="s">
        <v>1279</v>
      </c>
      <c r="CQ1548" s="1090"/>
    </row>
    <row r="1549" spans="79:95">
      <c r="CB1549" s="1090"/>
      <c r="CD1549" s="1088" t="s">
        <v>1280</v>
      </c>
      <c r="CE1549" s="1088" t="s">
        <v>1281</v>
      </c>
      <c r="CF1549" s="1088" t="s">
        <v>1282</v>
      </c>
      <c r="CG1549" s="1088" t="s">
        <v>1283</v>
      </c>
      <c r="CH1549" s="1088" t="s">
        <v>1284</v>
      </c>
      <c r="CI1549" s="1088" t="s">
        <v>1285</v>
      </c>
      <c r="CJ1549" s="1088" t="s">
        <v>1286</v>
      </c>
      <c r="CK1549" s="1088" t="s">
        <v>1287</v>
      </c>
      <c r="CQ1549" s="1090"/>
    </row>
    <row r="1550" spans="79:95">
      <c r="CB1550" s="1090"/>
      <c r="CQ1550" s="1090"/>
    </row>
    <row r="1551" spans="79:95">
      <c r="CB1551" s="1090"/>
      <c r="CC1551" s="1083" t="s">
        <v>1288</v>
      </c>
      <c r="CD1551" s="1088" t="s">
        <v>1289</v>
      </c>
      <c r="CQ1551" s="1090"/>
    </row>
    <row r="1552" spans="79:95">
      <c r="CB1552" s="1090"/>
      <c r="CQ1552" s="1090"/>
    </row>
    <row r="1553" spans="79:95">
      <c r="CB1553" s="1090"/>
      <c r="CC1553" s="1083" t="s">
        <v>1290</v>
      </c>
      <c r="CD1553" s="1088" t="s">
        <v>1291</v>
      </c>
      <c r="CQ1553" s="1090"/>
    </row>
    <row r="1554" spans="79:95">
      <c r="CB1554" s="1090"/>
      <c r="CQ1554" s="1090"/>
    </row>
    <row r="1555" spans="79:95">
      <c r="CB1555" s="1090"/>
      <c r="CC1555" s="1083" t="s">
        <v>1292</v>
      </c>
      <c r="CD1555" s="1088" t="s">
        <v>1293</v>
      </c>
      <c r="CQ1555" s="1090"/>
    </row>
    <row r="1556" spans="79:95">
      <c r="CB1556" s="1090"/>
      <c r="CQ1556" s="1090"/>
    </row>
    <row r="1557" spans="79:95">
      <c r="CB1557" s="1090"/>
      <c r="CC1557" s="1083" t="s">
        <v>1294</v>
      </c>
      <c r="CD1557" s="1088" t="s">
        <v>1295</v>
      </c>
      <c r="CQ1557" s="1090"/>
    </row>
    <row r="1558" spans="79:95">
      <c r="CB1558" s="1090"/>
      <c r="CQ1558" s="1090"/>
    </row>
    <row r="1559" spans="79:95">
      <c r="CB1559" s="1090"/>
      <c r="CC1559" s="1083" t="s">
        <v>1296</v>
      </c>
      <c r="CD1559" s="1088" t="s">
        <v>1297</v>
      </c>
      <c r="CQ1559" s="1090"/>
    </row>
    <row r="1560" spans="79:95">
      <c r="CB1560" s="1090"/>
      <c r="CQ1560" s="1090"/>
    </row>
    <row r="1561" spans="79:95">
      <c r="CB1561" s="1090"/>
      <c r="CC1561" s="1083" t="s">
        <v>1298</v>
      </c>
      <c r="CD1561" s="1088" t="s">
        <v>1299</v>
      </c>
      <c r="CQ1561" s="1090"/>
    </row>
    <row r="1562" spans="79:95">
      <c r="CB1562" s="1090"/>
      <c r="CQ1562" s="1090"/>
    </row>
    <row r="1563" spans="79:95">
      <c r="CB1563" s="1090"/>
      <c r="CC1563" s="1083" t="s">
        <v>1300</v>
      </c>
      <c r="CD1563" s="1088" t="s">
        <v>1301</v>
      </c>
      <c r="CQ1563" s="1090"/>
    </row>
    <row r="1564" spans="79:95">
      <c r="CB1564" s="1090"/>
      <c r="CQ1564" s="1090"/>
    </row>
    <row r="1565" spans="79:95">
      <c r="CB1565" s="1091"/>
      <c r="CC1565" s="1093" t="s">
        <v>1302</v>
      </c>
      <c r="CD1565" s="1092" t="s">
        <v>1303</v>
      </c>
      <c r="CE1565" s="1089"/>
      <c r="CF1565" s="1089"/>
      <c r="CG1565" s="1089"/>
      <c r="CH1565" s="1089"/>
      <c r="CI1565" s="1089"/>
      <c r="CJ1565" s="1089"/>
      <c r="CK1565" s="1089"/>
      <c r="CL1565" s="1089"/>
      <c r="CM1565" s="1089"/>
      <c r="CN1565" s="1089"/>
      <c r="CO1565" s="1089"/>
      <c r="CP1565" s="1089"/>
      <c r="CQ1565" s="1090"/>
    </row>
    <row r="1566" spans="79:95">
      <c r="CB1566" s="1090"/>
      <c r="CQ1566" s="1090"/>
    </row>
    <row r="1567" spans="79:95">
      <c r="CB1567" s="1090"/>
      <c r="CQ1567" s="1090"/>
    </row>
    <row r="1568" spans="79:95">
      <c r="CA1568" s="1088" t="s">
        <v>1264</v>
      </c>
      <c r="CB1568" s="1090"/>
      <c r="CC1568" s="1083" t="s">
        <v>1304</v>
      </c>
      <c r="CD1568" s="1088" t="s">
        <v>1305</v>
      </c>
      <c r="CQ1568" s="1090"/>
    </row>
    <row r="1569" spans="80:95">
      <c r="CB1569" s="1090"/>
      <c r="CQ1569" s="1090"/>
    </row>
    <row r="1570" spans="80:95">
      <c r="CB1570" s="1090"/>
      <c r="CC1570" s="1083" t="s">
        <v>1306</v>
      </c>
      <c r="CD1570" s="1088" t="s">
        <v>1307</v>
      </c>
      <c r="CE1570" s="1088" t="s">
        <v>1308</v>
      </c>
      <c r="CF1570" s="1088" t="s">
        <v>1309</v>
      </c>
      <c r="CG1570" s="1088" t="s">
        <v>1310</v>
      </c>
      <c r="CH1570" s="1088" t="s">
        <v>1311</v>
      </c>
      <c r="CI1570" s="1088" t="s">
        <v>1312</v>
      </c>
      <c r="CJ1570" s="1088" t="s">
        <v>1313</v>
      </c>
      <c r="CK1570" s="1088" t="s">
        <v>1314</v>
      </c>
      <c r="CQ1570" s="1090"/>
    </row>
    <row r="1571" spans="80:95">
      <c r="CB1571" s="1090"/>
      <c r="CD1571" s="1088" t="s">
        <v>1315</v>
      </c>
      <c r="CE1571" s="1088" t="s">
        <v>1316</v>
      </c>
      <c r="CF1571" s="1088" t="s">
        <v>1317</v>
      </c>
      <c r="CG1571" s="1088" t="s">
        <v>1318</v>
      </c>
      <c r="CH1571" s="1088" t="s">
        <v>1319</v>
      </c>
      <c r="CI1571" s="1088" t="s">
        <v>1320</v>
      </c>
      <c r="CJ1571" s="1088" t="s">
        <v>1321</v>
      </c>
      <c r="CK1571" s="1088" t="s">
        <v>1322</v>
      </c>
      <c r="CQ1571" s="1090"/>
    </row>
    <row r="1572" spans="80:95">
      <c r="CB1572" s="1090"/>
      <c r="CD1572" s="1088" t="s">
        <v>1323</v>
      </c>
      <c r="CE1572" s="1088" t="s">
        <v>1324</v>
      </c>
      <c r="CF1572" s="1088" t="s">
        <v>1325</v>
      </c>
      <c r="CG1572" s="1088" t="s">
        <v>1326</v>
      </c>
      <c r="CH1572" s="1088" t="s">
        <v>1327</v>
      </c>
      <c r="CI1572" s="1088" t="s">
        <v>1328</v>
      </c>
      <c r="CJ1572" s="1088" t="s">
        <v>1329</v>
      </c>
      <c r="CK1572" s="1088" t="s">
        <v>1330</v>
      </c>
      <c r="CQ1572" s="1090"/>
    </row>
    <row r="1573" spans="80:95">
      <c r="CB1573" s="1090"/>
      <c r="CQ1573" s="1090"/>
    </row>
    <row r="1574" spans="80:95">
      <c r="CB1574" s="1090"/>
      <c r="CC1574" s="1083" t="s">
        <v>1331</v>
      </c>
      <c r="CD1574" s="1088" t="s">
        <v>1332</v>
      </c>
      <c r="CQ1574" s="1090"/>
    </row>
    <row r="1575" spans="80:95">
      <c r="CB1575" s="1090"/>
      <c r="CQ1575" s="1090"/>
    </row>
    <row r="1576" spans="80:95">
      <c r="CB1576" s="1090"/>
      <c r="CC1576" s="1083" t="s">
        <v>1333</v>
      </c>
      <c r="CD1576" s="1088" t="s">
        <v>1334</v>
      </c>
      <c r="CQ1576" s="1090"/>
    </row>
    <row r="1577" spans="80:95">
      <c r="CB1577" s="1090"/>
      <c r="CQ1577" s="1090"/>
    </row>
    <row r="1578" spans="80:95">
      <c r="CB1578" s="1090"/>
      <c r="CC1578" s="1083" t="s">
        <v>1335</v>
      </c>
      <c r="CD1578" s="1088" t="s">
        <v>1336</v>
      </c>
      <c r="CQ1578" s="1090"/>
    </row>
    <row r="1579" spans="80:95">
      <c r="CB1579" s="1090"/>
      <c r="CQ1579" s="1090"/>
    </row>
    <row r="1580" spans="80:95">
      <c r="CB1580" s="1090"/>
      <c r="CC1580" s="1083" t="s">
        <v>1337</v>
      </c>
      <c r="CD1580" s="1088" t="s">
        <v>1338</v>
      </c>
      <c r="CQ1580" s="1090"/>
    </row>
    <row r="1581" spans="80:95">
      <c r="CB1581" s="1090"/>
      <c r="CQ1581" s="1090"/>
    </row>
    <row r="1582" spans="80:95">
      <c r="CB1582" s="1090"/>
      <c r="CC1582" s="1083" t="s">
        <v>1339</v>
      </c>
      <c r="CD1582" s="1088" t="s">
        <v>1340</v>
      </c>
      <c r="CQ1582" s="1090"/>
    </row>
    <row r="1583" spans="80:95">
      <c r="CB1583" s="1090"/>
      <c r="CQ1583" s="1090"/>
    </row>
    <row r="1584" spans="80:95">
      <c r="CB1584" s="1090"/>
      <c r="CC1584" s="1083" t="s">
        <v>1341</v>
      </c>
      <c r="CD1584" s="1088" t="s">
        <v>1342</v>
      </c>
      <c r="CQ1584" s="1090"/>
    </row>
    <row r="1585" spans="79:95">
      <c r="CB1585" s="1090"/>
      <c r="CQ1585" s="1090"/>
    </row>
    <row r="1586" spans="79:95">
      <c r="CB1586" s="1090"/>
      <c r="CC1586" s="1083" t="s">
        <v>1343</v>
      </c>
      <c r="CD1586" s="1088" t="s">
        <v>1344</v>
      </c>
      <c r="CQ1586" s="1090"/>
    </row>
    <row r="1587" spans="79:95">
      <c r="CB1587" s="1090"/>
      <c r="CQ1587" s="1090"/>
    </row>
    <row r="1588" spans="79:95">
      <c r="CB1588" s="1091"/>
      <c r="CC1588" s="1093" t="s">
        <v>1345</v>
      </c>
      <c r="CD1588" s="1092" t="s">
        <v>1346</v>
      </c>
      <c r="CE1588" s="1089"/>
      <c r="CF1588" s="1089"/>
      <c r="CG1588" s="1089"/>
      <c r="CH1588" s="1089"/>
      <c r="CI1588" s="1089"/>
      <c r="CJ1588" s="1089"/>
      <c r="CK1588" s="1089"/>
      <c r="CL1588" s="1089"/>
      <c r="CM1588" s="1089"/>
      <c r="CN1588" s="1089"/>
      <c r="CO1588" s="1089"/>
      <c r="CP1588" s="1089"/>
      <c r="CQ1588" s="1090"/>
    </row>
    <row r="1589" spans="79:95">
      <c r="CB1589" s="1089"/>
      <c r="CC1589" s="1089"/>
      <c r="CD1589" s="1089"/>
      <c r="CE1589" s="1089"/>
      <c r="CF1589" s="1089"/>
      <c r="CG1589" s="1089"/>
      <c r="CH1589" s="1089"/>
      <c r="CI1589" s="1089"/>
      <c r="CJ1589" s="1089"/>
      <c r="CK1589" s="1089"/>
      <c r="CL1589" s="1089"/>
      <c r="CM1589" s="1089"/>
      <c r="CN1589" s="1089"/>
    </row>
    <row r="1590" spans="79:95">
      <c r="CA1590" s="1088" t="s">
        <v>1254</v>
      </c>
      <c r="CB1590" s="1090"/>
      <c r="CC1590" s="1083" t="s">
        <v>1347</v>
      </c>
      <c r="CD1590" s="1088" t="s">
        <v>1348</v>
      </c>
      <c r="CO1590" s="1090"/>
    </row>
    <row r="1591" spans="79:95">
      <c r="CB1591" s="1090"/>
      <c r="CO1591" s="1090"/>
    </row>
    <row r="1592" spans="79:95">
      <c r="CB1592" s="1090"/>
      <c r="CC1592" s="1083" t="s">
        <v>1349</v>
      </c>
      <c r="CD1592" s="1088" t="s">
        <v>1350</v>
      </c>
      <c r="CE1592" s="1088" t="s">
        <v>1351</v>
      </c>
      <c r="CF1592" s="1088" t="s">
        <v>1352</v>
      </c>
      <c r="CG1592" s="1088" t="s">
        <v>1353</v>
      </c>
      <c r="CH1592" s="1088" t="s">
        <v>1354</v>
      </c>
      <c r="CI1592" s="1088" t="s">
        <v>1355</v>
      </c>
      <c r="CJ1592" s="1088" t="s">
        <v>1356</v>
      </c>
      <c r="CK1592" s="1088" t="s">
        <v>1357</v>
      </c>
      <c r="CO1592" s="1090"/>
    </row>
    <row r="1593" spans="79:95">
      <c r="CB1593" s="1090"/>
      <c r="CD1593" s="1088" t="s">
        <v>1358</v>
      </c>
      <c r="CE1593" s="1088" t="s">
        <v>1359</v>
      </c>
      <c r="CF1593" s="1088" t="s">
        <v>1360</v>
      </c>
      <c r="CG1593" s="1088" t="s">
        <v>1361</v>
      </c>
      <c r="CH1593" s="1088" t="s">
        <v>1362</v>
      </c>
      <c r="CI1593" s="1088" t="s">
        <v>1363</v>
      </c>
      <c r="CJ1593" s="1088" t="s">
        <v>1364</v>
      </c>
      <c r="CK1593" s="1088" t="s">
        <v>1365</v>
      </c>
      <c r="CO1593" s="1090"/>
    </row>
    <row r="1594" spans="79:95">
      <c r="CB1594" s="1090"/>
      <c r="CD1594" s="1088" t="s">
        <v>1366</v>
      </c>
      <c r="CE1594" s="1088" t="s">
        <v>1367</v>
      </c>
      <c r="CF1594" s="1088" t="s">
        <v>1368</v>
      </c>
      <c r="CG1594" s="1088" t="s">
        <v>1369</v>
      </c>
      <c r="CH1594" s="1088" t="s">
        <v>1370</v>
      </c>
      <c r="CI1594" s="1088" t="s">
        <v>1371</v>
      </c>
      <c r="CJ1594" s="1088" t="s">
        <v>1372</v>
      </c>
      <c r="CK1594" s="1088" t="s">
        <v>1373</v>
      </c>
      <c r="CO1594" s="1090"/>
    </row>
    <row r="1595" spans="79:95">
      <c r="CB1595" s="1090"/>
      <c r="CO1595" s="1090"/>
    </row>
    <row r="1596" spans="79:95">
      <c r="CB1596" s="1090"/>
      <c r="CC1596" s="1083" t="s">
        <v>1374</v>
      </c>
      <c r="CD1596" s="1088" t="s">
        <v>1375</v>
      </c>
      <c r="CO1596" s="1090"/>
    </row>
    <row r="1597" spans="79:95">
      <c r="CB1597" s="1090"/>
      <c r="CO1597" s="1090"/>
    </row>
    <row r="1598" spans="79:95">
      <c r="CB1598" s="1090"/>
      <c r="CC1598" s="1083" t="s">
        <v>1376</v>
      </c>
      <c r="CD1598" s="1088" t="s">
        <v>1377</v>
      </c>
      <c r="CO1598" s="1090"/>
    </row>
    <row r="1599" spans="79:95">
      <c r="CB1599" s="1090"/>
      <c r="CO1599" s="1090"/>
    </row>
    <row r="1600" spans="79:95">
      <c r="CB1600" s="1090"/>
      <c r="CC1600" s="1083" t="s">
        <v>1378</v>
      </c>
      <c r="CD1600" s="1088" t="s">
        <v>1379</v>
      </c>
      <c r="CO1600" s="1090"/>
    </row>
    <row r="1601" spans="79:97">
      <c r="CB1601" s="1090"/>
      <c r="CO1601" s="1090"/>
    </row>
    <row r="1602" spans="79:97">
      <c r="CB1602" s="1090"/>
      <c r="CC1602" s="1083" t="s">
        <v>1380</v>
      </c>
      <c r="CD1602" s="1088" t="s">
        <v>1381</v>
      </c>
      <c r="CO1602" s="1090"/>
    </row>
    <row r="1603" spans="79:97">
      <c r="CB1603" s="1090"/>
      <c r="CO1603" s="1090"/>
    </row>
    <row r="1604" spans="79:97">
      <c r="CB1604" s="1090"/>
      <c r="CC1604" s="1083" t="s">
        <v>1382</v>
      </c>
      <c r="CD1604" s="1088" t="s">
        <v>1383</v>
      </c>
      <c r="CO1604" s="1090"/>
    </row>
    <row r="1605" spans="79:97">
      <c r="CB1605" s="1090"/>
      <c r="CO1605" s="1090"/>
    </row>
    <row r="1606" spans="79:97">
      <c r="CB1606" s="1090"/>
      <c r="CC1606" s="1083" t="s">
        <v>1384</v>
      </c>
      <c r="CD1606" s="1088" t="s">
        <v>1385</v>
      </c>
      <c r="CO1606" s="1090"/>
    </row>
    <row r="1607" spans="79:97">
      <c r="CB1607" s="1090"/>
      <c r="CO1607" s="1090"/>
    </row>
    <row r="1608" spans="79:97">
      <c r="CB1608" s="1090"/>
      <c r="CC1608" s="1083" t="s">
        <v>1386</v>
      </c>
      <c r="CD1608" s="1088" t="s">
        <v>1387</v>
      </c>
      <c r="CO1608" s="1090"/>
    </row>
    <row r="1609" spans="79:97">
      <c r="CB1609" s="1090"/>
      <c r="CO1609" s="1090"/>
    </row>
    <row r="1610" spans="79:97">
      <c r="CB1610" s="1091"/>
      <c r="CC1610" s="1093" t="s">
        <v>1388</v>
      </c>
      <c r="CD1610" s="1092" t="s">
        <v>1389</v>
      </c>
      <c r="CE1610" s="1089"/>
      <c r="CF1610" s="1089"/>
      <c r="CG1610" s="1089"/>
      <c r="CH1610" s="1089"/>
      <c r="CI1610" s="1089"/>
      <c r="CJ1610" s="1089"/>
      <c r="CK1610" s="1089"/>
      <c r="CL1610" s="1089"/>
      <c r="CM1610" s="1089"/>
      <c r="CN1610" s="1089"/>
      <c r="CO1610" s="1090"/>
    </row>
    <row r="1612" spans="79:97">
      <c r="CB1612" s="1089"/>
      <c r="CC1612" s="1089"/>
      <c r="CD1612" s="1089"/>
      <c r="CE1612" s="1089"/>
      <c r="CF1612" s="1089"/>
      <c r="CG1612" s="1089"/>
      <c r="CH1612" s="1089"/>
      <c r="CI1612" s="1089"/>
      <c r="CJ1612" s="1089"/>
      <c r="CK1612" s="1089"/>
      <c r="CL1612" s="1089"/>
      <c r="CM1612" s="1089"/>
      <c r="CN1612" s="1089"/>
      <c r="CO1612" s="1089"/>
      <c r="CP1612" s="1089"/>
      <c r="CQ1612" s="1089"/>
      <c r="CR1612" s="1089"/>
    </row>
    <row r="1613" spans="79:97">
      <c r="CA1613" s="1088" t="s">
        <v>1254</v>
      </c>
      <c r="CB1613" s="1090"/>
      <c r="CC1613" s="1083" t="s">
        <v>1390</v>
      </c>
      <c r="CD1613" s="1088" t="s">
        <v>1391</v>
      </c>
      <c r="CS1613" s="1090"/>
    </row>
    <row r="1614" spans="79:97">
      <c r="CB1614" s="1090"/>
      <c r="CS1614" s="1090"/>
    </row>
    <row r="1615" spans="79:97">
      <c r="CB1615" s="1090"/>
      <c r="CC1615" s="1083" t="s">
        <v>1392</v>
      </c>
      <c r="CD1615" s="1088" t="s">
        <v>1393</v>
      </c>
      <c r="CE1615" s="1088" t="s">
        <v>1394</v>
      </c>
      <c r="CF1615" s="1088" t="s">
        <v>1395</v>
      </c>
      <c r="CG1615" s="1088" t="s">
        <v>1396</v>
      </c>
      <c r="CH1615" s="1088" t="s">
        <v>1397</v>
      </c>
      <c r="CI1615" s="1088" t="s">
        <v>1398</v>
      </c>
      <c r="CJ1615" s="1088" t="s">
        <v>1399</v>
      </c>
      <c r="CS1615" s="1090"/>
    </row>
    <row r="1616" spans="79:97">
      <c r="CB1616" s="1090"/>
      <c r="CD1616" s="1088" t="s">
        <v>1400</v>
      </c>
      <c r="CE1616" s="1088" t="s">
        <v>1401</v>
      </c>
      <c r="CF1616" s="1088" t="s">
        <v>1402</v>
      </c>
      <c r="CG1616" s="1088" t="s">
        <v>1403</v>
      </c>
      <c r="CH1616" s="1088" t="s">
        <v>1404</v>
      </c>
      <c r="CI1616" s="1088" t="s">
        <v>1405</v>
      </c>
      <c r="CJ1616" s="1088" t="s">
        <v>1406</v>
      </c>
      <c r="CS1616" s="1090"/>
    </row>
    <row r="1617" spans="80:97">
      <c r="CB1617" s="1090"/>
      <c r="CD1617" s="1088" t="s">
        <v>1407</v>
      </c>
      <c r="CE1617" s="1088" t="s">
        <v>1408</v>
      </c>
      <c r="CF1617" s="1088" t="s">
        <v>1409</v>
      </c>
      <c r="CG1617" s="1088" t="s">
        <v>1410</v>
      </c>
      <c r="CH1617" s="1088" t="s">
        <v>1411</v>
      </c>
      <c r="CI1617" s="1088" t="s">
        <v>1412</v>
      </c>
      <c r="CJ1617" s="1088" t="s">
        <v>1413</v>
      </c>
      <c r="CS1617" s="1090"/>
    </row>
    <row r="1618" spans="80:97">
      <c r="CB1618" s="1090"/>
      <c r="CS1618" s="1090"/>
    </row>
    <row r="1619" spans="80:97">
      <c r="CB1619" s="1090"/>
      <c r="CC1619" s="1083" t="s">
        <v>1414</v>
      </c>
      <c r="CD1619" s="1088" t="s">
        <v>1415</v>
      </c>
      <c r="CS1619" s="1090"/>
    </row>
    <row r="1620" spans="80:97">
      <c r="CB1620" s="1090"/>
      <c r="CS1620" s="1090"/>
    </row>
    <row r="1621" spans="80:97">
      <c r="CB1621" s="1090"/>
      <c r="CC1621" s="1083" t="s">
        <v>1416</v>
      </c>
      <c r="CD1621" s="1088" t="s">
        <v>1417</v>
      </c>
      <c r="CS1621" s="1090"/>
    </row>
    <row r="1622" spans="80:97">
      <c r="CB1622" s="1090"/>
      <c r="CS1622" s="1090"/>
    </row>
    <row r="1623" spans="80:97">
      <c r="CB1623" s="1090"/>
      <c r="CC1623" s="1083" t="s">
        <v>1418</v>
      </c>
      <c r="CD1623" s="1088" t="s">
        <v>1419</v>
      </c>
      <c r="CS1623" s="1090"/>
    </row>
    <row r="1624" spans="80:97">
      <c r="CB1624" s="1090"/>
      <c r="CS1624" s="1090"/>
    </row>
    <row r="1625" spans="80:97">
      <c r="CB1625" s="1090"/>
      <c r="CC1625" s="1083" t="s">
        <v>1420</v>
      </c>
      <c r="CD1625" s="1088" t="s">
        <v>1421</v>
      </c>
      <c r="CS1625" s="1090"/>
    </row>
    <row r="1626" spans="80:97">
      <c r="CB1626" s="1090"/>
      <c r="CS1626" s="1090"/>
    </row>
    <row r="1627" spans="80:97">
      <c r="CB1627" s="1090"/>
      <c r="CC1627" s="1083" t="s">
        <v>1422</v>
      </c>
      <c r="CD1627" s="1088" t="s">
        <v>1415</v>
      </c>
      <c r="CS1627" s="1090"/>
    </row>
    <row r="1628" spans="80:97">
      <c r="CB1628" s="1090"/>
      <c r="CD1628" s="1088" t="s">
        <v>1417</v>
      </c>
      <c r="CS1628" s="1090"/>
    </row>
    <row r="1629" spans="80:97">
      <c r="CB1629" s="1090"/>
      <c r="CS1629" s="1090"/>
    </row>
    <row r="1630" spans="80:97">
      <c r="CB1630" s="1090"/>
      <c r="CC1630" s="1083" t="s">
        <v>1423</v>
      </c>
      <c r="CD1630" s="1088" t="s">
        <v>1419</v>
      </c>
      <c r="CS1630" s="1090"/>
    </row>
    <row r="1631" spans="80:97">
      <c r="CB1631" s="1090"/>
      <c r="CD1631" s="1088" t="s">
        <v>1421</v>
      </c>
      <c r="CS1631" s="1090"/>
    </row>
    <row r="1632" spans="80:97">
      <c r="CB1632" s="1090"/>
      <c r="CS1632" s="1090"/>
    </row>
    <row r="1633" spans="79:97">
      <c r="CB1633" s="1090"/>
      <c r="CC1633" s="1083" t="s">
        <v>1424</v>
      </c>
      <c r="CD1633" s="1088" t="s">
        <v>1415</v>
      </c>
      <c r="CS1633" s="1090"/>
    </row>
    <row r="1634" spans="79:97">
      <c r="CB1634" s="1090"/>
      <c r="CD1634" s="1088" t="s">
        <v>1417</v>
      </c>
      <c r="CS1634" s="1090"/>
    </row>
    <row r="1635" spans="79:97">
      <c r="CB1635" s="1090"/>
      <c r="CD1635" s="1088" t="s">
        <v>1419</v>
      </c>
      <c r="CS1635" s="1090"/>
    </row>
    <row r="1636" spans="79:97">
      <c r="CB1636" s="1091"/>
      <c r="CC1636" s="1089"/>
      <c r="CD1636" s="1092" t="s">
        <v>1421</v>
      </c>
      <c r="CE1636" s="1089"/>
      <c r="CF1636" s="1089"/>
      <c r="CG1636" s="1089"/>
      <c r="CH1636" s="1089"/>
      <c r="CI1636" s="1089"/>
      <c r="CJ1636" s="1089"/>
      <c r="CK1636" s="1089"/>
      <c r="CL1636" s="1089"/>
      <c r="CM1636" s="1089"/>
      <c r="CN1636" s="1089"/>
      <c r="CO1636" s="1089"/>
      <c r="CP1636" s="1089"/>
      <c r="CQ1636" s="1089"/>
      <c r="CR1636" s="1089"/>
      <c r="CS1636" s="1090"/>
    </row>
    <row r="1638" spans="79:97">
      <c r="CB1638" s="1089"/>
      <c r="CC1638" s="1089"/>
      <c r="CD1638" s="1089"/>
      <c r="CE1638" s="1089"/>
      <c r="CF1638" s="1089"/>
      <c r="CG1638" s="1089"/>
      <c r="CH1638" s="1089"/>
      <c r="CI1638" s="1089"/>
      <c r="CJ1638" s="1089"/>
    </row>
    <row r="1639" spans="79:97">
      <c r="CA1639" s="1088" t="s">
        <v>1425</v>
      </c>
      <c r="CB1639" s="1090"/>
      <c r="CC1639" s="1083" t="s">
        <v>1426</v>
      </c>
      <c r="CD1639" s="1088" t="s">
        <v>1427</v>
      </c>
      <c r="CK1639" s="1090"/>
    </row>
    <row r="1640" spans="79:97">
      <c r="CB1640" s="1090"/>
      <c r="CK1640" s="1090"/>
    </row>
    <row r="1641" spans="79:97">
      <c r="CB1641" s="1090"/>
      <c r="CC1641" s="1083" t="s">
        <v>1428</v>
      </c>
      <c r="CD1641" s="1088" t="s">
        <v>1245</v>
      </c>
      <c r="CE1641" s="1088" t="s">
        <v>1246</v>
      </c>
      <c r="CF1641" s="1088" t="s">
        <v>1247</v>
      </c>
      <c r="CK1641" s="1090"/>
    </row>
    <row r="1642" spans="79:97">
      <c r="CB1642" s="1090"/>
      <c r="CD1642" s="1088" t="s">
        <v>1248</v>
      </c>
      <c r="CE1642" s="1088" t="s">
        <v>1249</v>
      </c>
      <c r="CF1642" s="1088" t="s">
        <v>1250</v>
      </c>
      <c r="CK1642" s="1090"/>
    </row>
    <row r="1643" spans="79:97">
      <c r="CB1643" s="1091"/>
      <c r="CC1643" s="1089"/>
      <c r="CD1643" s="1092" t="s">
        <v>1429</v>
      </c>
      <c r="CE1643" s="1092" t="s">
        <v>1430</v>
      </c>
      <c r="CF1643" s="1092" t="s">
        <v>1431</v>
      </c>
      <c r="CG1643" s="1089"/>
      <c r="CH1643" s="1089"/>
      <c r="CI1643" s="1089"/>
      <c r="CJ1643" s="1089"/>
      <c r="CK1643" s="1090"/>
    </row>
    <row r="1644" spans="79:97">
      <c r="CB1644" s="1089"/>
      <c r="CC1644" s="1089"/>
      <c r="CD1644" s="1089"/>
      <c r="CE1644" s="1089"/>
      <c r="CF1644" s="1089"/>
      <c r="CG1644" s="1089"/>
      <c r="CH1644" s="1089"/>
      <c r="CI1644" s="1089"/>
      <c r="CJ1644" s="1089"/>
      <c r="CK1644" s="1089"/>
      <c r="CL1644" s="1089"/>
      <c r="CM1644" s="1089"/>
      <c r="CN1644" s="1089"/>
      <c r="CO1644" s="1089"/>
      <c r="CP1644" s="1089"/>
    </row>
    <row r="1645" spans="79:97">
      <c r="CA1645" s="1088" t="s">
        <v>1432</v>
      </c>
      <c r="CB1645" s="1090"/>
      <c r="CC1645" s="1083" t="s">
        <v>1433</v>
      </c>
      <c r="CD1645" s="1088" t="s">
        <v>1434</v>
      </c>
      <c r="CQ1645" s="1090"/>
    </row>
    <row r="1646" spans="79:97">
      <c r="CB1646" s="1090"/>
      <c r="CQ1646" s="1090"/>
    </row>
    <row r="1647" spans="79:97">
      <c r="CB1647" s="1090"/>
      <c r="CC1647" s="1083" t="s">
        <v>1435</v>
      </c>
      <c r="CD1647" s="1088" t="s">
        <v>1258</v>
      </c>
      <c r="CE1647" s="1088" t="s">
        <v>1259</v>
      </c>
      <c r="CQ1647" s="1090"/>
    </row>
    <row r="1648" spans="79:97">
      <c r="CB1648" s="1090"/>
      <c r="CD1648" s="1088" t="s">
        <v>1260</v>
      </c>
      <c r="CE1648" s="1088" t="s">
        <v>1261</v>
      </c>
      <c r="CQ1648" s="1090"/>
    </row>
    <row r="1649" spans="79:95">
      <c r="CB1649" s="1091"/>
      <c r="CC1649" s="1089"/>
      <c r="CD1649" s="1092" t="s">
        <v>1436</v>
      </c>
      <c r="CE1649" s="1092" t="s">
        <v>1437</v>
      </c>
      <c r="CF1649" s="1089"/>
      <c r="CG1649" s="1089"/>
      <c r="CH1649" s="1089"/>
      <c r="CI1649" s="1089"/>
      <c r="CJ1649" s="1089"/>
      <c r="CK1649" s="1089"/>
      <c r="CL1649" s="1089"/>
      <c r="CM1649" s="1089"/>
      <c r="CN1649" s="1089"/>
      <c r="CO1649" s="1089"/>
      <c r="CP1649" s="1089"/>
      <c r="CQ1649" s="1090"/>
    </row>
    <row r="1650" spans="79:95">
      <c r="CB1650" s="1090"/>
      <c r="CQ1650" s="1090"/>
    </row>
    <row r="1651" spans="79:95">
      <c r="CA1651" s="1088" t="s">
        <v>1438</v>
      </c>
      <c r="CB1651" s="1090"/>
      <c r="CC1651" s="1083" t="s">
        <v>1439</v>
      </c>
      <c r="CD1651" s="1088" t="s">
        <v>1440</v>
      </c>
      <c r="CQ1651" s="1090"/>
    </row>
    <row r="1652" spans="79:95">
      <c r="CB1652" s="1090"/>
      <c r="CQ1652" s="1090"/>
    </row>
    <row r="1653" spans="79:95">
      <c r="CB1653" s="1090"/>
      <c r="CC1653" s="1083" t="s">
        <v>1441</v>
      </c>
      <c r="CD1653" s="1088" t="s">
        <v>1205</v>
      </c>
      <c r="CE1653" s="1088" t="s">
        <v>1206</v>
      </c>
      <c r="CF1653" s="1088" t="s">
        <v>1207</v>
      </c>
      <c r="CG1653" s="1088" t="s">
        <v>1208</v>
      </c>
      <c r="CH1653" s="1088" t="s">
        <v>1268</v>
      </c>
      <c r="CI1653" s="1088" t="s">
        <v>1269</v>
      </c>
      <c r="CJ1653" s="1088" t="s">
        <v>1270</v>
      </c>
      <c r="CK1653" s="1088" t="s">
        <v>1271</v>
      </c>
      <c r="CQ1653" s="1090"/>
    </row>
    <row r="1654" spans="79:95">
      <c r="CB1654" s="1090"/>
      <c r="CD1654" s="1088" t="s">
        <v>1272</v>
      </c>
      <c r="CE1654" s="1088" t="s">
        <v>1273</v>
      </c>
      <c r="CF1654" s="1088" t="s">
        <v>1274</v>
      </c>
      <c r="CG1654" s="1088" t="s">
        <v>1275</v>
      </c>
      <c r="CH1654" s="1088" t="s">
        <v>1276</v>
      </c>
      <c r="CI1654" s="1088" t="s">
        <v>1277</v>
      </c>
      <c r="CJ1654" s="1088" t="s">
        <v>1278</v>
      </c>
      <c r="CK1654" s="1088" t="s">
        <v>1279</v>
      </c>
      <c r="CQ1654" s="1090"/>
    </row>
    <row r="1655" spans="79:95">
      <c r="CB1655" s="1090"/>
      <c r="CD1655" s="1088" t="s">
        <v>1442</v>
      </c>
      <c r="CE1655" s="1088" t="s">
        <v>1443</v>
      </c>
      <c r="CF1655" s="1088" t="s">
        <v>1444</v>
      </c>
      <c r="CG1655" s="1088" t="s">
        <v>1445</v>
      </c>
      <c r="CH1655" s="1088" t="s">
        <v>1446</v>
      </c>
      <c r="CI1655" s="1088" t="s">
        <v>1447</v>
      </c>
      <c r="CJ1655" s="1088" t="s">
        <v>1448</v>
      </c>
      <c r="CK1655" s="1088" t="s">
        <v>1449</v>
      </c>
      <c r="CQ1655" s="1090"/>
    </row>
    <row r="1656" spans="79:95">
      <c r="CB1656" s="1090"/>
      <c r="CQ1656" s="1090"/>
    </row>
    <row r="1657" spans="79:95">
      <c r="CB1657" s="1090"/>
      <c r="CC1657" s="1083" t="s">
        <v>1450</v>
      </c>
      <c r="CD1657" s="1088" t="s">
        <v>1451</v>
      </c>
      <c r="CQ1657" s="1090"/>
    </row>
    <row r="1658" spans="79:95">
      <c r="CB1658" s="1090"/>
      <c r="CQ1658" s="1090"/>
    </row>
    <row r="1659" spans="79:95">
      <c r="CB1659" s="1090"/>
      <c r="CC1659" s="1083" t="s">
        <v>1452</v>
      </c>
      <c r="CD1659" s="1088" t="s">
        <v>1453</v>
      </c>
      <c r="CQ1659" s="1090"/>
    </row>
    <row r="1660" spans="79:95">
      <c r="CB1660" s="1090"/>
      <c r="CQ1660" s="1090"/>
    </row>
    <row r="1661" spans="79:95">
      <c r="CB1661" s="1090"/>
      <c r="CC1661" s="1083" t="s">
        <v>1454</v>
      </c>
      <c r="CD1661" s="1088" t="s">
        <v>1455</v>
      </c>
      <c r="CQ1661" s="1090"/>
    </row>
    <row r="1662" spans="79:95">
      <c r="CB1662" s="1090"/>
      <c r="CQ1662" s="1090"/>
    </row>
    <row r="1663" spans="79:95">
      <c r="CB1663" s="1090"/>
      <c r="CC1663" s="1083" t="s">
        <v>1456</v>
      </c>
      <c r="CD1663" s="1088" t="s">
        <v>1457</v>
      </c>
      <c r="CQ1663" s="1090"/>
    </row>
    <row r="1664" spans="79:95">
      <c r="CB1664" s="1090"/>
      <c r="CQ1664" s="1090"/>
    </row>
    <row r="1665" spans="79:95">
      <c r="CB1665" s="1090"/>
      <c r="CC1665" s="1083" t="s">
        <v>1458</v>
      </c>
      <c r="CD1665" s="1088" t="s">
        <v>1459</v>
      </c>
      <c r="CQ1665" s="1090"/>
    </row>
    <row r="1666" spans="79:95">
      <c r="CB1666" s="1090"/>
      <c r="CQ1666" s="1090"/>
    </row>
    <row r="1667" spans="79:95">
      <c r="CB1667" s="1090"/>
      <c r="CC1667" s="1083" t="s">
        <v>1460</v>
      </c>
      <c r="CD1667" s="1088" t="s">
        <v>1461</v>
      </c>
      <c r="CQ1667" s="1090"/>
    </row>
    <row r="1668" spans="79:95">
      <c r="CB1668" s="1090"/>
      <c r="CQ1668" s="1090"/>
    </row>
    <row r="1669" spans="79:95">
      <c r="CB1669" s="1090"/>
      <c r="CC1669" s="1083" t="s">
        <v>1462</v>
      </c>
      <c r="CD1669" s="1088" t="s">
        <v>1463</v>
      </c>
      <c r="CQ1669" s="1090"/>
    </row>
    <row r="1670" spans="79:95">
      <c r="CB1670" s="1090"/>
      <c r="CQ1670" s="1090"/>
    </row>
    <row r="1671" spans="79:95">
      <c r="CB1671" s="1091"/>
      <c r="CC1671" s="1093" t="s">
        <v>1464</v>
      </c>
      <c r="CD1671" s="1092" t="s">
        <v>1465</v>
      </c>
      <c r="CE1671" s="1089"/>
      <c r="CF1671" s="1089"/>
      <c r="CG1671" s="1089"/>
      <c r="CH1671" s="1089"/>
      <c r="CI1671" s="1089"/>
      <c r="CJ1671" s="1089"/>
      <c r="CK1671" s="1089"/>
      <c r="CL1671" s="1089"/>
      <c r="CM1671" s="1089"/>
      <c r="CN1671" s="1089"/>
      <c r="CO1671" s="1089"/>
      <c r="CP1671" s="1089"/>
      <c r="CQ1671" s="1090"/>
    </row>
    <row r="1672" spans="79:95">
      <c r="CB1672" s="1090"/>
      <c r="CQ1672" s="1090"/>
    </row>
    <row r="1673" spans="79:95">
      <c r="CB1673" s="1090"/>
      <c r="CQ1673" s="1090"/>
    </row>
    <row r="1674" spans="79:95">
      <c r="CA1674" s="1088" t="s">
        <v>1438</v>
      </c>
      <c r="CB1674" s="1090"/>
      <c r="CC1674" s="1083" t="s">
        <v>1466</v>
      </c>
      <c r="CD1674" s="1088" t="s">
        <v>1467</v>
      </c>
      <c r="CQ1674" s="1090"/>
    </row>
    <row r="1675" spans="79:95">
      <c r="CB1675" s="1090"/>
      <c r="CQ1675" s="1090"/>
    </row>
    <row r="1676" spans="79:95">
      <c r="CB1676" s="1090"/>
      <c r="CC1676" s="1083" t="s">
        <v>1468</v>
      </c>
      <c r="CD1676" s="1088" t="s">
        <v>1307</v>
      </c>
      <c r="CE1676" s="1088" t="s">
        <v>1308</v>
      </c>
      <c r="CF1676" s="1088" t="s">
        <v>1309</v>
      </c>
      <c r="CG1676" s="1088" t="s">
        <v>1310</v>
      </c>
      <c r="CH1676" s="1088" t="s">
        <v>1311</v>
      </c>
      <c r="CI1676" s="1088" t="s">
        <v>1312</v>
      </c>
      <c r="CJ1676" s="1088" t="s">
        <v>1313</v>
      </c>
      <c r="CK1676" s="1088" t="s">
        <v>1314</v>
      </c>
      <c r="CQ1676" s="1090"/>
    </row>
    <row r="1677" spans="79:95">
      <c r="CB1677" s="1090"/>
      <c r="CD1677" s="1088" t="s">
        <v>1315</v>
      </c>
      <c r="CE1677" s="1088" t="s">
        <v>1316</v>
      </c>
      <c r="CF1677" s="1088" t="s">
        <v>1317</v>
      </c>
      <c r="CG1677" s="1088" t="s">
        <v>1318</v>
      </c>
      <c r="CH1677" s="1088" t="s">
        <v>1319</v>
      </c>
      <c r="CI1677" s="1088" t="s">
        <v>1320</v>
      </c>
      <c r="CJ1677" s="1088" t="s">
        <v>1321</v>
      </c>
      <c r="CK1677" s="1088" t="s">
        <v>1322</v>
      </c>
      <c r="CQ1677" s="1090"/>
    </row>
    <row r="1678" spans="79:95">
      <c r="CB1678" s="1090"/>
      <c r="CD1678" s="1088" t="s">
        <v>1469</v>
      </c>
      <c r="CE1678" s="1088" t="s">
        <v>1470</v>
      </c>
      <c r="CF1678" s="1088" t="s">
        <v>1471</v>
      </c>
      <c r="CG1678" s="1088" t="s">
        <v>1472</v>
      </c>
      <c r="CH1678" s="1088" t="s">
        <v>1473</v>
      </c>
      <c r="CI1678" s="1088" t="s">
        <v>1474</v>
      </c>
      <c r="CJ1678" s="1088" t="s">
        <v>1475</v>
      </c>
      <c r="CK1678" s="1088" t="s">
        <v>1476</v>
      </c>
      <c r="CQ1678" s="1090"/>
    </row>
    <row r="1679" spans="79:95">
      <c r="CB1679" s="1090"/>
      <c r="CQ1679" s="1090"/>
    </row>
    <row r="1680" spans="79:95">
      <c r="CB1680" s="1090"/>
      <c r="CC1680" s="1083" t="s">
        <v>1477</v>
      </c>
      <c r="CD1680" s="1088" t="s">
        <v>1478</v>
      </c>
      <c r="CQ1680" s="1090"/>
    </row>
    <row r="1681" spans="79:95">
      <c r="CB1681" s="1090"/>
      <c r="CQ1681" s="1090"/>
    </row>
    <row r="1682" spans="79:95">
      <c r="CB1682" s="1090"/>
      <c r="CC1682" s="1083" t="s">
        <v>1479</v>
      </c>
      <c r="CD1682" s="1088" t="s">
        <v>1480</v>
      </c>
      <c r="CQ1682" s="1090"/>
    </row>
    <row r="1683" spans="79:95">
      <c r="CB1683" s="1090"/>
      <c r="CQ1683" s="1090"/>
    </row>
    <row r="1684" spans="79:95">
      <c r="CB1684" s="1090"/>
      <c r="CC1684" s="1083" t="s">
        <v>1481</v>
      </c>
      <c r="CD1684" s="1088" t="s">
        <v>1482</v>
      </c>
      <c r="CQ1684" s="1090"/>
    </row>
    <row r="1685" spans="79:95">
      <c r="CB1685" s="1090"/>
      <c r="CQ1685" s="1090"/>
    </row>
    <row r="1686" spans="79:95">
      <c r="CB1686" s="1090"/>
      <c r="CC1686" s="1083" t="s">
        <v>1483</v>
      </c>
      <c r="CD1686" s="1088" t="s">
        <v>1484</v>
      </c>
      <c r="CQ1686" s="1090"/>
    </row>
    <row r="1687" spans="79:95">
      <c r="CB1687" s="1090"/>
      <c r="CQ1687" s="1090"/>
    </row>
    <row r="1688" spans="79:95">
      <c r="CB1688" s="1090"/>
      <c r="CC1688" s="1083" t="s">
        <v>1485</v>
      </c>
      <c r="CD1688" s="1088" t="s">
        <v>1486</v>
      </c>
      <c r="CQ1688" s="1090"/>
    </row>
    <row r="1689" spans="79:95">
      <c r="CB1689" s="1090"/>
      <c r="CQ1689" s="1090"/>
    </row>
    <row r="1690" spans="79:95">
      <c r="CB1690" s="1090"/>
      <c r="CC1690" s="1083" t="s">
        <v>1487</v>
      </c>
      <c r="CD1690" s="1088" t="s">
        <v>1488</v>
      </c>
      <c r="CQ1690" s="1090"/>
    </row>
    <row r="1691" spans="79:95">
      <c r="CB1691" s="1090"/>
      <c r="CQ1691" s="1090"/>
    </row>
    <row r="1692" spans="79:95">
      <c r="CB1692" s="1090"/>
      <c r="CC1692" s="1083" t="s">
        <v>1489</v>
      </c>
      <c r="CD1692" s="1088" t="s">
        <v>1490</v>
      </c>
      <c r="CQ1692" s="1090"/>
    </row>
    <row r="1693" spans="79:95">
      <c r="CB1693" s="1090"/>
      <c r="CQ1693" s="1090"/>
    </row>
    <row r="1694" spans="79:95">
      <c r="CB1694" s="1091"/>
      <c r="CC1694" s="1093" t="s">
        <v>1491</v>
      </c>
      <c r="CD1694" s="1092" t="s">
        <v>1492</v>
      </c>
      <c r="CE1694" s="1089"/>
      <c r="CF1694" s="1089"/>
      <c r="CG1694" s="1089"/>
      <c r="CH1694" s="1089"/>
      <c r="CI1694" s="1089"/>
      <c r="CJ1694" s="1089"/>
      <c r="CK1694" s="1089"/>
      <c r="CL1694" s="1089"/>
      <c r="CM1694" s="1089"/>
      <c r="CN1694" s="1089"/>
      <c r="CO1694" s="1089"/>
      <c r="CP1694" s="1089"/>
      <c r="CQ1694" s="1090"/>
    </row>
    <row r="1695" spans="79:95">
      <c r="CB1695" s="1089"/>
      <c r="CC1695" s="1089"/>
      <c r="CD1695" s="1089"/>
      <c r="CE1695" s="1089"/>
      <c r="CF1695" s="1089"/>
      <c r="CG1695" s="1089"/>
      <c r="CH1695" s="1089"/>
      <c r="CI1695" s="1089"/>
      <c r="CJ1695" s="1089"/>
      <c r="CK1695" s="1089"/>
      <c r="CL1695" s="1089"/>
      <c r="CM1695" s="1089"/>
      <c r="CN1695" s="1089"/>
    </row>
    <row r="1696" spans="79:95">
      <c r="CA1696" s="1088" t="s">
        <v>1432</v>
      </c>
      <c r="CB1696" s="1090"/>
      <c r="CC1696" s="1083" t="s">
        <v>1493</v>
      </c>
      <c r="CD1696" s="1088" t="s">
        <v>1494</v>
      </c>
      <c r="CO1696" s="1090"/>
    </row>
    <row r="1697" spans="80:93">
      <c r="CB1697" s="1090"/>
      <c r="CO1697" s="1090"/>
    </row>
    <row r="1698" spans="80:93">
      <c r="CB1698" s="1090"/>
      <c r="CC1698" s="1083" t="s">
        <v>1495</v>
      </c>
      <c r="CD1698" s="1088" t="s">
        <v>1350</v>
      </c>
      <c r="CE1698" s="1088" t="s">
        <v>1351</v>
      </c>
      <c r="CF1698" s="1088" t="s">
        <v>1352</v>
      </c>
      <c r="CG1698" s="1088" t="s">
        <v>1353</v>
      </c>
      <c r="CH1698" s="1088" t="s">
        <v>1354</v>
      </c>
      <c r="CI1698" s="1088" t="s">
        <v>1355</v>
      </c>
      <c r="CJ1698" s="1088" t="s">
        <v>1356</v>
      </c>
      <c r="CK1698" s="1088" t="s">
        <v>1357</v>
      </c>
      <c r="CO1698" s="1090"/>
    </row>
    <row r="1699" spans="80:93">
      <c r="CB1699" s="1090"/>
      <c r="CD1699" s="1088" t="s">
        <v>1358</v>
      </c>
      <c r="CE1699" s="1088" t="s">
        <v>1359</v>
      </c>
      <c r="CF1699" s="1088" t="s">
        <v>1360</v>
      </c>
      <c r="CG1699" s="1088" t="s">
        <v>1361</v>
      </c>
      <c r="CH1699" s="1088" t="s">
        <v>1362</v>
      </c>
      <c r="CI1699" s="1088" t="s">
        <v>1363</v>
      </c>
      <c r="CJ1699" s="1088" t="s">
        <v>1364</v>
      </c>
      <c r="CK1699" s="1088" t="s">
        <v>1365</v>
      </c>
      <c r="CO1699" s="1090"/>
    </row>
    <row r="1700" spans="80:93">
      <c r="CB1700" s="1090"/>
      <c r="CD1700" s="1088" t="s">
        <v>1496</v>
      </c>
      <c r="CE1700" s="1088" t="s">
        <v>1497</v>
      </c>
      <c r="CF1700" s="1088" t="s">
        <v>1498</v>
      </c>
      <c r="CG1700" s="1088" t="s">
        <v>1499</v>
      </c>
      <c r="CH1700" s="1088" t="s">
        <v>1500</v>
      </c>
      <c r="CI1700" s="1088" t="s">
        <v>1501</v>
      </c>
      <c r="CJ1700" s="1088" t="s">
        <v>1502</v>
      </c>
      <c r="CK1700" s="1088" t="s">
        <v>1503</v>
      </c>
      <c r="CO1700" s="1090"/>
    </row>
    <row r="1701" spans="80:93">
      <c r="CB1701" s="1090"/>
      <c r="CO1701" s="1090"/>
    </row>
    <row r="1702" spans="80:93">
      <c r="CB1702" s="1090"/>
      <c r="CC1702" s="1083" t="s">
        <v>1504</v>
      </c>
      <c r="CD1702" s="1088" t="s">
        <v>1505</v>
      </c>
      <c r="CO1702" s="1090"/>
    </row>
    <row r="1703" spans="80:93">
      <c r="CB1703" s="1090"/>
      <c r="CO1703" s="1090"/>
    </row>
    <row r="1704" spans="80:93">
      <c r="CB1704" s="1090"/>
      <c r="CC1704" s="1083" t="s">
        <v>1506</v>
      </c>
      <c r="CD1704" s="1088" t="s">
        <v>1507</v>
      </c>
      <c r="CO1704" s="1090"/>
    </row>
    <row r="1705" spans="80:93">
      <c r="CB1705" s="1090"/>
      <c r="CO1705" s="1090"/>
    </row>
    <row r="1706" spans="80:93">
      <c r="CB1706" s="1090"/>
      <c r="CC1706" s="1083" t="s">
        <v>1508</v>
      </c>
      <c r="CD1706" s="1088" t="s">
        <v>1509</v>
      </c>
      <c r="CO1706" s="1090"/>
    </row>
    <row r="1707" spans="80:93">
      <c r="CB1707" s="1090"/>
      <c r="CO1707" s="1090"/>
    </row>
    <row r="1708" spans="80:93">
      <c r="CB1708" s="1090"/>
      <c r="CC1708" s="1083" t="s">
        <v>1510</v>
      </c>
      <c r="CD1708" s="1088" t="s">
        <v>1511</v>
      </c>
      <c r="CO1708" s="1090"/>
    </row>
    <row r="1709" spans="80:93">
      <c r="CB1709" s="1090"/>
      <c r="CO1709" s="1090"/>
    </row>
    <row r="1710" spans="80:93">
      <c r="CB1710" s="1090"/>
      <c r="CC1710" s="1083" t="s">
        <v>1512</v>
      </c>
      <c r="CD1710" s="1088" t="s">
        <v>1513</v>
      </c>
      <c r="CO1710" s="1090"/>
    </row>
    <row r="1711" spans="80:93">
      <c r="CB1711" s="1090"/>
      <c r="CO1711" s="1090"/>
    </row>
    <row r="1712" spans="80:93">
      <c r="CB1712" s="1090"/>
      <c r="CC1712" s="1083" t="s">
        <v>1514</v>
      </c>
      <c r="CD1712" s="1088" t="s">
        <v>1515</v>
      </c>
      <c r="CO1712" s="1090"/>
    </row>
    <row r="1713" spans="79:97">
      <c r="CB1713" s="1090"/>
      <c r="CO1713" s="1090"/>
    </row>
    <row r="1714" spans="79:97">
      <c r="CB1714" s="1090"/>
      <c r="CC1714" s="1083" t="s">
        <v>1516</v>
      </c>
      <c r="CD1714" s="1088" t="s">
        <v>1517</v>
      </c>
      <c r="CO1714" s="1090"/>
    </row>
    <row r="1715" spans="79:97">
      <c r="CB1715" s="1090"/>
      <c r="CO1715" s="1090"/>
    </row>
    <row r="1716" spans="79:97">
      <c r="CB1716" s="1091"/>
      <c r="CC1716" s="1093" t="s">
        <v>1518</v>
      </c>
      <c r="CD1716" s="1092" t="s">
        <v>1519</v>
      </c>
      <c r="CE1716" s="1089"/>
      <c r="CF1716" s="1089"/>
      <c r="CG1716" s="1089"/>
      <c r="CH1716" s="1089"/>
      <c r="CI1716" s="1089"/>
      <c r="CJ1716" s="1089"/>
      <c r="CK1716" s="1089"/>
      <c r="CL1716" s="1089"/>
      <c r="CM1716" s="1089"/>
      <c r="CN1716" s="1089"/>
      <c r="CO1716" s="1090"/>
    </row>
    <row r="1718" spans="79:97">
      <c r="CB1718" s="1089"/>
      <c r="CC1718" s="1089"/>
      <c r="CD1718" s="1089"/>
      <c r="CE1718" s="1089"/>
      <c r="CF1718" s="1089"/>
      <c r="CG1718" s="1089"/>
      <c r="CH1718" s="1089"/>
      <c r="CI1718" s="1089"/>
      <c r="CJ1718" s="1089"/>
      <c r="CK1718" s="1089"/>
      <c r="CL1718" s="1089"/>
      <c r="CM1718" s="1089"/>
      <c r="CN1718" s="1089"/>
      <c r="CO1718" s="1089"/>
      <c r="CP1718" s="1089"/>
      <c r="CQ1718" s="1089"/>
      <c r="CR1718" s="1089"/>
    </row>
    <row r="1719" spans="79:97">
      <c r="CA1719" s="1088" t="s">
        <v>1432</v>
      </c>
      <c r="CB1719" s="1090"/>
      <c r="CC1719" s="1083" t="s">
        <v>1520</v>
      </c>
      <c r="CD1719" s="1088" t="s">
        <v>1521</v>
      </c>
      <c r="CS1719" s="1090"/>
    </row>
    <row r="1720" spans="79:97">
      <c r="CB1720" s="1090"/>
      <c r="CS1720" s="1090"/>
    </row>
    <row r="1721" spans="79:97">
      <c r="CB1721" s="1090"/>
      <c r="CC1721" s="1083" t="s">
        <v>1522</v>
      </c>
      <c r="CD1721" s="1088" t="s">
        <v>1393</v>
      </c>
      <c r="CE1721" s="1088" t="s">
        <v>1394</v>
      </c>
      <c r="CF1721" s="1088" t="s">
        <v>1395</v>
      </c>
      <c r="CG1721" s="1088" t="s">
        <v>1396</v>
      </c>
      <c r="CH1721" s="1088" t="s">
        <v>1397</v>
      </c>
      <c r="CI1721" s="1088" t="s">
        <v>1398</v>
      </c>
      <c r="CJ1721" s="1088" t="s">
        <v>1399</v>
      </c>
      <c r="CS1721" s="1090"/>
    </row>
    <row r="1722" spans="79:97">
      <c r="CB1722" s="1090"/>
      <c r="CD1722" s="1088" t="s">
        <v>1400</v>
      </c>
      <c r="CE1722" s="1088" t="s">
        <v>1401</v>
      </c>
      <c r="CF1722" s="1088" t="s">
        <v>1402</v>
      </c>
      <c r="CG1722" s="1088" t="s">
        <v>1403</v>
      </c>
      <c r="CH1722" s="1088" t="s">
        <v>1404</v>
      </c>
      <c r="CI1722" s="1088" t="s">
        <v>1405</v>
      </c>
      <c r="CJ1722" s="1088" t="s">
        <v>1406</v>
      </c>
      <c r="CS1722" s="1090"/>
    </row>
    <row r="1723" spans="79:97">
      <c r="CB1723" s="1090"/>
      <c r="CD1723" s="1088" t="s">
        <v>1523</v>
      </c>
      <c r="CE1723" s="1088" t="s">
        <v>1524</v>
      </c>
      <c r="CF1723" s="1088" t="s">
        <v>1525</v>
      </c>
      <c r="CG1723" s="1088" t="s">
        <v>1526</v>
      </c>
      <c r="CH1723" s="1088" t="s">
        <v>1527</v>
      </c>
      <c r="CI1723" s="1088" t="s">
        <v>1528</v>
      </c>
      <c r="CJ1723" s="1088" t="s">
        <v>1529</v>
      </c>
      <c r="CS1723" s="1090"/>
    </row>
    <row r="1724" spans="79:97">
      <c r="CB1724" s="1090"/>
      <c r="CS1724" s="1090"/>
    </row>
    <row r="1725" spans="79:97">
      <c r="CB1725" s="1090"/>
      <c r="CC1725" s="1083" t="s">
        <v>1530</v>
      </c>
      <c r="CD1725" s="1088" t="s">
        <v>1531</v>
      </c>
      <c r="CS1725" s="1090"/>
    </row>
    <row r="1726" spans="79:97">
      <c r="CB1726" s="1090"/>
      <c r="CS1726" s="1090"/>
    </row>
    <row r="1727" spans="79:97">
      <c r="CB1727" s="1090"/>
      <c r="CC1727" s="1083" t="s">
        <v>1532</v>
      </c>
      <c r="CD1727" s="1088" t="s">
        <v>1533</v>
      </c>
      <c r="CS1727" s="1090"/>
    </row>
    <row r="1728" spans="79:97">
      <c r="CB1728" s="1090"/>
      <c r="CS1728" s="1090"/>
    </row>
    <row r="1729" spans="80:97">
      <c r="CB1729" s="1090"/>
      <c r="CC1729" s="1083" t="s">
        <v>1534</v>
      </c>
      <c r="CD1729" s="1088" t="s">
        <v>1535</v>
      </c>
      <c r="CS1729" s="1090"/>
    </row>
    <row r="1730" spans="80:97">
      <c r="CB1730" s="1090"/>
      <c r="CS1730" s="1090"/>
    </row>
    <row r="1731" spans="80:97">
      <c r="CB1731" s="1090"/>
      <c r="CC1731" s="1083" t="s">
        <v>1536</v>
      </c>
      <c r="CD1731" s="1088" t="s">
        <v>1537</v>
      </c>
      <c r="CS1731" s="1090"/>
    </row>
    <row r="1732" spans="80:97">
      <c r="CB1732" s="1090"/>
      <c r="CS1732" s="1090"/>
    </row>
    <row r="1733" spans="80:97">
      <c r="CB1733" s="1090"/>
      <c r="CC1733" s="1083" t="s">
        <v>1538</v>
      </c>
      <c r="CD1733" s="1088" t="s">
        <v>1531</v>
      </c>
      <c r="CS1733" s="1090"/>
    </row>
    <row r="1734" spans="80:97">
      <c r="CB1734" s="1090"/>
      <c r="CD1734" s="1088" t="s">
        <v>1533</v>
      </c>
      <c r="CS1734" s="1090"/>
    </row>
    <row r="1735" spans="80:97">
      <c r="CB1735" s="1090"/>
      <c r="CS1735" s="1090"/>
    </row>
    <row r="1736" spans="80:97">
      <c r="CB1736" s="1090"/>
      <c r="CC1736" s="1083" t="s">
        <v>1539</v>
      </c>
      <c r="CD1736" s="1088" t="s">
        <v>1535</v>
      </c>
      <c r="CS1736" s="1090"/>
    </row>
    <row r="1737" spans="80:97">
      <c r="CB1737" s="1090"/>
      <c r="CD1737" s="1088" t="s">
        <v>1537</v>
      </c>
      <c r="CS1737" s="1090"/>
    </row>
    <row r="1738" spans="80:97">
      <c r="CB1738" s="1090"/>
      <c r="CS1738" s="1090"/>
    </row>
    <row r="1739" spans="80:97">
      <c r="CB1739" s="1090"/>
      <c r="CC1739" s="1083" t="s">
        <v>1540</v>
      </c>
      <c r="CD1739" s="1088" t="s">
        <v>1531</v>
      </c>
      <c r="CS1739" s="1090"/>
    </row>
    <row r="1740" spans="80:97">
      <c r="CB1740" s="1090"/>
      <c r="CD1740" s="1088" t="s">
        <v>1533</v>
      </c>
      <c r="CS1740" s="1090"/>
    </row>
    <row r="1741" spans="80:97">
      <c r="CB1741" s="1090"/>
      <c r="CD1741" s="1088" t="s">
        <v>1535</v>
      </c>
      <c r="CS1741" s="1090"/>
    </row>
    <row r="1742" spans="80:97">
      <c r="CB1742" s="1091"/>
      <c r="CC1742" s="1089"/>
      <c r="CD1742" s="1092" t="s">
        <v>1537</v>
      </c>
      <c r="CE1742" s="1089"/>
      <c r="CF1742" s="1089"/>
      <c r="CG1742" s="1089"/>
      <c r="CH1742" s="1089"/>
      <c r="CI1742" s="1089"/>
      <c r="CJ1742" s="1089"/>
      <c r="CK1742" s="1089"/>
      <c r="CL1742" s="1089"/>
      <c r="CM1742" s="1089"/>
      <c r="CN1742" s="1089"/>
      <c r="CO1742" s="1089"/>
      <c r="CP1742" s="1089"/>
      <c r="CQ1742" s="1089"/>
      <c r="CR1742" s="1089"/>
      <c r="CS1742" s="1090"/>
    </row>
    <row r="1752" spans="79:93">
      <c r="CB1752" s="1089"/>
      <c r="CC1752" s="1089"/>
      <c r="CD1752" s="1089"/>
      <c r="CE1752" s="1089"/>
      <c r="CF1752" s="1089"/>
      <c r="CG1752" s="1089"/>
      <c r="CH1752" s="1089"/>
      <c r="CI1752" s="1089"/>
      <c r="CJ1752" s="1089"/>
    </row>
    <row r="1753" spans="79:93">
      <c r="CA1753" s="1088" t="s">
        <v>1541</v>
      </c>
      <c r="CB1753" s="1090"/>
      <c r="CC1753" s="1083" t="s">
        <v>1542</v>
      </c>
      <c r="CD1753" s="1088" t="s">
        <v>1543</v>
      </c>
      <c r="CK1753" s="1090"/>
    </row>
    <row r="1754" spans="79:93">
      <c r="CB1754" s="1090"/>
      <c r="CK1754" s="1090"/>
    </row>
    <row r="1755" spans="79:93">
      <c r="CB1755" s="1090"/>
      <c r="CC1755" s="1083" t="s">
        <v>1544</v>
      </c>
      <c r="CD1755" s="1088" t="s">
        <v>1245</v>
      </c>
      <c r="CE1755" s="1088" t="s">
        <v>1246</v>
      </c>
      <c r="CK1755" s="1090"/>
    </row>
    <row r="1756" spans="79:93">
      <c r="CB1756" s="1090"/>
      <c r="CD1756" s="1088" t="s">
        <v>1248</v>
      </c>
      <c r="CE1756" s="1088" t="s">
        <v>1249</v>
      </c>
      <c r="CK1756" s="1090"/>
    </row>
    <row r="1757" spans="79:93">
      <c r="CB1757" s="1091"/>
      <c r="CC1757" s="1089"/>
      <c r="CD1757" s="1092" t="s">
        <v>1545</v>
      </c>
      <c r="CE1757" s="1092" t="s">
        <v>1546</v>
      </c>
      <c r="CF1757" s="1089"/>
      <c r="CG1757" s="1089"/>
      <c r="CH1757" s="1089"/>
      <c r="CI1757" s="1089"/>
      <c r="CJ1757" s="1089"/>
      <c r="CK1757" s="1090"/>
    </row>
    <row r="1759" spans="79:93">
      <c r="CB1759" s="1089"/>
      <c r="CC1759" s="1089"/>
      <c r="CD1759" s="1089"/>
      <c r="CE1759" s="1089"/>
      <c r="CF1759" s="1089"/>
      <c r="CG1759" s="1089"/>
      <c r="CH1759" s="1089"/>
      <c r="CI1759" s="1089"/>
      <c r="CJ1759" s="1089"/>
      <c r="CK1759" s="1089"/>
      <c r="CL1759" s="1089"/>
      <c r="CM1759" s="1089"/>
      <c r="CN1759" s="1089"/>
    </row>
    <row r="1760" spans="79:93">
      <c r="CA1760" s="1088" t="s">
        <v>1547</v>
      </c>
      <c r="CB1760" s="1090"/>
      <c r="CC1760" s="1083" t="s">
        <v>1548</v>
      </c>
      <c r="CD1760" s="1088" t="s">
        <v>1549</v>
      </c>
      <c r="CO1760" s="1090"/>
    </row>
    <row r="1761" spans="80:93">
      <c r="CB1761" s="1090"/>
      <c r="CO1761" s="1090"/>
    </row>
    <row r="1762" spans="80:93">
      <c r="CB1762" s="1090"/>
      <c r="CC1762" s="1083" t="s">
        <v>1550</v>
      </c>
      <c r="CD1762" s="1088" t="s">
        <v>1205</v>
      </c>
      <c r="CE1762" s="1088" t="s">
        <v>1206</v>
      </c>
      <c r="CF1762" s="1088" t="s">
        <v>1207</v>
      </c>
      <c r="CG1762" s="1088" t="s">
        <v>1208</v>
      </c>
      <c r="CH1762" s="1088" t="s">
        <v>1268</v>
      </c>
      <c r="CI1762" s="1088" t="s">
        <v>1269</v>
      </c>
      <c r="CJ1762" s="1088" t="s">
        <v>1270</v>
      </c>
      <c r="CK1762" s="1088" t="s">
        <v>1271</v>
      </c>
      <c r="CO1762" s="1090"/>
    </row>
    <row r="1763" spans="80:93">
      <c r="CB1763" s="1090"/>
      <c r="CD1763" s="1088" t="s">
        <v>1272</v>
      </c>
      <c r="CE1763" s="1088" t="s">
        <v>1273</v>
      </c>
      <c r="CF1763" s="1088" t="s">
        <v>1274</v>
      </c>
      <c r="CG1763" s="1088" t="s">
        <v>1275</v>
      </c>
      <c r="CH1763" s="1088" t="s">
        <v>1276</v>
      </c>
      <c r="CI1763" s="1088" t="s">
        <v>1277</v>
      </c>
      <c r="CJ1763" s="1088" t="s">
        <v>1278</v>
      </c>
      <c r="CK1763" s="1088" t="s">
        <v>1279</v>
      </c>
      <c r="CO1763" s="1090"/>
    </row>
    <row r="1764" spans="80:93">
      <c r="CB1764" s="1090"/>
      <c r="CD1764" s="1088" t="s">
        <v>1551</v>
      </c>
      <c r="CE1764" s="1088" t="s">
        <v>1552</v>
      </c>
      <c r="CF1764" s="1088" t="s">
        <v>1553</v>
      </c>
      <c r="CG1764" s="1088" t="s">
        <v>1554</v>
      </c>
      <c r="CH1764" s="1088" t="s">
        <v>1555</v>
      </c>
      <c r="CI1764" s="1088" t="s">
        <v>1556</v>
      </c>
      <c r="CJ1764" s="1088" t="s">
        <v>1557</v>
      </c>
      <c r="CK1764" s="1088" t="s">
        <v>1558</v>
      </c>
      <c r="CO1764" s="1090"/>
    </row>
    <row r="1765" spans="80:93">
      <c r="CB1765" s="1090"/>
      <c r="CO1765" s="1090"/>
    </row>
    <row r="1766" spans="80:93">
      <c r="CB1766" s="1090"/>
      <c r="CC1766" s="1083" t="s">
        <v>1559</v>
      </c>
      <c r="CD1766" s="1088" t="s">
        <v>1560</v>
      </c>
      <c r="CO1766" s="1090"/>
    </row>
    <row r="1767" spans="80:93">
      <c r="CB1767" s="1090"/>
      <c r="CO1767" s="1090"/>
    </row>
    <row r="1768" spans="80:93">
      <c r="CB1768" s="1090"/>
      <c r="CC1768" s="1083" t="s">
        <v>1561</v>
      </c>
      <c r="CD1768" s="1088" t="s">
        <v>1562</v>
      </c>
      <c r="CO1768" s="1090"/>
    </row>
    <row r="1769" spans="80:93">
      <c r="CB1769" s="1090"/>
      <c r="CO1769" s="1090"/>
    </row>
    <row r="1770" spans="80:93">
      <c r="CB1770" s="1090"/>
      <c r="CC1770" s="1083" t="s">
        <v>1563</v>
      </c>
      <c r="CD1770" s="1088" t="s">
        <v>1564</v>
      </c>
      <c r="CO1770" s="1090"/>
    </row>
    <row r="1771" spans="80:93">
      <c r="CB1771" s="1090"/>
      <c r="CO1771" s="1090"/>
    </row>
    <row r="1772" spans="80:93">
      <c r="CB1772" s="1090"/>
      <c r="CC1772" s="1083" t="s">
        <v>1565</v>
      </c>
      <c r="CD1772" s="1088" t="s">
        <v>1566</v>
      </c>
      <c r="CO1772" s="1090"/>
    </row>
    <row r="1773" spans="80:93">
      <c r="CB1773" s="1090"/>
      <c r="CO1773" s="1090"/>
    </row>
    <row r="1774" spans="80:93">
      <c r="CB1774" s="1090"/>
      <c r="CC1774" s="1083" t="s">
        <v>1567</v>
      </c>
      <c r="CD1774" s="1088" t="s">
        <v>1568</v>
      </c>
      <c r="CO1774" s="1090"/>
    </row>
    <row r="1775" spans="80:93">
      <c r="CB1775" s="1090"/>
      <c r="CO1775" s="1090"/>
    </row>
    <row r="1776" spans="80:93">
      <c r="CB1776" s="1090"/>
      <c r="CC1776" s="1083" t="s">
        <v>1569</v>
      </c>
      <c r="CD1776" s="1088" t="s">
        <v>1570</v>
      </c>
      <c r="CO1776" s="1090"/>
    </row>
    <row r="1777" spans="79:95">
      <c r="CB1777" s="1090"/>
      <c r="CO1777" s="1090"/>
    </row>
    <row r="1778" spans="79:95">
      <c r="CB1778" s="1090"/>
      <c r="CC1778" s="1083" t="s">
        <v>1571</v>
      </c>
      <c r="CD1778" s="1088" t="s">
        <v>1572</v>
      </c>
      <c r="CO1778" s="1090"/>
    </row>
    <row r="1779" spans="79:95">
      <c r="CB1779" s="1090"/>
      <c r="CO1779" s="1090"/>
    </row>
    <row r="1780" spans="79:95">
      <c r="CB1780" s="1091"/>
      <c r="CC1780" s="1093" t="s">
        <v>1573</v>
      </c>
      <c r="CD1780" s="1092" t="s">
        <v>1574</v>
      </c>
      <c r="CE1780" s="1089"/>
      <c r="CF1780" s="1089"/>
      <c r="CG1780" s="1089"/>
      <c r="CH1780" s="1089"/>
      <c r="CI1780" s="1089"/>
      <c r="CJ1780" s="1089"/>
      <c r="CK1780" s="1089"/>
      <c r="CL1780" s="1089"/>
      <c r="CM1780" s="1089"/>
      <c r="CN1780" s="1089"/>
      <c r="CO1780" s="1090"/>
    </row>
    <row r="1782" spans="79:95">
      <c r="CB1782" s="1089"/>
      <c r="CC1782" s="1089"/>
      <c r="CD1782" s="1089"/>
      <c r="CE1782" s="1089"/>
      <c r="CF1782" s="1089"/>
      <c r="CG1782" s="1089"/>
      <c r="CH1782" s="1089"/>
      <c r="CI1782" s="1089"/>
      <c r="CJ1782" s="1089"/>
      <c r="CK1782" s="1089"/>
      <c r="CL1782" s="1089"/>
      <c r="CM1782" s="1089"/>
      <c r="CN1782" s="1089"/>
      <c r="CO1782" s="1089"/>
      <c r="CP1782" s="1089"/>
    </row>
    <row r="1783" spans="79:95">
      <c r="CA1783" s="1088" t="s">
        <v>1547</v>
      </c>
      <c r="CB1783" s="1090"/>
      <c r="CC1783" s="1083" t="s">
        <v>1575</v>
      </c>
      <c r="CD1783" s="1088" t="s">
        <v>1576</v>
      </c>
      <c r="CQ1783" s="1090"/>
    </row>
    <row r="1784" spans="79:95">
      <c r="CB1784" s="1090"/>
      <c r="CQ1784" s="1090"/>
    </row>
    <row r="1785" spans="79:95">
      <c r="CB1785" s="1090"/>
      <c r="CC1785" s="1083" t="s">
        <v>1577</v>
      </c>
      <c r="CD1785" s="1088" t="s">
        <v>1350</v>
      </c>
      <c r="CE1785" s="1088" t="s">
        <v>1351</v>
      </c>
      <c r="CF1785" s="1088" t="s">
        <v>1352</v>
      </c>
      <c r="CG1785" s="1088" t="s">
        <v>1353</v>
      </c>
      <c r="CH1785" s="1088" t="s">
        <v>1578</v>
      </c>
      <c r="CI1785" s="1088" t="s">
        <v>1579</v>
      </c>
      <c r="CJ1785" s="1088" t="s">
        <v>1580</v>
      </c>
      <c r="CK1785" s="1088" t="s">
        <v>1581</v>
      </c>
      <c r="CQ1785" s="1090"/>
    </row>
    <row r="1786" spans="79:95">
      <c r="CB1786" s="1090"/>
      <c r="CD1786" s="1088" t="s">
        <v>1358</v>
      </c>
      <c r="CE1786" s="1088" t="s">
        <v>1359</v>
      </c>
      <c r="CF1786" s="1088" t="s">
        <v>1360</v>
      </c>
      <c r="CG1786" s="1088" t="s">
        <v>1361</v>
      </c>
      <c r="CH1786" s="1088" t="s">
        <v>1362</v>
      </c>
      <c r="CI1786" s="1088" t="s">
        <v>1363</v>
      </c>
      <c r="CJ1786" s="1088" t="s">
        <v>1364</v>
      </c>
      <c r="CK1786" s="1088" t="s">
        <v>1582</v>
      </c>
      <c r="CQ1786" s="1090"/>
    </row>
    <row r="1787" spans="79:95">
      <c r="CB1787" s="1090"/>
      <c r="CD1787" s="1088" t="s">
        <v>1583</v>
      </c>
      <c r="CE1787" s="1088" t="s">
        <v>1584</v>
      </c>
      <c r="CF1787" s="1088" t="s">
        <v>1585</v>
      </c>
      <c r="CG1787" s="1088" t="s">
        <v>1586</v>
      </c>
      <c r="CH1787" s="1088" t="s">
        <v>1587</v>
      </c>
      <c r="CI1787" s="1088" t="s">
        <v>1588</v>
      </c>
      <c r="CJ1787" s="1088" t="s">
        <v>1589</v>
      </c>
      <c r="CK1787" s="1088" t="s">
        <v>1590</v>
      </c>
      <c r="CQ1787" s="1090"/>
    </row>
    <row r="1788" spans="79:95">
      <c r="CB1788" s="1090"/>
      <c r="CQ1788" s="1090"/>
    </row>
    <row r="1789" spans="79:95">
      <c r="CB1789" s="1090"/>
      <c r="CC1789" s="1083" t="s">
        <v>1591</v>
      </c>
      <c r="CD1789" s="1088" t="s">
        <v>1592</v>
      </c>
      <c r="CQ1789" s="1090"/>
    </row>
    <row r="1790" spans="79:95">
      <c r="CB1790" s="1090"/>
      <c r="CQ1790" s="1090"/>
    </row>
    <row r="1791" spans="79:95">
      <c r="CB1791" s="1090"/>
      <c r="CC1791" s="1083" t="s">
        <v>1593</v>
      </c>
      <c r="CD1791" s="1088" t="s">
        <v>1594</v>
      </c>
      <c r="CQ1791" s="1090"/>
    </row>
    <row r="1792" spans="79:95">
      <c r="CB1792" s="1090"/>
      <c r="CQ1792" s="1090"/>
    </row>
    <row r="1793" spans="79:95">
      <c r="CB1793" s="1090"/>
      <c r="CC1793" s="1083" t="s">
        <v>1595</v>
      </c>
      <c r="CD1793" s="1088" t="s">
        <v>1596</v>
      </c>
      <c r="CQ1793" s="1090"/>
    </row>
    <row r="1794" spans="79:95">
      <c r="CB1794" s="1090"/>
      <c r="CQ1794" s="1090"/>
    </row>
    <row r="1795" spans="79:95">
      <c r="CB1795" s="1090"/>
      <c r="CC1795" s="1083" t="s">
        <v>1597</v>
      </c>
      <c r="CD1795" s="1088" t="s">
        <v>1598</v>
      </c>
      <c r="CQ1795" s="1090"/>
    </row>
    <row r="1796" spans="79:95">
      <c r="CB1796" s="1090"/>
      <c r="CQ1796" s="1090"/>
    </row>
    <row r="1797" spans="79:95">
      <c r="CB1797" s="1090"/>
      <c r="CC1797" s="1083" t="s">
        <v>1599</v>
      </c>
      <c r="CD1797" s="1088" t="s">
        <v>1600</v>
      </c>
      <c r="CQ1797" s="1090"/>
    </row>
    <row r="1798" spans="79:95">
      <c r="CB1798" s="1090"/>
      <c r="CQ1798" s="1090"/>
    </row>
    <row r="1799" spans="79:95">
      <c r="CB1799" s="1090"/>
      <c r="CC1799" s="1083" t="s">
        <v>1601</v>
      </c>
      <c r="CD1799" s="1088" t="s">
        <v>1602</v>
      </c>
      <c r="CQ1799" s="1090"/>
    </row>
    <row r="1800" spans="79:95">
      <c r="CB1800" s="1090"/>
      <c r="CQ1800" s="1090"/>
    </row>
    <row r="1801" spans="79:95">
      <c r="CB1801" s="1090"/>
      <c r="CC1801" s="1083" t="s">
        <v>1603</v>
      </c>
      <c r="CD1801" s="1088" t="s">
        <v>1598</v>
      </c>
      <c r="CQ1801" s="1090"/>
    </row>
    <row r="1802" spans="79:95">
      <c r="CB1802" s="1090"/>
      <c r="CQ1802" s="1090"/>
    </row>
    <row r="1803" spans="79:95">
      <c r="CB1803" s="1090"/>
      <c r="CC1803" s="1083" t="s">
        <v>1604</v>
      </c>
      <c r="CD1803" s="1088" t="s">
        <v>1605</v>
      </c>
      <c r="CQ1803" s="1090"/>
    </row>
    <row r="1804" spans="79:95">
      <c r="CB1804" s="1091"/>
      <c r="CC1804" s="1089"/>
      <c r="CD1804" s="1092" t="s">
        <v>1606</v>
      </c>
      <c r="CE1804" s="1089"/>
      <c r="CF1804" s="1089"/>
      <c r="CG1804" s="1089"/>
      <c r="CH1804" s="1089"/>
      <c r="CI1804" s="1089"/>
      <c r="CJ1804" s="1089"/>
      <c r="CK1804" s="1089"/>
      <c r="CL1804" s="1089"/>
      <c r="CM1804" s="1089"/>
      <c r="CN1804" s="1089"/>
      <c r="CO1804" s="1089"/>
      <c r="CP1804" s="1089"/>
      <c r="CQ1804" s="1090"/>
    </row>
    <row r="1806" spans="79:95">
      <c r="CB1806" s="1089"/>
      <c r="CC1806" s="1089"/>
      <c r="CD1806" s="1089"/>
      <c r="CE1806" s="1089"/>
      <c r="CF1806" s="1089"/>
      <c r="CG1806" s="1089"/>
      <c r="CH1806" s="1089"/>
      <c r="CI1806" s="1089"/>
      <c r="CJ1806" s="1089"/>
      <c r="CK1806" s="1089"/>
      <c r="CL1806" s="1089"/>
    </row>
    <row r="1807" spans="79:95">
      <c r="CA1807" s="1088" t="s">
        <v>1607</v>
      </c>
      <c r="CB1807" s="1090"/>
      <c r="CC1807" s="1083" t="s">
        <v>1608</v>
      </c>
      <c r="CD1807" s="1088" t="s">
        <v>1609</v>
      </c>
      <c r="CM1807" s="1090"/>
    </row>
    <row r="1808" spans="79:95">
      <c r="CB1808" s="1090"/>
      <c r="CM1808" s="1090"/>
    </row>
    <row r="1809" spans="79:91">
      <c r="CB1809" s="1090"/>
      <c r="CC1809" s="1083" t="s">
        <v>1610</v>
      </c>
      <c r="CD1809" s="1088" t="s">
        <v>1245</v>
      </c>
      <c r="CE1809" s="1088" t="s">
        <v>1246</v>
      </c>
      <c r="CM1809" s="1090"/>
    </row>
    <row r="1810" spans="79:91">
      <c r="CB1810" s="1090"/>
      <c r="CD1810" s="1088" t="s">
        <v>1248</v>
      </c>
      <c r="CE1810" s="1088" t="s">
        <v>1249</v>
      </c>
      <c r="CM1810" s="1090"/>
    </row>
    <row r="1811" spans="79:91">
      <c r="CB1811" s="1091"/>
      <c r="CC1811" s="1089"/>
      <c r="CD1811" s="1092" t="s">
        <v>1611</v>
      </c>
      <c r="CE1811" s="1092" t="s">
        <v>1612</v>
      </c>
      <c r="CF1811" s="1089"/>
      <c r="CG1811" s="1089"/>
      <c r="CH1811" s="1089"/>
      <c r="CI1811" s="1089"/>
      <c r="CJ1811" s="1089"/>
      <c r="CK1811" s="1089"/>
      <c r="CL1811" s="1089"/>
      <c r="CM1811" s="1090"/>
    </row>
    <row r="1813" spans="79:91">
      <c r="CB1813" s="1089"/>
      <c r="CC1813" s="1089"/>
      <c r="CD1813" s="1089"/>
      <c r="CE1813" s="1089"/>
      <c r="CF1813" s="1089"/>
      <c r="CG1813" s="1089"/>
      <c r="CH1813" s="1089"/>
      <c r="CI1813" s="1089"/>
      <c r="CJ1813" s="1089"/>
    </row>
    <row r="1814" spans="79:91">
      <c r="CA1814" s="1088" t="s">
        <v>1613</v>
      </c>
      <c r="CB1814" s="1090"/>
      <c r="CC1814" s="1083" t="s">
        <v>1614</v>
      </c>
      <c r="CD1814" s="1088" t="s">
        <v>1615</v>
      </c>
      <c r="CK1814" s="1090"/>
    </row>
    <row r="1815" spans="79:91">
      <c r="CB1815" s="1090"/>
      <c r="CK1815" s="1090"/>
    </row>
    <row r="1816" spans="79:91">
      <c r="CB1816" s="1090"/>
      <c r="CC1816" s="1083" t="s">
        <v>1616</v>
      </c>
      <c r="CD1816" s="1088" t="s">
        <v>1205</v>
      </c>
      <c r="CE1816" s="1088" t="s">
        <v>1206</v>
      </c>
      <c r="CF1816" s="1088" t="s">
        <v>1207</v>
      </c>
      <c r="CG1816" s="1088" t="s">
        <v>1208</v>
      </c>
      <c r="CH1816" s="1088" t="s">
        <v>1268</v>
      </c>
      <c r="CI1816" s="1088" t="s">
        <v>1269</v>
      </c>
      <c r="CJ1816" s="1088" t="s">
        <v>1270</v>
      </c>
      <c r="CK1816" s="1094" t="s">
        <v>1271</v>
      </c>
    </row>
    <row r="1817" spans="79:91">
      <c r="CB1817" s="1090"/>
      <c r="CD1817" s="1088" t="s">
        <v>1272</v>
      </c>
      <c r="CE1817" s="1088" t="s">
        <v>1273</v>
      </c>
      <c r="CF1817" s="1088" t="s">
        <v>1274</v>
      </c>
      <c r="CG1817" s="1088" t="s">
        <v>1275</v>
      </c>
      <c r="CH1817" s="1088" t="s">
        <v>1276</v>
      </c>
      <c r="CI1817" s="1088" t="s">
        <v>1277</v>
      </c>
      <c r="CJ1817" s="1088" t="s">
        <v>1278</v>
      </c>
      <c r="CK1817" s="1094" t="s">
        <v>1279</v>
      </c>
    </row>
    <row r="1818" spans="79:91">
      <c r="CB1818" s="1090"/>
      <c r="CD1818" s="1088" t="s">
        <v>1617</v>
      </c>
      <c r="CE1818" s="1088" t="s">
        <v>1618</v>
      </c>
      <c r="CF1818" s="1088" t="s">
        <v>1619</v>
      </c>
      <c r="CG1818" s="1088" t="s">
        <v>1620</v>
      </c>
      <c r="CH1818" s="1088" t="s">
        <v>1621</v>
      </c>
      <c r="CI1818" s="1088" t="s">
        <v>1622</v>
      </c>
      <c r="CJ1818" s="1088" t="s">
        <v>1623</v>
      </c>
      <c r="CK1818" s="1094" t="s">
        <v>1624</v>
      </c>
    </row>
    <row r="1819" spans="79:91">
      <c r="CB1819" s="1090"/>
      <c r="CK1819" s="1090"/>
    </row>
    <row r="1820" spans="79:91">
      <c r="CB1820" s="1090"/>
      <c r="CC1820" s="1083" t="s">
        <v>1625</v>
      </c>
      <c r="CD1820" s="1088" t="s">
        <v>1626</v>
      </c>
      <c r="CK1820" s="1090"/>
    </row>
    <row r="1821" spans="79:91">
      <c r="CB1821" s="1090"/>
      <c r="CK1821" s="1090"/>
    </row>
    <row r="1822" spans="79:91">
      <c r="CB1822" s="1090"/>
      <c r="CC1822" s="1083" t="s">
        <v>1627</v>
      </c>
      <c r="CD1822" s="1088" t="s">
        <v>1628</v>
      </c>
      <c r="CK1822" s="1090"/>
    </row>
    <row r="1823" spans="79:91">
      <c r="CB1823" s="1090"/>
      <c r="CK1823" s="1090"/>
    </row>
    <row r="1824" spans="79:91">
      <c r="CB1824" s="1090"/>
      <c r="CC1824" s="1083" t="s">
        <v>1629</v>
      </c>
      <c r="CD1824" s="1088" t="s">
        <v>1630</v>
      </c>
      <c r="CK1824" s="1090"/>
    </row>
    <row r="1825" spans="79:98">
      <c r="CB1825" s="1090"/>
      <c r="CK1825" s="1090"/>
    </row>
    <row r="1826" spans="79:98">
      <c r="CB1826" s="1090"/>
      <c r="CC1826" s="1083" t="s">
        <v>1631</v>
      </c>
      <c r="CD1826" s="1088" t="s">
        <v>1632</v>
      </c>
      <c r="CK1826" s="1090"/>
    </row>
    <row r="1827" spans="79:98">
      <c r="CB1827" s="1090"/>
      <c r="CK1827" s="1090"/>
    </row>
    <row r="1828" spans="79:98">
      <c r="CB1828" s="1090"/>
      <c r="CC1828" s="1083" t="s">
        <v>1633</v>
      </c>
      <c r="CD1828" s="1088" t="s">
        <v>1634</v>
      </c>
      <c r="CK1828" s="1090"/>
    </row>
    <row r="1829" spans="79:98">
      <c r="CB1829" s="1090"/>
      <c r="CK1829" s="1090"/>
    </row>
    <row r="1830" spans="79:98">
      <c r="CB1830" s="1090"/>
      <c r="CC1830" s="1083" t="s">
        <v>1635</v>
      </c>
      <c r="CD1830" s="1088" t="s">
        <v>1636</v>
      </c>
      <c r="CK1830" s="1090"/>
    </row>
    <row r="1831" spans="79:98">
      <c r="CB1831" s="1090"/>
      <c r="CK1831" s="1090"/>
    </row>
    <row r="1832" spans="79:98">
      <c r="CB1832" s="1090"/>
      <c r="CC1832" s="1083" t="s">
        <v>1637</v>
      </c>
      <c r="CD1832" s="1088" t="s">
        <v>1638</v>
      </c>
      <c r="CK1832" s="1090"/>
    </row>
    <row r="1833" spans="79:98">
      <c r="CB1833" s="1090"/>
      <c r="CK1833" s="1090"/>
    </row>
    <row r="1834" spans="79:98">
      <c r="CB1834" s="1091"/>
      <c r="CC1834" s="1093" t="s">
        <v>1639</v>
      </c>
      <c r="CD1834" s="1092" t="s">
        <v>1640</v>
      </c>
      <c r="CE1834" s="1089"/>
      <c r="CF1834" s="1089"/>
      <c r="CG1834" s="1089"/>
      <c r="CH1834" s="1089"/>
      <c r="CI1834" s="1089"/>
      <c r="CJ1834" s="1089"/>
      <c r="CK1834" s="1090"/>
    </row>
    <row r="1836" spans="79:98">
      <c r="CB1836" s="1089"/>
      <c r="CC1836" s="1089"/>
      <c r="CD1836" s="1089"/>
      <c r="CE1836" s="1089"/>
      <c r="CF1836" s="1089"/>
      <c r="CG1836" s="1089"/>
      <c r="CH1836" s="1089"/>
      <c r="CI1836" s="1089"/>
      <c r="CJ1836" s="1089"/>
      <c r="CK1836" s="1089"/>
      <c r="CL1836" s="1089"/>
      <c r="CM1836" s="1089"/>
      <c r="CN1836" s="1089"/>
      <c r="CO1836" s="1089"/>
      <c r="CP1836" s="1089"/>
      <c r="CQ1836" s="1089"/>
      <c r="CR1836" s="1089"/>
      <c r="CS1836" s="1089"/>
    </row>
    <row r="1837" spans="79:98">
      <c r="CA1837" s="1088" t="s">
        <v>1613</v>
      </c>
      <c r="CB1837" s="1090"/>
      <c r="CC1837" s="1083" t="s">
        <v>1641</v>
      </c>
      <c r="CD1837" s="1088" t="s">
        <v>1642</v>
      </c>
      <c r="CT1837" s="1090"/>
    </row>
    <row r="1838" spans="79:98">
      <c r="CB1838" s="1090"/>
      <c r="CT1838" s="1090"/>
    </row>
    <row r="1839" spans="79:98">
      <c r="CB1839" s="1090"/>
      <c r="CC1839" s="1083" t="s">
        <v>1643</v>
      </c>
      <c r="CD1839" s="1088" t="s">
        <v>1350</v>
      </c>
      <c r="CE1839" s="1088" t="s">
        <v>1351</v>
      </c>
      <c r="CF1839" s="1088" t="s">
        <v>1352</v>
      </c>
      <c r="CG1839" s="1088" t="s">
        <v>1353</v>
      </c>
      <c r="CH1839" s="1088" t="s">
        <v>1578</v>
      </c>
      <c r="CI1839" s="1088" t="s">
        <v>1579</v>
      </c>
      <c r="CJ1839" s="1088" t="s">
        <v>1580</v>
      </c>
      <c r="CK1839" s="1088" t="s">
        <v>1581</v>
      </c>
      <c r="CT1839" s="1090"/>
    </row>
    <row r="1840" spans="79:98">
      <c r="CB1840" s="1090"/>
      <c r="CD1840" s="1088" t="s">
        <v>1358</v>
      </c>
      <c r="CE1840" s="1088" t="s">
        <v>1359</v>
      </c>
      <c r="CF1840" s="1088" t="s">
        <v>1360</v>
      </c>
      <c r="CG1840" s="1088" t="s">
        <v>1361</v>
      </c>
      <c r="CH1840" s="1088" t="s">
        <v>1362</v>
      </c>
      <c r="CI1840" s="1088" t="s">
        <v>1363</v>
      </c>
      <c r="CJ1840" s="1088" t="s">
        <v>1364</v>
      </c>
      <c r="CK1840" s="1088" t="s">
        <v>1582</v>
      </c>
      <c r="CT1840" s="1090"/>
    </row>
    <row r="1841" spans="80:98">
      <c r="CB1841" s="1090"/>
      <c r="CD1841" s="1088" t="s">
        <v>1644</v>
      </c>
      <c r="CE1841" s="1088" t="s">
        <v>1645</v>
      </c>
      <c r="CF1841" s="1088" t="s">
        <v>1646</v>
      </c>
      <c r="CG1841" s="1088" t="s">
        <v>1647</v>
      </c>
      <c r="CH1841" s="1088" t="s">
        <v>1648</v>
      </c>
      <c r="CI1841" s="1088" t="s">
        <v>1649</v>
      </c>
      <c r="CJ1841" s="1088" t="s">
        <v>1650</v>
      </c>
      <c r="CK1841" s="1088" t="s">
        <v>1651</v>
      </c>
      <c r="CT1841" s="1090"/>
    </row>
    <row r="1842" spans="80:98">
      <c r="CB1842" s="1090"/>
      <c r="CT1842" s="1090"/>
    </row>
    <row r="1843" spans="80:98">
      <c r="CB1843" s="1090"/>
      <c r="CC1843" s="1083" t="s">
        <v>1652</v>
      </c>
      <c r="CD1843" s="1088" t="s">
        <v>1653</v>
      </c>
      <c r="CT1843" s="1090"/>
    </row>
    <row r="1844" spans="80:98">
      <c r="CB1844" s="1090"/>
      <c r="CT1844" s="1090"/>
    </row>
    <row r="1845" spans="80:98">
      <c r="CB1845" s="1090"/>
      <c r="CC1845" s="1083" t="s">
        <v>1654</v>
      </c>
      <c r="CD1845" s="1088" t="s">
        <v>1655</v>
      </c>
      <c r="CT1845" s="1090"/>
    </row>
    <row r="1846" spans="80:98">
      <c r="CB1846" s="1090"/>
      <c r="CT1846" s="1090"/>
    </row>
    <row r="1847" spans="80:98">
      <c r="CB1847" s="1090"/>
      <c r="CC1847" s="1083" t="s">
        <v>1656</v>
      </c>
      <c r="CD1847" s="1088" t="s">
        <v>1657</v>
      </c>
      <c r="CT1847" s="1090"/>
    </row>
    <row r="1848" spans="80:98">
      <c r="CB1848" s="1090"/>
      <c r="CT1848" s="1090"/>
    </row>
    <row r="1849" spans="80:98">
      <c r="CB1849" s="1090"/>
      <c r="CC1849" s="1083" t="s">
        <v>1658</v>
      </c>
      <c r="CD1849" s="1088" t="s">
        <v>1659</v>
      </c>
      <c r="CT1849" s="1090"/>
    </row>
    <row r="1850" spans="80:98">
      <c r="CB1850" s="1090"/>
      <c r="CT1850" s="1090"/>
    </row>
    <row r="1851" spans="80:98">
      <c r="CB1851" s="1090"/>
      <c r="CC1851" s="1083" t="s">
        <v>1660</v>
      </c>
      <c r="CD1851" s="1088" t="s">
        <v>1661</v>
      </c>
      <c r="CT1851" s="1090"/>
    </row>
    <row r="1852" spans="80:98">
      <c r="CB1852" s="1090"/>
      <c r="CT1852" s="1090"/>
    </row>
    <row r="1853" spans="80:98">
      <c r="CB1853" s="1090"/>
      <c r="CC1853" s="1083" t="s">
        <v>1662</v>
      </c>
      <c r="CD1853" s="1088" t="s">
        <v>1663</v>
      </c>
      <c r="CT1853" s="1090"/>
    </row>
    <row r="1854" spans="80:98">
      <c r="CB1854" s="1090"/>
      <c r="CT1854" s="1090"/>
    </row>
    <row r="1855" spans="80:98">
      <c r="CB1855" s="1090"/>
      <c r="CC1855" s="1083" t="s">
        <v>1664</v>
      </c>
      <c r="CD1855" s="1088" t="s">
        <v>1659</v>
      </c>
      <c r="CT1855" s="1090"/>
    </row>
    <row r="1856" spans="80:98">
      <c r="CB1856" s="1090"/>
      <c r="CT1856" s="1090"/>
    </row>
    <row r="1857" spans="80:98">
      <c r="CB1857" s="1090"/>
      <c r="CC1857" s="1083" t="s">
        <v>1665</v>
      </c>
      <c r="CD1857" s="1088" t="s">
        <v>1666</v>
      </c>
      <c r="CT1857" s="1090"/>
    </row>
    <row r="1858" spans="80:98">
      <c r="CB1858" s="1091"/>
      <c r="CC1858" s="1089"/>
      <c r="CD1858" s="1092" t="s">
        <v>1667</v>
      </c>
      <c r="CE1858" s="1089"/>
      <c r="CF1858" s="1089"/>
      <c r="CG1858" s="1089"/>
      <c r="CH1858" s="1089"/>
      <c r="CI1858" s="1089"/>
      <c r="CJ1858" s="1089"/>
      <c r="CK1858" s="1089"/>
      <c r="CL1858" s="1089"/>
      <c r="CM1858" s="1089"/>
      <c r="CN1858" s="1089"/>
      <c r="CO1858" s="1089"/>
      <c r="CP1858" s="1089"/>
      <c r="CQ1858" s="1089"/>
      <c r="CR1858" s="1089"/>
      <c r="CS1858" s="1089"/>
      <c r="CT1858" s="1090"/>
    </row>
    <row r="1873" spans="79:89">
      <c r="CA1873" s="1088" t="s">
        <v>1668</v>
      </c>
      <c r="CC1873" s="1083" t="s">
        <v>1669</v>
      </c>
      <c r="CD1873" s="1088" t="s">
        <v>1670</v>
      </c>
    </row>
    <row r="1875" spans="79:89">
      <c r="CC1875" s="1083" t="s">
        <v>1671</v>
      </c>
      <c r="CD1875" s="1088" t="s">
        <v>1245</v>
      </c>
      <c r="CE1875" s="1088" t="s">
        <v>1246</v>
      </c>
    </row>
    <row r="1876" spans="79:89">
      <c r="CD1876" s="1088" t="s">
        <v>1248</v>
      </c>
      <c r="CE1876" s="1088" t="s">
        <v>1249</v>
      </c>
    </row>
    <row r="1877" spans="79:89">
      <c r="CD1877" s="1088" t="s">
        <v>1672</v>
      </c>
      <c r="CE1877" s="1088" t="s">
        <v>1673</v>
      </c>
    </row>
    <row r="1880" spans="79:89">
      <c r="CA1880" s="1088" t="s">
        <v>1674</v>
      </c>
      <c r="CC1880" s="1083" t="s">
        <v>1675</v>
      </c>
      <c r="CD1880" s="1088" t="s">
        <v>1676</v>
      </c>
    </row>
    <row r="1882" spans="79:89">
      <c r="CC1882" s="1083" t="s">
        <v>1677</v>
      </c>
      <c r="CD1882" s="1088" t="s">
        <v>1205</v>
      </c>
      <c r="CE1882" s="1088" t="s">
        <v>1206</v>
      </c>
      <c r="CF1882" s="1088" t="s">
        <v>1207</v>
      </c>
      <c r="CG1882" s="1088" t="s">
        <v>1208</v>
      </c>
      <c r="CH1882" s="1088" t="s">
        <v>1268</v>
      </c>
      <c r="CI1882" s="1088" t="s">
        <v>1269</v>
      </c>
      <c r="CJ1882" s="1088" t="s">
        <v>1270</v>
      </c>
      <c r="CK1882" s="1088" t="s">
        <v>1271</v>
      </c>
    </row>
    <row r="1883" spans="79:89">
      <c r="CD1883" s="1088" t="s">
        <v>1272</v>
      </c>
      <c r="CE1883" s="1088" t="s">
        <v>1273</v>
      </c>
      <c r="CF1883" s="1088" t="s">
        <v>1274</v>
      </c>
      <c r="CG1883" s="1088" t="s">
        <v>1275</v>
      </c>
      <c r="CH1883" s="1088" t="s">
        <v>1276</v>
      </c>
      <c r="CI1883" s="1088" t="s">
        <v>1277</v>
      </c>
      <c r="CJ1883" s="1088" t="s">
        <v>1278</v>
      </c>
      <c r="CK1883" s="1088" t="s">
        <v>1279</v>
      </c>
    </row>
    <row r="1884" spans="79:89">
      <c r="CD1884" s="1088" t="s">
        <v>1678</v>
      </c>
      <c r="CE1884" s="1088" t="s">
        <v>1679</v>
      </c>
      <c r="CF1884" s="1088" t="s">
        <v>1680</v>
      </c>
      <c r="CG1884" s="1088" t="s">
        <v>1681</v>
      </c>
      <c r="CH1884" s="1088" t="s">
        <v>1682</v>
      </c>
      <c r="CI1884" s="1088" t="s">
        <v>1683</v>
      </c>
      <c r="CJ1884" s="1088" t="s">
        <v>1684</v>
      </c>
      <c r="CK1884" s="1088" t="s">
        <v>1685</v>
      </c>
    </row>
    <row r="1886" spans="79:89">
      <c r="CC1886" s="1083" t="s">
        <v>1686</v>
      </c>
      <c r="CD1886" s="1088" t="s">
        <v>1687</v>
      </c>
    </row>
    <row r="1888" spans="79:89">
      <c r="CC1888" s="1083" t="s">
        <v>1688</v>
      </c>
      <c r="CD1888" s="1088" t="s">
        <v>1689</v>
      </c>
    </row>
    <row r="1890" spans="79:82">
      <c r="CC1890" s="1083" t="s">
        <v>1690</v>
      </c>
      <c r="CD1890" s="1088" t="s">
        <v>1691</v>
      </c>
    </row>
    <row r="1892" spans="79:82">
      <c r="CC1892" s="1083" t="s">
        <v>1692</v>
      </c>
      <c r="CD1892" s="1088" t="s">
        <v>1693</v>
      </c>
    </row>
    <row r="1894" spans="79:82">
      <c r="CC1894" s="1083" t="s">
        <v>1694</v>
      </c>
      <c r="CD1894" s="1088" t="s">
        <v>1695</v>
      </c>
    </row>
    <row r="1896" spans="79:82">
      <c r="CC1896" s="1083" t="s">
        <v>1696</v>
      </c>
      <c r="CD1896" s="1088" t="s">
        <v>1697</v>
      </c>
    </row>
    <row r="1898" spans="79:82">
      <c r="CC1898" s="1083" t="s">
        <v>1698</v>
      </c>
      <c r="CD1898" s="1088" t="s">
        <v>1699</v>
      </c>
    </row>
    <row r="1900" spans="79:82">
      <c r="CC1900" s="1083" t="s">
        <v>1700</v>
      </c>
      <c r="CD1900" s="1088" t="s">
        <v>1701</v>
      </c>
    </row>
    <row r="1903" spans="79:82">
      <c r="CA1903" s="1088" t="s">
        <v>1674</v>
      </c>
      <c r="CC1903" s="1083" t="s">
        <v>1702</v>
      </c>
      <c r="CD1903" s="1088" t="s">
        <v>1703</v>
      </c>
    </row>
    <row r="1905" spans="81:89">
      <c r="CC1905" s="1083" t="s">
        <v>1704</v>
      </c>
      <c r="CD1905" s="1088" t="s">
        <v>1350</v>
      </c>
      <c r="CE1905" s="1088" t="s">
        <v>1351</v>
      </c>
      <c r="CF1905" s="1088" t="s">
        <v>1352</v>
      </c>
      <c r="CG1905" s="1088" t="s">
        <v>1353</v>
      </c>
      <c r="CH1905" s="1088" t="s">
        <v>1578</v>
      </c>
      <c r="CI1905" s="1088" t="s">
        <v>1579</v>
      </c>
      <c r="CJ1905" s="1088" t="s">
        <v>1580</v>
      </c>
      <c r="CK1905" s="1088" t="s">
        <v>1581</v>
      </c>
    </row>
    <row r="1906" spans="81:89">
      <c r="CD1906" s="1088" t="s">
        <v>1358</v>
      </c>
      <c r="CE1906" s="1088" t="s">
        <v>1359</v>
      </c>
      <c r="CF1906" s="1088" t="s">
        <v>1360</v>
      </c>
      <c r="CG1906" s="1088" t="s">
        <v>1361</v>
      </c>
      <c r="CH1906" s="1088" t="s">
        <v>1362</v>
      </c>
      <c r="CI1906" s="1088" t="s">
        <v>1363</v>
      </c>
      <c r="CJ1906" s="1088" t="s">
        <v>1364</v>
      </c>
      <c r="CK1906" s="1088" t="s">
        <v>1582</v>
      </c>
    </row>
    <row r="1907" spans="81:89">
      <c r="CD1907" s="1088" t="s">
        <v>1705</v>
      </c>
      <c r="CE1907" s="1088" t="s">
        <v>1706</v>
      </c>
      <c r="CF1907" s="1088" t="s">
        <v>1707</v>
      </c>
      <c r="CG1907" s="1088" t="s">
        <v>1708</v>
      </c>
      <c r="CH1907" s="1088" t="s">
        <v>1709</v>
      </c>
      <c r="CI1907" s="1088" t="s">
        <v>1710</v>
      </c>
      <c r="CJ1907" s="1088" t="s">
        <v>1711</v>
      </c>
      <c r="CK1907" s="1088" t="s">
        <v>1712</v>
      </c>
    </row>
    <row r="1909" spans="81:89">
      <c r="CC1909" s="1083" t="s">
        <v>1713</v>
      </c>
      <c r="CD1909" s="1088" t="s">
        <v>1714</v>
      </c>
    </row>
    <row r="1911" spans="81:89">
      <c r="CC1911" s="1083" t="s">
        <v>1715</v>
      </c>
      <c r="CD1911" s="1088" t="s">
        <v>1716</v>
      </c>
    </row>
    <row r="1913" spans="81:89">
      <c r="CC1913" s="1083" t="s">
        <v>1717</v>
      </c>
      <c r="CD1913" s="1088" t="s">
        <v>1718</v>
      </c>
    </row>
    <row r="1915" spans="81:89">
      <c r="CC1915" s="1083" t="s">
        <v>1719</v>
      </c>
      <c r="CD1915" s="1088" t="s">
        <v>1720</v>
      </c>
    </row>
    <row r="1917" spans="81:89">
      <c r="CC1917" s="1083" t="s">
        <v>1721</v>
      </c>
      <c r="CD1917" s="1088" t="s">
        <v>1722</v>
      </c>
    </row>
    <row r="1919" spans="81:89">
      <c r="CC1919" s="1083" t="s">
        <v>1723</v>
      </c>
      <c r="CD1919" s="1088" t="s">
        <v>1724</v>
      </c>
    </row>
    <row r="1921" spans="79:89">
      <c r="CC1921" s="1083" t="s">
        <v>1725</v>
      </c>
      <c r="CD1921" s="1088" t="s">
        <v>1720</v>
      </c>
    </row>
    <row r="1923" spans="79:89">
      <c r="CC1923" s="1083" t="s">
        <v>1726</v>
      </c>
      <c r="CD1923" s="1088" t="s">
        <v>1727</v>
      </c>
    </row>
    <row r="1924" spans="79:89">
      <c r="CD1924" s="1088" t="s">
        <v>1728</v>
      </c>
    </row>
    <row r="1927" spans="79:89">
      <c r="CA1927" s="1088" t="s">
        <v>1729</v>
      </c>
      <c r="CC1927" s="1083" t="s">
        <v>1730</v>
      </c>
      <c r="CD1927" s="1088" t="s">
        <v>1731</v>
      </c>
    </row>
    <row r="1929" spans="79:89">
      <c r="CC1929" s="1083" t="s">
        <v>1732</v>
      </c>
      <c r="CD1929" s="1088" t="s">
        <v>1245</v>
      </c>
      <c r="CE1929" s="1088" t="s">
        <v>1246</v>
      </c>
    </row>
    <row r="1930" spans="79:89">
      <c r="CD1930" s="1088" t="s">
        <v>1248</v>
      </c>
      <c r="CE1930" s="1088" t="s">
        <v>1249</v>
      </c>
    </row>
    <row r="1931" spans="79:89">
      <c r="CD1931" s="1088" t="s">
        <v>1733</v>
      </c>
      <c r="CE1931" s="1088" t="s">
        <v>1734</v>
      </c>
    </row>
    <row r="1934" spans="79:89">
      <c r="CA1934" s="1088" t="s">
        <v>1735</v>
      </c>
      <c r="CC1934" s="1083" t="s">
        <v>1736</v>
      </c>
      <c r="CD1934" s="1088" t="s">
        <v>1737</v>
      </c>
    </row>
    <row r="1936" spans="79:89">
      <c r="CC1936" s="1083" t="s">
        <v>1738</v>
      </c>
      <c r="CD1936" s="1088" t="s">
        <v>1205</v>
      </c>
      <c r="CE1936" s="1088" t="s">
        <v>1206</v>
      </c>
      <c r="CF1936" s="1088" t="s">
        <v>1207</v>
      </c>
      <c r="CG1936" s="1088" t="s">
        <v>1208</v>
      </c>
      <c r="CH1936" s="1088" t="s">
        <v>1268</v>
      </c>
      <c r="CI1936" s="1088" t="s">
        <v>1269</v>
      </c>
      <c r="CJ1936" s="1088" t="s">
        <v>1270</v>
      </c>
      <c r="CK1936" s="1088" t="s">
        <v>1271</v>
      </c>
    </row>
    <row r="1937" spans="81:89">
      <c r="CD1937" s="1088" t="s">
        <v>1272</v>
      </c>
      <c r="CE1937" s="1088" t="s">
        <v>1273</v>
      </c>
      <c r="CF1937" s="1088" t="s">
        <v>1274</v>
      </c>
      <c r="CG1937" s="1088" t="s">
        <v>1275</v>
      </c>
      <c r="CH1937" s="1088" t="s">
        <v>1276</v>
      </c>
      <c r="CI1937" s="1088" t="s">
        <v>1277</v>
      </c>
      <c r="CJ1937" s="1088" t="s">
        <v>1278</v>
      </c>
      <c r="CK1937" s="1088" t="s">
        <v>1279</v>
      </c>
    </row>
    <row r="1938" spans="81:89">
      <c r="CD1938" s="1088" t="s">
        <v>1739</v>
      </c>
      <c r="CE1938" s="1088" t="s">
        <v>1740</v>
      </c>
      <c r="CF1938" s="1088" t="s">
        <v>1741</v>
      </c>
      <c r="CG1938" s="1088" t="s">
        <v>1742</v>
      </c>
      <c r="CH1938" s="1088" t="s">
        <v>1743</v>
      </c>
      <c r="CI1938" s="1088" t="s">
        <v>1744</v>
      </c>
      <c r="CJ1938" s="1088" t="s">
        <v>1745</v>
      </c>
      <c r="CK1938" s="1088" t="s">
        <v>1746</v>
      </c>
    </row>
    <row r="1940" spans="81:89">
      <c r="CC1940" s="1083" t="s">
        <v>1747</v>
      </c>
      <c r="CD1940" s="1088" t="s">
        <v>1748</v>
      </c>
    </row>
    <row r="1942" spans="81:89">
      <c r="CC1942" s="1083" t="s">
        <v>1749</v>
      </c>
      <c r="CD1942" s="1088" t="s">
        <v>1750</v>
      </c>
    </row>
    <row r="1944" spans="81:89">
      <c r="CC1944" s="1083" t="s">
        <v>1751</v>
      </c>
      <c r="CD1944" s="1088" t="s">
        <v>1752</v>
      </c>
    </row>
    <row r="1946" spans="81:89">
      <c r="CC1946" s="1083" t="s">
        <v>1753</v>
      </c>
      <c r="CD1946" s="1088" t="s">
        <v>1754</v>
      </c>
    </row>
    <row r="1948" spans="81:89">
      <c r="CC1948" s="1083" t="s">
        <v>1755</v>
      </c>
      <c r="CD1948" s="1088" t="s">
        <v>1756</v>
      </c>
    </row>
    <row r="1950" spans="81:89">
      <c r="CC1950" s="1083" t="s">
        <v>1757</v>
      </c>
      <c r="CD1950" s="1088" t="s">
        <v>1758</v>
      </c>
    </row>
    <row r="1952" spans="81:89">
      <c r="CC1952" s="1083" t="s">
        <v>1759</v>
      </c>
      <c r="CD1952" s="1088" t="s">
        <v>1760</v>
      </c>
    </row>
    <row r="1954" spans="79:89">
      <c r="CC1954" s="1083" t="s">
        <v>1761</v>
      </c>
      <c r="CD1954" s="1088" t="s">
        <v>1762</v>
      </c>
    </row>
    <row r="1957" spans="79:89">
      <c r="CA1957" s="1088" t="s">
        <v>1735</v>
      </c>
      <c r="CC1957" s="1083" t="s">
        <v>1763</v>
      </c>
      <c r="CD1957" s="1088" t="s">
        <v>1764</v>
      </c>
    </row>
    <row r="1959" spans="79:89">
      <c r="CC1959" s="1083" t="s">
        <v>1765</v>
      </c>
      <c r="CD1959" s="1088" t="s">
        <v>1350</v>
      </c>
      <c r="CE1959" s="1088" t="s">
        <v>1351</v>
      </c>
      <c r="CF1959" s="1088" t="s">
        <v>1352</v>
      </c>
      <c r="CG1959" s="1088" t="s">
        <v>1353</v>
      </c>
      <c r="CH1959" s="1088" t="s">
        <v>1578</v>
      </c>
      <c r="CI1959" s="1088" t="s">
        <v>1579</v>
      </c>
      <c r="CJ1959" s="1088" t="s">
        <v>1580</v>
      </c>
      <c r="CK1959" s="1088" t="s">
        <v>1581</v>
      </c>
    </row>
    <row r="1960" spans="79:89">
      <c r="CD1960" s="1088" t="s">
        <v>1358</v>
      </c>
      <c r="CE1960" s="1088" t="s">
        <v>1359</v>
      </c>
      <c r="CF1960" s="1088" t="s">
        <v>1360</v>
      </c>
      <c r="CG1960" s="1088" t="s">
        <v>1361</v>
      </c>
      <c r="CH1960" s="1088" t="s">
        <v>1362</v>
      </c>
      <c r="CI1960" s="1088" t="s">
        <v>1363</v>
      </c>
      <c r="CJ1960" s="1088" t="s">
        <v>1364</v>
      </c>
      <c r="CK1960" s="1088" t="s">
        <v>1582</v>
      </c>
    </row>
    <row r="1961" spans="79:89">
      <c r="CD1961" s="1088" t="s">
        <v>1766</v>
      </c>
      <c r="CE1961" s="1088" t="s">
        <v>1767</v>
      </c>
      <c r="CF1961" s="1088" t="s">
        <v>1768</v>
      </c>
      <c r="CG1961" s="1088" t="s">
        <v>1769</v>
      </c>
      <c r="CH1961" s="1088" t="s">
        <v>1770</v>
      </c>
      <c r="CI1961" s="1088" t="s">
        <v>1771</v>
      </c>
      <c r="CJ1961" s="1088" t="s">
        <v>1772</v>
      </c>
      <c r="CK1961" s="1088" t="s">
        <v>1773</v>
      </c>
    </row>
    <row r="1963" spans="79:89">
      <c r="CC1963" s="1083" t="s">
        <v>1774</v>
      </c>
      <c r="CD1963" s="1088" t="s">
        <v>1775</v>
      </c>
    </row>
    <row r="1965" spans="79:89">
      <c r="CC1965" s="1083" t="s">
        <v>1776</v>
      </c>
      <c r="CD1965" s="1088" t="s">
        <v>1777</v>
      </c>
    </row>
    <row r="1967" spans="79:89">
      <c r="CC1967" s="1083" t="s">
        <v>1778</v>
      </c>
      <c r="CD1967" s="1088" t="s">
        <v>1779</v>
      </c>
    </row>
    <row r="1969" spans="81:82">
      <c r="CC1969" s="1083" t="s">
        <v>1780</v>
      </c>
      <c r="CD1969" s="1088" t="s">
        <v>1781</v>
      </c>
    </row>
    <row r="1971" spans="81:82">
      <c r="CC1971" s="1083" t="s">
        <v>1782</v>
      </c>
      <c r="CD1971" s="1088" t="s">
        <v>1783</v>
      </c>
    </row>
    <row r="1973" spans="81:82">
      <c r="CC1973" s="1083" t="s">
        <v>1784</v>
      </c>
      <c r="CD1973" s="1088" t="s">
        <v>1785</v>
      </c>
    </row>
    <row r="1975" spans="81:82">
      <c r="CC1975" s="1083" t="s">
        <v>1786</v>
      </c>
      <c r="CD1975" s="1088" t="s">
        <v>1781</v>
      </c>
    </row>
    <row r="1977" spans="81:82">
      <c r="CC1977" s="1083" t="s">
        <v>1787</v>
      </c>
      <c r="CD1977" s="1088" t="s">
        <v>1788</v>
      </c>
    </row>
    <row r="1978" spans="81:82">
      <c r="CD1978" s="1088" t="s">
        <v>1789</v>
      </c>
    </row>
  </sheetData>
  <mergeCells count="58">
    <mergeCell ref="B5:N5"/>
    <mergeCell ref="E8:J8"/>
    <mergeCell ref="F12:G12"/>
    <mergeCell ref="I12:J12"/>
    <mergeCell ref="D16:E16"/>
    <mergeCell ref="F16:H16"/>
    <mergeCell ref="J16:M16"/>
    <mergeCell ref="D17:E18"/>
    <mergeCell ref="F17:H18"/>
    <mergeCell ref="D19:E20"/>
    <mergeCell ref="F19:H20"/>
    <mergeCell ref="D21:E22"/>
    <mergeCell ref="F21:H22"/>
    <mergeCell ref="D23:E24"/>
    <mergeCell ref="F23:H24"/>
    <mergeCell ref="D25:E26"/>
    <mergeCell ref="F25:H26"/>
    <mergeCell ref="D27:E28"/>
    <mergeCell ref="F27:H28"/>
    <mergeCell ref="D29:E30"/>
    <mergeCell ref="F29:H30"/>
    <mergeCell ref="D31:E32"/>
    <mergeCell ref="F31:H32"/>
    <mergeCell ref="D33:E34"/>
    <mergeCell ref="F33:H34"/>
    <mergeCell ref="D35:E36"/>
    <mergeCell ref="F35:H36"/>
    <mergeCell ref="D37:E38"/>
    <mergeCell ref="F37:H38"/>
    <mergeCell ref="D39:E40"/>
    <mergeCell ref="F39:H40"/>
    <mergeCell ref="D41:E42"/>
    <mergeCell ref="F41:H42"/>
    <mergeCell ref="D43:E44"/>
    <mergeCell ref="F43:H44"/>
    <mergeCell ref="D45:E46"/>
    <mergeCell ref="F45:H46"/>
    <mergeCell ref="D47:E48"/>
    <mergeCell ref="F47:H48"/>
    <mergeCell ref="D49:E50"/>
    <mergeCell ref="F49:H50"/>
    <mergeCell ref="D51:E52"/>
    <mergeCell ref="F51:H52"/>
    <mergeCell ref="D53:E54"/>
    <mergeCell ref="F53:H54"/>
    <mergeCell ref="D55:E56"/>
    <mergeCell ref="F55:H56"/>
    <mergeCell ref="D57:E58"/>
    <mergeCell ref="F57:H58"/>
    <mergeCell ref="D65:E65"/>
    <mergeCell ref="F65:H65"/>
    <mergeCell ref="J65:L65"/>
    <mergeCell ref="D59:E60"/>
    <mergeCell ref="F59:H60"/>
    <mergeCell ref="D61:E62"/>
    <mergeCell ref="F61:H62"/>
    <mergeCell ref="D63:E64"/>
    <mergeCell ref="F63:H64"/>
  </mergeCells>
  <phoneticPr fontId="2"/>
  <pageMargins left="0.9055118110236221" right="0" top="0.78740157480314965" bottom="0.31496062992125984" header="0.39370078740157483" footer="0.39370078740157483"/>
  <pageSetup paperSize="9" orientation="portrait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820"/>
  <sheetViews>
    <sheetView view="pageBreakPreview" topLeftCell="A347" zoomScale="90" zoomScaleNormal="100" zoomScaleSheetLayoutView="90" workbookViewId="0">
      <selection activeCell="E302" sqref="E302"/>
    </sheetView>
  </sheetViews>
  <sheetFormatPr defaultColWidth="10.625" defaultRowHeight="17.25" customHeight="1"/>
  <cols>
    <col min="1" max="1" width="5.625" style="166" customWidth="1"/>
    <col min="2" max="2" width="4.125" style="166" customWidth="1"/>
    <col min="3" max="3" width="26.625" style="166" customWidth="1"/>
    <col min="4" max="4" width="20.625" style="166" customWidth="1"/>
    <col min="5" max="5" width="6.125" style="166" customWidth="1"/>
    <col min="6" max="6" width="5.125" style="166" customWidth="1"/>
    <col min="7" max="7" width="5.125" style="183" customWidth="1"/>
    <col min="8" max="9" width="5.125" style="165" customWidth="1"/>
    <col min="10" max="10" width="5.125" style="166" customWidth="1"/>
    <col min="11" max="11" width="5.75" style="166" customWidth="1"/>
    <col min="12" max="17" width="5.125" style="166" customWidth="1"/>
    <col min="18" max="18" width="6.625" style="166" customWidth="1"/>
    <col min="19" max="19" width="4.625" style="166" customWidth="1"/>
    <col min="20" max="16384" width="10.625" style="166"/>
  </cols>
  <sheetData>
    <row r="1" spans="1:20" ht="17.25" customHeight="1">
      <c r="G1" s="166"/>
      <c r="H1" s="166"/>
      <c r="I1" s="166"/>
    </row>
    <row r="2" spans="1:20" ht="45" customHeight="1">
      <c r="A2" s="167"/>
      <c r="B2" s="168" t="s">
        <v>74</v>
      </c>
      <c r="C2" s="168"/>
      <c r="E2" s="166" t="s">
        <v>62</v>
      </c>
      <c r="F2" s="169" t="str">
        <f>'仕訳書(縦）'!E11</f>
        <v>沖縄県立芸術大学美術棟空調設備改修工事</v>
      </c>
      <c r="G2" s="166"/>
      <c r="H2" s="166"/>
      <c r="I2" s="166"/>
      <c r="S2" s="166">
        <v>1</v>
      </c>
    </row>
    <row r="3" spans="1:20" ht="17.25" customHeight="1">
      <c r="B3" s="163"/>
      <c r="C3" s="163"/>
      <c r="D3" s="163"/>
      <c r="E3" s="1762" t="s">
        <v>146</v>
      </c>
      <c r="F3" s="1765"/>
      <c r="G3" s="1765"/>
      <c r="H3" s="1765"/>
      <c r="I3" s="1765"/>
      <c r="J3" s="1765"/>
      <c r="K3" s="1765"/>
      <c r="L3" s="1765"/>
      <c r="M3" s="1765"/>
      <c r="N3" s="1765"/>
      <c r="O3" s="1765"/>
      <c r="P3" s="1765"/>
      <c r="Q3" s="1766"/>
      <c r="R3" s="157"/>
      <c r="S3" s="157"/>
      <c r="T3" s="172"/>
    </row>
    <row r="4" spans="1:20" ht="17.25" customHeight="1">
      <c r="B4" s="160"/>
      <c r="C4" s="160" t="s">
        <v>51</v>
      </c>
      <c r="D4" s="160" t="s">
        <v>60</v>
      </c>
      <c r="E4" s="17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1"/>
      <c r="R4" s="160" t="s">
        <v>52</v>
      </c>
      <c r="S4" s="160" t="s">
        <v>63</v>
      </c>
      <c r="T4" s="172"/>
    </row>
    <row r="5" spans="1:20" ht="17.25" customHeight="1">
      <c r="B5" s="1032" t="s">
        <v>1014</v>
      </c>
      <c r="C5" s="4" t="s">
        <v>1015</v>
      </c>
      <c r="D5" s="4"/>
      <c r="E5" s="580"/>
      <c r="F5" s="580"/>
      <c r="G5" s="580"/>
      <c r="H5" s="580"/>
      <c r="I5" s="580"/>
      <c r="J5" s="581"/>
      <c r="K5" s="580"/>
      <c r="L5" s="581"/>
      <c r="M5" s="580"/>
      <c r="N5" s="580"/>
      <c r="O5" s="580"/>
      <c r="P5" s="580"/>
      <c r="Q5" s="580"/>
      <c r="R5" s="163"/>
      <c r="S5" s="163"/>
    </row>
    <row r="6" spans="1:20" ht="17.25" customHeight="1">
      <c r="B6" s="5">
        <v>1</v>
      </c>
      <c r="C6" s="1" t="s">
        <v>1016</v>
      </c>
      <c r="D6" s="7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162"/>
      <c r="S6" s="162"/>
    </row>
    <row r="7" spans="1:20" ht="17.25" customHeight="1">
      <c r="B7" s="4"/>
      <c r="C7" s="777" t="s">
        <v>787</v>
      </c>
      <c r="D7" s="777"/>
      <c r="E7" s="583"/>
      <c r="F7" s="584"/>
      <c r="G7" s="583"/>
      <c r="H7" s="583"/>
      <c r="I7" s="583"/>
      <c r="J7" s="585"/>
      <c r="K7" s="583"/>
      <c r="L7" s="585"/>
      <c r="M7" s="583"/>
      <c r="N7" s="584"/>
      <c r="O7" s="583"/>
      <c r="P7" s="584"/>
      <c r="Q7" s="583"/>
      <c r="R7" s="4"/>
      <c r="S7" s="605"/>
    </row>
    <row r="8" spans="1:20" ht="18" customHeight="1">
      <c r="B8" s="7"/>
      <c r="C8" s="769" t="s">
        <v>788</v>
      </c>
      <c r="D8" s="769" t="s">
        <v>789</v>
      </c>
      <c r="E8" s="19">
        <v>17.55</v>
      </c>
      <c r="F8" s="158">
        <v>29.55</v>
      </c>
      <c r="G8" s="158">
        <v>24.05</v>
      </c>
      <c r="H8" s="158">
        <v>24.05</v>
      </c>
      <c r="I8" s="158"/>
      <c r="J8" s="158"/>
      <c r="K8" s="158"/>
      <c r="L8" s="158"/>
      <c r="M8" s="158"/>
      <c r="N8" s="158"/>
      <c r="O8" s="158"/>
      <c r="P8" s="158"/>
      <c r="Q8" s="158"/>
      <c r="R8" s="19">
        <f>SUM(E7:Q8)</f>
        <v>95.2</v>
      </c>
      <c r="S8" s="606" t="s">
        <v>145</v>
      </c>
    </row>
    <row r="9" spans="1:20" ht="17.25" customHeight="1">
      <c r="B9" s="4"/>
      <c r="C9" s="777" t="s">
        <v>787</v>
      </c>
      <c r="D9" s="777"/>
      <c r="E9" s="583"/>
      <c r="F9" s="584"/>
      <c r="G9" s="583"/>
      <c r="H9" s="583"/>
      <c r="I9" s="583"/>
      <c r="J9" s="156"/>
      <c r="K9" s="583"/>
      <c r="L9" s="155"/>
      <c r="M9" s="583"/>
      <c r="N9" s="155"/>
      <c r="O9" s="583"/>
      <c r="P9" s="155"/>
      <c r="Q9" s="155"/>
      <c r="R9" s="4"/>
      <c r="S9" s="605"/>
    </row>
    <row r="10" spans="1:20" ht="18" customHeight="1">
      <c r="B10" s="7"/>
      <c r="C10" s="769" t="s">
        <v>788</v>
      </c>
      <c r="D10" s="769" t="s">
        <v>790</v>
      </c>
      <c r="E10" s="19">
        <v>11.07</v>
      </c>
      <c r="F10" s="158">
        <v>14.22</v>
      </c>
      <c r="G10" s="158">
        <v>11.27</v>
      </c>
      <c r="H10" s="158">
        <v>11.27</v>
      </c>
      <c r="I10" s="158"/>
      <c r="J10" s="159"/>
      <c r="K10" s="158"/>
      <c r="L10" s="158"/>
      <c r="M10" s="158"/>
      <c r="N10" s="158"/>
      <c r="O10" s="158"/>
      <c r="P10" s="158"/>
      <c r="Q10" s="158"/>
      <c r="R10" s="19">
        <f>SUM(E9:Q10)</f>
        <v>47.83</v>
      </c>
      <c r="S10" s="606" t="s">
        <v>145</v>
      </c>
    </row>
    <row r="11" spans="1:20" ht="17.25" customHeight="1">
      <c r="B11" s="4"/>
      <c r="C11" s="777"/>
      <c r="D11" s="777"/>
      <c r="E11" s="583"/>
      <c r="F11" s="584"/>
      <c r="G11" s="583"/>
      <c r="H11" s="583"/>
      <c r="I11" s="583"/>
      <c r="J11" s="156"/>
      <c r="K11" s="156"/>
      <c r="L11" s="155"/>
      <c r="M11" s="155"/>
      <c r="N11" s="155"/>
      <c r="O11" s="155"/>
      <c r="P11" s="155"/>
      <c r="Q11" s="155"/>
      <c r="R11" s="4"/>
      <c r="S11" s="605"/>
    </row>
    <row r="12" spans="1:20" ht="17.25" customHeight="1">
      <c r="B12" s="7"/>
      <c r="C12" s="769" t="s">
        <v>791</v>
      </c>
      <c r="D12" s="769" t="s">
        <v>792</v>
      </c>
      <c r="E12" s="19">
        <v>6.71</v>
      </c>
      <c r="F12" s="158">
        <v>16.399999999999999</v>
      </c>
      <c r="G12" s="158">
        <v>6.71</v>
      </c>
      <c r="H12" s="158">
        <v>6.71</v>
      </c>
      <c r="I12" s="158"/>
      <c r="J12" s="159"/>
      <c r="K12" s="159"/>
      <c r="L12" s="158"/>
      <c r="M12" s="158"/>
      <c r="N12" s="158"/>
      <c r="O12" s="158"/>
      <c r="P12" s="158"/>
      <c r="Q12" s="158"/>
      <c r="R12" s="19">
        <f>SUM(E11:Q12)</f>
        <v>36.53</v>
      </c>
      <c r="S12" s="606" t="s">
        <v>145</v>
      </c>
    </row>
    <row r="13" spans="1:20" ht="17.25" customHeight="1">
      <c r="B13" s="4"/>
      <c r="C13" s="777"/>
      <c r="D13" s="777"/>
      <c r="E13" s="17"/>
      <c r="F13" s="155"/>
      <c r="G13" s="155"/>
      <c r="H13" s="155"/>
      <c r="I13" s="155"/>
      <c r="J13" s="156"/>
      <c r="K13" s="156"/>
      <c r="L13" s="155"/>
      <c r="M13" s="155"/>
      <c r="N13" s="155"/>
      <c r="O13" s="586"/>
      <c r="P13" s="583"/>
      <c r="Q13" s="583"/>
      <c r="R13" s="4"/>
      <c r="S13" s="605"/>
    </row>
    <row r="14" spans="1:20" ht="17.25" customHeight="1">
      <c r="B14" s="7"/>
      <c r="C14" s="769"/>
      <c r="D14" s="769"/>
      <c r="E14" s="19"/>
      <c r="F14" s="158"/>
      <c r="G14" s="158"/>
      <c r="H14" s="158"/>
      <c r="I14" s="158"/>
      <c r="J14" s="159"/>
      <c r="K14" s="159"/>
      <c r="L14" s="158"/>
      <c r="M14" s="158"/>
      <c r="N14" s="158"/>
      <c r="O14" s="158"/>
      <c r="P14" s="158"/>
      <c r="Q14" s="158"/>
      <c r="R14" s="19"/>
      <c r="S14" s="606"/>
    </row>
    <row r="15" spans="1:20" ht="17.25" customHeight="1">
      <c r="B15" s="4"/>
      <c r="C15" s="777" t="s">
        <v>795</v>
      </c>
      <c r="D15" s="777"/>
      <c r="E15" s="583"/>
      <c r="F15" s="584"/>
      <c r="G15" s="583"/>
      <c r="H15" s="583"/>
      <c r="I15" s="583"/>
      <c r="J15" s="156"/>
      <c r="K15" s="583"/>
      <c r="L15" s="155"/>
      <c r="M15" s="583"/>
      <c r="N15" s="155"/>
      <c r="O15" s="155"/>
      <c r="P15" s="155"/>
      <c r="Q15" s="155"/>
      <c r="R15" s="4"/>
      <c r="S15" s="605"/>
    </row>
    <row r="16" spans="1:20" ht="17.25" customHeight="1">
      <c r="B16" s="7"/>
      <c r="C16" s="769" t="s">
        <v>793</v>
      </c>
      <c r="D16" s="769" t="s">
        <v>794</v>
      </c>
      <c r="E16" s="19">
        <v>4</v>
      </c>
      <c r="F16" s="158">
        <v>2</v>
      </c>
      <c r="G16" s="19">
        <v>4</v>
      </c>
      <c r="H16" s="19">
        <v>4</v>
      </c>
      <c r="I16" s="158"/>
      <c r="J16" s="159"/>
      <c r="K16" s="158"/>
      <c r="L16" s="158"/>
      <c r="M16" s="158"/>
      <c r="N16" s="158"/>
      <c r="O16" s="158"/>
      <c r="P16" s="158"/>
      <c r="Q16" s="158"/>
      <c r="R16" s="19">
        <f>SUM(E15:Q16)</f>
        <v>14</v>
      </c>
      <c r="S16" s="606" t="s">
        <v>84</v>
      </c>
    </row>
    <row r="17" spans="2:19" ht="17.25" customHeight="1">
      <c r="B17" s="4"/>
      <c r="C17" s="777" t="s">
        <v>796</v>
      </c>
      <c r="D17" s="777"/>
      <c r="E17" s="583"/>
      <c r="F17" s="584"/>
      <c r="G17" s="583"/>
      <c r="H17" s="583"/>
      <c r="I17" s="583"/>
      <c r="J17" s="156"/>
      <c r="K17" s="583"/>
      <c r="L17" s="155"/>
      <c r="M17" s="583"/>
      <c r="N17" s="155"/>
      <c r="O17" s="155"/>
      <c r="P17" s="155"/>
      <c r="Q17" s="155"/>
      <c r="R17" s="4"/>
      <c r="S17" s="605"/>
    </row>
    <row r="18" spans="2:19" ht="17.25" customHeight="1">
      <c r="B18" s="7"/>
      <c r="C18" s="769" t="s">
        <v>797</v>
      </c>
      <c r="D18" s="769" t="s">
        <v>798</v>
      </c>
      <c r="E18" s="19">
        <v>3</v>
      </c>
      <c r="F18" s="158">
        <v>4</v>
      </c>
      <c r="G18" s="19">
        <v>3</v>
      </c>
      <c r="H18" s="19">
        <v>3</v>
      </c>
      <c r="I18" s="158"/>
      <c r="J18" s="159"/>
      <c r="K18" s="158"/>
      <c r="L18" s="158"/>
      <c r="M18" s="158"/>
      <c r="N18" s="158"/>
      <c r="O18" s="158"/>
      <c r="P18" s="158"/>
      <c r="Q18" s="158"/>
      <c r="R18" s="19">
        <f>SUM(E17:Q18)</f>
        <v>13</v>
      </c>
      <c r="S18" s="606" t="s">
        <v>84</v>
      </c>
    </row>
    <row r="19" spans="2:19" ht="17.25" customHeight="1">
      <c r="B19" s="4"/>
      <c r="C19" s="777" t="s">
        <v>1017</v>
      </c>
      <c r="D19" s="777"/>
      <c r="E19" s="583"/>
      <c r="F19" s="584"/>
      <c r="G19" s="583"/>
      <c r="H19" s="583"/>
      <c r="I19" s="583"/>
      <c r="J19" s="156"/>
      <c r="K19" s="583"/>
      <c r="L19" s="155"/>
      <c r="M19" s="583"/>
      <c r="N19" s="155"/>
      <c r="O19" s="583"/>
      <c r="P19" s="155"/>
      <c r="Q19" s="155"/>
      <c r="R19" s="4"/>
      <c r="S19" s="605"/>
    </row>
    <row r="20" spans="2:19" ht="17.25" customHeight="1">
      <c r="B20" s="7"/>
      <c r="C20" s="769" t="s">
        <v>793</v>
      </c>
      <c r="D20" s="769" t="s">
        <v>1018</v>
      </c>
      <c r="E20" s="19"/>
      <c r="F20" s="158">
        <v>2</v>
      </c>
      <c r="G20" s="19"/>
      <c r="H20" s="19"/>
      <c r="I20" s="158"/>
      <c r="J20" s="159"/>
      <c r="K20" s="158"/>
      <c r="L20" s="158"/>
      <c r="M20" s="158"/>
      <c r="N20" s="158"/>
      <c r="O20" s="158"/>
      <c r="P20" s="158"/>
      <c r="Q20" s="158"/>
      <c r="R20" s="19">
        <f>SUM(E19:Q20)</f>
        <v>2</v>
      </c>
      <c r="S20" s="606" t="s">
        <v>84</v>
      </c>
    </row>
    <row r="21" spans="2:19" ht="17.25" customHeight="1">
      <c r="B21" s="4"/>
      <c r="C21" s="777"/>
      <c r="D21" s="777"/>
      <c r="E21" s="583"/>
      <c r="F21" s="584"/>
      <c r="G21" s="583"/>
      <c r="H21" s="583"/>
      <c r="I21" s="583"/>
      <c r="J21" s="156"/>
      <c r="K21" s="583"/>
      <c r="L21" s="155"/>
      <c r="M21" s="583"/>
      <c r="N21" s="155"/>
      <c r="O21" s="155"/>
      <c r="P21" s="155"/>
      <c r="Q21" s="155"/>
      <c r="R21" s="4"/>
      <c r="S21" s="605"/>
    </row>
    <row r="22" spans="2:19" ht="17.25" customHeight="1">
      <c r="B22" s="7"/>
      <c r="C22" s="769" t="s">
        <v>799</v>
      </c>
      <c r="D22" s="769" t="s">
        <v>800</v>
      </c>
      <c r="E22" s="19">
        <v>4</v>
      </c>
      <c r="F22" s="158">
        <v>5</v>
      </c>
      <c r="G22" s="19">
        <v>4</v>
      </c>
      <c r="H22" s="19">
        <v>4</v>
      </c>
      <c r="I22" s="158"/>
      <c r="J22" s="159"/>
      <c r="K22" s="158"/>
      <c r="L22" s="158"/>
      <c r="M22" s="158"/>
      <c r="N22" s="158"/>
      <c r="O22" s="158"/>
      <c r="P22" s="158"/>
      <c r="Q22" s="158"/>
      <c r="R22" s="19">
        <f>SUM(E21:Q22)</f>
        <v>17</v>
      </c>
      <c r="S22" s="606" t="s">
        <v>84</v>
      </c>
    </row>
    <row r="23" spans="2:19" ht="17.25" customHeight="1">
      <c r="B23" s="4"/>
      <c r="C23" s="777"/>
      <c r="D23" s="777"/>
      <c r="E23" s="583"/>
      <c r="F23" s="584"/>
      <c r="G23" s="583"/>
      <c r="H23" s="584"/>
      <c r="I23" s="583"/>
      <c r="J23" s="156"/>
      <c r="K23" s="583"/>
      <c r="L23" s="155"/>
      <c r="M23" s="583"/>
      <c r="N23" s="155"/>
      <c r="O23" s="155"/>
      <c r="P23" s="155"/>
      <c r="Q23" s="155"/>
      <c r="R23" s="4"/>
      <c r="S23" s="605"/>
    </row>
    <row r="24" spans="2:19" ht="17.25" customHeight="1">
      <c r="B24" s="7"/>
      <c r="C24" s="769"/>
      <c r="D24" s="769"/>
      <c r="E24" s="19"/>
      <c r="F24" s="158"/>
      <c r="G24" s="158"/>
      <c r="H24" s="158"/>
      <c r="I24" s="158"/>
      <c r="J24" s="159"/>
      <c r="K24" s="158"/>
      <c r="L24" s="158"/>
      <c r="M24" s="158"/>
      <c r="N24" s="158"/>
      <c r="O24" s="158"/>
      <c r="P24" s="158"/>
      <c r="Q24" s="158"/>
      <c r="R24" s="19"/>
      <c r="S24" s="606"/>
    </row>
    <row r="25" spans="2:19" ht="17.25" customHeight="1">
      <c r="B25" s="4"/>
      <c r="C25" s="777"/>
      <c r="D25" s="777" t="s">
        <v>803</v>
      </c>
      <c r="E25" s="583"/>
      <c r="F25" s="584"/>
      <c r="G25" s="583"/>
      <c r="H25" s="583"/>
      <c r="I25" s="583"/>
      <c r="J25" s="156"/>
      <c r="K25" s="583"/>
      <c r="L25" s="155"/>
      <c r="M25" s="583"/>
      <c r="N25" s="155"/>
      <c r="O25" s="583"/>
      <c r="P25" s="155"/>
      <c r="Q25" s="155"/>
      <c r="R25" s="4"/>
      <c r="S25" s="605"/>
    </row>
    <row r="26" spans="2:19" ht="17.25" customHeight="1">
      <c r="B26" s="7"/>
      <c r="C26" s="769" t="s">
        <v>801</v>
      </c>
      <c r="D26" s="769" t="s">
        <v>802</v>
      </c>
      <c r="E26" s="19">
        <v>4</v>
      </c>
      <c r="F26" s="158">
        <v>6</v>
      </c>
      <c r="G26" s="19">
        <v>4</v>
      </c>
      <c r="H26" s="19">
        <v>4</v>
      </c>
      <c r="I26" s="158"/>
      <c r="J26" s="159"/>
      <c r="K26" s="158"/>
      <c r="L26" s="158"/>
      <c r="M26" s="158"/>
      <c r="N26" s="158"/>
      <c r="O26" s="158"/>
      <c r="P26" s="158"/>
      <c r="Q26" s="158"/>
      <c r="R26" s="19">
        <f>SUM(E25:Q26)</f>
        <v>18</v>
      </c>
      <c r="S26" s="606" t="s">
        <v>105</v>
      </c>
    </row>
    <row r="27" spans="2:19" ht="17.25" customHeight="1">
      <c r="B27" s="4"/>
      <c r="C27" s="777"/>
      <c r="D27" s="777"/>
      <c r="E27" s="583"/>
      <c r="F27" s="584"/>
      <c r="G27" s="583"/>
      <c r="H27" s="583"/>
      <c r="I27" s="583"/>
      <c r="J27" s="156"/>
      <c r="K27" s="583"/>
      <c r="L27" s="155"/>
      <c r="M27" s="583"/>
      <c r="N27" s="155"/>
      <c r="O27" s="583"/>
      <c r="P27" s="155"/>
      <c r="Q27" s="155"/>
      <c r="R27" s="4"/>
      <c r="S27" s="605"/>
    </row>
    <row r="28" spans="2:19" ht="17.25" customHeight="1">
      <c r="B28" s="7"/>
      <c r="C28" s="769" t="s">
        <v>805</v>
      </c>
      <c r="D28" s="769" t="s">
        <v>804</v>
      </c>
      <c r="E28" s="19">
        <v>2</v>
      </c>
      <c r="F28" s="158">
        <v>2</v>
      </c>
      <c r="G28" s="19">
        <v>2</v>
      </c>
      <c r="H28" s="19">
        <v>2</v>
      </c>
      <c r="I28" s="158"/>
      <c r="J28" s="159"/>
      <c r="K28" s="158"/>
      <c r="L28" s="158"/>
      <c r="M28" s="158"/>
      <c r="N28" s="158"/>
      <c r="O28" s="158"/>
      <c r="P28" s="158"/>
      <c r="Q28" s="158"/>
      <c r="R28" s="19">
        <f>SUM(E27:Q28)</f>
        <v>8</v>
      </c>
      <c r="S28" s="606" t="s">
        <v>105</v>
      </c>
    </row>
    <row r="29" spans="2:19" ht="17.25" customHeight="1">
      <c r="B29" s="4"/>
      <c r="C29" s="4"/>
      <c r="D29" s="184"/>
      <c r="E29" s="583"/>
      <c r="F29" s="584"/>
      <c r="G29" s="583"/>
      <c r="H29" s="584"/>
      <c r="I29" s="583"/>
      <c r="J29" s="156"/>
      <c r="K29" s="583"/>
      <c r="L29" s="155"/>
      <c r="M29" s="583"/>
      <c r="N29" s="155"/>
      <c r="O29" s="583"/>
      <c r="P29" s="155"/>
      <c r="Q29" s="155"/>
      <c r="R29" s="4"/>
      <c r="S29" s="605"/>
    </row>
    <row r="30" spans="2:19" ht="17.25" customHeight="1">
      <c r="B30" s="7"/>
      <c r="C30" s="7"/>
      <c r="D30" s="185"/>
      <c r="E30" s="19"/>
      <c r="F30" s="158"/>
      <c r="G30" s="158"/>
      <c r="H30" s="158"/>
      <c r="I30" s="158"/>
      <c r="J30" s="159"/>
      <c r="K30" s="158"/>
      <c r="L30" s="158"/>
      <c r="M30" s="158"/>
      <c r="N30" s="158"/>
      <c r="O30" s="158"/>
      <c r="P30" s="158"/>
      <c r="Q30" s="158"/>
      <c r="R30" s="19"/>
      <c r="S30" s="606"/>
    </row>
    <row r="31" spans="2:19" ht="17.25" customHeight="1">
      <c r="B31" s="203"/>
      <c r="C31" s="202"/>
      <c r="D31" s="202"/>
      <c r="E31" s="583"/>
      <c r="F31" s="584"/>
      <c r="G31" s="583"/>
      <c r="H31" s="584"/>
      <c r="I31" s="583"/>
      <c r="J31" s="156"/>
      <c r="K31" s="583"/>
      <c r="L31" s="155"/>
      <c r="M31" s="583"/>
      <c r="N31" s="155"/>
      <c r="O31" s="583"/>
      <c r="P31" s="155"/>
      <c r="Q31" s="155"/>
      <c r="R31" s="4"/>
      <c r="S31" s="605"/>
    </row>
    <row r="32" spans="2:19" ht="17.25" customHeight="1">
      <c r="B32" s="199">
        <v>2</v>
      </c>
      <c r="C32" s="198" t="s">
        <v>867</v>
      </c>
      <c r="D32" s="198"/>
      <c r="E32" s="19"/>
      <c r="F32" s="158"/>
      <c r="G32" s="158"/>
      <c r="H32" s="158"/>
      <c r="I32" s="158"/>
      <c r="J32" s="159"/>
      <c r="K32" s="158"/>
      <c r="L32" s="158"/>
      <c r="M32" s="158"/>
      <c r="N32" s="158"/>
      <c r="O32" s="158"/>
      <c r="P32" s="158"/>
      <c r="Q32" s="158"/>
      <c r="R32" s="19"/>
      <c r="S32" s="606"/>
    </row>
    <row r="33" spans="2:19" ht="17.25" customHeight="1">
      <c r="B33" s="203"/>
      <c r="C33" s="940" t="s">
        <v>787</v>
      </c>
      <c r="D33" s="940" t="s">
        <v>996</v>
      </c>
      <c r="E33" s="583"/>
      <c r="F33" s="584"/>
      <c r="G33" s="583"/>
      <c r="H33" s="584"/>
      <c r="I33" s="583"/>
      <c r="J33" s="156"/>
      <c r="K33" s="583"/>
      <c r="L33" s="155"/>
      <c r="M33" s="583"/>
      <c r="N33" s="155"/>
      <c r="O33" s="583"/>
      <c r="P33" s="155"/>
      <c r="Q33" s="155"/>
      <c r="R33" s="4"/>
      <c r="S33" s="605"/>
    </row>
    <row r="34" spans="2:19" ht="17.25" customHeight="1">
      <c r="B34" s="199"/>
      <c r="C34" s="941" t="s">
        <v>806</v>
      </c>
      <c r="D34" s="941" t="s">
        <v>997</v>
      </c>
      <c r="E34" s="19">
        <v>22.05</v>
      </c>
      <c r="F34" s="158">
        <v>27.93</v>
      </c>
      <c r="G34" s="158">
        <v>22.05</v>
      </c>
      <c r="H34" s="158">
        <v>22.05</v>
      </c>
      <c r="I34" s="158"/>
      <c r="J34" s="159"/>
      <c r="K34" s="158"/>
      <c r="L34" s="158"/>
      <c r="M34" s="158"/>
      <c r="N34" s="158"/>
      <c r="O34" s="158"/>
      <c r="P34" s="158"/>
      <c r="Q34" s="158"/>
      <c r="R34" s="19">
        <f>SUM(E33:Q34)</f>
        <v>94.08</v>
      </c>
      <c r="S34" s="606" t="s">
        <v>145</v>
      </c>
    </row>
    <row r="35" spans="2:19" ht="17.25" customHeight="1">
      <c r="B35" s="203"/>
      <c r="C35" s="202"/>
      <c r="D35" s="202"/>
      <c r="E35" s="583"/>
      <c r="F35" s="584"/>
      <c r="G35" s="583"/>
      <c r="H35" s="584"/>
      <c r="I35" s="583"/>
      <c r="J35" s="156"/>
      <c r="K35" s="583"/>
      <c r="L35" s="155"/>
      <c r="M35" s="583"/>
      <c r="N35" s="155"/>
      <c r="O35" s="583"/>
      <c r="P35" s="155"/>
      <c r="Q35" s="155"/>
      <c r="R35" s="4"/>
      <c r="S35" s="605"/>
    </row>
    <row r="36" spans="2:19" ht="17.25" customHeight="1">
      <c r="B36" s="199"/>
      <c r="C36" s="774"/>
      <c r="D36" s="198"/>
      <c r="E36" s="19"/>
      <c r="F36" s="158"/>
      <c r="G36" s="158"/>
      <c r="H36" s="158"/>
      <c r="I36" s="158"/>
      <c r="J36" s="159"/>
      <c r="K36" s="158"/>
      <c r="L36" s="158"/>
      <c r="M36" s="158"/>
      <c r="N36" s="158"/>
      <c r="O36" s="158"/>
      <c r="P36" s="158"/>
      <c r="Q36" s="158"/>
      <c r="R36" s="19"/>
      <c r="S36" s="606"/>
    </row>
    <row r="37" spans="2:19" ht="17.25" customHeight="1">
      <c r="B37" s="203"/>
      <c r="C37" s="202" t="s">
        <v>807</v>
      </c>
      <c r="D37" s="202"/>
      <c r="E37" s="583"/>
      <c r="F37" s="584"/>
      <c r="G37" s="583"/>
      <c r="H37" s="583"/>
      <c r="I37" s="583"/>
      <c r="J37" s="156"/>
      <c r="K37" s="583"/>
      <c r="L37" s="155"/>
      <c r="M37" s="583"/>
      <c r="N37" s="155"/>
      <c r="O37" s="583"/>
      <c r="P37" s="155"/>
      <c r="Q37" s="155"/>
      <c r="R37" s="4"/>
      <c r="S37" s="605"/>
    </row>
    <row r="38" spans="2:19" ht="17.25" customHeight="1">
      <c r="B38" s="199"/>
      <c r="C38" s="198" t="s">
        <v>809</v>
      </c>
      <c r="D38" s="198" t="s">
        <v>811</v>
      </c>
      <c r="E38" s="19">
        <v>4</v>
      </c>
      <c r="F38" s="158">
        <v>2</v>
      </c>
      <c r="G38" s="19">
        <v>4</v>
      </c>
      <c r="H38" s="19">
        <v>4</v>
      </c>
      <c r="I38" s="158"/>
      <c r="J38" s="159"/>
      <c r="K38" s="158"/>
      <c r="L38" s="158"/>
      <c r="M38" s="158"/>
      <c r="N38" s="158"/>
      <c r="O38" s="158"/>
      <c r="P38" s="158"/>
      <c r="Q38" s="158"/>
      <c r="R38" s="19">
        <f>SUM(E37:Q38)</f>
        <v>14</v>
      </c>
      <c r="S38" s="606" t="s">
        <v>105</v>
      </c>
    </row>
    <row r="39" spans="2:19" ht="17.25" customHeight="1">
      <c r="B39" s="203"/>
      <c r="C39" s="940" t="s">
        <v>808</v>
      </c>
      <c r="D39" s="940"/>
      <c r="E39" s="583"/>
      <c r="F39" s="584"/>
      <c r="G39" s="583"/>
      <c r="H39" s="583"/>
      <c r="I39" s="583"/>
      <c r="J39" s="156"/>
      <c r="K39" s="583"/>
      <c r="L39" s="155"/>
      <c r="M39" s="583"/>
      <c r="N39" s="155"/>
      <c r="O39" s="583"/>
      <c r="P39" s="155"/>
      <c r="Q39" s="155"/>
      <c r="R39" s="4"/>
      <c r="S39" s="605"/>
    </row>
    <row r="40" spans="2:19" ht="17.25" customHeight="1">
      <c r="B40" s="199"/>
      <c r="C40" s="941" t="s">
        <v>810</v>
      </c>
      <c r="D40" s="941" t="s">
        <v>812</v>
      </c>
      <c r="E40" s="19">
        <v>3</v>
      </c>
      <c r="F40" s="158">
        <v>4</v>
      </c>
      <c r="G40" s="19">
        <v>3</v>
      </c>
      <c r="H40" s="19">
        <v>3</v>
      </c>
      <c r="I40" s="158"/>
      <c r="J40" s="159"/>
      <c r="K40" s="158"/>
      <c r="L40" s="158"/>
      <c r="M40" s="158"/>
      <c r="N40" s="158"/>
      <c r="O40" s="158"/>
      <c r="P40" s="158"/>
      <c r="Q40" s="158"/>
      <c r="R40" s="19">
        <f>SUM(E39:Q40)</f>
        <v>13</v>
      </c>
      <c r="S40" s="606" t="s">
        <v>105</v>
      </c>
    </row>
    <row r="41" spans="2:19" ht="17.25" customHeight="1">
      <c r="B41" s="174"/>
      <c r="C41" s="202" t="s">
        <v>1019</v>
      </c>
      <c r="D41" s="202"/>
      <c r="E41" s="583"/>
      <c r="F41" s="155"/>
      <c r="G41" s="583"/>
      <c r="H41" s="155"/>
      <c r="I41" s="583"/>
      <c r="J41" s="156"/>
      <c r="K41" s="583"/>
      <c r="L41" s="155"/>
      <c r="M41" s="583"/>
      <c r="N41" s="155"/>
      <c r="O41" s="583"/>
      <c r="P41" s="155"/>
      <c r="Q41" s="155"/>
      <c r="R41" s="4"/>
      <c r="S41" s="605"/>
    </row>
    <row r="42" spans="2:19" ht="17.25" customHeight="1">
      <c r="B42" s="175"/>
      <c r="C42" s="198" t="s">
        <v>809</v>
      </c>
      <c r="D42" s="198" t="s">
        <v>1020</v>
      </c>
      <c r="E42" s="19"/>
      <c r="F42" s="158">
        <v>2</v>
      </c>
      <c r="G42" s="158"/>
      <c r="H42" s="158"/>
      <c r="I42" s="158"/>
      <c r="J42" s="159"/>
      <c r="K42" s="158"/>
      <c r="L42" s="158"/>
      <c r="M42" s="158"/>
      <c r="N42" s="158"/>
      <c r="O42" s="158"/>
      <c r="P42" s="158"/>
      <c r="Q42" s="158"/>
      <c r="R42" s="19">
        <f>SUM(E41:Q42)</f>
        <v>2</v>
      </c>
      <c r="S42" s="606" t="s">
        <v>105</v>
      </c>
    </row>
    <row r="43" spans="2:19" ht="17.25" customHeight="1">
      <c r="B43" s="950"/>
      <c r="C43" s="940"/>
      <c r="D43" s="940"/>
      <c r="E43" s="583"/>
      <c r="F43" s="584"/>
      <c r="G43" s="583"/>
      <c r="H43" s="584"/>
      <c r="I43" s="583"/>
      <c r="J43" s="156"/>
      <c r="K43" s="583"/>
      <c r="L43" s="155"/>
      <c r="M43" s="583"/>
      <c r="N43" s="155"/>
      <c r="O43" s="583"/>
      <c r="P43" s="155"/>
      <c r="Q43" s="155"/>
      <c r="R43" s="4"/>
      <c r="S43" s="605"/>
    </row>
    <row r="44" spans="2:19" ht="17.25" customHeight="1">
      <c r="B44" s="948"/>
      <c r="C44" s="941" t="s">
        <v>894</v>
      </c>
      <c r="D44" s="941"/>
      <c r="E44" s="19"/>
      <c r="F44" s="158"/>
      <c r="G44" s="158"/>
      <c r="H44" s="158"/>
      <c r="I44" s="158"/>
      <c r="J44" s="159"/>
      <c r="K44" s="158"/>
      <c r="L44" s="158"/>
      <c r="M44" s="158"/>
      <c r="N44" s="158"/>
      <c r="O44" s="158"/>
      <c r="P44" s="158"/>
      <c r="Q44" s="158"/>
      <c r="R44" s="19"/>
      <c r="S44" s="606"/>
    </row>
    <row r="45" spans="2:19" ht="17.25" customHeight="1">
      <c r="B45" s="203"/>
      <c r="C45" s="940"/>
      <c r="D45" s="940"/>
      <c r="E45" s="583"/>
      <c r="F45" s="584"/>
      <c r="G45" s="583"/>
      <c r="H45" s="584" t="s">
        <v>1049</v>
      </c>
      <c r="I45" s="583"/>
      <c r="J45" s="156" t="s">
        <v>1050</v>
      </c>
      <c r="K45" s="583"/>
      <c r="L45" s="155"/>
      <c r="M45" s="583"/>
      <c r="N45" s="155"/>
      <c r="O45" s="583"/>
      <c r="P45" s="155"/>
      <c r="Q45" s="155"/>
      <c r="R45" s="4"/>
      <c r="S45" s="605"/>
    </row>
    <row r="46" spans="2:19" ht="17.25" customHeight="1">
      <c r="B46" s="199"/>
      <c r="C46" s="941" t="s">
        <v>895</v>
      </c>
      <c r="D46" s="941" t="s">
        <v>1000</v>
      </c>
      <c r="E46" s="19" t="s">
        <v>1047</v>
      </c>
      <c r="F46" s="158"/>
      <c r="G46" s="158"/>
      <c r="H46" s="158">
        <f>R34</f>
        <v>94.08</v>
      </c>
      <c r="I46" s="158" t="s">
        <v>1048</v>
      </c>
      <c r="J46" s="159">
        <v>0.115</v>
      </c>
      <c r="K46" s="158" t="s">
        <v>1051</v>
      </c>
      <c r="L46" s="158" t="s">
        <v>1052</v>
      </c>
      <c r="M46" s="158">
        <f>H46*J46</f>
        <v>10.8192</v>
      </c>
      <c r="N46" s="158" t="s">
        <v>1053</v>
      </c>
      <c r="O46" s="158"/>
      <c r="P46" s="158"/>
      <c r="Q46" s="158"/>
      <c r="R46" s="19">
        <f>M46</f>
        <v>10.8192</v>
      </c>
      <c r="S46" s="606" t="s">
        <v>210</v>
      </c>
    </row>
    <row r="47" spans="2:19" ht="17.25" customHeight="1">
      <c r="B47" s="203"/>
      <c r="C47" s="940"/>
      <c r="D47" s="940"/>
      <c r="E47" s="583"/>
      <c r="F47" s="155"/>
      <c r="G47" s="583"/>
      <c r="H47" s="155" t="s">
        <v>1055</v>
      </c>
      <c r="I47" s="583"/>
      <c r="J47" s="156"/>
      <c r="K47" s="583"/>
      <c r="L47" s="155"/>
      <c r="M47" s="583"/>
      <c r="N47" s="155" t="s">
        <v>1060</v>
      </c>
      <c r="O47" s="583"/>
      <c r="P47" s="155"/>
      <c r="Q47" s="155" t="s">
        <v>1063</v>
      </c>
      <c r="R47" s="4" t="s">
        <v>1065</v>
      </c>
      <c r="S47" s="605"/>
    </row>
    <row r="48" spans="2:19" ht="17.25" customHeight="1">
      <c r="B48" s="199"/>
      <c r="C48" s="941" t="s">
        <v>896</v>
      </c>
      <c r="D48" s="941" t="s">
        <v>897</v>
      </c>
      <c r="E48" s="19" t="s">
        <v>1054</v>
      </c>
      <c r="F48" s="158"/>
      <c r="G48" s="158"/>
      <c r="H48" s="158">
        <f>R38</f>
        <v>14</v>
      </c>
      <c r="I48" s="158" t="s">
        <v>1056</v>
      </c>
      <c r="J48" s="159">
        <f>R42</f>
        <v>2</v>
      </c>
      <c r="K48" s="158" t="s">
        <v>1057</v>
      </c>
      <c r="L48" s="158">
        <f>H48+J48</f>
        <v>16</v>
      </c>
      <c r="M48" s="158" t="s">
        <v>1058</v>
      </c>
      <c r="N48" s="158">
        <v>2.2999999999999998</v>
      </c>
      <c r="O48" s="158" t="s">
        <v>1059</v>
      </c>
      <c r="P48" s="158" t="s">
        <v>1057</v>
      </c>
      <c r="Q48" s="158">
        <f>L48*N48</f>
        <v>36.799999999999997</v>
      </c>
      <c r="R48" s="19">
        <f>Q48+Q50</f>
        <v>58.899999999999991</v>
      </c>
      <c r="S48" s="606" t="s">
        <v>210</v>
      </c>
    </row>
    <row r="49" spans="2:19" ht="17.25" customHeight="1">
      <c r="B49" s="174"/>
      <c r="C49" s="4"/>
      <c r="D49" s="184"/>
      <c r="E49" s="17"/>
      <c r="F49" s="155"/>
      <c r="G49" s="155"/>
      <c r="H49" s="155"/>
      <c r="I49" s="155"/>
      <c r="J49" s="156"/>
      <c r="K49" s="156"/>
      <c r="L49" s="155"/>
      <c r="M49" s="155"/>
      <c r="N49" s="155" t="s">
        <v>1060</v>
      </c>
      <c r="O49" s="583"/>
      <c r="P49" s="155"/>
      <c r="Q49" s="155" t="s">
        <v>1064</v>
      </c>
      <c r="R49" s="4"/>
      <c r="S49" s="605"/>
    </row>
    <row r="50" spans="2:19" ht="17.25" customHeight="1">
      <c r="B50" s="175"/>
      <c r="C50" s="7"/>
      <c r="D50" s="185"/>
      <c r="E50" s="19" t="s">
        <v>1061</v>
      </c>
      <c r="F50" s="158"/>
      <c r="G50" s="158"/>
      <c r="H50" s="158">
        <f>R40</f>
        <v>13</v>
      </c>
      <c r="I50" s="158" t="s">
        <v>1062</v>
      </c>
      <c r="J50" s="159"/>
      <c r="K50" s="159"/>
      <c r="L50" s="158"/>
      <c r="M50" s="158"/>
      <c r="N50" s="158">
        <v>1.7</v>
      </c>
      <c r="O50" s="158" t="s">
        <v>1059</v>
      </c>
      <c r="P50" s="158" t="s">
        <v>1057</v>
      </c>
      <c r="Q50" s="158">
        <f>H50*N50</f>
        <v>22.099999999999998</v>
      </c>
      <c r="R50" s="19"/>
      <c r="S50" s="606"/>
    </row>
    <row r="51" spans="2:19" ht="17.25" customHeight="1">
      <c r="B51" s="174"/>
      <c r="C51" s="4"/>
      <c r="D51" s="184"/>
      <c r="E51" s="583"/>
      <c r="F51" s="155"/>
      <c r="G51" s="583"/>
      <c r="H51" s="155"/>
      <c r="I51" s="583"/>
      <c r="J51" s="156"/>
      <c r="K51" s="583"/>
      <c r="L51" s="155"/>
      <c r="M51" s="583"/>
      <c r="N51" s="155"/>
      <c r="O51" s="583"/>
      <c r="P51" s="155"/>
      <c r="Q51" s="155"/>
      <c r="R51" s="4"/>
      <c r="S51" s="605"/>
    </row>
    <row r="52" spans="2:19" ht="17.25" customHeight="1">
      <c r="B52" s="175"/>
      <c r="C52" s="7"/>
      <c r="D52" s="185"/>
      <c r="E52" s="19"/>
      <c r="F52" s="158"/>
      <c r="G52" s="158"/>
      <c r="H52" s="158"/>
      <c r="I52" s="158"/>
      <c r="J52" s="159"/>
      <c r="K52" s="158"/>
      <c r="L52" s="158"/>
      <c r="M52" s="158"/>
      <c r="N52" s="158"/>
      <c r="O52" s="158"/>
      <c r="P52" s="158"/>
      <c r="Q52" s="158"/>
      <c r="R52" s="19"/>
      <c r="S52" s="606"/>
    </row>
    <row r="53" spans="2:19" ht="17.25" customHeight="1">
      <c r="B53" s="174"/>
      <c r="C53" s="4"/>
      <c r="D53" s="184"/>
      <c r="E53" s="583"/>
      <c r="F53" s="155"/>
      <c r="G53" s="583"/>
      <c r="H53" s="155"/>
      <c r="I53" s="583"/>
      <c r="J53" s="156"/>
      <c r="K53" s="583"/>
      <c r="L53" s="155"/>
      <c r="M53" s="583"/>
      <c r="N53" s="155"/>
      <c r="O53" s="583"/>
      <c r="P53" s="155"/>
      <c r="Q53" s="155"/>
      <c r="R53" s="4"/>
      <c r="S53" s="605"/>
    </row>
    <row r="54" spans="2:19" ht="17.25" customHeight="1">
      <c r="B54" s="175"/>
      <c r="C54" s="7"/>
      <c r="D54" s="185"/>
      <c r="E54" s="19"/>
      <c r="F54" s="158"/>
      <c r="G54" s="158"/>
      <c r="H54" s="158"/>
      <c r="I54" s="158"/>
      <c r="J54" s="159"/>
      <c r="K54" s="158"/>
      <c r="L54" s="158"/>
      <c r="M54" s="158"/>
      <c r="N54" s="158"/>
      <c r="O54" s="158"/>
      <c r="P54" s="158"/>
      <c r="Q54" s="158"/>
      <c r="R54" s="19"/>
      <c r="S54" s="606"/>
    </row>
    <row r="55" spans="2:19" ht="17.25" customHeight="1">
      <c r="B55" s="174"/>
      <c r="C55" s="4"/>
      <c r="D55" s="184"/>
      <c r="E55" s="17"/>
      <c r="F55" s="155"/>
      <c r="G55" s="155"/>
      <c r="H55" s="155"/>
      <c r="I55" s="155"/>
      <c r="J55" s="156"/>
      <c r="K55" s="156"/>
      <c r="L55" s="155"/>
      <c r="M55" s="155"/>
      <c r="N55" s="155"/>
      <c r="O55" s="155"/>
      <c r="P55" s="155"/>
      <c r="Q55" s="155"/>
      <c r="R55" s="4"/>
      <c r="S55" s="6"/>
    </row>
    <row r="56" spans="2:19" ht="17.25" customHeight="1">
      <c r="B56" s="175"/>
      <c r="C56" s="7"/>
      <c r="D56" s="185"/>
      <c r="E56" s="19"/>
      <c r="F56" s="158"/>
      <c r="G56" s="158"/>
      <c r="H56" s="158"/>
      <c r="I56" s="158"/>
      <c r="J56" s="159"/>
      <c r="K56" s="159"/>
      <c r="L56" s="158"/>
      <c r="M56" s="158"/>
      <c r="N56" s="158"/>
      <c r="O56" s="158"/>
      <c r="P56" s="158"/>
      <c r="Q56" s="158"/>
      <c r="R56" s="19"/>
      <c r="S56" s="5"/>
    </row>
    <row r="57" spans="2:19" ht="17.25" customHeight="1">
      <c r="B57" s="174"/>
      <c r="C57" s="4"/>
      <c r="D57" s="184"/>
      <c r="E57" s="583"/>
      <c r="F57" s="155"/>
      <c r="G57" s="583"/>
      <c r="H57" s="155"/>
      <c r="I57" s="583"/>
      <c r="J57" s="156"/>
      <c r="K57" s="583"/>
      <c r="L57" s="155"/>
      <c r="M57" s="583"/>
      <c r="N57" s="155"/>
      <c r="O57" s="583"/>
      <c r="P57" s="155"/>
      <c r="Q57" s="155"/>
      <c r="R57" s="4"/>
      <c r="S57" s="6"/>
    </row>
    <row r="58" spans="2:19" ht="17.25" customHeight="1">
      <c r="B58" s="175"/>
      <c r="C58" s="7"/>
      <c r="D58" s="185"/>
      <c r="E58" s="19"/>
      <c r="F58" s="158"/>
      <c r="G58" s="158"/>
      <c r="H58" s="158"/>
      <c r="I58" s="158"/>
      <c r="J58" s="159"/>
      <c r="K58" s="158"/>
      <c r="L58" s="158"/>
      <c r="M58" s="158"/>
      <c r="N58" s="158"/>
      <c r="O58" s="158"/>
      <c r="P58" s="158"/>
      <c r="Q58" s="158"/>
      <c r="R58" s="19"/>
      <c r="S58" s="5"/>
    </row>
    <row r="59" spans="2:19" ht="17.25" customHeight="1">
      <c r="B59" s="174"/>
      <c r="C59" s="4"/>
      <c r="D59" s="4"/>
      <c r="E59" s="17"/>
      <c r="F59" s="155"/>
      <c r="G59" s="155"/>
      <c r="H59" s="155"/>
      <c r="I59" s="155"/>
      <c r="J59" s="156"/>
      <c r="K59" s="156"/>
      <c r="L59" s="155"/>
      <c r="M59" s="155"/>
      <c r="N59" s="155"/>
      <c r="O59" s="155"/>
      <c r="P59" s="155"/>
      <c r="Q59" s="155"/>
      <c r="R59" s="4"/>
      <c r="S59" s="6"/>
    </row>
    <row r="60" spans="2:19" ht="17.25" customHeight="1">
      <c r="B60" s="175"/>
      <c r="C60" s="7"/>
      <c r="D60" s="7"/>
      <c r="E60" s="19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7"/>
      <c r="S60" s="5"/>
    </row>
    <row r="61" spans="2:19" ht="17.25" customHeight="1">
      <c r="B61" s="174"/>
      <c r="C61" s="4"/>
      <c r="D61" s="184"/>
      <c r="E61" s="17"/>
      <c r="F61" s="155"/>
      <c r="G61" s="155"/>
      <c r="H61" s="155"/>
      <c r="I61" s="155"/>
      <c r="J61" s="156"/>
      <c r="K61" s="156"/>
      <c r="L61" s="155"/>
      <c r="M61" s="155"/>
      <c r="N61" s="155"/>
      <c r="O61" s="155"/>
      <c r="P61" s="155"/>
      <c r="Q61" s="155"/>
      <c r="R61" s="4"/>
      <c r="S61" s="6"/>
    </row>
    <row r="62" spans="2:19" ht="17.25" customHeight="1">
      <c r="B62" s="175"/>
      <c r="C62" s="7"/>
      <c r="D62" s="185"/>
      <c r="E62" s="19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7"/>
      <c r="S62" s="5"/>
    </row>
    <row r="63" spans="2:19" ht="17.25" customHeight="1">
      <c r="B63" s="174"/>
      <c r="C63" s="4"/>
      <c r="D63" s="184"/>
      <c r="E63" s="17"/>
      <c r="F63" s="155"/>
      <c r="G63" s="155"/>
      <c r="H63" s="155"/>
      <c r="I63" s="155"/>
      <c r="J63" s="156"/>
      <c r="K63" s="156"/>
      <c r="L63" s="155"/>
      <c r="M63" s="155"/>
      <c r="N63" s="155"/>
      <c r="O63" s="155"/>
      <c r="P63" s="155"/>
      <c r="Q63" s="155"/>
      <c r="R63" s="4"/>
      <c r="S63" s="6"/>
    </row>
    <row r="64" spans="2:19" ht="17.25" customHeight="1">
      <c r="B64" s="175"/>
      <c r="C64" s="7"/>
      <c r="D64" s="185"/>
      <c r="E64" s="19"/>
      <c r="F64" s="158"/>
      <c r="G64" s="158"/>
      <c r="H64" s="158"/>
      <c r="I64" s="158"/>
      <c r="J64" s="159"/>
      <c r="K64" s="159"/>
      <c r="L64" s="158"/>
      <c r="M64" s="158"/>
      <c r="N64" s="158"/>
      <c r="O64" s="158"/>
      <c r="P64" s="158"/>
      <c r="Q64" s="158"/>
      <c r="R64" s="7"/>
      <c r="S64" s="5"/>
    </row>
    <row r="65" spans="1:20" ht="45" customHeight="1">
      <c r="A65" s="167"/>
      <c r="B65" s="168" t="s">
        <v>74</v>
      </c>
      <c r="C65" s="168"/>
      <c r="E65" s="166" t="s">
        <v>62</v>
      </c>
      <c r="F65" s="169" t="str">
        <f>F2</f>
        <v>沖縄県立芸術大学美術棟空調設備改修工事</v>
      </c>
      <c r="G65" s="166"/>
      <c r="H65" s="166"/>
      <c r="I65" s="166"/>
      <c r="S65" s="166">
        <f>S2+1</f>
        <v>2</v>
      </c>
    </row>
    <row r="66" spans="1:20" ht="17.25" customHeight="1">
      <c r="B66" s="163"/>
      <c r="C66" s="163"/>
      <c r="D66" s="163"/>
      <c r="E66" s="1762" t="s">
        <v>146</v>
      </c>
      <c r="F66" s="1765"/>
      <c r="G66" s="1765"/>
      <c r="H66" s="1765"/>
      <c r="I66" s="1765"/>
      <c r="J66" s="1765"/>
      <c r="K66" s="1765"/>
      <c r="L66" s="1765"/>
      <c r="M66" s="1765"/>
      <c r="N66" s="1765"/>
      <c r="O66" s="1765"/>
      <c r="P66" s="1765"/>
      <c r="Q66" s="1766"/>
      <c r="R66" s="157"/>
      <c r="S66" s="157"/>
      <c r="T66" s="172"/>
    </row>
    <row r="67" spans="1:20" ht="17.25" customHeight="1">
      <c r="B67" s="160"/>
      <c r="C67" s="160" t="s">
        <v>51</v>
      </c>
      <c r="D67" s="160" t="s">
        <v>60</v>
      </c>
      <c r="E67" s="173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1"/>
      <c r="R67" s="160" t="s">
        <v>52</v>
      </c>
      <c r="S67" s="160" t="s">
        <v>63</v>
      </c>
      <c r="T67" s="172"/>
    </row>
    <row r="68" spans="1:20" ht="17.25" customHeight="1">
      <c r="B68" s="1033" t="s">
        <v>813</v>
      </c>
      <c r="C68" s="202" t="s">
        <v>814</v>
      </c>
      <c r="D68" s="202"/>
      <c r="E68" s="17"/>
      <c r="F68" s="155"/>
      <c r="G68" s="155"/>
      <c r="H68" s="155"/>
      <c r="I68" s="155"/>
      <c r="J68" s="156"/>
      <c r="K68" s="156"/>
      <c r="L68" s="155"/>
      <c r="M68" s="155"/>
      <c r="N68" s="155"/>
      <c r="O68" s="155"/>
      <c r="P68" s="155"/>
      <c r="Q68" s="155"/>
      <c r="R68" s="4"/>
      <c r="S68" s="6"/>
    </row>
    <row r="69" spans="1:20" ht="17.25" customHeight="1">
      <c r="B69" s="199">
        <v>1</v>
      </c>
      <c r="C69" s="198" t="s">
        <v>866</v>
      </c>
      <c r="D69" s="198"/>
      <c r="E69" s="19"/>
      <c r="F69" s="158"/>
      <c r="G69" s="158"/>
      <c r="H69" s="158"/>
      <c r="I69" s="158"/>
      <c r="J69" s="159"/>
      <c r="K69" s="159"/>
      <c r="L69" s="158"/>
      <c r="M69" s="158"/>
      <c r="N69" s="158"/>
      <c r="O69" s="158"/>
      <c r="P69" s="158"/>
      <c r="Q69" s="158"/>
      <c r="R69" s="19"/>
      <c r="S69" s="5"/>
    </row>
    <row r="70" spans="1:20" ht="17.25" customHeight="1">
      <c r="B70" s="203"/>
      <c r="C70" s="940"/>
      <c r="D70" s="940"/>
      <c r="E70" s="17"/>
      <c r="F70" s="155"/>
      <c r="G70" s="155"/>
      <c r="H70" s="155"/>
      <c r="I70" s="155"/>
      <c r="J70" s="156"/>
      <c r="K70" s="156"/>
      <c r="L70" s="155"/>
      <c r="M70" s="155"/>
      <c r="N70" s="155"/>
      <c r="O70" s="155"/>
      <c r="P70" s="155"/>
      <c r="Q70" s="155"/>
      <c r="R70" s="4"/>
      <c r="S70" s="201"/>
    </row>
    <row r="71" spans="1:20" ht="17.25" customHeight="1">
      <c r="B71" s="199"/>
      <c r="C71" s="941" t="s">
        <v>820</v>
      </c>
      <c r="D71" s="941" t="s">
        <v>832</v>
      </c>
      <c r="E71" s="19">
        <v>2</v>
      </c>
      <c r="F71" s="158">
        <v>2</v>
      </c>
      <c r="G71" s="158">
        <v>2</v>
      </c>
      <c r="H71" s="158">
        <v>2</v>
      </c>
      <c r="I71" s="158"/>
      <c r="J71" s="159"/>
      <c r="K71" s="159"/>
      <c r="L71" s="158"/>
      <c r="M71" s="158"/>
      <c r="N71" s="158"/>
      <c r="O71" s="158"/>
      <c r="P71" s="158"/>
      <c r="Q71" s="158"/>
      <c r="R71" s="19">
        <f>SUM(E70:Q71)</f>
        <v>8</v>
      </c>
      <c r="S71" s="197" t="s">
        <v>143</v>
      </c>
    </row>
    <row r="72" spans="1:20" ht="17.25" customHeight="1">
      <c r="B72" s="203"/>
      <c r="C72" s="202"/>
      <c r="D72" s="202"/>
      <c r="E72" s="17"/>
      <c r="F72" s="155"/>
      <c r="G72" s="155"/>
      <c r="H72" s="155"/>
      <c r="I72" s="155"/>
      <c r="J72" s="156"/>
      <c r="K72" s="156"/>
      <c r="L72" s="155"/>
      <c r="M72" s="155"/>
      <c r="N72" s="155"/>
      <c r="O72" s="155"/>
      <c r="P72" s="155"/>
      <c r="Q72" s="155"/>
      <c r="R72" s="4"/>
      <c r="S72" s="201"/>
    </row>
    <row r="73" spans="1:20" ht="17.25" customHeight="1">
      <c r="B73" s="199"/>
      <c r="C73" s="198" t="s">
        <v>833</v>
      </c>
      <c r="D73" s="198" t="s">
        <v>834</v>
      </c>
      <c r="E73" s="19">
        <v>2</v>
      </c>
      <c r="F73" s="158">
        <v>2</v>
      </c>
      <c r="G73" s="158">
        <v>2</v>
      </c>
      <c r="H73" s="158">
        <v>2</v>
      </c>
      <c r="I73" s="158"/>
      <c r="J73" s="159"/>
      <c r="K73" s="159"/>
      <c r="L73" s="158"/>
      <c r="M73" s="158"/>
      <c r="N73" s="158"/>
      <c r="O73" s="158"/>
      <c r="P73" s="158"/>
      <c r="Q73" s="158"/>
      <c r="R73" s="19">
        <f>SUM(E72:Q73)</f>
        <v>8</v>
      </c>
      <c r="S73" s="197" t="s">
        <v>143</v>
      </c>
    </row>
    <row r="74" spans="1:20" ht="17.25" customHeight="1">
      <c r="B74" s="203"/>
      <c r="C74" s="202"/>
      <c r="D74" s="202"/>
      <c r="E74" s="155"/>
      <c r="F74" s="155"/>
      <c r="G74" s="155"/>
      <c r="H74" s="155"/>
      <c r="I74" s="155"/>
      <c r="J74" s="156"/>
      <c r="K74" s="156"/>
      <c r="L74" s="155"/>
      <c r="M74" s="155"/>
      <c r="N74" s="155"/>
      <c r="O74" s="155"/>
      <c r="P74" s="155"/>
      <c r="Q74" s="155"/>
      <c r="R74" s="4"/>
      <c r="S74" s="201"/>
    </row>
    <row r="75" spans="1:20" ht="17.25" customHeight="1">
      <c r="B75" s="199"/>
      <c r="C75" s="198" t="s">
        <v>821</v>
      </c>
      <c r="D75" s="198" t="s">
        <v>831</v>
      </c>
      <c r="E75" s="158">
        <v>4</v>
      </c>
      <c r="F75" s="158">
        <v>6</v>
      </c>
      <c r="G75" s="158">
        <v>4</v>
      </c>
      <c r="H75" s="158">
        <v>4</v>
      </c>
      <c r="I75" s="158"/>
      <c r="J75" s="159"/>
      <c r="K75" s="159"/>
      <c r="L75" s="158"/>
      <c r="M75" s="158"/>
      <c r="N75" s="158"/>
      <c r="O75" s="158"/>
      <c r="P75" s="158"/>
      <c r="Q75" s="158"/>
      <c r="R75" s="19">
        <f>SUM(E74:Q75)</f>
        <v>18</v>
      </c>
      <c r="S75" s="197" t="s">
        <v>143</v>
      </c>
    </row>
    <row r="76" spans="1:20" ht="17.25" customHeight="1">
      <c r="B76" s="203"/>
      <c r="C76" s="202"/>
      <c r="D76" s="202" t="s">
        <v>829</v>
      </c>
      <c r="E76" s="17"/>
      <c r="F76" s="155"/>
      <c r="G76" s="155"/>
      <c r="H76" s="155"/>
      <c r="I76" s="155"/>
      <c r="J76" s="156"/>
      <c r="K76" s="156"/>
      <c r="L76" s="155"/>
      <c r="M76" s="155"/>
      <c r="N76" s="155"/>
      <c r="O76" s="155"/>
      <c r="P76" s="155"/>
      <c r="Q76" s="155"/>
      <c r="R76" s="4"/>
      <c r="S76" s="201"/>
    </row>
    <row r="77" spans="1:20" ht="17.25" customHeight="1">
      <c r="B77" s="199"/>
      <c r="C77" s="198" t="s">
        <v>822</v>
      </c>
      <c r="D77" s="198" t="s">
        <v>830</v>
      </c>
      <c r="E77" s="19">
        <v>2</v>
      </c>
      <c r="F77" s="158">
        <v>2</v>
      </c>
      <c r="G77" s="158">
        <v>2</v>
      </c>
      <c r="H77" s="158">
        <v>2</v>
      </c>
      <c r="I77" s="158"/>
      <c r="J77" s="159"/>
      <c r="K77" s="159"/>
      <c r="L77" s="158"/>
      <c r="M77" s="158"/>
      <c r="N77" s="158"/>
      <c r="O77" s="158"/>
      <c r="P77" s="158"/>
      <c r="Q77" s="158"/>
      <c r="R77" s="19">
        <f>SUM(E76:Q77)</f>
        <v>8</v>
      </c>
      <c r="S77" s="197" t="s">
        <v>143</v>
      </c>
    </row>
    <row r="78" spans="1:20" ht="17.25" customHeight="1">
      <c r="B78" s="203"/>
      <c r="C78" s="940"/>
      <c r="D78" s="940"/>
      <c r="E78" s="17"/>
      <c r="F78" s="155"/>
      <c r="G78" s="155"/>
      <c r="H78" s="155"/>
      <c r="I78" s="155"/>
      <c r="J78" s="156"/>
      <c r="K78" s="156"/>
      <c r="L78" s="155"/>
      <c r="M78" s="155"/>
      <c r="N78" s="155"/>
      <c r="O78" s="155"/>
      <c r="P78" s="155"/>
      <c r="Q78" s="155"/>
      <c r="R78" s="4"/>
      <c r="S78" s="201"/>
    </row>
    <row r="79" spans="1:20" ht="17.25" customHeight="1">
      <c r="B79" s="199"/>
      <c r="C79" s="941" t="s">
        <v>823</v>
      </c>
      <c r="D79" s="941" t="s">
        <v>828</v>
      </c>
      <c r="E79" s="19">
        <v>2</v>
      </c>
      <c r="F79" s="158">
        <v>2</v>
      </c>
      <c r="G79" s="158">
        <v>2</v>
      </c>
      <c r="H79" s="158">
        <v>2</v>
      </c>
      <c r="I79" s="158"/>
      <c r="J79" s="159"/>
      <c r="K79" s="159"/>
      <c r="L79" s="158"/>
      <c r="M79" s="158"/>
      <c r="N79" s="158"/>
      <c r="O79" s="158"/>
      <c r="P79" s="158"/>
      <c r="Q79" s="158"/>
      <c r="R79" s="19">
        <f>SUM(E78:Q79)</f>
        <v>8</v>
      </c>
      <c r="S79" s="197" t="s">
        <v>143</v>
      </c>
    </row>
    <row r="80" spans="1:20" ht="17.25" customHeight="1">
      <c r="B80" s="203"/>
      <c r="C80" s="202"/>
      <c r="D80" s="202"/>
      <c r="E80" s="17"/>
      <c r="F80" s="155"/>
      <c r="G80" s="155"/>
      <c r="H80" s="155"/>
      <c r="I80" s="155"/>
      <c r="J80" s="156"/>
      <c r="K80" s="156"/>
      <c r="L80" s="155"/>
      <c r="M80" s="155"/>
      <c r="N80" s="155"/>
      <c r="O80" s="155"/>
      <c r="P80" s="155"/>
      <c r="Q80" s="155"/>
      <c r="R80" s="4"/>
      <c r="S80" s="201"/>
    </row>
    <row r="81" spans="2:19" ht="17.25" customHeight="1">
      <c r="B81" s="199"/>
      <c r="C81" s="198" t="s">
        <v>824</v>
      </c>
      <c r="D81" s="198" t="s">
        <v>826</v>
      </c>
      <c r="E81" s="19">
        <v>3</v>
      </c>
      <c r="F81" s="158">
        <v>4</v>
      </c>
      <c r="G81" s="158">
        <v>3</v>
      </c>
      <c r="H81" s="158">
        <v>3</v>
      </c>
      <c r="I81" s="158"/>
      <c r="J81" s="159"/>
      <c r="K81" s="159"/>
      <c r="L81" s="158"/>
      <c r="M81" s="158"/>
      <c r="N81" s="158"/>
      <c r="O81" s="158"/>
      <c r="P81" s="158"/>
      <c r="Q81" s="158"/>
      <c r="R81" s="19">
        <f>SUM(E80:Q81)</f>
        <v>13</v>
      </c>
      <c r="S81" s="197" t="s">
        <v>143</v>
      </c>
    </row>
    <row r="82" spans="2:19" ht="17.25" customHeight="1">
      <c r="B82" s="203"/>
      <c r="C82" s="940"/>
      <c r="D82" s="940"/>
      <c r="E82" s="17"/>
      <c r="F82" s="155"/>
      <c r="G82" s="155"/>
      <c r="H82" s="155"/>
      <c r="I82" s="155"/>
      <c r="J82" s="156"/>
      <c r="K82" s="156"/>
      <c r="L82" s="155"/>
      <c r="M82" s="155"/>
      <c r="N82" s="155"/>
      <c r="O82" s="155"/>
      <c r="P82" s="155"/>
      <c r="Q82" s="155"/>
      <c r="R82" s="4"/>
      <c r="S82" s="605"/>
    </row>
    <row r="83" spans="2:19" ht="17.25" customHeight="1">
      <c r="B83" s="199"/>
      <c r="C83" s="941" t="s">
        <v>825</v>
      </c>
      <c r="D83" s="941" t="s">
        <v>827</v>
      </c>
      <c r="E83" s="19">
        <v>2</v>
      </c>
      <c r="F83" s="158">
        <v>2</v>
      </c>
      <c r="G83" s="158"/>
      <c r="H83" s="158"/>
      <c r="I83" s="158"/>
      <c r="J83" s="159"/>
      <c r="K83" s="159"/>
      <c r="L83" s="158"/>
      <c r="M83" s="158"/>
      <c r="N83" s="158"/>
      <c r="O83" s="158"/>
      <c r="P83" s="158"/>
      <c r="Q83" s="158"/>
      <c r="R83" s="19">
        <f>SUM(E82:Q83)</f>
        <v>4</v>
      </c>
      <c r="S83" s="606" t="s">
        <v>105</v>
      </c>
    </row>
    <row r="84" spans="2:19" ht="17.25" customHeight="1">
      <c r="B84" s="203"/>
      <c r="C84" s="1034"/>
      <c r="D84" s="940"/>
      <c r="E84" s="17"/>
      <c r="F84" s="155"/>
      <c r="G84" s="155"/>
      <c r="H84" s="155"/>
      <c r="I84" s="155"/>
      <c r="J84" s="156"/>
      <c r="K84" s="156"/>
      <c r="L84" s="155"/>
      <c r="M84" s="155"/>
      <c r="N84" s="155"/>
      <c r="O84" s="155"/>
      <c r="P84" s="155"/>
      <c r="Q84" s="155"/>
      <c r="R84" s="4"/>
      <c r="S84" s="605"/>
    </row>
    <row r="85" spans="2:19" ht="17.25" customHeight="1">
      <c r="B85" s="199"/>
      <c r="C85" s="198" t="s">
        <v>841</v>
      </c>
      <c r="D85" s="941" t="s">
        <v>842</v>
      </c>
      <c r="E85" s="19">
        <v>3</v>
      </c>
      <c r="F85" s="158">
        <v>4</v>
      </c>
      <c r="G85" s="158">
        <v>3</v>
      </c>
      <c r="H85" s="158">
        <v>3</v>
      </c>
      <c r="I85" s="158"/>
      <c r="J85" s="159"/>
      <c r="K85" s="159"/>
      <c r="L85" s="158"/>
      <c r="M85" s="158"/>
      <c r="N85" s="158"/>
      <c r="O85" s="158"/>
      <c r="P85" s="158"/>
      <c r="Q85" s="158"/>
      <c r="R85" s="19">
        <f>SUM(E84:Q85)</f>
        <v>13</v>
      </c>
      <c r="S85" s="606" t="s">
        <v>143</v>
      </c>
    </row>
    <row r="86" spans="2:19" ht="17.25" customHeight="1">
      <c r="B86" s="203"/>
      <c r="C86" s="940"/>
      <c r="D86" s="940" t="s">
        <v>836</v>
      </c>
      <c r="E86" s="17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4"/>
      <c r="S86" s="605"/>
    </row>
    <row r="87" spans="2:19" ht="17.25" customHeight="1">
      <c r="B87" s="199"/>
      <c r="C87" s="941" t="s">
        <v>835</v>
      </c>
      <c r="D87" s="941" t="s">
        <v>837</v>
      </c>
      <c r="E87" s="19">
        <v>2</v>
      </c>
      <c r="F87" s="158"/>
      <c r="G87" s="158"/>
      <c r="H87" s="158"/>
      <c r="I87" s="158"/>
      <c r="J87" s="159"/>
      <c r="K87" s="159"/>
      <c r="L87" s="158"/>
      <c r="M87" s="158"/>
      <c r="N87" s="158"/>
      <c r="O87" s="158"/>
      <c r="P87" s="158"/>
      <c r="Q87" s="158"/>
      <c r="R87" s="19">
        <f>SUM(E86:Q87)</f>
        <v>2</v>
      </c>
      <c r="S87" s="606" t="s">
        <v>84</v>
      </c>
    </row>
    <row r="88" spans="2:19" ht="17.25" customHeight="1">
      <c r="B88" s="203"/>
      <c r="C88" s="202"/>
      <c r="D88" s="202" t="s">
        <v>839</v>
      </c>
      <c r="E88" s="155"/>
      <c r="F88" s="155"/>
      <c r="G88" s="155"/>
      <c r="H88" s="155"/>
      <c r="I88" s="155"/>
      <c r="J88" s="156"/>
      <c r="K88" s="156"/>
      <c r="L88" s="155"/>
      <c r="M88" s="155"/>
      <c r="N88" s="155"/>
      <c r="O88" s="155"/>
      <c r="P88" s="155"/>
      <c r="Q88" s="155"/>
      <c r="R88" s="4"/>
      <c r="S88" s="201"/>
    </row>
    <row r="89" spans="2:19" ht="17.25" customHeight="1">
      <c r="B89" s="199"/>
      <c r="C89" s="198" t="s">
        <v>838</v>
      </c>
      <c r="D89" s="198" t="s">
        <v>840</v>
      </c>
      <c r="E89" s="158">
        <v>1</v>
      </c>
      <c r="F89" s="158"/>
      <c r="G89" s="158"/>
      <c r="H89" s="158"/>
      <c r="I89" s="158"/>
      <c r="J89" s="159"/>
      <c r="K89" s="159"/>
      <c r="L89" s="158"/>
      <c r="M89" s="158"/>
      <c r="N89" s="158"/>
      <c r="O89" s="158"/>
      <c r="P89" s="158"/>
      <c r="Q89" s="158"/>
      <c r="R89" s="19">
        <f>SUM(E88:Q89)</f>
        <v>1</v>
      </c>
      <c r="S89" s="197" t="s">
        <v>84</v>
      </c>
    </row>
    <row r="90" spans="2:19" ht="17.25" customHeight="1">
      <c r="B90" s="203"/>
      <c r="C90" s="202"/>
      <c r="D90" s="202"/>
      <c r="E90" s="17"/>
      <c r="F90" s="155"/>
      <c r="G90" s="155"/>
      <c r="H90" s="155"/>
      <c r="I90" s="155"/>
      <c r="J90" s="156"/>
      <c r="K90" s="156"/>
      <c r="L90" s="155"/>
      <c r="M90" s="155"/>
      <c r="N90" s="155"/>
      <c r="O90" s="155"/>
      <c r="P90" s="155"/>
      <c r="Q90" s="155"/>
      <c r="R90" s="4"/>
      <c r="S90" s="201"/>
    </row>
    <row r="91" spans="2:19" ht="17.25" customHeight="1">
      <c r="B91" s="199"/>
      <c r="C91" s="198"/>
      <c r="D91" s="198"/>
      <c r="E91" s="19"/>
      <c r="F91" s="158"/>
      <c r="G91" s="158"/>
      <c r="H91" s="158"/>
      <c r="I91" s="158"/>
      <c r="J91" s="159"/>
      <c r="K91" s="159"/>
      <c r="L91" s="158"/>
      <c r="M91" s="158"/>
      <c r="N91" s="158"/>
      <c r="O91" s="158"/>
      <c r="P91" s="158"/>
      <c r="Q91" s="158"/>
      <c r="R91" s="19"/>
      <c r="S91" s="197"/>
    </row>
    <row r="92" spans="2:19" ht="17.25" customHeight="1">
      <c r="B92" s="203"/>
      <c r="C92" s="940"/>
      <c r="D92" s="940"/>
      <c r="E92" s="17"/>
      <c r="F92" s="155"/>
      <c r="G92" s="155"/>
      <c r="H92" s="155"/>
      <c r="I92" s="155"/>
      <c r="J92" s="156"/>
      <c r="K92" s="156"/>
      <c r="L92" s="155"/>
      <c r="M92" s="155"/>
      <c r="N92" s="155"/>
      <c r="O92" s="155"/>
      <c r="P92" s="155"/>
      <c r="Q92" s="155"/>
      <c r="R92" s="4"/>
      <c r="S92" s="605"/>
    </row>
    <row r="93" spans="2:19" ht="17.25" customHeight="1">
      <c r="B93" s="199"/>
      <c r="C93" s="1035" t="s">
        <v>852</v>
      </c>
      <c r="D93" s="941"/>
      <c r="E93" s="19"/>
      <c r="F93" s="158"/>
      <c r="G93" s="158"/>
      <c r="H93" s="158"/>
      <c r="I93" s="158"/>
      <c r="J93" s="159"/>
      <c r="K93" s="159"/>
      <c r="L93" s="158"/>
      <c r="M93" s="158"/>
      <c r="N93" s="158"/>
      <c r="O93" s="158"/>
      <c r="P93" s="158"/>
      <c r="Q93" s="158"/>
      <c r="R93" s="19"/>
      <c r="S93" s="606"/>
    </row>
    <row r="94" spans="2:19" ht="17.25" customHeight="1">
      <c r="B94" s="203"/>
      <c r="C94" s="202" t="s">
        <v>843</v>
      </c>
      <c r="D94" s="202"/>
      <c r="E94" s="17"/>
      <c r="F94" s="155"/>
      <c r="G94" s="155"/>
      <c r="H94" s="155"/>
      <c r="I94" s="155"/>
      <c r="J94" s="156"/>
      <c r="K94" s="156"/>
      <c r="L94" s="155"/>
      <c r="M94" s="155"/>
      <c r="N94" s="155"/>
      <c r="O94" s="155"/>
      <c r="P94" s="155"/>
      <c r="Q94" s="155"/>
      <c r="R94" s="4"/>
      <c r="S94" s="201"/>
    </row>
    <row r="95" spans="2:19" ht="17.25" customHeight="1">
      <c r="B95" s="199"/>
      <c r="C95" s="198" t="s">
        <v>1001</v>
      </c>
      <c r="D95" s="198" t="s">
        <v>853</v>
      </c>
      <c r="E95" s="19">
        <v>1.25</v>
      </c>
      <c r="F95" s="158"/>
      <c r="G95" s="158"/>
      <c r="H95" s="158"/>
      <c r="I95" s="158"/>
      <c r="J95" s="159"/>
      <c r="K95" s="159"/>
      <c r="L95" s="158"/>
      <c r="M95" s="158"/>
      <c r="N95" s="158"/>
      <c r="O95" s="158"/>
      <c r="P95" s="158"/>
      <c r="Q95" s="158"/>
      <c r="R95" s="19">
        <f>SUM(E94:Q95)</f>
        <v>1.25</v>
      </c>
      <c r="S95" s="197" t="s">
        <v>145</v>
      </c>
    </row>
    <row r="96" spans="2:19" ht="17.25" customHeight="1">
      <c r="B96" s="203"/>
      <c r="C96" s="202"/>
      <c r="D96" s="202"/>
      <c r="E96" s="17"/>
      <c r="F96" s="155"/>
      <c r="G96" s="155"/>
      <c r="H96" s="155"/>
      <c r="I96" s="155"/>
      <c r="J96" s="156"/>
      <c r="K96" s="156"/>
      <c r="L96" s="155"/>
      <c r="M96" s="155"/>
      <c r="N96" s="155"/>
      <c r="O96" s="155"/>
      <c r="P96" s="155"/>
      <c r="Q96" s="155"/>
      <c r="R96" s="4"/>
      <c r="S96" s="201"/>
    </row>
    <row r="97" spans="1:19" ht="17.25" customHeight="1">
      <c r="B97" s="199"/>
      <c r="C97" s="1036" t="s">
        <v>851</v>
      </c>
      <c r="D97" s="198" t="s">
        <v>1003</v>
      </c>
      <c r="E97" s="19">
        <v>13.78</v>
      </c>
      <c r="F97" s="158">
        <v>3.9</v>
      </c>
      <c r="G97" s="158">
        <v>3.5</v>
      </c>
      <c r="H97" s="158">
        <v>1.1399999999999999</v>
      </c>
      <c r="I97" s="158"/>
      <c r="J97" s="159"/>
      <c r="K97" s="159"/>
      <c r="L97" s="158"/>
      <c r="M97" s="158"/>
      <c r="N97" s="158"/>
      <c r="O97" s="158"/>
      <c r="P97" s="158"/>
      <c r="Q97" s="158"/>
      <c r="R97" s="19">
        <f>SUM(E96:Q97)</f>
        <v>22.32</v>
      </c>
      <c r="S97" s="197" t="s">
        <v>145</v>
      </c>
    </row>
    <row r="98" spans="1:19" ht="17.25" customHeight="1">
      <c r="B98" s="1037"/>
      <c r="C98" s="202"/>
      <c r="D98" s="202"/>
      <c r="E98" s="17"/>
      <c r="F98" s="155"/>
      <c r="G98" s="155"/>
      <c r="H98" s="155"/>
      <c r="I98" s="155"/>
      <c r="J98" s="156"/>
      <c r="K98" s="156"/>
      <c r="L98" s="155"/>
      <c r="M98" s="155"/>
      <c r="N98" s="155"/>
      <c r="O98" s="155"/>
      <c r="P98" s="155"/>
      <c r="Q98" s="155"/>
      <c r="R98" s="4"/>
      <c r="S98" s="201"/>
    </row>
    <row r="99" spans="1:19" ht="17.25" customHeight="1">
      <c r="B99" s="1038"/>
      <c r="C99" s="1036" t="s">
        <v>851</v>
      </c>
      <c r="D99" s="198" t="s">
        <v>1027</v>
      </c>
      <c r="E99" s="19"/>
      <c r="F99" s="158"/>
      <c r="G99" s="158">
        <v>3.9</v>
      </c>
      <c r="H99" s="158">
        <v>3.5</v>
      </c>
      <c r="I99" s="158"/>
      <c r="J99" s="159"/>
      <c r="K99" s="159"/>
      <c r="L99" s="158"/>
      <c r="M99" s="158"/>
      <c r="N99" s="158"/>
      <c r="O99" s="158"/>
      <c r="P99" s="158"/>
      <c r="Q99" s="158"/>
      <c r="R99" s="19">
        <f>SUM(E98:Q99)</f>
        <v>7.4</v>
      </c>
      <c r="S99" s="197" t="s">
        <v>145</v>
      </c>
    </row>
    <row r="100" spans="1:19" ht="17.25" customHeight="1">
      <c r="A100" s="176"/>
      <c r="B100" s="203"/>
      <c r="C100" s="202"/>
      <c r="D100" s="202"/>
      <c r="E100" s="17"/>
      <c r="F100" s="155"/>
      <c r="G100" s="155"/>
      <c r="H100" s="155"/>
      <c r="I100" s="155"/>
      <c r="J100" s="156"/>
      <c r="K100" s="156"/>
      <c r="L100" s="155"/>
      <c r="M100" s="155"/>
      <c r="N100" s="155"/>
      <c r="O100" s="155"/>
      <c r="P100" s="155"/>
      <c r="Q100" s="155"/>
      <c r="R100" s="4"/>
      <c r="S100" s="201"/>
    </row>
    <row r="101" spans="1:19" ht="17.25" customHeight="1">
      <c r="A101" s="177"/>
      <c r="B101" s="199"/>
      <c r="C101" s="1036" t="s">
        <v>851</v>
      </c>
      <c r="D101" s="198" t="s">
        <v>845</v>
      </c>
      <c r="E101" s="19">
        <v>77.709999999999994</v>
      </c>
      <c r="F101" s="158">
        <v>13.78</v>
      </c>
      <c r="G101" s="158">
        <v>0.36</v>
      </c>
      <c r="H101" s="158">
        <v>7.44</v>
      </c>
      <c r="I101" s="158"/>
      <c r="J101" s="159"/>
      <c r="K101" s="159"/>
      <c r="L101" s="158"/>
      <c r="M101" s="158"/>
      <c r="N101" s="158"/>
      <c r="O101" s="158"/>
      <c r="P101" s="158"/>
      <c r="Q101" s="158"/>
      <c r="R101" s="19">
        <f>SUM(E100:Q101)</f>
        <v>99.289999999999992</v>
      </c>
      <c r="S101" s="197" t="s">
        <v>145</v>
      </c>
    </row>
    <row r="102" spans="1:19" ht="17.25" customHeight="1">
      <c r="A102" s="172"/>
      <c r="B102" s="203"/>
      <c r="C102" s="202"/>
      <c r="D102" s="202"/>
      <c r="E102" s="155"/>
      <c r="F102" s="155"/>
      <c r="G102" s="155"/>
      <c r="H102" s="155"/>
      <c r="I102" s="155"/>
      <c r="J102" s="156"/>
      <c r="K102" s="156"/>
      <c r="L102" s="155"/>
      <c r="M102" s="155"/>
      <c r="N102" s="155"/>
      <c r="O102" s="155"/>
      <c r="P102" s="155"/>
      <c r="Q102" s="155"/>
      <c r="R102" s="4"/>
      <c r="S102" s="201"/>
    </row>
    <row r="103" spans="1:19" ht="17.25" customHeight="1">
      <c r="B103" s="199"/>
      <c r="C103" s="1036" t="s">
        <v>851</v>
      </c>
      <c r="D103" s="198" t="s">
        <v>844</v>
      </c>
      <c r="E103" s="158">
        <v>2.2599999999999998</v>
      </c>
      <c r="F103" s="158">
        <v>3.9</v>
      </c>
      <c r="G103" s="158">
        <v>3.9</v>
      </c>
      <c r="H103" s="158">
        <v>3.9</v>
      </c>
      <c r="I103" s="158"/>
      <c r="J103" s="159"/>
      <c r="K103" s="159"/>
      <c r="L103" s="158"/>
      <c r="M103" s="158"/>
      <c r="N103" s="158"/>
      <c r="O103" s="158"/>
      <c r="P103" s="158"/>
      <c r="Q103" s="158"/>
      <c r="R103" s="19">
        <f>SUM(E102:Q103)</f>
        <v>13.96</v>
      </c>
      <c r="S103" s="197" t="s">
        <v>145</v>
      </c>
    </row>
    <row r="104" spans="1:19" ht="17.25" customHeight="1">
      <c r="B104" s="203"/>
      <c r="C104" s="202"/>
      <c r="D104" s="202"/>
      <c r="E104" s="17"/>
      <c r="F104" s="155"/>
      <c r="G104" s="155"/>
      <c r="H104" s="155"/>
      <c r="I104" s="155"/>
      <c r="J104" s="156"/>
      <c r="K104" s="156"/>
      <c r="L104" s="155"/>
      <c r="M104" s="155"/>
      <c r="N104" s="155"/>
      <c r="O104" s="155"/>
      <c r="P104" s="155"/>
      <c r="Q104" s="155"/>
      <c r="R104" s="4"/>
      <c r="S104" s="201"/>
    </row>
    <row r="105" spans="1:19" ht="17.25" customHeight="1">
      <c r="B105" s="199"/>
      <c r="C105" s="1036" t="s">
        <v>851</v>
      </c>
      <c r="D105" s="198" t="s">
        <v>846</v>
      </c>
      <c r="E105" s="19">
        <v>0.62</v>
      </c>
      <c r="F105" s="158">
        <v>3.9</v>
      </c>
      <c r="G105" s="158">
        <v>3.67</v>
      </c>
      <c r="H105" s="158">
        <v>0.77</v>
      </c>
      <c r="I105" s="158">
        <v>0.77</v>
      </c>
      <c r="J105" s="159"/>
      <c r="K105" s="159"/>
      <c r="L105" s="158"/>
      <c r="M105" s="158"/>
      <c r="N105" s="158"/>
      <c r="O105" s="158"/>
      <c r="P105" s="158"/>
      <c r="Q105" s="158"/>
      <c r="R105" s="19">
        <f>SUM(E104:Q105)</f>
        <v>9.7299999999999986</v>
      </c>
      <c r="S105" s="197" t="s">
        <v>145</v>
      </c>
    </row>
    <row r="106" spans="1:19" ht="17.25" customHeight="1">
      <c r="B106" s="203"/>
      <c r="C106" s="202"/>
      <c r="D106" s="202"/>
      <c r="E106" s="17"/>
      <c r="F106" s="155"/>
      <c r="G106" s="155"/>
      <c r="H106" s="155"/>
      <c r="I106" s="155"/>
      <c r="J106" s="156"/>
      <c r="K106" s="156"/>
      <c r="L106" s="155"/>
      <c r="M106" s="155"/>
      <c r="N106" s="155"/>
      <c r="O106" s="155"/>
      <c r="P106" s="155"/>
      <c r="Q106" s="155"/>
      <c r="R106" s="4"/>
      <c r="S106" s="201"/>
    </row>
    <row r="107" spans="1:19" ht="17.25" customHeight="1">
      <c r="B107" s="199"/>
      <c r="C107" s="1036" t="s">
        <v>851</v>
      </c>
      <c r="D107" s="198" t="s">
        <v>1002</v>
      </c>
      <c r="E107" s="19">
        <v>3.37</v>
      </c>
      <c r="F107" s="158">
        <v>2.66</v>
      </c>
      <c r="G107" s="158">
        <v>4.04</v>
      </c>
      <c r="H107" s="158">
        <v>4.04</v>
      </c>
      <c r="I107" s="158"/>
      <c r="J107" s="159"/>
      <c r="K107" s="159"/>
      <c r="L107" s="158"/>
      <c r="M107" s="158"/>
      <c r="N107" s="158"/>
      <c r="O107" s="158"/>
      <c r="P107" s="158"/>
      <c r="Q107" s="158"/>
      <c r="R107" s="19">
        <f>SUM(E106:Q107)</f>
        <v>14.11</v>
      </c>
      <c r="S107" s="197" t="s">
        <v>145</v>
      </c>
    </row>
    <row r="108" spans="1:19" ht="17.25" customHeight="1">
      <c r="A108" s="176"/>
      <c r="B108" s="203"/>
      <c r="C108" s="202"/>
      <c r="D108" s="202"/>
      <c r="E108" s="17"/>
      <c r="F108" s="155"/>
      <c r="G108" s="155"/>
      <c r="H108" s="155"/>
      <c r="I108" s="155"/>
      <c r="J108" s="156"/>
      <c r="K108" s="156"/>
      <c r="L108" s="155"/>
      <c r="M108" s="155"/>
      <c r="N108" s="155"/>
      <c r="O108" s="155"/>
      <c r="P108" s="155"/>
      <c r="Q108" s="155"/>
      <c r="R108" s="4"/>
      <c r="S108" s="201"/>
    </row>
    <row r="109" spans="1:19" ht="17.25" customHeight="1">
      <c r="A109" s="177"/>
      <c r="B109" s="199"/>
      <c r="C109" s="1036" t="s">
        <v>851</v>
      </c>
      <c r="D109" s="198" t="s">
        <v>847</v>
      </c>
      <c r="E109" s="19">
        <v>5.03</v>
      </c>
      <c r="F109" s="158">
        <v>7.76</v>
      </c>
      <c r="G109" s="158">
        <v>2.77</v>
      </c>
      <c r="H109" s="158">
        <v>2.77</v>
      </c>
      <c r="I109" s="158"/>
      <c r="J109" s="159"/>
      <c r="K109" s="159"/>
      <c r="L109" s="158"/>
      <c r="M109" s="158"/>
      <c r="N109" s="158"/>
      <c r="O109" s="158"/>
      <c r="P109" s="158"/>
      <c r="Q109" s="158"/>
      <c r="R109" s="19">
        <f>SUM(E108:Q109)</f>
        <v>18.329999999999998</v>
      </c>
      <c r="S109" s="197" t="s">
        <v>145</v>
      </c>
    </row>
    <row r="110" spans="1:19" ht="17.25" customHeight="1">
      <c r="A110" s="172"/>
      <c r="B110" s="203"/>
      <c r="C110" s="202"/>
      <c r="D110" s="202"/>
      <c r="E110" s="17"/>
      <c r="F110" s="155"/>
      <c r="G110" s="155"/>
      <c r="H110" s="155"/>
      <c r="I110" s="155"/>
      <c r="J110" s="156"/>
      <c r="K110" s="156"/>
      <c r="L110" s="155"/>
      <c r="M110" s="155"/>
      <c r="N110" s="155"/>
      <c r="O110" s="155"/>
      <c r="P110" s="155"/>
      <c r="Q110" s="155"/>
      <c r="R110" s="4"/>
      <c r="S110" s="201"/>
    </row>
    <row r="111" spans="1:19" ht="17.25" customHeight="1">
      <c r="B111" s="199"/>
      <c r="C111" s="1036" t="s">
        <v>851</v>
      </c>
      <c r="D111" s="198" t="s">
        <v>848</v>
      </c>
      <c r="E111" s="19">
        <v>8.9499999999999993</v>
      </c>
      <c r="F111" s="158">
        <v>29.63</v>
      </c>
      <c r="G111" s="158"/>
      <c r="H111" s="158"/>
      <c r="I111" s="158"/>
      <c r="J111" s="159"/>
      <c r="K111" s="159"/>
      <c r="L111" s="158"/>
      <c r="M111" s="158"/>
      <c r="N111" s="158"/>
      <c r="O111" s="158"/>
      <c r="P111" s="158"/>
      <c r="Q111" s="158"/>
      <c r="R111" s="19">
        <f>SUM(E110:Q111)</f>
        <v>38.58</v>
      </c>
      <c r="S111" s="197" t="s">
        <v>145</v>
      </c>
    </row>
    <row r="112" spans="1:19" ht="17.25" customHeight="1">
      <c r="B112" s="203"/>
      <c r="C112" s="202"/>
      <c r="D112" s="202"/>
      <c r="E112" s="17"/>
      <c r="F112" s="155"/>
      <c r="G112" s="155"/>
      <c r="H112" s="155"/>
      <c r="I112" s="155"/>
      <c r="J112" s="156"/>
      <c r="K112" s="156"/>
      <c r="L112" s="155"/>
      <c r="M112" s="155"/>
      <c r="N112" s="155"/>
      <c r="O112" s="155"/>
      <c r="P112" s="155"/>
      <c r="Q112" s="155"/>
      <c r="R112" s="4"/>
      <c r="S112" s="201"/>
    </row>
    <row r="113" spans="1:19" ht="17.25" customHeight="1">
      <c r="B113" s="199"/>
      <c r="C113" s="1036" t="s">
        <v>851</v>
      </c>
      <c r="D113" s="198" t="s">
        <v>849</v>
      </c>
      <c r="E113" s="19">
        <v>19.22</v>
      </c>
      <c r="F113" s="158">
        <v>34.6</v>
      </c>
      <c r="G113" s="158">
        <v>22.61</v>
      </c>
      <c r="H113" s="158">
        <v>22.61</v>
      </c>
      <c r="I113" s="158"/>
      <c r="J113" s="159"/>
      <c r="K113" s="159"/>
      <c r="L113" s="158"/>
      <c r="M113" s="158"/>
      <c r="N113" s="158"/>
      <c r="O113" s="158"/>
      <c r="P113" s="158"/>
      <c r="Q113" s="158"/>
      <c r="R113" s="19">
        <f>SUM(E112:Q113)</f>
        <v>99.04</v>
      </c>
      <c r="S113" s="197" t="s">
        <v>145</v>
      </c>
    </row>
    <row r="114" spans="1:19" ht="17.25" customHeight="1">
      <c r="B114" s="203"/>
      <c r="C114" s="202"/>
      <c r="D114" s="202"/>
      <c r="E114" s="17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4"/>
      <c r="S114" s="201"/>
    </row>
    <row r="115" spans="1:19" ht="17.25" customHeight="1">
      <c r="B115" s="199"/>
      <c r="C115" s="1036" t="s">
        <v>851</v>
      </c>
      <c r="D115" s="198" t="s">
        <v>850</v>
      </c>
      <c r="E115" s="19">
        <v>69.77</v>
      </c>
      <c r="F115" s="158">
        <v>54.83</v>
      </c>
      <c r="G115" s="158">
        <v>12.86</v>
      </c>
      <c r="H115" s="158">
        <v>30.68</v>
      </c>
      <c r="I115" s="158">
        <v>15.7</v>
      </c>
      <c r="J115" s="159">
        <v>2.78</v>
      </c>
      <c r="K115" s="159"/>
      <c r="L115" s="158"/>
      <c r="M115" s="158"/>
      <c r="N115" s="158"/>
      <c r="O115" s="158"/>
      <c r="P115" s="158"/>
      <c r="Q115" s="158"/>
      <c r="R115" s="19">
        <f>SUM(E114:Q115)</f>
        <v>186.61999999999998</v>
      </c>
      <c r="S115" s="197" t="s">
        <v>145</v>
      </c>
    </row>
    <row r="116" spans="1:19" ht="17.25" customHeight="1">
      <c r="B116" s="203"/>
      <c r="C116" s="202"/>
      <c r="D116" s="202"/>
      <c r="E116" s="155"/>
      <c r="F116" s="155"/>
      <c r="G116" s="155"/>
      <c r="H116" s="155"/>
      <c r="I116" s="155"/>
      <c r="J116" s="156"/>
      <c r="K116" s="156"/>
      <c r="L116" s="155"/>
      <c r="M116" s="155"/>
      <c r="N116" s="155"/>
      <c r="O116" s="155"/>
      <c r="P116" s="155"/>
      <c r="Q116" s="155"/>
      <c r="R116" s="4"/>
      <c r="S116" s="201"/>
    </row>
    <row r="117" spans="1:19" ht="17.25" customHeight="1">
      <c r="B117" s="199"/>
      <c r="C117" s="198" t="s">
        <v>1004</v>
      </c>
      <c r="D117" s="198" t="s">
        <v>890</v>
      </c>
      <c r="E117" s="158">
        <v>1</v>
      </c>
      <c r="F117" s="158"/>
      <c r="G117" s="158"/>
      <c r="H117" s="158"/>
      <c r="I117" s="158"/>
      <c r="J117" s="159"/>
      <c r="K117" s="159"/>
      <c r="L117" s="158"/>
      <c r="M117" s="158"/>
      <c r="N117" s="158"/>
      <c r="O117" s="158"/>
      <c r="P117" s="158"/>
      <c r="Q117" s="158"/>
      <c r="R117" s="19">
        <f>SUM(E116:Q117)</f>
        <v>1</v>
      </c>
      <c r="S117" s="197" t="s">
        <v>105</v>
      </c>
    </row>
    <row r="118" spans="1:19" ht="17.25" customHeight="1">
      <c r="B118" s="203"/>
      <c r="C118" s="202"/>
      <c r="D118" s="202"/>
      <c r="E118" s="17"/>
      <c r="F118" s="155"/>
      <c r="G118" s="155"/>
      <c r="H118" s="155"/>
      <c r="I118" s="155"/>
      <c r="J118" s="156"/>
      <c r="K118" s="156"/>
      <c r="L118" s="155"/>
      <c r="M118" s="155"/>
      <c r="N118" s="155"/>
      <c r="O118" s="155"/>
      <c r="P118" s="155"/>
      <c r="Q118" s="155"/>
      <c r="R118" s="4"/>
      <c r="S118" s="201"/>
    </row>
    <row r="119" spans="1:19" ht="17.25" customHeight="1">
      <c r="B119" s="199"/>
      <c r="C119" s="198" t="s">
        <v>585</v>
      </c>
      <c r="D119" s="198" t="s">
        <v>891</v>
      </c>
      <c r="E119" s="19">
        <v>1</v>
      </c>
      <c r="F119" s="158"/>
      <c r="G119" s="158"/>
      <c r="H119" s="158"/>
      <c r="I119" s="158"/>
      <c r="J119" s="159"/>
      <c r="K119" s="159"/>
      <c r="L119" s="158"/>
      <c r="M119" s="158"/>
      <c r="N119" s="158"/>
      <c r="O119" s="158"/>
      <c r="P119" s="158"/>
      <c r="Q119" s="158"/>
      <c r="R119" s="19">
        <f>SUM(E118:Q119)</f>
        <v>1</v>
      </c>
      <c r="S119" s="197" t="s">
        <v>105</v>
      </c>
    </row>
    <row r="120" spans="1:19" ht="17.25" customHeight="1">
      <c r="B120" s="203"/>
      <c r="C120" s="202"/>
      <c r="D120" s="202"/>
      <c r="E120" s="17"/>
      <c r="F120" s="155"/>
      <c r="G120" s="155"/>
      <c r="H120" s="155"/>
      <c r="I120" s="155"/>
      <c r="J120" s="156"/>
      <c r="K120" s="156"/>
      <c r="L120" s="155"/>
      <c r="M120" s="155"/>
      <c r="N120" s="155"/>
      <c r="O120" s="155"/>
      <c r="P120" s="155"/>
      <c r="Q120" s="155"/>
      <c r="R120" s="4"/>
      <c r="S120" s="201"/>
    </row>
    <row r="121" spans="1:19" ht="17.25" customHeight="1">
      <c r="B121" s="199"/>
      <c r="C121" s="1036" t="s">
        <v>851</v>
      </c>
      <c r="D121" s="198" t="s">
        <v>892</v>
      </c>
      <c r="E121" s="19">
        <v>4</v>
      </c>
      <c r="F121" s="158"/>
      <c r="G121" s="158"/>
      <c r="H121" s="158"/>
      <c r="I121" s="158"/>
      <c r="J121" s="159"/>
      <c r="K121" s="159"/>
      <c r="L121" s="158"/>
      <c r="M121" s="158"/>
      <c r="N121" s="158"/>
      <c r="O121" s="158"/>
      <c r="P121" s="158"/>
      <c r="Q121" s="158"/>
      <c r="R121" s="19">
        <f>SUM(E120:Q121)</f>
        <v>4</v>
      </c>
      <c r="S121" s="197" t="s">
        <v>105</v>
      </c>
    </row>
    <row r="122" spans="1:19" ht="17.25" customHeight="1">
      <c r="B122" s="203"/>
      <c r="C122" s="202"/>
      <c r="D122" s="202"/>
      <c r="E122" s="17"/>
      <c r="F122" s="155"/>
      <c r="G122" s="155"/>
      <c r="H122" s="155"/>
      <c r="I122" s="155"/>
      <c r="J122" s="156"/>
      <c r="K122" s="156"/>
      <c r="L122" s="155"/>
      <c r="M122" s="155"/>
      <c r="N122" s="155"/>
      <c r="O122" s="155"/>
      <c r="P122" s="155"/>
      <c r="Q122" s="155"/>
      <c r="R122" s="4"/>
      <c r="S122" s="201"/>
    </row>
    <row r="123" spans="1:19" ht="17.25" customHeight="1">
      <c r="B123" s="199"/>
      <c r="C123" s="1036" t="s">
        <v>851</v>
      </c>
      <c r="D123" s="198" t="s">
        <v>893</v>
      </c>
      <c r="E123" s="19">
        <v>1</v>
      </c>
      <c r="F123" s="158"/>
      <c r="G123" s="158"/>
      <c r="H123" s="158"/>
      <c r="I123" s="158"/>
      <c r="J123" s="159"/>
      <c r="K123" s="159"/>
      <c r="L123" s="158"/>
      <c r="M123" s="158"/>
      <c r="N123" s="158"/>
      <c r="O123" s="158"/>
      <c r="P123" s="158"/>
      <c r="Q123" s="158"/>
      <c r="R123" s="19">
        <f>SUM(E122:Q123)</f>
        <v>1</v>
      </c>
      <c r="S123" s="197" t="s">
        <v>105</v>
      </c>
    </row>
    <row r="124" spans="1:19" ht="17.25" customHeight="1">
      <c r="B124" s="1037"/>
      <c r="C124" s="202"/>
      <c r="D124" s="202" t="s">
        <v>1022</v>
      </c>
      <c r="E124" s="17"/>
      <c r="F124" s="155"/>
      <c r="G124" s="155"/>
      <c r="H124" s="155"/>
      <c r="I124" s="155"/>
      <c r="J124" s="156"/>
      <c r="K124" s="156"/>
      <c r="L124" s="155"/>
      <c r="M124" s="155"/>
      <c r="N124" s="155"/>
      <c r="O124" s="155"/>
      <c r="P124" s="155"/>
      <c r="Q124" s="155"/>
      <c r="R124" s="4"/>
      <c r="S124" s="201"/>
    </row>
    <row r="125" spans="1:19" ht="17.25" customHeight="1">
      <c r="B125" s="1038"/>
      <c r="C125" s="198" t="s">
        <v>1021</v>
      </c>
      <c r="D125" s="198" t="s">
        <v>1023</v>
      </c>
      <c r="E125" s="19">
        <v>2</v>
      </c>
      <c r="F125" s="158">
        <v>2</v>
      </c>
      <c r="G125" s="158"/>
      <c r="H125" s="158"/>
      <c r="I125" s="158"/>
      <c r="J125" s="159"/>
      <c r="K125" s="159"/>
      <c r="L125" s="158"/>
      <c r="M125" s="158"/>
      <c r="N125" s="158"/>
      <c r="O125" s="158"/>
      <c r="P125" s="158"/>
      <c r="Q125" s="158"/>
      <c r="R125" s="19">
        <f>SUM(E124:Q125)</f>
        <v>4</v>
      </c>
      <c r="S125" s="197" t="s">
        <v>781</v>
      </c>
    </row>
    <row r="126" spans="1:19" ht="17.25" customHeight="1">
      <c r="B126" s="1029"/>
      <c r="C126" s="1039"/>
      <c r="D126" s="184"/>
      <c r="E126" s="155"/>
      <c r="F126" s="155"/>
      <c r="G126" s="155"/>
      <c r="H126" s="155"/>
      <c r="I126" s="155"/>
      <c r="J126" s="156"/>
      <c r="K126" s="156"/>
      <c r="L126" s="155"/>
      <c r="M126" s="155"/>
      <c r="N126" s="155"/>
      <c r="O126" s="155"/>
      <c r="P126" s="155"/>
      <c r="Q126" s="155"/>
      <c r="R126" s="4"/>
      <c r="S126" s="157"/>
    </row>
    <row r="127" spans="1:19" ht="17.25" customHeight="1">
      <c r="B127" s="1040"/>
      <c r="C127" s="1041"/>
      <c r="D127" s="327"/>
      <c r="E127" s="158"/>
      <c r="F127" s="158"/>
      <c r="G127" s="158"/>
      <c r="H127" s="158"/>
      <c r="I127" s="158"/>
      <c r="J127" s="159"/>
      <c r="K127" s="159"/>
      <c r="L127" s="158"/>
      <c r="M127" s="158"/>
      <c r="N127" s="158"/>
      <c r="O127" s="158"/>
      <c r="P127" s="158"/>
      <c r="Q127" s="158"/>
      <c r="R127" s="19"/>
      <c r="S127" s="5"/>
    </row>
    <row r="128" spans="1:19" ht="45" customHeight="1">
      <c r="A128" s="167"/>
      <c r="B128" s="168" t="s">
        <v>74</v>
      </c>
      <c r="C128" s="168"/>
      <c r="E128" s="166" t="s">
        <v>62</v>
      </c>
      <c r="F128" s="169" t="str">
        <f>F65</f>
        <v>沖縄県立芸術大学美術棟空調設備改修工事</v>
      </c>
      <c r="G128" s="166"/>
      <c r="H128" s="166"/>
      <c r="I128" s="166"/>
      <c r="S128" s="166">
        <f>S65+1</f>
        <v>3</v>
      </c>
    </row>
    <row r="129" spans="1:20" ht="17.25" customHeight="1">
      <c r="B129" s="163"/>
      <c r="C129" s="163"/>
      <c r="D129" s="163"/>
      <c r="E129" s="1762" t="s">
        <v>146</v>
      </c>
      <c r="F129" s="1765"/>
      <c r="G129" s="1765"/>
      <c r="H129" s="1765"/>
      <c r="I129" s="1765"/>
      <c r="J129" s="1765"/>
      <c r="K129" s="1765"/>
      <c r="L129" s="1765"/>
      <c r="M129" s="1765"/>
      <c r="N129" s="1765"/>
      <c r="O129" s="1765"/>
      <c r="P129" s="1765"/>
      <c r="Q129" s="1766"/>
      <c r="R129" s="157"/>
      <c r="S129" s="157"/>
      <c r="T129" s="172"/>
    </row>
    <row r="130" spans="1:20" ht="17.25" customHeight="1">
      <c r="B130" s="160"/>
      <c r="C130" s="160" t="s">
        <v>51</v>
      </c>
      <c r="D130" s="160" t="s">
        <v>60</v>
      </c>
      <c r="E130" s="173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1"/>
      <c r="R130" s="160" t="s">
        <v>52</v>
      </c>
      <c r="S130" s="160" t="s">
        <v>63</v>
      </c>
      <c r="T130" s="172"/>
    </row>
    <row r="131" spans="1:20" ht="17.25" customHeight="1">
      <c r="B131" s="1033" t="s">
        <v>813</v>
      </c>
      <c r="C131" s="202"/>
      <c r="D131" s="202"/>
      <c r="E131" s="17"/>
      <c r="F131" s="155"/>
      <c r="G131" s="155"/>
      <c r="H131" s="155"/>
      <c r="I131" s="155"/>
      <c r="J131" s="156"/>
      <c r="K131" s="156"/>
      <c r="L131" s="155"/>
      <c r="M131" s="155"/>
      <c r="N131" s="155"/>
      <c r="O131" s="155"/>
      <c r="P131" s="155"/>
      <c r="Q131" s="155"/>
      <c r="R131" s="4"/>
      <c r="S131" s="157"/>
    </row>
    <row r="132" spans="1:20" ht="17.25" customHeight="1">
      <c r="B132" s="199">
        <v>1</v>
      </c>
      <c r="C132" s="198" t="s">
        <v>819</v>
      </c>
      <c r="D132" s="198"/>
      <c r="E132" s="19"/>
      <c r="F132" s="158"/>
      <c r="G132" s="158"/>
      <c r="H132" s="158"/>
      <c r="I132" s="158"/>
      <c r="J132" s="159"/>
      <c r="K132" s="159"/>
      <c r="L132" s="158"/>
      <c r="M132" s="158"/>
      <c r="N132" s="158"/>
      <c r="O132" s="158"/>
      <c r="P132" s="158"/>
      <c r="Q132" s="158"/>
      <c r="R132" s="19"/>
      <c r="S132" s="5"/>
    </row>
    <row r="133" spans="1:20" ht="17.25" customHeight="1">
      <c r="A133" s="172"/>
      <c r="B133" s="203"/>
      <c r="C133" s="202"/>
      <c r="D133" s="202"/>
      <c r="E133" s="17"/>
      <c r="F133" s="155"/>
      <c r="G133" s="155"/>
      <c r="H133" s="155"/>
      <c r="I133" s="155"/>
      <c r="J133" s="156"/>
      <c r="K133" s="156"/>
      <c r="L133" s="155"/>
      <c r="M133" s="155"/>
      <c r="N133" s="155"/>
      <c r="O133" s="155"/>
      <c r="P133" s="155"/>
      <c r="Q133" s="155"/>
      <c r="R133" s="4"/>
      <c r="S133" s="157"/>
    </row>
    <row r="134" spans="1:20" ht="17.25" customHeight="1">
      <c r="B134" s="199"/>
      <c r="C134" s="198" t="s">
        <v>854</v>
      </c>
      <c r="D134" s="198"/>
      <c r="E134" s="19"/>
      <c r="F134" s="158"/>
      <c r="G134" s="158"/>
      <c r="H134" s="158"/>
      <c r="I134" s="158"/>
      <c r="J134" s="159"/>
      <c r="K134" s="159"/>
      <c r="L134" s="158"/>
      <c r="M134" s="158"/>
      <c r="N134" s="158"/>
      <c r="O134" s="158"/>
      <c r="P134" s="158"/>
      <c r="Q134" s="158"/>
      <c r="R134" s="19"/>
      <c r="S134" s="5"/>
    </row>
    <row r="135" spans="1:20" ht="17.25" customHeight="1">
      <c r="A135" s="172"/>
      <c r="B135" s="203"/>
      <c r="C135" s="940"/>
      <c r="D135" s="940"/>
      <c r="E135" s="17"/>
      <c r="F135" s="155"/>
      <c r="G135" s="155"/>
      <c r="H135" s="155"/>
      <c r="I135" s="155"/>
      <c r="J135" s="156"/>
      <c r="K135" s="156"/>
      <c r="L135" s="155"/>
      <c r="M135" s="155"/>
      <c r="N135" s="155"/>
      <c r="O135" s="155"/>
      <c r="P135" s="155"/>
      <c r="Q135" s="155"/>
      <c r="R135" s="4"/>
      <c r="S135" s="605"/>
    </row>
    <row r="136" spans="1:20" ht="17.25" customHeight="1">
      <c r="B136" s="199"/>
      <c r="C136" s="941" t="s">
        <v>1005</v>
      </c>
      <c r="D136" s="941" t="s">
        <v>855</v>
      </c>
      <c r="E136" s="19">
        <v>13.65</v>
      </c>
      <c r="F136" s="158">
        <v>24.79</v>
      </c>
      <c r="G136" s="158">
        <v>3.9</v>
      </c>
      <c r="H136" s="158">
        <v>11.13</v>
      </c>
      <c r="I136" s="158">
        <v>3.9</v>
      </c>
      <c r="J136" s="159">
        <v>11.13</v>
      </c>
      <c r="K136" s="159">
        <v>3.9</v>
      </c>
      <c r="L136" s="158"/>
      <c r="M136" s="158"/>
      <c r="N136" s="158"/>
      <c r="O136" s="158"/>
      <c r="P136" s="158"/>
      <c r="Q136" s="158"/>
      <c r="R136" s="19">
        <f>SUM(E135:Q136)</f>
        <v>72.400000000000006</v>
      </c>
      <c r="S136" s="606" t="s">
        <v>145</v>
      </c>
    </row>
    <row r="137" spans="1:20" ht="17.25" customHeight="1">
      <c r="B137" s="203"/>
      <c r="C137" s="202"/>
      <c r="D137" s="940"/>
      <c r="E137" s="17"/>
      <c r="F137" s="155"/>
      <c r="G137" s="155"/>
      <c r="H137" s="155"/>
      <c r="I137" s="155"/>
      <c r="J137" s="156"/>
      <c r="K137" s="156"/>
      <c r="L137" s="155"/>
      <c r="M137" s="155"/>
      <c r="N137" s="155"/>
      <c r="O137" s="155"/>
      <c r="P137" s="155"/>
      <c r="Q137" s="155"/>
      <c r="R137" s="4"/>
      <c r="S137" s="605"/>
    </row>
    <row r="138" spans="1:20" ht="17.25" customHeight="1">
      <c r="B138" s="199"/>
      <c r="C138" s="198" t="s">
        <v>851</v>
      </c>
      <c r="D138" s="941" t="s">
        <v>856</v>
      </c>
      <c r="E138" s="19">
        <v>7.23</v>
      </c>
      <c r="F138" s="158">
        <v>17.760000000000002</v>
      </c>
      <c r="G138" s="158">
        <v>3.9</v>
      </c>
      <c r="H138" s="158">
        <v>12.02</v>
      </c>
      <c r="I138" s="158">
        <v>3.9</v>
      </c>
      <c r="J138" s="159">
        <v>12.03</v>
      </c>
      <c r="K138" s="159">
        <v>3</v>
      </c>
      <c r="L138" s="158"/>
      <c r="M138" s="158"/>
      <c r="N138" s="158"/>
      <c r="O138" s="158"/>
      <c r="P138" s="158"/>
      <c r="Q138" s="158"/>
      <c r="R138" s="19">
        <f>SUM(E137:Q138)</f>
        <v>59.839999999999996</v>
      </c>
      <c r="S138" s="606" t="s">
        <v>145</v>
      </c>
    </row>
    <row r="139" spans="1:20" ht="17.25" customHeight="1">
      <c r="A139" s="172"/>
      <c r="B139" s="203"/>
      <c r="C139" s="202"/>
      <c r="D139" s="940"/>
      <c r="E139" s="17"/>
      <c r="F139" s="155"/>
      <c r="G139" s="155"/>
      <c r="H139" s="155"/>
      <c r="I139" s="155"/>
      <c r="J139" s="156"/>
      <c r="K139" s="156"/>
      <c r="L139" s="155"/>
      <c r="M139" s="155"/>
      <c r="N139" s="155"/>
      <c r="O139" s="155"/>
      <c r="P139" s="155"/>
      <c r="Q139" s="155"/>
      <c r="R139" s="4"/>
      <c r="S139" s="605"/>
    </row>
    <row r="140" spans="1:20" ht="17.25" customHeight="1">
      <c r="B140" s="199"/>
      <c r="C140" s="198" t="s">
        <v>851</v>
      </c>
      <c r="D140" s="941" t="s">
        <v>857</v>
      </c>
      <c r="E140" s="19">
        <v>3.02</v>
      </c>
      <c r="F140" s="158"/>
      <c r="G140" s="158"/>
      <c r="H140" s="158"/>
      <c r="I140" s="158"/>
      <c r="J140" s="159"/>
      <c r="K140" s="159"/>
      <c r="L140" s="158"/>
      <c r="M140" s="158"/>
      <c r="N140" s="158"/>
      <c r="O140" s="158"/>
      <c r="P140" s="158"/>
      <c r="Q140" s="158"/>
      <c r="R140" s="19">
        <f>SUM(E139:Q140)</f>
        <v>3.02</v>
      </c>
      <c r="S140" s="606" t="s">
        <v>145</v>
      </c>
    </row>
    <row r="141" spans="1:20" ht="17.25" customHeight="1">
      <c r="A141" s="172"/>
      <c r="B141" s="203"/>
      <c r="C141" s="202"/>
      <c r="D141" s="202"/>
      <c r="E141" s="17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4"/>
      <c r="S141" s="605"/>
    </row>
    <row r="142" spans="1:20" ht="17.25" customHeight="1">
      <c r="B142" s="199"/>
      <c r="C142" s="198" t="s">
        <v>851</v>
      </c>
      <c r="D142" s="941" t="s">
        <v>858</v>
      </c>
      <c r="E142" s="19"/>
      <c r="F142" s="158">
        <v>8.02</v>
      </c>
      <c r="G142" s="158"/>
      <c r="H142" s="158"/>
      <c r="I142" s="158"/>
      <c r="J142" s="159"/>
      <c r="K142" s="159"/>
      <c r="L142" s="158"/>
      <c r="M142" s="158"/>
      <c r="N142" s="158"/>
      <c r="O142" s="158"/>
      <c r="P142" s="158"/>
      <c r="Q142" s="158"/>
      <c r="R142" s="19">
        <f>SUM(E141:Q142)</f>
        <v>8.02</v>
      </c>
      <c r="S142" s="606" t="s">
        <v>145</v>
      </c>
    </row>
    <row r="143" spans="1:20" ht="17.25" customHeight="1">
      <c r="A143" s="172"/>
      <c r="B143" s="163"/>
      <c r="C143" s="202"/>
      <c r="D143" s="202"/>
      <c r="E143" s="161"/>
      <c r="F143" s="155"/>
      <c r="G143" s="155"/>
      <c r="H143" s="155"/>
      <c r="I143" s="155"/>
      <c r="J143" s="156"/>
      <c r="K143" s="156"/>
      <c r="L143" s="155"/>
      <c r="M143" s="155"/>
      <c r="N143" s="155"/>
      <c r="O143" s="155"/>
      <c r="P143" s="155"/>
      <c r="Q143" s="155"/>
      <c r="R143" s="4"/>
      <c r="S143" s="605"/>
    </row>
    <row r="144" spans="1:20" ht="17.25" customHeight="1">
      <c r="B144" s="162"/>
      <c r="C144" s="198" t="s">
        <v>851</v>
      </c>
      <c r="D144" s="941" t="s">
        <v>1024</v>
      </c>
      <c r="E144" s="19">
        <v>27.65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9">
        <f>SUM(E143:Q144)</f>
        <v>27.65</v>
      </c>
      <c r="S144" s="606" t="s">
        <v>145</v>
      </c>
    </row>
    <row r="145" spans="1:19" ht="17.25" customHeight="1">
      <c r="A145" s="172"/>
      <c r="B145" s="203"/>
      <c r="C145" s="202"/>
      <c r="D145" s="202"/>
      <c r="E145" s="155"/>
      <c r="F145" s="155"/>
      <c r="G145" s="155"/>
      <c r="H145" s="155"/>
      <c r="I145" s="155"/>
      <c r="J145" s="156"/>
      <c r="K145" s="156"/>
      <c r="L145" s="155"/>
      <c r="M145" s="155"/>
      <c r="N145" s="155"/>
      <c r="O145" s="155"/>
      <c r="P145" s="155"/>
      <c r="Q145" s="155"/>
      <c r="R145" s="4"/>
      <c r="S145" s="605"/>
    </row>
    <row r="146" spans="1:19" ht="17.25" customHeight="1">
      <c r="B146" s="199"/>
      <c r="C146" s="198" t="s">
        <v>851</v>
      </c>
      <c r="D146" s="941" t="s">
        <v>859</v>
      </c>
      <c r="E146" s="158">
        <v>13.11</v>
      </c>
      <c r="F146" s="158">
        <v>6.75</v>
      </c>
      <c r="G146" s="158">
        <v>5.21</v>
      </c>
      <c r="H146" s="158">
        <v>5.21</v>
      </c>
      <c r="I146" s="158"/>
      <c r="J146" s="159"/>
      <c r="K146" s="159"/>
      <c r="L146" s="158"/>
      <c r="M146" s="158"/>
      <c r="N146" s="158"/>
      <c r="O146" s="158"/>
      <c r="P146" s="158"/>
      <c r="Q146" s="158"/>
      <c r="R146" s="19">
        <f>SUM(E145:Q146)</f>
        <v>30.28</v>
      </c>
      <c r="S146" s="606" t="s">
        <v>145</v>
      </c>
    </row>
    <row r="147" spans="1:19" ht="17.25" customHeight="1">
      <c r="B147" s="203"/>
      <c r="C147" s="202"/>
      <c r="D147" s="940"/>
      <c r="E147" s="17"/>
      <c r="F147" s="155"/>
      <c r="G147" s="155"/>
      <c r="H147" s="155"/>
      <c r="I147" s="155"/>
      <c r="J147" s="156"/>
      <c r="K147" s="156"/>
      <c r="L147" s="155"/>
      <c r="M147" s="155"/>
      <c r="N147" s="155"/>
      <c r="O147" s="155"/>
      <c r="P147" s="155"/>
      <c r="Q147" s="155"/>
      <c r="R147" s="4"/>
      <c r="S147" s="605"/>
    </row>
    <row r="148" spans="1:19" ht="17.25" customHeight="1">
      <c r="B148" s="199"/>
      <c r="C148" s="198" t="s">
        <v>851</v>
      </c>
      <c r="D148" s="941" t="s">
        <v>860</v>
      </c>
      <c r="E148" s="19">
        <v>16.260000000000002</v>
      </c>
      <c r="F148" s="158">
        <v>25.59</v>
      </c>
      <c r="G148" s="158">
        <v>19.46</v>
      </c>
      <c r="H148" s="158"/>
      <c r="I148" s="158"/>
      <c r="J148" s="159"/>
      <c r="K148" s="159"/>
      <c r="L148" s="158"/>
      <c r="M148" s="158"/>
      <c r="N148" s="158"/>
      <c r="O148" s="158"/>
      <c r="P148" s="158"/>
      <c r="Q148" s="158"/>
      <c r="R148" s="19">
        <f>SUM(E147:Q148)</f>
        <v>61.31</v>
      </c>
      <c r="S148" s="606" t="s">
        <v>145</v>
      </c>
    </row>
    <row r="149" spans="1:19" ht="17.25" customHeight="1">
      <c r="B149" s="203"/>
      <c r="C149" s="202"/>
      <c r="D149" s="202"/>
      <c r="E149" s="17"/>
      <c r="F149" s="155"/>
      <c r="G149" s="155"/>
      <c r="H149" s="155"/>
      <c r="I149" s="155"/>
      <c r="J149" s="156"/>
      <c r="K149" s="156"/>
      <c r="L149" s="155"/>
      <c r="M149" s="155"/>
      <c r="N149" s="155"/>
      <c r="O149" s="155"/>
      <c r="P149" s="155"/>
      <c r="Q149" s="155"/>
      <c r="R149" s="4"/>
      <c r="S149" s="605"/>
    </row>
    <row r="150" spans="1:19" ht="17.25" customHeight="1">
      <c r="B150" s="199"/>
      <c r="C150" s="198" t="s">
        <v>851</v>
      </c>
      <c r="D150" s="941" t="s">
        <v>861</v>
      </c>
      <c r="E150" s="19">
        <v>3.17</v>
      </c>
      <c r="F150" s="158"/>
      <c r="G150" s="158"/>
      <c r="H150" s="158">
        <v>4.0999999999999996</v>
      </c>
      <c r="I150" s="158">
        <v>4.0999999999999996</v>
      </c>
      <c r="J150" s="159"/>
      <c r="K150" s="159"/>
      <c r="L150" s="158"/>
      <c r="M150" s="158"/>
      <c r="N150" s="158"/>
      <c r="O150" s="158"/>
      <c r="P150" s="158"/>
      <c r="Q150" s="158"/>
      <c r="R150" s="19">
        <f>SUM(E149:Q150)</f>
        <v>11.37</v>
      </c>
      <c r="S150" s="606" t="s">
        <v>145</v>
      </c>
    </row>
    <row r="151" spans="1:19" ht="17.25" customHeight="1">
      <c r="B151" s="203"/>
      <c r="C151" s="202"/>
      <c r="D151" s="940"/>
      <c r="E151" s="17"/>
      <c r="F151" s="155"/>
      <c r="G151" s="155"/>
      <c r="H151" s="155"/>
      <c r="I151" s="155"/>
      <c r="J151" s="156"/>
      <c r="K151" s="156"/>
      <c r="L151" s="155"/>
      <c r="M151" s="155"/>
      <c r="N151" s="155"/>
      <c r="O151" s="155"/>
      <c r="P151" s="155"/>
      <c r="Q151" s="155"/>
      <c r="R151" s="4"/>
      <c r="S151" s="605"/>
    </row>
    <row r="152" spans="1:19" ht="17.25" customHeight="1">
      <c r="B152" s="199"/>
      <c r="C152" s="198" t="s">
        <v>862</v>
      </c>
      <c r="D152" s="941" t="s">
        <v>855</v>
      </c>
      <c r="E152" s="19">
        <v>6.63</v>
      </c>
      <c r="F152" s="158">
        <v>4.2</v>
      </c>
      <c r="G152" s="158">
        <v>3.9</v>
      </c>
      <c r="H152" s="158">
        <v>3.9</v>
      </c>
      <c r="I152" s="158">
        <v>3.9</v>
      </c>
      <c r="J152" s="159"/>
      <c r="K152" s="159"/>
      <c r="L152" s="158"/>
      <c r="M152" s="158"/>
      <c r="N152" s="158"/>
      <c r="O152" s="158"/>
      <c r="P152" s="158"/>
      <c r="Q152" s="158"/>
      <c r="R152" s="19">
        <f>SUM(E151:Q152)</f>
        <v>22.529999999999998</v>
      </c>
      <c r="S152" s="606" t="s">
        <v>145</v>
      </c>
    </row>
    <row r="153" spans="1:19" ht="17.25" customHeight="1">
      <c r="B153" s="203"/>
      <c r="C153" s="202"/>
      <c r="D153" s="940"/>
      <c r="E153" s="17"/>
      <c r="F153" s="155"/>
      <c r="G153" s="155"/>
      <c r="H153" s="155"/>
      <c r="I153" s="155"/>
      <c r="J153" s="156"/>
      <c r="K153" s="156"/>
      <c r="L153" s="155"/>
      <c r="M153" s="155"/>
      <c r="N153" s="155"/>
      <c r="O153" s="155"/>
      <c r="P153" s="155"/>
      <c r="Q153" s="155"/>
      <c r="R153" s="4"/>
      <c r="S153" s="605"/>
    </row>
    <row r="154" spans="1:19" ht="17.25" customHeight="1">
      <c r="B154" s="199"/>
      <c r="C154" s="198" t="s">
        <v>851</v>
      </c>
      <c r="D154" s="941" t="s">
        <v>858</v>
      </c>
      <c r="E154" s="19">
        <v>2.4900000000000002</v>
      </c>
      <c r="F154" s="158">
        <v>3.9</v>
      </c>
      <c r="G154" s="158">
        <v>3.9</v>
      </c>
      <c r="H154" s="158">
        <v>3.9</v>
      </c>
      <c r="I154" s="158">
        <v>3</v>
      </c>
      <c r="J154" s="159"/>
      <c r="K154" s="159"/>
      <c r="L154" s="158"/>
      <c r="M154" s="158"/>
      <c r="N154" s="158"/>
      <c r="O154" s="158"/>
      <c r="P154" s="158"/>
      <c r="Q154" s="158"/>
      <c r="R154" s="19">
        <f>SUM(E153:Q154)</f>
        <v>17.190000000000001</v>
      </c>
      <c r="S154" s="606" t="s">
        <v>145</v>
      </c>
    </row>
    <row r="155" spans="1:19" ht="17.25" customHeight="1">
      <c r="A155" s="172"/>
      <c r="B155" s="203"/>
      <c r="C155" s="202"/>
      <c r="D155" s="940"/>
      <c r="E155" s="161"/>
      <c r="F155" s="155"/>
      <c r="G155" s="155"/>
      <c r="H155" s="155"/>
      <c r="I155" s="155"/>
      <c r="J155" s="156"/>
      <c r="K155" s="156"/>
      <c r="L155" s="155"/>
      <c r="M155" s="155"/>
      <c r="N155" s="155"/>
      <c r="O155" s="155"/>
      <c r="P155" s="155"/>
      <c r="Q155" s="155"/>
      <c r="R155" s="4"/>
      <c r="S155" s="605"/>
    </row>
    <row r="156" spans="1:19" ht="17.25" customHeight="1">
      <c r="B156" s="199"/>
      <c r="C156" s="198" t="s">
        <v>851</v>
      </c>
      <c r="D156" s="941" t="s">
        <v>859</v>
      </c>
      <c r="E156" s="325">
        <v>0.89</v>
      </c>
      <c r="F156" s="325">
        <v>2.95</v>
      </c>
      <c r="G156" s="158">
        <v>2.95</v>
      </c>
      <c r="H156" s="158">
        <v>6.33</v>
      </c>
      <c r="I156" s="158">
        <v>6.33</v>
      </c>
      <c r="J156" s="158"/>
      <c r="K156" s="158"/>
      <c r="L156" s="158"/>
      <c r="M156" s="158"/>
      <c r="N156" s="158"/>
      <c r="O156" s="158"/>
      <c r="P156" s="158"/>
      <c r="Q156" s="158"/>
      <c r="R156" s="19">
        <f>SUM(E155:Q156)</f>
        <v>19.450000000000003</v>
      </c>
      <c r="S156" s="606" t="s">
        <v>145</v>
      </c>
    </row>
    <row r="157" spans="1:19" ht="17.25" customHeight="1">
      <c r="A157" s="172"/>
      <c r="B157" s="203"/>
      <c r="C157" s="202"/>
      <c r="D157" s="940"/>
      <c r="E157" s="155"/>
      <c r="F157" s="155"/>
      <c r="G157" s="155"/>
      <c r="H157" s="155"/>
      <c r="I157" s="155"/>
      <c r="J157" s="156"/>
      <c r="K157" s="156"/>
      <c r="L157" s="155"/>
      <c r="M157" s="155"/>
      <c r="N157" s="155"/>
      <c r="O157" s="155"/>
      <c r="P157" s="155"/>
      <c r="Q157" s="155"/>
      <c r="R157" s="4"/>
      <c r="S157" s="605"/>
    </row>
    <row r="158" spans="1:19" ht="17.25" customHeight="1">
      <c r="B158" s="199"/>
      <c r="C158" s="198" t="s">
        <v>851</v>
      </c>
      <c r="D158" s="941" t="s">
        <v>865</v>
      </c>
      <c r="E158" s="158">
        <v>3.9</v>
      </c>
      <c r="F158" s="158">
        <v>9.01</v>
      </c>
      <c r="G158" s="158">
        <v>9.3699999999999992</v>
      </c>
      <c r="H158" s="158"/>
      <c r="I158" s="158"/>
      <c r="J158" s="159"/>
      <c r="K158" s="159"/>
      <c r="L158" s="158"/>
      <c r="M158" s="158"/>
      <c r="N158" s="158"/>
      <c r="O158" s="158"/>
      <c r="P158" s="158"/>
      <c r="Q158" s="158"/>
      <c r="R158" s="19">
        <f>SUM(E157:Q158)</f>
        <v>22.28</v>
      </c>
      <c r="S158" s="606" t="s">
        <v>145</v>
      </c>
    </row>
    <row r="159" spans="1:19" ht="17.25" customHeight="1">
      <c r="A159" s="172"/>
      <c r="B159" s="203"/>
      <c r="C159" s="202"/>
      <c r="D159" s="940"/>
      <c r="E159" s="155"/>
      <c r="F159" s="155"/>
      <c r="G159" s="155"/>
      <c r="H159" s="155"/>
      <c r="I159" s="155"/>
      <c r="J159" s="156"/>
      <c r="K159" s="156"/>
      <c r="L159" s="155"/>
      <c r="M159" s="155"/>
      <c r="N159" s="155"/>
      <c r="O159" s="155"/>
      <c r="P159" s="155"/>
      <c r="Q159" s="155"/>
      <c r="R159" s="4"/>
      <c r="S159" s="605"/>
    </row>
    <row r="160" spans="1:19" ht="17.25" customHeight="1">
      <c r="B160" s="199"/>
      <c r="C160" s="198" t="s">
        <v>851</v>
      </c>
      <c r="D160" s="941" t="s">
        <v>861</v>
      </c>
      <c r="E160" s="158">
        <v>0.74</v>
      </c>
      <c r="F160" s="158"/>
      <c r="G160" s="158"/>
      <c r="H160" s="158">
        <v>2.12</v>
      </c>
      <c r="I160" s="158">
        <v>2.12</v>
      </c>
      <c r="J160" s="159"/>
      <c r="K160" s="159"/>
      <c r="L160" s="158"/>
      <c r="M160" s="158"/>
      <c r="N160" s="158"/>
      <c r="O160" s="158"/>
      <c r="P160" s="158"/>
      <c r="Q160" s="158"/>
      <c r="R160" s="19">
        <f>SUM(E159:Q160)</f>
        <v>4.9800000000000004</v>
      </c>
      <c r="S160" s="606" t="s">
        <v>145</v>
      </c>
    </row>
    <row r="161" spans="1:19" ht="17.25" customHeight="1">
      <c r="A161" s="172"/>
      <c r="B161" s="163"/>
      <c r="C161" s="202"/>
      <c r="D161" s="940"/>
      <c r="E161" s="17"/>
      <c r="F161" s="155"/>
      <c r="G161" s="155"/>
      <c r="H161" s="155"/>
      <c r="I161" s="155"/>
      <c r="J161" s="156"/>
      <c r="K161" s="156"/>
      <c r="L161" s="155"/>
      <c r="M161" s="155"/>
      <c r="N161" s="155"/>
      <c r="O161" s="155"/>
      <c r="P161" s="155"/>
      <c r="Q161" s="155"/>
      <c r="R161" s="4"/>
      <c r="S161" s="605"/>
    </row>
    <row r="162" spans="1:19" ht="17.25" customHeight="1">
      <c r="B162" s="162"/>
      <c r="C162" s="198" t="s">
        <v>851</v>
      </c>
      <c r="D162" s="941" t="s">
        <v>1026</v>
      </c>
      <c r="E162" s="19">
        <v>3.9</v>
      </c>
      <c r="F162" s="158">
        <v>6.04</v>
      </c>
      <c r="G162" s="158"/>
      <c r="H162" s="158"/>
      <c r="I162" s="158"/>
      <c r="J162" s="159"/>
      <c r="K162" s="159"/>
      <c r="L162" s="158"/>
      <c r="M162" s="158"/>
      <c r="N162" s="158"/>
      <c r="O162" s="158"/>
      <c r="P162" s="158"/>
      <c r="Q162" s="158"/>
      <c r="R162" s="19">
        <f>SUM(E161:Q162)</f>
        <v>9.94</v>
      </c>
      <c r="S162" s="606" t="s">
        <v>145</v>
      </c>
    </row>
    <row r="163" spans="1:19" ht="17.25" customHeight="1">
      <c r="A163" s="172"/>
      <c r="B163" s="203"/>
      <c r="C163" s="202"/>
      <c r="D163" s="202"/>
      <c r="E163" s="155"/>
      <c r="F163" s="155"/>
      <c r="G163" s="155"/>
      <c r="H163" s="155"/>
      <c r="I163" s="155"/>
      <c r="J163" s="156"/>
      <c r="K163" s="156"/>
      <c r="L163" s="155"/>
      <c r="M163" s="155"/>
      <c r="N163" s="155"/>
      <c r="O163" s="155"/>
      <c r="P163" s="155"/>
      <c r="Q163" s="155"/>
      <c r="R163" s="4"/>
      <c r="S163" s="201"/>
    </row>
    <row r="164" spans="1:19" ht="17.25" customHeight="1">
      <c r="B164" s="199"/>
      <c r="C164" s="198" t="s">
        <v>863</v>
      </c>
      <c r="D164" s="198" t="s">
        <v>1006</v>
      </c>
      <c r="E164" s="158"/>
      <c r="F164" s="158"/>
      <c r="G164" s="158">
        <v>1</v>
      </c>
      <c r="H164" s="158"/>
      <c r="I164" s="158"/>
      <c r="J164" s="159"/>
      <c r="K164" s="159"/>
      <c r="L164" s="158"/>
      <c r="M164" s="158"/>
      <c r="N164" s="158"/>
      <c r="O164" s="158"/>
      <c r="P164" s="158"/>
      <c r="Q164" s="158"/>
      <c r="R164" s="19">
        <f>SUM(E163:Q164)</f>
        <v>1</v>
      </c>
      <c r="S164" s="197" t="s">
        <v>105</v>
      </c>
    </row>
    <row r="165" spans="1:19" ht="17.25" customHeight="1">
      <c r="A165" s="172"/>
      <c r="B165" s="203"/>
      <c r="C165" s="202"/>
      <c r="D165" s="202"/>
      <c r="E165" s="155"/>
      <c r="F165" s="155"/>
      <c r="G165" s="155"/>
      <c r="H165" s="155"/>
      <c r="I165" s="155"/>
      <c r="J165" s="156"/>
      <c r="K165" s="156"/>
      <c r="L165" s="155"/>
      <c r="M165" s="155"/>
      <c r="N165" s="155"/>
      <c r="O165" s="155"/>
      <c r="P165" s="155"/>
      <c r="Q165" s="155"/>
      <c r="R165" s="4"/>
      <c r="S165" s="201"/>
    </row>
    <row r="166" spans="1:19" ht="17.25" customHeight="1">
      <c r="B166" s="199"/>
      <c r="C166" s="198" t="s">
        <v>864</v>
      </c>
      <c r="D166" s="198" t="s">
        <v>1007</v>
      </c>
      <c r="E166" s="158">
        <v>2</v>
      </c>
      <c r="F166" s="158">
        <v>1</v>
      </c>
      <c r="G166" s="158">
        <v>2</v>
      </c>
      <c r="H166" s="158">
        <v>2</v>
      </c>
      <c r="I166" s="158"/>
      <c r="J166" s="159"/>
      <c r="K166" s="159"/>
      <c r="L166" s="158"/>
      <c r="M166" s="158"/>
      <c r="N166" s="158"/>
      <c r="O166" s="158"/>
      <c r="P166" s="158"/>
      <c r="Q166" s="158"/>
      <c r="R166" s="19">
        <f>SUM(E165:Q166)</f>
        <v>7</v>
      </c>
      <c r="S166" s="197" t="s">
        <v>105</v>
      </c>
    </row>
    <row r="167" spans="1:19" ht="17.25" customHeight="1">
      <c r="A167" s="172"/>
      <c r="B167" s="203"/>
      <c r="C167" s="202"/>
      <c r="D167" s="202"/>
      <c r="E167" s="155"/>
      <c r="F167" s="155"/>
      <c r="G167" s="155"/>
      <c r="H167" s="155"/>
      <c r="I167" s="155"/>
      <c r="J167" s="156"/>
      <c r="K167" s="156"/>
      <c r="L167" s="155"/>
      <c r="M167" s="155"/>
      <c r="N167" s="155"/>
      <c r="O167" s="155"/>
      <c r="P167" s="155"/>
      <c r="Q167" s="155"/>
      <c r="R167" s="4"/>
      <c r="S167" s="201"/>
    </row>
    <row r="168" spans="1:19" ht="17.25" customHeight="1">
      <c r="B168" s="199"/>
      <c r="C168" s="198" t="s">
        <v>851</v>
      </c>
      <c r="D168" s="198" t="s">
        <v>1008</v>
      </c>
      <c r="E168" s="158"/>
      <c r="F168" s="158">
        <v>1</v>
      </c>
      <c r="G168" s="158"/>
      <c r="H168" s="158"/>
      <c r="I168" s="158"/>
      <c r="J168" s="159"/>
      <c r="K168" s="159"/>
      <c r="L168" s="158"/>
      <c r="M168" s="158"/>
      <c r="N168" s="158"/>
      <c r="O168" s="158"/>
      <c r="P168" s="158"/>
      <c r="Q168" s="158"/>
      <c r="R168" s="19">
        <f>SUM(E167:Q168)</f>
        <v>1</v>
      </c>
      <c r="S168" s="197" t="s">
        <v>105</v>
      </c>
    </row>
    <row r="169" spans="1:19" ht="17.25" customHeight="1">
      <c r="B169" s="203"/>
      <c r="C169" s="202"/>
      <c r="D169" s="202"/>
      <c r="E169" s="155"/>
      <c r="F169" s="155"/>
      <c r="G169" s="155"/>
      <c r="H169" s="155"/>
      <c r="I169" s="155"/>
      <c r="J169" s="156"/>
      <c r="K169" s="156"/>
      <c r="L169" s="155"/>
      <c r="M169" s="155"/>
      <c r="N169" s="155"/>
      <c r="O169" s="155"/>
      <c r="P169" s="155"/>
      <c r="Q169" s="155"/>
      <c r="R169" s="4"/>
      <c r="S169" s="201"/>
    </row>
    <row r="170" spans="1:19" ht="17.25" customHeight="1">
      <c r="B170" s="199"/>
      <c r="C170" s="198"/>
      <c r="D170" s="198"/>
      <c r="E170" s="158"/>
      <c r="F170" s="158"/>
      <c r="G170" s="158"/>
      <c r="H170" s="158"/>
      <c r="I170" s="158"/>
      <c r="J170" s="159"/>
      <c r="K170" s="159"/>
      <c r="L170" s="158"/>
      <c r="M170" s="158"/>
      <c r="N170" s="158"/>
      <c r="O170" s="158"/>
      <c r="P170" s="158"/>
      <c r="Q170" s="158"/>
      <c r="R170" s="19"/>
      <c r="S170" s="197"/>
    </row>
    <row r="171" spans="1:19" ht="17.25" customHeight="1">
      <c r="B171" s="203"/>
      <c r="C171" s="202"/>
      <c r="D171" s="202"/>
      <c r="E171" s="155"/>
      <c r="F171" s="155"/>
      <c r="G171" s="155"/>
      <c r="H171" s="155"/>
      <c r="I171" s="155"/>
      <c r="J171" s="156"/>
      <c r="K171" s="156"/>
      <c r="L171" s="155"/>
      <c r="M171" s="155"/>
      <c r="N171" s="155"/>
      <c r="O171" s="155"/>
      <c r="P171" s="155"/>
      <c r="Q171" s="155"/>
      <c r="R171" s="4"/>
      <c r="S171" s="157"/>
    </row>
    <row r="172" spans="1:19" ht="17.25" customHeight="1">
      <c r="B172" s="199"/>
      <c r="C172" s="198"/>
      <c r="D172" s="198"/>
      <c r="E172" s="158"/>
      <c r="F172" s="158"/>
      <c r="G172" s="158"/>
      <c r="H172" s="158"/>
      <c r="I172" s="158"/>
      <c r="J172" s="159"/>
      <c r="K172" s="159"/>
      <c r="L172" s="158"/>
      <c r="M172" s="158"/>
      <c r="N172" s="158"/>
      <c r="O172" s="158"/>
      <c r="P172" s="158"/>
      <c r="Q172" s="158"/>
      <c r="R172" s="19"/>
      <c r="S172" s="5"/>
    </row>
    <row r="173" spans="1:19" ht="17.25" customHeight="1">
      <c r="B173" s="203"/>
      <c r="C173" s="202"/>
      <c r="D173" s="202"/>
      <c r="E173" s="155"/>
      <c r="F173" s="155"/>
      <c r="G173" s="155"/>
      <c r="H173" s="155"/>
      <c r="I173" s="155"/>
      <c r="J173" s="156"/>
      <c r="K173" s="156"/>
      <c r="L173" s="155"/>
      <c r="M173" s="155"/>
      <c r="N173" s="155"/>
      <c r="O173" s="155"/>
      <c r="P173" s="155"/>
      <c r="Q173" s="155"/>
      <c r="R173" s="4"/>
      <c r="S173" s="157"/>
    </row>
    <row r="174" spans="1:19" ht="17.25" customHeight="1">
      <c r="B174" s="199"/>
      <c r="C174" s="197" t="s">
        <v>907</v>
      </c>
      <c r="D174" s="198"/>
      <c r="E174" s="158"/>
      <c r="F174" s="158"/>
      <c r="G174" s="158"/>
      <c r="H174" s="158"/>
      <c r="I174" s="158"/>
      <c r="J174" s="159"/>
      <c r="K174" s="159"/>
      <c r="L174" s="158"/>
      <c r="M174" s="158"/>
      <c r="N174" s="158"/>
      <c r="O174" s="158"/>
      <c r="P174" s="158"/>
      <c r="Q174" s="158"/>
      <c r="R174" s="19"/>
      <c r="S174" s="5"/>
    </row>
    <row r="175" spans="1:19" ht="17.25" customHeight="1">
      <c r="B175" s="203"/>
      <c r="C175" s="202"/>
      <c r="D175" s="202"/>
      <c r="E175" s="155"/>
      <c r="F175" s="155"/>
      <c r="G175" s="155"/>
      <c r="H175" s="155"/>
      <c r="I175" s="155"/>
      <c r="J175" s="156"/>
      <c r="K175" s="156"/>
      <c r="L175" s="155"/>
      <c r="M175" s="155"/>
      <c r="N175" s="155"/>
      <c r="O175" s="155"/>
      <c r="P175" s="155"/>
      <c r="Q175" s="155"/>
      <c r="R175" s="4"/>
      <c r="S175" s="157"/>
    </row>
    <row r="176" spans="1:19" ht="17.25" customHeight="1">
      <c r="B176" s="199"/>
      <c r="C176" s="198"/>
      <c r="D176" s="198"/>
      <c r="E176" s="158"/>
      <c r="F176" s="158"/>
      <c r="G176" s="158"/>
      <c r="H176" s="158"/>
      <c r="I176" s="158"/>
      <c r="J176" s="159"/>
      <c r="K176" s="159"/>
      <c r="L176" s="158"/>
      <c r="M176" s="158"/>
      <c r="N176" s="158"/>
      <c r="O176" s="158"/>
      <c r="P176" s="158"/>
      <c r="Q176" s="158"/>
      <c r="R176" s="19"/>
      <c r="S176" s="5"/>
    </row>
    <row r="177" spans="1:20" ht="17.25" customHeight="1">
      <c r="B177" s="1033" t="s">
        <v>813</v>
      </c>
      <c r="C177" s="202"/>
      <c r="D177" s="202"/>
      <c r="E177" s="155"/>
      <c r="F177" s="155"/>
      <c r="G177" s="155"/>
      <c r="H177" s="155"/>
      <c r="I177" s="155"/>
      <c r="J177" s="156"/>
      <c r="K177" s="156"/>
      <c r="L177" s="155"/>
      <c r="M177" s="155"/>
      <c r="N177" s="155"/>
      <c r="O177" s="155"/>
      <c r="P177" s="155"/>
      <c r="Q177" s="155"/>
      <c r="R177" s="4"/>
      <c r="S177" s="157"/>
    </row>
    <row r="178" spans="1:20" ht="17.25" customHeight="1">
      <c r="B178" s="199">
        <v>2</v>
      </c>
      <c r="C178" s="198" t="s">
        <v>908</v>
      </c>
      <c r="D178" s="198"/>
      <c r="E178" s="158"/>
      <c r="F178" s="158"/>
      <c r="G178" s="158"/>
      <c r="H178" s="158"/>
      <c r="I178" s="158"/>
      <c r="J178" s="159"/>
      <c r="K178" s="159"/>
      <c r="L178" s="158"/>
      <c r="M178" s="158"/>
      <c r="N178" s="158"/>
      <c r="O178" s="158"/>
      <c r="P178" s="158"/>
      <c r="Q178" s="158"/>
      <c r="R178" s="19"/>
      <c r="S178" s="5"/>
    </row>
    <row r="179" spans="1:20" ht="17.25" customHeight="1">
      <c r="B179" s="203"/>
      <c r="C179" s="202"/>
      <c r="D179" s="202"/>
      <c r="E179" s="161"/>
      <c r="F179" s="155"/>
      <c r="G179" s="155"/>
      <c r="H179" s="155"/>
      <c r="I179" s="155"/>
      <c r="J179" s="156"/>
      <c r="K179" s="156"/>
      <c r="L179" s="155"/>
      <c r="M179" s="155"/>
      <c r="N179" s="155"/>
      <c r="O179" s="155"/>
      <c r="P179" s="155"/>
      <c r="Q179" s="155"/>
      <c r="R179" s="4"/>
      <c r="S179" s="157"/>
    </row>
    <row r="180" spans="1:20" ht="17.25" customHeight="1">
      <c r="B180" s="199"/>
      <c r="C180" s="198" t="s">
        <v>909</v>
      </c>
      <c r="D180" s="198"/>
      <c r="E180" s="158">
        <v>2</v>
      </c>
      <c r="F180" s="158">
        <v>3</v>
      </c>
      <c r="G180" s="158">
        <v>2</v>
      </c>
      <c r="H180" s="158">
        <v>2</v>
      </c>
      <c r="I180" s="158"/>
      <c r="J180" s="158"/>
      <c r="K180" s="158"/>
      <c r="L180" s="158"/>
      <c r="M180" s="158"/>
      <c r="N180" s="158"/>
      <c r="O180" s="158"/>
      <c r="P180" s="158"/>
      <c r="Q180" s="158"/>
      <c r="R180" s="19">
        <f>SUM(E179:Q180)</f>
        <v>9</v>
      </c>
      <c r="S180" s="5" t="s">
        <v>1028</v>
      </c>
    </row>
    <row r="181" spans="1:20" ht="17.25" customHeight="1">
      <c r="A181" s="172"/>
      <c r="B181" s="203"/>
      <c r="C181" s="202"/>
      <c r="D181" s="202"/>
      <c r="E181" s="161"/>
      <c r="F181" s="155"/>
      <c r="G181" s="155"/>
      <c r="H181" s="155"/>
      <c r="I181" s="155"/>
      <c r="J181" s="156"/>
      <c r="K181" s="156"/>
      <c r="L181" s="155"/>
      <c r="M181" s="155"/>
      <c r="N181" s="155"/>
      <c r="O181" s="155"/>
      <c r="P181" s="155"/>
      <c r="Q181" s="155"/>
      <c r="R181" s="4"/>
      <c r="S181" s="157"/>
    </row>
    <row r="182" spans="1:20" ht="17.25" customHeight="1">
      <c r="B182" s="199"/>
      <c r="C182" s="198" t="s">
        <v>910</v>
      </c>
      <c r="D182" s="198"/>
      <c r="E182" s="158">
        <v>2</v>
      </c>
      <c r="F182" s="158">
        <v>3</v>
      </c>
      <c r="G182" s="158">
        <v>2</v>
      </c>
      <c r="H182" s="158">
        <v>2</v>
      </c>
      <c r="I182" s="158"/>
      <c r="J182" s="158"/>
      <c r="K182" s="158"/>
      <c r="L182" s="158"/>
      <c r="M182" s="158"/>
      <c r="N182" s="158"/>
      <c r="O182" s="158"/>
      <c r="P182" s="158"/>
      <c r="Q182" s="158"/>
      <c r="R182" s="19">
        <f>SUM(E181:Q182)</f>
        <v>9</v>
      </c>
      <c r="S182" s="5" t="s">
        <v>1028</v>
      </c>
    </row>
    <row r="183" spans="1:20" ht="17.25" customHeight="1">
      <c r="A183" s="172"/>
      <c r="B183" s="163"/>
      <c r="C183" s="184"/>
      <c r="D183" s="184"/>
      <c r="E183" s="161"/>
      <c r="F183" s="155"/>
      <c r="G183" s="155"/>
      <c r="H183" s="155"/>
      <c r="I183" s="155"/>
      <c r="J183" s="156"/>
      <c r="K183" s="156"/>
      <c r="L183" s="155"/>
      <c r="M183" s="155"/>
      <c r="N183" s="155"/>
      <c r="O183" s="155"/>
      <c r="P183" s="155"/>
      <c r="Q183" s="155"/>
      <c r="R183" s="4"/>
      <c r="S183" s="157"/>
    </row>
    <row r="184" spans="1:20" ht="17.25" customHeight="1">
      <c r="B184" s="162"/>
      <c r="C184" s="185"/>
      <c r="D184" s="185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9"/>
      <c r="S184" s="5"/>
    </row>
    <row r="185" spans="1:20" ht="17.25" customHeight="1">
      <c r="A185" s="172"/>
      <c r="B185" s="163"/>
      <c r="C185" s="184"/>
      <c r="D185" s="184"/>
      <c r="E185" s="161"/>
      <c r="F185" s="155"/>
      <c r="G185" s="155"/>
      <c r="H185" s="155"/>
      <c r="I185" s="155"/>
      <c r="J185" s="156"/>
      <c r="K185" s="156"/>
      <c r="L185" s="155"/>
      <c r="M185" s="155"/>
      <c r="N185" s="155"/>
      <c r="O185" s="155"/>
      <c r="P185" s="155"/>
      <c r="Q185" s="155"/>
      <c r="R185" s="4"/>
      <c r="S185" s="157"/>
    </row>
    <row r="186" spans="1:20" ht="17.25" customHeight="1">
      <c r="B186" s="162"/>
      <c r="C186" s="411"/>
      <c r="D186" s="322"/>
      <c r="E186" s="325"/>
      <c r="F186" s="325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9"/>
      <c r="S186" s="5"/>
    </row>
    <row r="187" spans="1:20" ht="17.25" customHeight="1">
      <c r="A187" s="172"/>
      <c r="B187" s="163"/>
      <c r="C187" s="184"/>
      <c r="D187" s="184"/>
      <c r="E187" s="161"/>
      <c r="F187" s="155"/>
      <c r="G187" s="155"/>
      <c r="H187" s="155"/>
      <c r="I187" s="155"/>
      <c r="J187" s="156"/>
      <c r="K187" s="156"/>
      <c r="L187" s="155"/>
      <c r="M187" s="155"/>
      <c r="N187" s="155"/>
      <c r="O187" s="155"/>
      <c r="P187" s="155"/>
      <c r="Q187" s="155"/>
      <c r="R187" s="4"/>
      <c r="S187" s="157"/>
    </row>
    <row r="188" spans="1:20" ht="17.25" customHeight="1">
      <c r="B188" s="162"/>
      <c r="C188" s="185"/>
      <c r="D188" s="185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9"/>
      <c r="S188" s="5"/>
    </row>
    <row r="189" spans="1:20" ht="17.25" customHeight="1">
      <c r="B189" s="163"/>
      <c r="C189" s="184"/>
      <c r="D189" s="184"/>
      <c r="E189" s="161"/>
      <c r="F189" s="155"/>
      <c r="G189" s="155"/>
      <c r="H189" s="155"/>
      <c r="I189" s="155"/>
      <c r="J189" s="156"/>
      <c r="K189" s="156"/>
      <c r="L189" s="155"/>
      <c r="M189" s="155"/>
      <c r="N189" s="155"/>
      <c r="O189" s="155"/>
      <c r="P189" s="155"/>
      <c r="Q189" s="155"/>
      <c r="R189" s="4"/>
      <c r="S189" s="157"/>
    </row>
    <row r="190" spans="1:20" ht="17.25" customHeight="1">
      <c r="B190" s="162"/>
      <c r="C190" s="185"/>
      <c r="D190" s="590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9"/>
      <c r="S190" s="5"/>
    </row>
    <row r="191" spans="1:20" ht="45" customHeight="1">
      <c r="A191" s="167"/>
      <c r="B191" s="168" t="s">
        <v>74</v>
      </c>
      <c r="C191" s="168"/>
      <c r="E191" s="166" t="s">
        <v>62</v>
      </c>
      <c r="F191" s="169" t="str">
        <f>F128</f>
        <v>沖縄県立芸術大学美術棟空調設備改修工事</v>
      </c>
      <c r="G191" s="166"/>
      <c r="H191" s="166"/>
      <c r="I191" s="166"/>
      <c r="S191" s="166">
        <f>S128+1</f>
        <v>4</v>
      </c>
    </row>
    <row r="192" spans="1:20" ht="17.25" customHeight="1">
      <c r="B192" s="163"/>
      <c r="C192" s="163"/>
      <c r="D192" s="163"/>
      <c r="E192" s="1762" t="s">
        <v>146</v>
      </c>
      <c r="F192" s="1765"/>
      <c r="G192" s="1765"/>
      <c r="H192" s="1765"/>
      <c r="I192" s="1765"/>
      <c r="J192" s="1765"/>
      <c r="K192" s="1765"/>
      <c r="L192" s="1765"/>
      <c r="M192" s="1765"/>
      <c r="N192" s="1765"/>
      <c r="O192" s="1765"/>
      <c r="P192" s="1765"/>
      <c r="Q192" s="1766"/>
      <c r="R192" s="157"/>
      <c r="S192" s="157"/>
      <c r="T192" s="172"/>
    </row>
    <row r="193" spans="1:20" ht="17.25" customHeight="1">
      <c r="B193" s="160"/>
      <c r="C193" s="160" t="s">
        <v>51</v>
      </c>
      <c r="D193" s="160" t="s">
        <v>60</v>
      </c>
      <c r="E193" s="173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1"/>
      <c r="R193" s="160" t="s">
        <v>52</v>
      </c>
      <c r="S193" s="160" t="s">
        <v>63</v>
      </c>
      <c r="T193" s="172"/>
    </row>
    <row r="194" spans="1:20" ht="17.25" customHeight="1">
      <c r="B194" s="1033" t="s">
        <v>813</v>
      </c>
      <c r="C194" s="202"/>
      <c r="D194" s="202"/>
      <c r="E194" s="161"/>
      <c r="F194" s="155"/>
      <c r="G194" s="155"/>
      <c r="H194" s="155"/>
      <c r="I194" s="155"/>
      <c r="J194" s="156"/>
      <c r="K194" s="156"/>
      <c r="L194" s="155"/>
      <c r="M194" s="155"/>
      <c r="N194" s="155"/>
      <c r="O194" s="155"/>
      <c r="P194" s="155"/>
      <c r="Q194" s="155"/>
      <c r="R194" s="4"/>
      <c r="S194" s="157"/>
    </row>
    <row r="195" spans="1:20" ht="17.25" customHeight="1">
      <c r="B195" s="199">
        <v>3</v>
      </c>
      <c r="C195" s="198" t="s">
        <v>867</v>
      </c>
      <c r="D195" s="19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7"/>
      <c r="S195" s="5"/>
    </row>
    <row r="196" spans="1:20" ht="17.25" customHeight="1">
      <c r="B196" s="203"/>
      <c r="C196" s="202"/>
      <c r="D196" s="202"/>
      <c r="E196" s="161"/>
      <c r="F196" s="155"/>
      <c r="G196" s="155"/>
      <c r="H196" s="155"/>
      <c r="I196" s="155"/>
      <c r="J196" s="156"/>
      <c r="K196" s="156"/>
      <c r="L196" s="155"/>
      <c r="M196" s="155"/>
      <c r="N196" s="155"/>
      <c r="O196" s="155"/>
      <c r="P196" s="155"/>
      <c r="Q196" s="155"/>
      <c r="R196" s="4"/>
      <c r="S196" s="201"/>
    </row>
    <row r="197" spans="1:20" ht="17.25" customHeight="1">
      <c r="B197" s="199"/>
      <c r="C197" s="198" t="s">
        <v>868</v>
      </c>
      <c r="D197" s="198" t="s">
        <v>1009</v>
      </c>
      <c r="E197" s="158">
        <v>2</v>
      </c>
      <c r="F197" s="158">
        <v>2</v>
      </c>
      <c r="G197" s="158">
        <v>2</v>
      </c>
      <c r="H197" s="158">
        <v>2</v>
      </c>
      <c r="I197" s="158"/>
      <c r="J197" s="158"/>
      <c r="K197" s="158"/>
      <c r="L197" s="158"/>
      <c r="M197" s="158"/>
      <c r="N197" s="158"/>
      <c r="O197" s="158"/>
      <c r="P197" s="158"/>
      <c r="Q197" s="158"/>
      <c r="R197" s="19">
        <f>SUM(E196:Q197)</f>
        <v>8</v>
      </c>
      <c r="S197" s="197" t="s">
        <v>143</v>
      </c>
    </row>
    <row r="198" spans="1:20" ht="17.25" customHeight="1">
      <c r="B198" s="203"/>
      <c r="C198" s="202"/>
      <c r="D198" s="202"/>
      <c r="E198" s="161"/>
      <c r="F198" s="155"/>
      <c r="G198" s="155"/>
      <c r="H198" s="155"/>
      <c r="I198" s="155"/>
      <c r="J198" s="156"/>
      <c r="K198" s="555"/>
      <c r="L198" s="554"/>
      <c r="M198" s="554"/>
      <c r="N198" s="554"/>
      <c r="O198" s="554"/>
      <c r="P198" s="155"/>
      <c r="Q198" s="155"/>
      <c r="R198" s="4"/>
      <c r="S198" s="201"/>
    </row>
    <row r="199" spans="1:20" ht="17.25" customHeight="1">
      <c r="B199" s="199"/>
      <c r="C199" s="198" t="s">
        <v>877</v>
      </c>
      <c r="D199" s="198" t="s">
        <v>1011</v>
      </c>
      <c r="E199" s="158">
        <v>2</v>
      </c>
      <c r="F199" s="158">
        <v>2</v>
      </c>
      <c r="G199" s="158">
        <v>2</v>
      </c>
      <c r="H199" s="158">
        <v>2</v>
      </c>
      <c r="I199" s="158"/>
      <c r="J199" s="158"/>
      <c r="K199" s="556"/>
      <c r="L199" s="556"/>
      <c r="M199" s="556"/>
      <c r="N199" s="556"/>
      <c r="O199" s="556"/>
      <c r="P199" s="158"/>
      <c r="Q199" s="158"/>
      <c r="R199" s="19">
        <f t="shared" ref="R199" si="0">SUM(E198:Q199)</f>
        <v>8</v>
      </c>
      <c r="S199" s="197" t="s">
        <v>143</v>
      </c>
    </row>
    <row r="200" spans="1:20" ht="17.25" customHeight="1">
      <c r="B200" s="203"/>
      <c r="C200" s="202"/>
      <c r="D200" s="202" t="s">
        <v>870</v>
      </c>
      <c r="E200" s="155"/>
      <c r="F200" s="155"/>
      <c r="G200" s="155"/>
      <c r="H200" s="155"/>
      <c r="I200" s="155"/>
      <c r="J200" s="156"/>
      <c r="K200" s="555"/>
      <c r="L200" s="554"/>
      <c r="M200" s="554"/>
      <c r="N200" s="554"/>
      <c r="O200" s="554"/>
      <c r="P200" s="554"/>
      <c r="Q200" s="554"/>
      <c r="R200" s="4"/>
      <c r="S200" s="201"/>
    </row>
    <row r="201" spans="1:20" ht="17.25" customHeight="1">
      <c r="B201" s="199"/>
      <c r="C201" s="198" t="s">
        <v>869</v>
      </c>
      <c r="D201" s="198" t="s">
        <v>1010</v>
      </c>
      <c r="E201" s="158">
        <v>1</v>
      </c>
      <c r="F201" s="158">
        <v>1</v>
      </c>
      <c r="G201" s="158">
        <v>1</v>
      </c>
      <c r="H201" s="158">
        <v>1</v>
      </c>
      <c r="I201" s="158"/>
      <c r="J201" s="158"/>
      <c r="K201" s="556"/>
      <c r="L201" s="556"/>
      <c r="M201" s="556"/>
      <c r="N201" s="556"/>
      <c r="O201" s="556"/>
      <c r="P201" s="556"/>
      <c r="Q201" s="556"/>
      <c r="R201" s="19">
        <f t="shared" ref="R201" si="1">SUM(E200:Q201)</f>
        <v>4</v>
      </c>
      <c r="S201" s="197" t="s">
        <v>143</v>
      </c>
    </row>
    <row r="202" spans="1:20" ht="17.25" customHeight="1">
      <c r="B202" s="203"/>
      <c r="C202" s="202"/>
      <c r="D202" s="202" t="s">
        <v>871</v>
      </c>
      <c r="E202" s="155"/>
      <c r="F202" s="155"/>
      <c r="G202" s="155"/>
      <c r="H202" s="155"/>
      <c r="I202" s="155"/>
      <c r="J202" s="156"/>
      <c r="K202" s="555"/>
      <c r="L202" s="554"/>
      <c r="M202" s="554"/>
      <c r="N202" s="554"/>
      <c r="O202" s="554"/>
      <c r="P202" s="554"/>
      <c r="Q202" s="554"/>
      <c r="R202" s="4"/>
      <c r="S202" s="201"/>
    </row>
    <row r="203" spans="1:20" ht="17.25" customHeight="1">
      <c r="B203" s="199"/>
      <c r="C203" s="198" t="s">
        <v>851</v>
      </c>
      <c r="D203" s="198" t="s">
        <v>1010</v>
      </c>
      <c r="E203" s="158">
        <v>1</v>
      </c>
      <c r="F203" s="158">
        <v>1</v>
      </c>
      <c r="G203" s="158">
        <v>1</v>
      </c>
      <c r="H203" s="158">
        <v>1</v>
      </c>
      <c r="I203" s="158"/>
      <c r="J203" s="158"/>
      <c r="K203" s="556"/>
      <c r="L203" s="556"/>
      <c r="M203" s="556"/>
      <c r="N203" s="556"/>
      <c r="O203" s="556"/>
      <c r="P203" s="556"/>
      <c r="Q203" s="556"/>
      <c r="R203" s="19">
        <f t="shared" ref="R203" si="2">SUM(E202:Q203)</f>
        <v>4</v>
      </c>
      <c r="S203" s="197" t="s">
        <v>143</v>
      </c>
    </row>
    <row r="204" spans="1:20" ht="17.25" customHeight="1">
      <c r="B204" s="203"/>
      <c r="C204" s="202"/>
      <c r="D204" s="202" t="s">
        <v>873</v>
      </c>
      <c r="E204" s="155"/>
      <c r="F204" s="155"/>
      <c r="G204" s="155"/>
      <c r="H204" s="155"/>
      <c r="I204" s="155"/>
      <c r="J204" s="156"/>
      <c r="K204" s="555"/>
      <c r="L204" s="554"/>
      <c r="M204" s="554"/>
      <c r="N204" s="554"/>
      <c r="O204" s="554"/>
      <c r="P204" s="554"/>
      <c r="Q204" s="554"/>
      <c r="R204" s="4"/>
      <c r="S204" s="201"/>
    </row>
    <row r="205" spans="1:20" ht="17.25" customHeight="1">
      <c r="B205" s="199"/>
      <c r="C205" s="198" t="s">
        <v>872</v>
      </c>
      <c r="D205" s="198" t="s">
        <v>874</v>
      </c>
      <c r="E205" s="158">
        <v>3</v>
      </c>
      <c r="F205" s="158">
        <v>4</v>
      </c>
      <c r="G205" s="158">
        <v>3</v>
      </c>
      <c r="H205" s="158">
        <v>3</v>
      </c>
      <c r="I205" s="158"/>
      <c r="J205" s="158"/>
      <c r="K205" s="556"/>
      <c r="L205" s="556"/>
      <c r="M205" s="556"/>
      <c r="N205" s="556"/>
      <c r="O205" s="556"/>
      <c r="P205" s="556"/>
      <c r="Q205" s="556"/>
      <c r="R205" s="19">
        <f t="shared" ref="R205" si="3">SUM(E204:Q205)</f>
        <v>13</v>
      </c>
      <c r="S205" s="197" t="s">
        <v>143</v>
      </c>
    </row>
    <row r="206" spans="1:20" ht="17.25" customHeight="1">
      <c r="A206" s="172"/>
      <c r="B206" s="203"/>
      <c r="C206" s="202"/>
      <c r="D206" s="202"/>
      <c r="E206" s="155"/>
      <c r="F206" s="155"/>
      <c r="G206" s="155"/>
      <c r="H206" s="155"/>
      <c r="I206" s="155"/>
      <c r="J206" s="156"/>
      <c r="K206" s="555"/>
      <c r="L206" s="554"/>
      <c r="M206" s="554"/>
      <c r="N206" s="554"/>
      <c r="O206" s="554"/>
      <c r="P206" s="554"/>
      <c r="Q206" s="554"/>
      <c r="R206" s="4"/>
      <c r="S206" s="201"/>
    </row>
    <row r="207" spans="1:20" ht="17.25" customHeight="1">
      <c r="B207" s="199"/>
      <c r="C207" s="198" t="s">
        <v>875</v>
      </c>
      <c r="D207" s="198" t="s">
        <v>876</v>
      </c>
      <c r="E207" s="158">
        <v>4</v>
      </c>
      <c r="F207" s="158"/>
      <c r="G207" s="158"/>
      <c r="H207" s="158"/>
      <c r="I207" s="158"/>
      <c r="J207" s="158"/>
      <c r="K207" s="556"/>
      <c r="L207" s="556"/>
      <c r="M207" s="556"/>
      <c r="N207" s="556"/>
      <c r="O207" s="556"/>
      <c r="P207" s="556"/>
      <c r="Q207" s="556"/>
      <c r="R207" s="19">
        <f t="shared" ref="R207" si="4">SUM(E206:Q207)</f>
        <v>4</v>
      </c>
      <c r="S207" s="197" t="s">
        <v>105</v>
      </c>
    </row>
    <row r="208" spans="1:20" ht="17.25" customHeight="1">
      <c r="A208" s="172"/>
      <c r="B208" s="203"/>
      <c r="C208" s="202"/>
      <c r="D208" s="202" t="s">
        <v>996</v>
      </c>
      <c r="E208" s="155"/>
      <c r="F208" s="155"/>
      <c r="G208" s="155"/>
      <c r="H208" s="155"/>
      <c r="I208" s="155"/>
      <c r="J208" s="156"/>
      <c r="K208" s="555"/>
      <c r="L208" s="554"/>
      <c r="M208" s="554"/>
      <c r="N208" s="554"/>
      <c r="O208" s="554"/>
      <c r="P208" s="554"/>
      <c r="Q208" s="554"/>
      <c r="R208" s="4"/>
      <c r="S208" s="201"/>
    </row>
    <row r="209" spans="1:19" ht="17.25" customHeight="1">
      <c r="B209" s="199"/>
      <c r="C209" s="198" t="s">
        <v>878</v>
      </c>
      <c r="D209" s="198" t="s">
        <v>879</v>
      </c>
      <c r="E209" s="158">
        <v>3</v>
      </c>
      <c r="F209" s="158">
        <v>4</v>
      </c>
      <c r="G209" s="158">
        <v>3</v>
      </c>
      <c r="H209" s="158">
        <v>3</v>
      </c>
      <c r="I209" s="158"/>
      <c r="J209" s="158"/>
      <c r="K209" s="556"/>
      <c r="L209" s="556"/>
      <c r="M209" s="556"/>
      <c r="N209" s="556"/>
      <c r="O209" s="556"/>
      <c r="P209" s="556"/>
      <c r="Q209" s="556"/>
      <c r="R209" s="19">
        <f t="shared" ref="R209" si="5">SUM(E208:Q209)</f>
        <v>13</v>
      </c>
      <c r="S209" s="197" t="s">
        <v>143</v>
      </c>
    </row>
    <row r="210" spans="1:19" ht="17.25" customHeight="1">
      <c r="A210" s="172"/>
      <c r="B210" s="203"/>
      <c r="C210" s="940"/>
      <c r="D210" s="940" t="s">
        <v>836</v>
      </c>
      <c r="E210" s="155"/>
      <c r="F210" s="155"/>
      <c r="G210" s="155"/>
      <c r="H210" s="155"/>
      <c r="I210" s="155"/>
      <c r="J210" s="156"/>
      <c r="K210" s="555"/>
      <c r="L210" s="554"/>
      <c r="M210" s="554"/>
      <c r="N210" s="554"/>
      <c r="O210" s="554"/>
      <c r="P210" s="554"/>
      <c r="Q210" s="554"/>
      <c r="R210" s="4"/>
      <c r="S210" s="605"/>
    </row>
    <row r="211" spans="1:19" ht="17.25" customHeight="1">
      <c r="B211" s="199"/>
      <c r="C211" s="941" t="s">
        <v>880</v>
      </c>
      <c r="D211" s="941" t="s">
        <v>882</v>
      </c>
      <c r="E211" s="158">
        <v>2</v>
      </c>
      <c r="F211" s="158"/>
      <c r="G211" s="158"/>
      <c r="H211" s="158"/>
      <c r="I211" s="158"/>
      <c r="J211" s="158"/>
      <c r="K211" s="556"/>
      <c r="L211" s="556"/>
      <c r="M211" s="556"/>
      <c r="N211" s="556"/>
      <c r="O211" s="556"/>
      <c r="P211" s="556"/>
      <c r="Q211" s="556"/>
      <c r="R211" s="19">
        <f t="shared" ref="R211" si="6">SUM(E210:Q211)</f>
        <v>2</v>
      </c>
      <c r="S211" s="606" t="s">
        <v>84</v>
      </c>
    </row>
    <row r="212" spans="1:19" ht="17.25" customHeight="1">
      <c r="A212" s="172"/>
      <c r="B212" s="203"/>
      <c r="C212" s="202"/>
      <c r="D212" s="202" t="s">
        <v>839</v>
      </c>
      <c r="E212" s="161"/>
      <c r="F212" s="155"/>
      <c r="G212" s="155"/>
      <c r="H212" s="155"/>
      <c r="I212" s="155"/>
      <c r="J212" s="156"/>
      <c r="K212" s="555"/>
      <c r="L212" s="554"/>
      <c r="M212" s="554"/>
      <c r="N212" s="554"/>
      <c r="O212" s="554"/>
      <c r="P212" s="554"/>
      <c r="Q212" s="554"/>
      <c r="R212" s="4"/>
      <c r="S212" s="201"/>
    </row>
    <row r="213" spans="1:19" ht="17.25" customHeight="1">
      <c r="B213" s="199"/>
      <c r="C213" s="198" t="s">
        <v>881</v>
      </c>
      <c r="D213" s="198" t="s">
        <v>840</v>
      </c>
      <c r="E213" s="158">
        <v>1</v>
      </c>
      <c r="F213" s="158"/>
      <c r="G213" s="158"/>
      <c r="H213" s="158"/>
      <c r="I213" s="158"/>
      <c r="J213" s="158"/>
      <c r="K213" s="556"/>
      <c r="L213" s="556"/>
      <c r="M213" s="556"/>
      <c r="N213" s="556"/>
      <c r="O213" s="556"/>
      <c r="P213" s="556"/>
      <c r="Q213" s="556"/>
      <c r="R213" s="19">
        <f t="shared" ref="R213" si="7">SUM(E212:Q213)</f>
        <v>1</v>
      </c>
      <c r="S213" s="197" t="s">
        <v>84</v>
      </c>
    </row>
    <row r="214" spans="1:19" ht="17.25" customHeight="1">
      <c r="A214" s="172"/>
      <c r="B214" s="203"/>
      <c r="C214" s="202"/>
      <c r="D214" s="202"/>
      <c r="E214" s="161"/>
      <c r="F214" s="155"/>
      <c r="G214" s="155"/>
      <c r="H214" s="155"/>
      <c r="I214" s="155"/>
      <c r="J214" s="156"/>
      <c r="K214" s="555"/>
      <c r="L214" s="554"/>
      <c r="M214" s="554"/>
      <c r="N214" s="554"/>
      <c r="O214" s="554"/>
      <c r="P214" s="554"/>
      <c r="Q214" s="554"/>
      <c r="R214" s="4"/>
      <c r="S214" s="201"/>
    </row>
    <row r="215" spans="1:19" ht="17.25" customHeight="1">
      <c r="B215" s="199"/>
      <c r="C215" s="198"/>
      <c r="D215" s="198"/>
      <c r="E215" s="158"/>
      <c r="F215" s="158"/>
      <c r="G215" s="158"/>
      <c r="H215" s="158"/>
      <c r="I215" s="158"/>
      <c r="J215" s="158"/>
      <c r="K215" s="556"/>
      <c r="L215" s="556"/>
      <c r="M215" s="556"/>
      <c r="N215" s="556"/>
      <c r="O215" s="556"/>
      <c r="P215" s="556"/>
      <c r="Q215" s="556"/>
      <c r="R215" s="19"/>
      <c r="S215" s="197"/>
    </row>
    <row r="216" spans="1:19" ht="17.25" customHeight="1">
      <c r="A216" s="172"/>
      <c r="B216" s="203"/>
      <c r="C216" s="940"/>
      <c r="D216" s="940"/>
      <c r="E216" s="161"/>
      <c r="F216" s="155"/>
      <c r="G216" s="155"/>
      <c r="H216" s="155"/>
      <c r="I216" s="155"/>
      <c r="J216" s="156"/>
      <c r="K216" s="155"/>
      <c r="L216" s="156"/>
      <c r="M216" s="155"/>
      <c r="N216" s="156"/>
      <c r="O216" s="155"/>
      <c r="P216" s="155"/>
      <c r="Q216" s="155"/>
      <c r="R216" s="4"/>
      <c r="S216" s="605"/>
    </row>
    <row r="217" spans="1:19" ht="17.25" customHeight="1">
      <c r="B217" s="199"/>
      <c r="C217" s="1035" t="s">
        <v>852</v>
      </c>
      <c r="D217" s="941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9"/>
      <c r="S217" s="606"/>
    </row>
    <row r="218" spans="1:19" ht="17.25" customHeight="1">
      <c r="A218" s="172"/>
      <c r="B218" s="203"/>
      <c r="C218" s="202" t="s">
        <v>843</v>
      </c>
      <c r="D218" s="202" t="s">
        <v>996</v>
      </c>
      <c r="E218" s="161"/>
      <c r="F218" s="155"/>
      <c r="G218" s="155"/>
      <c r="H218" s="155"/>
      <c r="I218" s="155"/>
      <c r="J218" s="156"/>
      <c r="K218" s="155"/>
      <c r="L218" s="156"/>
      <c r="M218" s="155"/>
      <c r="N218" s="156"/>
      <c r="O218" s="155"/>
      <c r="P218" s="155"/>
      <c r="Q218" s="155"/>
      <c r="R218" s="4"/>
      <c r="S218" s="201"/>
    </row>
    <row r="219" spans="1:19" ht="17.25" customHeight="1">
      <c r="B219" s="199"/>
      <c r="C219" s="198" t="s">
        <v>884</v>
      </c>
      <c r="D219" s="198" t="s">
        <v>853</v>
      </c>
      <c r="E219" s="158">
        <v>1.25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9">
        <f t="shared" ref="R219" si="8">SUM(E218:Q219)</f>
        <v>1.25</v>
      </c>
      <c r="S219" s="197" t="s">
        <v>145</v>
      </c>
    </row>
    <row r="220" spans="1:19" ht="17.25" customHeight="1">
      <c r="A220" s="172"/>
      <c r="B220" s="203"/>
      <c r="C220" s="202"/>
      <c r="D220" s="202" t="s">
        <v>996</v>
      </c>
      <c r="E220" s="155"/>
      <c r="F220" s="155"/>
      <c r="G220" s="155"/>
      <c r="H220" s="155"/>
      <c r="I220" s="155"/>
      <c r="J220" s="156"/>
      <c r="K220" s="555"/>
      <c r="L220" s="554"/>
      <c r="M220" s="554"/>
      <c r="N220" s="554"/>
      <c r="O220" s="554"/>
      <c r="P220" s="155"/>
      <c r="Q220" s="155"/>
      <c r="R220" s="4"/>
      <c r="S220" s="201"/>
    </row>
    <row r="221" spans="1:19" ht="17.25" customHeight="1">
      <c r="B221" s="199"/>
      <c r="C221" s="1036" t="s">
        <v>851</v>
      </c>
      <c r="D221" s="198" t="s">
        <v>1003</v>
      </c>
      <c r="E221" s="158">
        <v>13.78</v>
      </c>
      <c r="F221" s="158">
        <v>3.9</v>
      </c>
      <c r="G221" s="158">
        <v>3.5</v>
      </c>
      <c r="H221" s="158">
        <v>1.1399999999999999</v>
      </c>
      <c r="I221" s="158"/>
      <c r="J221" s="158"/>
      <c r="K221" s="556"/>
      <c r="L221" s="556"/>
      <c r="M221" s="556"/>
      <c r="N221" s="556"/>
      <c r="O221" s="556"/>
      <c r="P221" s="158"/>
      <c r="Q221" s="158"/>
      <c r="R221" s="19">
        <f t="shared" ref="R221" si="9">SUM(E220:Q221)</f>
        <v>22.32</v>
      </c>
      <c r="S221" s="197" t="s">
        <v>145</v>
      </c>
    </row>
    <row r="222" spans="1:19" ht="17.25" customHeight="1">
      <c r="B222" s="163"/>
      <c r="C222" s="202"/>
      <c r="D222" s="202" t="s">
        <v>996</v>
      </c>
      <c r="E222" s="155"/>
      <c r="F222" s="155"/>
      <c r="G222" s="155"/>
      <c r="H222" s="155"/>
      <c r="I222" s="155"/>
      <c r="J222" s="156"/>
      <c r="K222" s="555"/>
      <c r="L222" s="554"/>
      <c r="M222" s="554"/>
      <c r="N222" s="554"/>
      <c r="O222" s="554"/>
      <c r="P222" s="554"/>
      <c r="Q222" s="554"/>
      <c r="R222" s="4"/>
      <c r="S222" s="201"/>
    </row>
    <row r="223" spans="1:19" ht="17.25" customHeight="1">
      <c r="B223" s="162"/>
      <c r="C223" s="1036" t="s">
        <v>851</v>
      </c>
      <c r="D223" s="198" t="s">
        <v>1027</v>
      </c>
      <c r="E223" s="158">
        <v>3.9</v>
      </c>
      <c r="F223" s="158"/>
      <c r="G223" s="158"/>
      <c r="H223" s="158"/>
      <c r="I223" s="158"/>
      <c r="J223" s="158"/>
      <c r="K223" s="556"/>
      <c r="L223" s="556"/>
      <c r="M223" s="556"/>
      <c r="N223" s="556"/>
      <c r="O223" s="556"/>
      <c r="P223" s="556"/>
      <c r="Q223" s="556"/>
      <c r="R223" s="19">
        <f t="shared" ref="R223" si="10">SUM(E222:Q223)</f>
        <v>3.9</v>
      </c>
      <c r="S223" s="197" t="s">
        <v>145</v>
      </c>
    </row>
    <row r="224" spans="1:19" ht="17.25" customHeight="1">
      <c r="B224" s="203"/>
      <c r="C224" s="202"/>
      <c r="D224" s="202" t="s">
        <v>996</v>
      </c>
      <c r="E224" s="155"/>
      <c r="F224" s="155"/>
      <c r="G224" s="155"/>
      <c r="H224" s="155"/>
      <c r="I224" s="155"/>
      <c r="J224" s="156"/>
      <c r="K224" s="555"/>
      <c r="L224" s="554"/>
      <c r="M224" s="554"/>
      <c r="N224" s="554"/>
      <c r="O224" s="554"/>
      <c r="P224" s="554"/>
      <c r="Q224" s="554"/>
      <c r="R224" s="4"/>
      <c r="S224" s="201"/>
    </row>
    <row r="225" spans="1:19" ht="17.25" customHeight="1">
      <c r="B225" s="199"/>
      <c r="C225" s="1036" t="s">
        <v>851</v>
      </c>
      <c r="D225" s="198" t="s">
        <v>845</v>
      </c>
      <c r="E225" s="158">
        <v>77.709999999999994</v>
      </c>
      <c r="F225" s="158">
        <v>13.78</v>
      </c>
      <c r="G225" s="158">
        <v>3.5</v>
      </c>
      <c r="H225" s="158">
        <v>0.36</v>
      </c>
      <c r="I225" s="158">
        <v>7.44</v>
      </c>
      <c r="J225" s="158"/>
      <c r="K225" s="556"/>
      <c r="L225" s="556"/>
      <c r="M225" s="556"/>
      <c r="N225" s="556"/>
      <c r="O225" s="556"/>
      <c r="P225" s="556"/>
      <c r="Q225" s="556"/>
      <c r="R225" s="19">
        <f t="shared" ref="R225" si="11">SUM(E224:Q225)</f>
        <v>102.78999999999999</v>
      </c>
      <c r="S225" s="197" t="s">
        <v>145</v>
      </c>
    </row>
    <row r="226" spans="1:19" ht="17.25" customHeight="1">
      <c r="B226" s="203"/>
      <c r="C226" s="202"/>
      <c r="D226" s="202" t="s">
        <v>996</v>
      </c>
      <c r="E226" s="155"/>
      <c r="F226" s="155"/>
      <c r="G226" s="155"/>
      <c r="H226" s="155"/>
      <c r="I226" s="155"/>
      <c r="J226" s="156"/>
      <c r="K226" s="555"/>
      <c r="L226" s="554"/>
      <c r="M226" s="554"/>
      <c r="N226" s="554"/>
      <c r="O226" s="554"/>
      <c r="P226" s="554"/>
      <c r="Q226" s="554"/>
      <c r="R226" s="4"/>
      <c r="S226" s="201"/>
    </row>
    <row r="227" spans="1:19" ht="17.25" customHeight="1">
      <c r="B227" s="199"/>
      <c r="C227" s="1036" t="s">
        <v>851</v>
      </c>
      <c r="D227" s="198" t="s">
        <v>844</v>
      </c>
      <c r="E227" s="158">
        <v>2.2599999999999998</v>
      </c>
      <c r="F227" s="158">
        <v>3.9</v>
      </c>
      <c r="G227" s="158">
        <v>3.9</v>
      </c>
      <c r="H227" s="158"/>
      <c r="I227" s="158"/>
      <c r="J227" s="158"/>
      <c r="K227" s="556"/>
      <c r="L227" s="556"/>
      <c r="M227" s="556"/>
      <c r="N227" s="556"/>
      <c r="O227" s="556"/>
      <c r="P227" s="556"/>
      <c r="Q227" s="556"/>
      <c r="R227" s="19">
        <f t="shared" ref="R227" si="12">SUM(E226:Q227)</f>
        <v>10.06</v>
      </c>
      <c r="S227" s="197" t="s">
        <v>145</v>
      </c>
    </row>
    <row r="228" spans="1:19" ht="17.25" customHeight="1">
      <c r="B228" s="203"/>
      <c r="C228" s="202"/>
      <c r="D228" s="202" t="s">
        <v>996</v>
      </c>
      <c r="E228" s="155"/>
      <c r="F228" s="155"/>
      <c r="G228" s="155"/>
      <c r="H228" s="155"/>
      <c r="I228" s="155"/>
      <c r="J228" s="156"/>
      <c r="K228" s="555"/>
      <c r="L228" s="554"/>
      <c r="M228" s="554"/>
      <c r="N228" s="554"/>
      <c r="O228" s="554"/>
      <c r="P228" s="554"/>
      <c r="Q228" s="554"/>
      <c r="R228" s="4"/>
      <c r="S228" s="201"/>
    </row>
    <row r="229" spans="1:19" ht="17.25" customHeight="1">
      <c r="B229" s="199"/>
      <c r="C229" s="1036" t="s">
        <v>851</v>
      </c>
      <c r="D229" s="198" t="s">
        <v>846</v>
      </c>
      <c r="E229" s="158">
        <v>0.62</v>
      </c>
      <c r="F229" s="158">
        <v>3.9</v>
      </c>
      <c r="G229" s="158">
        <v>3.67</v>
      </c>
      <c r="H229" s="158">
        <v>0.77</v>
      </c>
      <c r="I229" s="158">
        <v>0.77</v>
      </c>
      <c r="J229" s="158"/>
      <c r="K229" s="556"/>
      <c r="L229" s="556"/>
      <c r="M229" s="556"/>
      <c r="N229" s="556"/>
      <c r="O229" s="556"/>
      <c r="P229" s="556"/>
      <c r="Q229" s="556"/>
      <c r="R229" s="19">
        <f t="shared" ref="R229" si="13">SUM(E228:Q229)</f>
        <v>9.7299999999999986</v>
      </c>
      <c r="S229" s="197" t="s">
        <v>145</v>
      </c>
    </row>
    <row r="230" spans="1:19" ht="17.25" customHeight="1">
      <c r="B230" s="203"/>
      <c r="C230" s="202"/>
      <c r="D230" s="202" t="s">
        <v>996</v>
      </c>
      <c r="E230" s="155"/>
      <c r="F230" s="155"/>
      <c r="G230" s="155"/>
      <c r="H230" s="155"/>
      <c r="I230" s="155"/>
      <c r="J230" s="156"/>
      <c r="K230" s="555"/>
      <c r="L230" s="554"/>
      <c r="M230" s="554"/>
      <c r="N230" s="554"/>
      <c r="O230" s="554"/>
      <c r="P230" s="554"/>
      <c r="Q230" s="554"/>
      <c r="R230" s="4"/>
      <c r="S230" s="201"/>
    </row>
    <row r="231" spans="1:19" ht="17.25" customHeight="1">
      <c r="B231" s="199"/>
      <c r="C231" s="1036" t="s">
        <v>851</v>
      </c>
      <c r="D231" s="198" t="s">
        <v>1002</v>
      </c>
      <c r="E231" s="158">
        <v>3.37</v>
      </c>
      <c r="F231" s="158">
        <v>2.66</v>
      </c>
      <c r="G231" s="158">
        <v>4.04</v>
      </c>
      <c r="H231" s="158">
        <v>4.04</v>
      </c>
      <c r="I231" s="158"/>
      <c r="J231" s="158"/>
      <c r="K231" s="556"/>
      <c r="L231" s="556"/>
      <c r="M231" s="556"/>
      <c r="N231" s="556"/>
      <c r="O231" s="556"/>
      <c r="P231" s="556"/>
      <c r="Q231" s="556"/>
      <c r="R231" s="19">
        <f t="shared" ref="R231" si="14">SUM(E230:Q231)</f>
        <v>14.11</v>
      </c>
      <c r="S231" s="197" t="s">
        <v>145</v>
      </c>
    </row>
    <row r="232" spans="1:19" ht="17.25" customHeight="1">
      <c r="A232" s="172"/>
      <c r="B232" s="203"/>
      <c r="C232" s="202"/>
      <c r="D232" s="202" t="s">
        <v>996</v>
      </c>
      <c r="E232" s="155"/>
      <c r="F232" s="155"/>
      <c r="G232" s="155"/>
      <c r="H232" s="155"/>
      <c r="I232" s="155"/>
      <c r="J232" s="156"/>
      <c r="K232" s="555"/>
      <c r="L232" s="554"/>
      <c r="M232" s="554"/>
      <c r="N232" s="554"/>
      <c r="O232" s="554"/>
      <c r="P232" s="554"/>
      <c r="Q232" s="554"/>
      <c r="R232" s="4"/>
      <c r="S232" s="201"/>
    </row>
    <row r="233" spans="1:19" ht="17.25" customHeight="1">
      <c r="B233" s="199"/>
      <c r="C233" s="1036" t="s">
        <v>851</v>
      </c>
      <c r="D233" s="198" t="s">
        <v>847</v>
      </c>
      <c r="E233" s="158">
        <v>5.03</v>
      </c>
      <c r="F233" s="158">
        <v>7.76</v>
      </c>
      <c r="G233" s="158">
        <v>2.77</v>
      </c>
      <c r="H233" s="158">
        <v>2.77</v>
      </c>
      <c r="I233" s="158"/>
      <c r="J233" s="158"/>
      <c r="K233" s="556"/>
      <c r="L233" s="556"/>
      <c r="M233" s="556"/>
      <c r="N233" s="556"/>
      <c r="O233" s="556"/>
      <c r="P233" s="556"/>
      <c r="Q233" s="556"/>
      <c r="R233" s="19">
        <f t="shared" ref="R233" si="15">SUM(E232:Q233)</f>
        <v>18.329999999999998</v>
      </c>
      <c r="S233" s="197" t="s">
        <v>145</v>
      </c>
    </row>
    <row r="234" spans="1:19" ht="17.25" customHeight="1">
      <c r="A234" s="172"/>
      <c r="B234" s="203"/>
      <c r="C234" s="202"/>
      <c r="D234" s="202" t="s">
        <v>996</v>
      </c>
      <c r="E234" s="155"/>
      <c r="F234" s="155"/>
      <c r="G234" s="155"/>
      <c r="H234" s="155"/>
      <c r="I234" s="155"/>
      <c r="J234" s="156"/>
      <c r="K234" s="555"/>
      <c r="L234" s="554"/>
      <c r="M234" s="554"/>
      <c r="N234" s="554"/>
      <c r="O234" s="554"/>
      <c r="P234" s="554"/>
      <c r="Q234" s="554"/>
      <c r="R234" s="4"/>
      <c r="S234" s="201"/>
    </row>
    <row r="235" spans="1:19" ht="17.25" customHeight="1">
      <c r="B235" s="199"/>
      <c r="C235" s="1036" t="s">
        <v>851</v>
      </c>
      <c r="D235" s="198" t="s">
        <v>848</v>
      </c>
      <c r="E235" s="158">
        <v>8.9499999999999993</v>
      </c>
      <c r="F235" s="158">
        <v>29.63</v>
      </c>
      <c r="G235" s="158"/>
      <c r="H235" s="158"/>
      <c r="I235" s="158"/>
      <c r="J235" s="158"/>
      <c r="K235" s="556"/>
      <c r="L235" s="556"/>
      <c r="M235" s="556"/>
      <c r="N235" s="556"/>
      <c r="O235" s="556"/>
      <c r="P235" s="556"/>
      <c r="Q235" s="556"/>
      <c r="R235" s="19">
        <f t="shared" ref="R235" si="16">SUM(E234:Q235)</f>
        <v>38.58</v>
      </c>
      <c r="S235" s="197" t="s">
        <v>145</v>
      </c>
    </row>
    <row r="236" spans="1:19" ht="17.25" customHeight="1">
      <c r="B236" s="203"/>
      <c r="C236" s="202"/>
      <c r="D236" s="202" t="s">
        <v>996</v>
      </c>
      <c r="E236" s="161"/>
      <c r="F236" s="155"/>
      <c r="G236" s="155"/>
      <c r="H236" s="155"/>
      <c r="I236" s="155"/>
      <c r="J236" s="156"/>
      <c r="K236" s="555"/>
      <c r="L236" s="554"/>
      <c r="M236" s="554"/>
      <c r="N236" s="554"/>
      <c r="O236" s="554"/>
      <c r="P236" s="554"/>
      <c r="Q236" s="554"/>
      <c r="R236" s="4"/>
      <c r="S236" s="201"/>
    </row>
    <row r="237" spans="1:19" ht="17.25" customHeight="1">
      <c r="B237" s="199"/>
      <c r="C237" s="1036" t="s">
        <v>851</v>
      </c>
      <c r="D237" s="198" t="s">
        <v>849</v>
      </c>
      <c r="E237" s="158">
        <v>18.010000000000002</v>
      </c>
      <c r="F237" s="158">
        <v>34.6</v>
      </c>
      <c r="G237" s="158">
        <v>22.61</v>
      </c>
      <c r="H237" s="158">
        <v>22.61</v>
      </c>
      <c r="I237" s="158"/>
      <c r="J237" s="158"/>
      <c r="K237" s="556"/>
      <c r="L237" s="556"/>
      <c r="M237" s="556"/>
      <c r="N237" s="556"/>
      <c r="O237" s="556"/>
      <c r="P237" s="556"/>
      <c r="Q237" s="556"/>
      <c r="R237" s="19">
        <f t="shared" ref="R237" si="17">SUM(E236:Q237)</f>
        <v>97.83</v>
      </c>
      <c r="S237" s="197" t="s">
        <v>145</v>
      </c>
    </row>
    <row r="238" spans="1:19" ht="17.25" customHeight="1">
      <c r="B238" s="203"/>
      <c r="C238" s="202"/>
      <c r="D238" s="202" t="s">
        <v>996</v>
      </c>
      <c r="E238" s="161"/>
      <c r="F238" s="155"/>
      <c r="G238" s="155"/>
      <c r="H238" s="155"/>
      <c r="I238" s="155"/>
      <c r="J238" s="156"/>
      <c r="K238" s="555"/>
      <c r="L238" s="554"/>
      <c r="M238" s="554"/>
      <c r="N238" s="554"/>
      <c r="O238" s="554"/>
      <c r="P238" s="554"/>
      <c r="Q238" s="554"/>
      <c r="R238" s="4"/>
      <c r="S238" s="201"/>
    </row>
    <row r="239" spans="1:19" ht="17.25" customHeight="1">
      <c r="B239" s="199"/>
      <c r="C239" s="1036" t="s">
        <v>851</v>
      </c>
      <c r="D239" s="198" t="s">
        <v>850</v>
      </c>
      <c r="E239" s="158">
        <v>69.77</v>
      </c>
      <c r="F239" s="158">
        <v>54.83</v>
      </c>
      <c r="G239" s="158">
        <v>12.86</v>
      </c>
      <c r="H239" s="158">
        <v>30.68</v>
      </c>
      <c r="I239" s="158">
        <v>15.7</v>
      </c>
      <c r="J239" s="158">
        <v>2.78</v>
      </c>
      <c r="K239" s="556"/>
      <c r="L239" s="556"/>
      <c r="M239" s="556"/>
      <c r="N239" s="556"/>
      <c r="O239" s="556"/>
      <c r="P239" s="556"/>
      <c r="Q239" s="556"/>
      <c r="R239" s="19">
        <f t="shared" ref="R239" si="18">SUM(E238:Q239)</f>
        <v>186.61999999999998</v>
      </c>
      <c r="S239" s="197" t="s">
        <v>145</v>
      </c>
    </row>
    <row r="240" spans="1:19" ht="17.25" customHeight="1">
      <c r="B240" s="203"/>
      <c r="C240" s="202"/>
      <c r="D240" s="202" t="s">
        <v>996</v>
      </c>
      <c r="E240" s="155"/>
      <c r="F240" s="155"/>
      <c r="G240" s="155"/>
      <c r="H240" s="155"/>
      <c r="I240" s="155"/>
      <c r="J240" s="156"/>
      <c r="K240" s="155"/>
      <c r="L240" s="156"/>
      <c r="M240" s="155"/>
      <c r="N240" s="156"/>
      <c r="O240" s="155"/>
      <c r="P240" s="155"/>
      <c r="Q240" s="155"/>
      <c r="R240" s="4"/>
      <c r="S240" s="201"/>
    </row>
    <row r="241" spans="1:20" ht="17.25" customHeight="1">
      <c r="B241" s="199"/>
      <c r="C241" s="198" t="s">
        <v>1013</v>
      </c>
      <c r="D241" s="198" t="s">
        <v>890</v>
      </c>
      <c r="E241" s="158">
        <v>1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9">
        <f t="shared" ref="R241" si="19">SUM(E240:Q241)</f>
        <v>1</v>
      </c>
      <c r="S241" s="197" t="s">
        <v>105</v>
      </c>
    </row>
    <row r="242" spans="1:20" ht="17.25" customHeight="1">
      <c r="B242" s="203"/>
      <c r="C242" s="202"/>
      <c r="D242" s="202" t="s">
        <v>996</v>
      </c>
      <c r="E242" s="17"/>
      <c r="F242" s="155"/>
      <c r="G242" s="155"/>
      <c r="H242" s="155"/>
      <c r="I242" s="155"/>
      <c r="J242" s="156"/>
      <c r="K242" s="155"/>
      <c r="L242" s="156"/>
      <c r="M242" s="155"/>
      <c r="N242" s="156"/>
      <c r="O242" s="155"/>
      <c r="P242" s="155"/>
      <c r="Q242" s="155"/>
      <c r="R242" s="4"/>
      <c r="S242" s="201"/>
    </row>
    <row r="243" spans="1:20" ht="17.25" customHeight="1">
      <c r="B243" s="199"/>
      <c r="C243" s="198" t="s">
        <v>883</v>
      </c>
      <c r="D243" s="198" t="s">
        <v>891</v>
      </c>
      <c r="E243" s="19">
        <v>1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9">
        <f t="shared" ref="R243" si="20">SUM(E242:Q243)</f>
        <v>1</v>
      </c>
      <c r="S243" s="197" t="s">
        <v>105</v>
      </c>
    </row>
    <row r="244" spans="1:20" ht="17.25" customHeight="1">
      <c r="B244" s="203"/>
      <c r="C244" s="202"/>
      <c r="D244" s="202" t="s">
        <v>996</v>
      </c>
      <c r="E244" s="17"/>
      <c r="F244" s="155"/>
      <c r="G244" s="155"/>
      <c r="H244" s="155"/>
      <c r="I244" s="155"/>
      <c r="J244" s="156"/>
      <c r="K244" s="555"/>
      <c r="L244" s="554"/>
      <c r="M244" s="554"/>
      <c r="N244" s="554"/>
      <c r="O244" s="554"/>
      <c r="P244" s="155"/>
      <c r="Q244" s="155"/>
      <c r="R244" s="4"/>
      <c r="S244" s="201"/>
    </row>
    <row r="245" spans="1:20" ht="17.25" customHeight="1">
      <c r="B245" s="199"/>
      <c r="C245" s="1036" t="s">
        <v>851</v>
      </c>
      <c r="D245" s="198" t="s">
        <v>892</v>
      </c>
      <c r="E245" s="19">
        <v>4</v>
      </c>
      <c r="F245" s="158"/>
      <c r="G245" s="158"/>
      <c r="H245" s="158"/>
      <c r="I245" s="158"/>
      <c r="J245" s="158"/>
      <c r="K245" s="556"/>
      <c r="L245" s="556"/>
      <c r="M245" s="556"/>
      <c r="N245" s="556"/>
      <c r="O245" s="556"/>
      <c r="P245" s="158"/>
      <c r="Q245" s="158"/>
      <c r="R245" s="19">
        <f t="shared" ref="R245" si="21">SUM(E244:Q245)</f>
        <v>4</v>
      </c>
      <c r="S245" s="197" t="s">
        <v>105</v>
      </c>
    </row>
    <row r="246" spans="1:20" ht="17.25" customHeight="1">
      <c r="B246" s="203"/>
      <c r="C246" s="202"/>
      <c r="D246" s="202" t="s">
        <v>996</v>
      </c>
      <c r="E246" s="17"/>
      <c r="F246" s="155"/>
      <c r="G246" s="155"/>
      <c r="H246" s="155"/>
      <c r="I246" s="155"/>
      <c r="J246" s="156"/>
      <c r="K246" s="555"/>
      <c r="L246" s="554"/>
      <c r="M246" s="554"/>
      <c r="N246" s="554"/>
      <c r="O246" s="554"/>
      <c r="P246" s="554"/>
      <c r="Q246" s="554"/>
      <c r="R246" s="4"/>
      <c r="S246" s="201"/>
    </row>
    <row r="247" spans="1:20" ht="17.25" customHeight="1">
      <c r="B247" s="199"/>
      <c r="C247" s="1036" t="s">
        <v>851</v>
      </c>
      <c r="D247" s="198" t="s">
        <v>893</v>
      </c>
      <c r="E247" s="19">
        <v>1</v>
      </c>
      <c r="F247" s="158"/>
      <c r="G247" s="158"/>
      <c r="H247" s="158"/>
      <c r="I247" s="158"/>
      <c r="J247" s="158"/>
      <c r="K247" s="556"/>
      <c r="L247" s="556"/>
      <c r="M247" s="556"/>
      <c r="N247" s="556"/>
      <c r="O247" s="556"/>
      <c r="P247" s="556"/>
      <c r="Q247" s="556"/>
      <c r="R247" s="19">
        <f t="shared" ref="R247" si="22">SUM(E246:Q247)</f>
        <v>1</v>
      </c>
      <c r="S247" s="197" t="s">
        <v>105</v>
      </c>
    </row>
    <row r="248" spans="1:20" ht="17.25" customHeight="1">
      <c r="B248" s="163"/>
      <c r="C248" s="184"/>
      <c r="D248" s="184"/>
      <c r="E248" s="155"/>
      <c r="F248" s="155"/>
      <c r="G248" s="155"/>
      <c r="H248" s="155"/>
      <c r="I248" s="155"/>
      <c r="J248" s="156"/>
      <c r="K248" s="555"/>
      <c r="L248" s="554"/>
      <c r="M248" s="554"/>
      <c r="N248" s="554"/>
      <c r="O248" s="554"/>
      <c r="P248" s="554"/>
      <c r="Q248" s="554"/>
      <c r="R248" s="4"/>
      <c r="S248" s="157"/>
    </row>
    <row r="249" spans="1:20" ht="17.25" customHeight="1">
      <c r="B249" s="162"/>
      <c r="C249" s="185"/>
      <c r="D249" s="185"/>
      <c r="E249" s="158"/>
      <c r="F249" s="158"/>
      <c r="G249" s="158"/>
      <c r="H249" s="158"/>
      <c r="I249" s="158"/>
      <c r="J249" s="158"/>
      <c r="K249" s="556"/>
      <c r="L249" s="556"/>
      <c r="M249" s="556"/>
      <c r="N249" s="556"/>
      <c r="O249" s="556"/>
      <c r="P249" s="556"/>
      <c r="Q249" s="556"/>
      <c r="R249" s="19"/>
      <c r="S249" s="5"/>
    </row>
    <row r="250" spans="1:20" ht="17.25" customHeight="1">
      <c r="B250" s="163"/>
      <c r="C250" s="184"/>
      <c r="D250" s="184"/>
      <c r="E250" s="155"/>
      <c r="F250" s="155"/>
      <c r="G250" s="155"/>
      <c r="H250" s="155"/>
      <c r="I250" s="155"/>
      <c r="J250" s="156"/>
      <c r="K250" s="555"/>
      <c r="L250" s="554"/>
      <c r="M250" s="554"/>
      <c r="N250" s="554"/>
      <c r="O250" s="554"/>
      <c r="P250" s="554"/>
      <c r="Q250" s="554"/>
      <c r="R250" s="4"/>
      <c r="S250" s="157"/>
    </row>
    <row r="251" spans="1:20" ht="17.25" customHeight="1">
      <c r="B251" s="162"/>
      <c r="C251" s="185"/>
      <c r="D251" s="185"/>
      <c r="E251" s="158"/>
      <c r="F251" s="158"/>
      <c r="G251" s="158"/>
      <c r="H251" s="158"/>
      <c r="I251" s="158"/>
      <c r="J251" s="158"/>
      <c r="K251" s="556"/>
      <c r="L251" s="556"/>
      <c r="M251" s="556"/>
      <c r="N251" s="556"/>
      <c r="O251" s="556"/>
      <c r="P251" s="556"/>
      <c r="Q251" s="556"/>
      <c r="R251" s="19"/>
      <c r="S251" s="5"/>
    </row>
    <row r="252" spans="1:20" ht="17.25" customHeight="1">
      <c r="B252" s="163"/>
      <c r="C252" s="184"/>
      <c r="D252" s="184"/>
      <c r="E252" s="155"/>
      <c r="F252" s="155"/>
      <c r="G252" s="155"/>
      <c r="H252" s="155"/>
      <c r="I252" s="155"/>
      <c r="J252" s="156"/>
      <c r="K252" s="555"/>
      <c r="L252" s="554"/>
      <c r="M252" s="554"/>
      <c r="N252" s="554"/>
      <c r="O252" s="554"/>
      <c r="P252" s="554"/>
      <c r="Q252" s="554"/>
      <c r="R252" s="4"/>
      <c r="S252" s="157"/>
    </row>
    <row r="253" spans="1:20" ht="17.25" customHeight="1">
      <c r="B253" s="162"/>
      <c r="C253" s="185"/>
      <c r="D253" s="185"/>
      <c r="E253" s="158"/>
      <c r="F253" s="158"/>
      <c r="G253" s="158"/>
      <c r="H253" s="158"/>
      <c r="I253" s="158"/>
      <c r="J253" s="158"/>
      <c r="K253" s="556"/>
      <c r="L253" s="556"/>
      <c r="M253" s="556"/>
      <c r="N253" s="556"/>
      <c r="O253" s="556"/>
      <c r="P253" s="556"/>
      <c r="Q253" s="556"/>
      <c r="R253" s="19"/>
      <c r="S253" s="5"/>
    </row>
    <row r="254" spans="1:20" ht="45" customHeight="1">
      <c r="A254" s="167"/>
      <c r="B254" s="168" t="s">
        <v>74</v>
      </c>
      <c r="C254" s="168"/>
      <c r="E254" s="166" t="s">
        <v>62</v>
      </c>
      <c r="F254" s="169" t="str">
        <f>F191</f>
        <v>沖縄県立芸術大学美術棟空調設備改修工事</v>
      </c>
      <c r="G254" s="166"/>
      <c r="H254" s="166"/>
      <c r="I254" s="166"/>
      <c r="S254" s="166">
        <f>S191+1</f>
        <v>5</v>
      </c>
    </row>
    <row r="255" spans="1:20" ht="17.25" customHeight="1">
      <c r="B255" s="163"/>
      <c r="C255" s="163"/>
      <c r="D255" s="163"/>
      <c r="E255" s="1762" t="s">
        <v>146</v>
      </c>
      <c r="F255" s="1765"/>
      <c r="G255" s="1765"/>
      <c r="H255" s="1765"/>
      <c r="I255" s="1765"/>
      <c r="J255" s="1765"/>
      <c r="K255" s="1765"/>
      <c r="L255" s="1765"/>
      <c r="M255" s="1765"/>
      <c r="N255" s="1765"/>
      <c r="O255" s="1765"/>
      <c r="P255" s="1765"/>
      <c r="Q255" s="1766"/>
      <c r="R255" s="157"/>
      <c r="S255" s="157"/>
      <c r="T255" s="172"/>
    </row>
    <row r="256" spans="1:20" ht="17.25" customHeight="1">
      <c r="B256" s="160"/>
      <c r="C256" s="160" t="s">
        <v>51</v>
      </c>
      <c r="D256" s="160" t="s">
        <v>60</v>
      </c>
      <c r="E256" s="173"/>
      <c r="F256" s="170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1"/>
      <c r="R256" s="160" t="s">
        <v>52</v>
      </c>
      <c r="S256" s="160" t="s">
        <v>63</v>
      </c>
      <c r="T256" s="172"/>
    </row>
    <row r="257" spans="2:19" ht="17.25" customHeight="1">
      <c r="B257" s="1033" t="s">
        <v>813</v>
      </c>
      <c r="C257" s="202"/>
      <c r="D257" s="202"/>
      <c r="E257" s="155"/>
      <c r="F257" s="155"/>
      <c r="G257" s="155"/>
      <c r="H257" s="155"/>
      <c r="I257" s="155"/>
      <c r="J257" s="156"/>
      <c r="K257" s="156"/>
      <c r="L257" s="554"/>
      <c r="M257" s="554"/>
      <c r="N257" s="554"/>
      <c r="O257" s="554"/>
      <c r="P257" s="554"/>
      <c r="Q257" s="554"/>
      <c r="R257" s="4"/>
      <c r="S257" s="157"/>
    </row>
    <row r="258" spans="2:19" ht="17.25" customHeight="1">
      <c r="B258" s="199">
        <v>2</v>
      </c>
      <c r="C258" s="198"/>
      <c r="D258" s="198"/>
      <c r="E258" s="158"/>
      <c r="F258" s="158"/>
      <c r="G258" s="158"/>
      <c r="H258" s="158"/>
      <c r="I258" s="158"/>
      <c r="J258" s="158"/>
      <c r="K258" s="158"/>
      <c r="L258" s="556"/>
      <c r="M258" s="556"/>
      <c r="N258" s="556"/>
      <c r="O258" s="556"/>
      <c r="P258" s="556"/>
      <c r="Q258" s="556"/>
      <c r="R258" s="19"/>
      <c r="S258" s="5"/>
    </row>
    <row r="259" spans="2:19" ht="17.25" customHeight="1">
      <c r="B259" s="203"/>
      <c r="C259" s="202"/>
      <c r="D259" s="202"/>
      <c r="E259" s="161"/>
      <c r="F259" s="155"/>
      <c r="G259" s="155"/>
      <c r="H259" s="155"/>
      <c r="I259" s="155"/>
      <c r="J259" s="156"/>
      <c r="K259" s="156"/>
      <c r="L259" s="554"/>
      <c r="M259" s="554"/>
      <c r="N259" s="554"/>
      <c r="O259" s="554"/>
      <c r="P259" s="554"/>
      <c r="Q259" s="554"/>
      <c r="R259" s="4"/>
      <c r="S259" s="157"/>
    </row>
    <row r="260" spans="2:19" ht="17.25" customHeight="1">
      <c r="B260" s="199"/>
      <c r="C260" s="198" t="s">
        <v>854</v>
      </c>
      <c r="D260" s="198"/>
      <c r="E260" s="158"/>
      <c r="F260" s="158"/>
      <c r="G260" s="158"/>
      <c r="H260" s="158"/>
      <c r="I260" s="158"/>
      <c r="J260" s="158"/>
      <c r="K260" s="158"/>
      <c r="L260" s="556"/>
      <c r="M260" s="556"/>
      <c r="N260" s="556"/>
      <c r="O260" s="556"/>
      <c r="P260" s="556"/>
      <c r="Q260" s="556"/>
      <c r="R260" s="19"/>
      <c r="S260" s="5"/>
    </row>
    <row r="261" spans="2:19" ht="17.25" customHeight="1">
      <c r="B261" s="203"/>
      <c r="C261" s="940"/>
      <c r="D261" s="202" t="s">
        <v>996</v>
      </c>
      <c r="E261" s="161"/>
      <c r="F261" s="155"/>
      <c r="G261" s="155"/>
      <c r="H261" s="155"/>
      <c r="I261" s="155"/>
      <c r="J261" s="156"/>
      <c r="K261" s="161"/>
      <c r="L261" s="554"/>
      <c r="M261" s="554"/>
      <c r="N261" s="554"/>
      <c r="O261" s="554"/>
      <c r="P261" s="554"/>
      <c r="Q261" s="554"/>
      <c r="R261" s="4"/>
      <c r="S261" s="605"/>
    </row>
    <row r="262" spans="2:19" ht="17.25" customHeight="1">
      <c r="B262" s="199"/>
      <c r="C262" s="941" t="s">
        <v>885</v>
      </c>
      <c r="D262" s="941" t="s">
        <v>855</v>
      </c>
      <c r="E262" s="158">
        <v>13.89</v>
      </c>
      <c r="F262" s="158">
        <v>23.91</v>
      </c>
      <c r="G262" s="158">
        <v>3.9</v>
      </c>
      <c r="H262" s="158">
        <v>11.35</v>
      </c>
      <c r="I262" s="158">
        <v>3.9</v>
      </c>
      <c r="J262" s="158">
        <v>11.35</v>
      </c>
      <c r="K262" s="158">
        <v>3.9</v>
      </c>
      <c r="L262" s="556"/>
      <c r="M262" s="556"/>
      <c r="N262" s="556"/>
      <c r="O262" s="556"/>
      <c r="P262" s="556"/>
      <c r="Q262" s="556"/>
      <c r="R262" s="19">
        <f>SUM(E261:Q262)</f>
        <v>72.2</v>
      </c>
      <c r="S262" s="606" t="s">
        <v>145</v>
      </c>
    </row>
    <row r="263" spans="2:19" ht="17.25" customHeight="1">
      <c r="B263" s="203"/>
      <c r="C263" s="202"/>
      <c r="D263" s="202" t="s">
        <v>996</v>
      </c>
      <c r="E263" s="161"/>
      <c r="F263" s="155"/>
      <c r="G263" s="155"/>
      <c r="H263" s="155"/>
      <c r="I263" s="155"/>
      <c r="J263" s="156"/>
      <c r="K263" s="161"/>
      <c r="L263" s="156"/>
      <c r="M263" s="155"/>
      <c r="N263" s="156"/>
      <c r="O263" s="155"/>
      <c r="P263" s="155"/>
      <c r="Q263" s="155"/>
      <c r="R263" s="4"/>
      <c r="S263" s="605"/>
    </row>
    <row r="264" spans="2:19" ht="17.25" customHeight="1">
      <c r="B264" s="199"/>
      <c r="C264" s="198" t="s">
        <v>851</v>
      </c>
      <c r="D264" s="941" t="s">
        <v>856</v>
      </c>
      <c r="E264" s="158">
        <v>7.23</v>
      </c>
      <c r="F264" s="158">
        <v>17.760000000000002</v>
      </c>
      <c r="G264" s="158">
        <v>3.9</v>
      </c>
      <c r="H264" s="158">
        <v>12.02</v>
      </c>
      <c r="I264" s="158">
        <v>3.9</v>
      </c>
      <c r="J264" s="158">
        <v>12.02</v>
      </c>
      <c r="K264" s="158">
        <v>3</v>
      </c>
      <c r="L264" s="158"/>
      <c r="M264" s="158"/>
      <c r="N264" s="158"/>
      <c r="O264" s="158"/>
      <c r="P264" s="158"/>
      <c r="Q264" s="158"/>
      <c r="R264" s="19">
        <f t="shared" ref="R264" si="23">SUM(E263:Q264)</f>
        <v>59.83</v>
      </c>
      <c r="S264" s="606" t="s">
        <v>145</v>
      </c>
    </row>
    <row r="265" spans="2:19" ht="17.25" customHeight="1">
      <c r="B265" s="203"/>
      <c r="C265" s="202"/>
      <c r="D265" s="202" t="s">
        <v>996</v>
      </c>
      <c r="E265" s="161"/>
      <c r="F265" s="155"/>
      <c r="G265" s="155"/>
      <c r="H265" s="155"/>
      <c r="I265" s="155"/>
      <c r="J265" s="156"/>
      <c r="K265" s="161"/>
      <c r="L265" s="156"/>
      <c r="M265" s="155"/>
      <c r="N265" s="156"/>
      <c r="O265" s="155"/>
      <c r="P265" s="155"/>
      <c r="Q265" s="155"/>
      <c r="R265" s="4"/>
      <c r="S265" s="605"/>
    </row>
    <row r="266" spans="2:19" ht="17.25" customHeight="1">
      <c r="B266" s="199"/>
      <c r="C266" s="198" t="s">
        <v>851</v>
      </c>
      <c r="D266" s="941" t="s">
        <v>857</v>
      </c>
      <c r="E266" s="158">
        <v>3.02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9">
        <f t="shared" ref="R266" si="24">SUM(E265:Q266)</f>
        <v>3.02</v>
      </c>
      <c r="S266" s="606" t="s">
        <v>145</v>
      </c>
    </row>
    <row r="267" spans="2:19" ht="17.25" customHeight="1">
      <c r="B267" s="203"/>
      <c r="C267" s="202"/>
      <c r="D267" s="202" t="s">
        <v>996</v>
      </c>
      <c r="E267" s="161"/>
      <c r="F267" s="155"/>
      <c r="G267" s="155"/>
      <c r="H267" s="155"/>
      <c r="I267" s="155"/>
      <c r="J267" s="156"/>
      <c r="K267" s="161"/>
      <c r="L267" s="155"/>
      <c r="M267" s="155"/>
      <c r="N267" s="155"/>
      <c r="O267" s="155"/>
      <c r="P267" s="155"/>
      <c r="Q267" s="155"/>
      <c r="R267" s="4"/>
      <c r="S267" s="605"/>
    </row>
    <row r="268" spans="2:19" ht="17.25" customHeight="1">
      <c r="B268" s="199"/>
      <c r="C268" s="198" t="s">
        <v>851</v>
      </c>
      <c r="D268" s="941" t="s">
        <v>858</v>
      </c>
      <c r="E268" s="325"/>
      <c r="F268" s="325">
        <v>8.02</v>
      </c>
      <c r="G268" s="158"/>
      <c r="H268" s="158"/>
      <c r="I268" s="158"/>
      <c r="J268" s="158"/>
      <c r="K268" s="325"/>
      <c r="L268" s="158"/>
      <c r="M268" s="158"/>
      <c r="N268" s="158"/>
      <c r="O268" s="158"/>
      <c r="P268" s="158"/>
      <c r="Q268" s="158"/>
      <c r="R268" s="19">
        <f t="shared" ref="R268" si="25">SUM(E267:Q268)</f>
        <v>8.02</v>
      </c>
      <c r="S268" s="606" t="s">
        <v>145</v>
      </c>
    </row>
    <row r="269" spans="2:19" ht="17.25" customHeight="1">
      <c r="B269" s="163"/>
      <c r="C269" s="202"/>
      <c r="D269" s="202" t="s">
        <v>996</v>
      </c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4"/>
      <c r="S269" s="605"/>
    </row>
    <row r="270" spans="2:19" ht="17.25" customHeight="1">
      <c r="B270" s="162"/>
      <c r="C270" s="198" t="s">
        <v>851</v>
      </c>
      <c r="D270" s="941" t="s">
        <v>1025</v>
      </c>
      <c r="E270" s="158">
        <v>27.65</v>
      </c>
      <c r="F270" s="158"/>
      <c r="G270" s="158"/>
      <c r="H270" s="158"/>
      <c r="I270" s="159"/>
      <c r="J270" s="158"/>
      <c r="K270" s="158"/>
      <c r="L270" s="158"/>
      <c r="M270" s="158"/>
      <c r="N270" s="158"/>
      <c r="O270" s="158"/>
      <c r="P270" s="158"/>
      <c r="Q270" s="158"/>
      <c r="R270" s="19">
        <f t="shared" ref="R270" si="26">SUM(E269:Q270)</f>
        <v>27.65</v>
      </c>
      <c r="S270" s="606" t="s">
        <v>145</v>
      </c>
    </row>
    <row r="271" spans="2:19" ht="17.25" customHeight="1">
      <c r="B271" s="203"/>
      <c r="C271" s="202"/>
      <c r="D271" s="202" t="s">
        <v>996</v>
      </c>
      <c r="E271" s="161"/>
      <c r="F271" s="155"/>
      <c r="G271" s="155"/>
      <c r="H271" s="155"/>
      <c r="I271" s="155"/>
      <c r="J271" s="156"/>
      <c r="K271" s="161"/>
      <c r="L271" s="155"/>
      <c r="M271" s="155"/>
      <c r="N271" s="155"/>
      <c r="O271" s="155"/>
      <c r="P271" s="155"/>
      <c r="Q271" s="155"/>
      <c r="R271" s="4"/>
      <c r="S271" s="605"/>
    </row>
    <row r="272" spans="2:19" ht="17.25" customHeight="1">
      <c r="B272" s="199"/>
      <c r="C272" s="198" t="s">
        <v>851</v>
      </c>
      <c r="D272" s="941" t="s">
        <v>859</v>
      </c>
      <c r="E272" s="158">
        <v>11.91</v>
      </c>
      <c r="F272" s="158">
        <v>6.75</v>
      </c>
      <c r="G272" s="158">
        <v>5.21</v>
      </c>
      <c r="H272" s="158">
        <v>5.21</v>
      </c>
      <c r="I272" s="158"/>
      <c r="J272" s="158"/>
      <c r="K272" s="158"/>
      <c r="L272" s="158"/>
      <c r="M272" s="158"/>
      <c r="N272" s="158"/>
      <c r="O272" s="158"/>
      <c r="P272" s="158"/>
      <c r="Q272" s="158"/>
      <c r="R272" s="19">
        <f t="shared" ref="R272" si="27">SUM(E271:Q272)</f>
        <v>29.080000000000002</v>
      </c>
      <c r="S272" s="606" t="s">
        <v>145</v>
      </c>
    </row>
    <row r="273" spans="2:19" ht="17.25" customHeight="1">
      <c r="B273" s="203"/>
      <c r="C273" s="202"/>
      <c r="D273" s="202" t="s">
        <v>996</v>
      </c>
      <c r="E273" s="155"/>
      <c r="F273" s="155"/>
      <c r="G273" s="155"/>
      <c r="H273" s="155"/>
      <c r="I273" s="155"/>
      <c r="J273" s="156"/>
      <c r="K273" s="155"/>
      <c r="L273" s="554"/>
      <c r="M273" s="554"/>
      <c r="N273" s="554"/>
      <c r="O273" s="554"/>
      <c r="P273" s="155"/>
      <c r="Q273" s="155"/>
      <c r="R273" s="4"/>
      <c r="S273" s="605"/>
    </row>
    <row r="274" spans="2:19" ht="17.25" customHeight="1">
      <c r="B274" s="199"/>
      <c r="C274" s="198" t="s">
        <v>851</v>
      </c>
      <c r="D274" s="941" t="s">
        <v>860</v>
      </c>
      <c r="E274" s="158">
        <v>16.260000000000002</v>
      </c>
      <c r="F274" s="158">
        <v>25.59</v>
      </c>
      <c r="G274" s="158">
        <v>19.46</v>
      </c>
      <c r="H274" s="158"/>
      <c r="I274" s="158"/>
      <c r="J274" s="158"/>
      <c r="K274" s="158"/>
      <c r="L274" s="556"/>
      <c r="M274" s="556"/>
      <c r="N274" s="556"/>
      <c r="O274" s="556"/>
      <c r="P274" s="158"/>
      <c r="Q274" s="158"/>
      <c r="R274" s="19">
        <f t="shared" ref="R274" si="28">SUM(E273:Q274)</f>
        <v>61.31</v>
      </c>
      <c r="S274" s="606" t="s">
        <v>145</v>
      </c>
    </row>
    <row r="275" spans="2:19" ht="17.25" customHeight="1">
      <c r="B275" s="203"/>
      <c r="C275" s="202"/>
      <c r="D275" s="202" t="s">
        <v>996</v>
      </c>
      <c r="E275" s="161"/>
      <c r="F275" s="155"/>
      <c r="G275" s="155"/>
      <c r="H275" s="155"/>
      <c r="I275" s="155"/>
      <c r="J275" s="156"/>
      <c r="K275" s="161"/>
      <c r="L275" s="554"/>
      <c r="M275" s="554"/>
      <c r="N275" s="554"/>
      <c r="O275" s="554"/>
      <c r="P275" s="554"/>
      <c r="Q275" s="554"/>
      <c r="R275" s="4"/>
      <c r="S275" s="605"/>
    </row>
    <row r="276" spans="2:19" ht="17.25" customHeight="1">
      <c r="B276" s="199"/>
      <c r="C276" s="198" t="s">
        <v>851</v>
      </c>
      <c r="D276" s="941" t="s">
        <v>861</v>
      </c>
      <c r="E276" s="158">
        <v>3.17</v>
      </c>
      <c r="F276" s="158">
        <v>4.0999999999999996</v>
      </c>
      <c r="G276" s="158">
        <v>4.0999999999999996</v>
      </c>
      <c r="H276" s="158"/>
      <c r="I276" s="158"/>
      <c r="J276" s="158"/>
      <c r="K276" s="158"/>
      <c r="L276" s="556"/>
      <c r="M276" s="556"/>
      <c r="N276" s="556"/>
      <c r="O276" s="556"/>
      <c r="P276" s="556"/>
      <c r="Q276" s="556"/>
      <c r="R276" s="19">
        <f t="shared" ref="R276" si="29">SUM(E275:Q276)</f>
        <v>11.37</v>
      </c>
      <c r="S276" s="606" t="s">
        <v>145</v>
      </c>
    </row>
    <row r="277" spans="2:19" ht="17.25" customHeight="1">
      <c r="B277" s="203"/>
      <c r="C277" s="202"/>
      <c r="D277" s="202" t="s">
        <v>996</v>
      </c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4"/>
      <c r="S277" s="605"/>
    </row>
    <row r="278" spans="2:19" ht="17.25" customHeight="1">
      <c r="B278" s="199"/>
      <c r="C278" s="198" t="s">
        <v>886</v>
      </c>
      <c r="D278" s="941" t="s">
        <v>855</v>
      </c>
      <c r="E278" s="158">
        <v>6.63</v>
      </c>
      <c r="F278" s="158">
        <v>4.2</v>
      </c>
      <c r="G278" s="158">
        <v>3.9</v>
      </c>
      <c r="H278" s="158">
        <v>3.9</v>
      </c>
      <c r="I278" s="159">
        <v>3.9</v>
      </c>
      <c r="J278" s="158"/>
      <c r="K278" s="158"/>
      <c r="L278" s="158"/>
      <c r="M278" s="158"/>
      <c r="N278" s="158"/>
      <c r="O278" s="158"/>
      <c r="P278" s="158"/>
      <c r="Q278" s="158"/>
      <c r="R278" s="19">
        <f t="shared" ref="R278" si="30">SUM(E277:Q278)</f>
        <v>22.529999999999998</v>
      </c>
      <c r="S278" s="606" t="s">
        <v>145</v>
      </c>
    </row>
    <row r="279" spans="2:19" ht="17.25" customHeight="1">
      <c r="B279" s="203"/>
      <c r="C279" s="202"/>
      <c r="D279" s="202" t="s">
        <v>996</v>
      </c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4"/>
      <c r="S279" s="605"/>
    </row>
    <row r="280" spans="2:19" ht="17.25" customHeight="1">
      <c r="B280" s="199"/>
      <c r="C280" s="198" t="s">
        <v>851</v>
      </c>
      <c r="D280" s="941" t="s">
        <v>858</v>
      </c>
      <c r="E280" s="158">
        <v>2.4900000000000002</v>
      </c>
      <c r="F280" s="158">
        <v>3.9</v>
      </c>
      <c r="G280" s="158">
        <v>3.9</v>
      </c>
      <c r="H280" s="158">
        <v>3.9</v>
      </c>
      <c r="I280" s="159">
        <v>3</v>
      </c>
      <c r="J280" s="158"/>
      <c r="K280" s="158"/>
      <c r="L280" s="158"/>
      <c r="M280" s="158"/>
      <c r="N280" s="158"/>
      <c r="O280" s="158"/>
      <c r="P280" s="158"/>
      <c r="Q280" s="158"/>
      <c r="R280" s="19">
        <f t="shared" ref="R280" si="31">SUM(E279:Q280)</f>
        <v>17.190000000000001</v>
      </c>
      <c r="S280" s="606" t="s">
        <v>145</v>
      </c>
    </row>
    <row r="281" spans="2:19" ht="17.25" customHeight="1">
      <c r="B281" s="203"/>
      <c r="C281" s="202"/>
      <c r="D281" s="202" t="s">
        <v>996</v>
      </c>
      <c r="E281" s="155"/>
      <c r="F281" s="155"/>
      <c r="G281" s="155"/>
      <c r="H281" s="155"/>
      <c r="I281" s="155"/>
      <c r="J281" s="156"/>
      <c r="K281" s="155"/>
      <c r="L281" s="554"/>
      <c r="M281" s="554"/>
      <c r="N281" s="554"/>
      <c r="O281" s="554"/>
      <c r="P281" s="554"/>
      <c r="Q281" s="554"/>
      <c r="R281" s="4"/>
      <c r="S281" s="605"/>
    </row>
    <row r="282" spans="2:19" ht="17.25" customHeight="1">
      <c r="B282" s="199"/>
      <c r="C282" s="198" t="s">
        <v>851</v>
      </c>
      <c r="D282" s="941" t="s">
        <v>859</v>
      </c>
      <c r="E282" s="158">
        <v>0.89</v>
      </c>
      <c r="F282" s="158">
        <v>2.95</v>
      </c>
      <c r="G282" s="158">
        <v>2.95</v>
      </c>
      <c r="H282" s="158">
        <v>6.33</v>
      </c>
      <c r="I282" s="158">
        <v>6.33</v>
      </c>
      <c r="J282" s="158"/>
      <c r="K282" s="158"/>
      <c r="L282" s="556"/>
      <c r="M282" s="556"/>
      <c r="N282" s="556"/>
      <c r="O282" s="556"/>
      <c r="P282" s="556"/>
      <c r="Q282" s="556"/>
      <c r="R282" s="19">
        <f t="shared" ref="R282" si="32">SUM(E281:Q282)</f>
        <v>19.450000000000003</v>
      </c>
      <c r="S282" s="606" t="s">
        <v>145</v>
      </c>
    </row>
    <row r="283" spans="2:19" ht="17.25" customHeight="1">
      <c r="B283" s="203"/>
      <c r="C283" s="202"/>
      <c r="D283" s="202" t="s">
        <v>996</v>
      </c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4"/>
      <c r="S283" s="605"/>
    </row>
    <row r="284" spans="2:19" ht="17.25" customHeight="1">
      <c r="B284" s="199"/>
      <c r="C284" s="198" t="s">
        <v>851</v>
      </c>
      <c r="D284" s="941" t="s">
        <v>865</v>
      </c>
      <c r="E284" s="158">
        <v>3.9</v>
      </c>
      <c r="F284" s="158">
        <v>9.01</v>
      </c>
      <c r="G284" s="158">
        <v>9.3699999999999992</v>
      </c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9">
        <f t="shared" ref="R284" si="33">SUM(E283:Q284)</f>
        <v>22.28</v>
      </c>
      <c r="S284" s="606" t="s">
        <v>145</v>
      </c>
    </row>
    <row r="285" spans="2:19" ht="17.25" customHeight="1">
      <c r="B285" s="203"/>
      <c r="C285" s="202"/>
      <c r="D285" s="202" t="s">
        <v>996</v>
      </c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4"/>
      <c r="S285" s="605"/>
    </row>
    <row r="286" spans="2:19" ht="17.25" customHeight="1">
      <c r="B286" s="199"/>
      <c r="C286" s="198" t="s">
        <v>851</v>
      </c>
      <c r="D286" s="941" t="s">
        <v>861</v>
      </c>
      <c r="E286" s="158">
        <v>0.74</v>
      </c>
      <c r="F286" s="158">
        <v>2.12</v>
      </c>
      <c r="G286" s="158">
        <v>2.12</v>
      </c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9">
        <f t="shared" ref="R286" si="34">SUM(E285:Q286)</f>
        <v>4.9800000000000004</v>
      </c>
      <c r="S286" s="606" t="s">
        <v>145</v>
      </c>
    </row>
    <row r="287" spans="2:19" ht="17.25" customHeight="1">
      <c r="B287" s="163"/>
      <c r="C287" s="202"/>
      <c r="D287" s="202" t="s">
        <v>996</v>
      </c>
      <c r="E287" s="155"/>
      <c r="F287" s="155"/>
      <c r="G287" s="155"/>
      <c r="H287" s="155"/>
      <c r="I287" s="155"/>
      <c r="J287" s="155"/>
      <c r="K287" s="156"/>
      <c r="L287" s="155"/>
      <c r="M287" s="155"/>
      <c r="N287" s="155"/>
      <c r="O287" s="155"/>
      <c r="P287" s="155"/>
      <c r="Q287" s="155"/>
      <c r="R287" s="4"/>
      <c r="S287" s="605"/>
    </row>
    <row r="288" spans="2:19" ht="17.25" customHeight="1">
      <c r="B288" s="162"/>
      <c r="C288" s="198" t="s">
        <v>851</v>
      </c>
      <c r="D288" s="941" t="s">
        <v>1026</v>
      </c>
      <c r="E288" s="158">
        <v>3.9</v>
      </c>
      <c r="F288" s="158">
        <v>6.04</v>
      </c>
      <c r="G288" s="158"/>
      <c r="H288" s="158"/>
      <c r="I288" s="158"/>
      <c r="J288" s="158"/>
      <c r="K288" s="159"/>
      <c r="L288" s="158"/>
      <c r="M288" s="158"/>
      <c r="N288" s="158"/>
      <c r="O288" s="158"/>
      <c r="P288" s="158"/>
      <c r="Q288" s="158"/>
      <c r="R288" s="19">
        <f t="shared" ref="R288" si="35">SUM(E287:Q288)</f>
        <v>9.94</v>
      </c>
      <c r="S288" s="606" t="s">
        <v>145</v>
      </c>
    </row>
    <row r="289" spans="2:19" ht="17.25" customHeight="1">
      <c r="B289" s="203"/>
      <c r="C289" s="202"/>
      <c r="D289" s="202" t="s">
        <v>996</v>
      </c>
      <c r="E289" s="155"/>
      <c r="F289" s="155"/>
      <c r="G289" s="155"/>
      <c r="H289" s="155"/>
      <c r="I289" s="155"/>
      <c r="J289" s="155"/>
      <c r="K289" s="156"/>
      <c r="L289" s="155"/>
      <c r="M289" s="155"/>
      <c r="N289" s="155"/>
      <c r="O289" s="155"/>
      <c r="P289" s="155"/>
      <c r="Q289" s="155"/>
      <c r="R289" s="4"/>
      <c r="S289" s="201"/>
    </row>
    <row r="290" spans="2:19" ht="17.25" customHeight="1">
      <c r="B290" s="199"/>
      <c r="C290" s="198" t="s">
        <v>887</v>
      </c>
      <c r="D290" s="198" t="s">
        <v>1012</v>
      </c>
      <c r="E290" s="158">
        <v>1</v>
      </c>
      <c r="F290" s="158"/>
      <c r="G290" s="158"/>
      <c r="H290" s="158"/>
      <c r="I290" s="158"/>
      <c r="J290" s="158"/>
      <c r="K290" s="159"/>
      <c r="L290" s="158"/>
      <c r="M290" s="158"/>
      <c r="N290" s="158"/>
      <c r="O290" s="158"/>
      <c r="P290" s="158"/>
      <c r="Q290" s="158"/>
      <c r="R290" s="19">
        <f t="shared" ref="R290" si="36">SUM(E289:Q290)</f>
        <v>1</v>
      </c>
      <c r="S290" s="197" t="s">
        <v>105</v>
      </c>
    </row>
    <row r="291" spans="2:19" ht="17.25" customHeight="1">
      <c r="B291" s="203"/>
      <c r="C291" s="202"/>
      <c r="D291" s="202"/>
      <c r="E291" s="155"/>
      <c r="F291" s="155"/>
      <c r="G291" s="155"/>
      <c r="H291" s="155"/>
      <c r="I291" s="155"/>
      <c r="J291" s="155"/>
      <c r="K291" s="156"/>
      <c r="L291" s="155"/>
      <c r="M291" s="155"/>
      <c r="N291" s="155"/>
      <c r="O291" s="155"/>
      <c r="P291" s="155"/>
      <c r="Q291" s="155"/>
      <c r="R291" s="4"/>
      <c r="S291" s="201"/>
    </row>
    <row r="292" spans="2:19" ht="17.25" customHeight="1">
      <c r="B292" s="199"/>
      <c r="C292" s="198" t="s">
        <v>888</v>
      </c>
      <c r="D292" s="198" t="s">
        <v>889</v>
      </c>
      <c r="E292" s="158">
        <v>2</v>
      </c>
      <c r="F292" s="158">
        <v>1</v>
      </c>
      <c r="G292" s="158">
        <v>2</v>
      </c>
      <c r="H292" s="158">
        <v>2</v>
      </c>
      <c r="I292" s="158"/>
      <c r="J292" s="158"/>
      <c r="K292" s="159"/>
      <c r="L292" s="158"/>
      <c r="M292" s="158"/>
      <c r="N292" s="158"/>
      <c r="O292" s="158"/>
      <c r="P292" s="158"/>
      <c r="Q292" s="158"/>
      <c r="R292" s="19">
        <f t="shared" ref="R292" si="37">SUM(E291:Q292)</f>
        <v>7</v>
      </c>
      <c r="S292" s="197" t="s">
        <v>105</v>
      </c>
    </row>
    <row r="293" spans="2:19" ht="17.25" customHeight="1">
      <c r="B293" s="163"/>
      <c r="C293" s="202"/>
      <c r="D293" s="202"/>
      <c r="E293" s="155"/>
      <c r="F293" s="155"/>
      <c r="G293" s="155"/>
      <c r="H293" s="155"/>
      <c r="I293" s="155"/>
      <c r="J293" s="155"/>
      <c r="K293" s="156"/>
      <c r="L293" s="155"/>
      <c r="M293" s="155"/>
      <c r="N293" s="155"/>
      <c r="O293" s="155"/>
      <c r="P293" s="155"/>
      <c r="Q293" s="155"/>
      <c r="R293" s="4"/>
      <c r="S293" s="201"/>
    </row>
    <row r="294" spans="2:19" ht="17.25" customHeight="1">
      <c r="B294" s="162"/>
      <c r="C294" s="198" t="s">
        <v>851</v>
      </c>
      <c r="D294" s="198" t="s">
        <v>1029</v>
      </c>
      <c r="E294" s="158"/>
      <c r="F294" s="158">
        <v>1</v>
      </c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9">
        <f>SUM(E293:Q294)</f>
        <v>1</v>
      </c>
      <c r="S294" s="197" t="s">
        <v>105</v>
      </c>
    </row>
    <row r="295" spans="2:19" ht="17.25" customHeight="1">
      <c r="B295" s="163"/>
      <c r="C295" s="184"/>
      <c r="D295" s="184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4"/>
      <c r="S295" s="157"/>
    </row>
    <row r="296" spans="2:19" ht="17.25" customHeight="1">
      <c r="B296" s="162"/>
      <c r="C296" s="185"/>
      <c r="D296" s="185"/>
      <c r="E296" s="158"/>
      <c r="F296" s="158"/>
      <c r="G296" s="158"/>
      <c r="H296" s="158"/>
      <c r="I296" s="159"/>
      <c r="J296" s="158"/>
      <c r="K296" s="158"/>
      <c r="L296" s="158"/>
      <c r="M296" s="158"/>
      <c r="N296" s="158"/>
      <c r="O296" s="158"/>
      <c r="P296" s="158"/>
      <c r="Q296" s="158"/>
      <c r="R296" s="19"/>
      <c r="S296" s="5"/>
    </row>
    <row r="297" spans="2:19" ht="17.25" customHeight="1">
      <c r="B297" s="163"/>
      <c r="C297" s="184"/>
      <c r="D297" s="184"/>
      <c r="E297" s="155"/>
      <c r="F297" s="155"/>
      <c r="G297" s="155"/>
      <c r="H297" s="155"/>
      <c r="I297" s="155"/>
      <c r="J297" s="155"/>
      <c r="K297" s="156"/>
      <c r="L297" s="155"/>
      <c r="M297" s="155"/>
      <c r="N297" s="155"/>
      <c r="O297" s="155"/>
      <c r="P297" s="155"/>
      <c r="Q297" s="155"/>
      <c r="R297" s="4"/>
      <c r="S297" s="157"/>
    </row>
    <row r="298" spans="2:19" ht="17.25" customHeight="1">
      <c r="B298" s="162"/>
      <c r="C298" s="185"/>
      <c r="D298" s="185"/>
      <c r="E298" s="158"/>
      <c r="F298" s="158"/>
      <c r="G298" s="158"/>
      <c r="H298" s="158"/>
      <c r="I298" s="158"/>
      <c r="J298" s="158"/>
      <c r="K298" s="159"/>
      <c r="L298" s="158"/>
      <c r="M298" s="158"/>
      <c r="N298" s="158"/>
      <c r="O298" s="158"/>
      <c r="P298" s="158"/>
      <c r="Q298" s="158"/>
      <c r="R298" s="19"/>
      <c r="S298" s="5"/>
    </row>
    <row r="299" spans="2:19" ht="17.25" customHeight="1">
      <c r="B299" s="163"/>
      <c r="C299" s="202"/>
      <c r="D299" s="202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4"/>
      <c r="S299" s="157"/>
    </row>
    <row r="300" spans="2:19" ht="17.25" customHeight="1">
      <c r="B300" s="162"/>
      <c r="C300" s="198" t="s">
        <v>898</v>
      </c>
      <c r="D300" s="198"/>
      <c r="E300" s="158"/>
      <c r="F300" s="158"/>
      <c r="G300" s="158"/>
      <c r="H300" s="158"/>
      <c r="I300" s="159"/>
      <c r="J300" s="158"/>
      <c r="K300" s="158"/>
      <c r="L300" s="158"/>
      <c r="M300" s="158"/>
      <c r="N300" s="158"/>
      <c r="O300" s="158"/>
      <c r="P300" s="158"/>
      <c r="Q300" s="158"/>
      <c r="R300" s="19"/>
      <c r="S300" s="5"/>
    </row>
    <row r="301" spans="2:19" ht="17.25" customHeight="1">
      <c r="B301" s="163"/>
      <c r="C301" s="202"/>
      <c r="D301" s="202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4"/>
      <c r="S301" s="157"/>
    </row>
    <row r="302" spans="2:19" ht="17.25" customHeight="1">
      <c r="B302" s="162"/>
      <c r="C302" s="198" t="s">
        <v>899</v>
      </c>
      <c r="D302" s="198" t="s">
        <v>900</v>
      </c>
      <c r="E302" s="158"/>
      <c r="F302" s="158"/>
      <c r="G302" s="158"/>
      <c r="H302" s="158"/>
      <c r="I302" s="159"/>
      <c r="J302" s="158"/>
      <c r="K302" s="158"/>
      <c r="L302" s="158"/>
      <c r="M302" s="158"/>
      <c r="N302" s="158"/>
      <c r="O302" s="158"/>
      <c r="P302" s="158"/>
      <c r="Q302" s="158"/>
      <c r="R302" s="19">
        <f>R349</f>
        <v>1014.66449</v>
      </c>
      <c r="S302" s="5" t="s">
        <v>1059</v>
      </c>
    </row>
    <row r="303" spans="2:19" ht="17.25" customHeight="1">
      <c r="B303" s="163"/>
      <c r="C303" s="202"/>
      <c r="D303" s="202"/>
      <c r="E303" s="161"/>
      <c r="F303" s="155"/>
      <c r="G303" s="155"/>
      <c r="H303" s="155"/>
      <c r="I303" s="155"/>
      <c r="J303" s="156"/>
      <c r="K303" s="156"/>
      <c r="L303" s="155"/>
      <c r="M303" s="155"/>
      <c r="N303" s="155"/>
      <c r="O303" s="155"/>
      <c r="P303" s="155"/>
      <c r="Q303" s="155"/>
      <c r="R303" s="4"/>
      <c r="S303" s="157"/>
    </row>
    <row r="304" spans="2:19" ht="17.25" customHeight="1">
      <c r="B304" s="162"/>
      <c r="C304" s="198" t="s">
        <v>901</v>
      </c>
      <c r="D304" s="198" t="s">
        <v>902</v>
      </c>
      <c r="E304" s="325"/>
      <c r="F304" s="325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9">
        <f>R359</f>
        <v>536</v>
      </c>
      <c r="S304" s="5" t="s">
        <v>1059</v>
      </c>
    </row>
    <row r="305" spans="1:20" ht="17.25" customHeight="1">
      <c r="A305" s="172"/>
      <c r="B305" s="163"/>
      <c r="C305" s="202"/>
      <c r="D305" s="202"/>
      <c r="E305" s="155"/>
      <c r="F305" s="155"/>
      <c r="G305" s="155"/>
      <c r="H305" s="155"/>
      <c r="I305" s="155"/>
      <c r="J305" s="155"/>
      <c r="K305" s="156"/>
      <c r="L305" s="155"/>
      <c r="M305" s="155"/>
      <c r="N305" s="155"/>
      <c r="O305" s="155"/>
      <c r="P305" s="155"/>
      <c r="Q305" s="155"/>
      <c r="R305" s="4"/>
      <c r="S305" s="157"/>
    </row>
    <row r="306" spans="1:20" ht="17.25" customHeight="1">
      <c r="B306" s="162"/>
      <c r="C306" s="198"/>
      <c r="D306" s="198"/>
      <c r="E306" s="158"/>
      <c r="F306" s="158"/>
      <c r="G306" s="158"/>
      <c r="H306" s="158"/>
      <c r="I306" s="158"/>
      <c r="J306" s="158"/>
      <c r="K306" s="159"/>
      <c r="L306" s="158"/>
      <c r="M306" s="158"/>
      <c r="N306" s="158"/>
      <c r="O306" s="158"/>
      <c r="P306" s="158"/>
      <c r="Q306" s="158"/>
      <c r="R306" s="19"/>
      <c r="S306" s="5"/>
    </row>
    <row r="307" spans="1:20" ht="17.25" customHeight="1">
      <c r="B307" s="163"/>
      <c r="C307" s="184"/>
      <c r="D307" s="184"/>
      <c r="E307" s="155"/>
      <c r="F307" s="155"/>
      <c r="G307" s="155"/>
      <c r="H307" s="155"/>
      <c r="I307" s="155"/>
      <c r="J307" s="156"/>
      <c r="K307" s="156"/>
      <c r="L307" s="554"/>
      <c r="M307" s="554"/>
      <c r="N307" s="554"/>
      <c r="O307" s="554"/>
      <c r="P307" s="554"/>
      <c r="Q307" s="554"/>
      <c r="R307" s="4"/>
      <c r="S307" s="157"/>
    </row>
    <row r="308" spans="1:20" ht="17.25" customHeight="1">
      <c r="B308" s="162"/>
      <c r="C308" s="185"/>
      <c r="D308" s="185"/>
      <c r="E308" s="158"/>
      <c r="F308" s="158"/>
      <c r="G308" s="158"/>
      <c r="H308" s="158"/>
      <c r="I308" s="158"/>
      <c r="J308" s="158"/>
      <c r="K308" s="158"/>
      <c r="L308" s="556"/>
      <c r="M308" s="556"/>
      <c r="N308" s="556"/>
      <c r="O308" s="556"/>
      <c r="P308" s="556"/>
      <c r="Q308" s="556"/>
      <c r="R308" s="19"/>
      <c r="S308" s="5"/>
    </row>
    <row r="309" spans="1:20" ht="17.25" customHeight="1">
      <c r="B309" s="163"/>
      <c r="C309" s="163"/>
      <c r="D309" s="163"/>
      <c r="E309" s="161"/>
      <c r="F309" s="155"/>
      <c r="G309" s="155"/>
      <c r="H309" s="155"/>
      <c r="I309" s="155"/>
      <c r="J309" s="156"/>
      <c r="K309" s="156"/>
      <c r="L309" s="554"/>
      <c r="M309" s="554"/>
      <c r="N309" s="554"/>
      <c r="O309" s="554"/>
      <c r="P309" s="554"/>
      <c r="Q309" s="554"/>
      <c r="R309" s="4"/>
      <c r="S309" s="157"/>
    </row>
    <row r="310" spans="1:20" ht="17.25" customHeight="1">
      <c r="B310" s="162"/>
      <c r="C310" s="162"/>
      <c r="D310" s="162"/>
      <c r="E310" s="158"/>
      <c r="F310" s="158"/>
      <c r="G310" s="158"/>
      <c r="H310" s="158"/>
      <c r="I310" s="158"/>
      <c r="J310" s="158"/>
      <c r="K310" s="158"/>
      <c r="L310" s="556"/>
      <c r="M310" s="556"/>
      <c r="N310" s="556"/>
      <c r="O310" s="556"/>
      <c r="P310" s="556"/>
      <c r="Q310" s="556"/>
      <c r="R310" s="19"/>
      <c r="S310" s="5"/>
    </row>
    <row r="311" spans="1:20" ht="17.25" customHeight="1">
      <c r="B311" s="163"/>
      <c r="C311" s="163"/>
      <c r="D311" s="163"/>
      <c r="E311" s="161"/>
      <c r="F311" s="155"/>
      <c r="G311" s="155"/>
      <c r="H311" s="155"/>
      <c r="I311" s="155"/>
      <c r="J311" s="156"/>
      <c r="K311" s="156"/>
      <c r="L311" s="554"/>
      <c r="M311" s="554"/>
      <c r="N311" s="554"/>
      <c r="O311" s="554"/>
      <c r="P311" s="554"/>
      <c r="Q311" s="554"/>
      <c r="R311" s="4"/>
      <c r="S311" s="157"/>
    </row>
    <row r="312" spans="1:20" ht="17.25" customHeight="1">
      <c r="B312" s="162"/>
      <c r="C312" s="162"/>
      <c r="D312" s="162"/>
      <c r="E312" s="158"/>
      <c r="F312" s="158"/>
      <c r="G312" s="158"/>
      <c r="H312" s="158"/>
      <c r="I312" s="158"/>
      <c r="J312" s="158"/>
      <c r="K312" s="158"/>
      <c r="L312" s="556"/>
      <c r="M312" s="556"/>
      <c r="N312" s="556"/>
      <c r="O312" s="556"/>
      <c r="P312" s="556"/>
      <c r="Q312" s="556"/>
      <c r="R312" s="19"/>
      <c r="S312" s="5"/>
    </row>
    <row r="313" spans="1:20" ht="17.25" customHeight="1">
      <c r="B313" s="163"/>
      <c r="C313" s="163"/>
      <c r="D313" s="163"/>
      <c r="E313" s="161"/>
      <c r="F313" s="155"/>
      <c r="G313" s="155"/>
      <c r="H313" s="155"/>
      <c r="I313" s="155"/>
      <c r="J313" s="156"/>
      <c r="K313" s="156"/>
      <c r="L313" s="554"/>
      <c r="M313" s="554"/>
      <c r="N313" s="554"/>
      <c r="O313" s="554"/>
      <c r="P313" s="554"/>
      <c r="Q313" s="554"/>
      <c r="R313" s="4"/>
      <c r="S313" s="157"/>
    </row>
    <row r="314" spans="1:20" ht="17.25" customHeight="1">
      <c r="B314" s="162"/>
      <c r="C314" s="162"/>
      <c r="D314" s="162"/>
      <c r="E314" s="158"/>
      <c r="F314" s="158"/>
      <c r="G314" s="158"/>
      <c r="H314" s="158"/>
      <c r="I314" s="158"/>
      <c r="J314" s="158"/>
      <c r="K314" s="158"/>
      <c r="L314" s="556"/>
      <c r="M314" s="556"/>
      <c r="N314" s="556"/>
      <c r="O314" s="556"/>
      <c r="P314" s="556"/>
      <c r="Q314" s="556"/>
      <c r="R314" s="19"/>
      <c r="S314" s="5"/>
    </row>
    <row r="315" spans="1:20" ht="17.25" customHeight="1">
      <c r="B315" s="163"/>
      <c r="C315" s="184"/>
      <c r="D315" s="163"/>
      <c r="E315" s="155"/>
      <c r="F315" s="155"/>
      <c r="G315" s="155"/>
      <c r="H315" s="155"/>
      <c r="I315" s="155"/>
      <c r="J315" s="156"/>
      <c r="K315" s="156"/>
      <c r="L315" s="554"/>
      <c r="M315" s="554"/>
      <c r="N315" s="554"/>
      <c r="O315" s="554"/>
      <c r="P315" s="155"/>
      <c r="Q315" s="155"/>
      <c r="R315" s="4"/>
      <c r="S315" s="6"/>
    </row>
    <row r="316" spans="1:20" ht="17.25" customHeight="1">
      <c r="B316" s="162"/>
      <c r="C316" s="185"/>
      <c r="D316" s="322"/>
      <c r="E316" s="158"/>
      <c r="F316" s="158"/>
      <c r="G316" s="158"/>
      <c r="H316" s="158"/>
      <c r="I316" s="158"/>
      <c r="J316" s="158"/>
      <c r="K316" s="158"/>
      <c r="L316" s="556"/>
      <c r="M316" s="556"/>
      <c r="N316" s="556"/>
      <c r="O316" s="556"/>
      <c r="P316" s="158"/>
      <c r="Q316" s="158"/>
      <c r="R316" s="7"/>
      <c r="S316" s="5"/>
    </row>
    <row r="317" spans="1:20" ht="45" customHeight="1">
      <c r="A317" s="167"/>
      <c r="B317" s="168" t="s">
        <v>74</v>
      </c>
      <c r="C317" s="168"/>
      <c r="E317" s="166" t="s">
        <v>62</v>
      </c>
      <c r="F317" s="169" t="str">
        <f>F254</f>
        <v>沖縄県立芸術大学美術棟空調設備改修工事</v>
      </c>
      <c r="G317" s="166"/>
      <c r="H317" s="166"/>
      <c r="I317" s="166"/>
      <c r="S317" s="166">
        <f>S254+1</f>
        <v>6</v>
      </c>
    </row>
    <row r="318" spans="1:20" ht="17.25" customHeight="1">
      <c r="B318" s="163"/>
      <c r="C318" s="163"/>
      <c r="D318" s="163"/>
      <c r="E318" s="1762" t="s">
        <v>146</v>
      </c>
      <c r="F318" s="1763"/>
      <c r="G318" s="1763"/>
      <c r="H318" s="1763"/>
      <c r="I318" s="1763"/>
      <c r="J318" s="1763"/>
      <c r="K318" s="1763"/>
      <c r="L318" s="1763"/>
      <c r="M318" s="1763"/>
      <c r="N318" s="1763"/>
      <c r="O318" s="1763"/>
      <c r="P318" s="1763"/>
      <c r="Q318" s="1764"/>
      <c r="R318" s="157"/>
      <c r="S318" s="157"/>
      <c r="T318" s="172"/>
    </row>
    <row r="319" spans="1:20" ht="17.25" customHeight="1">
      <c r="B319" s="160"/>
      <c r="C319" s="160" t="s">
        <v>51</v>
      </c>
      <c r="D319" s="160" t="s">
        <v>60</v>
      </c>
      <c r="E319" s="173"/>
      <c r="F319" s="170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1"/>
      <c r="R319" s="160" t="s">
        <v>52</v>
      </c>
      <c r="S319" s="160" t="s">
        <v>63</v>
      </c>
      <c r="T319" s="172"/>
    </row>
    <row r="320" spans="1:20" ht="17.25" customHeight="1">
      <c r="B320" s="6"/>
      <c r="C320" s="4"/>
      <c r="D320" s="184"/>
      <c r="E320" s="155"/>
      <c r="F320" s="155"/>
      <c r="G320" s="155"/>
      <c r="H320" s="155"/>
      <c r="I320" s="155"/>
      <c r="J320" s="156"/>
      <c r="K320" s="156"/>
      <c r="L320" s="155"/>
      <c r="M320" s="155"/>
      <c r="N320" s="554"/>
      <c r="O320" s="554" t="s">
        <v>1081</v>
      </c>
      <c r="P320" s="554"/>
      <c r="Q320" s="554"/>
      <c r="R320" s="4"/>
      <c r="S320" s="157"/>
    </row>
    <row r="321" spans="2:19" ht="17.25" customHeight="1">
      <c r="B321" s="162"/>
      <c r="C321" s="162"/>
      <c r="D321" s="185"/>
      <c r="E321" s="158"/>
      <c r="F321" s="158"/>
      <c r="G321" s="158"/>
      <c r="H321" s="158"/>
      <c r="I321" s="158"/>
      <c r="J321" s="158"/>
      <c r="K321" s="158"/>
      <c r="L321" s="158"/>
      <c r="M321" s="158" t="s">
        <v>1055</v>
      </c>
      <c r="N321" s="556"/>
      <c r="O321" s="556" t="s">
        <v>1060</v>
      </c>
      <c r="P321" s="556"/>
      <c r="Q321" s="556"/>
      <c r="R321" s="19"/>
      <c r="S321" s="5"/>
    </row>
    <row r="322" spans="2:19" ht="17.25" customHeight="1">
      <c r="B322" s="163"/>
      <c r="C322" s="184" t="s">
        <v>1067</v>
      </c>
      <c r="D322" s="202"/>
      <c r="E322" s="155"/>
      <c r="F322" s="155"/>
      <c r="G322" s="155"/>
      <c r="H322" s="155"/>
      <c r="I322" s="155"/>
      <c r="J322" s="156"/>
      <c r="K322" s="156"/>
      <c r="L322" s="155"/>
      <c r="M322" s="155"/>
      <c r="N322" s="554"/>
      <c r="O322" s="554"/>
      <c r="P322" s="554"/>
      <c r="Q322" s="554"/>
      <c r="R322" s="4"/>
      <c r="S322" s="157"/>
    </row>
    <row r="323" spans="2:19" ht="17.25" customHeight="1">
      <c r="B323" s="162"/>
      <c r="C323" s="185" t="s">
        <v>1066</v>
      </c>
      <c r="D323" s="198" t="s">
        <v>1068</v>
      </c>
      <c r="E323" s="158">
        <f>R219</f>
        <v>1.25</v>
      </c>
      <c r="F323" s="158"/>
      <c r="G323" s="158"/>
      <c r="H323" s="158"/>
      <c r="I323" s="158"/>
      <c r="J323" s="158"/>
      <c r="K323" s="158"/>
      <c r="L323" s="158" t="s">
        <v>1057</v>
      </c>
      <c r="M323" s="158">
        <f>+E323+G323+I323+K323</f>
        <v>1.25</v>
      </c>
      <c r="N323" s="556" t="s">
        <v>1058</v>
      </c>
      <c r="O323" s="556">
        <v>3.3380000000000001</v>
      </c>
      <c r="P323" s="556"/>
      <c r="Q323" s="556"/>
      <c r="R323" s="19">
        <f>M323*O323</f>
        <v>4.1725000000000003</v>
      </c>
      <c r="S323" s="5" t="s">
        <v>1059</v>
      </c>
    </row>
    <row r="324" spans="2:19" ht="17.25" customHeight="1">
      <c r="B324" s="163"/>
      <c r="C324" s="184"/>
      <c r="D324" s="202"/>
      <c r="E324" s="17"/>
      <c r="F324" s="155"/>
      <c r="G324" s="155"/>
      <c r="H324" s="155"/>
      <c r="I324" s="155"/>
      <c r="J324" s="156"/>
      <c r="K324" s="156"/>
      <c r="L324" s="155"/>
      <c r="M324" s="155"/>
      <c r="N324" s="554"/>
      <c r="O324" s="155"/>
      <c r="P324" s="155"/>
      <c r="Q324" s="155"/>
      <c r="R324" s="4"/>
      <c r="S324" s="157"/>
    </row>
    <row r="325" spans="2:19" ht="17.25" customHeight="1">
      <c r="B325" s="162"/>
      <c r="C325" s="185"/>
      <c r="D325" s="198" t="s">
        <v>1069</v>
      </c>
      <c r="E325" s="19">
        <f>R221</f>
        <v>22.32</v>
      </c>
      <c r="F325" s="158"/>
      <c r="G325" s="158"/>
      <c r="H325" s="158"/>
      <c r="I325" s="158"/>
      <c r="J325" s="159"/>
      <c r="K325" s="159"/>
      <c r="L325" s="158" t="s">
        <v>1057</v>
      </c>
      <c r="M325" s="158">
        <f t="shared" ref="M325" si="38">+E325+G325+I325+K325</f>
        <v>22.32</v>
      </c>
      <c r="N325" s="556" t="s">
        <v>1058</v>
      </c>
      <c r="O325" s="158">
        <v>2.1560000000000001</v>
      </c>
      <c r="P325" s="158"/>
      <c r="Q325" s="158"/>
      <c r="R325" s="19">
        <f t="shared" ref="R325" si="39">M325*O325</f>
        <v>48.121920000000003</v>
      </c>
      <c r="S325" s="5" t="s">
        <v>1059</v>
      </c>
    </row>
    <row r="326" spans="2:19" ht="17.25" customHeight="1">
      <c r="B326" s="163"/>
      <c r="C326" s="184"/>
      <c r="D326" s="202"/>
      <c r="E326" s="17"/>
      <c r="F326" s="155"/>
      <c r="G326" s="155"/>
      <c r="H326" s="155"/>
      <c r="I326" s="155"/>
      <c r="J326" s="156"/>
      <c r="K326" s="156"/>
      <c r="L326" s="155"/>
      <c r="M326" s="155"/>
      <c r="N326" s="554"/>
      <c r="O326" s="155"/>
      <c r="P326" s="155"/>
      <c r="Q326" s="155"/>
      <c r="R326" s="4"/>
      <c r="S326" s="157"/>
    </row>
    <row r="327" spans="2:19" ht="17.25" customHeight="1">
      <c r="B327" s="162"/>
      <c r="C327" s="185"/>
      <c r="D327" s="198" t="s">
        <v>1070</v>
      </c>
      <c r="E327" s="19">
        <f>R223</f>
        <v>3.9</v>
      </c>
      <c r="F327" s="158"/>
      <c r="G327" s="158"/>
      <c r="H327" s="158"/>
      <c r="I327" s="158"/>
      <c r="J327" s="159"/>
      <c r="K327" s="159"/>
      <c r="L327" s="158" t="s">
        <v>1057</v>
      </c>
      <c r="M327" s="158">
        <f t="shared" ref="M327" si="40">+E327+G327+I327+K327</f>
        <v>3.9</v>
      </c>
      <c r="N327" s="556" t="s">
        <v>1058</v>
      </c>
      <c r="O327" s="158">
        <v>1.415</v>
      </c>
      <c r="P327" s="158"/>
      <c r="Q327" s="158"/>
      <c r="R327" s="19">
        <f t="shared" ref="R327" si="41">M327*O327</f>
        <v>5.5185000000000004</v>
      </c>
      <c r="S327" s="5" t="s">
        <v>1059</v>
      </c>
    </row>
    <row r="328" spans="2:19" ht="17.25" customHeight="1">
      <c r="B328" s="163"/>
      <c r="C328" s="184"/>
      <c r="D328" s="202"/>
      <c r="E328" s="17"/>
      <c r="F328" s="155"/>
      <c r="G328" s="155"/>
      <c r="H328" s="155"/>
      <c r="I328" s="155"/>
      <c r="J328" s="156"/>
      <c r="K328" s="156"/>
      <c r="L328" s="155"/>
      <c r="M328" s="155"/>
      <c r="N328" s="554"/>
      <c r="O328" s="155"/>
      <c r="P328" s="155"/>
      <c r="Q328" s="155"/>
      <c r="R328" s="4"/>
      <c r="S328" s="157"/>
    </row>
    <row r="329" spans="2:19" ht="17.25" customHeight="1">
      <c r="B329" s="162"/>
      <c r="C329" s="185"/>
      <c r="D329" s="198" t="s">
        <v>1071</v>
      </c>
      <c r="E329" s="19">
        <f>R225</f>
        <v>102.78999999999999</v>
      </c>
      <c r="F329" s="158" t="s">
        <v>1056</v>
      </c>
      <c r="G329" s="158">
        <f>R227</f>
        <v>10.06</v>
      </c>
      <c r="H329" s="158"/>
      <c r="I329" s="158"/>
      <c r="J329" s="159"/>
      <c r="K329" s="159"/>
      <c r="L329" s="158" t="s">
        <v>1057</v>
      </c>
      <c r="M329" s="158">
        <f t="shared" ref="M329" si="42">+E329+G329+I329+K329</f>
        <v>112.85</v>
      </c>
      <c r="N329" s="556" t="s">
        <v>1058</v>
      </c>
      <c r="O329" s="158">
        <v>1.0980000000000001</v>
      </c>
      <c r="P329" s="158"/>
      <c r="Q329" s="158"/>
      <c r="R329" s="19">
        <f t="shared" ref="R329" si="43">M329*O329</f>
        <v>123.9093</v>
      </c>
      <c r="S329" s="5" t="s">
        <v>1059</v>
      </c>
    </row>
    <row r="330" spans="2:19" ht="17.25" customHeight="1">
      <c r="B330" s="163"/>
      <c r="C330" s="184"/>
      <c r="D330" s="202"/>
      <c r="E330" s="17"/>
      <c r="F330" s="155"/>
      <c r="G330" s="155"/>
      <c r="H330" s="155"/>
      <c r="I330" s="155"/>
      <c r="J330" s="156"/>
      <c r="K330" s="156"/>
      <c r="L330" s="155"/>
      <c r="M330" s="155"/>
      <c r="N330" s="554"/>
      <c r="O330" s="155"/>
      <c r="P330" s="155"/>
      <c r="Q330" s="155"/>
      <c r="R330" s="4"/>
      <c r="S330" s="157"/>
    </row>
    <row r="331" spans="2:19" ht="17.25" customHeight="1">
      <c r="B331" s="162"/>
      <c r="C331" s="185"/>
      <c r="D331" s="198" t="s">
        <v>1072</v>
      </c>
      <c r="E331" s="19">
        <f>R229</f>
        <v>9.7299999999999986</v>
      </c>
      <c r="F331" s="158"/>
      <c r="G331" s="158"/>
      <c r="H331" s="158"/>
      <c r="I331" s="158"/>
      <c r="J331" s="159"/>
      <c r="K331" s="159"/>
      <c r="L331" s="158" t="s">
        <v>1057</v>
      </c>
      <c r="M331" s="158">
        <f t="shared" ref="M331" si="44">+E331+G331+I331+K331</f>
        <v>9.7299999999999986</v>
      </c>
      <c r="N331" s="556" t="s">
        <v>1058</v>
      </c>
      <c r="O331" s="158">
        <v>0.77400000000000002</v>
      </c>
      <c r="P331" s="158"/>
      <c r="Q331" s="158"/>
      <c r="R331" s="19">
        <f t="shared" ref="R331" si="45">M331*O331</f>
        <v>7.5310199999999989</v>
      </c>
      <c r="S331" s="5" t="s">
        <v>1059</v>
      </c>
    </row>
    <row r="332" spans="2:19" ht="17.25" customHeight="1">
      <c r="B332" s="163"/>
      <c r="C332" s="184"/>
      <c r="D332" s="202"/>
      <c r="E332" s="17"/>
      <c r="F332" s="155"/>
      <c r="G332" s="155"/>
      <c r="H332" s="155"/>
      <c r="I332" s="155"/>
      <c r="J332" s="156"/>
      <c r="K332" s="156"/>
      <c r="L332" s="155"/>
      <c r="M332" s="155"/>
      <c r="N332" s="554"/>
      <c r="O332" s="155"/>
      <c r="P332" s="155"/>
      <c r="Q332" s="155"/>
      <c r="R332" s="4"/>
      <c r="S332" s="157"/>
    </row>
    <row r="333" spans="2:19" ht="17.25" customHeight="1">
      <c r="B333" s="162"/>
      <c r="C333" s="185"/>
      <c r="D333" s="198" t="s">
        <v>1073</v>
      </c>
      <c r="E333" s="19">
        <f>R231</f>
        <v>14.11</v>
      </c>
      <c r="F333" s="158"/>
      <c r="G333" s="158"/>
      <c r="H333" s="158"/>
      <c r="I333" s="158"/>
      <c r="J333" s="159"/>
      <c r="K333" s="159"/>
      <c r="L333" s="158" t="s">
        <v>1057</v>
      </c>
      <c r="M333" s="158">
        <f t="shared" ref="M333" si="46">+E333+G333+I333+K333</f>
        <v>14.11</v>
      </c>
      <c r="N333" s="556" t="s">
        <v>1058</v>
      </c>
      <c r="O333" s="158">
        <v>0.53100000000000003</v>
      </c>
      <c r="P333" s="158"/>
      <c r="Q333" s="158"/>
      <c r="R333" s="19">
        <f t="shared" ref="R333" si="47">M333*O333</f>
        <v>7.4924100000000005</v>
      </c>
      <c r="S333" s="5" t="s">
        <v>1059</v>
      </c>
    </row>
    <row r="334" spans="2:19" ht="17.25" customHeight="1">
      <c r="B334" s="163"/>
      <c r="C334" s="184"/>
      <c r="D334" s="202"/>
      <c r="E334" s="17"/>
      <c r="F334" s="155"/>
      <c r="G334" s="155"/>
      <c r="H334" s="155"/>
      <c r="I334" s="155"/>
      <c r="J334" s="156"/>
      <c r="K334" s="156"/>
      <c r="L334" s="155"/>
      <c r="M334" s="155"/>
      <c r="N334" s="554"/>
      <c r="O334" s="155"/>
      <c r="P334" s="155"/>
      <c r="Q334" s="155"/>
      <c r="R334" s="4"/>
      <c r="S334" s="157"/>
    </row>
    <row r="335" spans="2:19" ht="17.25" customHeight="1">
      <c r="B335" s="162"/>
      <c r="C335" s="185"/>
      <c r="D335" s="198" t="s">
        <v>1074</v>
      </c>
      <c r="E335" s="19">
        <f>R233</f>
        <v>18.329999999999998</v>
      </c>
      <c r="F335" s="158" t="s">
        <v>1056</v>
      </c>
      <c r="G335" s="158">
        <f>R235</f>
        <v>38.58</v>
      </c>
      <c r="H335" s="158"/>
      <c r="I335" s="158"/>
      <c r="J335" s="159"/>
      <c r="K335" s="159"/>
      <c r="L335" s="158" t="s">
        <v>1057</v>
      </c>
      <c r="M335" s="158">
        <f t="shared" ref="M335" si="48">+E335+G335+I335+K335</f>
        <v>56.91</v>
      </c>
      <c r="N335" s="556" t="s">
        <v>1058</v>
      </c>
      <c r="O335" s="158">
        <v>0.439</v>
      </c>
      <c r="P335" s="158"/>
      <c r="Q335" s="158"/>
      <c r="R335" s="19">
        <f t="shared" ref="R335" si="49">M335*O335</f>
        <v>24.98349</v>
      </c>
      <c r="S335" s="5" t="s">
        <v>1059</v>
      </c>
    </row>
    <row r="336" spans="2:19" ht="17.25" customHeight="1">
      <c r="B336" s="163"/>
      <c r="C336" s="184"/>
      <c r="D336" s="202"/>
      <c r="E336" s="155"/>
      <c r="F336" s="155"/>
      <c r="G336" s="155"/>
      <c r="H336" s="155"/>
      <c r="I336" s="155"/>
      <c r="J336" s="156"/>
      <c r="K336" s="156"/>
      <c r="L336" s="155"/>
      <c r="M336" s="155"/>
      <c r="N336" s="554"/>
      <c r="O336" s="155"/>
      <c r="P336" s="155"/>
      <c r="Q336" s="155"/>
      <c r="R336" s="4"/>
      <c r="S336" s="157"/>
    </row>
    <row r="337" spans="2:19" ht="17.25" customHeight="1">
      <c r="B337" s="162"/>
      <c r="C337" s="899"/>
      <c r="D337" s="198" t="s">
        <v>1075</v>
      </c>
      <c r="E337" s="158">
        <f>R237</f>
        <v>97.83</v>
      </c>
      <c r="F337" s="158" t="s">
        <v>1056</v>
      </c>
      <c r="G337" s="158">
        <f>R239</f>
        <v>186.61999999999998</v>
      </c>
      <c r="H337" s="158"/>
      <c r="I337" s="158"/>
      <c r="J337" s="159"/>
      <c r="K337" s="159"/>
      <c r="L337" s="158" t="s">
        <v>1057</v>
      </c>
      <c r="M337" s="158">
        <f t="shared" ref="M337" si="50">+E337+G337+I337+K337</f>
        <v>284.45</v>
      </c>
      <c r="N337" s="556" t="s">
        <v>1058</v>
      </c>
      <c r="O337" s="158">
        <v>0.30299999999999999</v>
      </c>
      <c r="P337" s="158"/>
      <c r="Q337" s="158"/>
      <c r="R337" s="19">
        <f t="shared" ref="R337" si="51">M337*O337</f>
        <v>86.18835</v>
      </c>
      <c r="S337" s="5" t="s">
        <v>1059</v>
      </c>
    </row>
    <row r="338" spans="2:19" ht="17.25" customHeight="1">
      <c r="B338" s="163"/>
      <c r="C338" s="184"/>
      <c r="D338" s="184"/>
      <c r="E338" s="17"/>
      <c r="F338" s="155"/>
      <c r="G338" s="155"/>
      <c r="H338" s="155"/>
      <c r="I338" s="155"/>
      <c r="J338" s="156"/>
      <c r="K338" s="156"/>
      <c r="L338" s="155"/>
      <c r="M338" s="155"/>
      <c r="N338" s="554"/>
      <c r="O338" s="155"/>
      <c r="P338" s="155"/>
      <c r="Q338" s="155"/>
      <c r="R338" s="4"/>
      <c r="S338" s="157"/>
    </row>
    <row r="339" spans="2:19" ht="17.25" customHeight="1">
      <c r="B339" s="162"/>
      <c r="C339" s="899"/>
      <c r="D339" s="322" t="s">
        <v>1076</v>
      </c>
      <c r="E339" s="19">
        <f>R262</f>
        <v>72.2</v>
      </c>
      <c r="F339" s="158" t="s">
        <v>1056</v>
      </c>
      <c r="G339" s="158">
        <f>R278</f>
        <v>22.529999999999998</v>
      </c>
      <c r="H339" s="158"/>
      <c r="I339" s="158"/>
      <c r="J339" s="159"/>
      <c r="K339" s="159"/>
      <c r="L339" s="158" t="s">
        <v>1057</v>
      </c>
      <c r="M339" s="158">
        <f t="shared" ref="M339" si="52">+E339+G339+I339+K339</f>
        <v>94.73</v>
      </c>
      <c r="N339" s="556" t="s">
        <v>1058</v>
      </c>
      <c r="O339" s="158">
        <v>3.4089999999999998</v>
      </c>
      <c r="P339" s="158"/>
      <c r="Q339" s="158"/>
      <c r="R339" s="19">
        <f t="shared" ref="R339" si="53">M339*O339</f>
        <v>322.93457000000001</v>
      </c>
      <c r="S339" s="5" t="s">
        <v>1059</v>
      </c>
    </row>
    <row r="340" spans="2:19" ht="17.25" customHeight="1">
      <c r="B340" s="163"/>
      <c r="C340" s="184"/>
      <c r="D340" s="184"/>
      <c r="E340" s="17"/>
      <c r="F340" s="155"/>
      <c r="G340" s="155"/>
      <c r="H340" s="155"/>
      <c r="I340" s="155"/>
      <c r="J340" s="156"/>
      <c r="K340" s="156"/>
      <c r="L340" s="155"/>
      <c r="M340" s="155"/>
      <c r="N340" s="554"/>
      <c r="O340" s="155"/>
      <c r="P340" s="155"/>
      <c r="Q340" s="155"/>
      <c r="R340" s="4"/>
      <c r="S340" s="157"/>
    </row>
    <row r="341" spans="2:19" ht="17.25" customHeight="1">
      <c r="B341" s="162"/>
      <c r="C341" s="185"/>
      <c r="D341" s="185" t="s">
        <v>1077</v>
      </c>
      <c r="E341" s="19">
        <f>R264</f>
        <v>59.83</v>
      </c>
      <c r="F341" s="158" t="s">
        <v>1056</v>
      </c>
      <c r="G341" s="158">
        <f>R266</f>
        <v>3.02</v>
      </c>
      <c r="H341" s="158"/>
      <c r="I341" s="158"/>
      <c r="J341" s="159"/>
      <c r="K341" s="159"/>
      <c r="L341" s="158" t="s">
        <v>1057</v>
      </c>
      <c r="M341" s="158">
        <f t="shared" ref="M341" si="54">+E341+G341+I341+K341</f>
        <v>62.85</v>
      </c>
      <c r="N341" s="556" t="s">
        <v>1058</v>
      </c>
      <c r="O341" s="158">
        <v>2.202</v>
      </c>
      <c r="P341" s="158"/>
      <c r="Q341" s="158"/>
      <c r="R341" s="19">
        <f t="shared" ref="R341" si="55">M341*O341</f>
        <v>138.39570000000001</v>
      </c>
      <c r="S341" s="5" t="s">
        <v>1059</v>
      </c>
    </row>
    <row r="342" spans="2:19" ht="17.25" customHeight="1">
      <c r="B342" s="163"/>
      <c r="C342" s="184"/>
      <c r="D342" s="184"/>
      <c r="E342" s="17"/>
      <c r="F342" s="155"/>
      <c r="G342" s="155"/>
      <c r="H342" s="155"/>
      <c r="I342" s="155"/>
      <c r="J342" s="156"/>
      <c r="K342" s="156"/>
      <c r="L342" s="155"/>
      <c r="M342" s="155"/>
      <c r="N342" s="554"/>
      <c r="O342" s="155"/>
      <c r="P342" s="155"/>
      <c r="Q342" s="155"/>
      <c r="R342" s="4"/>
      <c r="S342" s="157"/>
    </row>
    <row r="343" spans="2:19" ht="17.25" customHeight="1">
      <c r="B343" s="162"/>
      <c r="C343" s="185"/>
      <c r="D343" s="185" t="s">
        <v>1078</v>
      </c>
      <c r="E343" s="19">
        <f>R268</f>
        <v>8.02</v>
      </c>
      <c r="F343" s="158" t="s">
        <v>1056</v>
      </c>
      <c r="G343" s="158">
        <f>R270</f>
        <v>27.65</v>
      </c>
      <c r="H343" s="158" t="s">
        <v>1056</v>
      </c>
      <c r="I343" s="158">
        <f>R280</f>
        <v>17.190000000000001</v>
      </c>
      <c r="J343" s="159"/>
      <c r="K343" s="159"/>
      <c r="L343" s="158" t="s">
        <v>1057</v>
      </c>
      <c r="M343" s="158">
        <f t="shared" ref="M343" si="56">+E343+G343+I343+K343</f>
        <v>52.86</v>
      </c>
      <c r="N343" s="556" t="s">
        <v>1058</v>
      </c>
      <c r="O343" s="158">
        <v>1.4450000000000001</v>
      </c>
      <c r="P343" s="158"/>
      <c r="Q343" s="158"/>
      <c r="R343" s="19">
        <f t="shared" ref="R343" si="57">M343*O343</f>
        <v>76.3827</v>
      </c>
      <c r="S343" s="5" t="s">
        <v>1059</v>
      </c>
    </row>
    <row r="344" spans="2:19" ht="17.25" customHeight="1">
      <c r="B344" s="163"/>
      <c r="C344" s="163"/>
      <c r="D344" s="184"/>
      <c r="E344" s="583"/>
      <c r="F344" s="583"/>
      <c r="G344" s="583"/>
      <c r="H344" s="583"/>
      <c r="I344" s="583"/>
      <c r="J344" s="593"/>
      <c r="K344" s="593"/>
      <c r="L344" s="155"/>
      <c r="M344" s="155"/>
      <c r="N344" s="554"/>
      <c r="O344" s="583"/>
      <c r="P344" s="583"/>
      <c r="Q344" s="583"/>
      <c r="R344" s="4"/>
      <c r="S344" s="157"/>
    </row>
    <row r="345" spans="2:19" ht="17.25" customHeight="1">
      <c r="B345" s="162"/>
      <c r="C345" s="185"/>
      <c r="D345" s="185" t="s">
        <v>1079</v>
      </c>
      <c r="E345" s="594">
        <f>R272</f>
        <v>29.080000000000002</v>
      </c>
      <c r="F345" s="594" t="s">
        <v>1056</v>
      </c>
      <c r="G345" s="594">
        <f>R274</f>
        <v>61.31</v>
      </c>
      <c r="H345" s="594" t="s">
        <v>1056</v>
      </c>
      <c r="I345" s="594">
        <f>R282</f>
        <v>19.450000000000003</v>
      </c>
      <c r="J345" s="595" t="s">
        <v>1056</v>
      </c>
      <c r="K345" s="595">
        <f>R284</f>
        <v>22.28</v>
      </c>
      <c r="L345" s="158" t="s">
        <v>1057</v>
      </c>
      <c r="M345" s="158">
        <f t="shared" ref="M345" si="58">+E345+G345+I345+K345</f>
        <v>132.12</v>
      </c>
      <c r="N345" s="556" t="s">
        <v>1058</v>
      </c>
      <c r="O345" s="594">
        <v>1.1220000000000001</v>
      </c>
      <c r="P345" s="594"/>
      <c r="Q345" s="594"/>
      <c r="R345" s="19">
        <f t="shared" ref="R345" si="59">M345*O345</f>
        <v>148.23864000000003</v>
      </c>
      <c r="S345" s="5" t="s">
        <v>1059</v>
      </c>
    </row>
    <row r="346" spans="2:19" ht="17.25" customHeight="1">
      <c r="B346" s="163"/>
      <c r="C346" s="184"/>
      <c r="D346" s="184"/>
      <c r="E346" s="155"/>
      <c r="F346" s="155"/>
      <c r="G346" s="155"/>
      <c r="H346" s="155"/>
      <c r="I346" s="155"/>
      <c r="J346" s="156"/>
      <c r="K346" s="156"/>
      <c r="L346" s="155"/>
      <c r="M346" s="155"/>
      <c r="N346" s="554"/>
      <c r="O346" s="554"/>
      <c r="P346" s="554"/>
      <c r="Q346" s="554"/>
      <c r="R346" s="4"/>
      <c r="S346" s="157"/>
    </row>
    <row r="347" spans="2:19" ht="17.25" customHeight="1">
      <c r="B347" s="162"/>
      <c r="C347" s="185"/>
      <c r="D347" s="185" t="s">
        <v>1080</v>
      </c>
      <c r="E347" s="158">
        <f>R276</f>
        <v>11.37</v>
      </c>
      <c r="F347" s="158" t="s">
        <v>1056</v>
      </c>
      <c r="G347" s="158">
        <f>R286</f>
        <v>4.9800000000000004</v>
      </c>
      <c r="H347" s="158" t="s">
        <v>1056</v>
      </c>
      <c r="I347" s="158">
        <f>R288</f>
        <v>9.94</v>
      </c>
      <c r="J347" s="158"/>
      <c r="K347" s="158"/>
      <c r="L347" s="158" t="s">
        <v>1057</v>
      </c>
      <c r="M347" s="158">
        <f t="shared" ref="M347" si="60">+E347+G347+I347+K347</f>
        <v>26.29</v>
      </c>
      <c r="N347" s="556" t="s">
        <v>1058</v>
      </c>
      <c r="O347" s="556">
        <v>0.79100000000000004</v>
      </c>
      <c r="P347" s="556"/>
      <c r="Q347" s="556"/>
      <c r="R347" s="19">
        <f t="shared" ref="R347" si="61">M347*O347</f>
        <v>20.795390000000001</v>
      </c>
      <c r="S347" s="5" t="s">
        <v>1059</v>
      </c>
    </row>
    <row r="348" spans="2:19" ht="17.25" customHeight="1">
      <c r="B348" s="6"/>
      <c r="C348" s="184"/>
      <c r="D348" s="184"/>
      <c r="E348" s="17"/>
      <c r="F348" s="155"/>
      <c r="G348" s="155"/>
      <c r="H348" s="155"/>
      <c r="I348" s="155"/>
      <c r="J348" s="156"/>
      <c r="K348" s="156"/>
      <c r="L348" s="155"/>
      <c r="M348" s="155"/>
      <c r="N348" s="155"/>
      <c r="O348" s="155"/>
      <c r="P348" s="155"/>
      <c r="Q348" s="155"/>
      <c r="R348" s="4"/>
      <c r="S348" s="157"/>
    </row>
    <row r="349" spans="2:19" ht="17.25" customHeight="1">
      <c r="B349" s="162"/>
      <c r="C349" s="185"/>
      <c r="D349" s="185"/>
      <c r="E349" s="19"/>
      <c r="F349" s="158"/>
      <c r="G349" s="158"/>
      <c r="H349" s="158"/>
      <c r="I349" s="158"/>
      <c r="J349" s="159"/>
      <c r="K349" s="159"/>
      <c r="L349" s="158"/>
      <c r="M349" s="158"/>
      <c r="N349" s="158"/>
      <c r="O349" s="158"/>
      <c r="P349" s="158"/>
      <c r="Q349" s="158" t="s">
        <v>1082</v>
      </c>
      <c r="R349" s="19">
        <f>SUM(R322:R347)</f>
        <v>1014.66449</v>
      </c>
      <c r="S349" s="5" t="s">
        <v>1059</v>
      </c>
    </row>
    <row r="350" spans="2:19" ht="17.25" customHeight="1">
      <c r="B350" s="163"/>
      <c r="C350" s="184"/>
      <c r="D350" s="184"/>
      <c r="E350" s="156"/>
      <c r="F350" s="155"/>
      <c r="G350" s="155"/>
      <c r="H350" s="155"/>
      <c r="I350" s="155"/>
      <c r="J350" s="156"/>
      <c r="K350" s="156"/>
      <c r="L350" s="155"/>
      <c r="M350" s="155"/>
      <c r="N350" s="155"/>
      <c r="O350" s="155"/>
      <c r="P350" s="155"/>
      <c r="Q350" s="155"/>
      <c r="R350" s="4"/>
      <c r="S350" s="157"/>
    </row>
    <row r="351" spans="2:19" ht="17.25" customHeight="1">
      <c r="B351" s="162"/>
      <c r="C351" s="185" t="s">
        <v>1083</v>
      </c>
      <c r="D351" s="185"/>
      <c r="E351" s="159" t="s">
        <v>1055</v>
      </c>
      <c r="F351" s="158"/>
      <c r="G351" s="158" t="s">
        <v>1060</v>
      </c>
      <c r="H351" s="158"/>
      <c r="I351" s="158"/>
      <c r="J351" s="159"/>
      <c r="K351" s="159"/>
      <c r="L351" s="158"/>
      <c r="M351" s="158"/>
      <c r="N351" s="158"/>
      <c r="O351" s="158"/>
      <c r="P351" s="158"/>
      <c r="Q351" s="158"/>
      <c r="R351" s="19"/>
      <c r="S351" s="5"/>
    </row>
    <row r="352" spans="2:19" ht="17.25" customHeight="1">
      <c r="B352" s="163"/>
      <c r="C352" s="184"/>
      <c r="D352" s="184"/>
      <c r="E352" s="156"/>
      <c r="F352" s="155"/>
      <c r="G352" s="155"/>
      <c r="H352" s="155"/>
      <c r="I352" s="155"/>
      <c r="J352" s="155"/>
      <c r="K352" s="156"/>
      <c r="L352" s="155"/>
      <c r="M352" s="155"/>
      <c r="N352" s="155"/>
      <c r="O352" s="155"/>
      <c r="P352" s="155"/>
      <c r="Q352" s="155"/>
      <c r="R352" s="4"/>
      <c r="S352" s="157"/>
    </row>
    <row r="353" spans="2:19" ht="17.25" customHeight="1">
      <c r="B353" s="162"/>
      <c r="C353" s="185" t="s">
        <v>1084</v>
      </c>
      <c r="D353" s="185" t="s">
        <v>1085</v>
      </c>
      <c r="E353" s="159">
        <f>$R$201</f>
        <v>4</v>
      </c>
      <c r="F353" s="158" t="s">
        <v>1058</v>
      </c>
      <c r="G353" s="158">
        <v>43</v>
      </c>
      <c r="H353" s="158" t="s">
        <v>1089</v>
      </c>
      <c r="I353" s="158">
        <f>E353*G353</f>
        <v>172</v>
      </c>
      <c r="J353" s="158"/>
      <c r="K353" s="159"/>
      <c r="L353" s="158"/>
      <c r="M353" s="158"/>
      <c r="N353" s="158"/>
      <c r="O353" s="158"/>
      <c r="P353" s="158"/>
      <c r="Q353" s="158"/>
      <c r="R353" s="19">
        <f>I353</f>
        <v>172</v>
      </c>
      <c r="S353" s="5" t="s">
        <v>1059</v>
      </c>
    </row>
    <row r="354" spans="2:19" ht="17.25" customHeight="1">
      <c r="B354" s="163"/>
      <c r="C354" s="184"/>
      <c r="D354" s="184"/>
      <c r="E354" s="156"/>
      <c r="F354" s="155"/>
      <c r="G354" s="155"/>
      <c r="H354" s="155"/>
      <c r="I354" s="155"/>
      <c r="J354" s="155"/>
      <c r="K354" s="156"/>
      <c r="L354" s="155"/>
      <c r="M354" s="155"/>
      <c r="N354" s="155"/>
      <c r="O354" s="155"/>
      <c r="P354" s="155"/>
      <c r="Q354" s="155"/>
      <c r="R354" s="4"/>
      <c r="S354" s="157"/>
    </row>
    <row r="355" spans="2:19" ht="17.25" customHeight="1">
      <c r="B355" s="162"/>
      <c r="C355" s="185" t="s">
        <v>1088</v>
      </c>
      <c r="D355" s="185" t="s">
        <v>1086</v>
      </c>
      <c r="E355" s="159">
        <f>$R$203</f>
        <v>4</v>
      </c>
      <c r="F355" s="158" t="s">
        <v>1058</v>
      </c>
      <c r="G355" s="158">
        <v>51</v>
      </c>
      <c r="H355" s="158" t="s">
        <v>1089</v>
      </c>
      <c r="I355" s="158">
        <f>E355*G355</f>
        <v>204</v>
      </c>
      <c r="J355" s="158"/>
      <c r="K355" s="159"/>
      <c r="L355" s="158"/>
      <c r="M355" s="158"/>
      <c r="N355" s="158"/>
      <c r="O355" s="158"/>
      <c r="P355" s="158"/>
      <c r="Q355" s="158"/>
      <c r="R355" s="19">
        <f>I355</f>
        <v>204</v>
      </c>
      <c r="S355" s="5" t="s">
        <v>1059</v>
      </c>
    </row>
    <row r="356" spans="2:19" ht="17.25" customHeight="1">
      <c r="B356" s="163"/>
      <c r="C356" s="184"/>
      <c r="D356" s="184"/>
      <c r="E356" s="156"/>
      <c r="F356" s="155"/>
      <c r="G356" s="155"/>
      <c r="H356" s="155"/>
      <c r="I356" s="155"/>
      <c r="J356" s="155"/>
      <c r="K356" s="156"/>
      <c r="L356" s="155"/>
      <c r="M356" s="155"/>
      <c r="N356" s="155"/>
      <c r="O356" s="155"/>
      <c r="P356" s="155"/>
      <c r="Q356" s="155"/>
      <c r="R356" s="4"/>
      <c r="S356" s="157"/>
    </row>
    <row r="357" spans="2:19" ht="17.25" customHeight="1">
      <c r="B357" s="162"/>
      <c r="C357" s="185" t="s">
        <v>1087</v>
      </c>
      <c r="D357" s="185"/>
      <c r="E357" s="159">
        <f>$R$197</f>
        <v>8</v>
      </c>
      <c r="F357" s="158" t="s">
        <v>1058</v>
      </c>
      <c r="G357" s="158">
        <v>20</v>
      </c>
      <c r="H357" s="158" t="s">
        <v>1089</v>
      </c>
      <c r="I357" s="158">
        <f>E357*G357</f>
        <v>160</v>
      </c>
      <c r="J357" s="158"/>
      <c r="K357" s="159"/>
      <c r="L357" s="158"/>
      <c r="M357" s="158"/>
      <c r="N357" s="158"/>
      <c r="O357" s="158"/>
      <c r="P357" s="158"/>
      <c r="Q357" s="158"/>
      <c r="R357" s="19">
        <f>I357</f>
        <v>160</v>
      </c>
      <c r="S357" s="5" t="s">
        <v>1059</v>
      </c>
    </row>
    <row r="358" spans="2:19" ht="17.25" customHeight="1">
      <c r="B358" s="163"/>
      <c r="C358" s="184"/>
      <c r="D358" s="184"/>
      <c r="E358" s="17"/>
      <c r="F358" s="155"/>
      <c r="G358" s="155"/>
      <c r="H358" s="155"/>
      <c r="I358" s="155"/>
      <c r="J358" s="156"/>
      <c r="K358" s="156"/>
      <c r="L358" s="155"/>
      <c r="M358" s="155"/>
      <c r="N358" s="155"/>
      <c r="O358" s="155"/>
      <c r="P358" s="155"/>
      <c r="Q358" s="155"/>
      <c r="R358" s="4"/>
      <c r="S358" s="157"/>
    </row>
    <row r="359" spans="2:19" ht="17.25" customHeight="1">
      <c r="B359" s="162"/>
      <c r="C359" s="185"/>
      <c r="D359" s="185"/>
      <c r="E359" s="19"/>
      <c r="F359" s="158"/>
      <c r="G359" s="158"/>
      <c r="H359" s="158"/>
      <c r="I359" s="158"/>
      <c r="J359" s="159"/>
      <c r="K359" s="159"/>
      <c r="L359" s="158"/>
      <c r="M359" s="158"/>
      <c r="N359" s="158"/>
      <c r="O359" s="158"/>
      <c r="P359" s="158"/>
      <c r="Q359" s="158" t="s">
        <v>1082</v>
      </c>
      <c r="R359" s="19">
        <f>SUM(R352:R357)</f>
        <v>536</v>
      </c>
      <c r="S359" s="5" t="s">
        <v>1059</v>
      </c>
    </row>
    <row r="360" spans="2:19" ht="17.25" customHeight="1">
      <c r="B360" s="163"/>
      <c r="C360" s="184"/>
      <c r="D360" s="184"/>
      <c r="E360" s="155"/>
      <c r="F360" s="155"/>
      <c r="G360" s="155"/>
      <c r="H360" s="155"/>
      <c r="I360" s="155"/>
      <c r="J360" s="156"/>
      <c r="K360" s="156"/>
      <c r="L360" s="155"/>
      <c r="M360" s="155"/>
      <c r="N360" s="155"/>
      <c r="O360" s="155"/>
      <c r="P360" s="155"/>
      <c r="Q360" s="155"/>
      <c r="R360" s="4"/>
      <c r="S360" s="157"/>
    </row>
    <row r="361" spans="2:19" ht="17.25" customHeight="1">
      <c r="B361" s="162"/>
      <c r="C361" s="899"/>
      <c r="D361" s="900"/>
      <c r="E361" s="158"/>
      <c r="F361" s="158"/>
      <c r="G361" s="158"/>
      <c r="H361" s="158"/>
      <c r="I361" s="158"/>
      <c r="J361" s="159"/>
      <c r="K361" s="159"/>
      <c r="L361" s="158"/>
      <c r="M361" s="158"/>
      <c r="N361" s="158"/>
      <c r="O361" s="158"/>
      <c r="P361" s="158"/>
      <c r="Q361" s="158"/>
      <c r="R361" s="19"/>
      <c r="S361" s="5"/>
    </row>
    <row r="362" spans="2:19" ht="17.25" customHeight="1">
      <c r="B362" s="163"/>
      <c r="C362" s="184"/>
      <c r="D362" s="184"/>
      <c r="E362" s="17"/>
      <c r="F362" s="155"/>
      <c r="G362" s="155"/>
      <c r="H362" s="155"/>
      <c r="I362" s="155"/>
      <c r="J362" s="156"/>
      <c r="K362" s="156"/>
      <c r="L362" s="155"/>
      <c r="M362" s="155"/>
      <c r="N362" s="155"/>
      <c r="O362" s="155"/>
      <c r="P362" s="155"/>
      <c r="Q362" s="155"/>
      <c r="R362" s="4"/>
      <c r="S362" s="157"/>
    </row>
    <row r="363" spans="2:19" ht="17.25" customHeight="1">
      <c r="B363" s="162"/>
      <c r="C363" s="899"/>
      <c r="D363" s="322"/>
      <c r="E363" s="19"/>
      <c r="F363" s="158"/>
      <c r="G363" s="158"/>
      <c r="H363" s="158"/>
      <c r="I363" s="158"/>
      <c r="J363" s="159"/>
      <c r="K363" s="159"/>
      <c r="L363" s="158"/>
      <c r="M363" s="158"/>
      <c r="N363" s="158"/>
      <c r="O363" s="158"/>
      <c r="P363" s="158"/>
      <c r="Q363" s="158"/>
      <c r="R363" s="19"/>
      <c r="S363" s="5"/>
    </row>
    <row r="364" spans="2:19" ht="17.25" customHeight="1">
      <c r="B364" s="163"/>
      <c r="C364" s="184"/>
      <c r="D364" s="184"/>
      <c r="E364" s="17"/>
      <c r="F364" s="155"/>
      <c r="G364" s="155"/>
      <c r="H364" s="155"/>
      <c r="I364" s="155"/>
      <c r="J364" s="156"/>
      <c r="K364" s="156"/>
      <c r="L364" s="155"/>
      <c r="M364" s="155"/>
      <c r="N364" s="155"/>
      <c r="O364" s="155"/>
      <c r="P364" s="155"/>
      <c r="Q364" s="155"/>
      <c r="R364" s="4"/>
      <c r="S364" s="157"/>
    </row>
    <row r="365" spans="2:19" ht="17.25" customHeight="1">
      <c r="B365" s="162"/>
      <c r="C365" s="185"/>
      <c r="D365" s="185"/>
      <c r="E365" s="19"/>
      <c r="F365" s="158"/>
      <c r="G365" s="158"/>
      <c r="H365" s="158"/>
      <c r="I365" s="158"/>
      <c r="J365" s="159"/>
      <c r="K365" s="159"/>
      <c r="L365" s="158"/>
      <c r="M365" s="158"/>
      <c r="N365" s="158"/>
      <c r="O365" s="158"/>
      <c r="P365" s="158"/>
      <c r="Q365" s="158"/>
      <c r="R365" s="19"/>
      <c r="S365" s="5"/>
    </row>
    <row r="366" spans="2:19" ht="17.25" customHeight="1">
      <c r="B366" s="163"/>
      <c r="C366" s="184"/>
      <c r="D366" s="184"/>
      <c r="E366" s="17"/>
      <c r="F366" s="155"/>
      <c r="G366" s="155"/>
      <c r="H366" s="155"/>
      <c r="I366" s="155"/>
      <c r="J366" s="156"/>
      <c r="K366" s="156"/>
      <c r="L366" s="155"/>
      <c r="M366" s="155"/>
      <c r="N366" s="155"/>
      <c r="O366" s="155"/>
      <c r="P366" s="155"/>
      <c r="Q366" s="155"/>
      <c r="R366" s="4"/>
      <c r="S366" s="157"/>
    </row>
    <row r="367" spans="2:19" ht="17.25" customHeight="1">
      <c r="B367" s="162"/>
      <c r="C367" s="185"/>
      <c r="D367" s="185"/>
      <c r="E367" s="19"/>
      <c r="F367" s="158"/>
      <c r="G367" s="158"/>
      <c r="H367" s="158"/>
      <c r="I367" s="158"/>
      <c r="J367" s="159"/>
      <c r="K367" s="159"/>
      <c r="L367" s="158"/>
      <c r="M367" s="158"/>
      <c r="N367" s="158"/>
      <c r="O367" s="158"/>
      <c r="P367" s="158"/>
      <c r="Q367" s="158"/>
      <c r="R367" s="19"/>
      <c r="S367" s="5"/>
    </row>
    <row r="368" spans="2:19" ht="17.25" customHeight="1">
      <c r="B368" s="163"/>
      <c r="C368" s="163"/>
      <c r="D368" s="184"/>
      <c r="E368" s="583"/>
      <c r="F368" s="583"/>
      <c r="G368" s="583"/>
      <c r="H368" s="583"/>
      <c r="I368" s="583"/>
      <c r="J368" s="593"/>
      <c r="K368" s="593"/>
      <c r="L368" s="583"/>
      <c r="M368" s="583"/>
      <c r="N368" s="583"/>
      <c r="O368" s="583"/>
      <c r="P368" s="583"/>
      <c r="Q368" s="583"/>
      <c r="R368" s="184"/>
      <c r="S368" s="184"/>
    </row>
    <row r="369" spans="1:20" ht="17.25" customHeight="1">
      <c r="B369" s="162"/>
      <c r="C369" s="185"/>
      <c r="D369" s="185"/>
      <c r="E369" s="594"/>
      <c r="F369" s="594"/>
      <c r="G369" s="594"/>
      <c r="H369" s="594"/>
      <c r="I369" s="594"/>
      <c r="J369" s="595"/>
      <c r="K369" s="595"/>
      <c r="L369" s="594"/>
      <c r="M369" s="594"/>
      <c r="N369" s="594"/>
      <c r="O369" s="594"/>
      <c r="P369" s="594"/>
      <c r="Q369" s="594"/>
      <c r="R369" s="19"/>
      <c r="S369" s="590"/>
    </row>
    <row r="370" spans="1:20" ht="17.25" customHeight="1">
      <c r="B370" s="163"/>
      <c r="C370" s="184"/>
      <c r="D370" s="184"/>
      <c r="E370" s="155"/>
      <c r="F370" s="155"/>
      <c r="G370" s="155"/>
      <c r="H370" s="155"/>
      <c r="I370" s="155"/>
      <c r="J370" s="156"/>
      <c r="K370" s="156"/>
      <c r="L370" s="155"/>
      <c r="M370" s="155"/>
      <c r="N370" s="554"/>
      <c r="O370" s="554"/>
      <c r="P370" s="554"/>
      <c r="Q370" s="554"/>
      <c r="R370" s="4"/>
      <c r="S370" s="157"/>
    </row>
    <row r="371" spans="1:20" ht="17.25" customHeight="1">
      <c r="B371" s="162"/>
      <c r="C371" s="185"/>
      <c r="D371" s="185"/>
      <c r="E371" s="158"/>
      <c r="F371" s="158"/>
      <c r="G371" s="158"/>
      <c r="H371" s="158"/>
      <c r="I371" s="158"/>
      <c r="J371" s="158"/>
      <c r="K371" s="158"/>
      <c r="L371" s="158"/>
      <c r="M371" s="158"/>
      <c r="N371" s="556"/>
      <c r="O371" s="556"/>
      <c r="P371" s="556"/>
      <c r="Q371" s="556"/>
      <c r="R371" s="19"/>
      <c r="S371" s="5"/>
    </row>
    <row r="372" spans="1:20" ht="17.25" customHeight="1">
      <c r="B372" s="163"/>
      <c r="C372" s="184"/>
      <c r="D372" s="184"/>
      <c r="E372" s="17"/>
      <c r="F372" s="155"/>
      <c r="G372" s="155"/>
      <c r="H372" s="155"/>
      <c r="I372" s="155"/>
      <c r="J372" s="156"/>
      <c r="K372" s="156"/>
      <c r="L372" s="155"/>
      <c r="M372" s="155"/>
      <c r="N372" s="155"/>
      <c r="O372" s="155"/>
      <c r="P372" s="155"/>
      <c r="Q372" s="155"/>
      <c r="R372" s="4"/>
      <c r="S372" s="157"/>
    </row>
    <row r="373" spans="1:20" ht="17.25" customHeight="1">
      <c r="B373" s="162"/>
      <c r="C373" s="185"/>
      <c r="D373" s="185"/>
      <c r="E373" s="19"/>
      <c r="F373" s="158"/>
      <c r="G373" s="158"/>
      <c r="H373" s="158"/>
      <c r="I373" s="158"/>
      <c r="J373" s="159"/>
      <c r="K373" s="159"/>
      <c r="L373" s="158"/>
      <c r="M373" s="158"/>
      <c r="N373" s="158"/>
      <c r="O373" s="158"/>
      <c r="P373" s="158"/>
      <c r="Q373" s="158"/>
      <c r="R373" s="19"/>
      <c r="S373" s="5"/>
    </row>
    <row r="374" spans="1:20" ht="17.25" customHeight="1">
      <c r="B374" s="163"/>
      <c r="C374" s="184"/>
      <c r="D374" s="184"/>
      <c r="E374" s="17"/>
      <c r="F374" s="155"/>
      <c r="G374" s="155"/>
      <c r="H374" s="155"/>
      <c r="I374" s="155"/>
      <c r="J374" s="156"/>
      <c r="K374" s="156"/>
      <c r="L374" s="155"/>
      <c r="M374" s="155"/>
      <c r="N374" s="155"/>
      <c r="O374" s="155"/>
      <c r="P374" s="155"/>
      <c r="Q374" s="155"/>
      <c r="R374" s="4"/>
      <c r="S374" s="157"/>
    </row>
    <row r="375" spans="1:20" ht="17.25" customHeight="1">
      <c r="B375" s="162"/>
      <c r="C375" s="185"/>
      <c r="D375" s="185"/>
      <c r="E375" s="19"/>
      <c r="F375" s="158"/>
      <c r="G375" s="158"/>
      <c r="H375" s="158"/>
      <c r="I375" s="158"/>
      <c r="J375" s="159"/>
      <c r="K375" s="159"/>
      <c r="L375" s="158"/>
      <c r="M375" s="158"/>
      <c r="N375" s="158"/>
      <c r="O375" s="158"/>
      <c r="P375" s="158"/>
      <c r="Q375" s="158"/>
      <c r="R375" s="19"/>
      <c r="S375" s="5"/>
    </row>
    <row r="376" spans="1:20" ht="17.25" customHeight="1">
      <c r="B376" s="163"/>
      <c r="C376" s="184"/>
      <c r="D376" s="184"/>
      <c r="E376" s="17"/>
      <c r="F376" s="155"/>
      <c r="G376" s="155"/>
      <c r="H376" s="155"/>
      <c r="I376" s="155"/>
      <c r="J376" s="156"/>
      <c r="K376" s="156"/>
      <c r="L376" s="155"/>
      <c r="M376" s="155"/>
      <c r="N376" s="155"/>
      <c r="O376" s="155"/>
      <c r="P376" s="155"/>
      <c r="Q376" s="155"/>
      <c r="R376" s="4"/>
      <c r="S376" s="157"/>
    </row>
    <row r="377" spans="1:20" ht="17.25" customHeight="1">
      <c r="B377" s="162"/>
      <c r="C377" s="185"/>
      <c r="D377" s="185"/>
      <c r="E377" s="19"/>
      <c r="F377" s="158"/>
      <c r="G377" s="158"/>
      <c r="H377" s="158"/>
      <c r="I377" s="158"/>
      <c r="J377" s="159"/>
      <c r="K377" s="159"/>
      <c r="L377" s="158"/>
      <c r="M377" s="158"/>
      <c r="N377" s="158"/>
      <c r="O377" s="158"/>
      <c r="P377" s="158"/>
      <c r="Q377" s="158"/>
      <c r="R377" s="19"/>
      <c r="S377" s="5"/>
    </row>
    <row r="378" spans="1:20" ht="17.25" customHeight="1">
      <c r="A378" s="172"/>
      <c r="B378" s="163"/>
      <c r="C378" s="184"/>
      <c r="D378" s="184"/>
      <c r="E378" s="17"/>
      <c r="F378" s="155"/>
      <c r="G378" s="155"/>
      <c r="H378" s="155"/>
      <c r="I378" s="155"/>
      <c r="J378" s="156"/>
      <c r="K378" s="156"/>
      <c r="L378" s="155"/>
      <c r="M378" s="155"/>
      <c r="N378" s="155"/>
      <c r="O378" s="155"/>
      <c r="P378" s="155"/>
      <c r="Q378" s="155"/>
      <c r="R378" s="4"/>
      <c r="S378" s="157"/>
    </row>
    <row r="379" spans="1:20" ht="17.25" customHeight="1">
      <c r="B379" s="162"/>
      <c r="C379" s="185"/>
      <c r="D379" s="185"/>
      <c r="E379" s="19"/>
      <c r="F379" s="158"/>
      <c r="G379" s="158"/>
      <c r="H379" s="158"/>
      <c r="I379" s="158"/>
      <c r="J379" s="159"/>
      <c r="K379" s="159"/>
      <c r="L379" s="158"/>
      <c r="M379" s="158"/>
      <c r="N379" s="158"/>
      <c r="O379" s="158"/>
      <c r="P379" s="158"/>
      <c r="Q379" s="158"/>
      <c r="R379" s="19"/>
      <c r="S379" s="5"/>
    </row>
    <row r="380" spans="1:20" ht="45" customHeight="1">
      <c r="A380" s="167"/>
      <c r="B380" s="168" t="s">
        <v>74</v>
      </c>
      <c r="C380" s="168"/>
      <c r="E380" s="166" t="s">
        <v>62</v>
      </c>
      <c r="F380" s="169" t="str">
        <f>F317</f>
        <v>沖縄県立芸術大学美術棟空調設備改修工事</v>
      </c>
      <c r="G380" s="166"/>
      <c r="H380" s="166"/>
      <c r="I380" s="166"/>
      <c r="S380" s="166">
        <f>S317+1</f>
        <v>7</v>
      </c>
    </row>
    <row r="381" spans="1:20" ht="17.25" customHeight="1">
      <c r="B381" s="163"/>
      <c r="C381" s="163"/>
      <c r="D381" s="163"/>
      <c r="E381" s="1762" t="s">
        <v>147</v>
      </c>
      <c r="F381" s="1763"/>
      <c r="G381" s="1763"/>
      <c r="H381" s="1763"/>
      <c r="I381" s="1763"/>
      <c r="J381" s="1763"/>
      <c r="K381" s="1763"/>
      <c r="L381" s="1763"/>
      <c r="M381" s="1763"/>
      <c r="N381" s="1763"/>
      <c r="O381" s="1763"/>
      <c r="P381" s="1763"/>
      <c r="Q381" s="1764"/>
      <c r="R381" s="157"/>
      <c r="S381" s="157"/>
      <c r="T381" s="172"/>
    </row>
    <row r="382" spans="1:20" ht="17.25" customHeight="1">
      <c r="B382" s="160"/>
      <c r="C382" s="160" t="s">
        <v>51</v>
      </c>
      <c r="D382" s="404" t="s">
        <v>60</v>
      </c>
      <c r="E382" s="173"/>
      <c r="F382" s="170"/>
      <c r="G382" s="170"/>
      <c r="H382" s="170"/>
      <c r="I382" s="170"/>
      <c r="J382" s="170"/>
      <c r="K382" s="170"/>
      <c r="L382" s="170"/>
      <c r="M382" s="170"/>
      <c r="N382" s="170"/>
      <c r="O382" s="170"/>
      <c r="P382" s="170"/>
      <c r="Q382" s="171"/>
      <c r="R382" s="160" t="s">
        <v>52</v>
      </c>
      <c r="S382" s="160" t="s">
        <v>63</v>
      </c>
      <c r="T382" s="172"/>
    </row>
    <row r="383" spans="1:20" ht="17.25" customHeight="1">
      <c r="B383" s="163"/>
      <c r="C383" s="184"/>
      <c r="D383" s="184"/>
      <c r="E383" s="17"/>
      <c r="F383" s="155"/>
      <c r="G383" s="155"/>
      <c r="H383" s="155"/>
      <c r="I383" s="155"/>
      <c r="J383" s="156"/>
      <c r="K383" s="156"/>
      <c r="L383" s="155"/>
      <c r="M383" s="155"/>
      <c r="N383" s="155"/>
      <c r="O383" s="155"/>
      <c r="P383" s="155"/>
      <c r="Q383" s="155"/>
      <c r="R383" s="4"/>
      <c r="S383" s="157"/>
    </row>
    <row r="384" spans="1:20" ht="17.25" customHeight="1">
      <c r="B384" s="162"/>
      <c r="C384" s="185"/>
      <c r="D384" s="185"/>
      <c r="E384" s="19"/>
      <c r="F384" s="158"/>
      <c r="G384" s="158"/>
      <c r="H384" s="158"/>
      <c r="I384" s="158"/>
      <c r="J384" s="159"/>
      <c r="K384" s="159"/>
      <c r="L384" s="158"/>
      <c r="M384" s="158"/>
      <c r="N384" s="158"/>
      <c r="O384" s="158"/>
      <c r="P384" s="158"/>
      <c r="Q384" s="158"/>
      <c r="R384" s="19">
        <f>SUM(E383:Q384)</f>
        <v>0</v>
      </c>
      <c r="S384" s="5" t="s">
        <v>142</v>
      </c>
    </row>
    <row r="385" spans="1:19" ht="17.25" customHeight="1">
      <c r="A385" s="172"/>
      <c r="B385" s="163"/>
      <c r="C385" s="184"/>
      <c r="D385" s="184"/>
      <c r="E385" s="17"/>
      <c r="F385" s="155"/>
      <c r="G385" s="155"/>
      <c r="H385" s="155"/>
      <c r="I385" s="155"/>
      <c r="J385" s="156"/>
      <c r="K385" s="156"/>
      <c r="L385" s="155"/>
      <c r="M385" s="155"/>
      <c r="N385" s="155"/>
      <c r="O385" s="155"/>
      <c r="P385" s="155"/>
      <c r="Q385" s="155"/>
      <c r="R385" s="4"/>
      <c r="S385" s="157"/>
    </row>
    <row r="386" spans="1:19" ht="17.25" customHeight="1">
      <c r="B386" s="162"/>
      <c r="C386" s="185"/>
      <c r="D386" s="185"/>
      <c r="E386" s="19"/>
      <c r="F386" s="158"/>
      <c r="G386" s="158"/>
      <c r="H386" s="158"/>
      <c r="I386" s="158"/>
      <c r="J386" s="159"/>
      <c r="K386" s="159"/>
      <c r="L386" s="158"/>
      <c r="M386" s="158"/>
      <c r="N386" s="158"/>
      <c r="O386" s="158"/>
      <c r="P386" s="158"/>
      <c r="Q386" s="158"/>
      <c r="R386" s="19">
        <f>SUM(E385:Q386)</f>
        <v>0</v>
      </c>
      <c r="S386" s="5" t="s">
        <v>105</v>
      </c>
    </row>
    <row r="387" spans="1:19" ht="17.25" customHeight="1">
      <c r="B387" s="163"/>
      <c r="C387" s="184"/>
      <c r="D387" s="184"/>
      <c r="E387" s="155"/>
      <c r="F387" s="155"/>
      <c r="G387" s="155"/>
      <c r="H387" s="155"/>
      <c r="I387" s="155"/>
      <c r="J387" s="156"/>
      <c r="K387" s="156"/>
      <c r="L387" s="155"/>
      <c r="M387" s="155"/>
      <c r="N387" s="155"/>
      <c r="O387" s="155"/>
      <c r="P387" s="155"/>
      <c r="Q387" s="155"/>
      <c r="R387" s="4"/>
      <c r="S387" s="157"/>
    </row>
    <row r="388" spans="1:19" ht="17.25" customHeight="1">
      <c r="B388" s="162"/>
      <c r="C388" s="899"/>
      <c r="D388" s="900"/>
      <c r="E388" s="158"/>
      <c r="F388" s="158"/>
      <c r="G388" s="158"/>
      <c r="H388" s="158"/>
      <c r="I388" s="158"/>
      <c r="J388" s="159"/>
      <c r="K388" s="159"/>
      <c r="L388" s="158"/>
      <c r="M388" s="158"/>
      <c r="N388" s="158"/>
      <c r="O388" s="158"/>
      <c r="P388" s="158"/>
      <c r="Q388" s="158"/>
      <c r="R388" s="19">
        <f>SUM(E387:Q388)</f>
        <v>0</v>
      </c>
      <c r="S388" s="5" t="s">
        <v>105</v>
      </c>
    </row>
    <row r="389" spans="1:19" ht="17.25" customHeight="1">
      <c r="B389" s="163"/>
      <c r="C389" s="184"/>
      <c r="D389" s="184"/>
      <c r="E389" s="17"/>
      <c r="F389" s="155"/>
      <c r="G389" s="155"/>
      <c r="H389" s="155"/>
      <c r="I389" s="155"/>
      <c r="J389" s="156"/>
      <c r="K389" s="156"/>
      <c r="L389" s="155"/>
      <c r="M389" s="155"/>
      <c r="N389" s="155"/>
      <c r="O389" s="155"/>
      <c r="P389" s="155"/>
      <c r="Q389" s="155"/>
      <c r="R389" s="4"/>
      <c r="S389" s="157"/>
    </row>
    <row r="390" spans="1:19" ht="17.25" customHeight="1">
      <c r="B390" s="162"/>
      <c r="C390" s="899"/>
      <c r="D390" s="322"/>
      <c r="E390" s="19"/>
      <c r="F390" s="158"/>
      <c r="G390" s="158"/>
      <c r="H390" s="158"/>
      <c r="I390" s="158"/>
      <c r="J390" s="159"/>
      <c r="K390" s="159"/>
      <c r="L390" s="158"/>
      <c r="M390" s="158"/>
      <c r="N390" s="158"/>
      <c r="O390" s="158"/>
      <c r="P390" s="158"/>
      <c r="Q390" s="158"/>
      <c r="R390" s="19">
        <f>SUM(E389:Q390)</f>
        <v>0</v>
      </c>
      <c r="S390" s="5" t="s">
        <v>105</v>
      </c>
    </row>
    <row r="391" spans="1:19" ht="17.25" customHeight="1">
      <c r="B391" s="163"/>
      <c r="C391" s="184"/>
      <c r="D391" s="184"/>
      <c r="E391" s="17"/>
      <c r="F391" s="155"/>
      <c r="G391" s="155"/>
      <c r="H391" s="155"/>
      <c r="I391" s="155"/>
      <c r="J391" s="156"/>
      <c r="K391" s="156"/>
      <c r="L391" s="155"/>
      <c r="M391" s="155"/>
      <c r="N391" s="155"/>
      <c r="O391" s="155"/>
      <c r="P391" s="155"/>
      <c r="Q391" s="155"/>
      <c r="R391" s="4"/>
      <c r="S391" s="157"/>
    </row>
    <row r="392" spans="1:19" ht="17.25" customHeight="1">
      <c r="B392" s="162"/>
      <c r="C392" s="185"/>
      <c r="D392" s="185"/>
      <c r="E392" s="19"/>
      <c r="F392" s="158"/>
      <c r="G392" s="158"/>
      <c r="H392" s="158"/>
      <c r="I392" s="158"/>
      <c r="J392" s="159"/>
      <c r="K392" s="159"/>
      <c r="L392" s="158"/>
      <c r="M392" s="158"/>
      <c r="N392" s="158"/>
      <c r="O392" s="158"/>
      <c r="P392" s="158"/>
      <c r="Q392" s="158"/>
      <c r="R392" s="19">
        <f>SUM(E391:Q392)</f>
        <v>0</v>
      </c>
      <c r="S392" s="5" t="s">
        <v>105</v>
      </c>
    </row>
    <row r="393" spans="1:19" ht="17.25" customHeight="1">
      <c r="B393" s="163"/>
      <c r="C393" s="184"/>
      <c r="D393" s="184"/>
      <c r="E393" s="17"/>
      <c r="F393" s="155"/>
      <c r="G393" s="155"/>
      <c r="H393" s="155"/>
      <c r="I393" s="155"/>
      <c r="J393" s="156"/>
      <c r="K393" s="156"/>
      <c r="L393" s="155"/>
      <c r="M393" s="155"/>
      <c r="N393" s="155"/>
      <c r="O393" s="155"/>
      <c r="P393" s="155"/>
      <c r="Q393" s="155"/>
      <c r="R393" s="4"/>
      <c r="S393" s="157"/>
    </row>
    <row r="394" spans="1:19" ht="17.25" customHeight="1">
      <c r="B394" s="162"/>
      <c r="C394" s="185"/>
      <c r="D394" s="185"/>
      <c r="E394" s="19"/>
      <c r="F394" s="158"/>
      <c r="G394" s="158"/>
      <c r="H394" s="158"/>
      <c r="I394" s="158"/>
      <c r="J394" s="159"/>
      <c r="K394" s="159"/>
      <c r="L394" s="158"/>
      <c r="M394" s="158"/>
      <c r="N394" s="158"/>
      <c r="O394" s="158"/>
      <c r="P394" s="158"/>
      <c r="Q394" s="158"/>
      <c r="R394" s="19">
        <f>SUM(E393:Q394)</f>
        <v>0</v>
      </c>
      <c r="S394" s="5" t="s">
        <v>105</v>
      </c>
    </row>
    <row r="395" spans="1:19" ht="17.25" customHeight="1">
      <c r="B395" s="163"/>
      <c r="C395" s="163"/>
      <c r="D395" s="184"/>
      <c r="E395" s="583"/>
      <c r="F395" s="583"/>
      <c r="G395" s="583"/>
      <c r="H395" s="583"/>
      <c r="I395" s="583"/>
      <c r="J395" s="593"/>
      <c r="K395" s="593"/>
      <c r="L395" s="583"/>
      <c r="M395" s="583"/>
      <c r="N395" s="583"/>
      <c r="O395" s="583"/>
      <c r="P395" s="583"/>
      <c r="Q395" s="583"/>
      <c r="R395" s="184"/>
      <c r="S395" s="184"/>
    </row>
    <row r="396" spans="1:19" ht="17.25" customHeight="1">
      <c r="B396" s="162"/>
      <c r="C396" s="185"/>
      <c r="D396" s="185"/>
      <c r="E396" s="594"/>
      <c r="F396" s="594"/>
      <c r="G396" s="594"/>
      <c r="H396" s="594"/>
      <c r="I396" s="594"/>
      <c r="J396" s="595"/>
      <c r="K396" s="595"/>
      <c r="L396" s="594"/>
      <c r="M396" s="594"/>
      <c r="N396" s="594"/>
      <c r="O396" s="594"/>
      <c r="P396" s="594"/>
      <c r="Q396" s="594"/>
      <c r="R396" s="19">
        <f>SUM(E395:Q396)</f>
        <v>0</v>
      </c>
      <c r="S396" s="590" t="s">
        <v>84</v>
      </c>
    </row>
    <row r="397" spans="1:19" ht="17.25" customHeight="1">
      <c r="B397" s="163"/>
      <c r="C397" s="184"/>
      <c r="D397" s="184"/>
      <c r="E397" s="161"/>
      <c r="F397" s="155"/>
      <c r="G397" s="155"/>
      <c r="H397" s="155"/>
      <c r="I397" s="155"/>
      <c r="J397" s="156"/>
      <c r="K397" s="156"/>
      <c r="L397" s="155"/>
      <c r="M397" s="155"/>
      <c r="N397" s="155"/>
      <c r="O397" s="155"/>
      <c r="P397" s="155"/>
      <c r="Q397" s="155"/>
      <c r="R397" s="4"/>
      <c r="S397" s="157"/>
    </row>
    <row r="398" spans="1:19" ht="17.25" customHeight="1">
      <c r="B398" s="162"/>
      <c r="C398" s="411"/>
      <c r="D398" s="322"/>
      <c r="E398" s="325"/>
      <c r="F398" s="325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9">
        <v>1</v>
      </c>
      <c r="S398" s="5" t="s">
        <v>598</v>
      </c>
    </row>
    <row r="399" spans="1:19" ht="17.25" customHeight="1">
      <c r="B399" s="163"/>
      <c r="C399" s="184"/>
      <c r="D399" s="184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4"/>
      <c r="S399" s="157"/>
    </row>
    <row r="400" spans="1:19" ht="17.25" customHeight="1">
      <c r="B400" s="162"/>
      <c r="C400" s="185"/>
      <c r="D400" s="185"/>
      <c r="E400" s="158"/>
      <c r="F400" s="158"/>
      <c r="G400" s="158"/>
      <c r="H400" s="158"/>
      <c r="I400" s="159"/>
      <c r="J400" s="158"/>
      <c r="K400" s="158"/>
      <c r="L400" s="158"/>
      <c r="M400" s="158"/>
      <c r="N400" s="158"/>
      <c r="O400" s="158"/>
      <c r="P400" s="158"/>
      <c r="Q400" s="158"/>
      <c r="R400" s="19"/>
      <c r="S400" s="5"/>
    </row>
    <row r="401" spans="2:19" ht="17.25" customHeight="1">
      <c r="B401" s="163"/>
      <c r="C401" s="184"/>
      <c r="D401" s="184"/>
      <c r="E401" s="155"/>
      <c r="F401" s="155"/>
      <c r="G401" s="155"/>
      <c r="H401" s="155"/>
      <c r="I401" s="155"/>
      <c r="J401" s="155"/>
      <c r="K401" s="156"/>
      <c r="L401" s="155"/>
      <c r="M401" s="155"/>
      <c r="N401" s="155"/>
      <c r="O401" s="155"/>
      <c r="P401" s="155"/>
      <c r="Q401" s="155"/>
      <c r="R401" s="4"/>
      <c r="S401" s="157"/>
    </row>
    <row r="402" spans="2:19" ht="17.25" customHeight="1">
      <c r="B402" s="162"/>
      <c r="C402" s="185"/>
      <c r="D402" s="185"/>
      <c r="E402" s="158"/>
      <c r="F402" s="158"/>
      <c r="G402" s="158"/>
      <c r="H402" s="158"/>
      <c r="I402" s="158"/>
      <c r="J402" s="158"/>
      <c r="K402" s="159"/>
      <c r="L402" s="158"/>
      <c r="M402" s="158"/>
      <c r="N402" s="158"/>
      <c r="O402" s="158"/>
      <c r="P402" s="158"/>
      <c r="Q402" s="158"/>
      <c r="R402" s="19"/>
      <c r="S402" s="5"/>
    </row>
    <row r="403" spans="2:19" ht="17.25" customHeight="1">
      <c r="B403" s="163"/>
      <c r="C403" s="184"/>
      <c r="D403" s="184"/>
      <c r="E403" s="155"/>
      <c r="F403" s="155"/>
      <c r="G403" s="155"/>
      <c r="H403" s="155"/>
      <c r="I403" s="155"/>
      <c r="J403" s="155"/>
      <c r="K403" s="156"/>
      <c r="L403" s="155"/>
      <c r="M403" s="155"/>
      <c r="N403" s="155"/>
      <c r="O403" s="155"/>
      <c r="P403" s="155"/>
      <c r="Q403" s="155"/>
      <c r="R403" s="4"/>
      <c r="S403" s="157"/>
    </row>
    <row r="404" spans="2:19" ht="17.25" customHeight="1">
      <c r="B404" s="162"/>
      <c r="C404" s="185"/>
      <c r="D404" s="591"/>
      <c r="E404" s="158"/>
      <c r="F404" s="158"/>
      <c r="G404" s="158"/>
      <c r="H404" s="158"/>
      <c r="I404" s="158"/>
      <c r="J404" s="158"/>
      <c r="K404" s="159"/>
      <c r="L404" s="158"/>
      <c r="M404" s="158"/>
      <c r="N404" s="158"/>
      <c r="O404" s="158"/>
      <c r="P404" s="158"/>
      <c r="Q404" s="158"/>
      <c r="R404" s="19"/>
      <c r="S404" s="5"/>
    </row>
    <row r="405" spans="2:19" ht="17.25" customHeight="1">
      <c r="B405" s="163"/>
      <c r="C405" s="592"/>
      <c r="D405" s="592"/>
      <c r="E405" s="155"/>
      <c r="F405" s="155"/>
      <c r="G405" s="155"/>
      <c r="H405" s="155"/>
      <c r="I405" s="155"/>
      <c r="J405" s="554"/>
      <c r="K405" s="156"/>
      <c r="L405" s="155"/>
      <c r="M405" s="155"/>
      <c r="N405" s="155"/>
      <c r="O405" s="155"/>
      <c r="P405" s="155"/>
      <c r="Q405" s="155"/>
      <c r="R405" s="4"/>
      <c r="S405" s="157"/>
    </row>
    <row r="406" spans="2:19" ht="17.25" customHeight="1">
      <c r="B406" s="162"/>
      <c r="C406" s="591"/>
      <c r="D406" s="591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9"/>
      <c r="S406" s="5"/>
    </row>
    <row r="407" spans="2:19" ht="17.25" customHeight="1">
      <c r="B407" s="163"/>
      <c r="C407" s="592"/>
      <c r="D407" s="592"/>
      <c r="E407" s="155"/>
      <c r="F407" s="155"/>
      <c r="G407" s="155"/>
      <c r="H407" s="155"/>
      <c r="I407" s="155"/>
      <c r="J407" s="155"/>
      <c r="K407" s="156"/>
      <c r="L407" s="155"/>
      <c r="M407" s="155"/>
      <c r="N407" s="155"/>
      <c r="O407" s="155"/>
      <c r="P407" s="155"/>
      <c r="Q407" s="155"/>
      <c r="R407" s="4"/>
      <c r="S407" s="157"/>
    </row>
    <row r="408" spans="2:19" ht="17.25" customHeight="1">
      <c r="B408" s="162"/>
      <c r="C408" s="591"/>
      <c r="D408" s="591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9"/>
      <c r="S408" s="5"/>
    </row>
    <row r="409" spans="2:19" ht="17.25" customHeight="1">
      <c r="B409" s="163"/>
      <c r="C409" s="184"/>
      <c r="D409" s="184"/>
      <c r="E409" s="155"/>
      <c r="F409" s="155"/>
      <c r="G409" s="155"/>
      <c r="H409" s="155"/>
      <c r="I409" s="155"/>
      <c r="J409" s="554"/>
      <c r="K409" s="156"/>
      <c r="L409" s="155"/>
      <c r="M409" s="155"/>
      <c r="N409" s="155"/>
      <c r="O409" s="155"/>
      <c r="P409" s="155"/>
      <c r="Q409" s="155"/>
      <c r="R409" s="4"/>
      <c r="S409" s="157"/>
    </row>
    <row r="410" spans="2:19" ht="17.25" customHeight="1">
      <c r="B410" s="162"/>
      <c r="C410" s="185"/>
      <c r="D410" s="185"/>
      <c r="E410" s="158"/>
      <c r="F410" s="158"/>
      <c r="G410" s="158"/>
      <c r="H410" s="158"/>
      <c r="I410" s="158"/>
      <c r="J410" s="158"/>
      <c r="K410" s="159"/>
      <c r="L410" s="158"/>
      <c r="M410" s="158"/>
      <c r="N410" s="158"/>
      <c r="O410" s="158"/>
      <c r="P410" s="158"/>
      <c r="Q410" s="158"/>
      <c r="R410" s="19"/>
      <c r="S410" s="5"/>
    </row>
    <row r="411" spans="2:19" ht="17.25" customHeight="1">
      <c r="B411" s="163"/>
      <c r="C411" s="184"/>
      <c r="D411" s="184"/>
      <c r="E411" s="155"/>
      <c r="F411" s="155"/>
      <c r="G411" s="155"/>
      <c r="H411" s="155"/>
      <c r="I411" s="155"/>
      <c r="J411" s="155"/>
      <c r="K411" s="156"/>
      <c r="L411" s="155"/>
      <c r="M411" s="155"/>
      <c r="N411" s="155"/>
      <c r="O411" s="155"/>
      <c r="P411" s="155"/>
      <c r="Q411" s="155"/>
      <c r="R411" s="4"/>
      <c r="S411" s="157"/>
    </row>
    <row r="412" spans="2:19" ht="17.25" customHeight="1">
      <c r="B412" s="162"/>
      <c r="C412" s="185"/>
      <c r="D412" s="185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9"/>
      <c r="S412" s="5"/>
    </row>
    <row r="413" spans="2:19" ht="17.25" customHeight="1">
      <c r="B413" s="163"/>
      <c r="C413" s="184"/>
      <c r="D413" s="184"/>
      <c r="E413" s="155"/>
      <c r="F413" s="155"/>
      <c r="G413" s="155"/>
      <c r="H413" s="155"/>
      <c r="I413" s="155"/>
      <c r="J413" s="554"/>
      <c r="K413" s="156"/>
      <c r="L413" s="155"/>
      <c r="M413" s="155"/>
      <c r="N413" s="155"/>
      <c r="O413" s="155"/>
      <c r="P413" s="155"/>
      <c r="Q413" s="155"/>
      <c r="R413" s="4"/>
      <c r="S413" s="157"/>
    </row>
    <row r="414" spans="2:19" ht="17.25" customHeight="1">
      <c r="B414" s="162"/>
      <c r="C414" s="185"/>
      <c r="D414" s="185"/>
      <c r="E414" s="158"/>
      <c r="F414" s="158"/>
      <c r="G414" s="158"/>
      <c r="H414" s="158"/>
      <c r="I414" s="158"/>
      <c r="J414" s="158"/>
      <c r="K414" s="159"/>
      <c r="L414" s="158"/>
      <c r="M414" s="158"/>
      <c r="N414" s="158"/>
      <c r="O414" s="158"/>
      <c r="P414" s="158"/>
      <c r="Q414" s="158"/>
      <c r="R414" s="19"/>
      <c r="S414" s="5"/>
    </row>
    <row r="415" spans="2:19" ht="17.25" customHeight="1">
      <c r="B415" s="163"/>
      <c r="C415" s="184"/>
      <c r="D415" s="184"/>
      <c r="E415" s="161"/>
      <c r="F415" s="155"/>
      <c r="G415" s="155"/>
      <c r="H415" s="155"/>
      <c r="I415" s="155"/>
      <c r="J415" s="156"/>
      <c r="K415" s="156"/>
      <c r="L415" s="155"/>
      <c r="M415" s="155"/>
      <c r="N415" s="155"/>
      <c r="O415" s="155"/>
      <c r="P415" s="155"/>
      <c r="Q415" s="155"/>
      <c r="R415" s="4"/>
      <c r="S415" s="157"/>
    </row>
    <row r="416" spans="2:19" ht="17.25" customHeight="1">
      <c r="B416" s="162"/>
      <c r="C416" s="411"/>
      <c r="D416" s="322"/>
      <c r="E416" s="325"/>
      <c r="F416" s="325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9"/>
      <c r="S416" s="5"/>
    </row>
    <row r="417" spans="2:19" ht="17.25" customHeight="1">
      <c r="B417" s="163"/>
      <c r="C417" s="184"/>
      <c r="D417" s="184"/>
      <c r="E417" s="554"/>
      <c r="F417" s="554"/>
      <c r="G417" s="554"/>
      <c r="H417" s="554"/>
      <c r="I417" s="554"/>
      <c r="J417" s="555"/>
      <c r="K417" s="555"/>
      <c r="L417" s="554"/>
      <c r="M417" s="554"/>
      <c r="N417" s="554"/>
      <c r="O417" s="554"/>
      <c r="P417" s="554"/>
      <c r="Q417" s="554"/>
      <c r="R417" s="4"/>
      <c r="S417" s="157"/>
    </row>
    <row r="418" spans="2:19" ht="17.25" customHeight="1">
      <c r="B418" s="162"/>
      <c r="C418" s="185"/>
      <c r="D418" s="185"/>
      <c r="E418" s="556"/>
      <c r="F418" s="556"/>
      <c r="G418" s="556"/>
      <c r="H418" s="556"/>
      <c r="I418" s="556"/>
      <c r="J418" s="556"/>
      <c r="K418" s="556"/>
      <c r="L418" s="556"/>
      <c r="M418" s="556"/>
      <c r="N418" s="556"/>
      <c r="O418" s="556"/>
      <c r="P418" s="556"/>
      <c r="Q418" s="556"/>
      <c r="R418" s="19"/>
      <c r="S418" s="5"/>
    </row>
    <row r="419" spans="2:19" ht="17.25" customHeight="1">
      <c r="B419" s="163"/>
      <c r="C419" s="184"/>
      <c r="D419" s="184"/>
      <c r="E419" s="17"/>
      <c r="F419" s="155"/>
      <c r="G419" s="155"/>
      <c r="H419" s="155"/>
      <c r="I419" s="155"/>
      <c r="J419" s="156"/>
      <c r="K419" s="156"/>
      <c r="L419" s="155"/>
      <c r="M419" s="155"/>
      <c r="N419" s="155"/>
      <c r="O419" s="155"/>
      <c r="P419" s="155"/>
      <c r="Q419" s="155"/>
      <c r="R419" s="4"/>
      <c r="S419" s="157"/>
    </row>
    <row r="420" spans="2:19" ht="17.25" customHeight="1">
      <c r="B420" s="162"/>
      <c r="C420" s="185"/>
      <c r="D420" s="185"/>
      <c r="E420" s="19"/>
      <c r="F420" s="158"/>
      <c r="G420" s="158"/>
      <c r="H420" s="158"/>
      <c r="I420" s="158"/>
      <c r="J420" s="159"/>
      <c r="K420" s="159"/>
      <c r="L420" s="158"/>
      <c r="M420" s="158"/>
      <c r="N420" s="158"/>
      <c r="O420" s="158"/>
      <c r="P420" s="158"/>
      <c r="Q420" s="158"/>
      <c r="R420" s="19"/>
      <c r="S420" s="5"/>
    </row>
    <row r="421" spans="2:19" ht="17.25" customHeight="1">
      <c r="B421" s="163"/>
      <c r="C421" s="184"/>
      <c r="D421" s="184"/>
      <c r="E421" s="554"/>
      <c r="F421" s="554"/>
      <c r="G421" s="554"/>
      <c r="H421" s="554"/>
      <c r="I421" s="554"/>
      <c r="J421" s="555"/>
      <c r="K421" s="555"/>
      <c r="L421" s="554"/>
      <c r="M421" s="554"/>
      <c r="N421" s="554"/>
      <c r="O421" s="554"/>
      <c r="P421" s="554"/>
      <c r="Q421" s="554"/>
      <c r="R421" s="4"/>
      <c r="S421" s="157"/>
    </row>
    <row r="422" spans="2:19" ht="17.25" customHeight="1">
      <c r="B422" s="162"/>
      <c r="C422" s="185"/>
      <c r="D422" s="185"/>
      <c r="E422" s="556"/>
      <c r="F422" s="556"/>
      <c r="G422" s="556"/>
      <c r="H422" s="556"/>
      <c r="I422" s="556"/>
      <c r="J422" s="556"/>
      <c r="K422" s="556"/>
      <c r="L422" s="556"/>
      <c r="M422" s="556"/>
      <c r="N422" s="556"/>
      <c r="O422" s="556"/>
      <c r="P422" s="556"/>
      <c r="Q422" s="556"/>
      <c r="R422" s="19"/>
      <c r="S422" s="5"/>
    </row>
    <row r="423" spans="2:19" ht="17.25" customHeight="1">
      <c r="B423" s="163"/>
      <c r="C423" s="184"/>
      <c r="D423" s="184"/>
      <c r="E423" s="17"/>
      <c r="F423" s="155"/>
      <c r="G423" s="155"/>
      <c r="H423" s="155"/>
      <c r="I423" s="155"/>
      <c r="J423" s="156"/>
      <c r="K423" s="156"/>
      <c r="L423" s="155"/>
      <c r="M423" s="155"/>
      <c r="N423" s="155"/>
      <c r="O423" s="155"/>
      <c r="P423" s="155"/>
      <c r="Q423" s="155"/>
      <c r="R423" s="4"/>
      <c r="S423" s="157"/>
    </row>
    <row r="424" spans="2:19" ht="17.25" customHeight="1">
      <c r="B424" s="162"/>
      <c r="C424" s="185"/>
      <c r="D424" s="185"/>
      <c r="E424" s="19"/>
      <c r="F424" s="158"/>
      <c r="G424" s="158"/>
      <c r="H424" s="158"/>
      <c r="I424" s="158"/>
      <c r="J424" s="159"/>
      <c r="K424" s="159"/>
      <c r="L424" s="158"/>
      <c r="M424" s="158"/>
      <c r="N424" s="158"/>
      <c r="O424" s="158"/>
      <c r="P424" s="158"/>
      <c r="Q424" s="158"/>
      <c r="R424" s="19"/>
      <c r="S424" s="5"/>
    </row>
    <row r="425" spans="2:19" ht="17.25" customHeight="1">
      <c r="B425" s="163"/>
      <c r="C425" s="163"/>
      <c r="D425" s="163"/>
      <c r="E425" s="557"/>
      <c r="F425" s="554"/>
      <c r="G425" s="554"/>
      <c r="H425" s="554"/>
      <c r="I425" s="554"/>
      <c r="J425" s="555"/>
      <c r="K425" s="555"/>
      <c r="L425" s="554"/>
      <c r="M425" s="554"/>
      <c r="N425" s="554"/>
      <c r="O425" s="554"/>
      <c r="P425" s="554"/>
      <c r="Q425" s="554"/>
      <c r="R425" s="4"/>
      <c r="S425" s="157"/>
    </row>
    <row r="426" spans="2:19" ht="17.25" customHeight="1">
      <c r="B426" s="162"/>
      <c r="C426" s="162"/>
      <c r="D426" s="162"/>
      <c r="E426" s="556"/>
      <c r="F426" s="556"/>
      <c r="G426" s="556"/>
      <c r="H426" s="556"/>
      <c r="I426" s="556"/>
      <c r="J426" s="556"/>
      <c r="K426" s="556"/>
      <c r="L426" s="556"/>
      <c r="M426" s="556"/>
      <c r="N426" s="556"/>
      <c r="O426" s="556"/>
      <c r="P426" s="556"/>
      <c r="Q426" s="556"/>
      <c r="R426" s="19"/>
      <c r="S426" s="5"/>
    </row>
    <row r="427" spans="2:19" ht="17.25" customHeight="1">
      <c r="B427" s="163"/>
      <c r="C427" s="184"/>
      <c r="D427" s="184"/>
      <c r="E427" s="161"/>
      <c r="F427" s="155"/>
      <c r="G427" s="155"/>
      <c r="H427" s="155"/>
      <c r="I427" s="155"/>
      <c r="J427" s="156"/>
      <c r="K427" s="156"/>
      <c r="L427" s="155"/>
      <c r="M427" s="155"/>
      <c r="N427" s="155"/>
      <c r="O427" s="155"/>
      <c r="P427" s="155"/>
      <c r="Q427" s="155"/>
      <c r="R427" s="4"/>
      <c r="S427" s="157"/>
    </row>
    <row r="428" spans="2:19" ht="17.25" customHeight="1">
      <c r="B428" s="162"/>
      <c r="C428" s="411"/>
      <c r="D428" s="322"/>
      <c r="E428" s="325"/>
      <c r="F428" s="325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9"/>
      <c r="S428" s="5"/>
    </row>
    <row r="429" spans="2:19" ht="17.25" customHeight="1">
      <c r="B429" s="163"/>
      <c r="C429" s="184"/>
      <c r="D429" s="184"/>
      <c r="E429" s="554"/>
      <c r="F429" s="554"/>
      <c r="G429" s="554"/>
      <c r="H429" s="554"/>
      <c r="I429" s="554"/>
      <c r="J429" s="555"/>
      <c r="K429" s="555"/>
      <c r="L429" s="554"/>
      <c r="M429" s="554"/>
      <c r="N429" s="554"/>
      <c r="O429" s="554"/>
      <c r="P429" s="554"/>
      <c r="Q429" s="554"/>
      <c r="R429" s="4"/>
      <c r="S429" s="157"/>
    </row>
    <row r="430" spans="2:19" ht="17.25" customHeight="1">
      <c r="B430" s="162"/>
      <c r="C430" s="185"/>
      <c r="D430" s="185"/>
      <c r="E430" s="556"/>
      <c r="F430" s="556"/>
      <c r="G430" s="556"/>
      <c r="H430" s="556"/>
      <c r="I430" s="556"/>
      <c r="J430" s="556"/>
      <c r="K430" s="556"/>
      <c r="L430" s="556"/>
      <c r="M430" s="556"/>
      <c r="N430" s="556"/>
      <c r="O430" s="556"/>
      <c r="P430" s="556"/>
      <c r="Q430" s="556"/>
      <c r="R430" s="19"/>
      <c r="S430" s="5"/>
    </row>
    <row r="431" spans="2:19" ht="17.25" customHeight="1">
      <c r="B431" s="163"/>
      <c r="C431" s="184"/>
      <c r="D431" s="184"/>
      <c r="E431" s="554"/>
      <c r="F431" s="554"/>
      <c r="G431" s="554"/>
      <c r="H431" s="554"/>
      <c r="I431" s="554"/>
      <c r="J431" s="555"/>
      <c r="K431" s="555"/>
      <c r="L431" s="554"/>
      <c r="M431" s="554"/>
      <c r="N431" s="554"/>
      <c r="O431" s="554"/>
      <c r="P431" s="554"/>
      <c r="Q431" s="554"/>
      <c r="R431" s="4"/>
      <c r="S431" s="157"/>
    </row>
    <row r="432" spans="2:19" ht="17.25" customHeight="1">
      <c r="B432" s="162"/>
      <c r="C432" s="185"/>
      <c r="D432" s="185"/>
      <c r="E432" s="556"/>
      <c r="F432" s="556"/>
      <c r="G432" s="556"/>
      <c r="H432" s="556"/>
      <c r="I432" s="556"/>
      <c r="J432" s="556"/>
      <c r="K432" s="556"/>
      <c r="L432" s="556"/>
      <c r="M432" s="556"/>
      <c r="N432" s="556"/>
      <c r="O432" s="556"/>
      <c r="P432" s="556"/>
      <c r="Q432" s="556"/>
      <c r="R432" s="19"/>
      <c r="S432" s="5"/>
    </row>
    <row r="433" spans="1:20" ht="17.25" customHeight="1">
      <c r="B433" s="163"/>
      <c r="C433" s="163"/>
      <c r="D433" s="163"/>
      <c r="E433" s="557"/>
      <c r="F433" s="554"/>
      <c r="G433" s="554"/>
      <c r="H433" s="554"/>
      <c r="I433" s="554"/>
      <c r="J433" s="555"/>
      <c r="K433" s="555"/>
      <c r="L433" s="554"/>
      <c r="M433" s="554"/>
      <c r="N433" s="554"/>
      <c r="O433" s="554"/>
      <c r="P433" s="554"/>
      <c r="Q433" s="554"/>
      <c r="R433" s="4"/>
      <c r="S433" s="157"/>
    </row>
    <row r="434" spans="1:20" ht="17.25" customHeight="1">
      <c r="B434" s="162"/>
      <c r="C434" s="162"/>
      <c r="D434" s="162"/>
      <c r="E434" s="556"/>
      <c r="F434" s="556"/>
      <c r="G434" s="556"/>
      <c r="H434" s="556"/>
      <c r="I434" s="556"/>
      <c r="J434" s="556"/>
      <c r="K434" s="556"/>
      <c r="L434" s="556"/>
      <c r="M434" s="556"/>
      <c r="N434" s="556"/>
      <c r="O434" s="556"/>
      <c r="P434" s="556"/>
      <c r="Q434" s="556"/>
      <c r="R434" s="19"/>
      <c r="S434" s="5"/>
    </row>
    <row r="435" spans="1:20" ht="17.25" customHeight="1">
      <c r="B435" s="163"/>
      <c r="C435" s="163"/>
      <c r="D435" s="163"/>
      <c r="E435" s="557"/>
      <c r="F435" s="554"/>
      <c r="G435" s="554"/>
      <c r="H435" s="554"/>
      <c r="I435" s="554"/>
      <c r="J435" s="555"/>
      <c r="K435" s="555"/>
      <c r="L435" s="554"/>
      <c r="M435" s="554"/>
      <c r="N435" s="554"/>
      <c r="O435" s="554"/>
      <c r="P435" s="554"/>
      <c r="Q435" s="554"/>
      <c r="R435" s="4"/>
      <c r="S435" s="157"/>
    </row>
    <row r="436" spans="1:20" ht="17.25" customHeight="1">
      <c r="B436" s="162"/>
      <c r="C436" s="162"/>
      <c r="D436" s="162"/>
      <c r="E436" s="556"/>
      <c r="F436" s="556"/>
      <c r="G436" s="556"/>
      <c r="H436" s="556"/>
      <c r="I436" s="556"/>
      <c r="J436" s="556"/>
      <c r="K436" s="556"/>
      <c r="L436" s="556"/>
      <c r="M436" s="556"/>
      <c r="N436" s="556"/>
      <c r="O436" s="556"/>
      <c r="P436" s="556"/>
      <c r="Q436" s="556"/>
      <c r="R436" s="19"/>
      <c r="S436" s="5"/>
    </row>
    <row r="437" spans="1:20" ht="17.25" customHeight="1">
      <c r="B437" s="163"/>
      <c r="C437" s="163"/>
      <c r="D437" s="163"/>
      <c r="E437" s="557"/>
      <c r="F437" s="554"/>
      <c r="G437" s="554"/>
      <c r="H437" s="554"/>
      <c r="I437" s="554"/>
      <c r="J437" s="555"/>
      <c r="K437" s="555"/>
      <c r="L437" s="554"/>
      <c r="M437" s="554"/>
      <c r="N437" s="554"/>
      <c r="O437" s="554"/>
      <c r="P437" s="554"/>
      <c r="Q437" s="554"/>
      <c r="R437" s="4"/>
      <c r="S437" s="157"/>
    </row>
    <row r="438" spans="1:20" ht="17.25" customHeight="1">
      <c r="B438" s="162"/>
      <c r="C438" s="162"/>
      <c r="D438" s="162"/>
      <c r="E438" s="556"/>
      <c r="F438" s="556"/>
      <c r="G438" s="556"/>
      <c r="H438" s="556"/>
      <c r="I438" s="556"/>
      <c r="J438" s="556"/>
      <c r="K438" s="556"/>
      <c r="L438" s="556"/>
      <c r="M438" s="556"/>
      <c r="N438" s="556"/>
      <c r="O438" s="556"/>
      <c r="P438" s="556"/>
      <c r="Q438" s="556"/>
      <c r="R438" s="19"/>
      <c r="S438" s="5"/>
    </row>
    <row r="439" spans="1:20" ht="17.25" customHeight="1">
      <c r="B439" s="163"/>
      <c r="C439" s="184"/>
      <c r="D439" s="163"/>
      <c r="E439" s="554"/>
      <c r="F439" s="554"/>
      <c r="G439" s="554"/>
      <c r="H439" s="554"/>
      <c r="I439" s="554"/>
      <c r="J439" s="555"/>
      <c r="K439" s="555"/>
      <c r="L439" s="554"/>
      <c r="M439" s="554"/>
      <c r="N439" s="554"/>
      <c r="O439" s="554"/>
      <c r="P439" s="155"/>
      <c r="Q439" s="155"/>
      <c r="R439" s="4"/>
      <c r="S439" s="6"/>
    </row>
    <row r="440" spans="1:20" ht="17.25" customHeight="1">
      <c r="B440" s="162"/>
      <c r="C440" s="588"/>
      <c r="D440" s="322"/>
      <c r="E440" s="556"/>
      <c r="F440" s="556"/>
      <c r="G440" s="556"/>
      <c r="H440" s="556"/>
      <c r="I440" s="556"/>
      <c r="J440" s="556"/>
      <c r="K440" s="556"/>
      <c r="L440" s="556"/>
      <c r="M440" s="556"/>
      <c r="N440" s="556"/>
      <c r="O440" s="556"/>
      <c r="P440" s="158"/>
      <c r="Q440" s="158"/>
      <c r="R440" s="7"/>
      <c r="S440" s="5"/>
    </row>
    <row r="441" spans="1:20" ht="17.25" customHeight="1">
      <c r="B441" s="163"/>
      <c r="C441" s="184"/>
      <c r="D441" s="184"/>
      <c r="E441" s="554"/>
      <c r="F441" s="554"/>
      <c r="G441" s="554"/>
      <c r="H441" s="554"/>
      <c r="I441" s="554"/>
      <c r="J441" s="555"/>
      <c r="K441" s="555"/>
      <c r="L441" s="554"/>
      <c r="M441" s="554"/>
      <c r="N441" s="554"/>
      <c r="O441" s="554"/>
      <c r="P441" s="554"/>
      <c r="Q441" s="554"/>
      <c r="R441" s="4"/>
      <c r="S441" s="157"/>
    </row>
    <row r="442" spans="1:20" ht="17.25" customHeight="1">
      <c r="B442" s="162"/>
      <c r="C442" s="185"/>
      <c r="D442" s="185"/>
      <c r="E442" s="556"/>
      <c r="F442" s="556"/>
      <c r="G442" s="556"/>
      <c r="H442" s="556"/>
      <c r="I442" s="556"/>
      <c r="J442" s="556"/>
      <c r="K442" s="556"/>
      <c r="L442" s="556"/>
      <c r="M442" s="556"/>
      <c r="N442" s="556"/>
      <c r="O442" s="556"/>
      <c r="P442" s="556"/>
      <c r="Q442" s="556"/>
      <c r="R442" s="19"/>
      <c r="S442" s="5"/>
    </row>
    <row r="443" spans="1:20" ht="45" customHeight="1">
      <c r="A443" s="167"/>
      <c r="B443" s="168" t="s">
        <v>74</v>
      </c>
      <c r="C443" s="168"/>
      <c r="E443" s="166" t="s">
        <v>62</v>
      </c>
      <c r="F443" s="169" t="str">
        <f>F317</f>
        <v>沖縄県立芸術大学美術棟空調設備改修工事</v>
      </c>
      <c r="G443" s="166"/>
      <c r="H443" s="166"/>
      <c r="I443" s="166"/>
      <c r="S443" s="166">
        <f>S380+1</f>
        <v>8</v>
      </c>
    </row>
    <row r="444" spans="1:20" ht="17.25" customHeight="1">
      <c r="B444" s="163"/>
      <c r="C444" s="163"/>
      <c r="D444" s="163"/>
      <c r="E444" s="1762" t="s">
        <v>146</v>
      </c>
      <c r="F444" s="1765"/>
      <c r="G444" s="1765"/>
      <c r="H444" s="1765"/>
      <c r="I444" s="1765"/>
      <c r="J444" s="1765"/>
      <c r="K444" s="1765"/>
      <c r="L444" s="1765"/>
      <c r="M444" s="1765"/>
      <c r="N444" s="1765"/>
      <c r="O444" s="1765"/>
      <c r="P444" s="1765"/>
      <c r="Q444" s="1766"/>
      <c r="R444" s="157"/>
      <c r="S444" s="157"/>
      <c r="T444" s="172"/>
    </row>
    <row r="445" spans="1:20" ht="17.25" customHeight="1">
      <c r="B445" s="160"/>
      <c r="C445" s="160" t="s">
        <v>51</v>
      </c>
      <c r="D445" s="160" t="s">
        <v>60</v>
      </c>
      <c r="E445" s="173"/>
      <c r="F445" s="170"/>
      <c r="G445" s="170"/>
      <c r="H445" s="170"/>
      <c r="I445" s="170"/>
      <c r="J445" s="170"/>
      <c r="K445" s="170"/>
      <c r="L445" s="170"/>
      <c r="M445" s="170"/>
      <c r="N445" s="170"/>
      <c r="O445" s="170"/>
      <c r="P445" s="170"/>
      <c r="Q445" s="171"/>
      <c r="R445" s="160" t="s">
        <v>52</v>
      </c>
      <c r="S445" s="160" t="s">
        <v>63</v>
      </c>
      <c r="T445" s="172"/>
    </row>
    <row r="446" spans="1:20" ht="17.25" customHeight="1">
      <c r="A446" s="172"/>
      <c r="B446" s="163"/>
      <c r="C446" s="163"/>
      <c r="D446" s="1027"/>
      <c r="E446" s="161"/>
      <c r="F446" s="155"/>
      <c r="G446" s="155"/>
      <c r="H446" s="155"/>
      <c r="I446" s="155"/>
      <c r="J446" s="156"/>
      <c r="K446" s="156"/>
      <c r="L446" s="155"/>
      <c r="M446" s="155"/>
      <c r="N446" s="155"/>
      <c r="O446" s="155"/>
      <c r="P446" s="155"/>
      <c r="Q446" s="155"/>
      <c r="R446" s="163"/>
      <c r="S446" s="157"/>
    </row>
    <row r="447" spans="1:20" ht="17.25" customHeight="1">
      <c r="B447" s="7">
        <v>5</v>
      </c>
      <c r="C447" s="7"/>
      <c r="D447" s="162"/>
      <c r="E447" s="158"/>
      <c r="F447" s="158"/>
      <c r="G447" s="158"/>
      <c r="H447" s="158"/>
      <c r="I447" s="158"/>
      <c r="J447" s="159"/>
      <c r="K447" s="159"/>
      <c r="L447" s="158"/>
      <c r="M447" s="158"/>
      <c r="N447" s="158"/>
      <c r="O447" s="158"/>
      <c r="P447" s="158"/>
      <c r="Q447" s="158"/>
      <c r="R447" s="162"/>
      <c r="S447" s="5"/>
    </row>
    <row r="448" spans="1:20" ht="17.25" customHeight="1">
      <c r="B448" s="163"/>
      <c r="C448" s="163"/>
      <c r="D448" s="1028"/>
      <c r="E448" s="161"/>
      <c r="F448" s="155"/>
      <c r="G448" s="155"/>
      <c r="H448" s="155"/>
      <c r="I448" s="155"/>
      <c r="J448" s="156"/>
      <c r="K448" s="156"/>
      <c r="L448" s="155"/>
      <c r="M448" s="155"/>
      <c r="N448" s="155"/>
      <c r="O448" s="155"/>
      <c r="P448" s="155"/>
      <c r="Q448" s="155"/>
      <c r="R448" s="163"/>
      <c r="S448" s="157"/>
    </row>
    <row r="449" spans="2:19" ht="17.25" customHeight="1">
      <c r="B449" s="162"/>
      <c r="C449" s="185"/>
      <c r="D449" s="162"/>
      <c r="E449" s="158"/>
      <c r="F449" s="158"/>
      <c r="G449" s="158"/>
      <c r="H449" s="158"/>
      <c r="I449" s="158"/>
      <c r="J449" s="159"/>
      <c r="K449" s="159"/>
      <c r="L449" s="158"/>
      <c r="M449" s="158"/>
      <c r="N449" s="158"/>
      <c r="O449" s="158"/>
      <c r="P449" s="158"/>
      <c r="Q449" s="158"/>
      <c r="R449" s="162"/>
      <c r="S449" s="5"/>
    </row>
    <row r="450" spans="2:19" ht="17.25" customHeight="1">
      <c r="B450" s="163"/>
      <c r="C450" s="184"/>
      <c r="D450" s="184"/>
      <c r="E450" s="155"/>
      <c r="F450" s="155"/>
      <c r="G450" s="155"/>
      <c r="H450" s="155"/>
      <c r="I450" s="155"/>
      <c r="J450" s="156"/>
      <c r="K450" s="156"/>
      <c r="L450" s="155"/>
      <c r="M450" s="155"/>
      <c r="N450" s="155"/>
      <c r="O450" s="155"/>
      <c r="P450" s="155"/>
      <c r="Q450" s="554"/>
      <c r="R450" s="4"/>
      <c r="S450" s="157"/>
    </row>
    <row r="451" spans="2:19" ht="17.25" customHeight="1">
      <c r="B451" s="162"/>
      <c r="C451" s="185"/>
      <c r="D451" s="185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556"/>
      <c r="R451" s="19"/>
      <c r="S451" s="5"/>
    </row>
    <row r="452" spans="2:19" ht="17.25" customHeight="1">
      <c r="B452" s="163"/>
      <c r="C452" s="184"/>
      <c r="D452" s="184"/>
      <c r="E452" s="17"/>
      <c r="F452" s="155"/>
      <c r="G452" s="155"/>
      <c r="H452" s="155"/>
      <c r="I452" s="155"/>
      <c r="J452" s="156"/>
      <c r="K452" s="156"/>
      <c r="L452" s="155"/>
      <c r="M452" s="155"/>
      <c r="N452" s="155"/>
      <c r="O452" s="155"/>
      <c r="P452" s="155"/>
      <c r="Q452" s="155"/>
      <c r="R452" s="4"/>
      <c r="S452" s="157"/>
    </row>
    <row r="453" spans="2:19" ht="17.25" customHeight="1">
      <c r="B453" s="162"/>
      <c r="C453" s="162"/>
      <c r="D453" s="628"/>
      <c r="E453" s="19"/>
      <c r="F453" s="158"/>
      <c r="G453" s="158"/>
      <c r="H453" s="158"/>
      <c r="I453" s="158"/>
      <c r="J453" s="159"/>
      <c r="K453" s="159"/>
      <c r="L453" s="158"/>
      <c r="M453" s="158"/>
      <c r="N453" s="158"/>
      <c r="O453" s="158"/>
      <c r="P453" s="158"/>
      <c r="Q453" s="158"/>
      <c r="R453" s="19">
        <f>SUM(E452:Q453)</f>
        <v>0</v>
      </c>
      <c r="S453" s="5" t="s">
        <v>105</v>
      </c>
    </row>
    <row r="454" spans="2:19" ht="17.25" customHeight="1">
      <c r="B454" s="163"/>
      <c r="C454" s="184"/>
      <c r="D454" s="184"/>
      <c r="E454" s="155"/>
      <c r="F454" s="155"/>
      <c r="G454" s="155"/>
      <c r="H454" s="155"/>
      <c r="I454" s="155"/>
      <c r="J454" s="156"/>
      <c r="K454" s="156"/>
      <c r="L454" s="155"/>
      <c r="M454" s="155"/>
      <c r="N454" s="155"/>
      <c r="O454" s="155"/>
      <c r="P454" s="155"/>
      <c r="Q454" s="554"/>
      <c r="R454" s="4"/>
      <c r="S454" s="157"/>
    </row>
    <row r="455" spans="2:19" ht="17.25" customHeight="1">
      <c r="B455" s="162"/>
      <c r="C455" s="185"/>
      <c r="D455" s="185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556"/>
      <c r="R455" s="19"/>
      <c r="S455" s="5"/>
    </row>
    <row r="456" spans="2:19" ht="17.25" customHeight="1">
      <c r="B456" s="163"/>
      <c r="C456" s="184"/>
      <c r="D456" s="184"/>
      <c r="E456" s="17"/>
      <c r="F456" s="155"/>
      <c r="G456" s="155"/>
      <c r="H456" s="155"/>
      <c r="I456" s="155"/>
      <c r="J456" s="156"/>
      <c r="K456" s="156"/>
      <c r="L456" s="155"/>
      <c r="M456" s="155"/>
      <c r="N456" s="155"/>
      <c r="O456" s="155"/>
      <c r="P456" s="155"/>
      <c r="Q456" s="155"/>
      <c r="R456" s="4"/>
      <c r="S456" s="157"/>
    </row>
    <row r="457" spans="2:19" ht="17.25" customHeight="1">
      <c r="B457" s="162"/>
      <c r="C457" s="162"/>
      <c r="D457" s="628"/>
      <c r="E457" s="19"/>
      <c r="F457" s="158"/>
      <c r="G457" s="158"/>
      <c r="H457" s="158"/>
      <c r="I457" s="158"/>
      <c r="J457" s="159"/>
      <c r="K457" s="159"/>
      <c r="L457" s="158"/>
      <c r="M457" s="158"/>
      <c r="N457" s="158"/>
      <c r="O457" s="158"/>
      <c r="P457" s="158"/>
      <c r="Q457" s="158"/>
      <c r="R457" s="19">
        <f>SUM(E456:Q457)</f>
        <v>0</v>
      </c>
      <c r="S457" s="5" t="s">
        <v>105</v>
      </c>
    </row>
    <row r="458" spans="2:19" ht="17.25" customHeight="1">
      <c r="B458" s="163"/>
      <c r="C458" s="184"/>
      <c r="D458" s="184"/>
      <c r="E458" s="155"/>
      <c r="F458" s="155"/>
      <c r="G458" s="155"/>
      <c r="H458" s="155"/>
      <c r="I458" s="155"/>
      <c r="J458" s="156"/>
      <c r="K458" s="156"/>
      <c r="L458" s="155"/>
      <c r="M458" s="155"/>
      <c r="N458" s="155"/>
      <c r="O458" s="155"/>
      <c r="P458" s="155"/>
      <c r="Q458" s="554"/>
      <c r="R458" s="4"/>
      <c r="S458" s="157"/>
    </row>
    <row r="459" spans="2:19" ht="17.25" customHeight="1">
      <c r="B459" s="162"/>
      <c r="C459" s="185"/>
      <c r="D459" s="185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556"/>
      <c r="R459" s="19"/>
      <c r="S459" s="5"/>
    </row>
    <row r="460" spans="2:19" ht="17.25" customHeight="1">
      <c r="B460" s="163"/>
      <c r="C460" s="184"/>
      <c r="D460" s="184"/>
      <c r="E460" s="17"/>
      <c r="F460" s="155"/>
      <c r="G460" s="155"/>
      <c r="H460" s="155"/>
      <c r="I460" s="155"/>
      <c r="J460" s="156"/>
      <c r="K460" s="156"/>
      <c r="L460" s="155"/>
      <c r="M460" s="155"/>
      <c r="N460" s="155"/>
      <c r="O460" s="155"/>
      <c r="P460" s="155"/>
      <c r="Q460" s="155"/>
      <c r="R460" s="4"/>
      <c r="S460" s="157"/>
    </row>
    <row r="461" spans="2:19" ht="17.25" customHeight="1">
      <c r="B461" s="162"/>
      <c r="C461" s="162"/>
      <c r="D461" s="628"/>
      <c r="E461" s="19"/>
      <c r="F461" s="158"/>
      <c r="G461" s="158"/>
      <c r="H461" s="158"/>
      <c r="I461" s="158"/>
      <c r="J461" s="159"/>
      <c r="K461" s="159"/>
      <c r="L461" s="158"/>
      <c r="M461" s="158"/>
      <c r="N461" s="158"/>
      <c r="O461" s="158"/>
      <c r="P461" s="158"/>
      <c r="Q461" s="158"/>
      <c r="R461" s="19">
        <f>SUM(E460:Q461)</f>
        <v>0</v>
      </c>
      <c r="S461" s="5" t="s">
        <v>105</v>
      </c>
    </row>
    <row r="462" spans="2:19" ht="17.25" customHeight="1">
      <c r="B462" s="163"/>
      <c r="C462" s="163"/>
      <c r="D462" s="324"/>
      <c r="E462" s="155"/>
      <c r="F462" s="155"/>
      <c r="G462" s="155"/>
      <c r="H462" s="155"/>
      <c r="I462" s="155"/>
      <c r="J462" s="156"/>
      <c r="K462" s="155"/>
      <c r="L462" s="156"/>
      <c r="M462" s="155"/>
      <c r="N462" s="156"/>
      <c r="O462" s="155"/>
      <c r="P462" s="155"/>
      <c r="Q462" s="155"/>
      <c r="R462" s="4"/>
      <c r="S462" s="6"/>
    </row>
    <row r="463" spans="2:19" ht="17.25" customHeight="1">
      <c r="B463" s="162"/>
      <c r="C463" s="185"/>
      <c r="D463" s="322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7"/>
      <c r="S463" s="5"/>
    </row>
    <row r="464" spans="2:19" ht="17.25" customHeight="1">
      <c r="B464" s="163"/>
      <c r="C464" s="163"/>
      <c r="D464" s="184"/>
      <c r="E464" s="583"/>
      <c r="F464" s="583"/>
      <c r="G464" s="583"/>
      <c r="H464" s="583"/>
      <c r="I464" s="583"/>
      <c r="J464" s="593"/>
      <c r="K464" s="593"/>
      <c r="L464" s="583"/>
      <c r="M464" s="583"/>
      <c r="N464" s="583"/>
      <c r="O464" s="583"/>
      <c r="P464" s="583"/>
      <c r="Q464" s="583"/>
      <c r="R464" s="184"/>
      <c r="S464" s="184"/>
    </row>
    <row r="465" spans="2:19" ht="17.25" customHeight="1">
      <c r="B465" s="162"/>
      <c r="C465" s="185"/>
      <c r="D465" s="185"/>
      <c r="E465" s="594"/>
      <c r="F465" s="594"/>
      <c r="G465" s="594"/>
      <c r="H465" s="594"/>
      <c r="I465" s="594"/>
      <c r="J465" s="595"/>
      <c r="K465" s="595"/>
      <c r="L465" s="594"/>
      <c r="M465" s="594"/>
      <c r="N465" s="594"/>
      <c r="O465" s="594"/>
      <c r="P465" s="594"/>
      <c r="Q465" s="594"/>
      <c r="R465" s="19"/>
      <c r="S465" s="590"/>
    </row>
    <row r="466" spans="2:19" ht="17.25" customHeight="1">
      <c r="B466" s="163"/>
      <c r="C466" s="4"/>
      <c r="D466" s="4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4"/>
      <c r="S466" s="152"/>
    </row>
    <row r="467" spans="2:19" ht="17.25" customHeight="1">
      <c r="B467" s="162"/>
      <c r="C467" s="936"/>
      <c r="D467" s="7"/>
      <c r="E467" s="19"/>
      <c r="F467" s="19"/>
      <c r="G467" s="19"/>
      <c r="H467" s="19"/>
      <c r="I467" s="19"/>
      <c r="J467" s="20"/>
      <c r="K467" s="20"/>
      <c r="L467" s="19"/>
      <c r="M467" s="19"/>
      <c r="N467" s="19"/>
      <c r="O467" s="19"/>
      <c r="P467" s="19"/>
      <c r="Q467" s="19"/>
      <c r="R467" s="19">
        <f>SUM(E466:Q467)</f>
        <v>0</v>
      </c>
      <c r="S467" s="153" t="s">
        <v>145</v>
      </c>
    </row>
    <row r="468" spans="2:19" ht="17.25" customHeight="1">
      <c r="B468" s="163"/>
      <c r="C468" s="937"/>
      <c r="D468" s="4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4"/>
      <c r="S468" s="152"/>
    </row>
    <row r="469" spans="2:19" ht="17.25" customHeight="1">
      <c r="B469" s="162"/>
      <c r="C469" s="164"/>
      <c r="D469" s="7"/>
      <c r="E469" s="19"/>
      <c r="F469" s="19"/>
      <c r="G469" s="19"/>
      <c r="H469" s="19"/>
      <c r="I469" s="19"/>
      <c r="J469" s="20"/>
      <c r="K469" s="20"/>
      <c r="L469" s="19"/>
      <c r="M469" s="19"/>
      <c r="N469" s="19"/>
      <c r="O469" s="19"/>
      <c r="P469" s="19"/>
      <c r="Q469" s="19"/>
      <c r="R469" s="19">
        <f>SUM(E468:Q469)</f>
        <v>0</v>
      </c>
      <c r="S469" s="153" t="s">
        <v>145</v>
      </c>
    </row>
    <row r="470" spans="2:19" ht="17.25" customHeight="1">
      <c r="B470" s="163"/>
      <c r="C470" s="184"/>
      <c r="D470" s="184"/>
      <c r="E470" s="155"/>
      <c r="F470" s="155"/>
      <c r="G470" s="155"/>
      <c r="H470" s="155"/>
      <c r="I470" s="155"/>
      <c r="J470" s="156"/>
      <c r="K470" s="156"/>
      <c r="L470" s="155"/>
      <c r="M470" s="155"/>
      <c r="N470" s="155"/>
      <c r="O470" s="155"/>
      <c r="P470" s="155"/>
      <c r="Q470" s="155"/>
      <c r="R470" s="4"/>
      <c r="S470" s="157"/>
    </row>
    <row r="471" spans="2:19" ht="17.25" customHeight="1">
      <c r="B471" s="162"/>
      <c r="C471" s="899"/>
      <c r="D471" s="900"/>
      <c r="E471" s="158"/>
      <c r="F471" s="158"/>
      <c r="G471" s="158"/>
      <c r="H471" s="158"/>
      <c r="I471" s="158"/>
      <c r="J471" s="159"/>
      <c r="K471" s="159"/>
      <c r="L471" s="158"/>
      <c r="M471" s="158"/>
      <c r="N471" s="158"/>
      <c r="O471" s="158"/>
      <c r="P471" s="158"/>
      <c r="Q471" s="158"/>
      <c r="R471" s="19">
        <f>SUM(E470:Q471)</f>
        <v>0</v>
      </c>
      <c r="S471" s="5" t="s">
        <v>105</v>
      </c>
    </row>
    <row r="472" spans="2:19" ht="17.25" customHeight="1">
      <c r="B472" s="163"/>
      <c r="C472" s="163"/>
      <c r="D472" s="1029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4"/>
      <c r="S472" s="157"/>
    </row>
    <row r="473" spans="2:19" ht="17.25" customHeight="1">
      <c r="B473" s="162"/>
      <c r="C473" s="162"/>
      <c r="D473" s="162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9">
        <f>SUM(E472:Q473)</f>
        <v>0</v>
      </c>
      <c r="S473" s="5" t="s">
        <v>105</v>
      </c>
    </row>
    <row r="474" spans="2:19" ht="17.25" customHeight="1">
      <c r="B474" s="163"/>
      <c r="C474" s="184"/>
      <c r="D474" s="184"/>
      <c r="E474" s="161"/>
      <c r="F474" s="155"/>
      <c r="G474" s="155"/>
      <c r="H474" s="155"/>
      <c r="I474" s="155"/>
      <c r="J474" s="156"/>
      <c r="K474" s="156"/>
      <c r="L474" s="155"/>
      <c r="M474" s="155"/>
      <c r="N474" s="155"/>
      <c r="O474" s="155"/>
      <c r="P474" s="155"/>
      <c r="Q474" s="155"/>
      <c r="R474" s="4"/>
      <c r="S474" s="157"/>
    </row>
    <row r="475" spans="2:19" ht="17.25" customHeight="1">
      <c r="B475" s="162"/>
      <c r="C475" s="185"/>
      <c r="D475" s="590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9">
        <f>SUM(E474:Q475)</f>
        <v>0</v>
      </c>
      <c r="S475" s="5" t="s">
        <v>142</v>
      </c>
    </row>
    <row r="476" spans="2:19" ht="17.25" customHeight="1">
      <c r="B476" s="163"/>
      <c r="C476" s="184"/>
      <c r="D476" s="184"/>
      <c r="E476" s="583"/>
      <c r="F476" s="583"/>
      <c r="G476" s="583"/>
      <c r="H476" s="583"/>
      <c r="I476" s="583"/>
      <c r="J476" s="583"/>
      <c r="K476" s="583"/>
      <c r="L476" s="593"/>
      <c r="M476" s="583"/>
      <c r="N476" s="583"/>
      <c r="O476" s="583"/>
      <c r="P476" s="583"/>
      <c r="Q476" s="583"/>
      <c r="R476" s="184"/>
      <c r="S476" s="598"/>
    </row>
    <row r="477" spans="2:19" ht="17.25" customHeight="1">
      <c r="B477" s="162"/>
      <c r="C477" s="185"/>
      <c r="D477" s="185"/>
      <c r="E477" s="594"/>
      <c r="F477" s="594"/>
      <c r="G477" s="594"/>
      <c r="H477" s="594"/>
      <c r="I477" s="594"/>
      <c r="J477" s="594"/>
      <c r="K477" s="594"/>
      <c r="L477" s="595"/>
      <c r="M477" s="594"/>
      <c r="N477" s="594"/>
      <c r="O477" s="594"/>
      <c r="P477" s="594"/>
      <c r="Q477" s="594"/>
      <c r="R477" s="19">
        <f>SUM(E476:Q477)</f>
        <v>0</v>
      </c>
      <c r="S477" s="590" t="s">
        <v>145</v>
      </c>
    </row>
    <row r="478" spans="2:19" ht="17.25" customHeight="1">
      <c r="B478" s="163"/>
      <c r="C478" s="4"/>
      <c r="D478" s="4"/>
      <c r="E478" s="19"/>
      <c r="F478" s="25"/>
      <c r="G478" s="19"/>
      <c r="H478" s="17"/>
      <c r="I478" s="17"/>
      <c r="J478" s="26"/>
      <c r="K478" s="17"/>
      <c r="L478" s="17"/>
      <c r="M478" s="17"/>
      <c r="N478" s="17"/>
      <c r="O478" s="17"/>
      <c r="P478" s="17"/>
      <c r="Q478" s="17"/>
      <c r="R478" s="4"/>
      <c r="S478" s="4"/>
    </row>
    <row r="479" spans="2:19" ht="17.25" customHeight="1">
      <c r="B479" s="162"/>
      <c r="C479" s="7"/>
      <c r="D479" s="7"/>
      <c r="E479" s="17"/>
      <c r="F479" s="26"/>
      <c r="G479" s="17"/>
      <c r="H479" s="19"/>
      <c r="I479" s="19"/>
      <c r="J479" s="25"/>
      <c r="K479" s="897"/>
      <c r="L479" s="20"/>
      <c r="M479" s="129"/>
      <c r="N479" s="19"/>
      <c r="O479" s="1"/>
      <c r="P479" s="19"/>
      <c r="Q479" s="25"/>
      <c r="R479" s="5"/>
      <c r="S479" s="5"/>
    </row>
    <row r="480" spans="2:19" ht="17.25" customHeight="1">
      <c r="B480" s="163"/>
      <c r="C480" s="184"/>
      <c r="D480" s="184"/>
      <c r="E480" s="583"/>
      <c r="F480" s="580"/>
      <c r="G480" s="583"/>
      <c r="H480" s="580"/>
      <c r="I480" s="583"/>
      <c r="J480" s="581"/>
      <c r="K480" s="593"/>
      <c r="L480" s="593"/>
      <c r="M480" s="583"/>
      <c r="N480" s="583"/>
      <c r="O480" s="583"/>
      <c r="P480" s="583"/>
      <c r="Q480" s="583"/>
      <c r="R480" s="184"/>
      <c r="S480" s="598"/>
    </row>
    <row r="481" spans="2:19" ht="17.25" customHeight="1">
      <c r="B481" s="162"/>
      <c r="C481" s="185"/>
      <c r="D481" s="185"/>
      <c r="E481" s="594"/>
      <c r="F481" s="594"/>
      <c r="G481" s="594"/>
      <c r="H481" s="594"/>
      <c r="I481" s="594"/>
      <c r="J481" s="595"/>
      <c r="K481" s="595"/>
      <c r="L481" s="595"/>
      <c r="M481" s="594"/>
      <c r="N481" s="594"/>
      <c r="O481" s="594"/>
      <c r="P481" s="594"/>
      <c r="Q481" s="594"/>
      <c r="R481" s="19">
        <f>K480</f>
        <v>0</v>
      </c>
      <c r="S481" s="590" t="s">
        <v>586</v>
      </c>
    </row>
    <row r="482" spans="2:19" ht="17.25" customHeight="1">
      <c r="B482" s="163"/>
      <c r="C482" s="184"/>
      <c r="D482" s="184"/>
      <c r="E482" s="583"/>
      <c r="F482" s="580"/>
      <c r="G482" s="583"/>
      <c r="H482" s="580"/>
      <c r="I482" s="583"/>
      <c r="J482" s="581"/>
      <c r="K482" s="601"/>
      <c r="L482" s="593"/>
      <c r="M482" s="583"/>
      <c r="N482" s="583"/>
      <c r="O482" s="583"/>
      <c r="P482" s="583"/>
      <c r="Q482" s="583"/>
      <c r="R482" s="184"/>
      <c r="S482" s="598"/>
    </row>
    <row r="483" spans="2:19" ht="17.25" customHeight="1">
      <c r="B483" s="162"/>
      <c r="C483" s="185"/>
      <c r="D483" s="185"/>
      <c r="E483" s="594"/>
      <c r="F483" s="594"/>
      <c r="G483" s="594"/>
      <c r="H483" s="594"/>
      <c r="I483" s="594"/>
      <c r="J483" s="595"/>
      <c r="K483" s="595"/>
      <c r="L483" s="595"/>
      <c r="M483" s="594"/>
      <c r="N483" s="594"/>
      <c r="O483" s="594"/>
      <c r="P483" s="594"/>
      <c r="Q483" s="594"/>
      <c r="R483" s="19">
        <f>K482</f>
        <v>0</v>
      </c>
      <c r="S483" s="590" t="s">
        <v>586</v>
      </c>
    </row>
    <row r="484" spans="2:19" ht="17.25" customHeight="1">
      <c r="B484" s="163"/>
      <c r="C484" s="184"/>
      <c r="D484" s="184"/>
      <c r="E484" s="583"/>
      <c r="F484" s="580"/>
      <c r="G484" s="583"/>
      <c r="H484" s="580"/>
      <c r="I484" s="583"/>
      <c r="J484" s="581"/>
      <c r="K484" s="593"/>
      <c r="L484" s="593"/>
      <c r="M484" s="583"/>
      <c r="N484" s="583"/>
      <c r="O484" s="583"/>
      <c r="P484" s="583"/>
      <c r="Q484" s="583"/>
      <c r="R484" s="184"/>
      <c r="S484" s="598"/>
    </row>
    <row r="485" spans="2:19" ht="17.25" customHeight="1">
      <c r="B485" s="162"/>
      <c r="C485" s="185"/>
      <c r="D485" s="185"/>
      <c r="E485" s="594"/>
      <c r="F485" s="594"/>
      <c r="G485" s="594"/>
      <c r="H485" s="594"/>
      <c r="I485" s="594"/>
      <c r="J485" s="595"/>
      <c r="K485" s="595"/>
      <c r="L485" s="595"/>
      <c r="M485" s="594"/>
      <c r="N485" s="594"/>
      <c r="O485" s="594"/>
      <c r="P485" s="594"/>
      <c r="Q485" s="594"/>
      <c r="R485" s="19">
        <f>K484</f>
        <v>0</v>
      </c>
      <c r="S485" s="590" t="s">
        <v>586</v>
      </c>
    </row>
    <row r="486" spans="2:19" ht="17.25" customHeight="1">
      <c r="B486" s="163"/>
      <c r="C486" s="184"/>
      <c r="D486" s="4"/>
      <c r="E486" s="583"/>
      <c r="F486" s="580"/>
      <c r="G486" s="583"/>
      <c r="H486" s="580"/>
      <c r="I486" s="583"/>
      <c r="J486" s="581"/>
      <c r="K486" s="601"/>
      <c r="L486" s="585"/>
      <c r="M486" s="583"/>
      <c r="N486" s="583"/>
      <c r="O486" s="584"/>
      <c r="P486" s="583"/>
      <c r="Q486" s="583"/>
      <c r="R486" s="184"/>
      <c r="S486" s="598"/>
    </row>
    <row r="487" spans="2:19" ht="17.25" customHeight="1">
      <c r="B487" s="162"/>
      <c r="C487" s="185"/>
      <c r="D487" s="7"/>
      <c r="E487" s="594"/>
      <c r="F487" s="594"/>
      <c r="G487" s="594"/>
      <c r="H487" s="594"/>
      <c r="I487" s="594"/>
      <c r="J487" s="595"/>
      <c r="K487" s="595"/>
      <c r="L487" s="595"/>
      <c r="M487" s="594"/>
      <c r="N487" s="594"/>
      <c r="O487" s="594"/>
      <c r="P487" s="594"/>
      <c r="Q487" s="594"/>
      <c r="R487" s="19">
        <f>K486</f>
        <v>0</v>
      </c>
      <c r="S487" s="590" t="s">
        <v>586</v>
      </c>
    </row>
    <row r="488" spans="2:19" ht="17.25" customHeight="1">
      <c r="B488" s="163"/>
      <c r="C488" s="184"/>
      <c r="D488" s="4"/>
      <c r="E488" s="583"/>
      <c r="F488" s="580"/>
      <c r="G488" s="583"/>
      <c r="H488" s="580"/>
      <c r="I488" s="583"/>
      <c r="J488" s="581"/>
      <c r="K488" s="601"/>
      <c r="L488" s="585"/>
      <c r="M488" s="583"/>
      <c r="N488" s="583"/>
      <c r="O488" s="584"/>
      <c r="P488" s="583"/>
      <c r="Q488" s="583"/>
      <c r="R488" s="184"/>
      <c r="S488" s="598"/>
    </row>
    <row r="489" spans="2:19" ht="17.25" customHeight="1">
      <c r="B489" s="162"/>
      <c r="C489" s="185"/>
      <c r="D489" s="7"/>
      <c r="E489" s="594"/>
      <c r="F489" s="594"/>
      <c r="G489" s="594"/>
      <c r="H489" s="594"/>
      <c r="I489" s="594"/>
      <c r="J489" s="595"/>
      <c r="K489" s="595"/>
      <c r="L489" s="595"/>
      <c r="M489" s="594"/>
      <c r="N489" s="594"/>
      <c r="O489" s="594"/>
      <c r="P489" s="594"/>
      <c r="Q489" s="594"/>
      <c r="R489" s="19"/>
      <c r="S489" s="590"/>
    </row>
    <row r="490" spans="2:19" ht="17.25" customHeight="1">
      <c r="B490" s="163"/>
      <c r="C490" s="184"/>
      <c r="D490" s="184"/>
      <c r="E490" s="583"/>
      <c r="F490" s="583"/>
      <c r="G490" s="583"/>
      <c r="H490" s="583"/>
      <c r="I490" s="583"/>
      <c r="J490" s="593"/>
      <c r="K490" s="593"/>
      <c r="L490" s="583"/>
      <c r="M490" s="583"/>
      <c r="N490" s="583"/>
      <c r="O490" s="583"/>
      <c r="P490" s="583"/>
      <c r="Q490" s="583"/>
      <c r="R490" s="184"/>
      <c r="S490" s="598"/>
    </row>
    <row r="491" spans="2:19" ht="17.25" customHeight="1">
      <c r="B491" s="162"/>
      <c r="C491" s="185"/>
      <c r="D491" s="185"/>
      <c r="E491" s="19"/>
      <c r="F491" s="594"/>
      <c r="G491" s="582"/>
      <c r="H491" s="595"/>
      <c r="I491" s="594"/>
      <c r="J491" s="595"/>
      <c r="K491" s="595"/>
      <c r="L491" s="594"/>
      <c r="M491" s="594"/>
      <c r="N491" s="594"/>
      <c r="O491" s="594"/>
      <c r="P491" s="594"/>
      <c r="Q491" s="594"/>
      <c r="R491" s="19"/>
      <c r="S491" s="590"/>
    </row>
    <row r="492" spans="2:19" ht="17.25" customHeight="1">
      <c r="B492" s="163"/>
      <c r="C492" s="184"/>
      <c r="D492" s="184"/>
      <c r="E492" s="155"/>
      <c r="F492" s="155"/>
      <c r="G492" s="155"/>
      <c r="H492" s="155"/>
      <c r="I492" s="155"/>
      <c r="J492" s="156"/>
      <c r="K492" s="156"/>
      <c r="L492" s="156"/>
      <c r="M492" s="156"/>
      <c r="N492" s="156"/>
      <c r="O492" s="156"/>
      <c r="P492" s="156"/>
      <c r="Q492" s="156"/>
      <c r="R492" s="4"/>
      <c r="S492" s="152"/>
    </row>
    <row r="493" spans="2:19" ht="17.25" customHeight="1">
      <c r="B493" s="162"/>
      <c r="C493" s="185"/>
      <c r="D493" s="185"/>
      <c r="E493" s="158"/>
      <c r="F493" s="158"/>
      <c r="G493" s="158"/>
      <c r="H493" s="158"/>
      <c r="I493" s="158"/>
      <c r="J493" s="159"/>
      <c r="K493" s="159"/>
      <c r="L493" s="159"/>
      <c r="M493" s="159"/>
      <c r="N493" s="159"/>
      <c r="O493" s="159"/>
      <c r="P493" s="159"/>
      <c r="Q493" s="159"/>
      <c r="R493" s="19"/>
      <c r="S493" s="5"/>
    </row>
    <row r="494" spans="2:19" ht="17.25" customHeight="1">
      <c r="B494" s="163"/>
      <c r="C494" s="184"/>
      <c r="D494" s="184"/>
      <c r="E494" s="17"/>
      <c r="F494" s="155"/>
      <c r="G494" s="155"/>
      <c r="H494" s="155"/>
      <c r="I494" s="155"/>
      <c r="J494" s="156"/>
      <c r="K494" s="156"/>
      <c r="L494" s="155"/>
      <c r="M494" s="155"/>
      <c r="N494" s="155"/>
      <c r="O494" s="155"/>
      <c r="P494" s="155"/>
      <c r="Q494" s="155"/>
      <c r="R494" s="4"/>
      <c r="S494" s="157"/>
    </row>
    <row r="495" spans="2:19" ht="17.25" customHeight="1">
      <c r="B495" s="162"/>
      <c r="C495" s="185"/>
      <c r="D495" s="185"/>
      <c r="E495" s="19"/>
      <c r="F495" s="158"/>
      <c r="G495" s="158"/>
      <c r="H495" s="158"/>
      <c r="I495" s="158"/>
      <c r="J495" s="159"/>
      <c r="K495" s="159"/>
      <c r="L495" s="158"/>
      <c r="M495" s="158"/>
      <c r="N495" s="158"/>
      <c r="O495" s="158"/>
      <c r="P495" s="158"/>
      <c r="Q495" s="158"/>
      <c r="R495" s="19"/>
      <c r="S495" s="5"/>
    </row>
    <row r="496" spans="2:19" ht="17.25" customHeight="1">
      <c r="B496" s="163"/>
      <c r="C496" s="184"/>
      <c r="D496" s="184"/>
      <c r="E496" s="155"/>
      <c r="F496" s="155"/>
      <c r="G496" s="155"/>
      <c r="H496" s="155"/>
      <c r="I496" s="155"/>
      <c r="J496" s="156"/>
      <c r="K496" s="156"/>
      <c r="L496" s="155"/>
      <c r="M496" s="155"/>
      <c r="N496" s="155"/>
      <c r="O496" s="155"/>
      <c r="P496" s="155"/>
      <c r="Q496" s="155"/>
      <c r="R496" s="4"/>
      <c r="S496" s="157"/>
    </row>
    <row r="497" spans="1:20" ht="17.25" customHeight="1">
      <c r="B497" s="162"/>
      <c r="C497" s="411"/>
      <c r="D497" s="322"/>
      <c r="E497" s="158"/>
      <c r="F497" s="158"/>
      <c r="G497" s="158"/>
      <c r="H497" s="158"/>
      <c r="I497" s="158"/>
      <c r="J497" s="159"/>
      <c r="K497" s="159"/>
      <c r="L497" s="158"/>
      <c r="M497" s="158"/>
      <c r="N497" s="158"/>
      <c r="O497" s="158"/>
      <c r="P497" s="158"/>
      <c r="Q497" s="158"/>
      <c r="R497" s="19"/>
      <c r="S497" s="5"/>
    </row>
    <row r="498" spans="1:20" ht="17.25" customHeight="1">
      <c r="B498" s="163"/>
      <c r="C498" s="163"/>
      <c r="D498" s="163"/>
      <c r="E498" s="155"/>
      <c r="F498" s="155"/>
      <c r="G498" s="155"/>
      <c r="H498" s="155"/>
      <c r="I498" s="155"/>
      <c r="J498" s="156"/>
      <c r="K498" s="156"/>
      <c r="L498" s="155"/>
      <c r="M498" s="155"/>
      <c r="N498" s="155"/>
      <c r="O498" s="155"/>
      <c r="P498" s="155"/>
      <c r="Q498" s="155"/>
      <c r="R498" s="163"/>
      <c r="S498" s="157"/>
    </row>
    <row r="499" spans="1:20" ht="17.25" customHeight="1">
      <c r="B499" s="162"/>
      <c r="C499" s="185"/>
      <c r="D499" s="162"/>
      <c r="E499" s="158"/>
      <c r="F499" s="158"/>
      <c r="G499" s="158"/>
      <c r="H499" s="158"/>
      <c r="I499" s="158"/>
      <c r="J499" s="159"/>
      <c r="K499" s="159"/>
      <c r="L499" s="158"/>
      <c r="M499" s="158"/>
      <c r="N499" s="158"/>
      <c r="O499" s="158"/>
      <c r="P499" s="158"/>
      <c r="Q499" s="158"/>
      <c r="R499" s="162"/>
      <c r="S499" s="160"/>
    </row>
    <row r="500" spans="1:20" ht="17.25" customHeight="1">
      <c r="B500" s="163"/>
      <c r="C500" s="184"/>
      <c r="D500" s="184"/>
      <c r="E500" s="155"/>
      <c r="F500" s="155"/>
      <c r="G500" s="155"/>
      <c r="H500" s="155"/>
      <c r="I500" s="155"/>
      <c r="J500" s="156"/>
      <c r="K500" s="156"/>
      <c r="L500" s="156"/>
      <c r="M500" s="156"/>
      <c r="N500" s="156"/>
      <c r="O500" s="156"/>
      <c r="P500" s="156"/>
      <c r="Q500" s="156"/>
      <c r="R500" s="4"/>
      <c r="S500" s="152"/>
    </row>
    <row r="501" spans="1:20" ht="17.25" customHeight="1">
      <c r="B501" s="162"/>
      <c r="C501" s="185"/>
      <c r="D501" s="185"/>
      <c r="E501" s="158"/>
      <c r="F501" s="158"/>
      <c r="G501" s="158"/>
      <c r="H501" s="158"/>
      <c r="I501" s="158"/>
      <c r="J501" s="159"/>
      <c r="K501" s="159"/>
      <c r="L501" s="159"/>
      <c r="M501" s="159"/>
      <c r="N501" s="159"/>
      <c r="O501" s="159"/>
      <c r="P501" s="159"/>
      <c r="Q501" s="159"/>
      <c r="R501" s="19"/>
      <c r="S501" s="5"/>
    </row>
    <row r="502" spans="1:20" ht="17.25" customHeight="1">
      <c r="B502" s="163"/>
      <c r="C502" s="184"/>
      <c r="D502" s="184"/>
      <c r="E502" s="155"/>
      <c r="F502" s="155"/>
      <c r="G502" s="155"/>
      <c r="H502" s="155"/>
      <c r="I502" s="155"/>
      <c r="J502" s="156"/>
      <c r="K502" s="156"/>
      <c r="L502" s="156"/>
      <c r="M502" s="156"/>
      <c r="N502" s="156"/>
      <c r="O502" s="156"/>
      <c r="P502" s="156"/>
      <c r="Q502" s="156"/>
      <c r="R502" s="4"/>
      <c r="S502" s="152"/>
    </row>
    <row r="503" spans="1:20" ht="17.25" customHeight="1">
      <c r="B503" s="162"/>
      <c r="C503" s="185"/>
      <c r="D503" s="185"/>
      <c r="E503" s="158"/>
      <c r="F503" s="158"/>
      <c r="G503" s="158"/>
      <c r="H503" s="158"/>
      <c r="I503" s="158"/>
      <c r="J503" s="159"/>
      <c r="K503" s="159"/>
      <c r="L503" s="159"/>
      <c r="M503" s="159"/>
      <c r="N503" s="159"/>
      <c r="O503" s="159"/>
      <c r="P503" s="159"/>
      <c r="Q503" s="159"/>
      <c r="R503" s="19"/>
      <c r="S503" s="5"/>
    </row>
    <row r="504" spans="1:20" ht="17.25" customHeight="1">
      <c r="B504" s="163"/>
      <c r="C504" s="163"/>
      <c r="D504" s="184"/>
      <c r="E504" s="583"/>
      <c r="F504" s="583"/>
      <c r="G504" s="583"/>
      <c r="H504" s="583"/>
      <c r="I504" s="583"/>
      <c r="J504" s="593"/>
      <c r="K504" s="593"/>
      <c r="L504" s="583"/>
      <c r="M504" s="583"/>
      <c r="N504" s="583"/>
      <c r="O504" s="583"/>
      <c r="P504" s="583"/>
      <c r="Q504" s="583"/>
      <c r="R504" s="184"/>
      <c r="S504" s="184"/>
    </row>
    <row r="505" spans="1:20" ht="17.25" customHeight="1">
      <c r="B505" s="162"/>
      <c r="C505" s="185"/>
      <c r="D505" s="185"/>
      <c r="E505" s="594"/>
      <c r="F505" s="594"/>
      <c r="G505" s="594"/>
      <c r="H505" s="594"/>
      <c r="I505" s="594"/>
      <c r="J505" s="595"/>
      <c r="K505" s="595"/>
      <c r="L505" s="594"/>
      <c r="M505" s="594"/>
      <c r="N505" s="594"/>
      <c r="O505" s="594"/>
      <c r="P505" s="594"/>
      <c r="Q505" s="594"/>
      <c r="R505" s="19"/>
      <c r="S505" s="590"/>
    </row>
    <row r="506" spans="1:20" ht="45" customHeight="1">
      <c r="A506" s="167"/>
      <c r="B506" s="168" t="s">
        <v>74</v>
      </c>
      <c r="C506" s="168"/>
      <c r="E506" s="166" t="s">
        <v>62</v>
      </c>
      <c r="F506" s="169" t="str">
        <f>F443</f>
        <v>沖縄県立芸術大学美術棟空調設備改修工事</v>
      </c>
      <c r="G506" s="166"/>
      <c r="H506" s="166"/>
      <c r="I506" s="166"/>
      <c r="S506" s="166">
        <f>S443+1</f>
        <v>9</v>
      </c>
    </row>
    <row r="507" spans="1:20" ht="17.25" customHeight="1">
      <c r="B507" s="163"/>
      <c r="C507" s="163"/>
      <c r="D507" s="163"/>
      <c r="E507" s="1762" t="s">
        <v>146</v>
      </c>
      <c r="F507" s="1765"/>
      <c r="G507" s="1765"/>
      <c r="H507" s="1765"/>
      <c r="I507" s="1765"/>
      <c r="J507" s="1765"/>
      <c r="K507" s="1765"/>
      <c r="L507" s="1765"/>
      <c r="M507" s="1765"/>
      <c r="N507" s="1765"/>
      <c r="O507" s="1765"/>
      <c r="P507" s="1765"/>
      <c r="Q507" s="1766"/>
      <c r="R507" s="157"/>
      <c r="S507" s="157"/>
      <c r="T507" s="172"/>
    </row>
    <row r="508" spans="1:20" ht="17.25" customHeight="1">
      <c r="B508" s="160"/>
      <c r="C508" s="160" t="s">
        <v>51</v>
      </c>
      <c r="D508" s="160" t="s">
        <v>60</v>
      </c>
      <c r="E508" s="173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1"/>
      <c r="R508" s="160" t="s">
        <v>52</v>
      </c>
      <c r="S508" s="160" t="s">
        <v>63</v>
      </c>
      <c r="T508" s="172"/>
    </row>
    <row r="509" spans="1:20" ht="17.25" customHeight="1">
      <c r="B509" s="163"/>
      <c r="C509" s="163"/>
      <c r="D509" s="4"/>
      <c r="E509" s="149"/>
      <c r="F509" s="149"/>
      <c r="G509" s="149"/>
      <c r="H509" s="149"/>
      <c r="I509" s="149"/>
      <c r="J509" s="150"/>
      <c r="K509" s="150"/>
      <c r="L509" s="150"/>
      <c r="M509" s="150"/>
      <c r="N509" s="150"/>
      <c r="O509" s="150"/>
      <c r="P509" s="150"/>
      <c r="Q509" s="150"/>
      <c r="R509" s="149"/>
      <c r="S509" s="157"/>
    </row>
    <row r="510" spans="1:20" ht="17.25" customHeight="1">
      <c r="B510" s="162">
        <v>6</v>
      </c>
      <c r="C510" s="162"/>
      <c r="D510" s="162"/>
      <c r="E510" s="158"/>
      <c r="F510" s="158"/>
      <c r="G510" s="158"/>
      <c r="H510" s="158"/>
      <c r="I510" s="158"/>
      <c r="J510" s="159"/>
      <c r="K510" s="159"/>
      <c r="L510" s="159"/>
      <c r="M510" s="159"/>
      <c r="N510" s="159"/>
      <c r="O510" s="159"/>
      <c r="P510" s="159"/>
      <c r="Q510" s="159"/>
      <c r="R510" s="158"/>
      <c r="S510" s="160"/>
    </row>
    <row r="511" spans="1:20" ht="17.25" customHeight="1">
      <c r="B511" s="163"/>
      <c r="C511" s="163"/>
      <c r="D511" s="1028"/>
      <c r="E511" s="155"/>
      <c r="F511" s="155"/>
      <c r="G511" s="155"/>
      <c r="H511" s="155"/>
      <c r="I511" s="155"/>
      <c r="J511" s="156"/>
      <c r="K511" s="156"/>
      <c r="L511" s="155"/>
      <c r="M511" s="156"/>
      <c r="N511" s="156"/>
      <c r="O511" s="156"/>
      <c r="P511" s="156"/>
      <c r="Q511" s="156"/>
      <c r="R511" s="163"/>
      <c r="S511" s="157"/>
    </row>
    <row r="512" spans="1:20" ht="17.25" customHeight="1">
      <c r="B512" s="162"/>
      <c r="C512" s="185"/>
      <c r="D512" s="162"/>
      <c r="E512" s="158"/>
      <c r="F512" s="158"/>
      <c r="G512" s="158"/>
      <c r="H512" s="158"/>
      <c r="I512" s="158"/>
      <c r="J512" s="158"/>
      <c r="K512" s="158"/>
      <c r="L512" s="158"/>
      <c r="M512" s="159"/>
      <c r="N512" s="159"/>
      <c r="O512" s="159"/>
      <c r="P512" s="159"/>
      <c r="Q512" s="159"/>
      <c r="R512" s="162"/>
      <c r="S512" s="160"/>
    </row>
    <row r="513" spans="2:19" ht="17.25" customHeight="1">
      <c r="B513" s="163"/>
      <c r="C513" s="163"/>
      <c r="D513" s="163"/>
      <c r="E513" s="155"/>
      <c r="F513" s="155"/>
      <c r="G513" s="155"/>
      <c r="H513" s="155"/>
      <c r="I513" s="155"/>
      <c r="J513" s="155"/>
      <c r="K513" s="156"/>
      <c r="L513" s="156"/>
      <c r="M513" s="156"/>
      <c r="N513" s="156"/>
      <c r="O513" s="156"/>
      <c r="P513" s="156"/>
      <c r="Q513" s="156"/>
      <c r="R513" s="163"/>
      <c r="S513" s="157"/>
    </row>
    <row r="514" spans="2:19" ht="17.25" customHeight="1">
      <c r="B514" s="162"/>
      <c r="C514" s="185"/>
      <c r="D514" s="322"/>
      <c r="E514" s="158"/>
      <c r="F514" s="158"/>
      <c r="G514" s="158"/>
      <c r="H514" s="158"/>
      <c r="I514" s="158"/>
      <c r="J514" s="159"/>
      <c r="K514" s="159"/>
      <c r="L514" s="159"/>
      <c r="M514" s="159"/>
      <c r="N514" s="159"/>
      <c r="O514" s="159"/>
      <c r="P514" s="159"/>
      <c r="Q514" s="159"/>
      <c r="R514" s="162"/>
      <c r="S514" s="160"/>
    </row>
    <row r="515" spans="2:19" ht="17.25" customHeight="1">
      <c r="B515" s="163"/>
      <c r="C515" s="184"/>
      <c r="D515" s="163"/>
      <c r="E515" s="155"/>
      <c r="F515" s="155"/>
      <c r="G515" s="155"/>
      <c r="H515" s="155"/>
      <c r="I515" s="155"/>
      <c r="J515" s="156"/>
      <c r="K515" s="156"/>
      <c r="L515" s="156"/>
      <c r="M515" s="156"/>
      <c r="N515" s="156"/>
      <c r="O515" s="156"/>
      <c r="P515" s="156"/>
      <c r="Q515" s="156"/>
      <c r="R515" s="4"/>
      <c r="S515" s="157"/>
    </row>
    <row r="516" spans="2:19" ht="17.25" customHeight="1">
      <c r="B516" s="162"/>
      <c r="C516" s="185"/>
      <c r="D516" s="900"/>
      <c r="E516" s="158"/>
      <c r="F516" s="158"/>
      <c r="G516" s="158"/>
      <c r="H516" s="158"/>
      <c r="I516" s="158"/>
      <c r="J516" s="159"/>
      <c r="K516" s="159"/>
      <c r="L516" s="159"/>
      <c r="M516" s="159"/>
      <c r="N516" s="159"/>
      <c r="O516" s="159"/>
      <c r="P516" s="159"/>
      <c r="Q516" s="159"/>
      <c r="R516" s="19">
        <f>SUM(E515:Q516)</f>
        <v>0</v>
      </c>
      <c r="S516" s="5" t="s">
        <v>142</v>
      </c>
    </row>
    <row r="517" spans="2:19" ht="17.25" customHeight="1">
      <c r="B517" s="163"/>
      <c r="C517" s="184"/>
      <c r="D517" s="184"/>
      <c r="E517" s="583"/>
      <c r="F517" s="583"/>
      <c r="G517" s="583"/>
      <c r="H517" s="583"/>
      <c r="I517" s="583"/>
      <c r="J517" s="593"/>
      <c r="K517" s="593"/>
      <c r="L517" s="583"/>
      <c r="M517" s="583"/>
      <c r="N517" s="583"/>
      <c r="O517" s="583"/>
      <c r="P517" s="583"/>
      <c r="Q517" s="583"/>
      <c r="R517" s="184"/>
      <c r="S517" s="598"/>
    </row>
    <row r="518" spans="2:19" ht="17.25" customHeight="1">
      <c r="B518" s="162"/>
      <c r="C518" s="185"/>
      <c r="D518" s="185"/>
      <c r="E518" s="19"/>
      <c r="F518" s="594"/>
      <c r="G518" s="582"/>
      <c r="H518" s="595"/>
      <c r="I518" s="594"/>
      <c r="J518" s="595"/>
      <c r="K518" s="595"/>
      <c r="L518" s="594"/>
      <c r="M518" s="594"/>
      <c r="N518" s="594"/>
      <c r="O518" s="594"/>
      <c r="P518" s="594"/>
      <c r="Q518" s="594"/>
      <c r="R518" s="19">
        <f>SUM(E517:Q518)</f>
        <v>0</v>
      </c>
      <c r="S518" s="5" t="s">
        <v>142</v>
      </c>
    </row>
    <row r="519" spans="2:19" ht="17.25" customHeight="1">
      <c r="B519" s="163"/>
      <c r="C519" s="184"/>
      <c r="D519" s="184"/>
      <c r="E519" s="155"/>
      <c r="F519" s="155"/>
      <c r="G519" s="155"/>
      <c r="H519" s="155"/>
      <c r="I519" s="155"/>
      <c r="J519" s="156"/>
      <c r="K519" s="156"/>
      <c r="L519" s="156"/>
      <c r="M519" s="156"/>
      <c r="N519" s="156"/>
      <c r="O519" s="156"/>
      <c r="P519" s="156"/>
      <c r="Q519" s="156"/>
      <c r="R519" s="4"/>
      <c r="S519" s="157"/>
    </row>
    <row r="520" spans="2:19" ht="17.25" customHeight="1">
      <c r="B520" s="162"/>
      <c r="C520" s="185"/>
      <c r="D520" s="185"/>
      <c r="E520" s="158"/>
      <c r="F520" s="158"/>
      <c r="G520" s="158"/>
      <c r="H520" s="158"/>
      <c r="I520" s="158"/>
      <c r="J520" s="159"/>
      <c r="K520" s="159"/>
      <c r="L520" s="159"/>
      <c r="M520" s="159"/>
      <c r="N520" s="159"/>
      <c r="O520" s="159"/>
      <c r="P520" s="159"/>
      <c r="Q520" s="159"/>
      <c r="R520" s="19">
        <f>SUM(E519:Q520)</f>
        <v>0</v>
      </c>
      <c r="S520" s="5" t="s">
        <v>142</v>
      </c>
    </row>
    <row r="521" spans="2:19" ht="17.25" customHeight="1">
      <c r="B521" s="163"/>
      <c r="C521" s="184"/>
      <c r="D521" s="184"/>
      <c r="E521" s="155"/>
      <c r="F521" s="155"/>
      <c r="G521" s="155"/>
      <c r="H521" s="155"/>
      <c r="I521" s="155"/>
      <c r="J521" s="156"/>
      <c r="K521" s="156"/>
      <c r="L521" s="155"/>
      <c r="M521" s="155"/>
      <c r="N521" s="155"/>
      <c r="O521" s="155"/>
      <c r="P521" s="155"/>
      <c r="Q521" s="155"/>
      <c r="R521" s="4"/>
      <c r="S521" s="157"/>
    </row>
    <row r="522" spans="2:19" ht="17.25" customHeight="1">
      <c r="B522" s="162"/>
      <c r="C522" s="899"/>
      <c r="D522" s="900"/>
      <c r="E522" s="158"/>
      <c r="F522" s="158"/>
      <c r="G522" s="158"/>
      <c r="H522" s="158"/>
      <c r="I522" s="158"/>
      <c r="J522" s="159"/>
      <c r="K522" s="159"/>
      <c r="L522" s="158"/>
      <c r="M522" s="158"/>
      <c r="N522" s="158"/>
      <c r="O522" s="158"/>
      <c r="P522" s="158"/>
      <c r="Q522" s="158"/>
      <c r="R522" s="19">
        <f>SUM(E521:Q522)</f>
        <v>0</v>
      </c>
      <c r="S522" s="5" t="s">
        <v>105</v>
      </c>
    </row>
    <row r="523" spans="2:19" ht="17.25" customHeight="1">
      <c r="B523" s="163"/>
      <c r="C523" s="4"/>
      <c r="D523" s="4"/>
      <c r="E523" s="149"/>
      <c r="F523" s="17"/>
      <c r="G523" s="17"/>
      <c r="H523" s="17"/>
      <c r="I523" s="17"/>
      <c r="J523" s="18"/>
      <c r="K523" s="18"/>
      <c r="L523" s="17"/>
      <c r="M523" s="17"/>
      <c r="N523" s="17"/>
      <c r="O523" s="17"/>
      <c r="P523" s="17"/>
      <c r="Q523" s="17"/>
      <c r="R523" s="184"/>
      <c r="S523" s="598"/>
    </row>
    <row r="524" spans="2:19" ht="17.25" customHeight="1">
      <c r="B524" s="162"/>
      <c r="C524" s="7"/>
      <c r="D524" s="597"/>
      <c r="E524" s="151"/>
      <c r="F524" s="19"/>
      <c r="G524" s="19"/>
      <c r="H524" s="19"/>
      <c r="I524" s="19"/>
      <c r="J524" s="20"/>
      <c r="K524" s="20"/>
      <c r="L524" s="19"/>
      <c r="M524" s="19"/>
      <c r="N524" s="19"/>
      <c r="O524" s="19"/>
      <c r="P524" s="19"/>
      <c r="Q524" s="19"/>
      <c r="R524" s="19">
        <f>SUM(E523:Q524)</f>
        <v>0</v>
      </c>
      <c r="S524" s="590" t="s">
        <v>105</v>
      </c>
    </row>
    <row r="525" spans="2:19" ht="17.25" customHeight="1">
      <c r="B525" s="163"/>
      <c r="C525" s="184"/>
      <c r="D525" s="184"/>
      <c r="E525" s="583"/>
      <c r="F525" s="583"/>
      <c r="G525" s="583"/>
      <c r="H525" s="583"/>
      <c r="I525" s="583"/>
      <c r="J525" s="593"/>
      <c r="K525" s="593"/>
      <c r="L525" s="583"/>
      <c r="M525" s="583"/>
      <c r="N525" s="583"/>
      <c r="O525" s="583"/>
      <c r="P525" s="583"/>
      <c r="Q525" s="583"/>
      <c r="R525" s="184"/>
      <c r="S525" s="598"/>
    </row>
    <row r="526" spans="2:19" ht="17.25" customHeight="1">
      <c r="B526" s="162"/>
      <c r="C526" s="185"/>
      <c r="D526" s="185"/>
      <c r="E526" s="19"/>
      <c r="F526" s="594"/>
      <c r="G526" s="582"/>
      <c r="H526" s="595"/>
      <c r="I526" s="594"/>
      <c r="J526" s="595"/>
      <c r="K526" s="595"/>
      <c r="L526" s="594"/>
      <c r="M526" s="594"/>
      <c r="N526" s="594"/>
      <c r="O526" s="594"/>
      <c r="P526" s="594"/>
      <c r="Q526" s="594"/>
      <c r="R526" s="19">
        <f>SUM(E525:Q526)</f>
        <v>0</v>
      </c>
      <c r="S526" s="590" t="s">
        <v>105</v>
      </c>
    </row>
    <row r="527" spans="2:19" ht="17.25" customHeight="1">
      <c r="B527" s="163"/>
      <c r="C527" s="184"/>
      <c r="D527" s="184"/>
      <c r="E527" s="17"/>
      <c r="F527" s="155"/>
      <c r="G527" s="155"/>
      <c r="H527" s="155"/>
      <c r="I527" s="155"/>
      <c r="J527" s="156"/>
      <c r="K527" s="156"/>
      <c r="L527" s="155"/>
      <c r="M527" s="155"/>
      <c r="N527" s="155"/>
      <c r="O527" s="155"/>
      <c r="P527" s="155"/>
      <c r="Q527" s="155"/>
      <c r="R527" s="4"/>
      <c r="S527" s="157"/>
    </row>
    <row r="528" spans="2:19" ht="17.25" customHeight="1">
      <c r="B528" s="162"/>
      <c r="C528" s="185"/>
      <c r="D528" s="185"/>
      <c r="E528" s="19"/>
      <c r="F528" s="158"/>
      <c r="G528" s="158"/>
      <c r="H528" s="158"/>
      <c r="I528" s="158"/>
      <c r="J528" s="159"/>
      <c r="K528" s="159"/>
      <c r="L528" s="158"/>
      <c r="M528" s="158"/>
      <c r="N528" s="158"/>
      <c r="O528" s="158"/>
      <c r="P528" s="158"/>
      <c r="Q528" s="158"/>
      <c r="R528" s="19">
        <f>SUM(E527:Q528)</f>
        <v>0</v>
      </c>
      <c r="S528" s="5" t="s">
        <v>105</v>
      </c>
    </row>
    <row r="529" spans="2:19" ht="17.25" customHeight="1">
      <c r="B529" s="163"/>
      <c r="C529" s="163"/>
      <c r="D529" s="178"/>
      <c r="E529" s="179"/>
      <c r="F529" s="181"/>
      <c r="G529" s="179"/>
      <c r="H529" s="181"/>
      <c r="I529" s="179"/>
      <c r="J529" s="181"/>
      <c r="K529" s="181"/>
      <c r="L529" s="155"/>
      <c r="M529" s="155"/>
      <c r="N529" s="155"/>
      <c r="O529" s="155"/>
      <c r="P529" s="155"/>
      <c r="Q529" s="155"/>
      <c r="R529" s="4"/>
      <c r="S529" s="6"/>
    </row>
    <row r="530" spans="2:19" ht="17.25" customHeight="1">
      <c r="B530" s="162"/>
      <c r="C530" s="180"/>
      <c r="D530" s="180"/>
      <c r="E530" s="331"/>
      <c r="F530" s="182"/>
      <c r="G530" s="331"/>
      <c r="H530" s="182"/>
      <c r="I530" s="331"/>
      <c r="J530" s="182"/>
      <c r="K530" s="182"/>
      <c r="L530" s="158"/>
      <c r="M530" s="158"/>
      <c r="N530" s="158"/>
      <c r="O530" s="158"/>
      <c r="P530" s="158"/>
      <c r="Q530" s="158"/>
      <c r="R530" s="19">
        <f>SUM(E529:Q530)</f>
        <v>0</v>
      </c>
      <c r="S530" s="5" t="s">
        <v>105</v>
      </c>
    </row>
    <row r="531" spans="2:19" ht="17.25" customHeight="1">
      <c r="B531" s="163"/>
      <c r="C531" s="163"/>
      <c r="D531" s="163"/>
      <c r="E531" s="155"/>
      <c r="F531" s="155"/>
      <c r="G531" s="155"/>
      <c r="H531" s="155"/>
      <c r="I531" s="155"/>
      <c r="J531" s="155"/>
      <c r="K531" s="156"/>
      <c r="L531" s="156"/>
      <c r="M531" s="156"/>
      <c r="N531" s="156"/>
      <c r="O531" s="156"/>
      <c r="P531" s="156"/>
      <c r="Q531" s="156"/>
      <c r="R531" s="163"/>
      <c r="S531" s="157"/>
    </row>
    <row r="532" spans="2:19" ht="17.25" customHeight="1">
      <c r="B532" s="162"/>
      <c r="C532" s="185"/>
      <c r="D532" s="322"/>
      <c r="E532" s="158"/>
      <c r="F532" s="158"/>
      <c r="G532" s="158"/>
      <c r="H532" s="158"/>
      <c r="I532" s="158"/>
      <c r="J532" s="159"/>
      <c r="K532" s="159"/>
      <c r="L532" s="159"/>
      <c r="M532" s="159"/>
      <c r="N532" s="159"/>
      <c r="O532" s="159"/>
      <c r="P532" s="159"/>
      <c r="Q532" s="159"/>
      <c r="R532" s="162"/>
      <c r="S532" s="160"/>
    </row>
    <row r="533" spans="2:19" ht="17.25" customHeight="1">
      <c r="B533" s="163"/>
      <c r="C533" s="184"/>
      <c r="D533" s="163"/>
      <c r="E533" s="155"/>
      <c r="F533" s="155"/>
      <c r="G533" s="155"/>
      <c r="H533" s="155"/>
      <c r="I533" s="155"/>
      <c r="J533" s="156"/>
      <c r="K533" s="156"/>
      <c r="L533" s="156"/>
      <c r="M533" s="156"/>
      <c r="N533" s="156"/>
      <c r="O533" s="156"/>
      <c r="P533" s="156"/>
      <c r="Q533" s="156"/>
      <c r="R533" s="4"/>
      <c r="S533" s="157"/>
    </row>
    <row r="534" spans="2:19" ht="17.25" customHeight="1">
      <c r="B534" s="162"/>
      <c r="C534" s="185"/>
      <c r="D534" s="900"/>
      <c r="E534" s="158"/>
      <c r="F534" s="158"/>
      <c r="G534" s="158"/>
      <c r="H534" s="158"/>
      <c r="I534" s="158"/>
      <c r="J534" s="159"/>
      <c r="K534" s="159"/>
      <c r="L534" s="159"/>
      <c r="M534" s="159"/>
      <c r="N534" s="159"/>
      <c r="O534" s="159"/>
      <c r="P534" s="159"/>
      <c r="Q534" s="159"/>
      <c r="R534" s="19">
        <f>SUM(E533:Q534)</f>
        <v>0</v>
      </c>
      <c r="S534" s="5" t="s">
        <v>142</v>
      </c>
    </row>
    <row r="535" spans="2:19" ht="17.25" customHeight="1">
      <c r="B535" s="163"/>
      <c r="C535" s="184"/>
      <c r="D535" s="184"/>
      <c r="E535" s="583"/>
      <c r="F535" s="583"/>
      <c r="G535" s="583"/>
      <c r="H535" s="583"/>
      <c r="I535" s="583"/>
      <c r="J535" s="593"/>
      <c r="K535" s="593"/>
      <c r="L535" s="583"/>
      <c r="M535" s="583"/>
      <c r="N535" s="583"/>
      <c r="O535" s="583"/>
      <c r="P535" s="583"/>
      <c r="Q535" s="583"/>
      <c r="R535" s="184"/>
      <c r="S535" s="598"/>
    </row>
    <row r="536" spans="2:19" ht="17.25" customHeight="1">
      <c r="B536" s="162"/>
      <c r="C536" s="185"/>
      <c r="D536" s="185"/>
      <c r="E536" s="19"/>
      <c r="F536" s="594"/>
      <c r="G536" s="582"/>
      <c r="H536" s="595"/>
      <c r="I536" s="594"/>
      <c r="J536" s="595"/>
      <c r="K536" s="595"/>
      <c r="L536" s="594"/>
      <c r="M536" s="594"/>
      <c r="N536" s="594"/>
      <c r="O536" s="594"/>
      <c r="P536" s="594"/>
      <c r="Q536" s="594"/>
      <c r="R536" s="19">
        <f>SUM(E535:Q536)</f>
        <v>0</v>
      </c>
      <c r="S536" s="5" t="s">
        <v>142</v>
      </c>
    </row>
    <row r="537" spans="2:19" ht="17.25" customHeight="1">
      <c r="B537" s="163"/>
      <c r="C537" s="184"/>
      <c r="D537" s="184"/>
      <c r="E537" s="155"/>
      <c r="F537" s="155"/>
      <c r="G537" s="155"/>
      <c r="H537" s="155"/>
      <c r="I537" s="155"/>
      <c r="J537" s="156"/>
      <c r="K537" s="156"/>
      <c r="L537" s="156"/>
      <c r="M537" s="156"/>
      <c r="N537" s="156"/>
      <c r="O537" s="156"/>
      <c r="P537" s="156"/>
      <c r="Q537" s="156"/>
      <c r="R537" s="4"/>
      <c r="S537" s="157"/>
    </row>
    <row r="538" spans="2:19" ht="17.25" customHeight="1">
      <c r="B538" s="162"/>
      <c r="C538" s="185"/>
      <c r="D538" s="185"/>
      <c r="E538" s="158"/>
      <c r="F538" s="158"/>
      <c r="G538" s="158"/>
      <c r="H538" s="158"/>
      <c r="I538" s="158"/>
      <c r="J538" s="159"/>
      <c r="K538" s="159"/>
      <c r="L538" s="159"/>
      <c r="M538" s="159"/>
      <c r="N538" s="159"/>
      <c r="O538" s="159"/>
      <c r="P538" s="159"/>
      <c r="Q538" s="159"/>
      <c r="R538" s="19">
        <f>SUM(E537:Q538)</f>
        <v>0</v>
      </c>
      <c r="S538" s="5" t="s">
        <v>142</v>
      </c>
    </row>
    <row r="539" spans="2:19" ht="17.25" customHeight="1">
      <c r="B539" s="4"/>
      <c r="C539" s="184"/>
      <c r="D539" s="184"/>
      <c r="E539" s="155"/>
      <c r="F539" s="155"/>
      <c r="G539" s="155"/>
      <c r="H539" s="155"/>
      <c r="I539" s="155"/>
      <c r="J539" s="156"/>
      <c r="K539" s="156"/>
      <c r="L539" s="155"/>
      <c r="M539" s="155"/>
      <c r="N539" s="155"/>
      <c r="O539" s="155"/>
      <c r="P539" s="155"/>
      <c r="Q539" s="155"/>
      <c r="R539" s="4"/>
      <c r="S539" s="157"/>
    </row>
    <row r="540" spans="2:19" ht="17.25" customHeight="1">
      <c r="B540" s="162"/>
      <c r="C540" s="899"/>
      <c r="D540" s="900"/>
      <c r="E540" s="158"/>
      <c r="F540" s="158"/>
      <c r="G540" s="158"/>
      <c r="H540" s="158"/>
      <c r="I540" s="158"/>
      <c r="J540" s="159"/>
      <c r="K540" s="159"/>
      <c r="L540" s="158"/>
      <c r="M540" s="158"/>
      <c r="N540" s="158"/>
      <c r="O540" s="158"/>
      <c r="P540" s="158"/>
      <c r="Q540" s="158"/>
      <c r="R540" s="19">
        <f>SUM(E539:Q540)</f>
        <v>0</v>
      </c>
      <c r="S540" s="5" t="s">
        <v>105</v>
      </c>
    </row>
    <row r="541" spans="2:19" ht="17.25" customHeight="1">
      <c r="B541" s="163"/>
      <c r="C541" s="4"/>
      <c r="D541" s="4"/>
      <c r="E541" s="149"/>
      <c r="F541" s="17"/>
      <c r="G541" s="17"/>
      <c r="H541" s="17"/>
      <c r="I541" s="17"/>
      <c r="J541" s="18"/>
      <c r="K541" s="18"/>
      <c r="L541" s="17"/>
      <c r="M541" s="17"/>
      <c r="N541" s="17"/>
      <c r="O541" s="17"/>
      <c r="P541" s="17"/>
      <c r="Q541" s="17"/>
      <c r="R541" s="184"/>
      <c r="S541" s="598"/>
    </row>
    <row r="542" spans="2:19" ht="17.25" customHeight="1">
      <c r="B542" s="162"/>
      <c r="C542" s="7"/>
      <c r="D542" s="597"/>
      <c r="E542" s="151"/>
      <c r="F542" s="19"/>
      <c r="G542" s="19"/>
      <c r="H542" s="19"/>
      <c r="I542" s="19"/>
      <c r="J542" s="20"/>
      <c r="K542" s="20"/>
      <c r="L542" s="19"/>
      <c r="M542" s="19"/>
      <c r="N542" s="19"/>
      <c r="O542" s="19"/>
      <c r="P542" s="19"/>
      <c r="Q542" s="19"/>
      <c r="R542" s="19">
        <f>SUM(E541:Q542)</f>
        <v>0</v>
      </c>
      <c r="S542" s="590" t="s">
        <v>105</v>
      </c>
    </row>
    <row r="543" spans="2:19" ht="17.25" customHeight="1">
      <c r="B543" s="163"/>
      <c r="C543" s="184"/>
      <c r="D543" s="184"/>
      <c r="E543" s="583"/>
      <c r="F543" s="583"/>
      <c r="G543" s="583"/>
      <c r="H543" s="583"/>
      <c r="I543" s="583"/>
      <c r="J543" s="593"/>
      <c r="K543" s="593"/>
      <c r="L543" s="583"/>
      <c r="M543" s="583"/>
      <c r="N543" s="583"/>
      <c r="O543" s="583"/>
      <c r="P543" s="583"/>
      <c r="Q543" s="583"/>
      <c r="R543" s="184"/>
      <c r="S543" s="598"/>
    </row>
    <row r="544" spans="2:19" ht="17.25" customHeight="1">
      <c r="B544" s="162"/>
      <c r="C544" s="185"/>
      <c r="D544" s="185"/>
      <c r="E544" s="19"/>
      <c r="F544" s="594"/>
      <c r="G544" s="582"/>
      <c r="H544" s="595"/>
      <c r="I544" s="594"/>
      <c r="J544" s="595"/>
      <c r="K544" s="595"/>
      <c r="L544" s="594"/>
      <c r="M544" s="594"/>
      <c r="N544" s="594"/>
      <c r="O544" s="594"/>
      <c r="P544" s="594"/>
      <c r="Q544" s="594"/>
      <c r="R544" s="19">
        <f>SUM(E543:Q544)</f>
        <v>0</v>
      </c>
      <c r="S544" s="590" t="s">
        <v>105</v>
      </c>
    </row>
    <row r="545" spans="2:19" ht="17.25" customHeight="1">
      <c r="B545" s="163"/>
      <c r="C545" s="184"/>
      <c r="D545" s="184"/>
      <c r="E545" s="17"/>
      <c r="F545" s="155"/>
      <c r="G545" s="155"/>
      <c r="H545" s="155"/>
      <c r="I545" s="155"/>
      <c r="J545" s="156"/>
      <c r="K545" s="156"/>
      <c r="L545" s="155"/>
      <c r="M545" s="155"/>
      <c r="N545" s="155"/>
      <c r="O545" s="155"/>
      <c r="P545" s="155"/>
      <c r="Q545" s="155"/>
      <c r="R545" s="4"/>
      <c r="S545" s="157"/>
    </row>
    <row r="546" spans="2:19" ht="17.25" customHeight="1">
      <c r="B546" s="162"/>
      <c r="C546" s="185"/>
      <c r="D546" s="185"/>
      <c r="E546" s="19"/>
      <c r="F546" s="158"/>
      <c r="G546" s="158"/>
      <c r="H546" s="158"/>
      <c r="I546" s="158"/>
      <c r="J546" s="159"/>
      <c r="K546" s="159"/>
      <c r="L546" s="158"/>
      <c r="M546" s="158"/>
      <c r="N546" s="158"/>
      <c r="O546" s="158"/>
      <c r="P546" s="158"/>
      <c r="Q546" s="158"/>
      <c r="R546" s="19">
        <f>SUM(E545:Q546)</f>
        <v>0</v>
      </c>
      <c r="S546" s="5" t="s">
        <v>105</v>
      </c>
    </row>
    <row r="547" spans="2:19" ht="17.25" customHeight="1">
      <c r="B547" s="163"/>
      <c r="C547" s="163"/>
      <c r="D547" s="178"/>
      <c r="E547" s="179"/>
      <c r="F547" s="181"/>
      <c r="G547" s="179"/>
      <c r="H547" s="181"/>
      <c r="I547" s="179"/>
      <c r="J547" s="181"/>
      <c r="K547" s="181"/>
      <c r="L547" s="155"/>
      <c r="M547" s="155"/>
      <c r="N547" s="155"/>
      <c r="O547" s="155"/>
      <c r="P547" s="155"/>
      <c r="Q547" s="155"/>
      <c r="R547" s="4"/>
      <c r="S547" s="6"/>
    </row>
    <row r="548" spans="2:19" ht="17.25" customHeight="1">
      <c r="B548" s="162"/>
      <c r="C548" s="180"/>
      <c r="D548" s="180"/>
      <c r="E548" s="331"/>
      <c r="F548" s="182"/>
      <c r="G548" s="331"/>
      <c r="H548" s="182"/>
      <c r="I548" s="331"/>
      <c r="J548" s="182"/>
      <c r="K548" s="182"/>
      <c r="L548" s="158"/>
      <c r="M548" s="158"/>
      <c r="N548" s="158"/>
      <c r="O548" s="158"/>
      <c r="P548" s="158"/>
      <c r="Q548" s="158"/>
      <c r="R548" s="19">
        <f>SUM(E547:Q548)</f>
        <v>0</v>
      </c>
      <c r="S548" s="5" t="s">
        <v>105</v>
      </c>
    </row>
    <row r="549" spans="2:19" ht="17.25" customHeight="1">
      <c r="B549" s="163"/>
      <c r="C549" s="163"/>
      <c r="D549" s="163"/>
      <c r="E549" s="155"/>
      <c r="F549" s="155"/>
      <c r="G549" s="155"/>
      <c r="H549" s="155"/>
      <c r="I549" s="155"/>
      <c r="J549" s="155"/>
      <c r="K549" s="156"/>
      <c r="L549" s="156"/>
      <c r="M549" s="156"/>
      <c r="N549" s="156"/>
      <c r="O549" s="156"/>
      <c r="P549" s="156"/>
      <c r="Q549" s="156"/>
      <c r="R549" s="163"/>
      <c r="S549" s="157"/>
    </row>
    <row r="550" spans="2:19" ht="17.25" customHeight="1">
      <c r="B550" s="162"/>
      <c r="C550" s="185"/>
      <c r="D550" s="322"/>
      <c r="E550" s="158"/>
      <c r="F550" s="158"/>
      <c r="G550" s="158"/>
      <c r="H550" s="158"/>
      <c r="I550" s="158"/>
      <c r="J550" s="159"/>
      <c r="K550" s="159"/>
      <c r="L550" s="159"/>
      <c r="M550" s="159"/>
      <c r="N550" s="159"/>
      <c r="O550" s="159"/>
      <c r="P550" s="159"/>
      <c r="Q550" s="159"/>
      <c r="R550" s="162"/>
      <c r="S550" s="160"/>
    </row>
    <row r="551" spans="2:19" ht="17.25" customHeight="1">
      <c r="B551" s="163"/>
      <c r="C551" s="184"/>
      <c r="D551" s="163"/>
      <c r="E551" s="155"/>
      <c r="F551" s="155"/>
      <c r="G551" s="155"/>
      <c r="H551" s="155"/>
      <c r="I551" s="155"/>
      <c r="J551" s="156"/>
      <c r="K551" s="156"/>
      <c r="L551" s="156"/>
      <c r="M551" s="156"/>
      <c r="N551" s="156"/>
      <c r="O551" s="156"/>
      <c r="P551" s="156"/>
      <c r="Q551" s="156"/>
      <c r="R551" s="4"/>
      <c r="S551" s="157"/>
    </row>
    <row r="552" spans="2:19" ht="17.25" customHeight="1">
      <c r="B552" s="162"/>
      <c r="C552" s="185"/>
      <c r="D552" s="900"/>
      <c r="E552" s="158"/>
      <c r="F552" s="158"/>
      <c r="G552" s="158"/>
      <c r="H552" s="158"/>
      <c r="I552" s="158"/>
      <c r="J552" s="159"/>
      <c r="K552" s="159"/>
      <c r="L552" s="159"/>
      <c r="M552" s="159"/>
      <c r="N552" s="159"/>
      <c r="O552" s="159"/>
      <c r="P552" s="159"/>
      <c r="Q552" s="159"/>
      <c r="R552" s="19">
        <f>SUM(E551:Q552)</f>
        <v>0</v>
      </c>
      <c r="S552" s="5" t="s">
        <v>142</v>
      </c>
    </row>
    <row r="553" spans="2:19" ht="17.25" customHeight="1">
      <c r="B553" s="163"/>
      <c r="C553" s="184"/>
      <c r="D553" s="184"/>
      <c r="E553" s="583"/>
      <c r="F553" s="583"/>
      <c r="G553" s="583"/>
      <c r="H553" s="583"/>
      <c r="I553" s="583"/>
      <c r="J553" s="593"/>
      <c r="K553" s="593"/>
      <c r="L553" s="583"/>
      <c r="M553" s="583"/>
      <c r="N553" s="583"/>
      <c r="O553" s="583"/>
      <c r="P553" s="583"/>
      <c r="Q553" s="583"/>
      <c r="R553" s="184"/>
      <c r="S553" s="598"/>
    </row>
    <row r="554" spans="2:19" ht="17.25" customHeight="1">
      <c r="B554" s="162"/>
      <c r="C554" s="185"/>
      <c r="D554" s="185"/>
      <c r="E554" s="19"/>
      <c r="F554" s="594"/>
      <c r="G554" s="582"/>
      <c r="H554" s="595"/>
      <c r="I554" s="594"/>
      <c r="J554" s="595"/>
      <c r="K554" s="595"/>
      <c r="L554" s="594"/>
      <c r="M554" s="594"/>
      <c r="N554" s="594"/>
      <c r="O554" s="594"/>
      <c r="P554" s="594"/>
      <c r="Q554" s="594"/>
      <c r="R554" s="19">
        <f>SUM(E553:Q554)</f>
        <v>0</v>
      </c>
      <c r="S554" s="5" t="s">
        <v>142</v>
      </c>
    </row>
    <row r="555" spans="2:19" ht="17.25" customHeight="1">
      <c r="B555" s="163"/>
      <c r="C555" s="184"/>
      <c r="D555" s="184"/>
      <c r="E555" s="155"/>
      <c r="F555" s="155"/>
      <c r="G555" s="155"/>
      <c r="H555" s="155"/>
      <c r="I555" s="155"/>
      <c r="J555" s="156"/>
      <c r="K555" s="156"/>
      <c r="L555" s="156"/>
      <c r="M555" s="156"/>
      <c r="N555" s="156"/>
      <c r="O555" s="156"/>
      <c r="P555" s="156"/>
      <c r="Q555" s="156"/>
      <c r="R555" s="4"/>
      <c r="S555" s="157"/>
    </row>
    <row r="556" spans="2:19" ht="17.25" customHeight="1">
      <c r="B556" s="162"/>
      <c r="C556" s="185"/>
      <c r="D556" s="185"/>
      <c r="E556" s="158"/>
      <c r="F556" s="158"/>
      <c r="G556" s="158"/>
      <c r="H556" s="158"/>
      <c r="I556" s="158"/>
      <c r="J556" s="159"/>
      <c r="K556" s="159"/>
      <c r="L556" s="159"/>
      <c r="M556" s="159"/>
      <c r="N556" s="159"/>
      <c r="O556" s="159"/>
      <c r="P556" s="159"/>
      <c r="Q556" s="159"/>
      <c r="R556" s="19">
        <f>SUM(E555:Q556)</f>
        <v>0</v>
      </c>
      <c r="S556" s="5" t="s">
        <v>142</v>
      </c>
    </row>
    <row r="557" spans="2:19" ht="17.25" customHeight="1">
      <c r="B557" s="163"/>
      <c r="C557" s="184"/>
      <c r="D557" s="184"/>
      <c r="E557" s="155"/>
      <c r="F557" s="155"/>
      <c r="G557" s="155"/>
      <c r="H557" s="155"/>
      <c r="I557" s="155"/>
      <c r="J557" s="156"/>
      <c r="K557" s="156"/>
      <c r="L557" s="155"/>
      <c r="M557" s="155"/>
      <c r="N557" s="155"/>
      <c r="O557" s="155"/>
      <c r="P557" s="155"/>
      <c r="Q557" s="155"/>
      <c r="R557" s="4"/>
      <c r="S557" s="157"/>
    </row>
    <row r="558" spans="2:19" ht="17.25" customHeight="1">
      <c r="B558" s="162"/>
      <c r="C558" s="899"/>
      <c r="D558" s="900"/>
      <c r="E558" s="158"/>
      <c r="F558" s="158"/>
      <c r="G558" s="158"/>
      <c r="H558" s="158"/>
      <c r="I558" s="158"/>
      <c r="J558" s="159"/>
      <c r="K558" s="159"/>
      <c r="L558" s="158"/>
      <c r="M558" s="158"/>
      <c r="N558" s="158"/>
      <c r="O558" s="158"/>
      <c r="P558" s="158"/>
      <c r="Q558" s="158"/>
      <c r="R558" s="19">
        <f>SUM(E557:Q558)</f>
        <v>0</v>
      </c>
      <c r="S558" s="5" t="s">
        <v>105</v>
      </c>
    </row>
    <row r="559" spans="2:19" ht="17.25" customHeight="1">
      <c r="B559" s="163"/>
      <c r="C559" s="4"/>
      <c r="D559" s="4"/>
      <c r="E559" s="149"/>
      <c r="F559" s="17"/>
      <c r="G559" s="17"/>
      <c r="H559" s="17"/>
      <c r="I559" s="17"/>
      <c r="J559" s="18"/>
      <c r="K559" s="18"/>
      <c r="L559" s="17"/>
      <c r="M559" s="17"/>
      <c r="N559" s="17"/>
      <c r="O559" s="17"/>
      <c r="P559" s="17"/>
      <c r="Q559" s="17"/>
      <c r="R559" s="184"/>
      <c r="S559" s="598"/>
    </row>
    <row r="560" spans="2:19" ht="17.25" customHeight="1">
      <c r="B560" s="162"/>
      <c r="C560" s="7"/>
      <c r="D560" s="597"/>
      <c r="E560" s="151"/>
      <c r="F560" s="19"/>
      <c r="G560" s="19"/>
      <c r="H560" s="19"/>
      <c r="I560" s="19"/>
      <c r="J560" s="20"/>
      <c r="K560" s="20"/>
      <c r="L560" s="19"/>
      <c r="M560" s="19"/>
      <c r="N560" s="19"/>
      <c r="O560" s="19"/>
      <c r="P560" s="19"/>
      <c r="Q560" s="19"/>
      <c r="R560" s="19">
        <f>SUM(E559:Q560)</f>
        <v>0</v>
      </c>
      <c r="S560" s="590" t="s">
        <v>105</v>
      </c>
    </row>
    <row r="561" spans="1:20" ht="17.25" customHeight="1">
      <c r="B561" s="163"/>
      <c r="C561" s="184"/>
      <c r="D561" s="184"/>
      <c r="E561" s="583"/>
      <c r="F561" s="583"/>
      <c r="G561" s="583"/>
      <c r="H561" s="583"/>
      <c r="I561" s="583"/>
      <c r="J561" s="593"/>
      <c r="K561" s="593"/>
      <c r="L561" s="583"/>
      <c r="M561" s="583"/>
      <c r="N561" s="583"/>
      <c r="O561" s="583"/>
      <c r="P561" s="583"/>
      <c r="Q561" s="583"/>
      <c r="R561" s="184"/>
      <c r="S561" s="598"/>
    </row>
    <row r="562" spans="1:20" ht="17.25" customHeight="1">
      <c r="B562" s="162"/>
      <c r="C562" s="185"/>
      <c r="D562" s="185"/>
      <c r="E562" s="19"/>
      <c r="F562" s="594"/>
      <c r="G562" s="582"/>
      <c r="H562" s="595"/>
      <c r="I562" s="594"/>
      <c r="J562" s="595"/>
      <c r="K562" s="595"/>
      <c r="L562" s="594"/>
      <c r="M562" s="594"/>
      <c r="N562" s="594"/>
      <c r="O562" s="594"/>
      <c r="P562" s="594"/>
      <c r="Q562" s="594"/>
      <c r="R562" s="19">
        <f>SUM(E561:Q562)</f>
        <v>0</v>
      </c>
      <c r="S562" s="590" t="s">
        <v>105</v>
      </c>
    </row>
    <row r="563" spans="1:20" ht="17.25" customHeight="1">
      <c r="B563" s="163"/>
      <c r="C563" s="184"/>
      <c r="D563" s="184"/>
      <c r="E563" s="17"/>
      <c r="F563" s="155"/>
      <c r="G563" s="155"/>
      <c r="H563" s="155"/>
      <c r="I563" s="155"/>
      <c r="J563" s="156"/>
      <c r="K563" s="156"/>
      <c r="L563" s="155"/>
      <c r="M563" s="155"/>
      <c r="N563" s="155"/>
      <c r="O563" s="155"/>
      <c r="P563" s="155"/>
      <c r="Q563" s="155"/>
      <c r="R563" s="4"/>
      <c r="S563" s="157"/>
    </row>
    <row r="564" spans="1:20" ht="17.25" customHeight="1">
      <c r="B564" s="162"/>
      <c r="C564" s="185"/>
      <c r="D564" s="185"/>
      <c r="E564" s="19"/>
      <c r="F564" s="158"/>
      <c r="G564" s="158"/>
      <c r="H564" s="158"/>
      <c r="I564" s="158"/>
      <c r="J564" s="159"/>
      <c r="K564" s="159"/>
      <c r="L564" s="158"/>
      <c r="M564" s="158"/>
      <c r="N564" s="158"/>
      <c r="O564" s="158"/>
      <c r="P564" s="158"/>
      <c r="Q564" s="158"/>
      <c r="R564" s="19">
        <f>SUM(E563:Q564)</f>
        <v>0</v>
      </c>
      <c r="S564" s="5" t="s">
        <v>105</v>
      </c>
    </row>
    <row r="565" spans="1:20" ht="17.25" customHeight="1">
      <c r="B565" s="163"/>
      <c r="C565" s="163"/>
      <c r="D565" s="178"/>
      <c r="E565" s="179"/>
      <c r="F565" s="181"/>
      <c r="G565" s="179"/>
      <c r="H565" s="181"/>
      <c r="I565" s="179"/>
      <c r="J565" s="181"/>
      <c r="K565" s="181"/>
      <c r="L565" s="155"/>
      <c r="M565" s="155"/>
      <c r="N565" s="155"/>
      <c r="O565" s="155"/>
      <c r="P565" s="155"/>
      <c r="Q565" s="155"/>
      <c r="R565" s="4"/>
      <c r="S565" s="6"/>
    </row>
    <row r="566" spans="1:20" ht="17.25" customHeight="1">
      <c r="B566" s="162"/>
      <c r="C566" s="180"/>
      <c r="D566" s="180"/>
      <c r="E566" s="331"/>
      <c r="F566" s="182"/>
      <c r="G566" s="331"/>
      <c r="H566" s="182"/>
      <c r="I566" s="331"/>
      <c r="J566" s="182"/>
      <c r="K566" s="182"/>
      <c r="L566" s="158"/>
      <c r="M566" s="158"/>
      <c r="N566" s="158"/>
      <c r="O566" s="158"/>
      <c r="P566" s="158"/>
      <c r="Q566" s="158"/>
      <c r="R566" s="19">
        <f>SUM(E565:Q566)</f>
        <v>0</v>
      </c>
      <c r="S566" s="5" t="s">
        <v>105</v>
      </c>
    </row>
    <row r="567" spans="1:20" ht="17.25" customHeight="1">
      <c r="B567" s="163"/>
      <c r="C567" s="184"/>
      <c r="D567" s="184"/>
      <c r="E567" s="161"/>
      <c r="F567" s="155"/>
      <c r="G567" s="155"/>
      <c r="H567" s="155"/>
      <c r="I567" s="155"/>
      <c r="J567" s="156"/>
      <c r="K567" s="156"/>
      <c r="L567" s="155"/>
      <c r="M567" s="155"/>
      <c r="N567" s="155"/>
      <c r="O567" s="155"/>
      <c r="P567" s="155"/>
      <c r="Q567" s="155"/>
      <c r="R567" s="4"/>
      <c r="S567" s="157"/>
    </row>
    <row r="568" spans="1:20" ht="17.25" customHeight="1">
      <c r="B568" s="162"/>
      <c r="C568" s="899"/>
      <c r="D568" s="900"/>
      <c r="E568" s="325"/>
      <c r="F568" s="325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9">
        <v>1</v>
      </c>
      <c r="S568" s="5" t="s">
        <v>598</v>
      </c>
    </row>
    <row r="569" spans="1:20" ht="45" customHeight="1">
      <c r="A569" s="167"/>
      <c r="B569" s="168" t="s">
        <v>74</v>
      </c>
      <c r="C569" s="168"/>
      <c r="E569" s="166" t="s">
        <v>62</v>
      </c>
      <c r="F569" s="169" t="str">
        <f>F506</f>
        <v>沖縄県立芸術大学美術棟空調設備改修工事</v>
      </c>
      <c r="G569" s="166"/>
      <c r="H569" s="166"/>
      <c r="I569" s="166"/>
      <c r="S569" s="166">
        <f>S506+1</f>
        <v>10</v>
      </c>
    </row>
    <row r="570" spans="1:20" ht="17.25" customHeight="1">
      <c r="B570" s="163"/>
      <c r="C570" s="163"/>
      <c r="D570" s="163"/>
      <c r="E570" s="1762" t="s">
        <v>146</v>
      </c>
      <c r="F570" s="1763"/>
      <c r="G570" s="1763"/>
      <c r="H570" s="1763"/>
      <c r="I570" s="1763"/>
      <c r="J570" s="1763"/>
      <c r="K570" s="1763"/>
      <c r="L570" s="1763"/>
      <c r="M570" s="1763"/>
      <c r="N570" s="1763"/>
      <c r="O570" s="1763"/>
      <c r="P570" s="1763"/>
      <c r="Q570" s="1764"/>
      <c r="R570" s="157"/>
      <c r="S570" s="157"/>
      <c r="T570" s="172"/>
    </row>
    <row r="571" spans="1:20" ht="17.25" customHeight="1">
      <c r="B571" s="160"/>
      <c r="C571" s="160" t="s">
        <v>51</v>
      </c>
      <c r="D571" s="160" t="s">
        <v>60</v>
      </c>
      <c r="E571" s="173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1"/>
      <c r="R571" s="160" t="s">
        <v>52</v>
      </c>
      <c r="S571" s="160" t="s">
        <v>63</v>
      </c>
      <c r="T571" s="172"/>
    </row>
    <row r="572" spans="1:20" ht="17.25" customHeight="1">
      <c r="B572" s="163"/>
      <c r="C572" s="163"/>
      <c r="D572" s="184"/>
      <c r="E572" s="583"/>
      <c r="F572" s="583"/>
      <c r="G572" s="583"/>
      <c r="H572" s="583"/>
      <c r="I572" s="583"/>
      <c r="J572" s="593"/>
      <c r="K572" s="593"/>
      <c r="L572" s="583"/>
      <c r="M572" s="583"/>
      <c r="N572" s="583"/>
      <c r="O572" s="583"/>
      <c r="P572" s="583"/>
      <c r="Q572" s="583"/>
      <c r="R572" s="184"/>
      <c r="S572" s="184"/>
    </row>
    <row r="573" spans="1:20" ht="17.25" customHeight="1">
      <c r="B573" s="7"/>
      <c r="C573" s="185"/>
      <c r="D573" s="185"/>
      <c r="E573" s="594"/>
      <c r="F573" s="594"/>
      <c r="G573" s="594"/>
      <c r="H573" s="594"/>
      <c r="I573" s="594"/>
      <c r="J573" s="595"/>
      <c r="K573" s="595"/>
      <c r="L573" s="594"/>
      <c r="M573" s="594"/>
      <c r="N573" s="594"/>
      <c r="O573" s="594"/>
      <c r="P573" s="594"/>
      <c r="Q573" s="594"/>
      <c r="R573" s="19"/>
      <c r="S573" s="590"/>
    </row>
    <row r="574" spans="1:20" ht="17.25" customHeight="1">
      <c r="B574" s="163"/>
      <c r="C574" s="163"/>
      <c r="D574" s="184"/>
      <c r="E574" s="583"/>
      <c r="F574" s="583"/>
      <c r="G574" s="583"/>
      <c r="H574" s="583"/>
      <c r="I574" s="583"/>
      <c r="J574" s="593"/>
      <c r="K574" s="593"/>
      <c r="L574" s="583"/>
      <c r="M574" s="583"/>
      <c r="N574" s="583"/>
      <c r="O574" s="583"/>
      <c r="P574" s="583"/>
      <c r="Q574" s="583"/>
      <c r="R574" s="184"/>
      <c r="S574" s="184"/>
    </row>
    <row r="575" spans="1:20" ht="17.25" customHeight="1">
      <c r="B575" s="162"/>
      <c r="C575" s="185"/>
      <c r="D575" s="185"/>
      <c r="E575" s="594"/>
      <c r="F575" s="594"/>
      <c r="G575" s="594"/>
      <c r="H575" s="594"/>
      <c r="I575" s="594"/>
      <c r="J575" s="595"/>
      <c r="K575" s="595"/>
      <c r="L575" s="594"/>
      <c r="M575" s="594"/>
      <c r="N575" s="594"/>
      <c r="O575" s="594"/>
      <c r="P575" s="594"/>
      <c r="Q575" s="594"/>
      <c r="R575" s="19"/>
      <c r="S575" s="590"/>
    </row>
    <row r="576" spans="1:20" ht="17.25" customHeight="1">
      <c r="B576" s="163"/>
      <c r="C576" s="4"/>
      <c r="D576" s="4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4"/>
      <c r="S576" s="152"/>
    </row>
    <row r="577" spans="2:19" ht="17.25" customHeight="1">
      <c r="B577" s="162"/>
      <c r="C577" s="185"/>
      <c r="D577" s="7"/>
      <c r="E577" s="19"/>
      <c r="F577" s="19"/>
      <c r="G577" s="19"/>
      <c r="H577" s="19"/>
      <c r="I577" s="19"/>
      <c r="J577" s="20"/>
      <c r="K577" s="20"/>
      <c r="L577" s="19"/>
      <c r="M577" s="19"/>
      <c r="N577" s="19"/>
      <c r="O577" s="19"/>
      <c r="P577" s="19"/>
      <c r="Q577" s="19"/>
      <c r="R577" s="19">
        <f>SUM(E576:Q577)</f>
        <v>0</v>
      </c>
      <c r="S577" s="153" t="s">
        <v>145</v>
      </c>
    </row>
    <row r="578" spans="2:19" ht="17.25" customHeight="1">
      <c r="B578" s="163"/>
      <c r="C578" s="4"/>
      <c r="D578" s="4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4"/>
      <c r="S578" s="152"/>
    </row>
    <row r="579" spans="2:19" ht="17.25" customHeight="1">
      <c r="B579" s="162"/>
      <c r="C579" s="185"/>
      <c r="D579" s="7"/>
      <c r="E579" s="19"/>
      <c r="F579" s="19"/>
      <c r="G579" s="19"/>
      <c r="H579" s="19"/>
      <c r="I579" s="19"/>
      <c r="J579" s="20"/>
      <c r="K579" s="20"/>
      <c r="L579" s="19"/>
      <c r="M579" s="19"/>
      <c r="N579" s="19"/>
      <c r="O579" s="19"/>
      <c r="P579" s="19"/>
      <c r="Q579" s="19"/>
      <c r="R579" s="19">
        <f>SUM(E578:Q579)</f>
        <v>0</v>
      </c>
      <c r="S579" s="153" t="s">
        <v>145</v>
      </c>
    </row>
    <row r="580" spans="2:19" ht="17.25" customHeight="1">
      <c r="B580" s="163"/>
      <c r="C580" s="4"/>
      <c r="D580" s="4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4"/>
      <c r="S580" s="152"/>
    </row>
    <row r="581" spans="2:19" ht="17.25" customHeight="1">
      <c r="B581" s="162"/>
      <c r="C581" s="185"/>
      <c r="D581" s="7"/>
      <c r="E581" s="19"/>
      <c r="F581" s="19"/>
      <c r="G581" s="19"/>
      <c r="H581" s="19"/>
      <c r="I581" s="19"/>
      <c r="J581" s="20"/>
      <c r="K581" s="20"/>
      <c r="L581" s="19"/>
      <c r="M581" s="19"/>
      <c r="N581" s="19"/>
      <c r="O581" s="19"/>
      <c r="P581" s="19"/>
      <c r="Q581" s="19"/>
      <c r="R581" s="19">
        <f>SUM(E580:Q581)</f>
        <v>0</v>
      </c>
      <c r="S581" s="153" t="s">
        <v>145</v>
      </c>
    </row>
    <row r="582" spans="2:19" ht="17.25" customHeight="1">
      <c r="B582" s="163"/>
      <c r="C582" s="4"/>
      <c r="D582" s="4"/>
      <c r="E582" s="17"/>
      <c r="F582" s="17"/>
      <c r="G582" s="901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4"/>
      <c r="S582" s="152"/>
    </row>
    <row r="583" spans="2:19" ht="17.25" customHeight="1">
      <c r="B583" s="162"/>
      <c r="C583" s="185"/>
      <c r="D583" s="7"/>
      <c r="E583" s="19"/>
      <c r="F583" s="19"/>
      <c r="G583" s="19"/>
      <c r="H583" s="19"/>
      <c r="I583" s="19"/>
      <c r="J583" s="20"/>
      <c r="K583" s="20"/>
      <c r="L583" s="19"/>
      <c r="M583" s="19"/>
      <c r="N583" s="19"/>
      <c r="O583" s="19"/>
      <c r="P583" s="19"/>
      <c r="Q583" s="19"/>
      <c r="R583" s="19">
        <f>SUM(E582:Q583)</f>
        <v>0</v>
      </c>
      <c r="S583" s="153" t="s">
        <v>145</v>
      </c>
    </row>
    <row r="584" spans="2:19" ht="17.25" customHeight="1">
      <c r="B584" s="163"/>
      <c r="C584" s="4"/>
      <c r="D584" s="4"/>
      <c r="E584" s="17"/>
      <c r="F584" s="17"/>
      <c r="G584" s="901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4"/>
      <c r="S584" s="152"/>
    </row>
    <row r="585" spans="2:19" ht="17.25" customHeight="1">
      <c r="B585" s="162"/>
      <c r="C585" s="185"/>
      <c r="D585" s="7"/>
      <c r="E585" s="19"/>
      <c r="F585" s="19"/>
      <c r="G585" s="19"/>
      <c r="H585" s="19"/>
      <c r="I585" s="19"/>
      <c r="J585" s="20"/>
      <c r="K585" s="20"/>
      <c r="L585" s="19"/>
      <c r="M585" s="19"/>
      <c r="N585" s="19"/>
      <c r="O585" s="19"/>
      <c r="P585" s="19"/>
      <c r="Q585" s="19"/>
      <c r="R585" s="19">
        <f>SUM(E584:Q585)</f>
        <v>0</v>
      </c>
      <c r="S585" s="153" t="s">
        <v>145</v>
      </c>
    </row>
    <row r="586" spans="2:19" ht="17.25" customHeight="1">
      <c r="B586" s="163"/>
      <c r="C586" s="184"/>
      <c r="D586" s="184"/>
      <c r="E586" s="155"/>
      <c r="F586" s="155"/>
      <c r="G586" s="155"/>
      <c r="H586" s="155"/>
      <c r="I586" s="155"/>
      <c r="J586" s="156"/>
      <c r="K586" s="156"/>
      <c r="L586" s="155"/>
      <c r="M586" s="155"/>
      <c r="N586" s="155"/>
      <c r="O586" s="155"/>
      <c r="P586" s="155"/>
      <c r="Q586" s="155"/>
      <c r="R586" s="4"/>
      <c r="S586" s="157"/>
    </row>
    <row r="587" spans="2:19" ht="17.25" customHeight="1">
      <c r="B587" s="162"/>
      <c r="C587" s="899"/>
      <c r="D587" s="900"/>
      <c r="E587" s="158"/>
      <c r="F587" s="158"/>
      <c r="G587" s="158"/>
      <c r="H587" s="158"/>
      <c r="I587" s="158"/>
      <c r="J587" s="159"/>
      <c r="K587" s="159"/>
      <c r="L587" s="158"/>
      <c r="M587" s="158"/>
      <c r="N587" s="158"/>
      <c r="O587" s="158"/>
      <c r="P587" s="158"/>
      <c r="Q587" s="158"/>
      <c r="R587" s="19">
        <f>SUM(E586:Q587)</f>
        <v>0</v>
      </c>
      <c r="S587" s="5" t="s">
        <v>105</v>
      </c>
    </row>
    <row r="588" spans="2:19" ht="17.25" customHeight="1">
      <c r="B588" s="163"/>
      <c r="C588" s="4"/>
      <c r="D588" s="4"/>
      <c r="E588" s="149"/>
      <c r="F588" s="149"/>
      <c r="G588" s="149"/>
      <c r="H588" s="149"/>
      <c r="I588" s="149"/>
      <c r="J588" s="149"/>
      <c r="K588" s="150"/>
      <c r="L588" s="150"/>
      <c r="M588" s="17"/>
      <c r="N588" s="17"/>
      <c r="O588" s="18"/>
      <c r="P588" s="18"/>
      <c r="Q588" s="17"/>
      <c r="R588" s="184"/>
      <c r="S588" s="598"/>
    </row>
    <row r="589" spans="2:19" ht="17.25" customHeight="1">
      <c r="B589" s="162"/>
      <c r="C589" s="7"/>
      <c r="D589" s="7"/>
      <c r="E589" s="151"/>
      <c r="F589" s="151"/>
      <c r="G589" s="151"/>
      <c r="H589" s="151"/>
      <c r="I589" s="151"/>
      <c r="J589" s="151"/>
      <c r="K589" s="154"/>
      <c r="L589" s="154"/>
      <c r="M589" s="19"/>
      <c r="N589" s="19"/>
      <c r="O589" s="19"/>
      <c r="P589" s="19"/>
      <c r="Q589" s="19"/>
      <c r="R589" s="19">
        <f>SUM(E588:Q589)</f>
        <v>0</v>
      </c>
      <c r="S589" s="590" t="s">
        <v>105</v>
      </c>
    </row>
    <row r="590" spans="2:19" ht="17.25" customHeight="1">
      <c r="B590" s="163"/>
      <c r="C590" s="184"/>
      <c r="D590" s="184"/>
      <c r="E590" s="161"/>
      <c r="F590" s="155"/>
      <c r="G590" s="155"/>
      <c r="H590" s="155"/>
      <c r="I590" s="155"/>
      <c r="J590" s="156"/>
      <c r="K590" s="156"/>
      <c r="L590" s="155"/>
      <c r="M590" s="155"/>
      <c r="N590" s="155"/>
      <c r="O590" s="155"/>
      <c r="P590" s="155"/>
      <c r="Q590" s="155"/>
      <c r="R590" s="4"/>
      <c r="S590" s="157"/>
    </row>
    <row r="591" spans="2:19" ht="17.25" customHeight="1">
      <c r="B591" s="162"/>
      <c r="C591" s="185"/>
      <c r="D591" s="590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9">
        <f>SUM(E590:Q591)</f>
        <v>0</v>
      </c>
      <c r="S591" s="5" t="s">
        <v>142</v>
      </c>
    </row>
    <row r="592" spans="2:19" ht="17.25" customHeight="1">
      <c r="B592" s="163"/>
      <c r="C592" s="184"/>
      <c r="D592" s="184"/>
      <c r="E592" s="161"/>
      <c r="F592" s="155"/>
      <c r="G592" s="155"/>
      <c r="H592" s="155"/>
      <c r="I592" s="155"/>
      <c r="J592" s="156"/>
      <c r="K592" s="156"/>
      <c r="L592" s="155"/>
      <c r="M592" s="155"/>
      <c r="N592" s="155"/>
      <c r="O592" s="155"/>
      <c r="P592" s="155"/>
      <c r="Q592" s="155"/>
      <c r="R592" s="4"/>
      <c r="S592" s="157"/>
    </row>
    <row r="593" spans="2:19" ht="17.25" customHeight="1">
      <c r="B593" s="162"/>
      <c r="C593" s="899"/>
      <c r="D593" s="900"/>
      <c r="E593" s="325"/>
      <c r="F593" s="325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9">
        <v>1</v>
      </c>
      <c r="S593" s="5" t="s">
        <v>598</v>
      </c>
    </row>
    <row r="594" spans="2:19" ht="17.25" customHeight="1">
      <c r="B594" s="163"/>
      <c r="C594" s="4"/>
      <c r="D594" s="4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4"/>
      <c r="S594" s="152"/>
    </row>
    <row r="595" spans="2:19" ht="17.25" customHeight="1">
      <c r="B595" s="162"/>
      <c r="C595" s="164"/>
      <c r="D595" s="7"/>
      <c r="E595" s="19"/>
      <c r="F595" s="19"/>
      <c r="G595" s="19"/>
      <c r="H595" s="19"/>
      <c r="I595" s="19"/>
      <c r="J595" s="20"/>
      <c r="K595" s="20"/>
      <c r="L595" s="19"/>
      <c r="M595" s="19"/>
      <c r="N595" s="19"/>
      <c r="O595" s="19"/>
      <c r="P595" s="19"/>
      <c r="Q595" s="19"/>
      <c r="R595" s="19"/>
      <c r="S595" s="153"/>
    </row>
    <row r="596" spans="2:19" ht="17.25" customHeight="1">
      <c r="B596" s="163"/>
      <c r="C596" s="4"/>
      <c r="D596" s="4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4"/>
      <c r="S596" s="152"/>
    </row>
    <row r="597" spans="2:19" ht="17.25" customHeight="1">
      <c r="B597" s="162"/>
      <c r="C597" s="164"/>
      <c r="D597" s="7"/>
      <c r="E597" s="19"/>
      <c r="F597" s="19"/>
      <c r="G597" s="19"/>
      <c r="H597" s="19"/>
      <c r="I597" s="19"/>
      <c r="J597" s="20"/>
      <c r="K597" s="20"/>
      <c r="L597" s="19"/>
      <c r="M597" s="19"/>
      <c r="N597" s="19"/>
      <c r="O597" s="19"/>
      <c r="P597" s="19"/>
      <c r="Q597" s="19"/>
      <c r="R597" s="19"/>
      <c r="S597" s="153"/>
    </row>
    <row r="598" spans="2:19" ht="17.25" customHeight="1">
      <c r="B598" s="163"/>
      <c r="C598" s="4"/>
      <c r="D598" s="4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4"/>
      <c r="S598" s="152"/>
    </row>
    <row r="599" spans="2:19" ht="17.25" customHeight="1">
      <c r="B599" s="162"/>
      <c r="C599" s="164"/>
      <c r="D599" s="7"/>
      <c r="E599" s="19"/>
      <c r="F599" s="19"/>
      <c r="G599" s="19"/>
      <c r="H599" s="19"/>
      <c r="I599" s="19"/>
      <c r="J599" s="20"/>
      <c r="K599" s="20"/>
      <c r="L599" s="19"/>
      <c r="M599" s="19"/>
      <c r="N599" s="19"/>
      <c r="O599" s="19"/>
      <c r="P599" s="19"/>
      <c r="Q599" s="19"/>
      <c r="R599" s="19"/>
      <c r="S599" s="153"/>
    </row>
    <row r="600" spans="2:19" ht="17.25" customHeight="1">
      <c r="B600" s="163"/>
      <c r="C600" s="4"/>
      <c r="D600" s="4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4"/>
      <c r="S600" s="152"/>
    </row>
    <row r="601" spans="2:19" ht="17.25" customHeight="1">
      <c r="B601" s="162"/>
      <c r="C601" s="164"/>
      <c r="D601" s="7"/>
      <c r="E601" s="19"/>
      <c r="F601" s="19"/>
      <c r="G601" s="19"/>
      <c r="H601" s="19"/>
      <c r="I601" s="19"/>
      <c r="J601" s="20"/>
      <c r="K601" s="20"/>
      <c r="L601" s="19"/>
      <c r="M601" s="19"/>
      <c r="N601" s="19"/>
      <c r="O601" s="19"/>
      <c r="P601" s="19"/>
      <c r="Q601" s="19"/>
      <c r="R601" s="19"/>
      <c r="S601" s="153"/>
    </row>
    <row r="602" spans="2:19" ht="17.25" customHeight="1">
      <c r="B602" s="4"/>
      <c r="C602" s="163"/>
      <c r="D602" s="558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4"/>
      <c r="S602" s="157"/>
    </row>
    <row r="603" spans="2:19" ht="17.25" customHeight="1">
      <c r="B603" s="162"/>
      <c r="C603" s="162"/>
      <c r="D603" s="162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9"/>
      <c r="S603" s="5"/>
    </row>
    <row r="604" spans="2:19" ht="17.25" customHeight="1">
      <c r="B604" s="163"/>
      <c r="C604" s="184"/>
      <c r="D604" s="184"/>
      <c r="E604" s="161"/>
      <c r="F604" s="155"/>
      <c r="G604" s="155"/>
      <c r="H604" s="155"/>
      <c r="I604" s="155"/>
      <c r="J604" s="156"/>
      <c r="K604" s="156"/>
      <c r="L604" s="155"/>
      <c r="M604" s="155"/>
      <c r="N604" s="155"/>
      <c r="O604" s="155"/>
      <c r="P604" s="155"/>
      <c r="Q604" s="155"/>
      <c r="R604" s="4"/>
      <c r="S604" s="157"/>
    </row>
    <row r="605" spans="2:19" ht="17.25" customHeight="1">
      <c r="B605" s="162"/>
      <c r="C605" s="185"/>
      <c r="D605" s="590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9"/>
      <c r="S605" s="5"/>
    </row>
    <row r="606" spans="2:19" ht="17.25" customHeight="1">
      <c r="B606" s="163"/>
      <c r="C606" s="184"/>
      <c r="D606" s="184"/>
      <c r="E606" s="17"/>
      <c r="F606" s="155"/>
      <c r="G606" s="155"/>
      <c r="H606" s="155"/>
      <c r="I606" s="155"/>
      <c r="J606" s="156"/>
      <c r="K606" s="156"/>
      <c r="L606" s="155"/>
      <c r="M606" s="155"/>
      <c r="N606" s="155"/>
      <c r="O606" s="155"/>
      <c r="P606" s="155"/>
      <c r="Q606" s="155"/>
      <c r="R606" s="4"/>
      <c r="S606" s="157"/>
    </row>
    <row r="607" spans="2:19" ht="17.25" customHeight="1">
      <c r="B607" s="162"/>
      <c r="C607" s="185"/>
      <c r="D607" s="185"/>
      <c r="E607" s="19"/>
      <c r="F607" s="158"/>
      <c r="G607" s="158"/>
      <c r="H607" s="158"/>
      <c r="I607" s="158"/>
      <c r="J607" s="159"/>
      <c r="K607" s="159"/>
      <c r="L607" s="158"/>
      <c r="M607" s="158"/>
      <c r="N607" s="158"/>
      <c r="O607" s="158"/>
      <c r="P607" s="158"/>
      <c r="Q607" s="158"/>
      <c r="R607" s="19"/>
      <c r="S607" s="5"/>
    </row>
    <row r="608" spans="2:19" ht="17.25" customHeight="1">
      <c r="B608" s="163"/>
      <c r="C608" s="184"/>
      <c r="D608" s="184"/>
      <c r="E608" s="161"/>
      <c r="F608" s="155"/>
      <c r="G608" s="155"/>
      <c r="H608" s="155"/>
      <c r="I608" s="155"/>
      <c r="J608" s="156"/>
      <c r="K608" s="156"/>
      <c r="L608" s="155"/>
      <c r="M608" s="155"/>
      <c r="N608" s="155"/>
      <c r="O608" s="155"/>
      <c r="P608" s="155"/>
      <c r="Q608" s="155"/>
      <c r="R608" s="4"/>
      <c r="S608" s="157"/>
    </row>
    <row r="609" spans="2:19" ht="17.25" customHeight="1">
      <c r="B609" s="162"/>
      <c r="C609" s="411"/>
      <c r="D609" s="322"/>
      <c r="E609" s="325"/>
      <c r="F609" s="325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9"/>
      <c r="S609" s="5"/>
    </row>
    <row r="610" spans="2:19" ht="17.25" customHeight="1">
      <c r="B610" s="4"/>
      <c r="C610" s="184"/>
      <c r="D610" s="184"/>
      <c r="E610" s="17"/>
      <c r="F610" s="155"/>
      <c r="G610" s="155"/>
      <c r="H610" s="155"/>
      <c r="I610" s="155"/>
      <c r="J610" s="156"/>
      <c r="K610" s="156"/>
      <c r="L610" s="155"/>
      <c r="M610" s="155"/>
      <c r="N610" s="155"/>
      <c r="O610" s="155"/>
      <c r="P610" s="155"/>
      <c r="Q610" s="155"/>
      <c r="R610" s="4"/>
      <c r="S610" s="157"/>
    </row>
    <row r="611" spans="2:19" ht="17.25" customHeight="1">
      <c r="B611" s="162"/>
      <c r="C611" s="185"/>
      <c r="D611" s="185"/>
      <c r="E611" s="19"/>
      <c r="F611" s="158"/>
      <c r="G611" s="158"/>
      <c r="H611" s="158"/>
      <c r="I611" s="158"/>
      <c r="J611" s="159"/>
      <c r="K611" s="159"/>
      <c r="L611" s="158"/>
      <c r="M611" s="158"/>
      <c r="N611" s="158"/>
      <c r="O611" s="158"/>
      <c r="P611" s="158"/>
      <c r="Q611" s="158"/>
      <c r="R611" s="19"/>
      <c r="S611" s="5"/>
    </row>
    <row r="612" spans="2:19" ht="17.25" customHeight="1">
      <c r="B612" s="163"/>
      <c r="C612" s="163"/>
      <c r="D612" s="178"/>
      <c r="E612" s="179"/>
      <c r="F612" s="181"/>
      <c r="G612" s="179"/>
      <c r="H612" s="181"/>
      <c r="I612" s="179"/>
      <c r="J612" s="181"/>
      <c r="K612" s="181"/>
      <c r="L612" s="155"/>
      <c r="M612" s="155"/>
      <c r="N612" s="155"/>
      <c r="O612" s="155"/>
      <c r="P612" s="155"/>
      <c r="Q612" s="155"/>
      <c r="R612" s="4"/>
      <c r="S612" s="6"/>
    </row>
    <row r="613" spans="2:19" ht="17.25" customHeight="1">
      <c r="B613" s="162"/>
      <c r="C613" s="180"/>
      <c r="D613" s="328"/>
      <c r="E613" s="331"/>
      <c r="F613" s="182"/>
      <c r="G613" s="331"/>
      <c r="H613" s="182"/>
      <c r="I613" s="331"/>
      <c r="J613" s="182"/>
      <c r="K613" s="182"/>
      <c r="L613" s="158"/>
      <c r="M613" s="158"/>
      <c r="N613" s="158"/>
      <c r="O613" s="158"/>
      <c r="P613" s="158"/>
      <c r="Q613" s="158"/>
      <c r="R613" s="19"/>
      <c r="S613" s="5"/>
    </row>
    <row r="614" spans="2:19" ht="17.25" customHeight="1">
      <c r="B614" s="163"/>
      <c r="C614" s="163"/>
      <c r="D614" s="326"/>
      <c r="E614" s="155"/>
      <c r="F614" s="155"/>
      <c r="G614" s="155"/>
      <c r="H614" s="155"/>
      <c r="I614" s="155"/>
      <c r="J614" s="156"/>
      <c r="K614" s="156"/>
      <c r="L614" s="156"/>
      <c r="M614" s="156"/>
      <c r="N614" s="156"/>
      <c r="O614" s="156"/>
      <c r="P614" s="156"/>
      <c r="Q614" s="156"/>
      <c r="R614" s="163"/>
      <c r="S614" s="157"/>
    </row>
    <row r="615" spans="2:19" ht="17.25" customHeight="1">
      <c r="B615" s="162"/>
      <c r="C615" s="589"/>
      <c r="D615" s="162"/>
      <c r="E615" s="158"/>
      <c r="F615" s="158"/>
      <c r="G615" s="158"/>
      <c r="H615" s="158"/>
      <c r="I615" s="158"/>
      <c r="J615" s="159"/>
      <c r="K615" s="159"/>
      <c r="L615" s="159"/>
      <c r="M615" s="159"/>
      <c r="N615" s="159"/>
      <c r="O615" s="159"/>
      <c r="P615" s="159"/>
      <c r="Q615" s="159"/>
      <c r="R615" s="162"/>
      <c r="S615" s="160"/>
    </row>
    <row r="616" spans="2:19" ht="17.25" customHeight="1">
      <c r="B616" s="163"/>
      <c r="C616" s="184"/>
      <c r="D616" s="163"/>
      <c r="E616" s="155"/>
      <c r="F616" s="155"/>
      <c r="G616" s="155"/>
      <c r="H616" s="155"/>
      <c r="I616" s="155"/>
      <c r="J616" s="156"/>
      <c r="K616" s="156"/>
      <c r="L616" s="156"/>
      <c r="M616" s="156"/>
      <c r="N616" s="156"/>
      <c r="O616" s="156"/>
      <c r="P616" s="156"/>
      <c r="Q616" s="156"/>
      <c r="R616" s="4"/>
      <c r="S616" s="157"/>
    </row>
    <row r="617" spans="2:19" ht="17.25" customHeight="1">
      <c r="B617" s="162"/>
      <c r="C617" s="185"/>
      <c r="D617" s="322"/>
      <c r="E617" s="158"/>
      <c r="F617" s="158"/>
      <c r="G617" s="158"/>
      <c r="H617" s="158"/>
      <c r="I617" s="158"/>
      <c r="J617" s="159"/>
      <c r="K617" s="159"/>
      <c r="L617" s="159"/>
      <c r="M617" s="159"/>
      <c r="N617" s="159"/>
      <c r="O617" s="159"/>
      <c r="P617" s="159"/>
      <c r="Q617" s="159"/>
      <c r="R617" s="19"/>
      <c r="S617" s="5"/>
    </row>
    <row r="618" spans="2:19" ht="17.25" customHeight="1">
      <c r="B618" s="163"/>
      <c r="C618" s="184"/>
      <c r="D618" s="184"/>
      <c r="E618" s="155"/>
      <c r="F618" s="155"/>
      <c r="G618" s="155"/>
      <c r="H618" s="155"/>
      <c r="I618" s="155"/>
      <c r="J618" s="156"/>
      <c r="K618" s="156"/>
      <c r="L618" s="156"/>
      <c r="M618" s="156"/>
      <c r="N618" s="156"/>
      <c r="O618" s="156"/>
      <c r="P618" s="156"/>
      <c r="Q618" s="156"/>
      <c r="R618" s="4"/>
      <c r="S618" s="157"/>
    </row>
    <row r="619" spans="2:19" ht="17.25" customHeight="1">
      <c r="B619" s="162"/>
      <c r="C619" s="185"/>
      <c r="D619" s="185"/>
      <c r="E619" s="158"/>
      <c r="F619" s="158"/>
      <c r="G619" s="158"/>
      <c r="H619" s="158"/>
      <c r="I619" s="158"/>
      <c r="J619" s="159"/>
      <c r="K619" s="159"/>
      <c r="L619" s="159"/>
      <c r="M619" s="159"/>
      <c r="N619" s="159"/>
      <c r="O619" s="159"/>
      <c r="P619" s="159"/>
      <c r="Q619" s="159"/>
      <c r="R619" s="19"/>
      <c r="S619" s="5"/>
    </row>
    <row r="620" spans="2:19" ht="17.25" customHeight="1">
      <c r="B620" s="163"/>
      <c r="C620" s="184"/>
      <c r="D620" s="184"/>
      <c r="E620" s="583"/>
      <c r="F620" s="583"/>
      <c r="G620" s="583"/>
      <c r="H620" s="583"/>
      <c r="I620" s="583"/>
      <c r="J620" s="593"/>
      <c r="K620" s="593"/>
      <c r="L620" s="583"/>
      <c r="M620" s="583"/>
      <c r="N620" s="583"/>
      <c r="O620" s="583"/>
      <c r="P620" s="583"/>
      <c r="Q620" s="583"/>
      <c r="R620" s="184"/>
      <c r="S620" s="598"/>
    </row>
    <row r="621" spans="2:19" ht="17.25" customHeight="1">
      <c r="B621" s="162"/>
      <c r="C621" s="185"/>
      <c r="D621" s="185"/>
      <c r="E621" s="19"/>
      <c r="F621" s="594"/>
      <c r="G621" s="582"/>
      <c r="H621" s="595"/>
      <c r="I621" s="594"/>
      <c r="J621" s="595"/>
      <c r="K621" s="595"/>
      <c r="L621" s="594"/>
      <c r="M621" s="594"/>
      <c r="N621" s="594"/>
      <c r="O621" s="594"/>
      <c r="P621" s="594"/>
      <c r="Q621" s="594"/>
      <c r="R621" s="19"/>
      <c r="S621" s="5"/>
    </row>
    <row r="622" spans="2:19" ht="17.25" customHeight="1">
      <c r="B622" s="163"/>
      <c r="C622" s="4"/>
      <c r="D622" s="4"/>
      <c r="E622" s="149"/>
      <c r="F622" s="17"/>
      <c r="G622" s="17"/>
      <c r="H622" s="17"/>
      <c r="I622" s="17"/>
      <c r="J622" s="18"/>
      <c r="K622" s="18"/>
      <c r="L622" s="17"/>
      <c r="M622" s="17"/>
      <c r="N622" s="17"/>
      <c r="O622" s="17"/>
      <c r="P622" s="17"/>
      <c r="Q622" s="17"/>
      <c r="R622" s="184"/>
      <c r="S622" s="598"/>
    </row>
    <row r="623" spans="2:19" ht="17.25" customHeight="1">
      <c r="B623" s="162"/>
      <c r="C623" s="7"/>
      <c r="D623" s="597"/>
      <c r="E623" s="151"/>
      <c r="F623" s="19"/>
      <c r="G623" s="19"/>
      <c r="H623" s="19"/>
      <c r="I623" s="19"/>
      <c r="J623" s="20"/>
      <c r="K623" s="20"/>
      <c r="L623" s="19"/>
      <c r="M623" s="19"/>
      <c r="N623" s="19"/>
      <c r="O623" s="19"/>
      <c r="P623" s="19"/>
      <c r="Q623" s="19"/>
      <c r="R623" s="19"/>
      <c r="S623" s="590"/>
    </row>
    <row r="624" spans="2:19" ht="17.25" customHeight="1">
      <c r="B624" s="163"/>
      <c r="C624" s="4"/>
      <c r="D624" s="596"/>
      <c r="E624" s="149"/>
      <c r="F624" s="149"/>
      <c r="G624" s="149"/>
      <c r="H624" s="149"/>
      <c r="I624" s="149"/>
      <c r="J624" s="149"/>
      <c r="K624" s="150"/>
      <c r="L624" s="150"/>
      <c r="M624" s="17"/>
      <c r="N624" s="17"/>
      <c r="O624" s="18"/>
      <c r="P624" s="18"/>
      <c r="Q624" s="17"/>
      <c r="R624" s="184"/>
      <c r="S624" s="598"/>
    </row>
    <row r="625" spans="1:20" ht="17.25" customHeight="1">
      <c r="B625" s="162"/>
      <c r="C625" s="7"/>
      <c r="D625" s="597"/>
      <c r="E625" s="151"/>
      <c r="F625" s="151"/>
      <c r="G625" s="151"/>
      <c r="H625" s="151"/>
      <c r="I625" s="151"/>
      <c r="J625" s="151"/>
      <c r="K625" s="154"/>
      <c r="L625" s="154"/>
      <c r="M625" s="19"/>
      <c r="N625" s="19"/>
      <c r="O625" s="19"/>
      <c r="P625" s="19"/>
      <c r="Q625" s="19"/>
      <c r="R625" s="19"/>
      <c r="S625" s="590"/>
    </row>
    <row r="626" spans="1:20" ht="17.25" customHeight="1">
      <c r="B626" s="163"/>
      <c r="C626" s="4"/>
      <c r="D626" s="596"/>
      <c r="E626" s="149"/>
      <c r="F626" s="149"/>
      <c r="G626" s="149"/>
      <c r="H626" s="149"/>
      <c r="I626" s="149"/>
      <c r="J626" s="149"/>
      <c r="K626" s="150"/>
      <c r="L626" s="150"/>
      <c r="M626" s="17"/>
      <c r="N626" s="17"/>
      <c r="O626" s="18"/>
      <c r="P626" s="18"/>
      <c r="Q626" s="17"/>
      <c r="R626" s="184"/>
      <c r="S626" s="598"/>
    </row>
    <row r="627" spans="1:20" ht="17.25" customHeight="1">
      <c r="B627" s="162"/>
      <c r="C627" s="7"/>
      <c r="D627" s="597"/>
      <c r="E627" s="151"/>
      <c r="F627" s="151"/>
      <c r="G627" s="151"/>
      <c r="H627" s="151"/>
      <c r="I627" s="151"/>
      <c r="J627" s="151"/>
      <c r="K627" s="154"/>
      <c r="L627" s="154"/>
      <c r="M627" s="19"/>
      <c r="N627" s="19"/>
      <c r="O627" s="19"/>
      <c r="P627" s="19"/>
      <c r="Q627" s="19"/>
      <c r="R627" s="19"/>
      <c r="S627" s="590"/>
    </row>
    <row r="628" spans="1:20" ht="17.25" customHeight="1">
      <c r="B628" s="163"/>
      <c r="C628" s="163"/>
      <c r="D628" s="163"/>
      <c r="E628" s="155"/>
      <c r="F628" s="155"/>
      <c r="G628" s="155"/>
      <c r="H628" s="155"/>
      <c r="I628" s="155"/>
      <c r="J628" s="155"/>
      <c r="K628" s="156"/>
      <c r="L628" s="156"/>
      <c r="M628" s="156"/>
      <c r="N628" s="156"/>
      <c r="O628" s="156"/>
      <c r="P628" s="156"/>
      <c r="Q628" s="156"/>
      <c r="R628" s="163"/>
      <c r="S628" s="157"/>
    </row>
    <row r="629" spans="1:20" ht="17.25" customHeight="1">
      <c r="B629" s="162"/>
      <c r="C629" s="588"/>
      <c r="D629" s="322"/>
      <c r="E629" s="158"/>
      <c r="F629" s="158"/>
      <c r="G629" s="158"/>
      <c r="H629" s="158"/>
      <c r="I629" s="158"/>
      <c r="J629" s="159"/>
      <c r="K629" s="159"/>
      <c r="L629" s="159"/>
      <c r="M629" s="159"/>
      <c r="N629" s="159"/>
      <c r="O629" s="159"/>
      <c r="P629" s="159"/>
      <c r="Q629" s="159"/>
      <c r="R629" s="162"/>
      <c r="S629" s="160"/>
    </row>
    <row r="630" spans="1:20" ht="17.25" customHeight="1">
      <c r="B630" s="163"/>
      <c r="C630" s="184"/>
      <c r="D630" s="184"/>
      <c r="E630" s="155"/>
      <c r="F630" s="155"/>
      <c r="G630" s="155"/>
      <c r="H630" s="155"/>
      <c r="I630" s="155"/>
      <c r="J630" s="156"/>
      <c r="K630" s="156"/>
      <c r="L630" s="156"/>
      <c r="M630" s="156"/>
      <c r="N630" s="156"/>
      <c r="O630" s="156"/>
      <c r="P630" s="156"/>
      <c r="Q630" s="156"/>
      <c r="R630" s="4"/>
      <c r="S630" s="157"/>
    </row>
    <row r="631" spans="1:20" ht="17.25" customHeight="1">
      <c r="B631" s="162"/>
      <c r="C631" s="185"/>
      <c r="D631" s="185"/>
      <c r="E631" s="158"/>
      <c r="F631" s="158"/>
      <c r="G631" s="158"/>
      <c r="H631" s="158"/>
      <c r="I631" s="158"/>
      <c r="J631" s="159"/>
      <c r="K631" s="159"/>
      <c r="L631" s="159"/>
      <c r="M631" s="159"/>
      <c r="N631" s="159"/>
      <c r="O631" s="159"/>
      <c r="P631" s="159"/>
      <c r="Q631" s="159"/>
      <c r="R631" s="19"/>
      <c r="S631" s="5"/>
    </row>
    <row r="632" spans="1:20" ht="45" customHeight="1">
      <c r="A632" s="167"/>
      <c r="B632" s="168" t="s">
        <v>74</v>
      </c>
      <c r="E632" s="166" t="s">
        <v>62</v>
      </c>
      <c r="F632" s="169" t="str">
        <f>F569</f>
        <v>沖縄県立芸術大学美術棟空調設備改修工事</v>
      </c>
      <c r="G632" s="166"/>
      <c r="H632" s="329"/>
      <c r="I632" s="329"/>
      <c r="J632" s="329"/>
      <c r="K632" s="330"/>
      <c r="L632" s="330"/>
      <c r="M632" s="330"/>
      <c r="N632" s="330"/>
      <c r="O632" s="330"/>
      <c r="P632" s="330"/>
      <c r="Q632" s="330"/>
      <c r="S632" s="166">
        <f>S569+1</f>
        <v>11</v>
      </c>
    </row>
    <row r="633" spans="1:20" ht="17.25" customHeight="1">
      <c r="B633" s="163"/>
      <c r="C633" s="163"/>
      <c r="D633" s="163"/>
      <c r="E633" s="1762" t="s">
        <v>147</v>
      </c>
      <c r="F633" s="1763"/>
      <c r="G633" s="1763"/>
      <c r="H633" s="1763"/>
      <c r="I633" s="1763"/>
      <c r="J633" s="1763"/>
      <c r="K633" s="1763"/>
      <c r="L633" s="1763"/>
      <c r="M633" s="1763"/>
      <c r="N633" s="1763"/>
      <c r="O633" s="1763"/>
      <c r="P633" s="1763"/>
      <c r="Q633" s="1764"/>
      <c r="R633" s="157"/>
      <c r="S633" s="157"/>
      <c r="T633" s="172"/>
    </row>
    <row r="634" spans="1:20" ht="17.25" customHeight="1">
      <c r="B634" s="160"/>
      <c r="C634" s="160" t="s">
        <v>51</v>
      </c>
      <c r="D634" s="160" t="s">
        <v>60</v>
      </c>
      <c r="E634" s="173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1"/>
      <c r="R634" s="160" t="s">
        <v>52</v>
      </c>
      <c r="S634" s="160" t="s">
        <v>63</v>
      </c>
      <c r="T634" s="172"/>
    </row>
    <row r="635" spans="1:20" ht="17.25" customHeight="1">
      <c r="A635" s="172"/>
      <c r="B635" s="163"/>
      <c r="C635" s="163"/>
      <c r="D635" s="163"/>
      <c r="E635" s="1767"/>
      <c r="F635" s="1768"/>
      <c r="G635" s="1767"/>
      <c r="H635" s="1768"/>
      <c r="I635" s="1767"/>
      <c r="J635" s="1768"/>
      <c r="K635" s="1767"/>
      <c r="L635" s="1768"/>
      <c r="M635" s="1767"/>
      <c r="N635" s="1768"/>
      <c r="O635" s="1767"/>
      <c r="P635" s="1768"/>
      <c r="Q635" s="155"/>
      <c r="R635" s="163"/>
      <c r="S635" s="157"/>
    </row>
    <row r="636" spans="1:20" ht="17.25" customHeight="1">
      <c r="B636" s="162">
        <v>7</v>
      </c>
      <c r="C636" s="162"/>
      <c r="D636" s="162"/>
      <c r="E636" s="600"/>
      <c r="F636" s="582"/>
      <c r="G636" s="600"/>
      <c r="H636" s="582"/>
      <c r="I636" s="600"/>
      <c r="J636" s="582"/>
      <c r="K636" s="600"/>
      <c r="L636" s="582"/>
      <c r="M636" s="600"/>
      <c r="N636" s="582"/>
      <c r="O636" s="600"/>
      <c r="P636" s="158"/>
      <c r="Q636" s="158"/>
      <c r="R636" s="162"/>
      <c r="S636" s="160"/>
    </row>
    <row r="637" spans="1:20" ht="17.25" customHeight="1">
      <c r="B637" s="163"/>
      <c r="C637" s="163"/>
      <c r="D637" s="1028"/>
      <c r="E637" s="155"/>
      <c r="F637" s="155"/>
      <c r="G637" s="155"/>
      <c r="H637" s="155"/>
      <c r="I637" s="155"/>
      <c r="J637" s="155"/>
      <c r="K637" s="1769"/>
      <c r="L637" s="1770"/>
      <c r="M637" s="1770"/>
      <c r="N637" s="1770"/>
      <c r="O637" s="1771"/>
      <c r="P637" s="155"/>
      <c r="Q637" s="155"/>
      <c r="R637" s="4"/>
      <c r="S637" s="6"/>
    </row>
    <row r="638" spans="1:20" ht="17.25" customHeight="1">
      <c r="B638" s="162"/>
      <c r="C638" s="185"/>
      <c r="D638" s="162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7"/>
      <c r="S638" s="5"/>
    </row>
    <row r="639" spans="1:20" ht="17.25" customHeight="1">
      <c r="B639" s="163"/>
      <c r="C639" s="109"/>
      <c r="D639" s="283"/>
      <c r="E639" s="583"/>
      <c r="F639" s="584"/>
      <c r="G639" s="583"/>
      <c r="H639" s="584"/>
      <c r="I639" s="583"/>
      <c r="J639" s="156"/>
      <c r="K639" s="156"/>
      <c r="L639" s="155"/>
      <c r="M639" s="155"/>
      <c r="N639" s="155"/>
      <c r="O639" s="155"/>
      <c r="P639" s="155"/>
      <c r="Q639" s="155"/>
      <c r="R639" s="184"/>
      <c r="S639" s="6"/>
    </row>
    <row r="640" spans="1:20" ht="17.25" customHeight="1">
      <c r="B640" s="162"/>
      <c r="C640" s="110"/>
      <c r="D640" s="284"/>
      <c r="E640" s="19"/>
      <c r="F640" s="158"/>
      <c r="G640" s="158"/>
      <c r="H640" s="158"/>
      <c r="I640" s="158"/>
      <c r="J640" s="159"/>
      <c r="K640" s="159"/>
      <c r="L640" s="158"/>
      <c r="M640" s="158"/>
      <c r="N640" s="158"/>
      <c r="O640" s="158"/>
      <c r="P640" s="158"/>
      <c r="Q640" s="158"/>
      <c r="R640" s="19">
        <f t="shared" ref="R640" si="62">SUM(E639:Q640)</f>
        <v>0</v>
      </c>
      <c r="S640" s="590" t="s">
        <v>84</v>
      </c>
    </row>
    <row r="641" spans="1:19" ht="17.25" customHeight="1">
      <c r="B641" s="163"/>
      <c r="C641" s="109"/>
      <c r="D641" s="283"/>
      <c r="E641" s="583"/>
      <c r="F641" s="584"/>
      <c r="G641" s="583"/>
      <c r="H641" s="584"/>
      <c r="I641" s="583"/>
      <c r="J641" s="155"/>
      <c r="K641" s="583"/>
      <c r="L641" s="155"/>
      <c r="M641" s="583"/>
      <c r="N641" s="155"/>
      <c r="O641" s="583"/>
      <c r="P641" s="155"/>
      <c r="Q641" s="155"/>
      <c r="R641" s="184"/>
      <c r="S641" s="6"/>
    </row>
    <row r="642" spans="1:19" ht="17.25" customHeight="1">
      <c r="B642" s="162"/>
      <c r="C642" s="110"/>
      <c r="D642" s="284"/>
      <c r="E642" s="19"/>
      <c r="F642" s="158"/>
      <c r="G642" s="158"/>
      <c r="H642" s="158"/>
      <c r="I642" s="158"/>
      <c r="J642" s="159"/>
      <c r="K642" s="158"/>
      <c r="L642" s="158"/>
      <c r="M642" s="158"/>
      <c r="N642" s="158"/>
      <c r="O642" s="158"/>
      <c r="P642" s="158"/>
      <c r="Q642" s="158"/>
      <c r="R642" s="19">
        <f t="shared" ref="R642" si="63">SUM(E641:Q642)</f>
        <v>0</v>
      </c>
      <c r="S642" s="590" t="s">
        <v>84</v>
      </c>
    </row>
    <row r="643" spans="1:19" ht="17.25" customHeight="1">
      <c r="B643" s="163"/>
      <c r="C643" s="109"/>
      <c r="D643" s="629"/>
      <c r="E643" s="583"/>
      <c r="F643" s="584"/>
      <c r="G643" s="583"/>
      <c r="H643" s="584"/>
      <c r="I643" s="583"/>
      <c r="J643" s="155"/>
      <c r="K643" s="156"/>
      <c r="L643" s="155"/>
      <c r="M643" s="155"/>
      <c r="N643" s="155"/>
      <c r="O643" s="155"/>
      <c r="P643" s="155"/>
      <c r="Q643" s="155"/>
      <c r="R643" s="184"/>
      <c r="S643" s="6"/>
    </row>
    <row r="644" spans="1:19" ht="17.25" customHeight="1">
      <c r="B644" s="162"/>
      <c r="C644" s="110"/>
      <c r="D644" s="284"/>
      <c r="E644" s="19"/>
      <c r="F644" s="158"/>
      <c r="G644" s="158"/>
      <c r="H644" s="158"/>
      <c r="I644" s="158"/>
      <c r="J644" s="159"/>
      <c r="K644" s="159"/>
      <c r="L644" s="158"/>
      <c r="M644" s="158"/>
      <c r="N644" s="158"/>
      <c r="O644" s="158"/>
      <c r="P644" s="158"/>
      <c r="Q644" s="158"/>
      <c r="R644" s="19">
        <f t="shared" ref="R644" si="64">SUM(E643:Q644)</f>
        <v>0</v>
      </c>
      <c r="S644" s="590" t="s">
        <v>84</v>
      </c>
    </row>
    <row r="645" spans="1:19" ht="17.25" customHeight="1">
      <c r="B645" s="163"/>
      <c r="C645" s="109"/>
      <c r="D645" s="184"/>
      <c r="E645" s="583"/>
      <c r="F645" s="584"/>
      <c r="G645" s="583"/>
      <c r="H645" s="584"/>
      <c r="I645" s="583"/>
      <c r="J645" s="155"/>
      <c r="K645" s="156"/>
      <c r="L645" s="155"/>
      <c r="M645" s="155"/>
      <c r="N645" s="155"/>
      <c r="O645" s="155"/>
      <c r="P645" s="155"/>
      <c r="Q645" s="155"/>
      <c r="R645" s="184"/>
      <c r="S645" s="6"/>
    </row>
    <row r="646" spans="1:19" ht="17.25" customHeight="1">
      <c r="B646" s="162"/>
      <c r="C646" s="110"/>
      <c r="D646" s="185"/>
      <c r="E646" s="19"/>
      <c r="F646" s="158"/>
      <c r="G646" s="158"/>
      <c r="H646" s="158"/>
      <c r="I646" s="158"/>
      <c r="J646" s="159"/>
      <c r="K646" s="159"/>
      <c r="L646" s="158"/>
      <c r="M646" s="158"/>
      <c r="N646" s="158"/>
      <c r="O646" s="158"/>
      <c r="P646" s="158"/>
      <c r="Q646" s="158"/>
      <c r="R646" s="19">
        <f t="shared" ref="R646" si="65">SUM(E645:Q646)</f>
        <v>0</v>
      </c>
      <c r="S646" s="590" t="s">
        <v>84</v>
      </c>
    </row>
    <row r="647" spans="1:19" ht="17.25" customHeight="1">
      <c r="A647" s="172"/>
      <c r="B647" s="163"/>
      <c r="C647" s="109"/>
      <c r="D647" s="629"/>
      <c r="E647" s="583"/>
      <c r="F647" s="584"/>
      <c r="G647" s="583"/>
      <c r="H647" s="584"/>
      <c r="I647" s="583"/>
      <c r="J647" s="155"/>
      <c r="K647" s="583"/>
      <c r="L647" s="155"/>
      <c r="M647" s="155"/>
      <c r="N647" s="155"/>
      <c r="O647" s="155"/>
      <c r="P647" s="155"/>
      <c r="Q647" s="155"/>
      <c r="R647" s="184"/>
      <c r="S647" s="6"/>
    </row>
    <row r="648" spans="1:19" ht="17.25" customHeight="1">
      <c r="B648" s="162"/>
      <c r="C648" s="110"/>
      <c r="D648" s="284"/>
      <c r="E648" s="19"/>
      <c r="F648" s="158"/>
      <c r="G648" s="158"/>
      <c r="H648" s="158"/>
      <c r="I648" s="158"/>
      <c r="J648" s="159"/>
      <c r="K648" s="158"/>
      <c r="L648" s="158"/>
      <c r="M648" s="158"/>
      <c r="N648" s="158"/>
      <c r="O648" s="158"/>
      <c r="P648" s="158"/>
      <c r="Q648" s="158"/>
      <c r="R648" s="19">
        <f t="shared" ref="R648" si="66">SUM(E647:Q648)</f>
        <v>0</v>
      </c>
      <c r="S648" s="590" t="s">
        <v>84</v>
      </c>
    </row>
    <row r="649" spans="1:19" ht="17.25" customHeight="1">
      <c r="B649" s="163"/>
      <c r="C649" s="109"/>
      <c r="D649" s="629"/>
      <c r="E649" s="583"/>
      <c r="F649" s="584"/>
      <c r="G649" s="583"/>
      <c r="H649" s="584"/>
      <c r="I649" s="583"/>
      <c r="J649" s="155"/>
      <c r="K649" s="156"/>
      <c r="L649" s="155"/>
      <c r="M649" s="155"/>
      <c r="N649" s="155"/>
      <c r="O649" s="155"/>
      <c r="P649" s="155"/>
      <c r="Q649" s="155"/>
      <c r="R649" s="184"/>
      <c r="S649" s="6"/>
    </row>
    <row r="650" spans="1:19" ht="17.25" customHeight="1">
      <c r="B650" s="162"/>
      <c r="C650" s="110"/>
      <c r="D650" s="284"/>
      <c r="E650" s="19"/>
      <c r="F650" s="158"/>
      <c r="G650" s="158"/>
      <c r="H650" s="158"/>
      <c r="I650" s="158"/>
      <c r="J650" s="159"/>
      <c r="K650" s="159"/>
      <c r="L650" s="158"/>
      <c r="M650" s="158"/>
      <c r="N650" s="158"/>
      <c r="O650" s="158"/>
      <c r="P650" s="158"/>
      <c r="Q650" s="158"/>
      <c r="R650" s="19"/>
      <c r="S650" s="590"/>
    </row>
    <row r="651" spans="1:19" ht="17.25" customHeight="1">
      <c r="B651" s="163"/>
      <c r="C651" s="109"/>
      <c r="D651" s="629"/>
      <c r="E651" s="583"/>
      <c r="F651" s="584"/>
      <c r="G651" s="583"/>
      <c r="H651" s="584"/>
      <c r="I651" s="583"/>
      <c r="J651" s="155"/>
      <c r="K651" s="156"/>
      <c r="L651" s="155"/>
      <c r="M651" s="155"/>
      <c r="N651" s="155"/>
      <c r="O651" s="155"/>
      <c r="P651" s="155"/>
      <c r="Q651" s="155"/>
      <c r="R651" s="184"/>
      <c r="S651" s="6"/>
    </row>
    <row r="652" spans="1:19" ht="17.25" customHeight="1">
      <c r="B652" s="162"/>
      <c r="C652" s="110"/>
      <c r="D652" s="284"/>
      <c r="E652" s="19"/>
      <c r="F652" s="158"/>
      <c r="G652" s="158"/>
      <c r="H652" s="158"/>
      <c r="I652" s="158"/>
      <c r="J652" s="159"/>
      <c r="K652" s="159"/>
      <c r="L652" s="158"/>
      <c r="M652" s="158"/>
      <c r="N652" s="158"/>
      <c r="O652" s="158"/>
      <c r="P652" s="158"/>
      <c r="Q652" s="158"/>
      <c r="R652" s="19">
        <f t="shared" ref="R652" si="67">SUM(E651:Q652)</f>
        <v>0</v>
      </c>
      <c r="S652" s="590" t="s">
        <v>84</v>
      </c>
    </row>
    <row r="653" spans="1:19" ht="17.25" customHeight="1">
      <c r="B653" s="163"/>
      <c r="C653" s="163"/>
      <c r="D653" s="163"/>
      <c r="E653" s="155"/>
      <c r="F653" s="155"/>
      <c r="G653" s="155"/>
      <c r="H653" s="155"/>
      <c r="I653" s="155"/>
      <c r="J653" s="156"/>
      <c r="K653" s="156"/>
      <c r="L653" s="156"/>
      <c r="M653" s="156"/>
      <c r="N653" s="156"/>
      <c r="O653" s="156"/>
      <c r="P653" s="156"/>
      <c r="Q653" s="156"/>
      <c r="R653" s="163"/>
      <c r="S653" s="157"/>
    </row>
    <row r="654" spans="1:19" ht="17.25" customHeight="1">
      <c r="B654" s="162"/>
      <c r="C654" s="185"/>
      <c r="D654" s="162"/>
      <c r="E654" s="158"/>
      <c r="F654" s="158"/>
      <c r="G654" s="158"/>
      <c r="H654" s="158"/>
      <c r="I654" s="158"/>
      <c r="J654" s="159"/>
      <c r="K654" s="159"/>
      <c r="L654" s="159"/>
      <c r="M654" s="159"/>
      <c r="N654" s="159"/>
      <c r="O654" s="159"/>
      <c r="P654" s="159"/>
      <c r="Q654" s="159"/>
      <c r="R654" s="162"/>
      <c r="S654" s="160"/>
    </row>
    <row r="655" spans="1:19" ht="17.25" customHeight="1">
      <c r="A655" s="172"/>
      <c r="B655" s="163"/>
      <c r="C655" s="184"/>
      <c r="D655" s="184"/>
      <c r="E655" s="583"/>
      <c r="F655" s="583"/>
      <c r="G655" s="583"/>
      <c r="H655" s="583"/>
      <c r="I655" s="583"/>
      <c r="J655" s="593"/>
      <c r="K655" s="593"/>
      <c r="L655" s="583"/>
      <c r="M655" s="583"/>
      <c r="N655" s="583"/>
      <c r="O655" s="583"/>
      <c r="P655" s="583"/>
      <c r="Q655" s="583"/>
      <c r="R655" s="184"/>
      <c r="S655" s="598"/>
    </row>
    <row r="656" spans="1:19" ht="17.25" customHeight="1">
      <c r="B656" s="162"/>
      <c r="C656" s="185"/>
      <c r="D656" s="185"/>
      <c r="E656" s="594"/>
      <c r="F656" s="594"/>
      <c r="G656" s="594"/>
      <c r="H656" s="594"/>
      <c r="I656" s="594"/>
      <c r="J656" s="595"/>
      <c r="K656" s="595"/>
      <c r="L656" s="594"/>
      <c r="M656" s="594"/>
      <c r="N656" s="594"/>
      <c r="O656" s="594"/>
      <c r="P656" s="594"/>
      <c r="Q656" s="594"/>
      <c r="R656" s="19">
        <f>SUM(E655:Q656)</f>
        <v>0</v>
      </c>
      <c r="S656" s="590" t="s">
        <v>145</v>
      </c>
    </row>
    <row r="657" spans="1:19" ht="17.25" customHeight="1">
      <c r="B657" s="163"/>
      <c r="C657" s="184"/>
      <c r="D657" s="184"/>
      <c r="E657" s="583"/>
      <c r="F657" s="580"/>
      <c r="G657" s="580"/>
      <c r="H657" s="580"/>
      <c r="I657" s="580"/>
      <c r="J657" s="580"/>
      <c r="K657" s="580"/>
      <c r="L657" s="580"/>
      <c r="M657" s="580"/>
      <c r="N657" s="581"/>
      <c r="O657" s="580"/>
      <c r="P657" s="580"/>
      <c r="Q657" s="580"/>
      <c r="R657" s="184"/>
      <c r="S657" s="598"/>
    </row>
    <row r="658" spans="1:19" ht="17.25" customHeight="1">
      <c r="B658" s="162"/>
      <c r="C658" s="185"/>
      <c r="D658" s="185"/>
      <c r="E658" s="600"/>
      <c r="F658" s="582"/>
      <c r="G658" s="582"/>
      <c r="H658" s="582"/>
      <c r="I658" s="600"/>
      <c r="J658" s="582"/>
      <c r="K658" s="582"/>
      <c r="L658" s="582"/>
      <c r="M658" s="600"/>
      <c r="N658" s="582"/>
      <c r="O658" s="582"/>
      <c r="P658" s="582"/>
      <c r="Q658" s="600"/>
      <c r="R658" s="19">
        <f>SUM(E657:Q658)</f>
        <v>0</v>
      </c>
      <c r="S658" s="590" t="s">
        <v>145</v>
      </c>
    </row>
    <row r="659" spans="1:19" ht="17.25" customHeight="1">
      <c r="B659" s="163"/>
      <c r="C659" s="184"/>
      <c r="D659" s="184"/>
      <c r="E659" s="583"/>
      <c r="F659" s="583"/>
      <c r="G659" s="583"/>
      <c r="H659" s="583"/>
      <c r="I659" s="583"/>
      <c r="J659" s="593"/>
      <c r="K659" s="593"/>
      <c r="L659" s="583"/>
      <c r="M659" s="583"/>
      <c r="N659" s="583"/>
      <c r="O659" s="583"/>
      <c r="P659" s="583"/>
      <c r="Q659" s="583"/>
      <c r="R659" s="184"/>
      <c r="S659" s="598"/>
    </row>
    <row r="660" spans="1:19" ht="17.25" customHeight="1">
      <c r="B660" s="162"/>
      <c r="C660" s="591"/>
      <c r="D660" s="185"/>
      <c r="E660" s="594"/>
      <c r="F660" s="594"/>
      <c r="G660" s="594"/>
      <c r="H660" s="158"/>
      <c r="I660" s="895"/>
      <c r="J660" s="895"/>
      <c r="K660" s="895"/>
      <c r="L660" s="902"/>
      <c r="M660" s="903"/>
      <c r="N660" s="903"/>
      <c r="O660" s="903"/>
      <c r="P660" s="594"/>
      <c r="Q660" s="594"/>
      <c r="R660" s="896">
        <f>L660</f>
        <v>0</v>
      </c>
      <c r="S660" s="590" t="s">
        <v>717</v>
      </c>
    </row>
    <row r="661" spans="1:19" ht="17.25" customHeight="1">
      <c r="B661" s="163"/>
      <c r="C661" s="163"/>
      <c r="D661" s="163"/>
      <c r="E661" s="155"/>
      <c r="F661" s="155"/>
      <c r="G661" s="155"/>
      <c r="H661" s="155"/>
      <c r="I661" s="155"/>
      <c r="J661" s="156"/>
      <c r="K661" s="156"/>
      <c r="L661" s="156"/>
      <c r="M661" s="156"/>
      <c r="N661" s="156"/>
      <c r="O661" s="156"/>
      <c r="P661" s="156"/>
      <c r="Q661" s="156"/>
      <c r="R661" s="163"/>
      <c r="S661" s="157"/>
    </row>
    <row r="662" spans="1:19" ht="17.25" customHeight="1">
      <c r="B662" s="162"/>
      <c r="C662" s="185"/>
      <c r="D662" s="162"/>
      <c r="E662" s="158"/>
      <c r="F662" s="158"/>
      <c r="G662" s="158"/>
      <c r="H662" s="158"/>
      <c r="I662" s="158"/>
      <c r="J662" s="159"/>
      <c r="K662" s="159"/>
      <c r="L662" s="159"/>
      <c r="M662" s="159"/>
      <c r="N662" s="159"/>
      <c r="O662" s="159"/>
      <c r="P662" s="159"/>
      <c r="Q662" s="159"/>
      <c r="R662" s="162"/>
      <c r="S662" s="160"/>
    </row>
    <row r="663" spans="1:19" ht="17.25" customHeight="1">
      <c r="A663" s="172"/>
      <c r="B663" s="4"/>
      <c r="C663" s="184"/>
      <c r="D663" s="184"/>
      <c r="E663" s="583"/>
      <c r="F663" s="583"/>
      <c r="G663" s="583"/>
      <c r="H663" s="583"/>
      <c r="I663" s="583"/>
      <c r="J663" s="593"/>
      <c r="K663" s="593"/>
      <c r="L663" s="583"/>
      <c r="M663" s="583"/>
      <c r="N663" s="583"/>
      <c r="O663" s="583"/>
      <c r="P663" s="583"/>
      <c r="Q663" s="583"/>
      <c r="R663" s="184"/>
      <c r="S663" s="598"/>
    </row>
    <row r="664" spans="1:19" ht="17.25" customHeight="1">
      <c r="B664" s="7"/>
      <c r="C664" s="185"/>
      <c r="D664" s="185"/>
      <c r="E664" s="594"/>
      <c r="F664" s="594"/>
      <c r="G664" s="594"/>
      <c r="H664" s="594"/>
      <c r="I664" s="594"/>
      <c r="J664" s="595"/>
      <c r="K664" s="595"/>
      <c r="L664" s="594"/>
      <c r="M664" s="594"/>
      <c r="N664" s="594"/>
      <c r="O664" s="594"/>
      <c r="P664" s="594"/>
      <c r="Q664" s="594"/>
      <c r="R664" s="19">
        <f>SUM(E663:Q664)</f>
        <v>0</v>
      </c>
      <c r="S664" s="590" t="s">
        <v>145</v>
      </c>
    </row>
    <row r="665" spans="1:19" ht="17.25" customHeight="1">
      <c r="B665" s="4"/>
      <c r="C665" s="184"/>
      <c r="D665" s="184"/>
      <c r="E665" s="583"/>
      <c r="F665" s="580"/>
      <c r="G665" s="580"/>
      <c r="H665" s="580"/>
      <c r="I665" s="580"/>
      <c r="J665" s="580"/>
      <c r="K665" s="580"/>
      <c r="L665" s="580"/>
      <c r="M665" s="580"/>
      <c r="N665" s="581"/>
      <c r="O665" s="580"/>
      <c r="P665" s="580"/>
      <c r="Q665" s="580"/>
      <c r="R665" s="184"/>
      <c r="S665" s="598"/>
    </row>
    <row r="666" spans="1:19" ht="17.25" customHeight="1">
      <c r="B666" s="7"/>
      <c r="C666" s="185"/>
      <c r="D666" s="185"/>
      <c r="E666" s="600"/>
      <c r="F666" s="582"/>
      <c r="G666" s="582"/>
      <c r="H666" s="582"/>
      <c r="I666" s="600"/>
      <c r="J666" s="582"/>
      <c r="K666" s="582"/>
      <c r="L666" s="582"/>
      <c r="M666" s="600"/>
      <c r="N666" s="582"/>
      <c r="O666" s="582"/>
      <c r="P666" s="582"/>
      <c r="Q666" s="600"/>
      <c r="R666" s="19">
        <f>SUM(E665:Q666)</f>
        <v>0</v>
      </c>
      <c r="S666" s="590" t="s">
        <v>145</v>
      </c>
    </row>
    <row r="667" spans="1:19" ht="17.25" customHeight="1">
      <c r="B667" s="4"/>
      <c r="C667" s="184"/>
      <c r="D667" s="184"/>
      <c r="E667" s="583"/>
      <c r="F667" s="583"/>
      <c r="G667" s="583"/>
      <c r="H667" s="583"/>
      <c r="I667" s="583"/>
      <c r="J667" s="593"/>
      <c r="K667" s="593"/>
      <c r="L667" s="583"/>
      <c r="M667" s="583"/>
      <c r="N667" s="583"/>
      <c r="O667" s="583"/>
      <c r="P667" s="583"/>
      <c r="Q667" s="583"/>
      <c r="R667" s="184"/>
      <c r="S667" s="598"/>
    </row>
    <row r="668" spans="1:19" ht="17.25" customHeight="1">
      <c r="B668" s="7"/>
      <c r="C668" s="591"/>
      <c r="D668" s="185"/>
      <c r="E668" s="594"/>
      <c r="F668" s="594"/>
      <c r="G668" s="594"/>
      <c r="H668" s="158"/>
      <c r="I668" s="895"/>
      <c r="J668" s="895"/>
      <c r="K668" s="895"/>
      <c r="L668" s="902"/>
      <c r="M668" s="903"/>
      <c r="N668" s="903"/>
      <c r="O668" s="903"/>
      <c r="P668" s="594"/>
      <c r="Q668" s="594"/>
      <c r="R668" s="896">
        <f>L668</f>
        <v>0</v>
      </c>
      <c r="S668" s="590" t="s">
        <v>717</v>
      </c>
    </row>
    <row r="669" spans="1:19" ht="17.25" customHeight="1">
      <c r="B669" s="4"/>
      <c r="C669" s="163"/>
      <c r="D669" s="163"/>
      <c r="E669" s="155"/>
      <c r="F669" s="155"/>
      <c r="G669" s="155"/>
      <c r="H669" s="155"/>
      <c r="I669" s="155"/>
      <c r="J669" s="156"/>
      <c r="K669" s="156"/>
      <c r="L669" s="156"/>
      <c r="M669" s="156"/>
      <c r="N669" s="156"/>
      <c r="O669" s="156"/>
      <c r="P669" s="156"/>
      <c r="Q669" s="156"/>
      <c r="R669" s="163"/>
      <c r="S669" s="157"/>
    </row>
    <row r="670" spans="1:19" ht="17.25" customHeight="1">
      <c r="B670" s="5"/>
      <c r="C670" s="185"/>
      <c r="D670" s="162"/>
      <c r="E670" s="158"/>
      <c r="F670" s="158"/>
      <c r="G670" s="158"/>
      <c r="H670" s="158"/>
      <c r="I670" s="158"/>
      <c r="J670" s="159"/>
      <c r="K670" s="159"/>
      <c r="L670" s="159"/>
      <c r="M670" s="159"/>
      <c r="N670" s="159"/>
      <c r="O670" s="159"/>
      <c r="P670" s="159"/>
      <c r="Q670" s="159"/>
      <c r="R670" s="162"/>
      <c r="S670" s="160"/>
    </row>
    <row r="671" spans="1:19" ht="17.25" customHeight="1">
      <c r="B671" s="4"/>
      <c r="C671" s="184"/>
      <c r="D671" s="184"/>
      <c r="E671" s="583"/>
      <c r="F671" s="583"/>
      <c r="G671" s="583"/>
      <c r="H671" s="583"/>
      <c r="I671" s="583"/>
      <c r="J671" s="593"/>
      <c r="K671" s="593"/>
      <c r="L671" s="583"/>
      <c r="M671" s="583"/>
      <c r="N671" s="583"/>
      <c r="O671" s="583"/>
      <c r="P671" s="583"/>
      <c r="Q671" s="583"/>
      <c r="R671" s="184"/>
      <c r="S671" s="598"/>
    </row>
    <row r="672" spans="1:19" ht="17.25" customHeight="1">
      <c r="B672" s="5"/>
      <c r="C672" s="185"/>
      <c r="D672" s="185"/>
      <c r="E672" s="594"/>
      <c r="F672" s="594"/>
      <c r="G672" s="594"/>
      <c r="H672" s="594"/>
      <c r="I672" s="594"/>
      <c r="J672" s="595"/>
      <c r="K672" s="595"/>
      <c r="L672" s="594"/>
      <c r="M672" s="594"/>
      <c r="N672" s="594"/>
      <c r="O672" s="594"/>
      <c r="P672" s="594"/>
      <c r="Q672" s="594"/>
      <c r="R672" s="19">
        <f>SUM(E671:Q672)</f>
        <v>0</v>
      </c>
      <c r="S672" s="590" t="s">
        <v>145</v>
      </c>
    </row>
    <row r="673" spans="2:19" ht="17.25" customHeight="1">
      <c r="B673" s="4"/>
      <c r="C673" s="184"/>
      <c r="D673" s="184"/>
      <c r="E673" s="583"/>
      <c r="F673" s="580"/>
      <c r="G673" s="580"/>
      <c r="H673" s="580"/>
      <c r="I673" s="580"/>
      <c r="J673" s="580"/>
      <c r="K673" s="580"/>
      <c r="L673" s="580"/>
      <c r="M673" s="580"/>
      <c r="N673" s="581"/>
      <c r="O673" s="580"/>
      <c r="P673" s="580"/>
      <c r="Q673" s="580"/>
      <c r="R673" s="184"/>
      <c r="S673" s="598"/>
    </row>
    <row r="674" spans="2:19" ht="17.25" customHeight="1">
      <c r="B674" s="162"/>
      <c r="C674" s="185"/>
      <c r="D674" s="185"/>
      <c r="E674" s="600"/>
      <c r="F674" s="582"/>
      <c r="G674" s="582"/>
      <c r="H674" s="582"/>
      <c r="I674" s="600"/>
      <c r="J674" s="582"/>
      <c r="K674" s="582"/>
      <c r="L674" s="582"/>
      <c r="M674" s="600"/>
      <c r="N674" s="582"/>
      <c r="O674" s="582"/>
      <c r="P674" s="582"/>
      <c r="Q674" s="600"/>
      <c r="R674" s="19">
        <f>SUM(E673:Q674)</f>
        <v>0</v>
      </c>
      <c r="S674" s="590" t="s">
        <v>145</v>
      </c>
    </row>
    <row r="675" spans="2:19" ht="17.25" customHeight="1">
      <c r="B675" s="163"/>
      <c r="C675" s="184"/>
      <c r="D675" s="184"/>
      <c r="E675" s="583"/>
      <c r="F675" s="583"/>
      <c r="G675" s="583"/>
      <c r="H675" s="583"/>
      <c r="I675" s="583"/>
      <c r="J675" s="593"/>
      <c r="K675" s="593"/>
      <c r="L675" s="583"/>
      <c r="M675" s="583"/>
      <c r="N675" s="583"/>
      <c r="O675" s="583"/>
      <c r="P675" s="583"/>
      <c r="Q675" s="583"/>
      <c r="R675" s="184"/>
      <c r="S675" s="598"/>
    </row>
    <row r="676" spans="2:19" ht="17.25" customHeight="1">
      <c r="B676" s="162"/>
      <c r="C676" s="591"/>
      <c r="D676" s="185"/>
      <c r="E676" s="594"/>
      <c r="F676" s="594"/>
      <c r="G676" s="594"/>
      <c r="H676" s="158"/>
      <c r="I676" s="895"/>
      <c r="J676" s="895"/>
      <c r="K676" s="895"/>
      <c r="L676" s="902"/>
      <c r="M676" s="903"/>
      <c r="N676" s="903"/>
      <c r="O676" s="903"/>
      <c r="P676" s="594"/>
      <c r="Q676" s="594"/>
      <c r="R676" s="896">
        <f>L676</f>
        <v>0</v>
      </c>
      <c r="S676" s="590" t="s">
        <v>717</v>
      </c>
    </row>
    <row r="677" spans="2:19" ht="17.25" customHeight="1">
      <c r="B677" s="163"/>
      <c r="C677" s="184"/>
      <c r="D677" s="184"/>
      <c r="E677" s="161"/>
      <c r="F677" s="155"/>
      <c r="G677" s="155"/>
      <c r="H677" s="155"/>
      <c r="I677" s="155"/>
      <c r="J677" s="156"/>
      <c r="K677" s="156"/>
      <c r="L677" s="155"/>
      <c r="M677" s="155"/>
      <c r="N677" s="155"/>
      <c r="O677" s="155"/>
      <c r="P677" s="155"/>
      <c r="Q677" s="155"/>
      <c r="R677" s="4"/>
      <c r="S677" s="157"/>
    </row>
    <row r="678" spans="2:19" ht="17.25" customHeight="1">
      <c r="B678" s="162"/>
      <c r="C678" s="411"/>
      <c r="D678" s="322"/>
      <c r="E678" s="325"/>
      <c r="F678" s="325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9">
        <v>1</v>
      </c>
      <c r="S678" s="5" t="s">
        <v>598</v>
      </c>
    </row>
    <row r="679" spans="2:19" ht="17.25" customHeight="1">
      <c r="B679" s="163"/>
      <c r="C679" s="184"/>
      <c r="D679" s="184"/>
      <c r="E679" s="17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4"/>
      <c r="S679" s="157"/>
    </row>
    <row r="680" spans="2:19" ht="17.25" customHeight="1">
      <c r="B680" s="162"/>
      <c r="C680" s="185"/>
      <c r="D680" s="185"/>
      <c r="E680" s="19"/>
      <c r="F680" s="158"/>
      <c r="G680" s="158"/>
      <c r="H680" s="158"/>
      <c r="I680" s="158"/>
      <c r="J680" s="159"/>
      <c r="K680" s="159"/>
      <c r="L680" s="158"/>
      <c r="M680" s="158"/>
      <c r="N680" s="158"/>
      <c r="O680" s="158"/>
      <c r="P680" s="158"/>
      <c r="Q680" s="158"/>
      <c r="R680" s="19"/>
      <c r="S680" s="5"/>
    </row>
    <row r="681" spans="2:19" ht="17.25" customHeight="1">
      <c r="B681" s="163"/>
      <c r="C681" s="184"/>
      <c r="D681" s="184"/>
      <c r="E681" s="17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4"/>
      <c r="S681" s="157"/>
    </row>
    <row r="682" spans="2:19" ht="17.25" customHeight="1">
      <c r="B682" s="162"/>
      <c r="C682" s="185"/>
      <c r="D682" s="185"/>
      <c r="E682" s="19"/>
      <c r="F682" s="158"/>
      <c r="G682" s="158"/>
      <c r="H682" s="158"/>
      <c r="I682" s="158"/>
      <c r="J682" s="159"/>
      <c r="K682" s="159"/>
      <c r="L682" s="158"/>
      <c r="M682" s="158"/>
      <c r="N682" s="158"/>
      <c r="O682" s="158"/>
      <c r="P682" s="158"/>
      <c r="Q682" s="158"/>
      <c r="R682" s="19"/>
      <c r="S682" s="5"/>
    </row>
    <row r="683" spans="2:19" ht="17.25" customHeight="1">
      <c r="B683" s="163"/>
      <c r="C683" s="109"/>
      <c r="D683" s="599"/>
      <c r="E683" s="17"/>
      <c r="F683" s="155"/>
      <c r="G683" s="155"/>
      <c r="H683" s="155"/>
      <c r="I683" s="155"/>
      <c r="J683" s="156"/>
      <c r="K683" s="156"/>
      <c r="L683" s="155"/>
      <c r="M683" s="155"/>
      <c r="N683" s="155"/>
      <c r="O683" s="155"/>
      <c r="P683" s="155"/>
      <c r="Q683" s="155"/>
      <c r="R683" s="4"/>
      <c r="S683" s="157"/>
    </row>
    <row r="684" spans="2:19" ht="17.25" customHeight="1">
      <c r="B684" s="162"/>
      <c r="C684" s="110"/>
      <c r="D684" s="284"/>
      <c r="E684" s="19"/>
      <c r="F684" s="158"/>
      <c r="G684" s="158"/>
      <c r="H684" s="158"/>
      <c r="I684" s="158"/>
      <c r="J684" s="159"/>
      <c r="K684" s="159"/>
      <c r="L684" s="158"/>
      <c r="M684" s="158"/>
      <c r="N684" s="158"/>
      <c r="O684" s="158"/>
      <c r="P684" s="158"/>
      <c r="Q684" s="158"/>
      <c r="R684" s="19">
        <f>SUM(E683:Q684)</f>
        <v>0</v>
      </c>
      <c r="S684" s="590" t="s">
        <v>84</v>
      </c>
    </row>
    <row r="685" spans="2:19" ht="17.25" customHeight="1">
      <c r="B685" s="163"/>
      <c r="C685" s="109"/>
      <c r="D685" s="599"/>
      <c r="E685" s="17"/>
      <c r="F685" s="155"/>
      <c r="G685" s="155"/>
      <c r="H685" s="155"/>
      <c r="I685" s="155"/>
      <c r="J685" s="156"/>
      <c r="K685" s="156"/>
      <c r="L685" s="155"/>
      <c r="M685" s="155"/>
      <c r="N685" s="155"/>
      <c r="O685" s="155"/>
      <c r="P685" s="155"/>
      <c r="Q685" s="155"/>
      <c r="R685" s="4"/>
      <c r="S685" s="157"/>
    </row>
    <row r="686" spans="2:19" ht="17.25" customHeight="1">
      <c r="B686" s="162"/>
      <c r="C686" s="110"/>
      <c r="D686" s="284"/>
      <c r="E686" s="19"/>
      <c r="F686" s="158"/>
      <c r="G686" s="158"/>
      <c r="H686" s="158"/>
      <c r="I686" s="158"/>
      <c r="J686" s="159"/>
      <c r="K686" s="159"/>
      <c r="L686" s="158"/>
      <c r="M686" s="158"/>
      <c r="N686" s="158"/>
      <c r="O686" s="158"/>
      <c r="P686" s="158"/>
      <c r="Q686" s="158"/>
      <c r="R686" s="19">
        <f>SUM(E685:Q686)</f>
        <v>0</v>
      </c>
      <c r="S686" s="590" t="s">
        <v>84</v>
      </c>
    </row>
    <row r="687" spans="2:19" ht="17.25" customHeight="1">
      <c r="B687" s="163"/>
      <c r="C687" s="184"/>
      <c r="D687" s="184"/>
      <c r="E687" s="161"/>
      <c r="F687" s="155"/>
      <c r="G687" s="155"/>
      <c r="H687" s="155"/>
      <c r="I687" s="155"/>
      <c r="J687" s="156"/>
      <c r="K687" s="156"/>
      <c r="L687" s="155"/>
      <c r="M687" s="155"/>
      <c r="N687" s="155"/>
      <c r="O687" s="155"/>
      <c r="P687" s="155"/>
      <c r="Q687" s="155"/>
      <c r="R687" s="4"/>
      <c r="S687" s="157"/>
    </row>
    <row r="688" spans="2:19" ht="17.25" customHeight="1">
      <c r="B688" s="162"/>
      <c r="C688" s="411"/>
      <c r="D688" s="322"/>
      <c r="E688" s="325"/>
      <c r="F688" s="325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9"/>
      <c r="S688" s="5"/>
    </row>
    <row r="689" spans="1:20" ht="17.25" customHeight="1">
      <c r="B689" s="163"/>
      <c r="C689" s="4"/>
      <c r="D689" s="596"/>
      <c r="E689" s="149"/>
      <c r="F689" s="149"/>
      <c r="G689" s="149"/>
      <c r="H689" s="149"/>
      <c r="I689" s="149"/>
      <c r="J689" s="149"/>
      <c r="K689" s="150"/>
      <c r="L689" s="150"/>
      <c r="M689" s="17"/>
      <c r="N689" s="17"/>
      <c r="O689" s="18"/>
      <c r="P689" s="18"/>
      <c r="Q689" s="17"/>
      <c r="R689" s="184"/>
      <c r="S689" s="598"/>
    </row>
    <row r="690" spans="1:20" ht="17.25" customHeight="1">
      <c r="B690" s="162"/>
      <c r="C690" s="7"/>
      <c r="D690" s="597"/>
      <c r="E690" s="151"/>
      <c r="F690" s="151"/>
      <c r="G690" s="151"/>
      <c r="H690" s="151"/>
      <c r="I690" s="151"/>
      <c r="J690" s="151"/>
      <c r="K690" s="154"/>
      <c r="L690" s="154"/>
      <c r="M690" s="19"/>
      <c r="N690" s="19"/>
      <c r="O690" s="19"/>
      <c r="P690" s="19"/>
      <c r="Q690" s="19"/>
      <c r="R690" s="19"/>
      <c r="S690" s="590"/>
    </row>
    <row r="691" spans="1:20" ht="17.25" customHeight="1">
      <c r="B691" s="163"/>
      <c r="C691" s="163"/>
      <c r="D691" s="163"/>
      <c r="E691" s="155"/>
      <c r="F691" s="155"/>
      <c r="G691" s="155"/>
      <c r="H691" s="155"/>
      <c r="I691" s="155"/>
      <c r="J691" s="155"/>
      <c r="K691" s="156"/>
      <c r="L691" s="156"/>
      <c r="M691" s="156"/>
      <c r="N691" s="156"/>
      <c r="O691" s="156"/>
      <c r="P691" s="156"/>
      <c r="Q691" s="156"/>
      <c r="R691" s="163"/>
      <c r="S691" s="157"/>
    </row>
    <row r="692" spans="1:20" ht="17.25" customHeight="1">
      <c r="B692" s="162"/>
      <c r="C692" s="185"/>
      <c r="D692" s="322"/>
      <c r="E692" s="158"/>
      <c r="F692" s="158"/>
      <c r="G692" s="158"/>
      <c r="H692" s="158"/>
      <c r="I692" s="158"/>
      <c r="J692" s="159"/>
      <c r="K692" s="159"/>
      <c r="L692" s="159"/>
      <c r="M692" s="159"/>
      <c r="N692" s="159"/>
      <c r="O692" s="159"/>
      <c r="P692" s="159"/>
      <c r="Q692" s="159"/>
      <c r="R692" s="162"/>
      <c r="S692" s="160"/>
    </row>
    <row r="693" spans="1:20" ht="17.25" customHeight="1">
      <c r="B693" s="163"/>
      <c r="C693" s="184"/>
      <c r="D693" s="184"/>
      <c r="E693" s="155"/>
      <c r="F693" s="155"/>
      <c r="G693" s="155"/>
      <c r="H693" s="155"/>
      <c r="I693" s="155"/>
      <c r="J693" s="156"/>
      <c r="K693" s="156"/>
      <c r="L693" s="156"/>
      <c r="M693" s="156"/>
      <c r="N693" s="156"/>
      <c r="O693" s="156"/>
      <c r="P693" s="156"/>
      <c r="Q693" s="156"/>
      <c r="R693" s="4"/>
      <c r="S693" s="157"/>
    </row>
    <row r="694" spans="1:20" ht="17.25" customHeight="1">
      <c r="B694" s="162"/>
      <c r="C694" s="185"/>
      <c r="D694" s="185"/>
      <c r="E694" s="158"/>
      <c r="F694" s="158"/>
      <c r="G694" s="158"/>
      <c r="H694" s="158"/>
      <c r="I694" s="158"/>
      <c r="J694" s="159"/>
      <c r="K694" s="159"/>
      <c r="L694" s="159"/>
      <c r="M694" s="159"/>
      <c r="N694" s="159"/>
      <c r="O694" s="159"/>
      <c r="P694" s="159"/>
      <c r="Q694" s="159"/>
      <c r="R694" s="19"/>
      <c r="S694" s="5"/>
    </row>
    <row r="695" spans="1:20" ht="45" customHeight="1">
      <c r="A695" s="167"/>
      <c r="B695" s="168" t="s">
        <v>74</v>
      </c>
      <c r="C695" s="168"/>
      <c r="E695" s="166" t="s">
        <v>62</v>
      </c>
      <c r="F695" s="169" t="str">
        <f>F632</f>
        <v>沖縄県立芸術大学美術棟空調設備改修工事</v>
      </c>
      <c r="G695" s="166"/>
      <c r="H695" s="166"/>
      <c r="I695" s="166"/>
      <c r="S695" s="166">
        <f>S632+1</f>
        <v>12</v>
      </c>
    </row>
    <row r="696" spans="1:20" ht="17.25" customHeight="1">
      <c r="B696" s="163"/>
      <c r="C696" s="163"/>
      <c r="D696" s="163"/>
      <c r="E696" s="1762" t="s">
        <v>147</v>
      </c>
      <c r="F696" s="1763"/>
      <c r="G696" s="1763"/>
      <c r="H696" s="1763"/>
      <c r="I696" s="1763"/>
      <c r="J696" s="1763"/>
      <c r="K696" s="1763"/>
      <c r="L696" s="1763"/>
      <c r="M696" s="1763"/>
      <c r="N696" s="1763"/>
      <c r="O696" s="1763"/>
      <c r="P696" s="1763"/>
      <c r="Q696" s="1764"/>
      <c r="R696" s="157"/>
      <c r="S696" s="157"/>
      <c r="T696" s="172"/>
    </row>
    <row r="697" spans="1:20" ht="17.25" customHeight="1">
      <c r="B697" s="160"/>
      <c r="C697" s="160" t="s">
        <v>51</v>
      </c>
      <c r="D697" s="160" t="s">
        <v>60</v>
      </c>
      <c r="E697" s="173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1"/>
      <c r="R697" s="160" t="s">
        <v>52</v>
      </c>
      <c r="S697" s="160" t="s">
        <v>63</v>
      </c>
      <c r="T697" s="172"/>
    </row>
    <row r="698" spans="1:20" ht="17.25" customHeight="1">
      <c r="A698" s="172"/>
      <c r="B698" s="163"/>
      <c r="C698" s="163"/>
      <c r="D698" s="163"/>
      <c r="E698" s="155"/>
      <c r="F698" s="155"/>
      <c r="G698" s="155"/>
      <c r="H698" s="155"/>
      <c r="I698" s="155"/>
      <c r="J698" s="156"/>
      <c r="K698" s="156"/>
      <c r="L698" s="156"/>
      <c r="M698" s="156"/>
      <c r="N698" s="156"/>
      <c r="O698" s="156"/>
      <c r="P698" s="156"/>
      <c r="Q698" s="156"/>
      <c r="R698" s="163"/>
      <c r="S698" s="157"/>
    </row>
    <row r="699" spans="1:20" ht="17.25" customHeight="1">
      <c r="B699" s="162">
        <v>8</v>
      </c>
      <c r="C699" s="162"/>
      <c r="D699" s="162"/>
      <c r="E699" s="158"/>
      <c r="F699" s="158"/>
      <c r="G699" s="158"/>
      <c r="H699" s="158"/>
      <c r="I699" s="158"/>
      <c r="J699" s="159"/>
      <c r="K699" s="159"/>
      <c r="L699" s="159"/>
      <c r="M699" s="159"/>
      <c r="N699" s="159"/>
      <c r="O699" s="159"/>
      <c r="P699" s="159"/>
      <c r="Q699" s="159"/>
      <c r="R699" s="162"/>
      <c r="S699" s="160"/>
    </row>
    <row r="700" spans="1:20" ht="17.25" customHeight="1">
      <c r="B700" s="163"/>
      <c r="C700" s="184"/>
      <c r="D700" s="184"/>
      <c r="E700" s="583"/>
      <c r="F700" s="583"/>
      <c r="G700" s="583"/>
      <c r="H700" s="583"/>
      <c r="I700" s="583"/>
      <c r="J700" s="593"/>
      <c r="K700" s="593"/>
      <c r="L700" s="583"/>
      <c r="M700" s="583"/>
      <c r="N700" s="583"/>
      <c r="O700" s="583"/>
      <c r="P700" s="583"/>
      <c r="Q700" s="583"/>
      <c r="R700" s="184"/>
      <c r="S700" s="598"/>
    </row>
    <row r="701" spans="1:20" ht="17.25" customHeight="1">
      <c r="B701" s="162"/>
      <c r="C701" s="587"/>
      <c r="D701" s="185"/>
      <c r="E701" s="594"/>
      <c r="F701" s="594"/>
      <c r="G701" s="594"/>
      <c r="H701" s="594"/>
      <c r="I701" s="594"/>
      <c r="J701" s="595"/>
      <c r="K701" s="595"/>
      <c r="L701" s="594"/>
      <c r="M701" s="594"/>
      <c r="N701" s="594"/>
      <c r="O701" s="594"/>
      <c r="P701" s="594"/>
      <c r="Q701" s="594"/>
      <c r="R701" s="19"/>
      <c r="S701" s="590"/>
    </row>
    <row r="702" spans="1:20" ht="17.25" customHeight="1">
      <c r="B702" s="163"/>
      <c r="C702" s="323"/>
      <c r="D702" s="163"/>
      <c r="E702" s="155"/>
      <c r="F702" s="155"/>
      <c r="G702" s="155"/>
      <c r="H702" s="155"/>
      <c r="I702" s="155"/>
      <c r="J702" s="156"/>
      <c r="K702" s="156"/>
      <c r="L702" s="155"/>
      <c r="M702" s="155"/>
      <c r="N702" s="155"/>
      <c r="O702" s="155"/>
      <c r="P702" s="155"/>
      <c r="Q702" s="155"/>
      <c r="R702" s="4"/>
      <c r="S702" s="157"/>
    </row>
    <row r="703" spans="1:20" ht="17.25" customHeight="1">
      <c r="B703" s="162"/>
      <c r="C703" s="321"/>
      <c r="D703" s="321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9">
        <f>SUM(E702:Q703)</f>
        <v>0</v>
      </c>
      <c r="S703" s="5" t="s">
        <v>142</v>
      </c>
    </row>
    <row r="704" spans="1:20" ht="17.25" customHeight="1">
      <c r="B704" s="163"/>
      <c r="C704" s="323"/>
      <c r="D704" s="163"/>
      <c r="E704" s="155"/>
      <c r="F704" s="155"/>
      <c r="G704" s="155"/>
      <c r="H704" s="155"/>
      <c r="I704" s="155"/>
      <c r="J704" s="156"/>
      <c r="K704" s="156"/>
      <c r="L704" s="155"/>
      <c r="M704" s="155"/>
      <c r="N704" s="155"/>
      <c r="O704" s="155"/>
      <c r="P704" s="155"/>
      <c r="Q704" s="155"/>
      <c r="R704" s="4"/>
      <c r="S704" s="157"/>
    </row>
    <row r="705" spans="1:19" ht="17.25" customHeight="1">
      <c r="B705" s="162"/>
      <c r="C705" s="321"/>
      <c r="D705" s="321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9">
        <f>SUM(E704:Q705)</f>
        <v>0</v>
      </c>
      <c r="S705" s="5" t="s">
        <v>142</v>
      </c>
    </row>
    <row r="706" spans="1:19" ht="17.25" customHeight="1">
      <c r="B706" s="163"/>
      <c r="C706" s="323"/>
      <c r="D706" s="163"/>
      <c r="E706" s="155"/>
      <c r="F706" s="155"/>
      <c r="G706" s="155"/>
      <c r="H706" s="155"/>
      <c r="I706" s="155"/>
      <c r="J706" s="156"/>
      <c r="K706" s="156"/>
      <c r="L706" s="155"/>
      <c r="M706" s="155"/>
      <c r="N706" s="155"/>
      <c r="O706" s="155"/>
      <c r="P706" s="155"/>
      <c r="Q706" s="155"/>
      <c r="R706" s="4"/>
      <c r="S706" s="157"/>
    </row>
    <row r="707" spans="1:19" ht="17.25" customHeight="1">
      <c r="B707" s="162"/>
      <c r="C707" s="321"/>
      <c r="D707" s="321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9">
        <f>SUM(E706:Q707)</f>
        <v>0</v>
      </c>
      <c r="S707" s="5" t="s">
        <v>142</v>
      </c>
    </row>
    <row r="708" spans="1:19" ht="17.25" customHeight="1">
      <c r="B708" s="163"/>
      <c r="C708" s="323"/>
      <c r="D708" s="163"/>
      <c r="E708" s="155"/>
      <c r="F708" s="155"/>
      <c r="G708" s="155"/>
      <c r="H708" s="155"/>
      <c r="I708" s="155"/>
      <c r="J708" s="156"/>
      <c r="K708" s="156"/>
      <c r="L708" s="155"/>
      <c r="M708" s="155"/>
      <c r="N708" s="155"/>
      <c r="O708" s="155"/>
      <c r="P708" s="155"/>
      <c r="Q708" s="155"/>
      <c r="R708" s="4"/>
      <c r="S708" s="157"/>
    </row>
    <row r="709" spans="1:19" ht="17.25" customHeight="1">
      <c r="B709" s="162"/>
      <c r="C709" s="321"/>
      <c r="D709" s="321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9">
        <f>SUM(E708:Q709)</f>
        <v>0</v>
      </c>
      <c r="S709" s="5" t="s">
        <v>142</v>
      </c>
    </row>
    <row r="710" spans="1:19" ht="17.25" customHeight="1">
      <c r="B710" s="163"/>
      <c r="C710" s="323"/>
      <c r="D710" s="163"/>
      <c r="E710" s="155"/>
      <c r="F710" s="155"/>
      <c r="G710" s="155"/>
      <c r="H710" s="155"/>
      <c r="I710" s="155"/>
      <c r="J710" s="156"/>
      <c r="K710" s="156"/>
      <c r="L710" s="155"/>
      <c r="M710" s="155"/>
      <c r="N710" s="155"/>
      <c r="O710" s="155"/>
      <c r="P710" s="155"/>
      <c r="Q710" s="155"/>
      <c r="R710" s="4"/>
      <c r="S710" s="157"/>
    </row>
    <row r="711" spans="1:19" ht="17.25" customHeight="1">
      <c r="B711" s="162"/>
      <c r="C711" s="321"/>
      <c r="D711" s="321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9"/>
      <c r="S711" s="5"/>
    </row>
    <row r="712" spans="1:19" ht="17.25" customHeight="1">
      <c r="B712" s="163"/>
      <c r="C712" s="184"/>
      <c r="D712" s="184"/>
      <c r="E712" s="161"/>
      <c r="F712" s="155"/>
      <c r="G712" s="155"/>
      <c r="H712" s="155"/>
      <c r="I712" s="155"/>
      <c r="J712" s="156"/>
      <c r="K712" s="156"/>
      <c r="L712" s="155"/>
      <c r="M712" s="155"/>
      <c r="N712" s="155"/>
      <c r="O712" s="155"/>
      <c r="P712" s="155"/>
      <c r="Q712" s="155"/>
      <c r="R712" s="4"/>
      <c r="S712" s="157"/>
    </row>
    <row r="713" spans="1:19" ht="17.25" customHeight="1">
      <c r="B713" s="162"/>
      <c r="C713" s="185"/>
      <c r="D713" s="185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9">
        <f>SUM(E712:Q713)</f>
        <v>0</v>
      </c>
      <c r="S713" s="5" t="s">
        <v>105</v>
      </c>
    </row>
    <row r="714" spans="1:19" ht="17.25" customHeight="1">
      <c r="B714" s="163"/>
      <c r="C714" s="184"/>
      <c r="D714" s="184"/>
      <c r="E714" s="161"/>
      <c r="F714" s="155"/>
      <c r="G714" s="155"/>
      <c r="H714" s="155"/>
      <c r="I714" s="155"/>
      <c r="J714" s="156"/>
      <c r="K714" s="156"/>
      <c r="L714" s="155"/>
      <c r="M714" s="155"/>
      <c r="N714" s="155"/>
      <c r="O714" s="155"/>
      <c r="P714" s="155"/>
      <c r="Q714" s="155"/>
      <c r="R714" s="4"/>
      <c r="S714" s="157"/>
    </row>
    <row r="715" spans="1:19" ht="17.25" customHeight="1">
      <c r="B715" s="162"/>
      <c r="C715" s="185"/>
      <c r="D715" s="185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9">
        <f>SUM(E714:Q715)</f>
        <v>0</v>
      </c>
      <c r="S715" s="5" t="s">
        <v>105</v>
      </c>
    </row>
    <row r="716" spans="1:19" ht="17.25" customHeight="1">
      <c r="A716" s="172"/>
      <c r="B716" s="163"/>
      <c r="C716" s="184"/>
      <c r="D716" s="184"/>
      <c r="E716" s="155"/>
      <c r="F716" s="155"/>
      <c r="G716" s="155"/>
      <c r="H716" s="155"/>
      <c r="I716" s="155"/>
      <c r="J716" s="156"/>
      <c r="K716" s="156"/>
      <c r="L716" s="155"/>
      <c r="M716" s="155"/>
      <c r="N716" s="155"/>
      <c r="O716" s="155"/>
      <c r="P716" s="155"/>
      <c r="Q716" s="155"/>
      <c r="R716" s="4"/>
      <c r="S716" s="157"/>
    </row>
    <row r="717" spans="1:19" ht="17.25" customHeight="1">
      <c r="B717" s="162"/>
      <c r="C717" s="899"/>
      <c r="D717" s="900"/>
      <c r="E717" s="158"/>
      <c r="F717" s="158"/>
      <c r="G717" s="158"/>
      <c r="H717" s="158"/>
      <c r="I717" s="158"/>
      <c r="J717" s="159"/>
      <c r="K717" s="159"/>
      <c r="L717" s="158"/>
      <c r="M717" s="158"/>
      <c r="N717" s="158"/>
      <c r="O717" s="158"/>
      <c r="P717" s="158"/>
      <c r="Q717" s="158"/>
      <c r="R717" s="19">
        <f>SUM(E716:Q717)</f>
        <v>0</v>
      </c>
      <c r="S717" s="5" t="s">
        <v>105</v>
      </c>
    </row>
    <row r="718" spans="1:19" ht="17.25" customHeight="1">
      <c r="B718" s="163"/>
      <c r="C718" s="184"/>
      <c r="D718" s="184"/>
      <c r="E718" s="155"/>
      <c r="F718" s="155"/>
      <c r="G718" s="155"/>
      <c r="H718" s="155"/>
      <c r="I718" s="155"/>
      <c r="J718" s="156"/>
      <c r="K718" s="156"/>
      <c r="L718" s="155"/>
      <c r="M718" s="155"/>
      <c r="N718" s="155"/>
      <c r="O718" s="155"/>
      <c r="P718" s="155"/>
      <c r="Q718" s="155"/>
      <c r="R718" s="4"/>
      <c r="S718" s="157"/>
    </row>
    <row r="719" spans="1:19" ht="17.25" customHeight="1">
      <c r="B719" s="162"/>
      <c r="C719" s="899"/>
      <c r="D719" s="900"/>
      <c r="E719" s="158"/>
      <c r="F719" s="158"/>
      <c r="G719" s="158"/>
      <c r="H719" s="158"/>
      <c r="I719" s="158"/>
      <c r="J719" s="159"/>
      <c r="K719" s="159"/>
      <c r="L719" s="158"/>
      <c r="M719" s="158"/>
      <c r="N719" s="158"/>
      <c r="O719" s="158"/>
      <c r="P719" s="158"/>
      <c r="Q719" s="158"/>
      <c r="R719" s="19">
        <f>SUM(E718:Q719)</f>
        <v>0</v>
      </c>
      <c r="S719" s="5" t="s">
        <v>105</v>
      </c>
    </row>
    <row r="720" spans="1:19" ht="17.25" customHeight="1">
      <c r="B720" s="163"/>
      <c r="C720" s="184"/>
      <c r="D720" s="184"/>
      <c r="E720" s="155"/>
      <c r="F720" s="155"/>
      <c r="G720" s="155"/>
      <c r="H720" s="155"/>
      <c r="I720" s="155"/>
      <c r="J720" s="156"/>
      <c r="K720" s="156"/>
      <c r="L720" s="155"/>
      <c r="M720" s="155"/>
      <c r="N720" s="155"/>
      <c r="O720" s="155"/>
      <c r="P720" s="155"/>
      <c r="Q720" s="155"/>
      <c r="R720" s="4"/>
      <c r="S720" s="157"/>
    </row>
    <row r="721" spans="1:19" ht="17.25" customHeight="1">
      <c r="B721" s="162"/>
      <c r="C721" s="899"/>
      <c r="D721" s="900"/>
      <c r="E721" s="158"/>
      <c r="F721" s="158"/>
      <c r="G721" s="158"/>
      <c r="H721" s="158"/>
      <c r="I721" s="158"/>
      <c r="J721" s="159"/>
      <c r="K721" s="159"/>
      <c r="L721" s="158"/>
      <c r="M721" s="158"/>
      <c r="N721" s="158"/>
      <c r="O721" s="158"/>
      <c r="P721" s="158"/>
      <c r="Q721" s="158"/>
      <c r="R721" s="19">
        <f>SUM(E720:Q721)</f>
        <v>0</v>
      </c>
      <c r="S721" s="5" t="s">
        <v>105</v>
      </c>
    </row>
    <row r="722" spans="1:19" ht="17.25" customHeight="1">
      <c r="B722" s="163"/>
      <c r="C722" s="184"/>
      <c r="D722" s="184"/>
      <c r="E722" s="155"/>
      <c r="F722" s="155"/>
      <c r="G722" s="155"/>
      <c r="H722" s="155"/>
      <c r="I722" s="155"/>
      <c r="J722" s="156"/>
      <c r="K722" s="156"/>
      <c r="L722" s="155"/>
      <c r="M722" s="155"/>
      <c r="N722" s="155"/>
      <c r="O722" s="155"/>
      <c r="P722" s="155"/>
      <c r="Q722" s="155"/>
      <c r="R722" s="4"/>
      <c r="S722" s="157"/>
    </row>
    <row r="723" spans="1:19" ht="17.25" customHeight="1">
      <c r="B723" s="162"/>
      <c r="C723" s="899"/>
      <c r="D723" s="900"/>
      <c r="E723" s="158"/>
      <c r="F723" s="158"/>
      <c r="G723" s="158"/>
      <c r="H723" s="158"/>
      <c r="I723" s="158"/>
      <c r="J723" s="159"/>
      <c r="K723" s="159"/>
      <c r="L723" s="158"/>
      <c r="M723" s="158"/>
      <c r="N723" s="158"/>
      <c r="O723" s="158"/>
      <c r="P723" s="158"/>
      <c r="Q723" s="158"/>
      <c r="R723" s="19">
        <f>SUM(E722:Q723)</f>
        <v>0</v>
      </c>
      <c r="S723" s="5" t="s">
        <v>105</v>
      </c>
    </row>
    <row r="724" spans="1:19" ht="17.25" customHeight="1">
      <c r="A724" s="172"/>
      <c r="B724" s="163"/>
      <c r="C724" s="163"/>
      <c r="D724" s="324"/>
      <c r="E724" s="161"/>
      <c r="F724" s="155"/>
      <c r="G724" s="155"/>
      <c r="H724" s="155"/>
      <c r="I724" s="155"/>
      <c r="J724" s="156"/>
      <c r="K724" s="156"/>
      <c r="L724" s="155"/>
      <c r="M724" s="155"/>
      <c r="N724" s="155"/>
      <c r="O724" s="155"/>
      <c r="P724" s="155"/>
      <c r="Q724" s="155"/>
      <c r="R724" s="4"/>
      <c r="S724" s="6"/>
    </row>
    <row r="725" spans="1:19" ht="17.25" customHeight="1">
      <c r="B725" s="162"/>
      <c r="C725" s="327"/>
      <c r="D725" s="162"/>
      <c r="E725" s="325"/>
      <c r="F725" s="158"/>
      <c r="G725" s="158"/>
      <c r="H725" s="158"/>
      <c r="I725" s="158"/>
      <c r="J725" s="159"/>
      <c r="K725" s="159"/>
      <c r="L725" s="158"/>
      <c r="M725" s="158"/>
      <c r="N725" s="158"/>
      <c r="O725" s="158"/>
      <c r="P725" s="158"/>
      <c r="Q725" s="158"/>
      <c r="R725" s="19">
        <f>SUM(E724:Q725)</f>
        <v>0</v>
      </c>
      <c r="S725" s="5" t="s">
        <v>143</v>
      </c>
    </row>
    <row r="726" spans="1:19" ht="17.25" customHeight="1">
      <c r="B726" s="163"/>
      <c r="C726" s="174"/>
      <c r="D726" s="163"/>
      <c r="E726" s="602"/>
      <c r="F726" s="155"/>
      <c r="G726" s="155"/>
      <c r="H726" s="155"/>
      <c r="I726" s="155"/>
      <c r="J726" s="156"/>
      <c r="K726" s="156"/>
      <c r="L726" s="155"/>
      <c r="M726" s="155"/>
      <c r="N726" s="155"/>
      <c r="O726" s="155"/>
      <c r="P726" s="155"/>
      <c r="Q726" s="155"/>
      <c r="R726" s="4"/>
      <c r="S726" s="6"/>
    </row>
    <row r="727" spans="1:19" ht="17.25" customHeight="1">
      <c r="B727" s="162"/>
      <c r="C727" s="327"/>
      <c r="D727" s="403"/>
      <c r="E727" s="325"/>
      <c r="F727" s="158"/>
      <c r="G727" s="158"/>
      <c r="H727" s="158"/>
      <c r="I727" s="158"/>
      <c r="J727" s="159"/>
      <c r="K727" s="159"/>
      <c r="L727" s="158"/>
      <c r="M727" s="158"/>
      <c r="N727" s="158"/>
      <c r="O727" s="158"/>
      <c r="P727" s="158"/>
      <c r="Q727" s="158"/>
      <c r="R727" s="19">
        <f>SUM(E726:Q727)</f>
        <v>0</v>
      </c>
      <c r="S727" s="5" t="s">
        <v>72</v>
      </c>
    </row>
    <row r="728" spans="1:19" ht="17.25" customHeight="1">
      <c r="B728" s="4"/>
      <c r="C728" s="184"/>
      <c r="D728" s="184"/>
      <c r="E728" s="583"/>
      <c r="F728" s="580"/>
      <c r="G728" s="583"/>
      <c r="H728" s="580"/>
      <c r="I728" s="583"/>
      <c r="J728" s="581"/>
      <c r="K728" s="593"/>
      <c r="L728" s="593"/>
      <c r="M728" s="583"/>
      <c r="N728" s="583"/>
      <c r="O728" s="583"/>
      <c r="P728" s="583"/>
      <c r="Q728" s="583"/>
      <c r="R728" s="184"/>
      <c r="S728" s="598"/>
    </row>
    <row r="729" spans="1:19" ht="17.25" customHeight="1">
      <c r="B729" s="7"/>
      <c r="C729" s="185"/>
      <c r="D729" s="185"/>
      <c r="E729" s="594"/>
      <c r="F729" s="594"/>
      <c r="G729" s="594"/>
      <c r="H729" s="594"/>
      <c r="I729" s="594"/>
      <c r="J729" s="595"/>
      <c r="K729" s="595"/>
      <c r="L729" s="595"/>
      <c r="M729" s="594"/>
      <c r="N729" s="594"/>
      <c r="O729" s="594"/>
      <c r="P729" s="594"/>
      <c r="Q729" s="594"/>
      <c r="R729" s="19"/>
      <c r="S729" s="590"/>
    </row>
    <row r="730" spans="1:19" ht="17.25" customHeight="1">
      <c r="B730" s="163"/>
      <c r="C730" s="184"/>
      <c r="D730" s="184"/>
      <c r="E730" s="583"/>
      <c r="F730" s="583"/>
      <c r="G730" s="583"/>
      <c r="H730" s="583"/>
      <c r="I730" s="583"/>
      <c r="J730" s="583"/>
      <c r="K730" s="583"/>
      <c r="L730" s="593"/>
      <c r="M730" s="583"/>
      <c r="N730" s="583"/>
      <c r="O730" s="583"/>
      <c r="P730" s="583"/>
      <c r="Q730" s="583"/>
      <c r="R730" s="184"/>
      <c r="S730" s="598"/>
    </row>
    <row r="731" spans="1:19" ht="17.25" customHeight="1">
      <c r="B731" s="162"/>
      <c r="C731" s="185"/>
      <c r="D731" s="185"/>
      <c r="E731" s="594"/>
      <c r="F731" s="594"/>
      <c r="G731" s="594"/>
      <c r="H731" s="594"/>
      <c r="I731" s="594"/>
      <c r="J731" s="594"/>
      <c r="K731" s="594"/>
      <c r="L731" s="595"/>
      <c r="M731" s="594"/>
      <c r="N731" s="594"/>
      <c r="O731" s="594"/>
      <c r="P731" s="594"/>
      <c r="Q731" s="594"/>
      <c r="R731" s="19">
        <f>SUM(E730:Q731)</f>
        <v>0</v>
      </c>
      <c r="S731" s="590" t="s">
        <v>145</v>
      </c>
    </row>
    <row r="732" spans="1:19" ht="17.25" customHeight="1">
      <c r="B732" s="163"/>
      <c r="C732" s="184"/>
      <c r="D732" s="184"/>
      <c r="E732" s="583"/>
      <c r="F732" s="583"/>
      <c r="G732" s="583"/>
      <c r="H732" s="583"/>
      <c r="I732" s="583"/>
      <c r="J732" s="583"/>
      <c r="K732" s="583"/>
      <c r="L732" s="585"/>
      <c r="M732" s="583"/>
      <c r="N732" s="583"/>
      <c r="O732" s="584"/>
      <c r="P732" s="583"/>
      <c r="Q732" s="583"/>
      <c r="R732" s="184"/>
      <c r="S732" s="598"/>
    </row>
    <row r="733" spans="1:19" ht="17.25" customHeight="1">
      <c r="B733" s="162"/>
      <c r="C733" s="185"/>
      <c r="D733" s="185"/>
      <c r="E733" s="594"/>
      <c r="F733" s="594"/>
      <c r="G733" s="594"/>
      <c r="H733" s="594"/>
      <c r="I733" s="594"/>
      <c r="J733" s="594"/>
      <c r="K733" s="594"/>
      <c r="L733" s="595"/>
      <c r="M733" s="594"/>
      <c r="N733" s="594"/>
      <c r="O733" s="594"/>
      <c r="P733" s="594"/>
      <c r="Q733" s="594"/>
      <c r="R733" s="19">
        <f>SUM(E732:Q733)</f>
        <v>0</v>
      </c>
      <c r="S733" s="590" t="s">
        <v>105</v>
      </c>
    </row>
    <row r="734" spans="1:19" ht="17.25" customHeight="1">
      <c r="B734" s="163"/>
      <c r="C734" s="4"/>
      <c r="D734" s="4"/>
      <c r="E734" s="19"/>
      <c r="F734" s="25"/>
      <c r="G734" s="19"/>
      <c r="H734" s="17"/>
      <c r="I734" s="17"/>
      <c r="J734" s="26"/>
      <c r="K734" s="17"/>
      <c r="L734" s="17"/>
      <c r="M734" s="17"/>
      <c r="N734" s="17"/>
      <c r="O734" s="17"/>
      <c r="P734" s="17"/>
      <c r="Q734" s="17"/>
      <c r="R734" s="4"/>
      <c r="S734" s="4"/>
    </row>
    <row r="735" spans="1:19" ht="17.25" customHeight="1">
      <c r="B735" s="162"/>
      <c r="C735" s="7"/>
      <c r="D735" s="7"/>
      <c r="E735" s="17"/>
      <c r="F735" s="26"/>
      <c r="G735" s="17"/>
      <c r="H735" s="19"/>
      <c r="I735" s="19"/>
      <c r="J735" s="25"/>
      <c r="K735" s="897"/>
      <c r="L735" s="20"/>
      <c r="M735" s="129"/>
      <c r="N735" s="19"/>
      <c r="O735" s="1"/>
      <c r="P735" s="19"/>
      <c r="Q735" s="25"/>
      <c r="R735" s="5"/>
      <c r="S735" s="5"/>
    </row>
    <row r="736" spans="1:19" ht="17.25" customHeight="1">
      <c r="B736" s="163"/>
      <c r="C736" s="184"/>
      <c r="D736" s="184"/>
      <c r="E736" s="583"/>
      <c r="F736" s="580"/>
      <c r="G736" s="583"/>
      <c r="H736" s="580"/>
      <c r="I736" s="583"/>
      <c r="J736" s="581"/>
      <c r="K736" s="593"/>
      <c r="L736" s="593"/>
      <c r="M736" s="583"/>
      <c r="N736" s="583"/>
      <c r="O736" s="583"/>
      <c r="P736" s="583"/>
      <c r="Q736" s="583"/>
      <c r="R736" s="184"/>
      <c r="S736" s="598"/>
    </row>
    <row r="737" spans="2:19" ht="17.25" customHeight="1">
      <c r="B737" s="162"/>
      <c r="C737" s="185"/>
      <c r="D737" s="185"/>
      <c r="E737" s="594"/>
      <c r="F737" s="594"/>
      <c r="G737" s="594"/>
      <c r="H737" s="594"/>
      <c r="I737" s="594"/>
      <c r="J737" s="595"/>
      <c r="K737" s="595"/>
      <c r="L737" s="595"/>
      <c r="M737" s="594"/>
      <c r="N737" s="594"/>
      <c r="O737" s="594"/>
      <c r="P737" s="594"/>
      <c r="Q737" s="594"/>
      <c r="R737" s="19">
        <f>K736</f>
        <v>0</v>
      </c>
      <c r="S737" s="590" t="s">
        <v>586</v>
      </c>
    </row>
    <row r="738" spans="2:19" ht="17.25" customHeight="1">
      <c r="B738" s="163"/>
      <c r="C738" s="184"/>
      <c r="D738" s="184"/>
      <c r="E738" s="583"/>
      <c r="F738" s="580"/>
      <c r="G738" s="583"/>
      <c r="H738" s="580"/>
      <c r="I738" s="583"/>
      <c r="J738" s="581"/>
      <c r="K738" s="601"/>
      <c r="L738" s="593"/>
      <c r="M738" s="583"/>
      <c r="N738" s="583"/>
      <c r="O738" s="583"/>
      <c r="P738" s="583"/>
      <c r="Q738" s="583"/>
      <c r="R738" s="184"/>
      <c r="S738" s="598"/>
    </row>
    <row r="739" spans="2:19" ht="17.25" customHeight="1">
      <c r="B739" s="162"/>
      <c r="C739" s="185"/>
      <c r="D739" s="185"/>
      <c r="E739" s="594"/>
      <c r="F739" s="594"/>
      <c r="G739" s="594"/>
      <c r="H739" s="594"/>
      <c r="I739" s="594"/>
      <c r="J739" s="595"/>
      <c r="K739" s="595"/>
      <c r="L739" s="595"/>
      <c r="M739" s="594"/>
      <c r="N739" s="594"/>
      <c r="O739" s="594"/>
      <c r="P739" s="594"/>
      <c r="Q739" s="594"/>
      <c r="R739" s="19">
        <f>K738</f>
        <v>0</v>
      </c>
      <c r="S739" s="590" t="s">
        <v>586</v>
      </c>
    </row>
    <row r="740" spans="2:19" ht="17.25" customHeight="1">
      <c r="B740" s="163"/>
      <c r="C740" s="184"/>
      <c r="D740" s="184"/>
      <c r="E740" s="583"/>
      <c r="F740" s="580"/>
      <c r="G740" s="583"/>
      <c r="H740" s="580"/>
      <c r="I740" s="583"/>
      <c r="J740" s="581"/>
      <c r="K740" s="593"/>
      <c r="L740" s="593"/>
      <c r="M740" s="583"/>
      <c r="N740" s="583"/>
      <c r="O740" s="583"/>
      <c r="P740" s="583"/>
      <c r="Q740" s="583"/>
      <c r="R740" s="184"/>
      <c r="S740" s="598"/>
    </row>
    <row r="741" spans="2:19" ht="17.25" customHeight="1">
      <c r="B741" s="162"/>
      <c r="C741" s="185"/>
      <c r="D741" s="185"/>
      <c r="E741" s="594"/>
      <c r="F741" s="594"/>
      <c r="G741" s="594"/>
      <c r="H741" s="594"/>
      <c r="I741" s="594"/>
      <c r="J741" s="595"/>
      <c r="K741" s="595"/>
      <c r="L741" s="595"/>
      <c r="M741" s="594"/>
      <c r="N741" s="594"/>
      <c r="O741" s="594"/>
      <c r="P741" s="594"/>
      <c r="Q741" s="594"/>
      <c r="R741" s="19">
        <f>K740</f>
        <v>0</v>
      </c>
      <c r="S741" s="590" t="s">
        <v>586</v>
      </c>
    </row>
    <row r="742" spans="2:19" ht="17.25" customHeight="1">
      <c r="B742" s="163"/>
      <c r="C742" s="184"/>
      <c r="D742" s="4"/>
      <c r="E742" s="583"/>
      <c r="F742" s="580"/>
      <c r="G742" s="583"/>
      <c r="H742" s="580"/>
      <c r="I742" s="583"/>
      <c r="J742" s="581"/>
      <c r="K742" s="601"/>
      <c r="L742" s="585"/>
      <c r="M742" s="583"/>
      <c r="N742" s="583"/>
      <c r="O742" s="584"/>
      <c r="P742" s="583"/>
      <c r="Q742" s="583"/>
      <c r="R742" s="184"/>
      <c r="S742" s="598"/>
    </row>
    <row r="743" spans="2:19" ht="17.25" customHeight="1">
      <c r="B743" s="162"/>
      <c r="C743" s="185"/>
      <c r="D743" s="7"/>
      <c r="E743" s="594"/>
      <c r="F743" s="594"/>
      <c r="G743" s="594"/>
      <c r="H743" s="594"/>
      <c r="I743" s="594"/>
      <c r="J743" s="595"/>
      <c r="K743" s="595"/>
      <c r="L743" s="595"/>
      <c r="M743" s="594"/>
      <c r="N743" s="594"/>
      <c r="O743" s="594"/>
      <c r="P743" s="594"/>
      <c r="Q743" s="594"/>
      <c r="R743" s="19">
        <f>K742</f>
        <v>0</v>
      </c>
      <c r="S743" s="590" t="s">
        <v>586</v>
      </c>
    </row>
    <row r="744" spans="2:19" ht="17.25" customHeight="1">
      <c r="B744" s="163"/>
      <c r="C744" s="184"/>
      <c r="D744" s="184"/>
      <c r="E744" s="583"/>
      <c r="F744" s="580"/>
      <c r="G744" s="580"/>
      <c r="H744" s="580"/>
      <c r="I744" s="580"/>
      <c r="J744" s="580"/>
      <c r="K744" s="580"/>
      <c r="L744" s="580"/>
      <c r="M744" s="580"/>
      <c r="N744" s="581"/>
      <c r="O744" s="580"/>
      <c r="P744" s="580"/>
      <c r="Q744" s="580"/>
      <c r="R744" s="184"/>
      <c r="S744" s="598"/>
    </row>
    <row r="745" spans="2:19" ht="17.25" customHeight="1">
      <c r="B745" s="162"/>
      <c r="C745" s="185"/>
      <c r="D745" s="185"/>
      <c r="E745" s="600"/>
      <c r="F745" s="582"/>
      <c r="G745" s="582"/>
      <c r="H745" s="582"/>
      <c r="I745" s="600"/>
      <c r="J745" s="582"/>
      <c r="K745" s="582"/>
      <c r="L745" s="582"/>
      <c r="M745" s="600"/>
      <c r="N745" s="582"/>
      <c r="O745" s="582"/>
      <c r="P745" s="582"/>
      <c r="Q745" s="600"/>
      <c r="R745" s="19"/>
      <c r="S745" s="590"/>
    </row>
    <row r="746" spans="2:19" ht="17.25" customHeight="1">
      <c r="B746" s="163"/>
      <c r="C746" s="184"/>
      <c r="D746" s="184"/>
      <c r="E746" s="161"/>
      <c r="F746" s="155"/>
      <c r="G746" s="155"/>
      <c r="H746" s="155"/>
      <c r="I746" s="155"/>
      <c r="J746" s="156"/>
      <c r="K746" s="156"/>
      <c r="L746" s="155"/>
      <c r="M746" s="155"/>
      <c r="N746" s="155"/>
      <c r="O746" s="155"/>
      <c r="P746" s="155"/>
      <c r="Q746" s="155"/>
      <c r="R746" s="4"/>
      <c r="S746" s="157"/>
    </row>
    <row r="747" spans="2:19" ht="17.25" customHeight="1">
      <c r="B747" s="162"/>
      <c r="C747" s="587"/>
      <c r="D747" s="185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9"/>
      <c r="S747" s="5"/>
    </row>
    <row r="748" spans="2:19" ht="17.25" customHeight="1">
      <c r="B748" s="163"/>
      <c r="C748" s="163"/>
      <c r="D748" s="163"/>
      <c r="E748" s="161"/>
      <c r="F748" s="155"/>
      <c r="G748" s="155"/>
      <c r="H748" s="155"/>
      <c r="I748" s="155"/>
      <c r="J748" s="156"/>
      <c r="K748" s="156"/>
      <c r="L748" s="155"/>
      <c r="M748" s="155"/>
      <c r="N748" s="155"/>
      <c r="O748" s="155"/>
      <c r="P748" s="155"/>
      <c r="Q748" s="155"/>
      <c r="R748" s="4"/>
      <c r="S748" s="6"/>
    </row>
    <row r="749" spans="2:19" ht="17.25" customHeight="1">
      <c r="B749" s="162"/>
      <c r="C749" s="162"/>
      <c r="D749" s="162"/>
      <c r="E749" s="158"/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9">
        <f>SUM(E748:Q749)</f>
        <v>0</v>
      </c>
      <c r="S749" s="5" t="s">
        <v>142</v>
      </c>
    </row>
    <row r="750" spans="2:19" ht="17.25" customHeight="1">
      <c r="B750" s="163"/>
      <c r="C750" s="163"/>
      <c r="D750" s="163"/>
      <c r="E750" s="161"/>
      <c r="F750" s="155"/>
      <c r="G750" s="155"/>
      <c r="H750" s="155"/>
      <c r="I750" s="155"/>
      <c r="J750" s="156"/>
      <c r="K750" s="156"/>
      <c r="L750" s="155"/>
      <c r="M750" s="155"/>
      <c r="N750" s="155"/>
      <c r="O750" s="155"/>
      <c r="P750" s="155"/>
      <c r="Q750" s="155"/>
      <c r="R750" s="4"/>
      <c r="S750" s="6"/>
    </row>
    <row r="751" spans="2:19" ht="17.25" customHeight="1">
      <c r="B751" s="162"/>
      <c r="C751" s="162"/>
      <c r="D751" s="162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9"/>
      <c r="S751" s="5"/>
    </row>
    <row r="752" spans="2:19" ht="17.25" customHeight="1">
      <c r="B752" s="163"/>
      <c r="C752" s="163"/>
      <c r="D752" s="163"/>
      <c r="E752" s="161"/>
      <c r="F752" s="155"/>
      <c r="G752" s="155"/>
      <c r="H752" s="155"/>
      <c r="I752" s="155"/>
      <c r="J752" s="156"/>
      <c r="K752" s="156"/>
      <c r="L752" s="155"/>
      <c r="M752" s="155"/>
      <c r="N752" s="155"/>
      <c r="O752" s="155"/>
      <c r="P752" s="155"/>
      <c r="Q752" s="155"/>
      <c r="R752" s="4"/>
      <c r="S752" s="6"/>
    </row>
    <row r="753" spans="1:20" ht="17.25" customHeight="1">
      <c r="B753" s="162"/>
      <c r="C753" s="162"/>
      <c r="D753" s="162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9"/>
      <c r="S753" s="5"/>
    </row>
    <row r="754" spans="1:20" ht="17.25" customHeight="1">
      <c r="B754" s="163"/>
      <c r="C754" s="109"/>
      <c r="D754" s="599"/>
      <c r="E754" s="17"/>
      <c r="F754" s="155"/>
      <c r="G754" s="155"/>
      <c r="H754" s="155"/>
      <c r="I754" s="155"/>
      <c r="J754" s="156"/>
      <c r="K754" s="156"/>
      <c r="L754" s="155"/>
      <c r="M754" s="155"/>
      <c r="N754" s="155"/>
      <c r="O754" s="155"/>
      <c r="P754" s="155"/>
      <c r="Q754" s="155"/>
      <c r="R754" s="4"/>
      <c r="S754" s="157"/>
    </row>
    <row r="755" spans="1:20" ht="17.25" customHeight="1">
      <c r="B755" s="162"/>
      <c r="C755" s="110"/>
      <c r="D755" s="284"/>
      <c r="E755" s="19"/>
      <c r="F755" s="158"/>
      <c r="G755" s="158"/>
      <c r="H755" s="158"/>
      <c r="I755" s="158"/>
      <c r="J755" s="159"/>
      <c r="K755" s="159"/>
      <c r="L755" s="158"/>
      <c r="M755" s="158"/>
      <c r="N755" s="158"/>
      <c r="O755" s="158"/>
      <c r="P755" s="158"/>
      <c r="Q755" s="158"/>
      <c r="R755" s="19"/>
      <c r="S755" s="590"/>
    </row>
    <row r="756" spans="1:20" ht="17.25" customHeight="1">
      <c r="B756" s="163"/>
      <c r="C756" s="184"/>
      <c r="D756" s="184"/>
      <c r="E756" s="583"/>
      <c r="F756" s="583"/>
      <c r="G756" s="583"/>
      <c r="H756" s="583"/>
      <c r="I756" s="583"/>
      <c r="J756" s="593"/>
      <c r="K756" s="593"/>
      <c r="L756" s="583"/>
      <c r="M756" s="583"/>
      <c r="N756" s="583"/>
      <c r="O756" s="583"/>
      <c r="P756" s="583"/>
      <c r="Q756" s="583"/>
      <c r="R756" s="184"/>
      <c r="S756" s="598"/>
    </row>
    <row r="757" spans="1:20" ht="17.25" customHeight="1">
      <c r="B757" s="162"/>
      <c r="C757" s="185"/>
      <c r="D757" s="185"/>
      <c r="E757" s="594"/>
      <c r="F757" s="594"/>
      <c r="G757" s="594"/>
      <c r="H757" s="594"/>
      <c r="I757" s="594"/>
      <c r="J757" s="595"/>
      <c r="K757" s="595"/>
      <c r="L757" s="594"/>
      <c r="M757" s="594"/>
      <c r="N757" s="594"/>
      <c r="O757" s="594"/>
      <c r="P757" s="594"/>
      <c r="Q757" s="594"/>
      <c r="R757" s="19"/>
      <c r="S757" s="590"/>
    </row>
    <row r="758" spans="1:20" ht="45" customHeight="1">
      <c r="A758" s="167"/>
      <c r="B758" s="168" t="s">
        <v>74</v>
      </c>
      <c r="C758" s="168"/>
      <c r="E758" s="166" t="s">
        <v>62</v>
      </c>
      <c r="F758" s="169" t="str">
        <f>F695</f>
        <v>沖縄県立芸術大学美術棟空調設備改修工事</v>
      </c>
      <c r="G758" s="166"/>
      <c r="H758" s="166"/>
      <c r="I758" s="166"/>
      <c r="S758" s="166">
        <f>S695+1</f>
        <v>13</v>
      </c>
    </row>
    <row r="759" spans="1:20" ht="17.25" customHeight="1">
      <c r="B759" s="163"/>
      <c r="C759" s="163"/>
      <c r="D759" s="163"/>
      <c r="E759" s="1762" t="s">
        <v>146</v>
      </c>
      <c r="F759" s="1763"/>
      <c r="G759" s="1763"/>
      <c r="H759" s="1763"/>
      <c r="I759" s="1763"/>
      <c r="J759" s="1763"/>
      <c r="K759" s="1763"/>
      <c r="L759" s="1763"/>
      <c r="M759" s="1763"/>
      <c r="N759" s="1763"/>
      <c r="O759" s="1763"/>
      <c r="P759" s="1763"/>
      <c r="Q759" s="1764"/>
      <c r="R759" s="157"/>
      <c r="S759" s="157"/>
      <c r="T759" s="172"/>
    </row>
    <row r="760" spans="1:20" ht="17.25" customHeight="1">
      <c r="B760" s="160"/>
      <c r="C760" s="160" t="s">
        <v>51</v>
      </c>
      <c r="D760" s="160" t="s">
        <v>60</v>
      </c>
      <c r="E760" s="173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1"/>
      <c r="R760" s="160" t="s">
        <v>52</v>
      </c>
      <c r="S760" s="160" t="s">
        <v>63</v>
      </c>
      <c r="T760" s="172"/>
    </row>
    <row r="761" spans="1:20" ht="17.25" customHeight="1">
      <c r="A761" s="172"/>
      <c r="B761" s="163"/>
      <c r="C761" s="4"/>
      <c r="D761" s="4"/>
      <c r="E761" s="17"/>
      <c r="F761" s="26"/>
      <c r="G761" s="17"/>
      <c r="H761" s="17"/>
      <c r="I761" s="17"/>
      <c r="J761" s="26"/>
      <c r="K761" s="17"/>
      <c r="L761" s="17"/>
      <c r="M761" s="17"/>
      <c r="N761" s="17"/>
      <c r="O761" s="17"/>
      <c r="P761" s="17"/>
      <c r="Q761" s="17"/>
      <c r="R761" s="4"/>
      <c r="S761" s="4"/>
    </row>
    <row r="762" spans="1:20" ht="17.25" customHeight="1">
      <c r="B762" s="162"/>
      <c r="C762" s="7"/>
      <c r="D762" s="7"/>
      <c r="E762" s="1030"/>
      <c r="F762" s="1031"/>
      <c r="G762" s="1030"/>
      <c r="H762" s="19"/>
      <c r="I762" s="19"/>
      <c r="J762" s="25"/>
      <c r="K762" s="923"/>
      <c r="L762" s="20"/>
      <c r="M762" s="129"/>
      <c r="N762" s="19"/>
      <c r="O762" s="1"/>
      <c r="P762" s="19"/>
      <c r="Q762" s="25"/>
      <c r="R762" s="5"/>
      <c r="S762" s="5"/>
    </row>
    <row r="763" spans="1:20" ht="17.25" customHeight="1">
      <c r="B763" s="163"/>
      <c r="C763" s="184"/>
      <c r="D763" s="184"/>
      <c r="E763" s="583"/>
      <c r="F763" s="580"/>
      <c r="G763" s="583"/>
      <c r="H763" s="580"/>
      <c r="I763" s="583"/>
      <c r="J763" s="581"/>
      <c r="K763" s="593"/>
      <c r="L763" s="593"/>
      <c r="M763" s="583"/>
      <c r="N763" s="583"/>
      <c r="O763" s="583"/>
      <c r="P763" s="583"/>
      <c r="Q763" s="583"/>
      <c r="R763" s="184"/>
      <c r="S763" s="598"/>
    </row>
    <row r="764" spans="1:20" ht="17.25" customHeight="1">
      <c r="B764" s="162"/>
      <c r="C764" s="185"/>
      <c r="D764" s="185"/>
      <c r="E764" s="594"/>
      <c r="F764" s="594"/>
      <c r="G764" s="594"/>
      <c r="H764" s="594"/>
      <c r="I764" s="594"/>
      <c r="J764" s="595"/>
      <c r="K764" s="595"/>
      <c r="L764" s="595"/>
      <c r="M764" s="594"/>
      <c r="N764" s="594"/>
      <c r="O764" s="594"/>
      <c r="P764" s="594"/>
      <c r="Q764" s="594"/>
      <c r="R764" s="19">
        <f>K763</f>
        <v>0</v>
      </c>
      <c r="S764" s="590" t="s">
        <v>586</v>
      </c>
    </row>
    <row r="765" spans="1:20" ht="17.25" customHeight="1">
      <c r="B765" s="163"/>
      <c r="C765" s="184"/>
      <c r="D765" s="184"/>
      <c r="E765" s="583"/>
      <c r="F765" s="580"/>
      <c r="G765" s="583"/>
      <c r="H765" s="580"/>
      <c r="I765" s="583"/>
      <c r="J765" s="581"/>
      <c r="K765" s="601"/>
      <c r="L765" s="593"/>
      <c r="M765" s="583"/>
      <c r="N765" s="583"/>
      <c r="O765" s="583"/>
      <c r="P765" s="583"/>
      <c r="Q765" s="583"/>
      <c r="R765" s="184"/>
      <c r="S765" s="598"/>
    </row>
    <row r="766" spans="1:20" ht="17.25" customHeight="1">
      <c r="B766" s="162"/>
      <c r="C766" s="185"/>
      <c r="D766" s="185"/>
      <c r="E766" s="594"/>
      <c r="F766" s="594"/>
      <c r="G766" s="594"/>
      <c r="H766" s="594"/>
      <c r="I766" s="594"/>
      <c r="J766" s="595"/>
      <c r="K766" s="595"/>
      <c r="L766" s="595"/>
      <c r="M766" s="594"/>
      <c r="N766" s="594"/>
      <c r="O766" s="594"/>
      <c r="P766" s="594"/>
      <c r="Q766" s="594"/>
      <c r="R766" s="19">
        <f>K765</f>
        <v>0</v>
      </c>
      <c r="S766" s="590" t="s">
        <v>586</v>
      </c>
    </row>
    <row r="767" spans="1:20" ht="17.25" customHeight="1">
      <c r="B767" s="163"/>
      <c r="C767" s="184"/>
      <c r="D767" s="184"/>
      <c r="E767" s="583"/>
      <c r="F767" s="580"/>
      <c r="G767" s="583"/>
      <c r="H767" s="580"/>
      <c r="I767" s="583"/>
      <c r="J767" s="581"/>
      <c r="K767" s="593"/>
      <c r="L767" s="593"/>
      <c r="M767" s="583"/>
      <c r="N767" s="583"/>
      <c r="O767" s="583"/>
      <c r="P767" s="583"/>
      <c r="Q767" s="583"/>
      <c r="R767" s="184"/>
      <c r="S767" s="598"/>
    </row>
    <row r="768" spans="1:20" ht="17.25" customHeight="1">
      <c r="B768" s="162"/>
      <c r="C768" s="185"/>
      <c r="D768" s="185"/>
      <c r="E768" s="594"/>
      <c r="F768" s="594"/>
      <c r="G768" s="594"/>
      <c r="H768" s="594"/>
      <c r="I768" s="594"/>
      <c r="J768" s="595"/>
      <c r="K768" s="595"/>
      <c r="L768" s="595"/>
      <c r="M768" s="594"/>
      <c r="N768" s="594"/>
      <c r="O768" s="594"/>
      <c r="P768" s="594"/>
      <c r="Q768" s="594"/>
      <c r="R768" s="19">
        <f>K767</f>
        <v>0</v>
      </c>
      <c r="S768" s="590" t="s">
        <v>586</v>
      </c>
    </row>
    <row r="769" spans="2:20" ht="17.25" customHeight="1">
      <c r="B769" s="163"/>
      <c r="C769" s="184"/>
      <c r="D769" s="4"/>
      <c r="E769" s="583"/>
      <c r="F769" s="580"/>
      <c r="G769" s="583"/>
      <c r="H769" s="580"/>
      <c r="I769" s="583"/>
      <c r="J769" s="581"/>
      <c r="K769" s="601"/>
      <c r="L769" s="585"/>
      <c r="M769" s="583"/>
      <c r="N769" s="583"/>
      <c r="O769" s="584"/>
      <c r="P769" s="583"/>
      <c r="Q769" s="583"/>
      <c r="R769" s="184"/>
      <c r="S769" s="598"/>
    </row>
    <row r="770" spans="2:20" ht="17.25" customHeight="1">
      <c r="B770" s="162"/>
      <c r="C770" s="185"/>
      <c r="D770" s="7"/>
      <c r="E770" s="594"/>
      <c r="F770" s="594"/>
      <c r="G770" s="594"/>
      <c r="H770" s="594"/>
      <c r="I770" s="594"/>
      <c r="J770" s="595"/>
      <c r="K770" s="595"/>
      <c r="L770" s="595"/>
      <c r="M770" s="594"/>
      <c r="N770" s="594"/>
      <c r="O770" s="594"/>
      <c r="P770" s="594"/>
      <c r="Q770" s="594"/>
      <c r="R770" s="19">
        <f>K769</f>
        <v>0</v>
      </c>
      <c r="S770" s="590" t="s">
        <v>586</v>
      </c>
    </row>
    <row r="771" spans="2:20" ht="17.25" customHeight="1">
      <c r="B771" s="163"/>
      <c r="C771" s="4"/>
      <c r="D771" s="4"/>
      <c r="E771" s="19"/>
      <c r="F771" s="25"/>
      <c r="G771" s="19"/>
      <c r="H771" s="17"/>
      <c r="I771" s="17"/>
      <c r="J771" s="26"/>
      <c r="K771" s="17"/>
      <c r="L771" s="17"/>
      <c r="M771" s="17"/>
      <c r="N771" s="17"/>
      <c r="O771" s="17"/>
      <c r="P771" s="17"/>
      <c r="Q771" s="17"/>
      <c r="R771" s="4"/>
      <c r="S771" s="4"/>
    </row>
    <row r="772" spans="2:20" ht="17.25" customHeight="1">
      <c r="B772" s="162"/>
      <c r="C772" s="7"/>
      <c r="D772" s="7"/>
      <c r="E772" s="17"/>
      <c r="F772" s="26"/>
      <c r="G772" s="17"/>
      <c r="H772" s="19"/>
      <c r="I772" s="19"/>
      <c r="J772" s="25"/>
      <c r="K772" s="897"/>
      <c r="L772" s="20"/>
      <c r="M772" s="129"/>
      <c r="N772" s="19"/>
      <c r="O772" s="1"/>
      <c r="P772" s="19"/>
      <c r="Q772" s="25"/>
      <c r="R772" s="5"/>
      <c r="S772" s="5"/>
    </row>
    <row r="773" spans="2:20" ht="17.25" customHeight="1">
      <c r="B773" s="163"/>
      <c r="C773" s="163"/>
      <c r="D773" s="324"/>
      <c r="E773" s="161"/>
      <c r="F773" s="155"/>
      <c r="G773" s="155"/>
      <c r="H773" s="155"/>
      <c r="I773" s="155"/>
      <c r="J773" s="156"/>
      <c r="K773" s="156"/>
      <c r="L773" s="155"/>
      <c r="M773" s="155"/>
      <c r="N773" s="155"/>
      <c r="O773" s="155"/>
      <c r="P773" s="155"/>
      <c r="Q773" s="155"/>
      <c r="R773" s="4"/>
      <c r="S773" s="6"/>
    </row>
    <row r="774" spans="2:20" ht="17.25" customHeight="1">
      <c r="B774" s="162"/>
      <c r="C774" s="327"/>
      <c r="D774" s="162"/>
      <c r="E774" s="325"/>
      <c r="F774" s="158"/>
      <c r="G774" s="158"/>
      <c r="H774" s="158"/>
      <c r="I774" s="158"/>
      <c r="J774" s="159"/>
      <c r="K774" s="159"/>
      <c r="L774" s="158"/>
      <c r="M774" s="158"/>
      <c r="N774" s="158"/>
      <c r="O774" s="158"/>
      <c r="P774" s="158"/>
      <c r="Q774" s="158"/>
      <c r="R774" s="19">
        <f>SUM(E773:Q774)</f>
        <v>0</v>
      </c>
      <c r="S774" s="5" t="s">
        <v>72</v>
      </c>
    </row>
    <row r="775" spans="2:20" ht="17.25" customHeight="1">
      <c r="B775" s="163"/>
      <c r="C775" s="163"/>
      <c r="D775" s="324"/>
      <c r="E775" s="161"/>
      <c r="F775" s="155"/>
      <c r="G775" s="155"/>
      <c r="H775" s="155"/>
      <c r="I775" s="155"/>
      <c r="J775" s="156"/>
      <c r="K775" s="156"/>
      <c r="L775" s="155"/>
      <c r="M775" s="155"/>
      <c r="N775" s="155"/>
      <c r="O775" s="155"/>
      <c r="P775" s="155"/>
      <c r="Q775" s="155"/>
      <c r="R775" s="4"/>
      <c r="S775" s="6"/>
    </row>
    <row r="776" spans="2:20" ht="17.25" customHeight="1">
      <c r="B776" s="162"/>
      <c r="C776" s="327"/>
      <c r="D776" s="162"/>
      <c r="E776" s="325"/>
      <c r="F776" s="158"/>
      <c r="G776" s="158"/>
      <c r="H776" s="158"/>
      <c r="I776" s="158"/>
      <c r="J776" s="159"/>
      <c r="K776" s="159"/>
      <c r="L776" s="158"/>
      <c r="M776" s="158"/>
      <c r="N776" s="158"/>
      <c r="O776" s="158"/>
      <c r="P776" s="158"/>
      <c r="Q776" s="158"/>
      <c r="R776" s="19">
        <f>SUM(E775:Q776)</f>
        <v>0</v>
      </c>
      <c r="S776" s="5" t="s">
        <v>72</v>
      </c>
    </row>
    <row r="777" spans="2:20" ht="17.25" customHeight="1">
      <c r="B777" s="163"/>
      <c r="C777" s="163"/>
      <c r="D777" s="324"/>
      <c r="E777" s="161"/>
      <c r="F777" s="155"/>
      <c r="G777" s="155"/>
      <c r="H777" s="155"/>
      <c r="I777" s="155"/>
      <c r="J777" s="156"/>
      <c r="K777" s="156"/>
      <c r="L777" s="155"/>
      <c r="M777" s="155"/>
      <c r="N777" s="155"/>
      <c r="O777" s="155"/>
      <c r="P777" s="155"/>
      <c r="Q777" s="155"/>
      <c r="R777" s="4"/>
      <c r="S777" s="6"/>
    </row>
    <row r="778" spans="2:20" ht="17.25" customHeight="1">
      <c r="B778" s="162"/>
      <c r="C778" s="327"/>
      <c r="D778" s="162"/>
      <c r="E778" s="325"/>
      <c r="F778" s="158"/>
      <c r="G778" s="158"/>
      <c r="H778" s="158"/>
      <c r="I778" s="158"/>
      <c r="J778" s="159"/>
      <c r="K778" s="159"/>
      <c r="L778" s="158"/>
      <c r="M778" s="158"/>
      <c r="N778" s="158"/>
      <c r="O778" s="158"/>
      <c r="P778" s="158"/>
      <c r="Q778" s="158"/>
      <c r="R778" s="19">
        <f>SUM(E777:Q778)</f>
        <v>0</v>
      </c>
      <c r="S778" s="5" t="s">
        <v>72</v>
      </c>
    </row>
    <row r="779" spans="2:20" ht="17.25" customHeight="1">
      <c r="B779" s="163"/>
      <c r="C779" s="163"/>
      <c r="D779" s="324"/>
      <c r="E779" s="161"/>
      <c r="F779" s="155"/>
      <c r="G779" s="155"/>
      <c r="H779" s="155"/>
      <c r="I779" s="155"/>
      <c r="J779" s="156"/>
      <c r="K779" s="156"/>
      <c r="L779" s="155"/>
      <c r="M779" s="155"/>
      <c r="N779" s="155"/>
      <c r="O779" s="155"/>
      <c r="P779" s="155"/>
      <c r="Q779" s="155"/>
      <c r="R779" s="4"/>
      <c r="S779" s="6"/>
    </row>
    <row r="780" spans="2:20" ht="17.25" customHeight="1">
      <c r="B780" s="162"/>
      <c r="C780" s="327"/>
      <c r="D780" s="162"/>
      <c r="E780" s="325"/>
      <c r="F780" s="158"/>
      <c r="G780" s="158"/>
      <c r="H780" s="158"/>
      <c r="I780" s="158"/>
      <c r="J780" s="159"/>
      <c r="K780" s="159"/>
      <c r="L780" s="158"/>
      <c r="M780" s="158"/>
      <c r="N780" s="158"/>
      <c r="O780" s="158"/>
      <c r="P780" s="158"/>
      <c r="Q780" s="158"/>
      <c r="R780" s="19">
        <f>SUM(E779:Q780)</f>
        <v>0</v>
      </c>
      <c r="S780" s="5" t="s">
        <v>72</v>
      </c>
    </row>
    <row r="781" spans="2:20" ht="17.25" customHeight="1">
      <c r="B781" s="163"/>
      <c r="C781" s="163"/>
      <c r="D781" s="324"/>
      <c r="E781" s="161"/>
      <c r="F781" s="155"/>
      <c r="G781" s="155"/>
      <c r="H781" s="155"/>
      <c r="I781" s="155"/>
      <c r="J781" s="156"/>
      <c r="K781" s="156"/>
      <c r="L781" s="155"/>
      <c r="M781" s="155"/>
      <c r="N781" s="155"/>
      <c r="O781" s="155"/>
      <c r="P781" s="155"/>
      <c r="Q781" s="155"/>
      <c r="R781" s="4"/>
      <c r="S781" s="6"/>
      <c r="T781" s="1"/>
    </row>
    <row r="782" spans="2:20" ht="17.25" customHeight="1">
      <c r="B782" s="162"/>
      <c r="C782" s="922"/>
      <c r="D782" s="162"/>
      <c r="E782" s="325"/>
      <c r="F782" s="158"/>
      <c r="G782" s="158"/>
      <c r="H782" s="158"/>
      <c r="I782" s="158"/>
      <c r="J782" s="159"/>
      <c r="K782" s="159"/>
      <c r="L782" s="158"/>
      <c r="M782" s="158"/>
      <c r="N782" s="158"/>
      <c r="O782" s="158"/>
      <c r="P782" s="158"/>
      <c r="Q782" s="158"/>
      <c r="R782" s="19">
        <f>SUM(E781:Q782)</f>
        <v>0</v>
      </c>
      <c r="S782" s="5" t="s">
        <v>72</v>
      </c>
      <c r="T782" s="1"/>
    </row>
    <row r="783" spans="2:20" ht="17.25" customHeight="1">
      <c r="B783" s="163"/>
      <c r="C783" s="163"/>
      <c r="D783" s="324"/>
      <c r="E783" s="161"/>
      <c r="F783" s="155"/>
      <c r="G783" s="155"/>
      <c r="H783" s="155"/>
      <c r="I783" s="155"/>
      <c r="J783" s="156"/>
      <c r="K783" s="156"/>
      <c r="L783" s="155"/>
      <c r="M783" s="155"/>
      <c r="N783" s="155"/>
      <c r="O783" s="155"/>
      <c r="P783" s="155"/>
      <c r="Q783" s="155"/>
      <c r="R783" s="4"/>
      <c r="S783" s="6"/>
    </row>
    <row r="784" spans="2:20" ht="17.25" customHeight="1">
      <c r="B784" s="162"/>
      <c r="C784" s="327"/>
      <c r="D784" s="162"/>
      <c r="E784" s="325"/>
      <c r="F784" s="158"/>
      <c r="G784" s="158"/>
      <c r="H784" s="158"/>
      <c r="I784" s="158"/>
      <c r="J784" s="159"/>
      <c r="K784" s="159"/>
      <c r="L784" s="158"/>
      <c r="M784" s="158"/>
      <c r="N784" s="158"/>
      <c r="O784" s="158"/>
      <c r="P784" s="158"/>
      <c r="Q784" s="158"/>
      <c r="R784" s="19"/>
      <c r="S784" s="5"/>
    </row>
    <row r="785" spans="2:19" ht="17.25" customHeight="1">
      <c r="B785" s="163"/>
      <c r="C785" s="163"/>
      <c r="D785" s="324"/>
      <c r="E785" s="161"/>
      <c r="F785" s="155"/>
      <c r="G785" s="155"/>
      <c r="H785" s="155"/>
      <c r="I785" s="155"/>
      <c r="J785" s="156"/>
      <c r="K785" s="156"/>
      <c r="L785" s="155"/>
      <c r="M785" s="155"/>
      <c r="N785" s="155"/>
      <c r="O785" s="155"/>
      <c r="P785" s="155"/>
      <c r="Q785" s="155"/>
      <c r="R785" s="4"/>
      <c r="S785" s="6"/>
    </row>
    <row r="786" spans="2:19" ht="17.25" customHeight="1">
      <c r="B786" s="162"/>
      <c r="C786" s="327"/>
      <c r="D786" s="162"/>
      <c r="E786" s="325"/>
      <c r="F786" s="158"/>
      <c r="G786" s="158"/>
      <c r="H786" s="158"/>
      <c r="I786" s="158"/>
      <c r="J786" s="159"/>
      <c r="K786" s="159"/>
      <c r="L786" s="158"/>
      <c r="M786" s="158"/>
      <c r="N786" s="158"/>
      <c r="O786" s="158"/>
      <c r="P786" s="158"/>
      <c r="Q786" s="158"/>
      <c r="R786" s="19"/>
      <c r="S786" s="5"/>
    </row>
    <row r="787" spans="2:19" ht="17.25" customHeight="1">
      <c r="B787" s="163"/>
      <c r="C787" s="163"/>
      <c r="D787" s="324"/>
      <c r="E787" s="161"/>
      <c r="F787" s="155"/>
      <c r="G787" s="155"/>
      <c r="H787" s="155"/>
      <c r="I787" s="155"/>
      <c r="J787" s="156"/>
      <c r="K787" s="156"/>
      <c r="L787" s="155"/>
      <c r="M787" s="155"/>
      <c r="N787" s="155"/>
      <c r="O787" s="155"/>
      <c r="P787" s="155"/>
      <c r="Q787" s="155"/>
      <c r="R787" s="4"/>
      <c r="S787" s="6"/>
    </row>
    <row r="788" spans="2:19" ht="17.25" customHeight="1">
      <c r="B788" s="162"/>
      <c r="C788" s="327"/>
      <c r="D788" s="162"/>
      <c r="E788" s="325"/>
      <c r="F788" s="158"/>
      <c r="G788" s="158"/>
      <c r="H788" s="158"/>
      <c r="I788" s="158"/>
      <c r="J788" s="159"/>
      <c r="K788" s="159"/>
      <c r="L788" s="158"/>
      <c r="M788" s="158"/>
      <c r="N788" s="158"/>
      <c r="O788" s="158"/>
      <c r="P788" s="158"/>
      <c r="Q788" s="158"/>
      <c r="R788" s="19"/>
      <c r="S788" s="5"/>
    </row>
    <row r="789" spans="2:19" ht="17.25" customHeight="1">
      <c r="B789" s="163"/>
      <c r="C789" s="163"/>
      <c r="D789" s="324"/>
      <c r="E789" s="161"/>
      <c r="F789" s="155"/>
      <c r="G789" s="155"/>
      <c r="H789" s="155"/>
      <c r="I789" s="155"/>
      <c r="J789" s="156"/>
      <c r="K789" s="156"/>
      <c r="L789" s="155"/>
      <c r="M789" s="155"/>
      <c r="N789" s="155"/>
      <c r="O789" s="155"/>
      <c r="P789" s="155"/>
      <c r="Q789" s="155"/>
      <c r="R789" s="4"/>
      <c r="S789" s="6"/>
    </row>
    <row r="790" spans="2:19" ht="17.25" customHeight="1">
      <c r="B790" s="162"/>
      <c r="C790" s="327"/>
      <c r="D790" s="162"/>
      <c r="E790" s="325"/>
      <c r="F790" s="158"/>
      <c r="G790" s="158"/>
      <c r="H790" s="158"/>
      <c r="I790" s="158"/>
      <c r="J790" s="159"/>
      <c r="K790" s="159"/>
      <c r="L790" s="158"/>
      <c r="M790" s="158"/>
      <c r="N790" s="158"/>
      <c r="O790" s="158"/>
      <c r="P790" s="158"/>
      <c r="Q790" s="158"/>
      <c r="R790" s="19"/>
      <c r="S790" s="5"/>
    </row>
    <row r="791" spans="2:19" ht="17.25" customHeight="1">
      <c r="B791" s="163"/>
      <c r="C791" s="163"/>
      <c r="D791" s="324"/>
      <c r="E791" s="161"/>
      <c r="F791" s="155"/>
      <c r="G791" s="155"/>
      <c r="H791" s="155"/>
      <c r="I791" s="155"/>
      <c r="J791" s="156"/>
      <c r="K791" s="156"/>
      <c r="L791" s="155"/>
      <c r="M791" s="155"/>
      <c r="N791" s="155"/>
      <c r="O791" s="155"/>
      <c r="P791" s="155"/>
      <c r="Q791" s="155"/>
      <c r="R791" s="4"/>
      <c r="S791" s="6"/>
    </row>
    <row r="792" spans="2:19" ht="17.25" customHeight="1">
      <c r="B792" s="162"/>
      <c r="C792" s="327"/>
      <c r="D792" s="162"/>
      <c r="E792" s="325"/>
      <c r="F792" s="158"/>
      <c r="G792" s="158"/>
      <c r="H792" s="158"/>
      <c r="I792" s="158"/>
      <c r="J792" s="159"/>
      <c r="K792" s="159"/>
      <c r="L792" s="158"/>
      <c r="M792" s="158"/>
      <c r="N792" s="158"/>
      <c r="O792" s="158"/>
      <c r="P792" s="158"/>
      <c r="Q792" s="158"/>
      <c r="R792" s="19"/>
      <c r="S792" s="5"/>
    </row>
    <row r="793" spans="2:19" ht="17.25" customHeight="1">
      <c r="B793" s="163"/>
      <c r="C793" s="184"/>
      <c r="D793" s="184"/>
      <c r="E793" s="583"/>
      <c r="F793" s="583"/>
      <c r="G793" s="583"/>
      <c r="H793" s="583"/>
      <c r="I793" s="583"/>
      <c r="J793" s="583"/>
      <c r="K793" s="583"/>
      <c r="L793" s="583"/>
      <c r="M793" s="583"/>
      <c r="N793" s="593"/>
      <c r="O793" s="583"/>
      <c r="P793" s="583"/>
      <c r="Q793" s="583"/>
      <c r="R793" s="4"/>
      <c r="S793" s="6"/>
    </row>
    <row r="794" spans="2:19" ht="17.25" customHeight="1">
      <c r="B794" s="162"/>
      <c r="C794" s="162"/>
      <c r="D794" s="185"/>
      <c r="E794" s="600"/>
      <c r="F794" s="582"/>
      <c r="G794" s="582"/>
      <c r="H794" s="594"/>
      <c r="I794" s="630"/>
      <c r="J794" s="594"/>
      <c r="K794" s="594"/>
      <c r="L794" s="594"/>
      <c r="M794" s="630"/>
      <c r="N794" s="594"/>
      <c r="O794" s="594"/>
      <c r="P794" s="594"/>
      <c r="Q794" s="630"/>
      <c r="R794" s="19"/>
      <c r="S794" s="5"/>
    </row>
    <row r="795" spans="2:19" ht="17.25" customHeight="1">
      <c r="B795" s="163"/>
      <c r="C795" s="184"/>
      <c r="D795" s="184"/>
      <c r="E795" s="583"/>
      <c r="F795" s="583"/>
      <c r="G795" s="583"/>
      <c r="H795" s="583"/>
      <c r="I795" s="583"/>
      <c r="J795" s="583"/>
      <c r="K795" s="583"/>
      <c r="L795" s="583"/>
      <c r="M795" s="583"/>
      <c r="N795" s="593"/>
      <c r="O795" s="583"/>
      <c r="P795" s="583"/>
      <c r="Q795" s="583"/>
      <c r="R795" s="4"/>
      <c r="S795" s="6"/>
    </row>
    <row r="796" spans="2:19" ht="17.25" customHeight="1">
      <c r="B796" s="162"/>
      <c r="C796" s="162"/>
      <c r="D796" s="185"/>
      <c r="E796" s="630"/>
      <c r="F796" s="594"/>
      <c r="G796" s="594"/>
      <c r="H796" s="594"/>
      <c r="I796" s="630"/>
      <c r="J796" s="594"/>
      <c r="K796" s="594"/>
      <c r="L796" s="594"/>
      <c r="M796" s="630"/>
      <c r="N796" s="594"/>
      <c r="O796" s="594"/>
      <c r="P796" s="594"/>
      <c r="Q796" s="630"/>
      <c r="R796" s="19"/>
      <c r="S796" s="5"/>
    </row>
    <row r="797" spans="2:19" ht="17.25" customHeight="1">
      <c r="B797" s="163"/>
      <c r="C797" s="163"/>
      <c r="D797" s="163"/>
      <c r="E797" s="155"/>
      <c r="F797" s="155"/>
      <c r="G797" s="155"/>
      <c r="H797" s="155"/>
      <c r="I797" s="155"/>
      <c r="J797" s="155"/>
      <c r="K797" s="156"/>
      <c r="L797" s="155"/>
      <c r="M797" s="155"/>
      <c r="N797" s="155"/>
      <c r="O797" s="155"/>
      <c r="P797" s="155"/>
      <c r="Q797" s="155"/>
      <c r="R797" s="163"/>
      <c r="S797" s="157"/>
    </row>
    <row r="798" spans="2:19" ht="17.25" customHeight="1">
      <c r="B798" s="162"/>
      <c r="C798" s="162"/>
      <c r="D798" s="162"/>
      <c r="E798" s="158"/>
      <c r="F798" s="158"/>
      <c r="G798" s="158"/>
      <c r="H798" s="158"/>
      <c r="I798" s="158"/>
      <c r="J798" s="158"/>
      <c r="K798" s="159"/>
      <c r="L798" s="158"/>
      <c r="M798" s="158"/>
      <c r="N798" s="158"/>
      <c r="O798" s="158"/>
      <c r="P798" s="158"/>
      <c r="Q798" s="158"/>
      <c r="R798" s="19"/>
      <c r="S798" s="160"/>
    </row>
    <row r="799" spans="2:19" ht="17.25" customHeight="1">
      <c r="B799" s="163"/>
      <c r="C799" s="163"/>
      <c r="D799" s="163"/>
      <c r="E799" s="155"/>
      <c r="F799" s="155"/>
      <c r="G799" s="155"/>
      <c r="H799" s="155"/>
      <c r="I799" s="155"/>
      <c r="J799" s="155"/>
      <c r="K799" s="156"/>
      <c r="L799" s="155"/>
      <c r="M799" s="155"/>
      <c r="N799" s="155"/>
      <c r="O799" s="155"/>
      <c r="P799" s="155"/>
      <c r="Q799" s="155"/>
      <c r="R799" s="163"/>
      <c r="S799" s="157"/>
    </row>
    <row r="800" spans="2:19" ht="17.25" customHeight="1">
      <c r="B800" s="162"/>
      <c r="C800" s="162"/>
      <c r="D800" s="162"/>
      <c r="E800" s="158"/>
      <c r="F800" s="158"/>
      <c r="G800" s="158"/>
      <c r="H800" s="158"/>
      <c r="I800" s="158"/>
      <c r="J800" s="158"/>
      <c r="K800" s="159"/>
      <c r="L800" s="158"/>
      <c r="M800" s="158"/>
      <c r="N800" s="158"/>
      <c r="O800" s="158"/>
      <c r="P800" s="158"/>
      <c r="Q800" s="158"/>
      <c r="R800" s="19"/>
      <c r="S800" s="160"/>
    </row>
    <row r="801" spans="2:19" ht="17.25" customHeight="1">
      <c r="B801" s="163"/>
      <c r="C801" s="184"/>
      <c r="D801" s="184"/>
      <c r="E801" s="17"/>
      <c r="F801" s="155"/>
      <c r="G801" s="155"/>
      <c r="H801" s="155"/>
      <c r="I801" s="155"/>
      <c r="J801" s="156"/>
      <c r="K801" s="156"/>
      <c r="L801" s="155"/>
      <c r="M801" s="155"/>
      <c r="N801" s="155"/>
      <c r="O801" s="155"/>
      <c r="P801" s="155"/>
      <c r="Q801" s="155"/>
      <c r="R801" s="4"/>
      <c r="S801" s="157"/>
    </row>
    <row r="802" spans="2:19" ht="17.25" customHeight="1">
      <c r="B802" s="162"/>
      <c r="C802" s="185"/>
      <c r="D802" s="185"/>
      <c r="E802" s="19"/>
      <c r="F802" s="158"/>
      <c r="G802" s="158"/>
      <c r="H802" s="158"/>
      <c r="I802" s="158"/>
      <c r="J802" s="159"/>
      <c r="K802" s="159"/>
      <c r="L802" s="158"/>
      <c r="M802" s="158"/>
      <c r="N802" s="158"/>
      <c r="O802" s="158"/>
      <c r="P802" s="158"/>
      <c r="Q802" s="158"/>
      <c r="R802" s="19"/>
      <c r="S802" s="5"/>
    </row>
    <row r="803" spans="2:19" ht="17.25" customHeight="1">
      <c r="B803" s="163"/>
      <c r="C803" s="323"/>
      <c r="D803" s="163"/>
      <c r="E803" s="155"/>
      <c r="F803" s="155"/>
      <c r="G803" s="155"/>
      <c r="H803" s="155"/>
      <c r="I803" s="155"/>
      <c r="J803" s="156"/>
      <c r="K803" s="156"/>
      <c r="L803" s="155"/>
      <c r="M803" s="155"/>
      <c r="N803" s="155"/>
      <c r="O803" s="155"/>
      <c r="P803" s="155"/>
      <c r="Q803" s="155"/>
      <c r="R803" s="4"/>
      <c r="S803" s="157"/>
    </row>
    <row r="804" spans="2:19" ht="17.25" customHeight="1">
      <c r="B804" s="162"/>
      <c r="C804" s="321"/>
      <c r="D804" s="321"/>
      <c r="E804" s="158"/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9"/>
      <c r="S804" s="5"/>
    </row>
    <row r="805" spans="2:19" ht="17.25" customHeight="1">
      <c r="B805" s="163"/>
      <c r="C805" s="323"/>
      <c r="D805" s="163"/>
      <c r="E805" s="155"/>
      <c r="F805" s="155"/>
      <c r="G805" s="155"/>
      <c r="H805" s="155"/>
      <c r="I805" s="155"/>
      <c r="J805" s="156"/>
      <c r="K805" s="156"/>
      <c r="L805" s="155"/>
      <c r="M805" s="155"/>
      <c r="N805" s="155"/>
      <c r="O805" s="155"/>
      <c r="P805" s="155"/>
      <c r="Q805" s="155"/>
      <c r="R805" s="4"/>
      <c r="S805" s="157"/>
    </row>
    <row r="806" spans="2:19" ht="17.25" customHeight="1">
      <c r="B806" s="162"/>
      <c r="C806" s="321"/>
      <c r="D806" s="321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9"/>
      <c r="S806" s="5"/>
    </row>
    <row r="807" spans="2:19" ht="17.25" customHeight="1">
      <c r="B807" s="163"/>
      <c r="C807" s="184"/>
      <c r="D807" s="184"/>
      <c r="E807" s="17"/>
      <c r="F807" s="155"/>
      <c r="G807" s="155"/>
      <c r="H807" s="155"/>
      <c r="I807" s="155"/>
      <c r="J807" s="156"/>
      <c r="K807" s="156"/>
      <c r="L807" s="155"/>
      <c r="M807" s="155"/>
      <c r="N807" s="155"/>
      <c r="O807" s="155"/>
      <c r="P807" s="155"/>
      <c r="Q807" s="155"/>
      <c r="R807" s="4"/>
      <c r="S807" s="157"/>
    </row>
    <row r="808" spans="2:19" ht="17.25" customHeight="1">
      <c r="B808" s="162"/>
      <c r="C808" s="185"/>
      <c r="D808" s="590"/>
      <c r="E808" s="19"/>
      <c r="F808" s="158"/>
      <c r="G808" s="158"/>
      <c r="H808" s="158"/>
      <c r="I808" s="158"/>
      <c r="J808" s="159"/>
      <c r="K808" s="159"/>
      <c r="L808" s="158"/>
      <c r="M808" s="158"/>
      <c r="N808" s="158"/>
      <c r="O808" s="158"/>
      <c r="P808" s="158"/>
      <c r="Q808" s="158"/>
      <c r="R808" s="19"/>
      <c r="S808" s="5"/>
    </row>
    <row r="809" spans="2:19" ht="17.25" customHeight="1">
      <c r="B809" s="163"/>
      <c r="C809" s="184"/>
      <c r="D809" s="184"/>
      <c r="E809" s="17"/>
      <c r="F809" s="155"/>
      <c r="G809" s="155"/>
      <c r="H809" s="155"/>
      <c r="I809" s="155"/>
      <c r="J809" s="156"/>
      <c r="K809" s="156"/>
      <c r="L809" s="155"/>
      <c r="M809" s="155"/>
      <c r="N809" s="155"/>
      <c r="O809" s="155"/>
      <c r="P809" s="155"/>
      <c r="Q809" s="155"/>
      <c r="R809" s="4"/>
      <c r="S809" s="157"/>
    </row>
    <row r="810" spans="2:19" ht="17.25" customHeight="1">
      <c r="B810" s="162"/>
      <c r="C810" s="185"/>
      <c r="D810" s="590"/>
      <c r="E810" s="19"/>
      <c r="F810" s="158"/>
      <c r="G810" s="158"/>
      <c r="H810" s="158"/>
      <c r="I810" s="158"/>
      <c r="J810" s="159"/>
      <c r="K810" s="159"/>
      <c r="L810" s="158"/>
      <c r="M810" s="158"/>
      <c r="N810" s="158"/>
      <c r="O810" s="158"/>
      <c r="P810" s="158"/>
      <c r="Q810" s="158"/>
      <c r="R810" s="19"/>
      <c r="S810" s="5"/>
    </row>
    <row r="811" spans="2:19" ht="17.25" customHeight="1">
      <c r="B811" s="163"/>
      <c r="C811" s="184"/>
      <c r="D811" s="184"/>
      <c r="E811" s="17"/>
      <c r="F811" s="155"/>
      <c r="G811" s="155"/>
      <c r="H811" s="155"/>
      <c r="I811" s="155"/>
      <c r="J811" s="156"/>
      <c r="K811" s="156"/>
      <c r="L811" s="155"/>
      <c r="M811" s="155"/>
      <c r="N811" s="155"/>
      <c r="O811" s="155"/>
      <c r="P811" s="155"/>
      <c r="Q811" s="155"/>
      <c r="R811" s="4"/>
      <c r="S811" s="157"/>
    </row>
    <row r="812" spans="2:19" ht="17.25" customHeight="1">
      <c r="B812" s="162"/>
      <c r="C812" s="185"/>
      <c r="D812" s="590"/>
      <c r="E812" s="19"/>
      <c r="F812" s="158"/>
      <c r="G812" s="158"/>
      <c r="H812" s="158"/>
      <c r="I812" s="158"/>
      <c r="J812" s="159"/>
      <c r="K812" s="159"/>
      <c r="L812" s="158"/>
      <c r="M812" s="158"/>
      <c r="N812" s="158"/>
      <c r="O812" s="158"/>
      <c r="P812" s="158"/>
      <c r="Q812" s="158"/>
      <c r="R812" s="19"/>
      <c r="S812" s="5"/>
    </row>
    <row r="813" spans="2:19" ht="17.25" customHeight="1">
      <c r="B813" s="163"/>
      <c r="C813" s="184"/>
      <c r="D813" s="184"/>
      <c r="E813" s="17"/>
      <c r="F813" s="155"/>
      <c r="G813" s="155"/>
      <c r="H813" s="155"/>
      <c r="I813" s="155"/>
      <c r="J813" s="156"/>
      <c r="K813" s="156"/>
      <c r="L813" s="155"/>
      <c r="M813" s="155"/>
      <c r="N813" s="155"/>
      <c r="O813" s="155"/>
      <c r="P813" s="155"/>
      <c r="Q813" s="155"/>
      <c r="R813" s="4"/>
      <c r="S813" s="157"/>
    </row>
    <row r="814" spans="2:19" ht="17.25" customHeight="1">
      <c r="B814" s="162"/>
      <c r="C814" s="185"/>
      <c r="D814" s="590"/>
      <c r="E814" s="19"/>
      <c r="F814" s="158"/>
      <c r="G814" s="158"/>
      <c r="H814" s="158"/>
      <c r="I814" s="158"/>
      <c r="J814" s="159"/>
      <c r="K814" s="159"/>
      <c r="L814" s="158"/>
      <c r="M814" s="158"/>
      <c r="N814" s="158"/>
      <c r="O814" s="158"/>
      <c r="P814" s="158"/>
      <c r="Q814" s="158"/>
      <c r="R814" s="19"/>
      <c r="S814" s="5"/>
    </row>
    <row r="815" spans="2:19" ht="17.25" customHeight="1">
      <c r="B815" s="163"/>
      <c r="C815" s="184"/>
      <c r="D815" s="184"/>
      <c r="E815" s="161"/>
      <c r="F815" s="155"/>
      <c r="G815" s="155"/>
      <c r="H815" s="155"/>
      <c r="I815" s="155"/>
      <c r="J815" s="156"/>
      <c r="K815" s="156"/>
      <c r="L815" s="155"/>
      <c r="M815" s="155"/>
      <c r="N815" s="155"/>
      <c r="O815" s="155"/>
      <c r="P815" s="155"/>
      <c r="Q815" s="155"/>
      <c r="R815" s="4"/>
      <c r="S815" s="157"/>
    </row>
    <row r="816" spans="2:19" ht="17.25" customHeight="1">
      <c r="B816" s="162"/>
      <c r="C816" s="185"/>
      <c r="D816" s="185"/>
      <c r="E816" s="158"/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9"/>
      <c r="S816" s="5"/>
    </row>
    <row r="817" spans="2:19" ht="17.25" customHeight="1">
      <c r="B817" s="163"/>
      <c r="C817" s="184"/>
      <c r="D817" s="184"/>
      <c r="E817" s="161"/>
      <c r="F817" s="155"/>
      <c r="G817" s="155"/>
      <c r="H817" s="155"/>
      <c r="I817" s="155"/>
      <c r="J817" s="156"/>
      <c r="K817" s="156"/>
      <c r="L817" s="155"/>
      <c r="M817" s="155"/>
      <c r="N817" s="155"/>
      <c r="O817" s="155"/>
      <c r="P817" s="155"/>
      <c r="Q817" s="155"/>
      <c r="R817" s="4"/>
      <c r="S817" s="157"/>
    </row>
    <row r="818" spans="2:19" ht="17.25" customHeight="1">
      <c r="B818" s="162"/>
      <c r="C818" s="185"/>
      <c r="D818" s="185"/>
      <c r="E818" s="158"/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9"/>
      <c r="S818" s="5"/>
    </row>
    <row r="819" spans="2:19" ht="17.25" customHeight="1">
      <c r="B819" s="163"/>
      <c r="C819" s="184"/>
      <c r="D819" s="184"/>
      <c r="E819" s="161"/>
      <c r="F819" s="155"/>
      <c r="G819" s="155"/>
      <c r="H819" s="155"/>
      <c r="I819" s="155"/>
      <c r="J819" s="156"/>
      <c r="K819" s="156"/>
      <c r="L819" s="155"/>
      <c r="M819" s="155"/>
      <c r="N819" s="155"/>
      <c r="O819" s="155"/>
      <c r="P819" s="155"/>
      <c r="Q819" s="155"/>
      <c r="R819" s="4"/>
      <c r="S819" s="157"/>
    </row>
    <row r="820" spans="2:19" ht="17.25" customHeight="1">
      <c r="B820" s="162"/>
      <c r="C820" s="185"/>
      <c r="D820" s="185"/>
      <c r="E820" s="158"/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9"/>
      <c r="S820" s="5"/>
    </row>
  </sheetData>
  <mergeCells count="20">
    <mergeCell ref="E633:Q633"/>
    <mergeCell ref="E759:Q759"/>
    <mergeCell ref="E696:Q696"/>
    <mergeCell ref="E635:F635"/>
    <mergeCell ref="G635:H635"/>
    <mergeCell ref="I635:J635"/>
    <mergeCell ref="K635:L635"/>
    <mergeCell ref="M635:N635"/>
    <mergeCell ref="O635:P635"/>
    <mergeCell ref="K637:O637"/>
    <mergeCell ref="E570:Q570"/>
    <mergeCell ref="E444:Q444"/>
    <mergeCell ref="E3:Q3"/>
    <mergeCell ref="E66:Q66"/>
    <mergeCell ref="E507:Q507"/>
    <mergeCell ref="E129:Q129"/>
    <mergeCell ref="E192:Q192"/>
    <mergeCell ref="E255:Q255"/>
    <mergeCell ref="E318:Q318"/>
    <mergeCell ref="E381:Q381"/>
  </mergeCells>
  <phoneticPr fontId="2"/>
  <printOptions horizontalCentered="1" verticalCentered="1"/>
  <pageMargins left="0.59055118110236227" right="0" top="0" bottom="0" header="0" footer="0"/>
  <pageSetup paperSize="9" scale="66" orientation="portrait" verticalDpi="300" r:id="rId1"/>
  <headerFooter alignWithMargins="0"/>
  <rowBreaks count="12" manualBreakCount="12">
    <brk id="64" min="1" max="18" man="1"/>
    <brk id="127" min="1" max="18" man="1"/>
    <brk id="190" min="1" max="18" man="1"/>
    <brk id="253" min="1" max="18" man="1"/>
    <brk id="316" min="1" max="18" man="1"/>
    <brk id="379" min="1" max="18" man="1"/>
    <brk id="442" min="1" max="18" man="1"/>
    <brk id="505" min="1" max="18" man="1"/>
    <brk id="568" min="1" max="18" man="1"/>
    <brk id="631" min="1" max="18" man="1"/>
    <brk id="694" min="1" max="18" man="1"/>
    <brk id="757" min="1" max="1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E5A07-6E4E-4CEE-A942-9F8010674649}">
  <dimension ref="A1:I110"/>
  <sheetViews>
    <sheetView view="pageBreakPreview" topLeftCell="A54" zoomScale="90" zoomScaleNormal="100" zoomScaleSheetLayoutView="90" workbookViewId="0">
      <selection activeCell="F74" sqref="F74"/>
    </sheetView>
  </sheetViews>
  <sheetFormatPr defaultRowHeight="17.25" customHeight="1"/>
  <cols>
    <col min="1" max="1" width="22.625" customWidth="1"/>
    <col min="2" max="3" width="20.625" customWidth="1"/>
    <col min="4" max="4" width="16.625" customWidth="1"/>
    <col min="5" max="7" width="20.625" customWidth="1"/>
    <col min="8" max="9" width="16.625" customWidth="1"/>
  </cols>
  <sheetData>
    <row r="1" spans="1:9" ht="21.95" customHeight="1"/>
    <row r="2" spans="1:9" ht="21.95" customHeight="1">
      <c r="A2" s="365" t="s">
        <v>299</v>
      </c>
      <c r="B2" s="366" t="s">
        <v>162</v>
      </c>
      <c r="C2" s="366" t="s">
        <v>163</v>
      </c>
      <c r="D2" s="366" t="s">
        <v>165</v>
      </c>
      <c r="E2" s="1772" t="s">
        <v>300</v>
      </c>
      <c r="F2" s="1773"/>
      <c r="G2" s="1774"/>
      <c r="H2" s="366" t="s">
        <v>165</v>
      </c>
      <c r="I2" s="367" t="s">
        <v>301</v>
      </c>
    </row>
    <row r="3" spans="1:9" ht="21.95" customHeight="1">
      <c r="A3" s="385" t="s">
        <v>309</v>
      </c>
      <c r="B3" s="348" t="s">
        <v>761</v>
      </c>
      <c r="C3" s="348" t="s">
        <v>761</v>
      </c>
      <c r="D3" s="386"/>
      <c r="E3" s="370"/>
      <c r="F3" s="370"/>
      <c r="G3" s="370"/>
      <c r="H3" s="370"/>
      <c r="I3" s="387"/>
    </row>
    <row r="4" spans="1:9" ht="21.95" customHeight="1">
      <c r="A4" s="350" t="s">
        <v>310</v>
      </c>
      <c r="B4" s="351" t="s">
        <v>736</v>
      </c>
      <c r="C4" s="351"/>
      <c r="D4" s="351"/>
      <c r="E4" s="351" t="s">
        <v>311</v>
      </c>
      <c r="F4" s="351"/>
      <c r="G4" s="351"/>
      <c r="H4" s="351"/>
      <c r="I4" s="388"/>
    </row>
    <row r="5" spans="1:9" ht="21.95" customHeight="1">
      <c r="A5" s="356" t="s">
        <v>311</v>
      </c>
      <c r="B5" s="376">
        <v>393000</v>
      </c>
      <c r="C5" s="354"/>
      <c r="D5" s="354">
        <f>AVERAGE(B5:C5)</f>
        <v>393000</v>
      </c>
      <c r="E5" s="354">
        <v>1133000</v>
      </c>
      <c r="F5" s="354"/>
      <c r="G5" s="354"/>
      <c r="H5" s="376">
        <f>MIN(E5:G5)</f>
        <v>1133000</v>
      </c>
      <c r="I5" s="355">
        <f>ROUND((D5/H5),2)</f>
        <v>0.35</v>
      </c>
    </row>
    <row r="6" spans="1:9" ht="21.95" customHeight="1">
      <c r="A6" s="356" t="s">
        <v>312</v>
      </c>
      <c r="B6" s="354"/>
      <c r="C6" s="354"/>
      <c r="D6" s="354"/>
      <c r="E6" s="381" t="s">
        <v>550</v>
      </c>
      <c r="F6" s="381"/>
      <c r="G6" s="381"/>
      <c r="H6" s="354"/>
      <c r="I6" s="355"/>
    </row>
    <row r="7" spans="1:9" ht="21.95" customHeight="1">
      <c r="A7" s="356" t="s">
        <v>752</v>
      </c>
      <c r="B7" s="354"/>
      <c r="C7" s="354"/>
      <c r="D7" s="354"/>
      <c r="E7" s="354"/>
      <c r="F7" s="354"/>
      <c r="G7" s="354"/>
      <c r="H7" s="354"/>
      <c r="I7" s="355"/>
    </row>
    <row r="8" spans="1:9" ht="21.95" customHeight="1">
      <c r="A8" s="389" t="s">
        <v>310</v>
      </c>
      <c r="B8" s="357" t="s">
        <v>736</v>
      </c>
      <c r="C8" s="357"/>
      <c r="D8" s="357"/>
      <c r="E8" s="357"/>
      <c r="F8" s="357" t="str">
        <f>A9</f>
        <v>日立ｱﾌﾟﾗｲｱﾝｽ</v>
      </c>
      <c r="G8" s="357"/>
      <c r="H8" s="357"/>
      <c r="I8" s="358"/>
    </row>
    <row r="9" spans="1:9" ht="21.95" customHeight="1">
      <c r="A9" s="356" t="s">
        <v>313</v>
      </c>
      <c r="B9" s="376">
        <v>376000</v>
      </c>
      <c r="C9" s="354"/>
      <c r="D9" s="354">
        <f>AVERAGE(B9:C9)</f>
        <v>376000</v>
      </c>
      <c r="E9" s="390"/>
      <c r="F9" s="390">
        <v>1254000</v>
      </c>
      <c r="G9" s="354"/>
      <c r="H9" s="376">
        <f>MIN(E9:G9)</f>
        <v>1254000</v>
      </c>
      <c r="I9" s="355">
        <f>ROUND((D9/H9),2)</f>
        <v>0.3</v>
      </c>
    </row>
    <row r="10" spans="1:9" ht="21.95" customHeight="1">
      <c r="A10" s="356" t="s">
        <v>312</v>
      </c>
      <c r="B10" s="354"/>
      <c r="C10" s="354"/>
      <c r="D10" s="354"/>
      <c r="E10" s="381"/>
      <c r="F10" s="381" t="s">
        <v>551</v>
      </c>
      <c r="G10" s="381"/>
      <c r="H10" s="354"/>
      <c r="I10" s="355"/>
    </row>
    <row r="11" spans="1:9" ht="21.95" customHeight="1">
      <c r="A11" s="353" t="s">
        <v>753</v>
      </c>
      <c r="B11" s="359"/>
      <c r="C11" s="359"/>
      <c r="D11" s="359"/>
      <c r="E11" s="359"/>
      <c r="F11" s="359"/>
      <c r="G11" s="359"/>
      <c r="H11" s="359"/>
      <c r="I11" s="391"/>
    </row>
    <row r="12" spans="1:9" ht="21.95" customHeight="1">
      <c r="A12" s="389" t="s">
        <v>310</v>
      </c>
      <c r="B12" s="357" t="s">
        <v>736</v>
      </c>
      <c r="C12" s="357"/>
      <c r="D12" s="357"/>
      <c r="E12" s="357"/>
      <c r="F12" s="357"/>
      <c r="G12" s="357" t="s">
        <v>314</v>
      </c>
      <c r="H12" s="357"/>
      <c r="I12" s="358"/>
    </row>
    <row r="13" spans="1:9" ht="21.95" customHeight="1">
      <c r="A13" s="356" t="s">
        <v>315</v>
      </c>
      <c r="B13" s="376">
        <v>333000</v>
      </c>
      <c r="C13" s="354"/>
      <c r="D13" s="354">
        <f>AVERAGE(B13:C13)</f>
        <v>333000</v>
      </c>
      <c r="E13" s="376"/>
      <c r="F13" s="354"/>
      <c r="G13" s="376">
        <v>1157000</v>
      </c>
      <c r="H13" s="376">
        <f>MIN(E13:G13)</f>
        <v>1157000</v>
      </c>
      <c r="I13" s="355">
        <f>ROUND((D13/H13),2)</f>
        <v>0.28999999999999998</v>
      </c>
    </row>
    <row r="14" spans="1:9" ht="21.95" customHeight="1">
      <c r="A14" s="356" t="s">
        <v>312</v>
      </c>
      <c r="B14" s="354"/>
      <c r="C14" s="354"/>
      <c r="D14" s="354"/>
      <c r="E14" s="381"/>
      <c r="F14" s="381"/>
      <c r="G14" s="381" t="s">
        <v>552</v>
      </c>
      <c r="H14" s="354"/>
      <c r="I14" s="355"/>
    </row>
    <row r="15" spans="1:9" ht="21.95" customHeight="1">
      <c r="A15" s="392" t="s">
        <v>754</v>
      </c>
      <c r="B15" s="393"/>
      <c r="C15" s="393"/>
      <c r="D15" s="393"/>
      <c r="E15" s="393"/>
      <c r="F15" s="393"/>
      <c r="G15" s="393"/>
      <c r="H15" s="393"/>
      <c r="I15" s="394"/>
    </row>
    <row r="16" spans="1:9" ht="21.95" customHeight="1">
      <c r="A16" s="389" t="s">
        <v>310</v>
      </c>
      <c r="B16" s="357"/>
      <c r="C16" s="357" t="s">
        <v>737</v>
      </c>
      <c r="D16" s="357"/>
      <c r="E16" s="351" t="s">
        <v>311</v>
      </c>
      <c r="F16" s="357"/>
      <c r="G16" s="357"/>
      <c r="H16" s="351"/>
      <c r="I16" s="358"/>
    </row>
    <row r="17" spans="1:9" ht="21.95" customHeight="1">
      <c r="A17" s="356" t="s">
        <v>311</v>
      </c>
      <c r="B17" s="376"/>
      <c r="C17" s="354">
        <v>1670000</v>
      </c>
      <c r="D17" s="354">
        <f>AVERAGE(B17:C17)</f>
        <v>1670000</v>
      </c>
      <c r="E17" s="354">
        <v>3508000</v>
      </c>
      <c r="F17" s="354"/>
      <c r="G17" s="354"/>
      <c r="H17" s="376">
        <f>MIN(E17:G17)</f>
        <v>3508000</v>
      </c>
      <c r="I17" s="355">
        <f>ROUND((D17/H17),2)</f>
        <v>0.48</v>
      </c>
    </row>
    <row r="18" spans="1:9" ht="21.95" customHeight="1">
      <c r="A18" s="356" t="s">
        <v>312</v>
      </c>
      <c r="B18" s="354"/>
      <c r="C18" s="354"/>
      <c r="D18" s="354"/>
      <c r="E18" s="381" t="s">
        <v>553</v>
      </c>
      <c r="F18" s="381"/>
      <c r="G18" s="381"/>
      <c r="H18" s="354"/>
      <c r="I18" s="355"/>
    </row>
    <row r="19" spans="1:9" ht="21.95" customHeight="1">
      <c r="A19" s="353"/>
      <c r="B19" s="359"/>
      <c r="C19" s="359"/>
      <c r="D19" s="359"/>
      <c r="E19" s="359"/>
      <c r="F19" s="359"/>
      <c r="G19" s="359"/>
      <c r="H19" s="359"/>
      <c r="I19" s="391"/>
    </row>
    <row r="20" spans="1:9" ht="21.95" customHeight="1">
      <c r="A20" s="389" t="s">
        <v>310</v>
      </c>
      <c r="B20" s="357"/>
      <c r="C20" s="357" t="s">
        <v>737</v>
      </c>
      <c r="D20" s="357"/>
      <c r="E20" s="357"/>
      <c r="F20" s="357" t="str">
        <f>A21</f>
        <v>日立ｱﾌﾟﾗｲｱﾝｽ</v>
      </c>
      <c r="G20" s="357"/>
      <c r="H20" s="357"/>
      <c r="I20" s="358"/>
    </row>
    <row r="21" spans="1:9" ht="21.95" customHeight="1">
      <c r="A21" s="356" t="s">
        <v>313</v>
      </c>
      <c r="B21" s="376"/>
      <c r="C21" s="354">
        <v>1280000</v>
      </c>
      <c r="D21" s="354">
        <f>AVERAGE(B21:C21)</f>
        <v>1280000</v>
      </c>
      <c r="E21" s="390"/>
      <c r="F21" s="390">
        <v>3835000</v>
      </c>
      <c r="G21" s="354"/>
      <c r="H21" s="376">
        <f>MIN(E21:G21)</f>
        <v>3835000</v>
      </c>
      <c r="I21" s="355">
        <f>ROUND((D21/H21),2)</f>
        <v>0.33</v>
      </c>
    </row>
    <row r="22" spans="1:9" ht="21.95" customHeight="1">
      <c r="A22" s="356" t="s">
        <v>312</v>
      </c>
      <c r="B22" s="354"/>
      <c r="C22" s="354"/>
      <c r="D22" s="354"/>
      <c r="E22" s="381"/>
      <c r="F22" s="381" t="s">
        <v>580</v>
      </c>
      <c r="G22" s="381"/>
      <c r="H22" s="354"/>
      <c r="I22" s="355"/>
    </row>
    <row r="23" spans="1:9" ht="21.95" customHeight="1">
      <c r="A23" s="353"/>
      <c r="B23" s="359"/>
      <c r="C23" s="359"/>
      <c r="D23" s="359"/>
      <c r="E23" s="359"/>
      <c r="F23" s="359"/>
      <c r="G23" s="359"/>
      <c r="H23" s="359"/>
      <c r="I23" s="391"/>
    </row>
    <row r="24" spans="1:9" ht="21.95" customHeight="1">
      <c r="A24" s="389" t="s">
        <v>310</v>
      </c>
      <c r="B24" s="357"/>
      <c r="C24" s="357" t="s">
        <v>737</v>
      </c>
      <c r="D24" s="357"/>
      <c r="E24" s="357"/>
      <c r="F24" s="357"/>
      <c r="G24" s="357" t="s">
        <v>314</v>
      </c>
      <c r="H24" s="357"/>
      <c r="I24" s="358"/>
    </row>
    <row r="25" spans="1:9" ht="21.95" customHeight="1">
      <c r="A25" s="356" t="s">
        <v>315</v>
      </c>
      <c r="B25" s="376"/>
      <c r="C25" s="354">
        <v>1280000</v>
      </c>
      <c r="D25" s="354">
        <f>AVERAGE(B25:C25)</f>
        <v>1280000</v>
      </c>
      <c r="E25" s="354"/>
      <c r="F25" s="354"/>
      <c r="G25" s="354">
        <v>3886000</v>
      </c>
      <c r="H25" s="376">
        <f>MIN(E25:G25)</f>
        <v>3886000</v>
      </c>
      <c r="I25" s="355">
        <f>ROUND((D25/H25),2)</f>
        <v>0.33</v>
      </c>
    </row>
    <row r="26" spans="1:9" ht="21.95" customHeight="1">
      <c r="A26" s="356" t="s">
        <v>312</v>
      </c>
      <c r="B26" s="354"/>
      <c r="C26" s="354"/>
      <c r="D26" s="354"/>
      <c r="E26" s="381"/>
      <c r="F26" s="381"/>
      <c r="G26" s="381" t="s">
        <v>554</v>
      </c>
      <c r="H26" s="354"/>
      <c r="I26" s="355"/>
    </row>
    <row r="27" spans="1:9" ht="21.95" customHeight="1" thickBot="1">
      <c r="A27" s="353"/>
      <c r="B27" s="359"/>
      <c r="C27" s="359"/>
      <c r="D27" s="359"/>
      <c r="E27" s="359"/>
      <c r="F27" s="359"/>
      <c r="G27" s="359"/>
      <c r="H27" s="359"/>
      <c r="I27" s="391"/>
    </row>
    <row r="28" spans="1:9" ht="21.95" customHeight="1" thickBot="1">
      <c r="A28" s="360"/>
      <c r="B28" s="361"/>
      <c r="C28" s="361"/>
      <c r="D28" s="361"/>
      <c r="E28" s="362"/>
      <c r="F28" s="362"/>
      <c r="G28" s="362"/>
      <c r="H28" s="363" t="s">
        <v>305</v>
      </c>
      <c r="I28" s="364">
        <f>ROUND((SUM(I4:I27)/6),2)</f>
        <v>0.35</v>
      </c>
    </row>
    <row r="29" spans="1:9" ht="21.95" customHeight="1"/>
    <row r="30" spans="1:9" ht="21.95" customHeight="1">
      <c r="A30" s="365" t="s">
        <v>299</v>
      </c>
      <c r="B30" s="366" t="s">
        <v>162</v>
      </c>
      <c r="C30" s="366" t="s">
        <v>163</v>
      </c>
      <c r="D30" s="366" t="s">
        <v>165</v>
      </c>
      <c r="E30" s="1772" t="s">
        <v>300</v>
      </c>
      <c r="F30" s="1773"/>
      <c r="G30" s="1774"/>
      <c r="H30" s="366" t="s">
        <v>165</v>
      </c>
      <c r="I30" s="367" t="s">
        <v>301</v>
      </c>
    </row>
    <row r="31" spans="1:9" ht="21.95" customHeight="1">
      <c r="A31" s="385" t="s">
        <v>316</v>
      </c>
      <c r="B31" s="348" t="str">
        <f>B3</f>
        <v>2023/1</v>
      </c>
      <c r="C31" s="348" t="str">
        <f>C3</f>
        <v>2023/1</v>
      </c>
      <c r="D31" s="386"/>
      <c r="E31" s="370"/>
      <c r="F31" s="370"/>
      <c r="G31" s="370"/>
      <c r="H31" s="370"/>
      <c r="I31" s="387"/>
    </row>
    <row r="32" spans="1:9" ht="21.95" customHeight="1">
      <c r="A32" s="350" t="s">
        <v>317</v>
      </c>
      <c r="B32" s="351" t="s">
        <v>738</v>
      </c>
      <c r="C32" s="351"/>
      <c r="D32" s="351"/>
      <c r="E32" s="351" t="s">
        <v>545</v>
      </c>
      <c r="F32" s="351"/>
      <c r="G32" s="351"/>
      <c r="H32" s="351"/>
      <c r="I32" s="388"/>
    </row>
    <row r="33" spans="1:9" ht="21.95" customHeight="1">
      <c r="A33" s="356" t="s">
        <v>318</v>
      </c>
      <c r="B33" s="354">
        <v>30500</v>
      </c>
      <c r="C33" s="354"/>
      <c r="D33" s="354">
        <f>AVERAGE(B33:C33)</f>
        <v>30500</v>
      </c>
      <c r="E33" s="354">
        <v>68100</v>
      </c>
      <c r="F33" s="354"/>
      <c r="G33" s="354"/>
      <c r="H33" s="376">
        <f>MIN(E33:G33)</f>
        <v>68100</v>
      </c>
      <c r="I33" s="355">
        <f>ROUND((D33/H33),2)</f>
        <v>0.45</v>
      </c>
    </row>
    <row r="34" spans="1:9" ht="21.95" customHeight="1">
      <c r="A34" s="356"/>
      <c r="B34" s="354"/>
      <c r="C34" s="354"/>
      <c r="D34" s="354"/>
      <c r="E34" s="395" t="s">
        <v>556</v>
      </c>
      <c r="F34" s="359"/>
      <c r="G34" s="354"/>
      <c r="H34" s="354"/>
      <c r="I34" s="355"/>
    </row>
    <row r="35" spans="1:9" ht="21.95" customHeight="1">
      <c r="A35" s="389" t="s">
        <v>317</v>
      </c>
      <c r="B35" s="357" t="s">
        <v>738</v>
      </c>
      <c r="C35" s="357"/>
      <c r="D35" s="357"/>
      <c r="E35" s="357"/>
      <c r="F35" s="357" t="s">
        <v>545</v>
      </c>
      <c r="G35" s="357"/>
      <c r="H35" s="357"/>
      <c r="I35" s="358"/>
    </row>
    <row r="36" spans="1:9" ht="21.95" customHeight="1">
      <c r="A36" s="353" t="s">
        <v>546</v>
      </c>
      <c r="B36" s="354">
        <v>37500</v>
      </c>
      <c r="C36" s="354"/>
      <c r="D36" s="354">
        <f>AVERAGE(B36:C36)</f>
        <v>37500</v>
      </c>
      <c r="E36" s="354"/>
      <c r="F36" s="354">
        <v>83700</v>
      </c>
      <c r="G36" s="354"/>
      <c r="H36" s="376">
        <f>MIN(E36:G36)</f>
        <v>83700</v>
      </c>
      <c r="I36" s="355">
        <f>ROUND((D36/H36),2)</f>
        <v>0.45</v>
      </c>
    </row>
    <row r="37" spans="1:9" ht="21.95" customHeight="1">
      <c r="A37" s="353"/>
      <c r="B37" s="359"/>
      <c r="C37" s="359"/>
      <c r="D37" s="359"/>
      <c r="E37" s="359"/>
      <c r="F37" s="396" t="s">
        <v>557</v>
      </c>
      <c r="G37" s="359"/>
      <c r="H37" s="354"/>
      <c r="I37" s="391"/>
    </row>
    <row r="38" spans="1:9" ht="21.95" customHeight="1">
      <c r="A38" s="356" t="s">
        <v>317</v>
      </c>
      <c r="B38" s="381" t="s">
        <v>738</v>
      </c>
      <c r="C38" s="381"/>
      <c r="D38" s="381"/>
      <c r="E38" s="381"/>
      <c r="F38" s="381"/>
      <c r="G38" s="381" t="s">
        <v>545</v>
      </c>
      <c r="H38" s="357"/>
      <c r="I38" s="397"/>
    </row>
    <row r="39" spans="1:9" ht="21.95" customHeight="1">
      <c r="A39" s="356" t="s">
        <v>547</v>
      </c>
      <c r="B39" s="354">
        <v>52200</v>
      </c>
      <c r="C39" s="354"/>
      <c r="D39" s="354">
        <f>AVERAGE(B39:C39)</f>
        <v>52200</v>
      </c>
      <c r="E39" s="354"/>
      <c r="F39" s="354"/>
      <c r="G39" s="354">
        <v>116600</v>
      </c>
      <c r="H39" s="376">
        <f>MIN(E39:G39)</f>
        <v>116600</v>
      </c>
      <c r="I39" s="355">
        <f>ROUND((D39/H39),2)</f>
        <v>0.45</v>
      </c>
    </row>
    <row r="40" spans="1:9" ht="21.95" customHeight="1">
      <c r="A40" s="392"/>
      <c r="B40" s="393"/>
      <c r="C40" s="393"/>
      <c r="D40" s="393"/>
      <c r="E40" s="393"/>
      <c r="F40" s="393"/>
      <c r="G40" s="398" t="s">
        <v>558</v>
      </c>
      <c r="H40" s="393"/>
      <c r="I40" s="394"/>
    </row>
    <row r="41" spans="1:9" ht="21.95" customHeight="1">
      <c r="A41" s="350" t="s">
        <v>317</v>
      </c>
      <c r="B41" s="351"/>
      <c r="C41" s="357" t="s">
        <v>749</v>
      </c>
      <c r="D41" s="351"/>
      <c r="E41" s="351" t="s">
        <v>545</v>
      </c>
      <c r="F41" s="351"/>
      <c r="G41" s="351"/>
      <c r="H41" s="351"/>
      <c r="I41" s="388"/>
    </row>
    <row r="42" spans="1:9" ht="21.95" customHeight="1">
      <c r="A42" s="353" t="s">
        <v>548</v>
      </c>
      <c r="B42" s="354"/>
      <c r="C42" s="354">
        <v>94100</v>
      </c>
      <c r="D42" s="354">
        <f>AVERAGE(B42:C42)</f>
        <v>94100</v>
      </c>
      <c r="E42" s="354">
        <v>157500</v>
      </c>
      <c r="F42" s="354"/>
      <c r="G42" s="354"/>
      <c r="H42" s="376">
        <f>AVERAGE(E42:G42)</f>
        <v>157500</v>
      </c>
      <c r="I42" s="355">
        <f>ROUND((D42/H42),2)</f>
        <v>0.6</v>
      </c>
    </row>
    <row r="43" spans="1:9" ht="21.95" customHeight="1">
      <c r="A43" s="353"/>
      <c r="B43" s="354"/>
      <c r="C43" s="354"/>
      <c r="D43" s="354"/>
      <c r="E43" s="395" t="s">
        <v>559</v>
      </c>
      <c r="F43" s="354"/>
      <c r="G43" s="354"/>
      <c r="H43" s="354"/>
      <c r="I43" s="355"/>
    </row>
    <row r="44" spans="1:9" ht="21.95" customHeight="1">
      <c r="A44" s="389" t="s">
        <v>317</v>
      </c>
      <c r="B44" s="357"/>
      <c r="C44" s="357" t="s">
        <v>749</v>
      </c>
      <c r="D44" s="357"/>
      <c r="E44" s="399"/>
      <c r="F44" s="357" t="s">
        <v>545</v>
      </c>
      <c r="G44" s="357"/>
      <c r="H44" s="357"/>
      <c r="I44" s="358"/>
    </row>
    <row r="45" spans="1:9" ht="21.95" customHeight="1">
      <c r="A45" s="353" t="s">
        <v>549</v>
      </c>
      <c r="B45" s="354"/>
      <c r="C45" s="354">
        <v>179000</v>
      </c>
      <c r="D45" s="354">
        <f>AVERAGE(B45:C45)</f>
        <v>179000</v>
      </c>
      <c r="E45" s="354"/>
      <c r="F45" s="354">
        <v>300000</v>
      </c>
      <c r="G45" s="354"/>
      <c r="H45" s="376">
        <f>AVERAGE(E45:G45)</f>
        <v>300000</v>
      </c>
      <c r="I45" s="355">
        <f>ROUND((D45/H45),2)</f>
        <v>0.6</v>
      </c>
    </row>
    <row r="46" spans="1:9" ht="21.95" customHeight="1">
      <c r="A46" s="353"/>
      <c r="B46" s="359"/>
      <c r="C46" s="359"/>
      <c r="D46" s="359"/>
      <c r="E46" s="359"/>
      <c r="F46" s="396" t="s">
        <v>560</v>
      </c>
      <c r="G46" s="359"/>
      <c r="H46" s="354"/>
      <c r="I46" s="391"/>
    </row>
    <row r="47" spans="1:9" ht="21.95" customHeight="1">
      <c r="A47" s="356" t="s">
        <v>317</v>
      </c>
      <c r="B47" s="381"/>
      <c r="C47" s="381" t="s">
        <v>749</v>
      </c>
      <c r="D47" s="381"/>
      <c r="E47" s="381"/>
      <c r="F47" s="381"/>
      <c r="G47" s="381" t="s">
        <v>545</v>
      </c>
      <c r="H47" s="357"/>
      <c r="I47" s="397"/>
    </row>
    <row r="48" spans="1:9" ht="21.95" customHeight="1">
      <c r="A48" s="356" t="s">
        <v>319</v>
      </c>
      <c r="B48" s="354"/>
      <c r="C48" s="354">
        <v>242000</v>
      </c>
      <c r="D48" s="354">
        <f>AVERAGE(B48:C48)</f>
        <v>242000</v>
      </c>
      <c r="E48" s="354"/>
      <c r="F48" s="354"/>
      <c r="G48" s="354">
        <v>404800</v>
      </c>
      <c r="H48" s="376">
        <f>AVERAGE(E48:G48)</f>
        <v>404800</v>
      </c>
      <c r="I48" s="355">
        <f>ROUND((D48/H48),2)</f>
        <v>0.6</v>
      </c>
    </row>
    <row r="49" spans="1:9" ht="21.95" customHeight="1" thickBot="1">
      <c r="A49" s="392"/>
      <c r="B49" s="393"/>
      <c r="C49" s="393"/>
      <c r="D49" s="393"/>
      <c r="E49" s="393"/>
      <c r="F49" s="393"/>
      <c r="G49" s="398" t="s">
        <v>561</v>
      </c>
      <c r="H49" s="393"/>
      <c r="I49" s="394"/>
    </row>
    <row r="50" spans="1:9" ht="21.95" customHeight="1" thickBot="1">
      <c r="A50" s="360"/>
      <c r="B50" s="361"/>
      <c r="C50" s="361"/>
      <c r="D50" s="361"/>
      <c r="E50" s="362"/>
      <c r="F50" s="362"/>
      <c r="G50" s="362"/>
      <c r="H50" s="363" t="s">
        <v>305</v>
      </c>
      <c r="I50" s="364">
        <f>ROUND((SUM(I32:I49)/6),2)</f>
        <v>0.53</v>
      </c>
    </row>
    <row r="51" spans="1:9" ht="21.95" customHeight="1"/>
    <row r="52" spans="1:9" ht="21.95" customHeight="1">
      <c r="A52" s="345" t="s">
        <v>299</v>
      </c>
      <c r="B52" s="572" t="s">
        <v>162</v>
      </c>
      <c r="C52" s="572" t="s">
        <v>163</v>
      </c>
      <c r="D52" s="572" t="s">
        <v>165</v>
      </c>
      <c r="E52" s="1773" t="s">
        <v>300</v>
      </c>
      <c r="F52" s="1773"/>
      <c r="G52" s="1773"/>
      <c r="H52" s="572" t="s">
        <v>165</v>
      </c>
      <c r="I52" s="346" t="s">
        <v>301</v>
      </c>
    </row>
    <row r="53" spans="1:9" ht="21.95" customHeight="1">
      <c r="A53" s="347" t="s">
        <v>302</v>
      </c>
      <c r="B53" s="348" t="str">
        <f>B31</f>
        <v>2023/1</v>
      </c>
      <c r="C53" s="348" t="str">
        <f>C31</f>
        <v>2023/1</v>
      </c>
      <c r="D53" s="349"/>
      <c r="E53" s="349"/>
      <c r="F53" s="349"/>
      <c r="G53" s="349"/>
      <c r="H53" s="349"/>
      <c r="I53" s="349"/>
    </row>
    <row r="54" spans="1:9" ht="21.95" customHeight="1">
      <c r="A54" s="350" t="s">
        <v>303</v>
      </c>
      <c r="B54" s="351" t="s">
        <v>739</v>
      </c>
      <c r="C54" s="351" t="s">
        <v>745</v>
      </c>
      <c r="D54" s="351"/>
      <c r="E54" s="351" t="s">
        <v>562</v>
      </c>
      <c r="F54" s="351" t="s">
        <v>295</v>
      </c>
      <c r="G54" s="351"/>
      <c r="H54" s="351"/>
      <c r="I54" s="352"/>
    </row>
    <row r="55" spans="1:9" ht="21.95" customHeight="1">
      <c r="A55" s="353" t="s">
        <v>750</v>
      </c>
      <c r="B55" s="354">
        <v>55800</v>
      </c>
      <c r="C55" s="354">
        <v>53400</v>
      </c>
      <c r="D55" s="354">
        <f>AVERAGE(B55:C55)</f>
        <v>54600</v>
      </c>
      <c r="E55" s="354">
        <v>81000</v>
      </c>
      <c r="F55" s="354">
        <v>94800</v>
      </c>
      <c r="G55" s="354"/>
      <c r="H55" s="376">
        <f>AVERAGE(E55:G55)</f>
        <v>87900</v>
      </c>
      <c r="I55" s="355">
        <f>ROUND((D55/H55),2)</f>
        <v>0.62</v>
      </c>
    </row>
    <row r="56" spans="1:9" ht="21.95" customHeight="1">
      <c r="A56" s="356" t="s">
        <v>748</v>
      </c>
      <c r="B56" s="357" t="s">
        <v>741</v>
      </c>
      <c r="C56" s="357" t="s">
        <v>746</v>
      </c>
      <c r="D56" s="357"/>
      <c r="E56" s="357" t="s">
        <v>562</v>
      </c>
      <c r="F56" s="357" t="str">
        <f>F54</f>
        <v>LIXIL</v>
      </c>
      <c r="G56" s="357"/>
      <c r="H56" s="357"/>
      <c r="I56" s="358"/>
    </row>
    <row r="57" spans="1:9" ht="21.95" customHeight="1">
      <c r="A57" s="353" t="s">
        <v>740</v>
      </c>
      <c r="B57" s="354">
        <v>41100</v>
      </c>
      <c r="C57" s="354">
        <v>41200</v>
      </c>
      <c r="D57" s="354">
        <f>AVERAGE(B57:C57)</f>
        <v>41150</v>
      </c>
      <c r="E57" s="359">
        <v>78000</v>
      </c>
      <c r="F57" s="359">
        <v>56500</v>
      </c>
      <c r="G57" s="359"/>
      <c r="H57" s="376">
        <f>AVERAGE(E57:G57)</f>
        <v>67250</v>
      </c>
      <c r="I57" s="355">
        <f>ROUND((D57/H57),2)</f>
        <v>0.61</v>
      </c>
    </row>
    <row r="58" spans="1:9" ht="21.95" customHeight="1">
      <c r="A58" s="356" t="s">
        <v>304</v>
      </c>
      <c r="B58" s="357" t="s">
        <v>741</v>
      </c>
      <c r="C58" s="357" t="s">
        <v>746</v>
      </c>
      <c r="D58" s="357"/>
      <c r="E58" s="357" t="s">
        <v>562</v>
      </c>
      <c r="F58" s="357" t="str">
        <f>F54</f>
        <v>LIXIL</v>
      </c>
      <c r="G58" s="357"/>
      <c r="H58" s="357"/>
      <c r="I58" s="358"/>
    </row>
    <row r="59" spans="1:9" ht="21.95" customHeight="1" thickBot="1">
      <c r="A59" s="356" t="s">
        <v>566</v>
      </c>
      <c r="B59" s="354">
        <v>49700</v>
      </c>
      <c r="C59" s="354">
        <v>49700</v>
      </c>
      <c r="D59" s="354">
        <f>AVERAGE(B59:C59)</f>
        <v>49700</v>
      </c>
      <c r="E59" s="354">
        <v>52000</v>
      </c>
      <c r="F59" s="354">
        <v>63300</v>
      </c>
      <c r="G59" s="354"/>
      <c r="H59" s="376">
        <f>AVERAGE(E59:G59)</f>
        <v>57650</v>
      </c>
      <c r="I59" s="355">
        <f>ROUND((D59/H59),2)</f>
        <v>0.86</v>
      </c>
    </row>
    <row r="60" spans="1:9" ht="21.95" customHeight="1" thickBot="1">
      <c r="A60" s="360"/>
      <c r="B60" s="361"/>
      <c r="C60" s="361"/>
      <c r="D60" s="361"/>
      <c r="E60" s="362"/>
      <c r="F60" s="362"/>
      <c r="G60" s="362"/>
      <c r="H60" s="363" t="s">
        <v>305</v>
      </c>
      <c r="I60" s="364">
        <f>ROUND((SUM(I54:I59)/3),2)</f>
        <v>0.7</v>
      </c>
    </row>
    <row r="61" spans="1:9" ht="21.95" customHeight="1"/>
    <row r="62" spans="1:9" ht="21.95" customHeight="1">
      <c r="A62" s="365" t="s">
        <v>299</v>
      </c>
      <c r="B62" s="366" t="s">
        <v>162</v>
      </c>
      <c r="C62" s="366" t="s">
        <v>163</v>
      </c>
      <c r="D62" s="366" t="s">
        <v>165</v>
      </c>
      <c r="E62" s="1772" t="s">
        <v>300</v>
      </c>
      <c r="F62" s="1773"/>
      <c r="G62" s="1774"/>
      <c r="H62" s="366" t="s">
        <v>165</v>
      </c>
      <c r="I62" s="367" t="s">
        <v>301</v>
      </c>
    </row>
    <row r="63" spans="1:9" ht="21.95" customHeight="1">
      <c r="A63" s="368" t="s">
        <v>306</v>
      </c>
      <c r="B63" s="348" t="str">
        <f>B53</f>
        <v>2023/1</v>
      </c>
      <c r="C63" s="348" t="str">
        <f>C53</f>
        <v>2023/1</v>
      </c>
      <c r="D63" s="369"/>
      <c r="E63" s="370"/>
      <c r="F63" s="370"/>
      <c r="G63" s="370"/>
      <c r="H63" s="370"/>
      <c r="I63" s="371"/>
    </row>
    <row r="64" spans="1:9" ht="21.95" customHeight="1">
      <c r="A64" s="350" t="s">
        <v>578</v>
      </c>
      <c r="B64" s="351" t="s">
        <v>743</v>
      </c>
      <c r="C64" s="372"/>
      <c r="D64" s="373"/>
      <c r="E64" s="373" t="s">
        <v>307</v>
      </c>
      <c r="F64" s="373"/>
      <c r="G64" s="373"/>
      <c r="H64" s="351"/>
      <c r="I64" s="374"/>
    </row>
    <row r="65" spans="1:9" ht="21.95" customHeight="1">
      <c r="A65" s="375" t="s">
        <v>307</v>
      </c>
      <c r="B65" s="376">
        <v>195000</v>
      </c>
      <c r="C65" s="376" t="s">
        <v>298</v>
      </c>
      <c r="D65" s="354">
        <f>AVERAGE(B65:C65)</f>
        <v>195000</v>
      </c>
      <c r="E65" s="376">
        <v>245000</v>
      </c>
      <c r="F65" s="376"/>
      <c r="G65" s="376"/>
      <c r="H65" s="376">
        <f>MIN(E65:G65)</f>
        <v>245000</v>
      </c>
      <c r="I65" s="573">
        <f>ROUND((D65/H65),2)</f>
        <v>0.8</v>
      </c>
    </row>
    <row r="66" spans="1:9" ht="21.95" customHeight="1">
      <c r="A66" s="356" t="s">
        <v>742</v>
      </c>
      <c r="B66" s="376"/>
      <c r="C66" s="376"/>
      <c r="D66" s="376"/>
      <c r="E66" s="378"/>
      <c r="F66" s="378"/>
      <c r="G66" s="378"/>
      <c r="H66" s="376"/>
      <c r="I66" s="377"/>
    </row>
    <row r="67" spans="1:9" ht="21.95" customHeight="1">
      <c r="A67" s="353"/>
      <c r="B67" s="379"/>
      <c r="C67" s="379"/>
      <c r="D67" s="379"/>
      <c r="E67" s="379"/>
      <c r="F67" s="379"/>
      <c r="G67" s="379"/>
      <c r="H67" s="379"/>
      <c r="I67" s="380"/>
    </row>
    <row r="68" spans="1:9" ht="21.95" customHeight="1">
      <c r="A68" s="356" t="s">
        <v>579</v>
      </c>
      <c r="B68" s="381" t="s">
        <v>743</v>
      </c>
      <c r="C68" s="378"/>
      <c r="D68" s="378"/>
      <c r="E68" s="378" t="str">
        <f>A69</f>
        <v>荏原製作所</v>
      </c>
      <c r="F68" s="378"/>
      <c r="G68" s="378"/>
      <c r="H68" s="378"/>
      <c r="I68" s="382"/>
    </row>
    <row r="69" spans="1:9" ht="21.95" customHeight="1">
      <c r="A69" s="356" t="s">
        <v>308</v>
      </c>
      <c r="B69" s="376">
        <v>237400</v>
      </c>
      <c r="C69" s="376" t="s">
        <v>298</v>
      </c>
      <c r="D69" s="354">
        <f>AVERAGE(B69:C69)</f>
        <v>237400</v>
      </c>
      <c r="E69" s="376">
        <v>279700</v>
      </c>
      <c r="F69" s="376"/>
      <c r="G69" s="376"/>
      <c r="H69" s="376">
        <f>MIN(E69:G69)</f>
        <v>279700</v>
      </c>
      <c r="I69" s="573">
        <f>ROUND((D69/H69),2)</f>
        <v>0.85</v>
      </c>
    </row>
    <row r="70" spans="1:9" ht="21.95" customHeight="1">
      <c r="A70" s="356" t="s">
        <v>751</v>
      </c>
      <c r="B70" s="376"/>
      <c r="C70" s="376"/>
      <c r="D70" s="376"/>
      <c r="E70" s="378"/>
      <c r="F70" s="378"/>
      <c r="G70" s="378"/>
      <c r="H70" s="376"/>
      <c r="I70" s="377"/>
    </row>
    <row r="71" spans="1:9" ht="21.95" customHeight="1" thickBot="1">
      <c r="A71" s="353"/>
      <c r="B71" s="376"/>
      <c r="C71" s="376"/>
      <c r="D71" s="376"/>
      <c r="E71" s="376"/>
      <c r="F71" s="376"/>
      <c r="G71" s="376"/>
      <c r="H71" s="376"/>
      <c r="I71" s="377"/>
    </row>
    <row r="72" spans="1:9" ht="21.95" customHeight="1" thickBot="1">
      <c r="A72" s="383"/>
      <c r="B72" s="384"/>
      <c r="C72" s="384"/>
      <c r="D72" s="384"/>
      <c r="E72" s="362"/>
      <c r="F72" s="362"/>
      <c r="G72" s="362"/>
      <c r="H72" s="363" t="s">
        <v>305</v>
      </c>
      <c r="I72" s="364">
        <f>ROUND((SUM(I64:I71)/2),2)</f>
        <v>0.83</v>
      </c>
    </row>
    <row r="73" spans="1:9" ht="21.95" customHeight="1">
      <c r="A73" s="574"/>
      <c r="B73" s="575"/>
      <c r="C73" s="575"/>
      <c r="D73" s="575"/>
      <c r="E73" s="576"/>
      <c r="F73" s="576"/>
      <c r="G73" s="576"/>
      <c r="H73" s="576"/>
      <c r="I73" s="577"/>
    </row>
    <row r="74" spans="1:9" ht="21.95" customHeight="1"/>
    <row r="75" spans="1:9" ht="21.95" customHeight="1">
      <c r="A75" s="365" t="s">
        <v>299</v>
      </c>
      <c r="B75" s="366" t="s">
        <v>162</v>
      </c>
      <c r="C75" s="366" t="s">
        <v>163</v>
      </c>
      <c r="D75" s="366" t="s">
        <v>165</v>
      </c>
      <c r="E75" s="1772" t="s">
        <v>300</v>
      </c>
      <c r="F75" s="1773"/>
      <c r="G75" s="1774"/>
      <c r="H75" s="366" t="s">
        <v>165</v>
      </c>
      <c r="I75" s="367" t="s">
        <v>301</v>
      </c>
    </row>
    <row r="76" spans="1:9" ht="21.95" customHeight="1">
      <c r="A76" s="368" t="s">
        <v>567</v>
      </c>
      <c r="B76" s="348" t="str">
        <f>B63</f>
        <v>2023/1</v>
      </c>
      <c r="C76" s="348" t="str">
        <f>C63</f>
        <v>2023/1</v>
      </c>
      <c r="D76" s="369"/>
      <c r="E76" s="370"/>
      <c r="F76" s="370"/>
      <c r="G76" s="370"/>
      <c r="H76" s="370"/>
      <c r="I76" s="371"/>
    </row>
    <row r="77" spans="1:9" ht="21.95" customHeight="1">
      <c r="A77" s="350" t="s">
        <v>568</v>
      </c>
      <c r="B77" s="351" t="s">
        <v>744</v>
      </c>
      <c r="C77" s="372"/>
      <c r="D77" s="373"/>
      <c r="E77" s="351" t="s">
        <v>569</v>
      </c>
      <c r="F77" s="351" t="s">
        <v>570</v>
      </c>
      <c r="G77" s="351" t="s">
        <v>571</v>
      </c>
      <c r="H77" s="351"/>
      <c r="I77" s="374"/>
    </row>
    <row r="78" spans="1:9" ht="21.95" customHeight="1">
      <c r="A78" s="356" t="s">
        <v>572</v>
      </c>
      <c r="B78" s="376">
        <v>222000</v>
      </c>
      <c r="C78" s="376" t="s">
        <v>298</v>
      </c>
      <c r="D78" s="354">
        <f>AVERAGE(B78:C78)</f>
        <v>222000</v>
      </c>
      <c r="E78" s="376">
        <v>521000</v>
      </c>
      <c r="F78" s="376">
        <v>550000</v>
      </c>
      <c r="G78" s="376">
        <v>600000</v>
      </c>
      <c r="H78" s="376">
        <f>MIN(E78:G78)</f>
        <v>521000</v>
      </c>
      <c r="I78" s="573">
        <f>ROUND((D78/H78),2)</f>
        <v>0.43</v>
      </c>
    </row>
    <row r="79" spans="1:9" ht="21.95" customHeight="1">
      <c r="A79" s="356"/>
      <c r="B79" s="376"/>
      <c r="C79" s="376"/>
      <c r="D79" s="376"/>
      <c r="E79" s="378"/>
      <c r="F79" s="378"/>
      <c r="G79" s="378"/>
      <c r="H79" s="376"/>
      <c r="I79" s="377"/>
    </row>
    <row r="80" spans="1:9" ht="21.95" customHeight="1">
      <c r="A80" s="578"/>
      <c r="B80" s="379"/>
      <c r="C80" s="579"/>
      <c r="D80" s="379"/>
      <c r="E80" s="379"/>
      <c r="F80" s="379"/>
      <c r="G80" s="379"/>
      <c r="H80" s="379"/>
      <c r="I80" s="380"/>
    </row>
    <row r="81" spans="1:9" ht="21.95" customHeight="1">
      <c r="A81" s="350"/>
      <c r="B81" s="351"/>
      <c r="C81" s="378"/>
      <c r="D81" s="373"/>
      <c r="E81" s="351"/>
      <c r="F81" s="373"/>
      <c r="G81" s="373"/>
      <c r="H81" s="373"/>
      <c r="I81" s="374"/>
    </row>
    <row r="82" spans="1:9" ht="21.95" customHeight="1">
      <c r="A82" s="356"/>
      <c r="B82" s="376"/>
      <c r="C82" s="376"/>
      <c r="D82" s="376"/>
      <c r="E82" s="376"/>
      <c r="F82" s="376"/>
      <c r="G82" s="376"/>
      <c r="H82" s="376"/>
      <c r="I82" s="377"/>
    </row>
    <row r="83" spans="1:9" ht="21.95" customHeight="1">
      <c r="A83" s="356"/>
      <c r="B83" s="376"/>
      <c r="C83" s="376"/>
      <c r="D83" s="376"/>
      <c r="E83" s="378"/>
      <c r="F83" s="378"/>
      <c r="G83" s="378"/>
      <c r="H83" s="376"/>
      <c r="I83" s="377"/>
    </row>
    <row r="84" spans="1:9" ht="21.95" customHeight="1" thickBot="1">
      <c r="A84" s="578"/>
      <c r="B84" s="379"/>
      <c r="C84" s="379"/>
      <c r="D84" s="379"/>
      <c r="E84" s="379"/>
      <c r="F84" s="379"/>
      <c r="G84" s="379"/>
      <c r="H84" s="379"/>
      <c r="I84" s="380"/>
    </row>
    <row r="85" spans="1:9" ht="21.95" customHeight="1" thickBot="1">
      <c r="A85" s="383"/>
      <c r="B85" s="384"/>
      <c r="C85" s="384"/>
      <c r="D85" s="384"/>
      <c r="E85" s="362"/>
      <c r="F85" s="362"/>
      <c r="G85" s="362"/>
      <c r="H85" s="363" t="s">
        <v>305</v>
      </c>
      <c r="I85" s="364">
        <f>ROUND((SUM(I77:I84)/1),2)</f>
        <v>0.43</v>
      </c>
    </row>
    <row r="86" spans="1:9" ht="21.95" customHeight="1"/>
    <row r="87" spans="1:9" ht="21.95" customHeight="1">
      <c r="A87" s="365" t="s">
        <v>299</v>
      </c>
      <c r="B87" s="366" t="s">
        <v>162</v>
      </c>
      <c r="C87" s="366" t="s">
        <v>163</v>
      </c>
      <c r="D87" s="366" t="s">
        <v>165</v>
      </c>
      <c r="E87" s="1772" t="s">
        <v>300</v>
      </c>
      <c r="F87" s="1773"/>
      <c r="G87" s="1774"/>
      <c r="H87" s="366" t="s">
        <v>165</v>
      </c>
      <c r="I87" s="367" t="s">
        <v>301</v>
      </c>
    </row>
    <row r="88" spans="1:9" ht="21.95" customHeight="1">
      <c r="A88" s="385" t="s">
        <v>573</v>
      </c>
      <c r="B88" s="348" t="str">
        <f>B76</f>
        <v>2023/1</v>
      </c>
      <c r="C88" s="348" t="str">
        <f>C76</f>
        <v>2023/1</v>
      </c>
      <c r="D88" s="369"/>
      <c r="E88" s="370"/>
      <c r="F88" s="370"/>
      <c r="G88" s="370"/>
      <c r="H88" s="370"/>
      <c r="I88" s="371"/>
    </row>
    <row r="89" spans="1:9" ht="21.95" customHeight="1">
      <c r="A89" s="350" t="s">
        <v>574</v>
      </c>
      <c r="B89" s="351" t="s">
        <v>575</v>
      </c>
      <c r="C89" s="351" t="s">
        <v>747</v>
      </c>
      <c r="D89" s="373"/>
      <c r="E89" s="351" t="s">
        <v>569</v>
      </c>
      <c r="F89" s="351" t="s">
        <v>576</v>
      </c>
      <c r="G89" s="351" t="s">
        <v>571</v>
      </c>
      <c r="H89" s="351"/>
      <c r="I89" s="374"/>
    </row>
    <row r="90" spans="1:9" ht="21.95" customHeight="1">
      <c r="A90" s="356" t="s">
        <v>577</v>
      </c>
      <c r="B90" s="376" t="s">
        <v>298</v>
      </c>
      <c r="C90" s="376">
        <v>7460000</v>
      </c>
      <c r="D90" s="354">
        <f>AVERAGE(B90:C90)</f>
        <v>7460000</v>
      </c>
      <c r="E90" s="376">
        <v>9900000</v>
      </c>
      <c r="F90" s="376">
        <v>10500000</v>
      </c>
      <c r="G90" s="376">
        <v>11300000</v>
      </c>
      <c r="H90" s="376">
        <f>MIN(E90:G90)</f>
        <v>9900000</v>
      </c>
      <c r="I90" s="573">
        <f>ROUND((D90/H90),2)</f>
        <v>0.75</v>
      </c>
    </row>
    <row r="91" spans="1:9" ht="21.95" customHeight="1">
      <c r="A91" s="356"/>
      <c r="B91" s="376"/>
      <c r="C91" s="376"/>
      <c r="D91" s="376"/>
      <c r="E91" s="378"/>
      <c r="F91" s="378"/>
      <c r="G91" s="378"/>
      <c r="H91" s="376"/>
      <c r="I91" s="377"/>
    </row>
    <row r="92" spans="1:9" ht="21.95" customHeight="1">
      <c r="A92" s="578"/>
      <c r="B92" s="379"/>
      <c r="C92" s="579"/>
      <c r="D92" s="379"/>
      <c r="E92" s="379"/>
      <c r="F92" s="379"/>
      <c r="G92" s="379"/>
      <c r="H92" s="379"/>
      <c r="I92" s="380"/>
    </row>
    <row r="93" spans="1:9" ht="21.95" customHeight="1">
      <c r="A93" s="350"/>
      <c r="B93" s="351"/>
      <c r="C93" s="378"/>
      <c r="D93" s="373"/>
      <c r="E93" s="351"/>
      <c r="F93" s="373"/>
      <c r="G93" s="373"/>
      <c r="H93" s="373"/>
      <c r="I93" s="374"/>
    </row>
    <row r="94" spans="1:9" ht="21.95" customHeight="1">
      <c r="A94" s="356"/>
      <c r="B94" s="376"/>
      <c r="C94" s="376"/>
      <c r="D94" s="376"/>
      <c r="E94" s="376"/>
      <c r="F94" s="376"/>
      <c r="G94" s="376"/>
      <c r="H94" s="376"/>
      <c r="I94" s="377"/>
    </row>
    <row r="95" spans="1:9" ht="21.95" customHeight="1">
      <c r="A95" s="356"/>
      <c r="B95" s="376"/>
      <c r="C95" s="376"/>
      <c r="D95" s="376"/>
      <c r="E95" s="378"/>
      <c r="F95" s="378"/>
      <c r="G95" s="378"/>
      <c r="H95" s="376"/>
      <c r="I95" s="377"/>
    </row>
    <row r="96" spans="1:9" ht="21.95" customHeight="1" thickBot="1">
      <c r="A96" s="578"/>
      <c r="B96" s="379"/>
      <c r="C96" s="379"/>
      <c r="D96" s="379"/>
      <c r="E96" s="379"/>
      <c r="F96" s="379"/>
      <c r="G96" s="379"/>
      <c r="H96" s="379"/>
      <c r="I96" s="380"/>
    </row>
    <row r="97" spans="1:9" ht="21.95" customHeight="1" thickBot="1">
      <c r="A97" s="383"/>
      <c r="B97" s="384"/>
      <c r="C97" s="384"/>
      <c r="D97" s="384"/>
      <c r="E97" s="362"/>
      <c r="F97" s="362"/>
      <c r="G97" s="362"/>
      <c r="H97" s="363" t="s">
        <v>305</v>
      </c>
      <c r="I97" s="364">
        <f>ROUND((SUM(I89:I96)/1),2)</f>
        <v>0.75</v>
      </c>
    </row>
    <row r="98" spans="1:9" ht="21.95" customHeight="1"/>
    <row r="99" spans="1:9" ht="21.95" customHeight="1"/>
    <row r="100" spans="1:9" ht="21.95" customHeight="1">
      <c r="A100" s="365" t="s">
        <v>299</v>
      </c>
      <c r="B100" s="366" t="s">
        <v>162</v>
      </c>
      <c r="C100" s="366" t="s">
        <v>163</v>
      </c>
      <c r="D100" s="366" t="s">
        <v>165</v>
      </c>
      <c r="E100" s="1772" t="s">
        <v>300</v>
      </c>
      <c r="F100" s="1773"/>
      <c r="G100" s="1774"/>
      <c r="H100" s="366" t="s">
        <v>165</v>
      </c>
      <c r="I100" s="367" t="s">
        <v>301</v>
      </c>
    </row>
    <row r="101" spans="1:9" ht="21.95" customHeight="1">
      <c r="A101" s="385"/>
      <c r="B101" s="348" t="str">
        <f>B88</f>
        <v>2023/1</v>
      </c>
      <c r="C101" s="348" t="str">
        <f>C88</f>
        <v>2023/1</v>
      </c>
      <c r="D101" s="369"/>
      <c r="E101" s="370"/>
      <c r="F101" s="370"/>
      <c r="G101" s="370"/>
      <c r="H101" s="370"/>
      <c r="I101" s="371"/>
    </row>
    <row r="102" spans="1:9" ht="21.95" customHeight="1">
      <c r="A102" s="350"/>
      <c r="B102" s="351"/>
      <c r="C102" s="372"/>
      <c r="D102" s="373"/>
      <c r="E102" s="351"/>
      <c r="F102" s="351"/>
      <c r="G102" s="351"/>
      <c r="H102" s="351"/>
      <c r="I102" s="374"/>
    </row>
    <row r="103" spans="1:9" ht="21.95" customHeight="1">
      <c r="A103" s="356"/>
      <c r="B103" s="376"/>
      <c r="C103" s="376"/>
      <c r="D103" s="354"/>
      <c r="E103" s="376"/>
      <c r="F103" s="376"/>
      <c r="G103" s="376"/>
      <c r="H103" s="376"/>
      <c r="I103" s="573"/>
    </row>
    <row r="104" spans="1:9" ht="21.95" customHeight="1">
      <c r="A104" s="356"/>
      <c r="B104" s="376"/>
      <c r="C104" s="376"/>
      <c r="D104" s="376"/>
      <c r="E104" s="378"/>
      <c r="F104" s="378"/>
      <c r="G104" s="378"/>
      <c r="H104" s="376"/>
      <c r="I104" s="377"/>
    </row>
    <row r="105" spans="1:9" ht="21.95" customHeight="1">
      <c r="A105" s="578"/>
      <c r="B105" s="379"/>
      <c r="C105" s="579"/>
      <c r="D105" s="379"/>
      <c r="E105" s="379"/>
      <c r="F105" s="379"/>
      <c r="G105" s="379"/>
      <c r="H105" s="379"/>
      <c r="I105" s="380"/>
    </row>
    <row r="106" spans="1:9" ht="21.95" customHeight="1">
      <c r="A106" s="350"/>
      <c r="B106" s="351"/>
      <c r="C106" s="378"/>
      <c r="D106" s="373"/>
      <c r="E106" s="351"/>
      <c r="F106" s="373"/>
      <c r="G106" s="373"/>
      <c r="H106" s="373"/>
      <c r="I106" s="374"/>
    </row>
    <row r="107" spans="1:9" ht="21.95" customHeight="1">
      <c r="A107" s="356"/>
      <c r="B107" s="376"/>
      <c r="C107" s="376"/>
      <c r="D107" s="376"/>
      <c r="E107" s="376"/>
      <c r="F107" s="376"/>
      <c r="G107" s="376"/>
      <c r="H107" s="376"/>
      <c r="I107" s="377"/>
    </row>
    <row r="108" spans="1:9" ht="21.95" customHeight="1">
      <c r="A108" s="356"/>
      <c r="B108" s="376"/>
      <c r="C108" s="376"/>
      <c r="D108" s="376"/>
      <c r="E108" s="378"/>
      <c r="F108" s="378"/>
      <c r="G108" s="378"/>
      <c r="H108" s="376"/>
      <c r="I108" s="377"/>
    </row>
    <row r="109" spans="1:9" ht="21.95" customHeight="1" thickBot="1">
      <c r="A109" s="578"/>
      <c r="B109" s="379"/>
      <c r="C109" s="379"/>
      <c r="D109" s="379"/>
      <c r="E109" s="379"/>
      <c r="F109" s="379"/>
      <c r="G109" s="379"/>
      <c r="H109" s="379"/>
      <c r="I109" s="380"/>
    </row>
    <row r="110" spans="1:9" ht="21.95" customHeight="1" thickBot="1">
      <c r="A110" s="383"/>
      <c r="B110" s="384"/>
      <c r="C110" s="384"/>
      <c r="D110" s="384"/>
      <c r="E110" s="362"/>
      <c r="F110" s="362"/>
      <c r="G110" s="362"/>
      <c r="H110" s="363" t="s">
        <v>305</v>
      </c>
      <c r="I110" s="364">
        <f>ROUND((SUM(I102:I109)/1),2)</f>
        <v>0</v>
      </c>
    </row>
  </sheetData>
  <mergeCells count="7">
    <mergeCell ref="E100:G100"/>
    <mergeCell ref="E2:G2"/>
    <mergeCell ref="E30:G30"/>
    <mergeCell ref="E52:G52"/>
    <mergeCell ref="E62:G62"/>
    <mergeCell ref="E75:G75"/>
    <mergeCell ref="E87:G87"/>
  </mergeCells>
  <phoneticPr fontId="2"/>
  <printOptions horizontalCentered="1"/>
  <pageMargins left="0.59055118110236227" right="0" top="0.59055118110236227" bottom="0.19685039370078741" header="0" footer="0"/>
  <pageSetup paperSize="9" scale="77" orientation="landscape" r:id="rId1"/>
  <headerFooter alignWithMargins="0"/>
  <rowBreaks count="3" manualBreakCount="3">
    <brk id="28" max="16383" man="1"/>
    <brk id="50" max="8" man="1"/>
    <brk id="60" max="8" man="1"/>
  </rowBreaks>
  <colBreaks count="1" manualBreakCount="1">
    <brk id="9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10"/>
  <sheetViews>
    <sheetView view="pageBreakPreview" topLeftCell="A47" zoomScale="90" zoomScaleNormal="100" zoomScaleSheetLayoutView="90" workbookViewId="0">
      <selection activeCell="C59" sqref="C59"/>
    </sheetView>
  </sheetViews>
  <sheetFormatPr defaultRowHeight="17.25" customHeight="1"/>
  <cols>
    <col min="1" max="1" width="22.625" customWidth="1"/>
    <col min="2" max="3" width="20.625" customWidth="1"/>
    <col min="4" max="4" width="16.625" customWidth="1"/>
    <col min="5" max="7" width="20.625" customWidth="1"/>
    <col min="8" max="9" width="16.625" customWidth="1"/>
  </cols>
  <sheetData>
    <row r="1" spans="1:9" ht="21.95" customHeight="1"/>
    <row r="2" spans="1:9" ht="21.95" customHeight="1">
      <c r="A2" s="365" t="s">
        <v>299</v>
      </c>
      <c r="B2" s="366" t="s">
        <v>162</v>
      </c>
      <c r="C2" s="366" t="s">
        <v>163</v>
      </c>
      <c r="D2" s="366" t="s">
        <v>165</v>
      </c>
      <c r="E2" s="1772" t="s">
        <v>300</v>
      </c>
      <c r="F2" s="1773"/>
      <c r="G2" s="1774"/>
      <c r="H2" s="366" t="s">
        <v>165</v>
      </c>
      <c r="I2" s="367" t="s">
        <v>301</v>
      </c>
    </row>
    <row r="3" spans="1:9" ht="21.95" customHeight="1">
      <c r="A3" s="385" t="s">
        <v>309</v>
      </c>
      <c r="B3" s="348" t="s">
        <v>761</v>
      </c>
      <c r="C3" s="348" t="s">
        <v>761</v>
      </c>
      <c r="D3" s="386"/>
      <c r="E3" s="370"/>
      <c r="F3" s="370"/>
      <c r="G3" s="370"/>
      <c r="H3" s="370"/>
      <c r="I3" s="387"/>
    </row>
    <row r="4" spans="1:9" ht="21.95" customHeight="1">
      <c r="A4" s="350" t="s">
        <v>310</v>
      </c>
      <c r="B4" s="351" t="s">
        <v>736</v>
      </c>
      <c r="C4" s="351"/>
      <c r="D4" s="351"/>
      <c r="E4" s="351" t="s">
        <v>311</v>
      </c>
      <c r="F4" s="351"/>
      <c r="G4" s="351"/>
      <c r="H4" s="351"/>
      <c r="I4" s="388"/>
    </row>
    <row r="5" spans="1:9" ht="21.95" customHeight="1">
      <c r="A5" s="356" t="s">
        <v>311</v>
      </c>
      <c r="B5" s="376">
        <v>393000</v>
      </c>
      <c r="C5" s="354"/>
      <c r="D5" s="354">
        <f>AVERAGE(B5:C5)</f>
        <v>393000</v>
      </c>
      <c r="E5" s="354">
        <v>1133000</v>
      </c>
      <c r="F5" s="354"/>
      <c r="G5" s="354"/>
      <c r="H5" s="376">
        <f>MIN(E5:G5)</f>
        <v>1133000</v>
      </c>
      <c r="I5" s="355">
        <f>ROUND((D5/H5),2)</f>
        <v>0.35</v>
      </c>
    </row>
    <row r="6" spans="1:9" ht="21.95" customHeight="1">
      <c r="A6" s="356" t="s">
        <v>312</v>
      </c>
      <c r="B6" s="354"/>
      <c r="C6" s="354"/>
      <c r="D6" s="354"/>
      <c r="E6" s="381" t="s">
        <v>550</v>
      </c>
      <c r="F6" s="381"/>
      <c r="G6" s="381"/>
      <c r="H6" s="354"/>
      <c r="I6" s="355"/>
    </row>
    <row r="7" spans="1:9" ht="21.95" customHeight="1">
      <c r="A7" s="356" t="s">
        <v>752</v>
      </c>
      <c r="B7" s="354"/>
      <c r="C7" s="354"/>
      <c r="D7" s="354"/>
      <c r="E7" s="354"/>
      <c r="F7" s="354"/>
      <c r="G7" s="354"/>
      <c r="H7" s="354"/>
      <c r="I7" s="355"/>
    </row>
    <row r="8" spans="1:9" ht="21.95" customHeight="1">
      <c r="A8" s="389" t="s">
        <v>310</v>
      </c>
      <c r="B8" s="357" t="s">
        <v>736</v>
      </c>
      <c r="C8" s="357"/>
      <c r="D8" s="357"/>
      <c r="E8" s="357"/>
      <c r="F8" s="357" t="str">
        <f>A9</f>
        <v>日立ｱﾌﾟﾗｲｱﾝｽ</v>
      </c>
      <c r="G8" s="357"/>
      <c r="H8" s="357"/>
      <c r="I8" s="358"/>
    </row>
    <row r="9" spans="1:9" ht="21.95" customHeight="1">
      <c r="A9" s="356" t="s">
        <v>313</v>
      </c>
      <c r="B9" s="376">
        <v>376000</v>
      </c>
      <c r="C9" s="354"/>
      <c r="D9" s="354">
        <f>AVERAGE(B9:C9)</f>
        <v>376000</v>
      </c>
      <c r="E9" s="390"/>
      <c r="F9" s="390">
        <v>1254000</v>
      </c>
      <c r="G9" s="354"/>
      <c r="H9" s="376">
        <f>MIN(E9:G9)</f>
        <v>1254000</v>
      </c>
      <c r="I9" s="355">
        <f>ROUND((D9/H9),2)</f>
        <v>0.3</v>
      </c>
    </row>
    <row r="10" spans="1:9" ht="21.95" customHeight="1">
      <c r="A10" s="356" t="s">
        <v>312</v>
      </c>
      <c r="B10" s="354"/>
      <c r="C10" s="354"/>
      <c r="D10" s="354"/>
      <c r="E10" s="381"/>
      <c r="F10" s="381" t="s">
        <v>551</v>
      </c>
      <c r="G10" s="381"/>
      <c r="H10" s="354"/>
      <c r="I10" s="355"/>
    </row>
    <row r="11" spans="1:9" ht="21.95" customHeight="1">
      <c r="A11" s="353" t="s">
        <v>753</v>
      </c>
      <c r="B11" s="359"/>
      <c r="C11" s="359"/>
      <c r="D11" s="359"/>
      <c r="E11" s="359"/>
      <c r="F11" s="359"/>
      <c r="G11" s="359"/>
      <c r="H11" s="359"/>
      <c r="I11" s="391"/>
    </row>
    <row r="12" spans="1:9" ht="21.95" customHeight="1">
      <c r="A12" s="389" t="s">
        <v>310</v>
      </c>
      <c r="B12" s="357" t="s">
        <v>736</v>
      </c>
      <c r="C12" s="357"/>
      <c r="D12" s="357"/>
      <c r="E12" s="357"/>
      <c r="F12" s="357"/>
      <c r="G12" s="357" t="s">
        <v>314</v>
      </c>
      <c r="H12" s="357"/>
      <c r="I12" s="358"/>
    </row>
    <row r="13" spans="1:9" ht="21.95" customHeight="1">
      <c r="A13" s="356" t="s">
        <v>315</v>
      </c>
      <c r="B13" s="376">
        <v>333000</v>
      </c>
      <c r="C13" s="354"/>
      <c r="D13" s="354">
        <f>AVERAGE(B13:C13)</f>
        <v>333000</v>
      </c>
      <c r="E13" s="376"/>
      <c r="F13" s="354"/>
      <c r="G13" s="376">
        <v>1157000</v>
      </c>
      <c r="H13" s="376">
        <f>MIN(E13:G13)</f>
        <v>1157000</v>
      </c>
      <c r="I13" s="355">
        <f>ROUND((D13/H13),2)</f>
        <v>0.28999999999999998</v>
      </c>
    </row>
    <row r="14" spans="1:9" ht="21.95" customHeight="1">
      <c r="A14" s="356" t="s">
        <v>312</v>
      </c>
      <c r="B14" s="354"/>
      <c r="C14" s="354"/>
      <c r="D14" s="354"/>
      <c r="E14" s="381"/>
      <c r="F14" s="381"/>
      <c r="G14" s="381" t="s">
        <v>552</v>
      </c>
      <c r="H14" s="354"/>
      <c r="I14" s="355"/>
    </row>
    <row r="15" spans="1:9" ht="21.95" customHeight="1">
      <c r="A15" s="392" t="s">
        <v>754</v>
      </c>
      <c r="B15" s="393"/>
      <c r="C15" s="393"/>
      <c r="D15" s="393"/>
      <c r="E15" s="393"/>
      <c r="F15" s="393"/>
      <c r="G15" s="393"/>
      <c r="H15" s="393"/>
      <c r="I15" s="394"/>
    </row>
    <row r="16" spans="1:9" ht="21.95" customHeight="1">
      <c r="A16" s="389" t="s">
        <v>310</v>
      </c>
      <c r="B16" s="357"/>
      <c r="C16" s="357" t="s">
        <v>737</v>
      </c>
      <c r="D16" s="357"/>
      <c r="E16" s="351" t="s">
        <v>311</v>
      </c>
      <c r="F16" s="357"/>
      <c r="G16" s="357"/>
      <c r="H16" s="351"/>
      <c r="I16" s="358"/>
    </row>
    <row r="17" spans="1:9" ht="21.95" customHeight="1">
      <c r="A17" s="356" t="s">
        <v>311</v>
      </c>
      <c r="B17" s="376"/>
      <c r="C17" s="354">
        <v>1670000</v>
      </c>
      <c r="D17" s="354">
        <f>AVERAGE(B17:C17)</f>
        <v>1670000</v>
      </c>
      <c r="E17" s="354">
        <v>3508000</v>
      </c>
      <c r="F17" s="354"/>
      <c r="G17" s="354"/>
      <c r="H17" s="376">
        <f>MIN(E17:G17)</f>
        <v>3508000</v>
      </c>
      <c r="I17" s="355">
        <f>ROUND((D17/H17),2)</f>
        <v>0.48</v>
      </c>
    </row>
    <row r="18" spans="1:9" ht="21.95" customHeight="1">
      <c r="A18" s="356" t="s">
        <v>312</v>
      </c>
      <c r="B18" s="354"/>
      <c r="C18" s="354"/>
      <c r="D18" s="354"/>
      <c r="E18" s="381" t="s">
        <v>553</v>
      </c>
      <c r="F18" s="381"/>
      <c r="G18" s="381"/>
      <c r="H18" s="354"/>
      <c r="I18" s="355"/>
    </row>
    <row r="19" spans="1:9" ht="21.95" customHeight="1">
      <c r="A19" s="353"/>
      <c r="B19" s="359"/>
      <c r="C19" s="359"/>
      <c r="D19" s="359"/>
      <c r="E19" s="359"/>
      <c r="F19" s="359"/>
      <c r="G19" s="359"/>
      <c r="H19" s="359"/>
      <c r="I19" s="391"/>
    </row>
    <row r="20" spans="1:9" ht="21.95" customHeight="1">
      <c r="A20" s="389" t="s">
        <v>310</v>
      </c>
      <c r="B20" s="357"/>
      <c r="C20" s="357" t="s">
        <v>737</v>
      </c>
      <c r="D20" s="357"/>
      <c r="E20" s="357"/>
      <c r="F20" s="357" t="str">
        <f>A21</f>
        <v>日立ｱﾌﾟﾗｲｱﾝｽ</v>
      </c>
      <c r="G20" s="357"/>
      <c r="H20" s="357"/>
      <c r="I20" s="358"/>
    </row>
    <row r="21" spans="1:9" ht="21.95" customHeight="1">
      <c r="A21" s="356" t="s">
        <v>313</v>
      </c>
      <c r="B21" s="376"/>
      <c r="C21" s="354">
        <v>1280000</v>
      </c>
      <c r="D21" s="354">
        <f>AVERAGE(B21:C21)</f>
        <v>1280000</v>
      </c>
      <c r="E21" s="390"/>
      <c r="F21" s="390">
        <v>3835000</v>
      </c>
      <c r="G21" s="354"/>
      <c r="H21" s="376">
        <f>MIN(E21:G21)</f>
        <v>3835000</v>
      </c>
      <c r="I21" s="355">
        <f>ROUND((D21/H21),2)</f>
        <v>0.33</v>
      </c>
    </row>
    <row r="22" spans="1:9" ht="21.95" customHeight="1">
      <c r="A22" s="356" t="s">
        <v>312</v>
      </c>
      <c r="B22" s="354"/>
      <c r="C22" s="354"/>
      <c r="D22" s="354"/>
      <c r="E22" s="381"/>
      <c r="F22" s="381" t="s">
        <v>580</v>
      </c>
      <c r="G22" s="381"/>
      <c r="H22" s="354"/>
      <c r="I22" s="355"/>
    </row>
    <row r="23" spans="1:9" ht="21.95" customHeight="1">
      <c r="A23" s="353"/>
      <c r="B23" s="359"/>
      <c r="C23" s="359"/>
      <c r="D23" s="359"/>
      <c r="E23" s="359"/>
      <c r="F23" s="359"/>
      <c r="G23" s="359"/>
      <c r="H23" s="359"/>
      <c r="I23" s="391"/>
    </row>
    <row r="24" spans="1:9" ht="21.95" customHeight="1">
      <c r="A24" s="389" t="s">
        <v>310</v>
      </c>
      <c r="B24" s="357"/>
      <c r="C24" s="357" t="s">
        <v>737</v>
      </c>
      <c r="D24" s="357"/>
      <c r="E24" s="357"/>
      <c r="F24" s="357"/>
      <c r="G24" s="357" t="s">
        <v>314</v>
      </c>
      <c r="H24" s="357"/>
      <c r="I24" s="358"/>
    </row>
    <row r="25" spans="1:9" ht="21.95" customHeight="1">
      <c r="A25" s="356" t="s">
        <v>315</v>
      </c>
      <c r="B25" s="376"/>
      <c r="C25" s="354">
        <v>1280000</v>
      </c>
      <c r="D25" s="354">
        <f>AVERAGE(B25:C25)</f>
        <v>1280000</v>
      </c>
      <c r="E25" s="354"/>
      <c r="F25" s="354"/>
      <c r="G25" s="354">
        <v>3886000</v>
      </c>
      <c r="H25" s="376">
        <f>MIN(E25:G25)</f>
        <v>3886000</v>
      </c>
      <c r="I25" s="355">
        <f>ROUND((D25/H25),2)</f>
        <v>0.33</v>
      </c>
    </row>
    <row r="26" spans="1:9" ht="21.95" customHeight="1">
      <c r="A26" s="356" t="s">
        <v>312</v>
      </c>
      <c r="B26" s="354"/>
      <c r="C26" s="354"/>
      <c r="D26" s="354"/>
      <c r="E26" s="381"/>
      <c r="F26" s="381"/>
      <c r="G26" s="381" t="s">
        <v>554</v>
      </c>
      <c r="H26" s="354"/>
      <c r="I26" s="355"/>
    </row>
    <row r="27" spans="1:9" ht="21.95" customHeight="1" thickBot="1">
      <c r="A27" s="353"/>
      <c r="B27" s="359"/>
      <c r="C27" s="359"/>
      <c r="D27" s="359"/>
      <c r="E27" s="359"/>
      <c r="F27" s="359"/>
      <c r="G27" s="359"/>
      <c r="H27" s="359"/>
      <c r="I27" s="391"/>
    </row>
    <row r="28" spans="1:9" ht="21.95" customHeight="1" thickBot="1">
      <c r="A28" s="360"/>
      <c r="B28" s="361"/>
      <c r="C28" s="361"/>
      <c r="D28" s="361"/>
      <c r="E28" s="362"/>
      <c r="F28" s="362"/>
      <c r="G28" s="362"/>
      <c r="H28" s="363" t="s">
        <v>305</v>
      </c>
      <c r="I28" s="364">
        <f>ROUND((SUM(I4:I27)/6),2)</f>
        <v>0.35</v>
      </c>
    </row>
    <row r="29" spans="1:9" ht="21.95" customHeight="1"/>
    <row r="30" spans="1:9" ht="21.95" customHeight="1">
      <c r="A30" s="365" t="s">
        <v>299</v>
      </c>
      <c r="B30" s="366" t="s">
        <v>162</v>
      </c>
      <c r="C30" s="366" t="s">
        <v>163</v>
      </c>
      <c r="D30" s="366" t="s">
        <v>165</v>
      </c>
      <c r="E30" s="1772" t="s">
        <v>300</v>
      </c>
      <c r="F30" s="1773"/>
      <c r="G30" s="1774"/>
      <c r="H30" s="366" t="s">
        <v>165</v>
      </c>
      <c r="I30" s="367" t="s">
        <v>301</v>
      </c>
    </row>
    <row r="31" spans="1:9" ht="21.95" customHeight="1">
      <c r="A31" s="385" t="s">
        <v>316</v>
      </c>
      <c r="B31" s="348" t="str">
        <f>B3</f>
        <v>2023/1</v>
      </c>
      <c r="C31" s="348" t="str">
        <f>C3</f>
        <v>2023/1</v>
      </c>
      <c r="D31" s="386"/>
      <c r="E31" s="370"/>
      <c r="F31" s="370"/>
      <c r="G31" s="370"/>
      <c r="H31" s="370"/>
      <c r="I31" s="387"/>
    </row>
    <row r="32" spans="1:9" ht="21.95" customHeight="1">
      <c r="A32" s="350" t="s">
        <v>317</v>
      </c>
      <c r="B32" s="351" t="s">
        <v>738</v>
      </c>
      <c r="C32" s="351"/>
      <c r="D32" s="351"/>
      <c r="E32" s="351" t="s">
        <v>555</v>
      </c>
      <c r="F32" s="351"/>
      <c r="G32" s="351"/>
      <c r="H32" s="351"/>
      <c r="I32" s="388"/>
    </row>
    <row r="33" spans="1:9" ht="21.95" customHeight="1">
      <c r="A33" s="356" t="s">
        <v>318</v>
      </c>
      <c r="B33" s="354">
        <v>30500</v>
      </c>
      <c r="C33" s="354"/>
      <c r="D33" s="354">
        <f>AVERAGE(B33:C33)</f>
        <v>30500</v>
      </c>
      <c r="E33" s="354">
        <v>68100</v>
      </c>
      <c r="F33" s="354"/>
      <c r="G33" s="354"/>
      <c r="H33" s="376">
        <f>MIN(E33:G33)</f>
        <v>68100</v>
      </c>
      <c r="I33" s="355">
        <f>ROUND((D33/H33),2)</f>
        <v>0.45</v>
      </c>
    </row>
    <row r="34" spans="1:9" ht="21.95" customHeight="1">
      <c r="A34" s="356"/>
      <c r="B34" s="354"/>
      <c r="C34" s="354"/>
      <c r="D34" s="354"/>
      <c r="E34" s="395" t="s">
        <v>556</v>
      </c>
      <c r="F34" s="359"/>
      <c r="G34" s="354"/>
      <c r="H34" s="354"/>
      <c r="I34" s="355"/>
    </row>
    <row r="35" spans="1:9" ht="21.95" customHeight="1">
      <c r="A35" s="389" t="s">
        <v>317</v>
      </c>
      <c r="B35" s="357" t="s">
        <v>738</v>
      </c>
      <c r="C35" s="357"/>
      <c r="D35" s="357"/>
      <c r="E35" s="357"/>
      <c r="F35" s="357" t="s">
        <v>555</v>
      </c>
      <c r="G35" s="357"/>
      <c r="H35" s="357"/>
      <c r="I35" s="358"/>
    </row>
    <row r="36" spans="1:9" ht="21.95" customHeight="1">
      <c r="A36" s="353" t="s">
        <v>546</v>
      </c>
      <c r="B36" s="354">
        <v>37500</v>
      </c>
      <c r="C36" s="354"/>
      <c r="D36" s="354">
        <f>AVERAGE(B36:C36)</f>
        <v>37500</v>
      </c>
      <c r="E36" s="354"/>
      <c r="F36" s="354">
        <v>83700</v>
      </c>
      <c r="G36" s="354"/>
      <c r="H36" s="376">
        <f>MIN(E36:G36)</f>
        <v>83700</v>
      </c>
      <c r="I36" s="355">
        <f>ROUND((D36/H36),2)</f>
        <v>0.45</v>
      </c>
    </row>
    <row r="37" spans="1:9" ht="21.95" customHeight="1">
      <c r="A37" s="353"/>
      <c r="B37" s="359"/>
      <c r="C37" s="359"/>
      <c r="D37" s="359"/>
      <c r="E37" s="359"/>
      <c r="F37" s="396" t="s">
        <v>557</v>
      </c>
      <c r="G37" s="359"/>
      <c r="H37" s="354"/>
      <c r="I37" s="391"/>
    </row>
    <row r="38" spans="1:9" ht="21.95" customHeight="1">
      <c r="A38" s="356" t="s">
        <v>317</v>
      </c>
      <c r="B38" s="381" t="s">
        <v>738</v>
      </c>
      <c r="C38" s="381"/>
      <c r="D38" s="381"/>
      <c r="E38" s="381"/>
      <c r="F38" s="381"/>
      <c r="G38" s="381" t="s">
        <v>545</v>
      </c>
      <c r="H38" s="357"/>
      <c r="I38" s="397"/>
    </row>
    <row r="39" spans="1:9" ht="21.95" customHeight="1">
      <c r="A39" s="356" t="s">
        <v>547</v>
      </c>
      <c r="B39" s="354">
        <v>52200</v>
      </c>
      <c r="C39" s="354"/>
      <c r="D39" s="354">
        <f>AVERAGE(B39:C39)</f>
        <v>52200</v>
      </c>
      <c r="E39" s="354"/>
      <c r="F39" s="354"/>
      <c r="G39" s="354">
        <v>116600</v>
      </c>
      <c r="H39" s="376">
        <f>MIN(E39:G39)</f>
        <v>116600</v>
      </c>
      <c r="I39" s="355">
        <f>ROUND((D39/H39),2)</f>
        <v>0.45</v>
      </c>
    </row>
    <row r="40" spans="1:9" ht="21.95" customHeight="1">
      <c r="A40" s="392"/>
      <c r="B40" s="393"/>
      <c r="C40" s="393"/>
      <c r="D40" s="393"/>
      <c r="E40" s="393"/>
      <c r="F40" s="393"/>
      <c r="G40" s="398" t="s">
        <v>558</v>
      </c>
      <c r="H40" s="393"/>
      <c r="I40" s="394"/>
    </row>
    <row r="41" spans="1:9" ht="21.95" customHeight="1">
      <c r="A41" s="350" t="s">
        <v>317</v>
      </c>
      <c r="B41" s="351"/>
      <c r="C41" s="357" t="s">
        <v>749</v>
      </c>
      <c r="D41" s="351"/>
      <c r="E41" s="351" t="s">
        <v>555</v>
      </c>
      <c r="F41" s="351"/>
      <c r="G41" s="351"/>
      <c r="H41" s="351"/>
      <c r="I41" s="388"/>
    </row>
    <row r="42" spans="1:9" ht="21.95" customHeight="1">
      <c r="A42" s="353" t="s">
        <v>548</v>
      </c>
      <c r="B42" s="354"/>
      <c r="C42" s="354">
        <v>94100</v>
      </c>
      <c r="D42" s="354">
        <f>AVERAGE(B42:C42)</f>
        <v>94100</v>
      </c>
      <c r="E42" s="354">
        <v>157500</v>
      </c>
      <c r="F42" s="354"/>
      <c r="G42" s="354"/>
      <c r="H42" s="376">
        <f>AVERAGE(E42:G42)</f>
        <v>157500</v>
      </c>
      <c r="I42" s="355">
        <f>ROUND((D42/H42),2)</f>
        <v>0.6</v>
      </c>
    </row>
    <row r="43" spans="1:9" ht="21.95" customHeight="1">
      <c r="A43" s="353"/>
      <c r="B43" s="354"/>
      <c r="C43" s="354"/>
      <c r="D43" s="354"/>
      <c r="E43" s="395" t="s">
        <v>559</v>
      </c>
      <c r="F43" s="354"/>
      <c r="G43" s="354"/>
      <c r="H43" s="354"/>
      <c r="I43" s="355"/>
    </row>
    <row r="44" spans="1:9" ht="21.95" customHeight="1">
      <c r="A44" s="389" t="s">
        <v>317</v>
      </c>
      <c r="B44" s="357"/>
      <c r="C44" s="357" t="s">
        <v>749</v>
      </c>
      <c r="D44" s="357"/>
      <c r="E44" s="399"/>
      <c r="F44" s="357" t="s">
        <v>555</v>
      </c>
      <c r="G44" s="357"/>
      <c r="H44" s="357"/>
      <c r="I44" s="358"/>
    </row>
    <row r="45" spans="1:9" ht="21.95" customHeight="1">
      <c r="A45" s="353" t="s">
        <v>549</v>
      </c>
      <c r="B45" s="354"/>
      <c r="C45" s="354">
        <v>179000</v>
      </c>
      <c r="D45" s="354">
        <f>AVERAGE(B45:C45)</f>
        <v>179000</v>
      </c>
      <c r="E45" s="354"/>
      <c r="F45" s="354">
        <v>300000</v>
      </c>
      <c r="G45" s="354"/>
      <c r="H45" s="376">
        <f>AVERAGE(E45:G45)</f>
        <v>300000</v>
      </c>
      <c r="I45" s="355">
        <f>ROUND((D45/H45),2)</f>
        <v>0.6</v>
      </c>
    </row>
    <row r="46" spans="1:9" ht="21.95" customHeight="1">
      <c r="A46" s="353"/>
      <c r="B46" s="359"/>
      <c r="C46" s="359"/>
      <c r="D46" s="359"/>
      <c r="E46" s="359"/>
      <c r="F46" s="396" t="s">
        <v>560</v>
      </c>
      <c r="G46" s="359"/>
      <c r="H46" s="354"/>
      <c r="I46" s="391"/>
    </row>
    <row r="47" spans="1:9" ht="21.95" customHeight="1">
      <c r="A47" s="356" t="s">
        <v>317</v>
      </c>
      <c r="B47" s="381"/>
      <c r="C47" s="381" t="s">
        <v>749</v>
      </c>
      <c r="D47" s="381"/>
      <c r="E47" s="381"/>
      <c r="F47" s="381"/>
      <c r="G47" s="381" t="s">
        <v>545</v>
      </c>
      <c r="H47" s="357"/>
      <c r="I47" s="397"/>
    </row>
    <row r="48" spans="1:9" ht="21.95" customHeight="1">
      <c r="A48" s="356" t="s">
        <v>319</v>
      </c>
      <c r="B48" s="354"/>
      <c r="C48" s="354">
        <v>242000</v>
      </c>
      <c r="D48" s="354">
        <f>AVERAGE(B48:C48)</f>
        <v>242000</v>
      </c>
      <c r="E48" s="354"/>
      <c r="F48" s="354"/>
      <c r="G48" s="354">
        <v>404800</v>
      </c>
      <c r="H48" s="376">
        <f>AVERAGE(E48:G48)</f>
        <v>404800</v>
      </c>
      <c r="I48" s="355">
        <f>ROUND((D48/H48),2)</f>
        <v>0.6</v>
      </c>
    </row>
    <row r="49" spans="1:9" ht="21.95" customHeight="1" thickBot="1">
      <c r="A49" s="392"/>
      <c r="B49" s="393"/>
      <c r="C49" s="393"/>
      <c r="D49" s="393"/>
      <c r="E49" s="393"/>
      <c r="F49" s="393"/>
      <c r="G49" s="398" t="s">
        <v>561</v>
      </c>
      <c r="H49" s="393"/>
      <c r="I49" s="394"/>
    </row>
    <row r="50" spans="1:9" ht="21.95" customHeight="1" thickBot="1">
      <c r="A50" s="360"/>
      <c r="B50" s="361"/>
      <c r="C50" s="361"/>
      <c r="D50" s="361"/>
      <c r="E50" s="362"/>
      <c r="F50" s="362"/>
      <c r="G50" s="362"/>
      <c r="H50" s="363" t="s">
        <v>305</v>
      </c>
      <c r="I50" s="364">
        <f>ROUND((SUM(I32:I49)/6),2)</f>
        <v>0.53</v>
      </c>
    </row>
    <row r="51" spans="1:9" ht="21.95" customHeight="1"/>
    <row r="52" spans="1:9" ht="21.95" customHeight="1">
      <c r="A52" s="345" t="s">
        <v>299</v>
      </c>
      <c r="B52" s="572" t="s">
        <v>162</v>
      </c>
      <c r="C52" s="572" t="s">
        <v>163</v>
      </c>
      <c r="D52" s="572" t="s">
        <v>165</v>
      </c>
      <c r="E52" s="1773" t="s">
        <v>300</v>
      </c>
      <c r="F52" s="1773"/>
      <c r="G52" s="1773"/>
      <c r="H52" s="572" t="s">
        <v>165</v>
      </c>
      <c r="I52" s="346" t="s">
        <v>301</v>
      </c>
    </row>
    <row r="53" spans="1:9" ht="21.95" customHeight="1">
      <c r="A53" s="347" t="s">
        <v>302</v>
      </c>
      <c r="B53" s="348" t="str">
        <f>B31</f>
        <v>2023/1</v>
      </c>
      <c r="C53" s="348" t="str">
        <f>C31</f>
        <v>2023/1</v>
      </c>
      <c r="D53" s="349"/>
      <c r="E53" s="349"/>
      <c r="F53" s="349"/>
      <c r="G53" s="349"/>
      <c r="H53" s="349"/>
      <c r="I53" s="349"/>
    </row>
    <row r="54" spans="1:9" ht="21.95" customHeight="1">
      <c r="A54" s="350" t="s">
        <v>303</v>
      </c>
      <c r="B54" s="351" t="s">
        <v>739</v>
      </c>
      <c r="C54" s="351" t="s">
        <v>745</v>
      </c>
      <c r="D54" s="351"/>
      <c r="E54" s="351" t="s">
        <v>562</v>
      </c>
      <c r="F54" s="351" t="s">
        <v>563</v>
      </c>
      <c r="G54" s="351"/>
      <c r="H54" s="351"/>
      <c r="I54" s="352"/>
    </row>
    <row r="55" spans="1:9" ht="21.95" customHeight="1">
      <c r="A55" s="353" t="s">
        <v>750</v>
      </c>
      <c r="B55" s="354">
        <v>55800</v>
      </c>
      <c r="C55" s="354">
        <v>53400</v>
      </c>
      <c r="D55" s="354">
        <f>AVERAGE(B55:C55)</f>
        <v>54600</v>
      </c>
      <c r="E55" s="354">
        <v>81000</v>
      </c>
      <c r="F55" s="354">
        <v>94800</v>
      </c>
      <c r="G55" s="354"/>
      <c r="H55" s="376">
        <f>AVERAGE(E55:G55)</f>
        <v>87900</v>
      </c>
      <c r="I55" s="355">
        <f>ROUND((D55/H55),2)</f>
        <v>0.62</v>
      </c>
    </row>
    <row r="56" spans="1:9" ht="21.95" customHeight="1">
      <c r="A56" s="356" t="s">
        <v>748</v>
      </c>
      <c r="B56" s="357" t="s">
        <v>741</v>
      </c>
      <c r="C56" s="357" t="s">
        <v>746</v>
      </c>
      <c r="D56" s="357"/>
      <c r="E56" s="357" t="s">
        <v>564</v>
      </c>
      <c r="F56" s="357" t="str">
        <f>F54</f>
        <v>LIXIL</v>
      </c>
      <c r="G56" s="357"/>
      <c r="H56" s="357"/>
      <c r="I56" s="358"/>
    </row>
    <row r="57" spans="1:9" ht="21.95" customHeight="1">
      <c r="A57" s="353" t="s">
        <v>740</v>
      </c>
      <c r="B57" s="354">
        <v>41100</v>
      </c>
      <c r="C57" s="354">
        <v>41200</v>
      </c>
      <c r="D57" s="354">
        <f>AVERAGE(B57:C57)</f>
        <v>41150</v>
      </c>
      <c r="E57" s="359">
        <v>78000</v>
      </c>
      <c r="F57" s="359">
        <v>56500</v>
      </c>
      <c r="G57" s="359"/>
      <c r="H57" s="376">
        <f>AVERAGE(E57:G57)</f>
        <v>67250</v>
      </c>
      <c r="I57" s="355">
        <f>ROUND((D57/H57),2)</f>
        <v>0.61</v>
      </c>
    </row>
    <row r="58" spans="1:9" ht="21.95" customHeight="1">
      <c r="A58" s="356" t="s">
        <v>304</v>
      </c>
      <c r="B58" s="357" t="s">
        <v>741</v>
      </c>
      <c r="C58" s="357" t="s">
        <v>746</v>
      </c>
      <c r="D58" s="357"/>
      <c r="E58" s="357" t="s">
        <v>565</v>
      </c>
      <c r="F58" s="357" t="str">
        <f>F54</f>
        <v>LIXIL</v>
      </c>
      <c r="G58" s="357"/>
      <c r="H58" s="357"/>
      <c r="I58" s="358"/>
    </row>
    <row r="59" spans="1:9" ht="21.95" customHeight="1" thickBot="1">
      <c r="A59" s="356" t="s">
        <v>566</v>
      </c>
      <c r="B59" s="354">
        <v>49700</v>
      </c>
      <c r="C59" s="354">
        <v>49700</v>
      </c>
      <c r="D59" s="354">
        <f>AVERAGE(B59:C59)</f>
        <v>49700</v>
      </c>
      <c r="E59" s="354">
        <v>52000</v>
      </c>
      <c r="F59" s="354">
        <v>63300</v>
      </c>
      <c r="G59" s="354"/>
      <c r="H59" s="376">
        <f>AVERAGE(E59:G59)</f>
        <v>57650</v>
      </c>
      <c r="I59" s="355">
        <f>ROUND((D59/H59),2)</f>
        <v>0.86</v>
      </c>
    </row>
    <row r="60" spans="1:9" ht="21.95" customHeight="1" thickBot="1">
      <c r="A60" s="360"/>
      <c r="B60" s="361"/>
      <c r="C60" s="361"/>
      <c r="D60" s="361"/>
      <c r="E60" s="362"/>
      <c r="F60" s="362"/>
      <c r="G60" s="362"/>
      <c r="H60" s="363" t="s">
        <v>305</v>
      </c>
      <c r="I60" s="364">
        <f>ROUND((SUM(I54:I59)/3),2)</f>
        <v>0.7</v>
      </c>
    </row>
    <row r="61" spans="1:9" ht="21.95" customHeight="1"/>
    <row r="62" spans="1:9" ht="21.95" customHeight="1">
      <c r="A62" s="365" t="s">
        <v>299</v>
      </c>
      <c r="B62" s="366" t="s">
        <v>162</v>
      </c>
      <c r="C62" s="366" t="s">
        <v>163</v>
      </c>
      <c r="D62" s="366" t="s">
        <v>165</v>
      </c>
      <c r="E62" s="1772" t="s">
        <v>300</v>
      </c>
      <c r="F62" s="1773"/>
      <c r="G62" s="1774"/>
      <c r="H62" s="366" t="s">
        <v>165</v>
      </c>
      <c r="I62" s="367" t="s">
        <v>301</v>
      </c>
    </row>
    <row r="63" spans="1:9" ht="21.95" customHeight="1">
      <c r="A63" s="368" t="s">
        <v>306</v>
      </c>
      <c r="B63" s="348" t="str">
        <f>B53</f>
        <v>2023/1</v>
      </c>
      <c r="C63" s="348" t="str">
        <f>C53</f>
        <v>2023/1</v>
      </c>
      <c r="D63" s="369"/>
      <c r="E63" s="370"/>
      <c r="F63" s="370"/>
      <c r="G63" s="370"/>
      <c r="H63" s="370"/>
      <c r="I63" s="371"/>
    </row>
    <row r="64" spans="1:9" ht="21.95" customHeight="1">
      <c r="A64" s="350" t="s">
        <v>578</v>
      </c>
      <c r="B64" s="351" t="s">
        <v>743</v>
      </c>
      <c r="C64" s="372"/>
      <c r="D64" s="373"/>
      <c r="E64" s="373" t="s">
        <v>307</v>
      </c>
      <c r="F64" s="373"/>
      <c r="G64" s="373"/>
      <c r="H64" s="351"/>
      <c r="I64" s="374"/>
    </row>
    <row r="65" spans="1:9" ht="21.95" customHeight="1">
      <c r="A65" s="375" t="s">
        <v>307</v>
      </c>
      <c r="B65" s="376">
        <v>195000</v>
      </c>
      <c r="C65" s="376" t="s">
        <v>298</v>
      </c>
      <c r="D65" s="354">
        <f>AVERAGE(B65:C65)</f>
        <v>195000</v>
      </c>
      <c r="E65" s="376">
        <v>245000</v>
      </c>
      <c r="F65" s="376"/>
      <c r="G65" s="376"/>
      <c r="H65" s="376">
        <f>MIN(E65:G65)</f>
        <v>245000</v>
      </c>
      <c r="I65" s="573">
        <f>ROUND((D65/H65),2)</f>
        <v>0.8</v>
      </c>
    </row>
    <row r="66" spans="1:9" ht="21.95" customHeight="1">
      <c r="A66" s="356" t="s">
        <v>742</v>
      </c>
      <c r="B66" s="376"/>
      <c r="C66" s="376"/>
      <c r="D66" s="376"/>
      <c r="E66" s="378"/>
      <c r="F66" s="378"/>
      <c r="G66" s="378"/>
      <c r="H66" s="376"/>
      <c r="I66" s="377"/>
    </row>
    <row r="67" spans="1:9" ht="21.95" customHeight="1">
      <c r="A67" s="353"/>
      <c r="B67" s="379"/>
      <c r="C67" s="379"/>
      <c r="D67" s="379"/>
      <c r="E67" s="379"/>
      <c r="F67" s="379"/>
      <c r="G67" s="379"/>
      <c r="H67" s="379"/>
      <c r="I67" s="380"/>
    </row>
    <row r="68" spans="1:9" ht="21.95" customHeight="1">
      <c r="A68" s="356" t="s">
        <v>579</v>
      </c>
      <c r="B68" s="381" t="s">
        <v>743</v>
      </c>
      <c r="C68" s="378"/>
      <c r="D68" s="378"/>
      <c r="E68" s="378" t="str">
        <f>A69</f>
        <v>荏原製作所</v>
      </c>
      <c r="F68" s="378"/>
      <c r="G68" s="378"/>
      <c r="H68" s="378"/>
      <c r="I68" s="382"/>
    </row>
    <row r="69" spans="1:9" ht="21.95" customHeight="1">
      <c r="A69" s="356" t="s">
        <v>308</v>
      </c>
      <c r="B69" s="376">
        <v>237400</v>
      </c>
      <c r="C69" s="376" t="s">
        <v>298</v>
      </c>
      <c r="D69" s="354">
        <f>AVERAGE(B69:C69)</f>
        <v>237400</v>
      </c>
      <c r="E69" s="376">
        <v>279700</v>
      </c>
      <c r="F69" s="376"/>
      <c r="G69" s="376"/>
      <c r="H69" s="376">
        <f>MIN(E69:G69)</f>
        <v>279700</v>
      </c>
      <c r="I69" s="573">
        <f>ROUND((D69/H69),2)</f>
        <v>0.85</v>
      </c>
    </row>
    <row r="70" spans="1:9" ht="21.95" customHeight="1">
      <c r="A70" s="356" t="s">
        <v>751</v>
      </c>
      <c r="B70" s="376"/>
      <c r="C70" s="376"/>
      <c r="D70" s="376"/>
      <c r="E70" s="378"/>
      <c r="F70" s="378"/>
      <c r="G70" s="378"/>
      <c r="H70" s="376"/>
      <c r="I70" s="377"/>
    </row>
    <row r="71" spans="1:9" ht="21.95" customHeight="1" thickBot="1">
      <c r="A71" s="353"/>
      <c r="B71" s="376"/>
      <c r="C71" s="376"/>
      <c r="D71" s="376"/>
      <c r="E71" s="376"/>
      <c r="F71" s="376"/>
      <c r="G71" s="376"/>
      <c r="H71" s="376"/>
      <c r="I71" s="377"/>
    </row>
    <row r="72" spans="1:9" ht="21.95" customHeight="1" thickBot="1">
      <c r="A72" s="383"/>
      <c r="B72" s="384"/>
      <c r="C72" s="384"/>
      <c r="D72" s="384"/>
      <c r="E72" s="362"/>
      <c r="F72" s="362"/>
      <c r="G72" s="362"/>
      <c r="H72" s="363" t="s">
        <v>305</v>
      </c>
      <c r="I72" s="364">
        <f>ROUND((SUM(I64:I71)/2),2)</f>
        <v>0.83</v>
      </c>
    </row>
    <row r="73" spans="1:9" ht="21.95" customHeight="1">
      <c r="A73" s="574"/>
      <c r="B73" s="575"/>
      <c r="C73" s="575"/>
      <c r="D73" s="575"/>
      <c r="E73" s="576"/>
      <c r="F73" s="576"/>
      <c r="G73" s="576"/>
      <c r="H73" s="576"/>
      <c r="I73" s="577"/>
    </row>
    <row r="74" spans="1:9" ht="21.95" customHeight="1"/>
    <row r="75" spans="1:9" ht="21.95" customHeight="1">
      <c r="A75" s="365" t="s">
        <v>299</v>
      </c>
      <c r="B75" s="366" t="s">
        <v>162</v>
      </c>
      <c r="C75" s="366" t="s">
        <v>163</v>
      </c>
      <c r="D75" s="366" t="s">
        <v>165</v>
      </c>
      <c r="E75" s="1772" t="s">
        <v>300</v>
      </c>
      <c r="F75" s="1773"/>
      <c r="G75" s="1774"/>
      <c r="H75" s="366" t="s">
        <v>165</v>
      </c>
      <c r="I75" s="367" t="s">
        <v>301</v>
      </c>
    </row>
    <row r="76" spans="1:9" ht="21.95" customHeight="1">
      <c r="A76" s="368" t="s">
        <v>567</v>
      </c>
      <c r="B76" s="348" t="str">
        <f>B63</f>
        <v>2023/1</v>
      </c>
      <c r="C76" s="348" t="str">
        <f>C63</f>
        <v>2023/1</v>
      </c>
      <c r="D76" s="369"/>
      <c r="E76" s="370"/>
      <c r="F76" s="370"/>
      <c r="G76" s="370"/>
      <c r="H76" s="370"/>
      <c r="I76" s="371"/>
    </row>
    <row r="77" spans="1:9" ht="21.95" customHeight="1">
      <c r="A77" s="350" t="s">
        <v>568</v>
      </c>
      <c r="B77" s="351" t="s">
        <v>744</v>
      </c>
      <c r="C77" s="372"/>
      <c r="D77" s="373"/>
      <c r="E77" s="351" t="s">
        <v>569</v>
      </c>
      <c r="F77" s="351" t="s">
        <v>570</v>
      </c>
      <c r="G77" s="351" t="s">
        <v>571</v>
      </c>
      <c r="H77" s="351"/>
      <c r="I77" s="374"/>
    </row>
    <row r="78" spans="1:9" ht="21.95" customHeight="1">
      <c r="A78" s="356" t="s">
        <v>572</v>
      </c>
      <c r="B78" s="376">
        <v>222000</v>
      </c>
      <c r="C78" s="376" t="s">
        <v>298</v>
      </c>
      <c r="D78" s="354">
        <f>AVERAGE(B78:C78)</f>
        <v>222000</v>
      </c>
      <c r="E78" s="376">
        <v>521000</v>
      </c>
      <c r="F78" s="376">
        <v>550000</v>
      </c>
      <c r="G78" s="376">
        <v>600000</v>
      </c>
      <c r="H78" s="376">
        <f>MIN(E78:G78)</f>
        <v>521000</v>
      </c>
      <c r="I78" s="573">
        <f>ROUND((D78/H78),2)</f>
        <v>0.43</v>
      </c>
    </row>
    <row r="79" spans="1:9" ht="21.95" customHeight="1">
      <c r="A79" s="356"/>
      <c r="B79" s="376"/>
      <c r="C79" s="376"/>
      <c r="D79" s="376"/>
      <c r="E79" s="378"/>
      <c r="F79" s="378"/>
      <c r="G79" s="378"/>
      <c r="H79" s="376"/>
      <c r="I79" s="377"/>
    </row>
    <row r="80" spans="1:9" ht="21.95" customHeight="1">
      <c r="A80" s="578"/>
      <c r="B80" s="379"/>
      <c r="C80" s="579"/>
      <c r="D80" s="379"/>
      <c r="E80" s="379"/>
      <c r="F80" s="379"/>
      <c r="G80" s="379"/>
      <c r="H80" s="379"/>
      <c r="I80" s="380"/>
    </row>
    <row r="81" spans="1:9" ht="21.95" customHeight="1">
      <c r="A81" s="350"/>
      <c r="B81" s="351"/>
      <c r="C81" s="378"/>
      <c r="D81" s="373"/>
      <c r="E81" s="351"/>
      <c r="F81" s="373"/>
      <c r="G81" s="373"/>
      <c r="H81" s="373"/>
      <c r="I81" s="374"/>
    </row>
    <row r="82" spans="1:9" ht="21.95" customHeight="1">
      <c r="A82" s="356"/>
      <c r="B82" s="376"/>
      <c r="C82" s="376"/>
      <c r="D82" s="376"/>
      <c r="E82" s="376"/>
      <c r="F82" s="376"/>
      <c r="G82" s="376"/>
      <c r="H82" s="376"/>
      <c r="I82" s="377"/>
    </row>
    <row r="83" spans="1:9" ht="21.95" customHeight="1">
      <c r="A83" s="356"/>
      <c r="B83" s="376"/>
      <c r="C83" s="376"/>
      <c r="D83" s="376"/>
      <c r="E83" s="378"/>
      <c r="F83" s="378"/>
      <c r="G83" s="378"/>
      <c r="H83" s="376"/>
      <c r="I83" s="377"/>
    </row>
    <row r="84" spans="1:9" ht="21.95" customHeight="1" thickBot="1">
      <c r="A84" s="578"/>
      <c r="B84" s="379"/>
      <c r="C84" s="379"/>
      <c r="D84" s="379"/>
      <c r="E84" s="379"/>
      <c r="F84" s="379"/>
      <c r="G84" s="379"/>
      <c r="H84" s="379"/>
      <c r="I84" s="380"/>
    </row>
    <row r="85" spans="1:9" ht="21.95" customHeight="1" thickBot="1">
      <c r="A85" s="383"/>
      <c r="B85" s="384"/>
      <c r="C85" s="384"/>
      <c r="D85" s="384"/>
      <c r="E85" s="362"/>
      <c r="F85" s="362"/>
      <c r="G85" s="362"/>
      <c r="H85" s="363" t="s">
        <v>305</v>
      </c>
      <c r="I85" s="364">
        <f>ROUND((SUM(I77:I84)/1),2)</f>
        <v>0.43</v>
      </c>
    </row>
    <row r="86" spans="1:9" ht="21.95" customHeight="1"/>
    <row r="87" spans="1:9" ht="21.95" customHeight="1">
      <c r="A87" s="365" t="s">
        <v>299</v>
      </c>
      <c r="B87" s="366" t="s">
        <v>162</v>
      </c>
      <c r="C87" s="366" t="s">
        <v>163</v>
      </c>
      <c r="D87" s="366" t="s">
        <v>165</v>
      </c>
      <c r="E87" s="1772" t="s">
        <v>300</v>
      </c>
      <c r="F87" s="1773"/>
      <c r="G87" s="1774"/>
      <c r="H87" s="366" t="s">
        <v>165</v>
      </c>
      <c r="I87" s="367" t="s">
        <v>301</v>
      </c>
    </row>
    <row r="88" spans="1:9" ht="21.95" customHeight="1">
      <c r="A88" s="385" t="s">
        <v>573</v>
      </c>
      <c r="B88" s="348" t="str">
        <f>B76</f>
        <v>2023/1</v>
      </c>
      <c r="C88" s="348" t="str">
        <f>C76</f>
        <v>2023/1</v>
      </c>
      <c r="D88" s="369"/>
      <c r="E88" s="370"/>
      <c r="F88" s="370"/>
      <c r="G88" s="370"/>
      <c r="H88" s="370"/>
      <c r="I88" s="371"/>
    </row>
    <row r="89" spans="1:9" ht="21.95" customHeight="1">
      <c r="A89" s="350" t="s">
        <v>574</v>
      </c>
      <c r="B89" s="351" t="s">
        <v>575</v>
      </c>
      <c r="C89" s="351" t="s">
        <v>747</v>
      </c>
      <c r="D89" s="373"/>
      <c r="E89" s="351" t="s">
        <v>569</v>
      </c>
      <c r="F89" s="351" t="s">
        <v>576</v>
      </c>
      <c r="G89" s="351" t="s">
        <v>571</v>
      </c>
      <c r="H89" s="351"/>
      <c r="I89" s="374"/>
    </row>
    <row r="90" spans="1:9" ht="21.95" customHeight="1">
      <c r="A90" s="356" t="s">
        <v>577</v>
      </c>
      <c r="B90" s="376" t="s">
        <v>298</v>
      </c>
      <c r="C90" s="376">
        <v>7460000</v>
      </c>
      <c r="D90" s="354">
        <f>AVERAGE(B90:C90)</f>
        <v>7460000</v>
      </c>
      <c r="E90" s="376">
        <v>9900000</v>
      </c>
      <c r="F90" s="376">
        <v>10500000</v>
      </c>
      <c r="G90" s="376">
        <v>11300000</v>
      </c>
      <c r="H90" s="376">
        <f>MIN(E90:G90)</f>
        <v>9900000</v>
      </c>
      <c r="I90" s="573">
        <f>ROUND((D90/H90),2)</f>
        <v>0.75</v>
      </c>
    </row>
    <row r="91" spans="1:9" ht="21.95" customHeight="1">
      <c r="A91" s="356"/>
      <c r="B91" s="376"/>
      <c r="C91" s="376"/>
      <c r="D91" s="376"/>
      <c r="E91" s="378"/>
      <c r="F91" s="378"/>
      <c r="G91" s="378"/>
      <c r="H91" s="376"/>
      <c r="I91" s="377"/>
    </row>
    <row r="92" spans="1:9" ht="21.95" customHeight="1">
      <c r="A92" s="578"/>
      <c r="B92" s="379"/>
      <c r="C92" s="579"/>
      <c r="D92" s="379"/>
      <c r="E92" s="379"/>
      <c r="F92" s="379"/>
      <c r="G92" s="379"/>
      <c r="H92" s="379"/>
      <c r="I92" s="380"/>
    </row>
    <row r="93" spans="1:9" ht="21.95" customHeight="1">
      <c r="A93" s="350"/>
      <c r="B93" s="351"/>
      <c r="C93" s="378"/>
      <c r="D93" s="373"/>
      <c r="E93" s="351"/>
      <c r="F93" s="373"/>
      <c r="G93" s="373"/>
      <c r="H93" s="373"/>
      <c r="I93" s="374"/>
    </row>
    <row r="94" spans="1:9" ht="21.95" customHeight="1">
      <c r="A94" s="356"/>
      <c r="B94" s="376"/>
      <c r="C94" s="376"/>
      <c r="D94" s="376"/>
      <c r="E94" s="376"/>
      <c r="F94" s="376"/>
      <c r="G94" s="376"/>
      <c r="H94" s="376"/>
      <c r="I94" s="377"/>
    </row>
    <row r="95" spans="1:9" ht="21.95" customHeight="1">
      <c r="A95" s="356"/>
      <c r="B95" s="376"/>
      <c r="C95" s="376"/>
      <c r="D95" s="376"/>
      <c r="E95" s="378"/>
      <c r="F95" s="378"/>
      <c r="G95" s="378"/>
      <c r="H95" s="376"/>
      <c r="I95" s="377"/>
    </row>
    <row r="96" spans="1:9" ht="21.95" customHeight="1" thickBot="1">
      <c r="A96" s="578"/>
      <c r="B96" s="379"/>
      <c r="C96" s="379"/>
      <c r="D96" s="379"/>
      <c r="E96" s="379"/>
      <c r="F96" s="379"/>
      <c r="G96" s="379"/>
      <c r="H96" s="379"/>
      <c r="I96" s="380"/>
    </row>
    <row r="97" spans="1:9" ht="21.95" customHeight="1" thickBot="1">
      <c r="A97" s="383"/>
      <c r="B97" s="384"/>
      <c r="C97" s="384"/>
      <c r="D97" s="384"/>
      <c r="E97" s="362"/>
      <c r="F97" s="362"/>
      <c r="G97" s="362"/>
      <c r="H97" s="363" t="s">
        <v>305</v>
      </c>
      <c r="I97" s="364">
        <f>ROUND((SUM(I89:I96)/1),2)</f>
        <v>0.75</v>
      </c>
    </row>
    <row r="98" spans="1:9" ht="21.95" customHeight="1"/>
    <row r="99" spans="1:9" ht="21.95" customHeight="1"/>
    <row r="100" spans="1:9" ht="21.95" customHeight="1">
      <c r="A100" s="365" t="s">
        <v>299</v>
      </c>
      <c r="B100" s="366" t="s">
        <v>162</v>
      </c>
      <c r="C100" s="366" t="s">
        <v>163</v>
      </c>
      <c r="D100" s="366" t="s">
        <v>165</v>
      </c>
      <c r="E100" s="1772" t="s">
        <v>300</v>
      </c>
      <c r="F100" s="1773"/>
      <c r="G100" s="1774"/>
      <c r="H100" s="366" t="s">
        <v>165</v>
      </c>
      <c r="I100" s="367" t="s">
        <v>301</v>
      </c>
    </row>
    <row r="101" spans="1:9" ht="21.95" customHeight="1">
      <c r="A101" s="385"/>
      <c r="B101" s="348" t="str">
        <f>B88</f>
        <v>2023/1</v>
      </c>
      <c r="C101" s="348" t="str">
        <f>C88</f>
        <v>2023/1</v>
      </c>
      <c r="D101" s="369"/>
      <c r="E101" s="370"/>
      <c r="F101" s="370"/>
      <c r="G101" s="370"/>
      <c r="H101" s="370"/>
      <c r="I101" s="371"/>
    </row>
    <row r="102" spans="1:9" ht="21.95" customHeight="1">
      <c r="A102" s="350"/>
      <c r="B102" s="351"/>
      <c r="C102" s="372"/>
      <c r="D102" s="373"/>
      <c r="E102" s="351"/>
      <c r="F102" s="351"/>
      <c r="G102" s="351"/>
      <c r="H102" s="351"/>
      <c r="I102" s="374"/>
    </row>
    <row r="103" spans="1:9" ht="21.95" customHeight="1">
      <c r="A103" s="356"/>
      <c r="B103" s="376"/>
      <c r="C103" s="376"/>
      <c r="D103" s="354"/>
      <c r="E103" s="376"/>
      <c r="F103" s="376"/>
      <c r="G103" s="376"/>
      <c r="H103" s="376"/>
      <c r="I103" s="573"/>
    </row>
    <row r="104" spans="1:9" ht="21.95" customHeight="1">
      <c r="A104" s="356"/>
      <c r="B104" s="376"/>
      <c r="C104" s="376"/>
      <c r="D104" s="376"/>
      <c r="E104" s="378"/>
      <c r="F104" s="378"/>
      <c r="G104" s="378"/>
      <c r="H104" s="376"/>
      <c r="I104" s="377"/>
    </row>
    <row r="105" spans="1:9" ht="21.95" customHeight="1">
      <c r="A105" s="578"/>
      <c r="B105" s="379"/>
      <c r="C105" s="579"/>
      <c r="D105" s="379"/>
      <c r="E105" s="379"/>
      <c r="F105" s="379"/>
      <c r="G105" s="379"/>
      <c r="H105" s="379"/>
      <c r="I105" s="380"/>
    </row>
    <row r="106" spans="1:9" ht="21.95" customHeight="1">
      <c r="A106" s="350"/>
      <c r="B106" s="351"/>
      <c r="C106" s="378"/>
      <c r="D106" s="373"/>
      <c r="E106" s="351"/>
      <c r="F106" s="373"/>
      <c r="G106" s="373"/>
      <c r="H106" s="373"/>
      <c r="I106" s="374"/>
    </row>
    <row r="107" spans="1:9" ht="21.95" customHeight="1">
      <c r="A107" s="356"/>
      <c r="B107" s="376"/>
      <c r="C107" s="376"/>
      <c r="D107" s="376"/>
      <c r="E107" s="376"/>
      <c r="F107" s="376"/>
      <c r="G107" s="376"/>
      <c r="H107" s="376"/>
      <c r="I107" s="377"/>
    </row>
    <row r="108" spans="1:9" ht="21.95" customHeight="1">
      <c r="A108" s="356"/>
      <c r="B108" s="376"/>
      <c r="C108" s="376"/>
      <c r="D108" s="376"/>
      <c r="E108" s="378"/>
      <c r="F108" s="378"/>
      <c r="G108" s="378"/>
      <c r="H108" s="376"/>
      <c r="I108" s="377"/>
    </row>
    <row r="109" spans="1:9" ht="21.95" customHeight="1" thickBot="1">
      <c r="A109" s="578"/>
      <c r="B109" s="379"/>
      <c r="C109" s="379"/>
      <c r="D109" s="379"/>
      <c r="E109" s="379"/>
      <c r="F109" s="379"/>
      <c r="G109" s="379"/>
      <c r="H109" s="379"/>
      <c r="I109" s="380"/>
    </row>
    <row r="110" spans="1:9" ht="21.95" customHeight="1" thickBot="1">
      <c r="A110" s="383"/>
      <c r="B110" s="384"/>
      <c r="C110" s="384"/>
      <c r="D110" s="384"/>
      <c r="E110" s="362"/>
      <c r="F110" s="362"/>
      <c r="G110" s="362"/>
      <c r="H110" s="363" t="s">
        <v>305</v>
      </c>
      <c r="I110" s="364">
        <f>ROUND((SUM(I102:I109)/1),2)</f>
        <v>0</v>
      </c>
    </row>
  </sheetData>
  <mergeCells count="7">
    <mergeCell ref="E62:G62"/>
    <mergeCell ref="E75:G75"/>
    <mergeCell ref="E87:G87"/>
    <mergeCell ref="E100:G100"/>
    <mergeCell ref="E2:G2"/>
    <mergeCell ref="E52:G52"/>
    <mergeCell ref="E30:G30"/>
  </mergeCells>
  <phoneticPr fontId="15"/>
  <printOptions horizontalCentered="1"/>
  <pageMargins left="0.59055118110236227" right="0" top="0.59055118110236227" bottom="0.19685039370078741" header="0" footer="0"/>
  <pageSetup paperSize="9" scale="77" orientation="landscape" r:id="rId1"/>
  <headerFooter alignWithMargins="0"/>
  <rowBreaks count="3" manualBreakCount="3">
    <brk id="28" max="16383" man="1"/>
    <brk id="50" max="8" man="1"/>
    <brk id="60" max="8" man="1"/>
  </rowBreaks>
  <colBreaks count="1" manualBreakCount="1">
    <brk id="9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9FD28-78B0-452D-A13F-D8DD4F8EC94C}">
  <dimension ref="B1:X53"/>
  <sheetViews>
    <sheetView view="pageBreakPreview" zoomScale="85" zoomScaleNormal="100" zoomScaleSheetLayoutView="85" workbookViewId="0">
      <selection activeCell="E4" sqref="E4"/>
    </sheetView>
  </sheetViews>
  <sheetFormatPr defaultRowHeight="13.5"/>
  <cols>
    <col min="1" max="1" width="5.5" style="1047" customWidth="1"/>
    <col min="2" max="2" width="5.625" style="1047" customWidth="1"/>
    <col min="3" max="3" width="6.375" style="1046" customWidth="1"/>
    <col min="4" max="4" width="7.375" style="1047" customWidth="1"/>
    <col min="5" max="5" width="5.625" style="1047" customWidth="1"/>
    <col min="6" max="6" width="6.25" style="1047" customWidth="1"/>
    <col min="7" max="7" width="9" style="1047" customWidth="1"/>
    <col min="8" max="8" width="6.125" style="1047" customWidth="1"/>
    <col min="9" max="10" width="5.625" style="1047" customWidth="1"/>
    <col min="11" max="11" width="7.375" style="1047" customWidth="1"/>
    <col min="12" max="13" width="5.625" style="1047" customWidth="1"/>
    <col min="14" max="14" width="6.625" style="1047" customWidth="1"/>
    <col min="15" max="15" width="9.875" style="1047" customWidth="1"/>
    <col min="16" max="16" width="6.5" style="1047" customWidth="1"/>
    <col min="17" max="17" width="16.5" style="1047" customWidth="1"/>
    <col min="18" max="18" width="5.25" style="1047" customWidth="1"/>
    <col min="19" max="28" width="10" style="1047" customWidth="1"/>
    <col min="29" max="256" width="9" style="1047"/>
    <col min="257" max="257" width="5.5" style="1047" customWidth="1"/>
    <col min="258" max="259" width="5.625" style="1047" customWidth="1"/>
    <col min="260" max="260" width="7.375" style="1047" customWidth="1"/>
    <col min="261" max="262" width="5.625" style="1047" customWidth="1"/>
    <col min="263" max="263" width="6.5" style="1047" customWidth="1"/>
    <col min="264" max="266" width="5.625" style="1047" customWidth="1"/>
    <col min="267" max="267" width="7.375" style="1047" customWidth="1"/>
    <col min="268" max="269" width="5.625" style="1047" customWidth="1"/>
    <col min="270" max="270" width="6.625" style="1047" customWidth="1"/>
    <col min="271" max="271" width="9.875" style="1047" customWidth="1"/>
    <col min="272" max="272" width="6.5" style="1047" customWidth="1"/>
    <col min="273" max="273" width="16.5" style="1047" customWidth="1"/>
    <col min="274" max="274" width="5.25" style="1047" customWidth="1"/>
    <col min="275" max="284" width="10" style="1047" customWidth="1"/>
    <col min="285" max="512" width="9" style="1047"/>
    <col min="513" max="513" width="5.5" style="1047" customWidth="1"/>
    <col min="514" max="515" width="5.625" style="1047" customWidth="1"/>
    <col min="516" max="516" width="7.375" style="1047" customWidth="1"/>
    <col min="517" max="518" width="5.625" style="1047" customWidth="1"/>
    <col min="519" max="519" width="6.5" style="1047" customWidth="1"/>
    <col min="520" max="522" width="5.625" style="1047" customWidth="1"/>
    <col min="523" max="523" width="7.375" style="1047" customWidth="1"/>
    <col min="524" max="525" width="5.625" style="1047" customWidth="1"/>
    <col min="526" max="526" width="6.625" style="1047" customWidth="1"/>
    <col min="527" max="527" width="9.875" style="1047" customWidth="1"/>
    <col min="528" max="528" width="6.5" style="1047" customWidth="1"/>
    <col min="529" max="529" width="16.5" style="1047" customWidth="1"/>
    <col min="530" max="530" width="5.25" style="1047" customWidth="1"/>
    <col min="531" max="540" width="10" style="1047" customWidth="1"/>
    <col min="541" max="768" width="9" style="1047"/>
    <col min="769" max="769" width="5.5" style="1047" customWidth="1"/>
    <col min="770" max="771" width="5.625" style="1047" customWidth="1"/>
    <col min="772" max="772" width="7.375" style="1047" customWidth="1"/>
    <col min="773" max="774" width="5.625" style="1047" customWidth="1"/>
    <col min="775" max="775" width="6.5" style="1047" customWidth="1"/>
    <col min="776" max="778" width="5.625" style="1047" customWidth="1"/>
    <col min="779" max="779" width="7.375" style="1047" customWidth="1"/>
    <col min="780" max="781" width="5.625" style="1047" customWidth="1"/>
    <col min="782" max="782" width="6.625" style="1047" customWidth="1"/>
    <col min="783" max="783" width="9.875" style="1047" customWidth="1"/>
    <col min="784" max="784" width="6.5" style="1047" customWidth="1"/>
    <col min="785" max="785" width="16.5" style="1047" customWidth="1"/>
    <col min="786" max="786" width="5.25" style="1047" customWidth="1"/>
    <col min="787" max="796" width="10" style="1047" customWidth="1"/>
    <col min="797" max="1024" width="9" style="1047"/>
    <col min="1025" max="1025" width="5.5" style="1047" customWidth="1"/>
    <col min="1026" max="1027" width="5.625" style="1047" customWidth="1"/>
    <col min="1028" max="1028" width="7.375" style="1047" customWidth="1"/>
    <col min="1029" max="1030" width="5.625" style="1047" customWidth="1"/>
    <col min="1031" max="1031" width="6.5" style="1047" customWidth="1"/>
    <col min="1032" max="1034" width="5.625" style="1047" customWidth="1"/>
    <col min="1035" max="1035" width="7.375" style="1047" customWidth="1"/>
    <col min="1036" max="1037" width="5.625" style="1047" customWidth="1"/>
    <col min="1038" max="1038" width="6.625" style="1047" customWidth="1"/>
    <col min="1039" max="1039" width="9.875" style="1047" customWidth="1"/>
    <col min="1040" max="1040" width="6.5" style="1047" customWidth="1"/>
    <col min="1041" max="1041" width="16.5" style="1047" customWidth="1"/>
    <col min="1042" max="1042" width="5.25" style="1047" customWidth="1"/>
    <col min="1043" max="1052" width="10" style="1047" customWidth="1"/>
    <col min="1053" max="1280" width="9" style="1047"/>
    <col min="1281" max="1281" width="5.5" style="1047" customWidth="1"/>
    <col min="1282" max="1283" width="5.625" style="1047" customWidth="1"/>
    <col min="1284" max="1284" width="7.375" style="1047" customWidth="1"/>
    <col min="1285" max="1286" width="5.625" style="1047" customWidth="1"/>
    <col min="1287" max="1287" width="6.5" style="1047" customWidth="1"/>
    <col min="1288" max="1290" width="5.625" style="1047" customWidth="1"/>
    <col min="1291" max="1291" width="7.375" style="1047" customWidth="1"/>
    <col min="1292" max="1293" width="5.625" style="1047" customWidth="1"/>
    <col min="1294" max="1294" width="6.625" style="1047" customWidth="1"/>
    <col min="1295" max="1295" width="9.875" style="1047" customWidth="1"/>
    <col min="1296" max="1296" width="6.5" style="1047" customWidth="1"/>
    <col min="1297" max="1297" width="16.5" style="1047" customWidth="1"/>
    <col min="1298" max="1298" width="5.25" style="1047" customWidth="1"/>
    <col min="1299" max="1308" width="10" style="1047" customWidth="1"/>
    <col min="1309" max="1536" width="9" style="1047"/>
    <col min="1537" max="1537" width="5.5" style="1047" customWidth="1"/>
    <col min="1538" max="1539" width="5.625" style="1047" customWidth="1"/>
    <col min="1540" max="1540" width="7.375" style="1047" customWidth="1"/>
    <col min="1541" max="1542" width="5.625" style="1047" customWidth="1"/>
    <col min="1543" max="1543" width="6.5" style="1047" customWidth="1"/>
    <col min="1544" max="1546" width="5.625" style="1047" customWidth="1"/>
    <col min="1547" max="1547" width="7.375" style="1047" customWidth="1"/>
    <col min="1548" max="1549" width="5.625" style="1047" customWidth="1"/>
    <col min="1550" max="1550" width="6.625" style="1047" customWidth="1"/>
    <col min="1551" max="1551" width="9.875" style="1047" customWidth="1"/>
    <col min="1552" max="1552" width="6.5" style="1047" customWidth="1"/>
    <col min="1553" max="1553" width="16.5" style="1047" customWidth="1"/>
    <col min="1554" max="1554" width="5.25" style="1047" customWidth="1"/>
    <col min="1555" max="1564" width="10" style="1047" customWidth="1"/>
    <col min="1565" max="1792" width="9" style="1047"/>
    <col min="1793" max="1793" width="5.5" style="1047" customWidth="1"/>
    <col min="1794" max="1795" width="5.625" style="1047" customWidth="1"/>
    <col min="1796" max="1796" width="7.375" style="1047" customWidth="1"/>
    <col min="1797" max="1798" width="5.625" style="1047" customWidth="1"/>
    <col min="1799" max="1799" width="6.5" style="1047" customWidth="1"/>
    <col min="1800" max="1802" width="5.625" style="1047" customWidth="1"/>
    <col min="1803" max="1803" width="7.375" style="1047" customWidth="1"/>
    <col min="1804" max="1805" width="5.625" style="1047" customWidth="1"/>
    <col min="1806" max="1806" width="6.625" style="1047" customWidth="1"/>
    <col min="1807" max="1807" width="9.875" style="1047" customWidth="1"/>
    <col min="1808" max="1808" width="6.5" style="1047" customWidth="1"/>
    <col min="1809" max="1809" width="16.5" style="1047" customWidth="1"/>
    <col min="1810" max="1810" width="5.25" style="1047" customWidth="1"/>
    <col min="1811" max="1820" width="10" style="1047" customWidth="1"/>
    <col min="1821" max="2048" width="9" style="1047"/>
    <col min="2049" max="2049" width="5.5" style="1047" customWidth="1"/>
    <col min="2050" max="2051" width="5.625" style="1047" customWidth="1"/>
    <col min="2052" max="2052" width="7.375" style="1047" customWidth="1"/>
    <col min="2053" max="2054" width="5.625" style="1047" customWidth="1"/>
    <col min="2055" max="2055" width="6.5" style="1047" customWidth="1"/>
    <col min="2056" max="2058" width="5.625" style="1047" customWidth="1"/>
    <col min="2059" max="2059" width="7.375" style="1047" customWidth="1"/>
    <col min="2060" max="2061" width="5.625" style="1047" customWidth="1"/>
    <col min="2062" max="2062" width="6.625" style="1047" customWidth="1"/>
    <col min="2063" max="2063" width="9.875" style="1047" customWidth="1"/>
    <col min="2064" max="2064" width="6.5" style="1047" customWidth="1"/>
    <col min="2065" max="2065" width="16.5" style="1047" customWidth="1"/>
    <col min="2066" max="2066" width="5.25" style="1047" customWidth="1"/>
    <col min="2067" max="2076" width="10" style="1047" customWidth="1"/>
    <col min="2077" max="2304" width="9" style="1047"/>
    <col min="2305" max="2305" width="5.5" style="1047" customWidth="1"/>
    <col min="2306" max="2307" width="5.625" style="1047" customWidth="1"/>
    <col min="2308" max="2308" width="7.375" style="1047" customWidth="1"/>
    <col min="2309" max="2310" width="5.625" style="1047" customWidth="1"/>
    <col min="2311" max="2311" width="6.5" style="1047" customWidth="1"/>
    <col min="2312" max="2314" width="5.625" style="1047" customWidth="1"/>
    <col min="2315" max="2315" width="7.375" style="1047" customWidth="1"/>
    <col min="2316" max="2317" width="5.625" style="1047" customWidth="1"/>
    <col min="2318" max="2318" width="6.625" style="1047" customWidth="1"/>
    <col min="2319" max="2319" width="9.875" style="1047" customWidth="1"/>
    <col min="2320" max="2320" width="6.5" style="1047" customWidth="1"/>
    <col min="2321" max="2321" width="16.5" style="1047" customWidth="1"/>
    <col min="2322" max="2322" width="5.25" style="1047" customWidth="1"/>
    <col min="2323" max="2332" width="10" style="1047" customWidth="1"/>
    <col min="2333" max="2560" width="9" style="1047"/>
    <col min="2561" max="2561" width="5.5" style="1047" customWidth="1"/>
    <col min="2562" max="2563" width="5.625" style="1047" customWidth="1"/>
    <col min="2564" max="2564" width="7.375" style="1047" customWidth="1"/>
    <col min="2565" max="2566" width="5.625" style="1047" customWidth="1"/>
    <col min="2567" max="2567" width="6.5" style="1047" customWidth="1"/>
    <col min="2568" max="2570" width="5.625" style="1047" customWidth="1"/>
    <col min="2571" max="2571" width="7.375" style="1047" customWidth="1"/>
    <col min="2572" max="2573" width="5.625" style="1047" customWidth="1"/>
    <col min="2574" max="2574" width="6.625" style="1047" customWidth="1"/>
    <col min="2575" max="2575" width="9.875" style="1047" customWidth="1"/>
    <col min="2576" max="2576" width="6.5" style="1047" customWidth="1"/>
    <col min="2577" max="2577" width="16.5" style="1047" customWidth="1"/>
    <col min="2578" max="2578" width="5.25" style="1047" customWidth="1"/>
    <col min="2579" max="2588" width="10" style="1047" customWidth="1"/>
    <col min="2589" max="2816" width="9" style="1047"/>
    <col min="2817" max="2817" width="5.5" style="1047" customWidth="1"/>
    <col min="2818" max="2819" width="5.625" style="1047" customWidth="1"/>
    <col min="2820" max="2820" width="7.375" style="1047" customWidth="1"/>
    <col min="2821" max="2822" width="5.625" style="1047" customWidth="1"/>
    <col min="2823" max="2823" width="6.5" style="1047" customWidth="1"/>
    <col min="2824" max="2826" width="5.625" style="1047" customWidth="1"/>
    <col min="2827" max="2827" width="7.375" style="1047" customWidth="1"/>
    <col min="2828" max="2829" width="5.625" style="1047" customWidth="1"/>
    <col min="2830" max="2830" width="6.625" style="1047" customWidth="1"/>
    <col min="2831" max="2831" width="9.875" style="1047" customWidth="1"/>
    <col min="2832" max="2832" width="6.5" style="1047" customWidth="1"/>
    <col min="2833" max="2833" width="16.5" style="1047" customWidth="1"/>
    <col min="2834" max="2834" width="5.25" style="1047" customWidth="1"/>
    <col min="2835" max="2844" width="10" style="1047" customWidth="1"/>
    <col min="2845" max="3072" width="9" style="1047"/>
    <col min="3073" max="3073" width="5.5" style="1047" customWidth="1"/>
    <col min="3074" max="3075" width="5.625" style="1047" customWidth="1"/>
    <col min="3076" max="3076" width="7.375" style="1047" customWidth="1"/>
    <col min="3077" max="3078" width="5.625" style="1047" customWidth="1"/>
    <col min="3079" max="3079" width="6.5" style="1047" customWidth="1"/>
    <col min="3080" max="3082" width="5.625" style="1047" customWidth="1"/>
    <col min="3083" max="3083" width="7.375" style="1047" customWidth="1"/>
    <col min="3084" max="3085" width="5.625" style="1047" customWidth="1"/>
    <col min="3086" max="3086" width="6.625" style="1047" customWidth="1"/>
    <col min="3087" max="3087" width="9.875" style="1047" customWidth="1"/>
    <col min="3088" max="3088" width="6.5" style="1047" customWidth="1"/>
    <col min="3089" max="3089" width="16.5" style="1047" customWidth="1"/>
    <col min="3090" max="3090" width="5.25" style="1047" customWidth="1"/>
    <col min="3091" max="3100" width="10" style="1047" customWidth="1"/>
    <col min="3101" max="3328" width="9" style="1047"/>
    <col min="3329" max="3329" width="5.5" style="1047" customWidth="1"/>
    <col min="3330" max="3331" width="5.625" style="1047" customWidth="1"/>
    <col min="3332" max="3332" width="7.375" style="1047" customWidth="1"/>
    <col min="3333" max="3334" width="5.625" style="1047" customWidth="1"/>
    <col min="3335" max="3335" width="6.5" style="1047" customWidth="1"/>
    <col min="3336" max="3338" width="5.625" style="1047" customWidth="1"/>
    <col min="3339" max="3339" width="7.375" style="1047" customWidth="1"/>
    <col min="3340" max="3341" width="5.625" style="1047" customWidth="1"/>
    <col min="3342" max="3342" width="6.625" style="1047" customWidth="1"/>
    <col min="3343" max="3343" width="9.875" style="1047" customWidth="1"/>
    <col min="3344" max="3344" width="6.5" style="1047" customWidth="1"/>
    <col min="3345" max="3345" width="16.5" style="1047" customWidth="1"/>
    <col min="3346" max="3346" width="5.25" style="1047" customWidth="1"/>
    <col min="3347" max="3356" width="10" style="1047" customWidth="1"/>
    <col min="3357" max="3584" width="9" style="1047"/>
    <col min="3585" max="3585" width="5.5" style="1047" customWidth="1"/>
    <col min="3586" max="3587" width="5.625" style="1047" customWidth="1"/>
    <col min="3588" max="3588" width="7.375" style="1047" customWidth="1"/>
    <col min="3589" max="3590" width="5.625" style="1047" customWidth="1"/>
    <col min="3591" max="3591" width="6.5" style="1047" customWidth="1"/>
    <col min="3592" max="3594" width="5.625" style="1047" customWidth="1"/>
    <col min="3595" max="3595" width="7.375" style="1047" customWidth="1"/>
    <col min="3596" max="3597" width="5.625" style="1047" customWidth="1"/>
    <col min="3598" max="3598" width="6.625" style="1047" customWidth="1"/>
    <col min="3599" max="3599" width="9.875" style="1047" customWidth="1"/>
    <col min="3600" max="3600" width="6.5" style="1047" customWidth="1"/>
    <col min="3601" max="3601" width="16.5" style="1047" customWidth="1"/>
    <col min="3602" max="3602" width="5.25" style="1047" customWidth="1"/>
    <col min="3603" max="3612" width="10" style="1047" customWidth="1"/>
    <col min="3613" max="3840" width="9" style="1047"/>
    <col min="3841" max="3841" width="5.5" style="1047" customWidth="1"/>
    <col min="3842" max="3843" width="5.625" style="1047" customWidth="1"/>
    <col min="3844" max="3844" width="7.375" style="1047" customWidth="1"/>
    <col min="3845" max="3846" width="5.625" style="1047" customWidth="1"/>
    <col min="3847" max="3847" width="6.5" style="1047" customWidth="1"/>
    <col min="3848" max="3850" width="5.625" style="1047" customWidth="1"/>
    <col min="3851" max="3851" width="7.375" style="1047" customWidth="1"/>
    <col min="3852" max="3853" width="5.625" style="1047" customWidth="1"/>
    <col min="3854" max="3854" width="6.625" style="1047" customWidth="1"/>
    <col min="3855" max="3855" width="9.875" style="1047" customWidth="1"/>
    <col min="3856" max="3856" width="6.5" style="1047" customWidth="1"/>
    <col min="3857" max="3857" width="16.5" style="1047" customWidth="1"/>
    <col min="3858" max="3858" width="5.25" style="1047" customWidth="1"/>
    <col min="3859" max="3868" width="10" style="1047" customWidth="1"/>
    <col min="3869" max="4096" width="9" style="1047"/>
    <col min="4097" max="4097" width="5.5" style="1047" customWidth="1"/>
    <col min="4098" max="4099" width="5.625" style="1047" customWidth="1"/>
    <col min="4100" max="4100" width="7.375" style="1047" customWidth="1"/>
    <col min="4101" max="4102" width="5.625" style="1047" customWidth="1"/>
    <col min="4103" max="4103" width="6.5" style="1047" customWidth="1"/>
    <col min="4104" max="4106" width="5.625" style="1047" customWidth="1"/>
    <col min="4107" max="4107" width="7.375" style="1047" customWidth="1"/>
    <col min="4108" max="4109" width="5.625" style="1047" customWidth="1"/>
    <col min="4110" max="4110" width="6.625" style="1047" customWidth="1"/>
    <col min="4111" max="4111" width="9.875" style="1047" customWidth="1"/>
    <col min="4112" max="4112" width="6.5" style="1047" customWidth="1"/>
    <col min="4113" max="4113" width="16.5" style="1047" customWidth="1"/>
    <col min="4114" max="4114" width="5.25" style="1047" customWidth="1"/>
    <col min="4115" max="4124" width="10" style="1047" customWidth="1"/>
    <col min="4125" max="4352" width="9" style="1047"/>
    <col min="4353" max="4353" width="5.5" style="1047" customWidth="1"/>
    <col min="4354" max="4355" width="5.625" style="1047" customWidth="1"/>
    <col min="4356" max="4356" width="7.375" style="1047" customWidth="1"/>
    <col min="4357" max="4358" width="5.625" style="1047" customWidth="1"/>
    <col min="4359" max="4359" width="6.5" style="1047" customWidth="1"/>
    <col min="4360" max="4362" width="5.625" style="1047" customWidth="1"/>
    <col min="4363" max="4363" width="7.375" style="1047" customWidth="1"/>
    <col min="4364" max="4365" width="5.625" style="1047" customWidth="1"/>
    <col min="4366" max="4366" width="6.625" style="1047" customWidth="1"/>
    <col min="4367" max="4367" width="9.875" style="1047" customWidth="1"/>
    <col min="4368" max="4368" width="6.5" style="1047" customWidth="1"/>
    <col min="4369" max="4369" width="16.5" style="1047" customWidth="1"/>
    <col min="4370" max="4370" width="5.25" style="1047" customWidth="1"/>
    <col min="4371" max="4380" width="10" style="1047" customWidth="1"/>
    <col min="4381" max="4608" width="9" style="1047"/>
    <col min="4609" max="4609" width="5.5" style="1047" customWidth="1"/>
    <col min="4610" max="4611" width="5.625" style="1047" customWidth="1"/>
    <col min="4612" max="4612" width="7.375" style="1047" customWidth="1"/>
    <col min="4613" max="4614" width="5.625" style="1047" customWidth="1"/>
    <col min="4615" max="4615" width="6.5" style="1047" customWidth="1"/>
    <col min="4616" max="4618" width="5.625" style="1047" customWidth="1"/>
    <col min="4619" max="4619" width="7.375" style="1047" customWidth="1"/>
    <col min="4620" max="4621" width="5.625" style="1047" customWidth="1"/>
    <col min="4622" max="4622" width="6.625" style="1047" customWidth="1"/>
    <col min="4623" max="4623" width="9.875" style="1047" customWidth="1"/>
    <col min="4624" max="4624" width="6.5" style="1047" customWidth="1"/>
    <col min="4625" max="4625" width="16.5" style="1047" customWidth="1"/>
    <col min="4626" max="4626" width="5.25" style="1047" customWidth="1"/>
    <col min="4627" max="4636" width="10" style="1047" customWidth="1"/>
    <col min="4637" max="4864" width="9" style="1047"/>
    <col min="4865" max="4865" width="5.5" style="1047" customWidth="1"/>
    <col min="4866" max="4867" width="5.625" style="1047" customWidth="1"/>
    <col min="4868" max="4868" width="7.375" style="1047" customWidth="1"/>
    <col min="4869" max="4870" width="5.625" style="1047" customWidth="1"/>
    <col min="4871" max="4871" width="6.5" style="1047" customWidth="1"/>
    <col min="4872" max="4874" width="5.625" style="1047" customWidth="1"/>
    <col min="4875" max="4875" width="7.375" style="1047" customWidth="1"/>
    <col min="4876" max="4877" width="5.625" style="1047" customWidth="1"/>
    <col min="4878" max="4878" width="6.625" style="1047" customWidth="1"/>
    <col min="4879" max="4879" width="9.875" style="1047" customWidth="1"/>
    <col min="4880" max="4880" width="6.5" style="1047" customWidth="1"/>
    <col min="4881" max="4881" width="16.5" style="1047" customWidth="1"/>
    <col min="4882" max="4882" width="5.25" style="1047" customWidth="1"/>
    <col min="4883" max="4892" width="10" style="1047" customWidth="1"/>
    <col min="4893" max="5120" width="9" style="1047"/>
    <col min="5121" max="5121" width="5.5" style="1047" customWidth="1"/>
    <col min="5122" max="5123" width="5.625" style="1047" customWidth="1"/>
    <col min="5124" max="5124" width="7.375" style="1047" customWidth="1"/>
    <col min="5125" max="5126" width="5.625" style="1047" customWidth="1"/>
    <col min="5127" max="5127" width="6.5" style="1047" customWidth="1"/>
    <col min="5128" max="5130" width="5.625" style="1047" customWidth="1"/>
    <col min="5131" max="5131" width="7.375" style="1047" customWidth="1"/>
    <col min="5132" max="5133" width="5.625" style="1047" customWidth="1"/>
    <col min="5134" max="5134" width="6.625" style="1047" customWidth="1"/>
    <col min="5135" max="5135" width="9.875" style="1047" customWidth="1"/>
    <col min="5136" max="5136" width="6.5" style="1047" customWidth="1"/>
    <col min="5137" max="5137" width="16.5" style="1047" customWidth="1"/>
    <col min="5138" max="5138" width="5.25" style="1047" customWidth="1"/>
    <col min="5139" max="5148" width="10" style="1047" customWidth="1"/>
    <col min="5149" max="5376" width="9" style="1047"/>
    <col min="5377" max="5377" width="5.5" style="1047" customWidth="1"/>
    <col min="5378" max="5379" width="5.625" style="1047" customWidth="1"/>
    <col min="5380" max="5380" width="7.375" style="1047" customWidth="1"/>
    <col min="5381" max="5382" width="5.625" style="1047" customWidth="1"/>
    <col min="5383" max="5383" width="6.5" style="1047" customWidth="1"/>
    <col min="5384" max="5386" width="5.625" style="1047" customWidth="1"/>
    <col min="5387" max="5387" width="7.375" style="1047" customWidth="1"/>
    <col min="5388" max="5389" width="5.625" style="1047" customWidth="1"/>
    <col min="5390" max="5390" width="6.625" style="1047" customWidth="1"/>
    <col min="5391" max="5391" width="9.875" style="1047" customWidth="1"/>
    <col min="5392" max="5392" width="6.5" style="1047" customWidth="1"/>
    <col min="5393" max="5393" width="16.5" style="1047" customWidth="1"/>
    <col min="5394" max="5394" width="5.25" style="1047" customWidth="1"/>
    <col min="5395" max="5404" width="10" style="1047" customWidth="1"/>
    <col min="5405" max="5632" width="9" style="1047"/>
    <col min="5633" max="5633" width="5.5" style="1047" customWidth="1"/>
    <col min="5634" max="5635" width="5.625" style="1047" customWidth="1"/>
    <col min="5636" max="5636" width="7.375" style="1047" customWidth="1"/>
    <col min="5637" max="5638" width="5.625" style="1047" customWidth="1"/>
    <col min="5639" max="5639" width="6.5" style="1047" customWidth="1"/>
    <col min="5640" max="5642" width="5.625" style="1047" customWidth="1"/>
    <col min="5643" max="5643" width="7.375" style="1047" customWidth="1"/>
    <col min="5644" max="5645" width="5.625" style="1047" customWidth="1"/>
    <col min="5646" max="5646" width="6.625" style="1047" customWidth="1"/>
    <col min="5647" max="5647" width="9.875" style="1047" customWidth="1"/>
    <col min="5648" max="5648" width="6.5" style="1047" customWidth="1"/>
    <col min="5649" max="5649" width="16.5" style="1047" customWidth="1"/>
    <col min="5650" max="5650" width="5.25" style="1047" customWidth="1"/>
    <col min="5651" max="5660" width="10" style="1047" customWidth="1"/>
    <col min="5661" max="5888" width="9" style="1047"/>
    <col min="5889" max="5889" width="5.5" style="1047" customWidth="1"/>
    <col min="5890" max="5891" width="5.625" style="1047" customWidth="1"/>
    <col min="5892" max="5892" width="7.375" style="1047" customWidth="1"/>
    <col min="5893" max="5894" width="5.625" style="1047" customWidth="1"/>
    <col min="5895" max="5895" width="6.5" style="1047" customWidth="1"/>
    <col min="5896" max="5898" width="5.625" style="1047" customWidth="1"/>
    <col min="5899" max="5899" width="7.375" style="1047" customWidth="1"/>
    <col min="5900" max="5901" width="5.625" style="1047" customWidth="1"/>
    <col min="5902" max="5902" width="6.625" style="1047" customWidth="1"/>
    <col min="5903" max="5903" width="9.875" style="1047" customWidth="1"/>
    <col min="5904" max="5904" width="6.5" style="1047" customWidth="1"/>
    <col min="5905" max="5905" width="16.5" style="1047" customWidth="1"/>
    <col min="5906" max="5906" width="5.25" style="1047" customWidth="1"/>
    <col min="5907" max="5916" width="10" style="1047" customWidth="1"/>
    <col min="5917" max="6144" width="9" style="1047"/>
    <col min="6145" max="6145" width="5.5" style="1047" customWidth="1"/>
    <col min="6146" max="6147" width="5.625" style="1047" customWidth="1"/>
    <col min="6148" max="6148" width="7.375" style="1047" customWidth="1"/>
    <col min="6149" max="6150" width="5.625" style="1047" customWidth="1"/>
    <col min="6151" max="6151" width="6.5" style="1047" customWidth="1"/>
    <col min="6152" max="6154" width="5.625" style="1047" customWidth="1"/>
    <col min="6155" max="6155" width="7.375" style="1047" customWidth="1"/>
    <col min="6156" max="6157" width="5.625" style="1047" customWidth="1"/>
    <col min="6158" max="6158" width="6.625" style="1047" customWidth="1"/>
    <col min="6159" max="6159" width="9.875" style="1047" customWidth="1"/>
    <col min="6160" max="6160" width="6.5" style="1047" customWidth="1"/>
    <col min="6161" max="6161" width="16.5" style="1047" customWidth="1"/>
    <col min="6162" max="6162" width="5.25" style="1047" customWidth="1"/>
    <col min="6163" max="6172" width="10" style="1047" customWidth="1"/>
    <col min="6173" max="6400" width="9" style="1047"/>
    <col min="6401" max="6401" width="5.5" style="1047" customWidth="1"/>
    <col min="6402" max="6403" width="5.625" style="1047" customWidth="1"/>
    <col min="6404" max="6404" width="7.375" style="1047" customWidth="1"/>
    <col min="6405" max="6406" width="5.625" style="1047" customWidth="1"/>
    <col min="6407" max="6407" width="6.5" style="1047" customWidth="1"/>
    <col min="6408" max="6410" width="5.625" style="1047" customWidth="1"/>
    <col min="6411" max="6411" width="7.375" style="1047" customWidth="1"/>
    <col min="6412" max="6413" width="5.625" style="1047" customWidth="1"/>
    <col min="6414" max="6414" width="6.625" style="1047" customWidth="1"/>
    <col min="6415" max="6415" width="9.875" style="1047" customWidth="1"/>
    <col min="6416" max="6416" width="6.5" style="1047" customWidth="1"/>
    <col min="6417" max="6417" width="16.5" style="1047" customWidth="1"/>
    <col min="6418" max="6418" width="5.25" style="1047" customWidth="1"/>
    <col min="6419" max="6428" width="10" style="1047" customWidth="1"/>
    <col min="6429" max="6656" width="9" style="1047"/>
    <col min="6657" max="6657" width="5.5" style="1047" customWidth="1"/>
    <col min="6658" max="6659" width="5.625" style="1047" customWidth="1"/>
    <col min="6660" max="6660" width="7.375" style="1047" customWidth="1"/>
    <col min="6661" max="6662" width="5.625" style="1047" customWidth="1"/>
    <col min="6663" max="6663" width="6.5" style="1047" customWidth="1"/>
    <col min="6664" max="6666" width="5.625" style="1047" customWidth="1"/>
    <col min="6667" max="6667" width="7.375" style="1047" customWidth="1"/>
    <col min="6668" max="6669" width="5.625" style="1047" customWidth="1"/>
    <col min="6670" max="6670" width="6.625" style="1047" customWidth="1"/>
    <col min="6671" max="6671" width="9.875" style="1047" customWidth="1"/>
    <col min="6672" max="6672" width="6.5" style="1047" customWidth="1"/>
    <col min="6673" max="6673" width="16.5" style="1047" customWidth="1"/>
    <col min="6674" max="6674" width="5.25" style="1047" customWidth="1"/>
    <col min="6675" max="6684" width="10" style="1047" customWidth="1"/>
    <col min="6685" max="6912" width="9" style="1047"/>
    <col min="6913" max="6913" width="5.5" style="1047" customWidth="1"/>
    <col min="6914" max="6915" width="5.625" style="1047" customWidth="1"/>
    <col min="6916" max="6916" width="7.375" style="1047" customWidth="1"/>
    <col min="6917" max="6918" width="5.625" style="1047" customWidth="1"/>
    <col min="6919" max="6919" width="6.5" style="1047" customWidth="1"/>
    <col min="6920" max="6922" width="5.625" style="1047" customWidth="1"/>
    <col min="6923" max="6923" width="7.375" style="1047" customWidth="1"/>
    <col min="6924" max="6925" width="5.625" style="1047" customWidth="1"/>
    <col min="6926" max="6926" width="6.625" style="1047" customWidth="1"/>
    <col min="6927" max="6927" width="9.875" style="1047" customWidth="1"/>
    <col min="6928" max="6928" width="6.5" style="1047" customWidth="1"/>
    <col min="6929" max="6929" width="16.5" style="1047" customWidth="1"/>
    <col min="6930" max="6930" width="5.25" style="1047" customWidth="1"/>
    <col min="6931" max="6940" width="10" style="1047" customWidth="1"/>
    <col min="6941" max="7168" width="9" style="1047"/>
    <col min="7169" max="7169" width="5.5" style="1047" customWidth="1"/>
    <col min="7170" max="7171" width="5.625" style="1047" customWidth="1"/>
    <col min="7172" max="7172" width="7.375" style="1047" customWidth="1"/>
    <col min="7173" max="7174" width="5.625" style="1047" customWidth="1"/>
    <col min="7175" max="7175" width="6.5" style="1047" customWidth="1"/>
    <col min="7176" max="7178" width="5.625" style="1047" customWidth="1"/>
    <col min="7179" max="7179" width="7.375" style="1047" customWidth="1"/>
    <col min="7180" max="7181" width="5.625" style="1047" customWidth="1"/>
    <col min="7182" max="7182" width="6.625" style="1047" customWidth="1"/>
    <col min="7183" max="7183" width="9.875" style="1047" customWidth="1"/>
    <col min="7184" max="7184" width="6.5" style="1047" customWidth="1"/>
    <col min="7185" max="7185" width="16.5" style="1047" customWidth="1"/>
    <col min="7186" max="7186" width="5.25" style="1047" customWidth="1"/>
    <col min="7187" max="7196" width="10" style="1047" customWidth="1"/>
    <col min="7197" max="7424" width="9" style="1047"/>
    <col min="7425" max="7425" width="5.5" style="1047" customWidth="1"/>
    <col min="7426" max="7427" width="5.625" style="1047" customWidth="1"/>
    <col min="7428" max="7428" width="7.375" style="1047" customWidth="1"/>
    <col min="7429" max="7430" width="5.625" style="1047" customWidth="1"/>
    <col min="7431" max="7431" width="6.5" style="1047" customWidth="1"/>
    <col min="7432" max="7434" width="5.625" style="1047" customWidth="1"/>
    <col min="7435" max="7435" width="7.375" style="1047" customWidth="1"/>
    <col min="7436" max="7437" width="5.625" style="1047" customWidth="1"/>
    <col min="7438" max="7438" width="6.625" style="1047" customWidth="1"/>
    <col min="7439" max="7439" width="9.875" style="1047" customWidth="1"/>
    <col min="7440" max="7440" width="6.5" style="1047" customWidth="1"/>
    <col min="7441" max="7441" width="16.5" style="1047" customWidth="1"/>
    <col min="7442" max="7442" width="5.25" style="1047" customWidth="1"/>
    <col min="7443" max="7452" width="10" style="1047" customWidth="1"/>
    <col min="7453" max="7680" width="9" style="1047"/>
    <col min="7681" max="7681" width="5.5" style="1047" customWidth="1"/>
    <col min="7682" max="7683" width="5.625" style="1047" customWidth="1"/>
    <col min="7684" max="7684" width="7.375" style="1047" customWidth="1"/>
    <col min="7685" max="7686" width="5.625" style="1047" customWidth="1"/>
    <col min="7687" max="7687" width="6.5" style="1047" customWidth="1"/>
    <col min="7688" max="7690" width="5.625" style="1047" customWidth="1"/>
    <col min="7691" max="7691" width="7.375" style="1047" customWidth="1"/>
    <col min="7692" max="7693" width="5.625" style="1047" customWidth="1"/>
    <col min="7694" max="7694" width="6.625" style="1047" customWidth="1"/>
    <col min="7695" max="7695" width="9.875" style="1047" customWidth="1"/>
    <col min="7696" max="7696" width="6.5" style="1047" customWidth="1"/>
    <col min="7697" max="7697" width="16.5" style="1047" customWidth="1"/>
    <col min="7698" max="7698" width="5.25" style="1047" customWidth="1"/>
    <col min="7699" max="7708" width="10" style="1047" customWidth="1"/>
    <col min="7709" max="7936" width="9" style="1047"/>
    <col min="7937" max="7937" width="5.5" style="1047" customWidth="1"/>
    <col min="7938" max="7939" width="5.625" style="1047" customWidth="1"/>
    <col min="7940" max="7940" width="7.375" style="1047" customWidth="1"/>
    <col min="7941" max="7942" width="5.625" style="1047" customWidth="1"/>
    <col min="7943" max="7943" width="6.5" style="1047" customWidth="1"/>
    <col min="7944" max="7946" width="5.625" style="1047" customWidth="1"/>
    <col min="7947" max="7947" width="7.375" style="1047" customWidth="1"/>
    <col min="7948" max="7949" width="5.625" style="1047" customWidth="1"/>
    <col min="7950" max="7950" width="6.625" style="1047" customWidth="1"/>
    <col min="7951" max="7951" width="9.875" style="1047" customWidth="1"/>
    <col min="7952" max="7952" width="6.5" style="1047" customWidth="1"/>
    <col min="7953" max="7953" width="16.5" style="1047" customWidth="1"/>
    <col min="7954" max="7954" width="5.25" style="1047" customWidth="1"/>
    <col min="7955" max="7964" width="10" style="1047" customWidth="1"/>
    <col min="7965" max="8192" width="9" style="1047"/>
    <col min="8193" max="8193" width="5.5" style="1047" customWidth="1"/>
    <col min="8194" max="8195" width="5.625" style="1047" customWidth="1"/>
    <col min="8196" max="8196" width="7.375" style="1047" customWidth="1"/>
    <col min="8197" max="8198" width="5.625" style="1047" customWidth="1"/>
    <col min="8199" max="8199" width="6.5" style="1047" customWidth="1"/>
    <col min="8200" max="8202" width="5.625" style="1047" customWidth="1"/>
    <col min="8203" max="8203" width="7.375" style="1047" customWidth="1"/>
    <col min="8204" max="8205" width="5.625" style="1047" customWidth="1"/>
    <col min="8206" max="8206" width="6.625" style="1047" customWidth="1"/>
    <col min="8207" max="8207" width="9.875" style="1047" customWidth="1"/>
    <col min="8208" max="8208" width="6.5" style="1047" customWidth="1"/>
    <col min="8209" max="8209" width="16.5" style="1047" customWidth="1"/>
    <col min="8210" max="8210" width="5.25" style="1047" customWidth="1"/>
    <col min="8211" max="8220" width="10" style="1047" customWidth="1"/>
    <col min="8221" max="8448" width="9" style="1047"/>
    <col min="8449" max="8449" width="5.5" style="1047" customWidth="1"/>
    <col min="8450" max="8451" width="5.625" style="1047" customWidth="1"/>
    <col min="8452" max="8452" width="7.375" style="1047" customWidth="1"/>
    <col min="8453" max="8454" width="5.625" style="1047" customWidth="1"/>
    <col min="8455" max="8455" width="6.5" style="1047" customWidth="1"/>
    <col min="8456" max="8458" width="5.625" style="1047" customWidth="1"/>
    <col min="8459" max="8459" width="7.375" style="1047" customWidth="1"/>
    <col min="8460" max="8461" width="5.625" style="1047" customWidth="1"/>
    <col min="8462" max="8462" width="6.625" style="1047" customWidth="1"/>
    <col min="8463" max="8463" width="9.875" style="1047" customWidth="1"/>
    <col min="8464" max="8464" width="6.5" style="1047" customWidth="1"/>
    <col min="8465" max="8465" width="16.5" style="1047" customWidth="1"/>
    <col min="8466" max="8466" width="5.25" style="1047" customWidth="1"/>
    <col min="8467" max="8476" width="10" style="1047" customWidth="1"/>
    <col min="8477" max="8704" width="9" style="1047"/>
    <col min="8705" max="8705" width="5.5" style="1047" customWidth="1"/>
    <col min="8706" max="8707" width="5.625" style="1047" customWidth="1"/>
    <col min="8708" max="8708" width="7.375" style="1047" customWidth="1"/>
    <col min="8709" max="8710" width="5.625" style="1047" customWidth="1"/>
    <col min="8711" max="8711" width="6.5" style="1047" customWidth="1"/>
    <col min="8712" max="8714" width="5.625" style="1047" customWidth="1"/>
    <col min="8715" max="8715" width="7.375" style="1047" customWidth="1"/>
    <col min="8716" max="8717" width="5.625" style="1047" customWidth="1"/>
    <col min="8718" max="8718" width="6.625" style="1047" customWidth="1"/>
    <col min="8719" max="8719" width="9.875" style="1047" customWidth="1"/>
    <col min="8720" max="8720" width="6.5" style="1047" customWidth="1"/>
    <col min="8721" max="8721" width="16.5" style="1047" customWidth="1"/>
    <col min="8722" max="8722" width="5.25" style="1047" customWidth="1"/>
    <col min="8723" max="8732" width="10" style="1047" customWidth="1"/>
    <col min="8733" max="8960" width="9" style="1047"/>
    <col min="8961" max="8961" width="5.5" style="1047" customWidth="1"/>
    <col min="8962" max="8963" width="5.625" style="1047" customWidth="1"/>
    <col min="8964" max="8964" width="7.375" style="1047" customWidth="1"/>
    <col min="8965" max="8966" width="5.625" style="1047" customWidth="1"/>
    <col min="8967" max="8967" width="6.5" style="1047" customWidth="1"/>
    <col min="8968" max="8970" width="5.625" style="1047" customWidth="1"/>
    <col min="8971" max="8971" width="7.375" style="1047" customWidth="1"/>
    <col min="8972" max="8973" width="5.625" style="1047" customWidth="1"/>
    <col min="8974" max="8974" width="6.625" style="1047" customWidth="1"/>
    <col min="8975" max="8975" width="9.875" style="1047" customWidth="1"/>
    <col min="8976" max="8976" width="6.5" style="1047" customWidth="1"/>
    <col min="8977" max="8977" width="16.5" style="1047" customWidth="1"/>
    <col min="8978" max="8978" width="5.25" style="1047" customWidth="1"/>
    <col min="8979" max="8988" width="10" style="1047" customWidth="1"/>
    <col min="8989" max="9216" width="9" style="1047"/>
    <col min="9217" max="9217" width="5.5" style="1047" customWidth="1"/>
    <col min="9218" max="9219" width="5.625" style="1047" customWidth="1"/>
    <col min="9220" max="9220" width="7.375" style="1047" customWidth="1"/>
    <col min="9221" max="9222" width="5.625" style="1047" customWidth="1"/>
    <col min="9223" max="9223" width="6.5" style="1047" customWidth="1"/>
    <col min="9224" max="9226" width="5.625" style="1047" customWidth="1"/>
    <col min="9227" max="9227" width="7.375" style="1047" customWidth="1"/>
    <col min="9228" max="9229" width="5.625" style="1047" customWidth="1"/>
    <col min="9230" max="9230" width="6.625" style="1047" customWidth="1"/>
    <col min="9231" max="9231" width="9.875" style="1047" customWidth="1"/>
    <col min="9232" max="9232" width="6.5" style="1047" customWidth="1"/>
    <col min="9233" max="9233" width="16.5" style="1047" customWidth="1"/>
    <col min="9234" max="9234" width="5.25" style="1047" customWidth="1"/>
    <col min="9235" max="9244" width="10" style="1047" customWidth="1"/>
    <col min="9245" max="9472" width="9" style="1047"/>
    <col min="9473" max="9473" width="5.5" style="1047" customWidth="1"/>
    <col min="9474" max="9475" width="5.625" style="1047" customWidth="1"/>
    <col min="9476" max="9476" width="7.375" style="1047" customWidth="1"/>
    <col min="9477" max="9478" width="5.625" style="1047" customWidth="1"/>
    <col min="9479" max="9479" width="6.5" style="1047" customWidth="1"/>
    <col min="9480" max="9482" width="5.625" style="1047" customWidth="1"/>
    <col min="9483" max="9483" width="7.375" style="1047" customWidth="1"/>
    <col min="9484" max="9485" width="5.625" style="1047" customWidth="1"/>
    <col min="9486" max="9486" width="6.625" style="1047" customWidth="1"/>
    <col min="9487" max="9487" width="9.875" style="1047" customWidth="1"/>
    <col min="9488" max="9488" width="6.5" style="1047" customWidth="1"/>
    <col min="9489" max="9489" width="16.5" style="1047" customWidth="1"/>
    <col min="9490" max="9490" width="5.25" style="1047" customWidth="1"/>
    <col min="9491" max="9500" width="10" style="1047" customWidth="1"/>
    <col min="9501" max="9728" width="9" style="1047"/>
    <col min="9729" max="9729" width="5.5" style="1047" customWidth="1"/>
    <col min="9730" max="9731" width="5.625" style="1047" customWidth="1"/>
    <col min="9732" max="9732" width="7.375" style="1047" customWidth="1"/>
    <col min="9733" max="9734" width="5.625" style="1047" customWidth="1"/>
    <col min="9735" max="9735" width="6.5" style="1047" customWidth="1"/>
    <col min="9736" max="9738" width="5.625" style="1047" customWidth="1"/>
    <col min="9739" max="9739" width="7.375" style="1047" customWidth="1"/>
    <col min="9740" max="9741" width="5.625" style="1047" customWidth="1"/>
    <col min="9742" max="9742" width="6.625" style="1047" customWidth="1"/>
    <col min="9743" max="9743" width="9.875" style="1047" customWidth="1"/>
    <col min="9744" max="9744" width="6.5" style="1047" customWidth="1"/>
    <col min="9745" max="9745" width="16.5" style="1047" customWidth="1"/>
    <col min="9746" max="9746" width="5.25" style="1047" customWidth="1"/>
    <col min="9747" max="9756" width="10" style="1047" customWidth="1"/>
    <col min="9757" max="9984" width="9" style="1047"/>
    <col min="9985" max="9985" width="5.5" style="1047" customWidth="1"/>
    <col min="9986" max="9987" width="5.625" style="1047" customWidth="1"/>
    <col min="9988" max="9988" width="7.375" style="1047" customWidth="1"/>
    <col min="9989" max="9990" width="5.625" style="1047" customWidth="1"/>
    <col min="9991" max="9991" width="6.5" style="1047" customWidth="1"/>
    <col min="9992" max="9994" width="5.625" style="1047" customWidth="1"/>
    <col min="9995" max="9995" width="7.375" style="1047" customWidth="1"/>
    <col min="9996" max="9997" width="5.625" style="1047" customWidth="1"/>
    <col min="9998" max="9998" width="6.625" style="1047" customWidth="1"/>
    <col min="9999" max="9999" width="9.875" style="1047" customWidth="1"/>
    <col min="10000" max="10000" width="6.5" style="1047" customWidth="1"/>
    <col min="10001" max="10001" width="16.5" style="1047" customWidth="1"/>
    <col min="10002" max="10002" width="5.25" style="1047" customWidth="1"/>
    <col min="10003" max="10012" width="10" style="1047" customWidth="1"/>
    <col min="10013" max="10240" width="9" style="1047"/>
    <col min="10241" max="10241" width="5.5" style="1047" customWidth="1"/>
    <col min="10242" max="10243" width="5.625" style="1047" customWidth="1"/>
    <col min="10244" max="10244" width="7.375" style="1047" customWidth="1"/>
    <col min="10245" max="10246" width="5.625" style="1047" customWidth="1"/>
    <col min="10247" max="10247" width="6.5" style="1047" customWidth="1"/>
    <col min="10248" max="10250" width="5.625" style="1047" customWidth="1"/>
    <col min="10251" max="10251" width="7.375" style="1047" customWidth="1"/>
    <col min="10252" max="10253" width="5.625" style="1047" customWidth="1"/>
    <col min="10254" max="10254" width="6.625" style="1047" customWidth="1"/>
    <col min="10255" max="10255" width="9.875" style="1047" customWidth="1"/>
    <col min="10256" max="10256" width="6.5" style="1047" customWidth="1"/>
    <col min="10257" max="10257" width="16.5" style="1047" customWidth="1"/>
    <col min="10258" max="10258" width="5.25" style="1047" customWidth="1"/>
    <col min="10259" max="10268" width="10" style="1047" customWidth="1"/>
    <col min="10269" max="10496" width="9" style="1047"/>
    <col min="10497" max="10497" width="5.5" style="1047" customWidth="1"/>
    <col min="10498" max="10499" width="5.625" style="1047" customWidth="1"/>
    <col min="10500" max="10500" width="7.375" style="1047" customWidth="1"/>
    <col min="10501" max="10502" width="5.625" style="1047" customWidth="1"/>
    <col min="10503" max="10503" width="6.5" style="1047" customWidth="1"/>
    <col min="10504" max="10506" width="5.625" style="1047" customWidth="1"/>
    <col min="10507" max="10507" width="7.375" style="1047" customWidth="1"/>
    <col min="10508" max="10509" width="5.625" style="1047" customWidth="1"/>
    <col min="10510" max="10510" width="6.625" style="1047" customWidth="1"/>
    <col min="10511" max="10511" width="9.875" style="1047" customWidth="1"/>
    <col min="10512" max="10512" width="6.5" style="1047" customWidth="1"/>
    <col min="10513" max="10513" width="16.5" style="1047" customWidth="1"/>
    <col min="10514" max="10514" width="5.25" style="1047" customWidth="1"/>
    <col min="10515" max="10524" width="10" style="1047" customWidth="1"/>
    <col min="10525" max="10752" width="9" style="1047"/>
    <col min="10753" max="10753" width="5.5" style="1047" customWidth="1"/>
    <col min="10754" max="10755" width="5.625" style="1047" customWidth="1"/>
    <col min="10756" max="10756" width="7.375" style="1047" customWidth="1"/>
    <col min="10757" max="10758" width="5.625" style="1047" customWidth="1"/>
    <col min="10759" max="10759" width="6.5" style="1047" customWidth="1"/>
    <col min="10760" max="10762" width="5.625" style="1047" customWidth="1"/>
    <col min="10763" max="10763" width="7.375" style="1047" customWidth="1"/>
    <col min="10764" max="10765" width="5.625" style="1047" customWidth="1"/>
    <col min="10766" max="10766" width="6.625" style="1047" customWidth="1"/>
    <col min="10767" max="10767" width="9.875" style="1047" customWidth="1"/>
    <col min="10768" max="10768" width="6.5" style="1047" customWidth="1"/>
    <col min="10769" max="10769" width="16.5" style="1047" customWidth="1"/>
    <col min="10770" max="10770" width="5.25" style="1047" customWidth="1"/>
    <col min="10771" max="10780" width="10" style="1047" customWidth="1"/>
    <col min="10781" max="11008" width="9" style="1047"/>
    <col min="11009" max="11009" width="5.5" style="1047" customWidth="1"/>
    <col min="11010" max="11011" width="5.625" style="1047" customWidth="1"/>
    <col min="11012" max="11012" width="7.375" style="1047" customWidth="1"/>
    <col min="11013" max="11014" width="5.625" style="1047" customWidth="1"/>
    <col min="11015" max="11015" width="6.5" style="1047" customWidth="1"/>
    <col min="11016" max="11018" width="5.625" style="1047" customWidth="1"/>
    <col min="11019" max="11019" width="7.375" style="1047" customWidth="1"/>
    <col min="11020" max="11021" width="5.625" style="1047" customWidth="1"/>
    <col min="11022" max="11022" width="6.625" style="1047" customWidth="1"/>
    <col min="11023" max="11023" width="9.875" style="1047" customWidth="1"/>
    <col min="11024" max="11024" width="6.5" style="1047" customWidth="1"/>
    <col min="11025" max="11025" width="16.5" style="1047" customWidth="1"/>
    <col min="11026" max="11026" width="5.25" style="1047" customWidth="1"/>
    <col min="11027" max="11036" width="10" style="1047" customWidth="1"/>
    <col min="11037" max="11264" width="9" style="1047"/>
    <col min="11265" max="11265" width="5.5" style="1047" customWidth="1"/>
    <col min="11266" max="11267" width="5.625" style="1047" customWidth="1"/>
    <col min="11268" max="11268" width="7.375" style="1047" customWidth="1"/>
    <col min="11269" max="11270" width="5.625" style="1047" customWidth="1"/>
    <col min="11271" max="11271" width="6.5" style="1047" customWidth="1"/>
    <col min="11272" max="11274" width="5.625" style="1047" customWidth="1"/>
    <col min="11275" max="11275" width="7.375" style="1047" customWidth="1"/>
    <col min="11276" max="11277" width="5.625" style="1047" customWidth="1"/>
    <col min="11278" max="11278" width="6.625" style="1047" customWidth="1"/>
    <col min="11279" max="11279" width="9.875" style="1047" customWidth="1"/>
    <col min="11280" max="11280" width="6.5" style="1047" customWidth="1"/>
    <col min="11281" max="11281" width="16.5" style="1047" customWidth="1"/>
    <col min="11282" max="11282" width="5.25" style="1047" customWidth="1"/>
    <col min="11283" max="11292" width="10" style="1047" customWidth="1"/>
    <col min="11293" max="11520" width="9" style="1047"/>
    <col min="11521" max="11521" width="5.5" style="1047" customWidth="1"/>
    <col min="11522" max="11523" width="5.625" style="1047" customWidth="1"/>
    <col min="11524" max="11524" width="7.375" style="1047" customWidth="1"/>
    <col min="11525" max="11526" width="5.625" style="1047" customWidth="1"/>
    <col min="11527" max="11527" width="6.5" style="1047" customWidth="1"/>
    <col min="11528" max="11530" width="5.625" style="1047" customWidth="1"/>
    <col min="11531" max="11531" width="7.375" style="1047" customWidth="1"/>
    <col min="11532" max="11533" width="5.625" style="1047" customWidth="1"/>
    <col min="11534" max="11534" width="6.625" style="1047" customWidth="1"/>
    <col min="11535" max="11535" width="9.875" style="1047" customWidth="1"/>
    <col min="11536" max="11536" width="6.5" style="1047" customWidth="1"/>
    <col min="11537" max="11537" width="16.5" style="1047" customWidth="1"/>
    <col min="11538" max="11538" width="5.25" style="1047" customWidth="1"/>
    <col min="11539" max="11548" width="10" style="1047" customWidth="1"/>
    <col min="11549" max="11776" width="9" style="1047"/>
    <col min="11777" max="11777" width="5.5" style="1047" customWidth="1"/>
    <col min="11778" max="11779" width="5.625" style="1047" customWidth="1"/>
    <col min="11780" max="11780" width="7.375" style="1047" customWidth="1"/>
    <col min="11781" max="11782" width="5.625" style="1047" customWidth="1"/>
    <col min="11783" max="11783" width="6.5" style="1047" customWidth="1"/>
    <col min="11784" max="11786" width="5.625" style="1047" customWidth="1"/>
    <col min="11787" max="11787" width="7.375" style="1047" customWidth="1"/>
    <col min="11788" max="11789" width="5.625" style="1047" customWidth="1"/>
    <col min="11790" max="11790" width="6.625" style="1047" customWidth="1"/>
    <col min="11791" max="11791" width="9.875" style="1047" customWidth="1"/>
    <col min="11792" max="11792" width="6.5" style="1047" customWidth="1"/>
    <col min="11793" max="11793" width="16.5" style="1047" customWidth="1"/>
    <col min="11794" max="11794" width="5.25" style="1047" customWidth="1"/>
    <col min="11795" max="11804" width="10" style="1047" customWidth="1"/>
    <col min="11805" max="12032" width="9" style="1047"/>
    <col min="12033" max="12033" width="5.5" style="1047" customWidth="1"/>
    <col min="12034" max="12035" width="5.625" style="1047" customWidth="1"/>
    <col min="12036" max="12036" width="7.375" style="1047" customWidth="1"/>
    <col min="12037" max="12038" width="5.625" style="1047" customWidth="1"/>
    <col min="12039" max="12039" width="6.5" style="1047" customWidth="1"/>
    <col min="12040" max="12042" width="5.625" style="1047" customWidth="1"/>
    <col min="12043" max="12043" width="7.375" style="1047" customWidth="1"/>
    <col min="12044" max="12045" width="5.625" style="1047" customWidth="1"/>
    <col min="12046" max="12046" width="6.625" style="1047" customWidth="1"/>
    <col min="12047" max="12047" width="9.875" style="1047" customWidth="1"/>
    <col min="12048" max="12048" width="6.5" style="1047" customWidth="1"/>
    <col min="12049" max="12049" width="16.5" style="1047" customWidth="1"/>
    <col min="12050" max="12050" width="5.25" style="1047" customWidth="1"/>
    <col min="12051" max="12060" width="10" style="1047" customWidth="1"/>
    <col min="12061" max="12288" width="9" style="1047"/>
    <col min="12289" max="12289" width="5.5" style="1047" customWidth="1"/>
    <col min="12290" max="12291" width="5.625" style="1047" customWidth="1"/>
    <col min="12292" max="12292" width="7.375" style="1047" customWidth="1"/>
    <col min="12293" max="12294" width="5.625" style="1047" customWidth="1"/>
    <col min="12295" max="12295" width="6.5" style="1047" customWidth="1"/>
    <col min="12296" max="12298" width="5.625" style="1047" customWidth="1"/>
    <col min="12299" max="12299" width="7.375" style="1047" customWidth="1"/>
    <col min="12300" max="12301" width="5.625" style="1047" customWidth="1"/>
    <col min="12302" max="12302" width="6.625" style="1047" customWidth="1"/>
    <col min="12303" max="12303" width="9.875" style="1047" customWidth="1"/>
    <col min="12304" max="12304" width="6.5" style="1047" customWidth="1"/>
    <col min="12305" max="12305" width="16.5" style="1047" customWidth="1"/>
    <col min="12306" max="12306" width="5.25" style="1047" customWidth="1"/>
    <col min="12307" max="12316" width="10" style="1047" customWidth="1"/>
    <col min="12317" max="12544" width="9" style="1047"/>
    <col min="12545" max="12545" width="5.5" style="1047" customWidth="1"/>
    <col min="12546" max="12547" width="5.625" style="1047" customWidth="1"/>
    <col min="12548" max="12548" width="7.375" style="1047" customWidth="1"/>
    <col min="12549" max="12550" width="5.625" style="1047" customWidth="1"/>
    <col min="12551" max="12551" width="6.5" style="1047" customWidth="1"/>
    <col min="12552" max="12554" width="5.625" style="1047" customWidth="1"/>
    <col min="12555" max="12555" width="7.375" style="1047" customWidth="1"/>
    <col min="12556" max="12557" width="5.625" style="1047" customWidth="1"/>
    <col min="12558" max="12558" width="6.625" style="1047" customWidth="1"/>
    <col min="12559" max="12559" width="9.875" style="1047" customWidth="1"/>
    <col min="12560" max="12560" width="6.5" style="1047" customWidth="1"/>
    <col min="12561" max="12561" width="16.5" style="1047" customWidth="1"/>
    <col min="12562" max="12562" width="5.25" style="1047" customWidth="1"/>
    <col min="12563" max="12572" width="10" style="1047" customWidth="1"/>
    <col min="12573" max="12800" width="9" style="1047"/>
    <col min="12801" max="12801" width="5.5" style="1047" customWidth="1"/>
    <col min="12802" max="12803" width="5.625" style="1047" customWidth="1"/>
    <col min="12804" max="12804" width="7.375" style="1047" customWidth="1"/>
    <col min="12805" max="12806" width="5.625" style="1047" customWidth="1"/>
    <col min="12807" max="12807" width="6.5" style="1047" customWidth="1"/>
    <col min="12808" max="12810" width="5.625" style="1047" customWidth="1"/>
    <col min="12811" max="12811" width="7.375" style="1047" customWidth="1"/>
    <col min="12812" max="12813" width="5.625" style="1047" customWidth="1"/>
    <col min="12814" max="12814" width="6.625" style="1047" customWidth="1"/>
    <col min="12815" max="12815" width="9.875" style="1047" customWidth="1"/>
    <col min="12816" max="12816" width="6.5" style="1047" customWidth="1"/>
    <col min="12817" max="12817" width="16.5" style="1047" customWidth="1"/>
    <col min="12818" max="12818" width="5.25" style="1047" customWidth="1"/>
    <col min="12819" max="12828" width="10" style="1047" customWidth="1"/>
    <col min="12829" max="13056" width="9" style="1047"/>
    <col min="13057" max="13057" width="5.5" style="1047" customWidth="1"/>
    <col min="13058" max="13059" width="5.625" style="1047" customWidth="1"/>
    <col min="13060" max="13060" width="7.375" style="1047" customWidth="1"/>
    <col min="13061" max="13062" width="5.625" style="1047" customWidth="1"/>
    <col min="13063" max="13063" width="6.5" style="1047" customWidth="1"/>
    <col min="13064" max="13066" width="5.625" style="1047" customWidth="1"/>
    <col min="13067" max="13067" width="7.375" style="1047" customWidth="1"/>
    <col min="13068" max="13069" width="5.625" style="1047" customWidth="1"/>
    <col min="13070" max="13070" width="6.625" style="1047" customWidth="1"/>
    <col min="13071" max="13071" width="9.875" style="1047" customWidth="1"/>
    <col min="13072" max="13072" width="6.5" style="1047" customWidth="1"/>
    <col min="13073" max="13073" width="16.5" style="1047" customWidth="1"/>
    <col min="13074" max="13074" width="5.25" style="1047" customWidth="1"/>
    <col min="13075" max="13084" width="10" style="1047" customWidth="1"/>
    <col min="13085" max="13312" width="9" style="1047"/>
    <col min="13313" max="13313" width="5.5" style="1047" customWidth="1"/>
    <col min="13314" max="13315" width="5.625" style="1047" customWidth="1"/>
    <col min="13316" max="13316" width="7.375" style="1047" customWidth="1"/>
    <col min="13317" max="13318" width="5.625" style="1047" customWidth="1"/>
    <col min="13319" max="13319" width="6.5" style="1047" customWidth="1"/>
    <col min="13320" max="13322" width="5.625" style="1047" customWidth="1"/>
    <col min="13323" max="13323" width="7.375" style="1047" customWidth="1"/>
    <col min="13324" max="13325" width="5.625" style="1047" customWidth="1"/>
    <col min="13326" max="13326" width="6.625" style="1047" customWidth="1"/>
    <col min="13327" max="13327" width="9.875" style="1047" customWidth="1"/>
    <col min="13328" max="13328" width="6.5" style="1047" customWidth="1"/>
    <col min="13329" max="13329" width="16.5" style="1047" customWidth="1"/>
    <col min="13330" max="13330" width="5.25" style="1047" customWidth="1"/>
    <col min="13331" max="13340" width="10" style="1047" customWidth="1"/>
    <col min="13341" max="13568" width="9" style="1047"/>
    <col min="13569" max="13569" width="5.5" style="1047" customWidth="1"/>
    <col min="13570" max="13571" width="5.625" style="1047" customWidth="1"/>
    <col min="13572" max="13572" width="7.375" style="1047" customWidth="1"/>
    <col min="13573" max="13574" width="5.625" style="1047" customWidth="1"/>
    <col min="13575" max="13575" width="6.5" style="1047" customWidth="1"/>
    <col min="13576" max="13578" width="5.625" style="1047" customWidth="1"/>
    <col min="13579" max="13579" width="7.375" style="1047" customWidth="1"/>
    <col min="13580" max="13581" width="5.625" style="1047" customWidth="1"/>
    <col min="13582" max="13582" width="6.625" style="1047" customWidth="1"/>
    <col min="13583" max="13583" width="9.875" style="1047" customWidth="1"/>
    <col min="13584" max="13584" width="6.5" style="1047" customWidth="1"/>
    <col min="13585" max="13585" width="16.5" style="1047" customWidth="1"/>
    <col min="13586" max="13586" width="5.25" style="1047" customWidth="1"/>
    <col min="13587" max="13596" width="10" style="1047" customWidth="1"/>
    <col min="13597" max="13824" width="9" style="1047"/>
    <col min="13825" max="13825" width="5.5" style="1047" customWidth="1"/>
    <col min="13826" max="13827" width="5.625" style="1047" customWidth="1"/>
    <col min="13828" max="13828" width="7.375" style="1047" customWidth="1"/>
    <col min="13829" max="13830" width="5.625" style="1047" customWidth="1"/>
    <col min="13831" max="13831" width="6.5" style="1047" customWidth="1"/>
    <col min="13832" max="13834" width="5.625" style="1047" customWidth="1"/>
    <col min="13835" max="13835" width="7.375" style="1047" customWidth="1"/>
    <col min="13836" max="13837" width="5.625" style="1047" customWidth="1"/>
    <col min="13838" max="13838" width="6.625" style="1047" customWidth="1"/>
    <col min="13839" max="13839" width="9.875" style="1047" customWidth="1"/>
    <col min="13840" max="13840" width="6.5" style="1047" customWidth="1"/>
    <col min="13841" max="13841" width="16.5" style="1047" customWidth="1"/>
    <col min="13842" max="13842" width="5.25" style="1047" customWidth="1"/>
    <col min="13843" max="13852" width="10" style="1047" customWidth="1"/>
    <col min="13853" max="14080" width="9" style="1047"/>
    <col min="14081" max="14081" width="5.5" style="1047" customWidth="1"/>
    <col min="14082" max="14083" width="5.625" style="1047" customWidth="1"/>
    <col min="14084" max="14084" width="7.375" style="1047" customWidth="1"/>
    <col min="14085" max="14086" width="5.625" style="1047" customWidth="1"/>
    <col min="14087" max="14087" width="6.5" style="1047" customWidth="1"/>
    <col min="14088" max="14090" width="5.625" style="1047" customWidth="1"/>
    <col min="14091" max="14091" width="7.375" style="1047" customWidth="1"/>
    <col min="14092" max="14093" width="5.625" style="1047" customWidth="1"/>
    <col min="14094" max="14094" width="6.625" style="1047" customWidth="1"/>
    <col min="14095" max="14095" width="9.875" style="1047" customWidth="1"/>
    <col min="14096" max="14096" width="6.5" style="1047" customWidth="1"/>
    <col min="14097" max="14097" width="16.5" style="1047" customWidth="1"/>
    <col min="14098" max="14098" width="5.25" style="1047" customWidth="1"/>
    <col min="14099" max="14108" width="10" style="1047" customWidth="1"/>
    <col min="14109" max="14336" width="9" style="1047"/>
    <col min="14337" max="14337" width="5.5" style="1047" customWidth="1"/>
    <col min="14338" max="14339" width="5.625" style="1047" customWidth="1"/>
    <col min="14340" max="14340" width="7.375" style="1047" customWidth="1"/>
    <col min="14341" max="14342" width="5.625" style="1047" customWidth="1"/>
    <col min="14343" max="14343" width="6.5" style="1047" customWidth="1"/>
    <col min="14344" max="14346" width="5.625" style="1047" customWidth="1"/>
    <col min="14347" max="14347" width="7.375" style="1047" customWidth="1"/>
    <col min="14348" max="14349" width="5.625" style="1047" customWidth="1"/>
    <col min="14350" max="14350" width="6.625" style="1047" customWidth="1"/>
    <col min="14351" max="14351" width="9.875" style="1047" customWidth="1"/>
    <col min="14352" max="14352" width="6.5" style="1047" customWidth="1"/>
    <col min="14353" max="14353" width="16.5" style="1047" customWidth="1"/>
    <col min="14354" max="14354" width="5.25" style="1047" customWidth="1"/>
    <col min="14355" max="14364" width="10" style="1047" customWidth="1"/>
    <col min="14365" max="14592" width="9" style="1047"/>
    <col min="14593" max="14593" width="5.5" style="1047" customWidth="1"/>
    <col min="14594" max="14595" width="5.625" style="1047" customWidth="1"/>
    <col min="14596" max="14596" width="7.375" style="1047" customWidth="1"/>
    <col min="14597" max="14598" width="5.625" style="1047" customWidth="1"/>
    <col min="14599" max="14599" width="6.5" style="1047" customWidth="1"/>
    <col min="14600" max="14602" width="5.625" style="1047" customWidth="1"/>
    <col min="14603" max="14603" width="7.375" style="1047" customWidth="1"/>
    <col min="14604" max="14605" width="5.625" style="1047" customWidth="1"/>
    <col min="14606" max="14606" width="6.625" style="1047" customWidth="1"/>
    <col min="14607" max="14607" width="9.875" style="1047" customWidth="1"/>
    <col min="14608" max="14608" width="6.5" style="1047" customWidth="1"/>
    <col min="14609" max="14609" width="16.5" style="1047" customWidth="1"/>
    <col min="14610" max="14610" width="5.25" style="1047" customWidth="1"/>
    <col min="14611" max="14620" width="10" style="1047" customWidth="1"/>
    <col min="14621" max="14848" width="9" style="1047"/>
    <col min="14849" max="14849" width="5.5" style="1047" customWidth="1"/>
    <col min="14850" max="14851" width="5.625" style="1047" customWidth="1"/>
    <col min="14852" max="14852" width="7.375" style="1047" customWidth="1"/>
    <col min="14853" max="14854" width="5.625" style="1047" customWidth="1"/>
    <col min="14855" max="14855" width="6.5" style="1047" customWidth="1"/>
    <col min="14856" max="14858" width="5.625" style="1047" customWidth="1"/>
    <col min="14859" max="14859" width="7.375" style="1047" customWidth="1"/>
    <col min="14860" max="14861" width="5.625" style="1047" customWidth="1"/>
    <col min="14862" max="14862" width="6.625" style="1047" customWidth="1"/>
    <col min="14863" max="14863" width="9.875" style="1047" customWidth="1"/>
    <col min="14864" max="14864" width="6.5" style="1047" customWidth="1"/>
    <col min="14865" max="14865" width="16.5" style="1047" customWidth="1"/>
    <col min="14866" max="14866" width="5.25" style="1047" customWidth="1"/>
    <col min="14867" max="14876" width="10" style="1047" customWidth="1"/>
    <col min="14877" max="15104" width="9" style="1047"/>
    <col min="15105" max="15105" width="5.5" style="1047" customWidth="1"/>
    <col min="15106" max="15107" width="5.625" style="1047" customWidth="1"/>
    <col min="15108" max="15108" width="7.375" style="1047" customWidth="1"/>
    <col min="15109" max="15110" width="5.625" style="1047" customWidth="1"/>
    <col min="15111" max="15111" width="6.5" style="1047" customWidth="1"/>
    <col min="15112" max="15114" width="5.625" style="1047" customWidth="1"/>
    <col min="15115" max="15115" width="7.375" style="1047" customWidth="1"/>
    <col min="15116" max="15117" width="5.625" style="1047" customWidth="1"/>
    <col min="15118" max="15118" width="6.625" style="1047" customWidth="1"/>
    <col min="15119" max="15119" width="9.875" style="1047" customWidth="1"/>
    <col min="15120" max="15120" width="6.5" style="1047" customWidth="1"/>
    <col min="15121" max="15121" width="16.5" style="1047" customWidth="1"/>
    <col min="15122" max="15122" width="5.25" style="1047" customWidth="1"/>
    <col min="15123" max="15132" width="10" style="1047" customWidth="1"/>
    <col min="15133" max="15360" width="9" style="1047"/>
    <col min="15361" max="15361" width="5.5" style="1047" customWidth="1"/>
    <col min="15362" max="15363" width="5.625" style="1047" customWidth="1"/>
    <col min="15364" max="15364" width="7.375" style="1047" customWidth="1"/>
    <col min="15365" max="15366" width="5.625" style="1047" customWidth="1"/>
    <col min="15367" max="15367" width="6.5" style="1047" customWidth="1"/>
    <col min="15368" max="15370" width="5.625" style="1047" customWidth="1"/>
    <col min="15371" max="15371" width="7.375" style="1047" customWidth="1"/>
    <col min="15372" max="15373" width="5.625" style="1047" customWidth="1"/>
    <col min="15374" max="15374" width="6.625" style="1047" customWidth="1"/>
    <col min="15375" max="15375" width="9.875" style="1047" customWidth="1"/>
    <col min="15376" max="15376" width="6.5" style="1047" customWidth="1"/>
    <col min="15377" max="15377" width="16.5" style="1047" customWidth="1"/>
    <col min="15378" max="15378" width="5.25" style="1047" customWidth="1"/>
    <col min="15379" max="15388" width="10" style="1047" customWidth="1"/>
    <col min="15389" max="15616" width="9" style="1047"/>
    <col min="15617" max="15617" width="5.5" style="1047" customWidth="1"/>
    <col min="15618" max="15619" width="5.625" style="1047" customWidth="1"/>
    <col min="15620" max="15620" width="7.375" style="1047" customWidth="1"/>
    <col min="15621" max="15622" width="5.625" style="1047" customWidth="1"/>
    <col min="15623" max="15623" width="6.5" style="1047" customWidth="1"/>
    <col min="15624" max="15626" width="5.625" style="1047" customWidth="1"/>
    <col min="15627" max="15627" width="7.375" style="1047" customWidth="1"/>
    <col min="15628" max="15629" width="5.625" style="1047" customWidth="1"/>
    <col min="15630" max="15630" width="6.625" style="1047" customWidth="1"/>
    <col min="15631" max="15631" width="9.875" style="1047" customWidth="1"/>
    <col min="15632" max="15632" width="6.5" style="1047" customWidth="1"/>
    <col min="15633" max="15633" width="16.5" style="1047" customWidth="1"/>
    <col min="15634" max="15634" width="5.25" style="1047" customWidth="1"/>
    <col min="15635" max="15644" width="10" style="1047" customWidth="1"/>
    <col min="15645" max="15872" width="9" style="1047"/>
    <col min="15873" max="15873" width="5.5" style="1047" customWidth="1"/>
    <col min="15874" max="15875" width="5.625" style="1047" customWidth="1"/>
    <col min="15876" max="15876" width="7.375" style="1047" customWidth="1"/>
    <col min="15877" max="15878" width="5.625" style="1047" customWidth="1"/>
    <col min="15879" max="15879" width="6.5" style="1047" customWidth="1"/>
    <col min="15880" max="15882" width="5.625" style="1047" customWidth="1"/>
    <col min="15883" max="15883" width="7.375" style="1047" customWidth="1"/>
    <col min="15884" max="15885" width="5.625" style="1047" customWidth="1"/>
    <col min="15886" max="15886" width="6.625" style="1047" customWidth="1"/>
    <col min="15887" max="15887" width="9.875" style="1047" customWidth="1"/>
    <col min="15888" max="15888" width="6.5" style="1047" customWidth="1"/>
    <col min="15889" max="15889" width="16.5" style="1047" customWidth="1"/>
    <col min="15890" max="15890" width="5.25" style="1047" customWidth="1"/>
    <col min="15891" max="15900" width="10" style="1047" customWidth="1"/>
    <col min="15901" max="16128" width="9" style="1047"/>
    <col min="16129" max="16129" width="5.5" style="1047" customWidth="1"/>
    <col min="16130" max="16131" width="5.625" style="1047" customWidth="1"/>
    <col min="16132" max="16132" width="7.375" style="1047" customWidth="1"/>
    <col min="16133" max="16134" width="5.625" style="1047" customWidth="1"/>
    <col min="16135" max="16135" width="6.5" style="1047" customWidth="1"/>
    <col min="16136" max="16138" width="5.625" style="1047" customWidth="1"/>
    <col min="16139" max="16139" width="7.375" style="1047" customWidth="1"/>
    <col min="16140" max="16141" width="5.625" style="1047" customWidth="1"/>
    <col min="16142" max="16142" width="6.625" style="1047" customWidth="1"/>
    <col min="16143" max="16143" width="9.875" style="1047" customWidth="1"/>
    <col min="16144" max="16144" width="6.5" style="1047" customWidth="1"/>
    <col min="16145" max="16145" width="16.5" style="1047" customWidth="1"/>
    <col min="16146" max="16146" width="5.25" style="1047" customWidth="1"/>
    <col min="16147" max="16156" width="10" style="1047" customWidth="1"/>
    <col min="16157" max="16384" width="9" style="1047"/>
  </cols>
  <sheetData>
    <row r="1" spans="2:18" ht="20.25" customHeight="1">
      <c r="B1" s="1045"/>
    </row>
    <row r="2" spans="2:18" ht="20.100000000000001" customHeight="1">
      <c r="B2" s="1573" t="s">
        <v>1090</v>
      </c>
      <c r="C2" s="1573"/>
      <c r="D2" s="1574" t="s">
        <v>2277</v>
      </c>
      <c r="E2" s="1574"/>
      <c r="F2" s="1574"/>
      <c r="G2" s="1574"/>
      <c r="H2" s="1574"/>
      <c r="I2" s="1574"/>
      <c r="J2" s="1574"/>
      <c r="K2" s="1574"/>
      <c r="L2" s="1048"/>
      <c r="M2" s="1048"/>
      <c r="N2" s="1048"/>
      <c r="O2" s="1048"/>
      <c r="P2" s="1049" t="s">
        <v>2261</v>
      </c>
      <c r="Q2" s="1046" t="s">
        <v>1091</v>
      </c>
      <c r="R2" s="1046"/>
    </row>
    <row r="3" spans="2:18" ht="20.100000000000001" customHeight="1">
      <c r="B3" s="1575" t="s">
        <v>1092</v>
      </c>
      <c r="C3" s="1575"/>
      <c r="D3" s="1575"/>
      <c r="E3" s="1576">
        <f>'仕訳書(縦）'!E13</f>
        <v>0</v>
      </c>
      <c r="F3" s="1576"/>
      <c r="G3" s="1576"/>
      <c r="H3" s="1050"/>
      <c r="I3" s="1051"/>
      <c r="J3" s="1051"/>
      <c r="K3" s="1051"/>
      <c r="L3" s="1050" t="s">
        <v>1093</v>
      </c>
      <c r="M3" s="1577" t="s">
        <v>1094</v>
      </c>
      <c r="N3" s="1577"/>
      <c r="O3" s="1577"/>
      <c r="P3" s="1052"/>
      <c r="Q3" s="1047" t="s">
        <v>1095</v>
      </c>
    </row>
    <row r="4" spans="2:18" ht="20.100000000000001" customHeight="1">
      <c r="C4" s="1047"/>
      <c r="E4" s="1511"/>
      <c r="F4" s="1511"/>
      <c r="G4" s="1511"/>
      <c r="L4" s="1047" t="s">
        <v>1096</v>
      </c>
      <c r="M4" s="1053">
        <v>6</v>
      </c>
      <c r="N4" s="1047" t="s">
        <v>1097</v>
      </c>
      <c r="P4" s="1050"/>
      <c r="Q4" s="1047" t="s">
        <v>1098</v>
      </c>
    </row>
    <row r="5" spans="2:18" ht="20.100000000000001" customHeight="1">
      <c r="B5" s="1054"/>
      <c r="C5" s="1054"/>
      <c r="D5" s="1054"/>
      <c r="E5" s="1055"/>
      <c r="F5" s="1055"/>
      <c r="G5" s="1055"/>
      <c r="H5" s="1056"/>
      <c r="I5" s="1056"/>
      <c r="J5" s="1056"/>
      <c r="K5" s="1056"/>
      <c r="L5" s="1056"/>
      <c r="M5" s="1057"/>
      <c r="N5" s="1056"/>
      <c r="O5" s="1056"/>
      <c r="P5" s="1054"/>
      <c r="Q5" s="1047" t="s">
        <v>1099</v>
      </c>
    </row>
    <row r="6" spans="2:18" s="1512" customFormat="1">
      <c r="B6" s="1054"/>
      <c r="C6" s="1054"/>
      <c r="D6" s="1054"/>
      <c r="E6" s="1055"/>
      <c r="F6" s="1055"/>
      <c r="G6" s="1055"/>
      <c r="H6" s="1056"/>
      <c r="I6" s="1056"/>
      <c r="J6" s="1056"/>
      <c r="K6" s="1056"/>
      <c r="L6" s="1056"/>
      <c r="M6" s="1057"/>
      <c r="N6" s="1056"/>
      <c r="O6" s="1056"/>
      <c r="P6" s="1054"/>
      <c r="Q6" s="1047" t="s">
        <v>1101</v>
      </c>
    </row>
    <row r="7" spans="2:18" s="1512" customFormat="1">
      <c r="B7" s="1058" t="s">
        <v>1100</v>
      </c>
      <c r="C7" s="1056"/>
      <c r="D7" s="1056"/>
      <c r="E7" s="1056"/>
      <c r="F7" s="1047"/>
      <c r="G7" s="1054" t="s">
        <v>2262</v>
      </c>
      <c r="H7" s="1513">
        <v>1</v>
      </c>
      <c r="I7" s="1056"/>
      <c r="J7" s="1056"/>
      <c r="K7" s="1056"/>
      <c r="L7" s="1056"/>
      <c r="M7" s="1056"/>
      <c r="N7" s="1056"/>
      <c r="O7" s="1056"/>
      <c r="P7" s="1056"/>
      <c r="Q7" s="1060" t="s">
        <v>1106</v>
      </c>
    </row>
    <row r="8" spans="2:18" s="1512" customFormat="1">
      <c r="B8" s="1059" t="s">
        <v>1102</v>
      </c>
      <c r="C8" s="1047"/>
      <c r="D8" s="1047"/>
      <c r="E8" s="1047"/>
      <c r="F8" s="1558">
        <f>E3</f>
        <v>0</v>
      </c>
      <c r="G8" s="1558"/>
      <c r="H8" s="1046" t="s">
        <v>1103</v>
      </c>
      <c r="I8" s="1569" t="e">
        <f>C19/100</f>
        <v>#NUM!</v>
      </c>
      <c r="J8" s="1569"/>
      <c r="K8" s="1046" t="s">
        <v>1103</v>
      </c>
      <c r="L8" s="1514">
        <f>H7</f>
        <v>1</v>
      </c>
      <c r="M8" s="1047" t="s">
        <v>1104</v>
      </c>
      <c r="N8" s="1578" t="e">
        <f>ROUNDDOWN(F8*I8*L8,-3)</f>
        <v>#NUM!</v>
      </c>
      <c r="O8" s="1578"/>
      <c r="P8" s="1047" t="s">
        <v>1105</v>
      </c>
      <c r="Q8" s="1062" t="s">
        <v>1094</v>
      </c>
    </row>
    <row r="9" spans="2:18" s="1512" customFormat="1">
      <c r="B9" s="1059"/>
      <c r="C9" s="1047"/>
      <c r="D9" s="1047"/>
      <c r="E9" s="1047"/>
      <c r="F9" s="1559" t="s">
        <v>1107</v>
      </c>
      <c r="G9" s="1559"/>
      <c r="H9" s="1047"/>
      <c r="I9" s="1047"/>
      <c r="J9" s="1063" t="s">
        <v>1108</v>
      </c>
      <c r="K9" s="1059"/>
      <c r="L9" s="1061" t="s">
        <v>2263</v>
      </c>
      <c r="M9" s="1047"/>
      <c r="N9" s="1559" t="s">
        <v>1109</v>
      </c>
      <c r="O9" s="1559"/>
      <c r="P9" s="1047"/>
    </row>
    <row r="10" spans="2:18" s="1512" customFormat="1" ht="14.25" thickBot="1">
      <c r="B10" s="1059" t="s">
        <v>1110</v>
      </c>
      <c r="C10" s="1047"/>
      <c r="D10" s="1047"/>
      <c r="E10" s="1047"/>
      <c r="F10" s="1579"/>
      <c r="G10" s="1579"/>
      <c r="H10" s="1579"/>
      <c r="I10" s="1579"/>
      <c r="J10" s="1579"/>
      <c r="K10" s="1579"/>
      <c r="L10" s="1579"/>
      <c r="M10" s="1047" t="s">
        <v>1104</v>
      </c>
      <c r="N10" s="1558">
        <f>+E5</f>
        <v>0</v>
      </c>
      <c r="O10" s="1555"/>
      <c r="P10" s="1047" t="s">
        <v>1111</v>
      </c>
    </row>
    <row r="11" spans="2:18" s="1512" customFormat="1" ht="14.25" thickBot="1">
      <c r="B11" s="1059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63" t="s">
        <v>1112</v>
      </c>
      <c r="N11" s="1580" t="e">
        <f>+N8+N10</f>
        <v>#NUM!</v>
      </c>
      <c r="O11" s="1581"/>
      <c r="P11" s="1047"/>
    </row>
    <row r="12" spans="2:18" s="1512" customFormat="1"/>
    <row r="13" spans="2:18" s="1512" customFormat="1"/>
    <row r="14" spans="2:18" s="1512" customFormat="1">
      <c r="B14" s="1512" t="s">
        <v>1118</v>
      </c>
    </row>
    <row r="15" spans="2:18" s="1512" customFormat="1">
      <c r="B15" s="1512" t="s">
        <v>1120</v>
      </c>
      <c r="C15" s="1515" t="s">
        <v>2264</v>
      </c>
      <c r="D15" s="1512">
        <v>2.4780000000000002</v>
      </c>
      <c r="E15" s="1512" t="s">
        <v>2265</v>
      </c>
      <c r="F15" s="1512">
        <v>0.17299999999999999</v>
      </c>
      <c r="G15" s="1512" t="s">
        <v>2266</v>
      </c>
      <c r="H15" s="1512">
        <v>0.38300000000000001</v>
      </c>
      <c r="I15" s="1512" t="s">
        <v>2267</v>
      </c>
    </row>
    <row r="16" spans="2:18" s="1512" customFormat="1"/>
    <row r="17" spans="2:16" s="1512" customFormat="1">
      <c r="B17" s="1512" t="s">
        <v>1116</v>
      </c>
      <c r="C17" s="1516">
        <f>E3/1000</f>
        <v>0</v>
      </c>
      <c r="D17" s="1512" t="s">
        <v>2268</v>
      </c>
    </row>
    <row r="18" spans="2:16" s="1512" customFormat="1">
      <c r="B18" s="1512" t="s">
        <v>1119</v>
      </c>
      <c r="C18" s="1517">
        <f>M4</f>
        <v>6</v>
      </c>
      <c r="D18" s="1512" t="s">
        <v>2269</v>
      </c>
    </row>
    <row r="19" spans="2:16" s="1512" customFormat="1">
      <c r="B19" s="1512" t="s">
        <v>2270</v>
      </c>
      <c r="C19" s="1512" t="e">
        <f>ROUND(EXP(D15-F15*LN(C17)+H15*LN(C18)),2)</f>
        <v>#NUM!</v>
      </c>
      <c r="D19" s="1512" t="s">
        <v>2271</v>
      </c>
    </row>
    <row r="20" spans="2:16" s="1512" customFormat="1"/>
    <row r="21" spans="2:16" s="1512" customFormat="1">
      <c r="B21" s="1047" t="s">
        <v>1121</v>
      </c>
      <c r="C21" s="1047"/>
      <c r="D21" s="1558">
        <f>E3</f>
        <v>0</v>
      </c>
      <c r="E21" s="1558"/>
      <c r="F21" s="1558"/>
      <c r="G21" s="1046" t="s">
        <v>1122</v>
      </c>
      <c r="H21" s="1554" t="e">
        <f>N11</f>
        <v>#NUM!</v>
      </c>
      <c r="I21" s="1554"/>
      <c r="J21" s="1554"/>
      <c r="K21" s="1046" t="s">
        <v>1104</v>
      </c>
      <c r="L21" s="1556" t="e">
        <f>+D21+H21</f>
        <v>#NUM!</v>
      </c>
      <c r="M21" s="1557"/>
      <c r="N21" s="1557"/>
    </row>
    <row r="22" spans="2:16" s="1512" customFormat="1">
      <c r="B22" s="1047"/>
      <c r="C22" s="1047"/>
      <c r="D22" s="1559" t="s">
        <v>1107</v>
      </c>
      <c r="E22" s="1559"/>
      <c r="F22" s="1559"/>
      <c r="G22" s="1047"/>
      <c r="H22" s="1047"/>
      <c r="I22" s="1061" t="s">
        <v>1109</v>
      </c>
      <c r="J22" s="1047"/>
      <c r="K22" s="1047"/>
      <c r="L22" s="1047"/>
      <c r="M22" s="1061" t="s">
        <v>1123</v>
      </c>
      <c r="N22" s="1047"/>
    </row>
    <row r="23" spans="2:16" s="1512" customFormat="1"/>
    <row r="24" spans="2:16" s="1512" customFormat="1"/>
    <row r="25" spans="2:16" s="1512" customFormat="1" ht="14.25" thickBot="1">
      <c r="B25" s="1058" t="s">
        <v>1124</v>
      </c>
      <c r="C25" s="1056"/>
      <c r="D25" s="1056"/>
      <c r="E25" s="1056"/>
      <c r="F25" s="1047"/>
      <c r="G25" s="1054" t="s">
        <v>2262</v>
      </c>
      <c r="H25" s="1513">
        <v>1</v>
      </c>
      <c r="I25" s="1056"/>
      <c r="J25" s="1056"/>
      <c r="K25" s="1056"/>
      <c r="L25" s="1056"/>
      <c r="M25" s="1056"/>
      <c r="N25" s="1056"/>
      <c r="O25" s="1056"/>
      <c r="P25" s="1056"/>
    </row>
    <row r="26" spans="2:16" s="1512" customFormat="1" ht="14.25" thickBot="1">
      <c r="B26" s="1059" t="s">
        <v>1125</v>
      </c>
      <c r="C26" s="1047"/>
      <c r="D26" s="1047"/>
      <c r="E26" s="1047"/>
      <c r="F26" s="1558" t="e">
        <f>L21</f>
        <v>#NUM!</v>
      </c>
      <c r="G26" s="1558"/>
      <c r="H26" s="1046" t="s">
        <v>1103</v>
      </c>
      <c r="I26" s="1569" t="e">
        <f>C33/100</f>
        <v>#NUM!</v>
      </c>
      <c r="J26" s="1569"/>
      <c r="K26" s="1046" t="s">
        <v>1103</v>
      </c>
      <c r="L26" s="1514">
        <f>H25</f>
        <v>1</v>
      </c>
      <c r="M26" s="1047" t="s">
        <v>1104</v>
      </c>
      <c r="N26" s="1570" t="e">
        <f>ROUNDDOWN(F26*I26*L26,-3)</f>
        <v>#NUM!</v>
      </c>
      <c r="O26" s="1571"/>
      <c r="P26" s="1047" t="s">
        <v>1105</v>
      </c>
    </row>
    <row r="27" spans="2:16" s="1512" customFormat="1">
      <c r="B27" s="1059"/>
      <c r="C27" s="1047"/>
      <c r="D27" s="1047"/>
      <c r="E27" s="1047"/>
      <c r="F27" s="1559" t="s">
        <v>1123</v>
      </c>
      <c r="G27" s="1559"/>
      <c r="H27" s="1572" t="s">
        <v>1126</v>
      </c>
      <c r="I27" s="1572"/>
      <c r="J27" s="1572"/>
      <c r="K27" s="1059"/>
      <c r="L27" s="1061" t="s">
        <v>2263</v>
      </c>
      <c r="M27" s="1047"/>
      <c r="N27" s="1559" t="s">
        <v>1127</v>
      </c>
      <c r="O27" s="1559"/>
    </row>
    <row r="28" spans="2:16" s="1512" customFormat="1">
      <c r="B28" s="1512" t="s">
        <v>2272</v>
      </c>
    </row>
    <row r="29" spans="2:16" s="1512" customFormat="1">
      <c r="B29" s="1512" t="s">
        <v>1129</v>
      </c>
      <c r="C29" s="1515" t="s">
        <v>2264</v>
      </c>
      <c r="D29" s="1512">
        <v>6.2210000000000001</v>
      </c>
      <c r="E29" s="1512" t="s">
        <v>2265</v>
      </c>
      <c r="F29" s="1512">
        <v>0.46100000000000002</v>
      </c>
      <c r="G29" s="1512" t="s">
        <v>2273</v>
      </c>
      <c r="H29" s="1512">
        <v>0.8</v>
      </c>
      <c r="I29" s="1512" t="s">
        <v>2267</v>
      </c>
    </row>
    <row r="30" spans="2:16" s="1512" customFormat="1"/>
    <row r="31" spans="2:16" s="1512" customFormat="1">
      <c r="B31" s="1512" t="s">
        <v>1128</v>
      </c>
      <c r="C31" s="1516" t="e">
        <f>L21/1000</f>
        <v>#NUM!</v>
      </c>
      <c r="D31" s="1512" t="s">
        <v>2274</v>
      </c>
    </row>
    <row r="32" spans="2:16" s="1512" customFormat="1">
      <c r="B32" s="1512" t="s">
        <v>1119</v>
      </c>
      <c r="C32" s="1517">
        <f>M4</f>
        <v>6</v>
      </c>
      <c r="D32" s="1512" t="s">
        <v>2275</v>
      </c>
    </row>
    <row r="33" spans="2:24" s="1512" customFormat="1">
      <c r="B33" s="1512" t="s">
        <v>2276</v>
      </c>
      <c r="C33" s="1512" t="e">
        <f>ROUND(EXP(D29-F29*LN(C31)+H29*LN(C32)),2)</f>
        <v>#NUM!</v>
      </c>
      <c r="D33" s="1512" t="s">
        <v>2271</v>
      </c>
    </row>
    <row r="34" spans="2:24" s="1512" customFormat="1"/>
    <row r="35" spans="2:24" s="1512" customFormat="1">
      <c r="B35" s="1047" t="s">
        <v>1130</v>
      </c>
      <c r="C35" s="1047"/>
      <c r="D35" s="1558" t="e">
        <f>L21</f>
        <v>#NUM!</v>
      </c>
      <c r="E35" s="1558"/>
      <c r="F35" s="1558"/>
      <c r="G35" s="1046" t="s">
        <v>1122</v>
      </c>
      <c r="H35" s="1554" t="e">
        <f>N26</f>
        <v>#NUM!</v>
      </c>
      <c r="I35" s="1554"/>
      <c r="J35" s="1554"/>
      <c r="K35" s="1046" t="s">
        <v>1104</v>
      </c>
      <c r="L35" s="1556" t="e">
        <f>+D35+H35</f>
        <v>#NUM!</v>
      </c>
      <c r="M35" s="1557"/>
      <c r="N35" s="1557"/>
    </row>
    <row r="36" spans="2:24" s="1512" customFormat="1">
      <c r="B36" s="1047"/>
      <c r="C36" s="1047"/>
      <c r="D36" s="1559" t="s">
        <v>1123</v>
      </c>
      <c r="E36" s="1559"/>
      <c r="F36" s="1559"/>
      <c r="G36" s="1047"/>
      <c r="H36" s="1047"/>
      <c r="I36" s="1061" t="s">
        <v>1127</v>
      </c>
      <c r="J36" s="1047"/>
      <c r="K36" s="1047"/>
      <c r="L36" s="1047"/>
      <c r="M36" s="1061" t="s">
        <v>1131</v>
      </c>
      <c r="N36" s="1047"/>
    </row>
    <row r="37" spans="2:24" s="1512" customFormat="1"/>
    <row r="38" spans="2:24" ht="20.100000000000001" customHeight="1">
      <c r="C38" s="1047"/>
      <c r="Q38" s="1064">
        <v>1</v>
      </c>
      <c r="R38" s="1064">
        <v>2</v>
      </c>
      <c r="S38" s="1064">
        <v>3</v>
      </c>
      <c r="T38" s="1064">
        <v>4</v>
      </c>
      <c r="U38" s="1064">
        <v>5</v>
      </c>
      <c r="V38" s="1064">
        <v>6</v>
      </c>
      <c r="W38" s="1064">
        <v>7</v>
      </c>
      <c r="X38" s="1064">
        <v>8</v>
      </c>
    </row>
    <row r="39" spans="2:24" ht="20.100000000000001" customHeight="1" thickBot="1">
      <c r="B39" s="1068" t="s">
        <v>1132</v>
      </c>
      <c r="C39" s="1047"/>
      <c r="G39" s="1054" t="s">
        <v>2262</v>
      </c>
      <c r="H39" s="1513">
        <v>1</v>
      </c>
      <c r="Q39" s="1568" t="s">
        <v>1091</v>
      </c>
      <c r="R39" s="1568" t="s">
        <v>1114</v>
      </c>
      <c r="S39" s="1568" t="s">
        <v>1133</v>
      </c>
      <c r="T39" s="1568"/>
      <c r="U39" s="1568" t="s">
        <v>1134</v>
      </c>
      <c r="V39" s="1568"/>
      <c r="W39" s="1568" t="s">
        <v>1135</v>
      </c>
      <c r="X39" s="1568"/>
    </row>
    <row r="40" spans="2:24" ht="20.100000000000001" customHeight="1" thickBot="1">
      <c r="B40" s="1059" t="s">
        <v>1136</v>
      </c>
      <c r="C40" s="1047"/>
      <c r="F40" s="1558" t="e">
        <f>L35</f>
        <v>#NUM!</v>
      </c>
      <c r="G40" s="1558"/>
      <c r="H40" s="1046" t="s">
        <v>1103</v>
      </c>
      <c r="I40" s="1569" t="e">
        <f>ROUND(IF(F40&lt;=(E43*10^4),E44,IF(F40&gt;(M43*10^8),M44,(D45-(F45*LOG(O45)))/100)),4)</f>
        <v>#NUM!</v>
      </c>
      <c r="J40" s="1569"/>
      <c r="K40" s="1046" t="s">
        <v>1103</v>
      </c>
      <c r="L40" s="1514">
        <f>H39</f>
        <v>1</v>
      </c>
      <c r="M40" s="1047" t="s">
        <v>1104</v>
      </c>
      <c r="N40" s="1570" t="e">
        <f>ROUNDDOWN(F40*I40*H39,-3)</f>
        <v>#NUM!</v>
      </c>
      <c r="O40" s="1571"/>
      <c r="Q40" s="1568"/>
      <c r="R40" s="1568"/>
      <c r="S40" s="1066" t="s">
        <v>1137</v>
      </c>
      <c r="T40" s="1066" t="s">
        <v>1115</v>
      </c>
      <c r="U40" s="1066" t="s">
        <v>1138</v>
      </c>
      <c r="V40" s="1066" t="s">
        <v>1115</v>
      </c>
      <c r="W40" s="1066" t="s">
        <v>1115</v>
      </c>
      <c r="X40" s="1066" t="s">
        <v>1139</v>
      </c>
    </row>
    <row r="41" spans="2:24" ht="20.100000000000001" customHeight="1">
      <c r="C41" s="1047"/>
      <c r="F41" s="1559" t="s">
        <v>1131</v>
      </c>
      <c r="G41" s="1559"/>
      <c r="H41" s="1059"/>
      <c r="I41" s="1059"/>
      <c r="J41" s="1063" t="s">
        <v>1140</v>
      </c>
      <c r="K41" s="1059"/>
      <c r="L41" s="1061" t="s">
        <v>2263</v>
      </c>
      <c r="N41" s="1559" t="s">
        <v>1141</v>
      </c>
      <c r="O41" s="1559"/>
      <c r="Q41" s="1069" t="s">
        <v>1095</v>
      </c>
      <c r="R41" s="1069">
        <v>15</v>
      </c>
      <c r="S41" s="1069">
        <v>500</v>
      </c>
      <c r="T41" s="1070">
        <v>0.1724</v>
      </c>
      <c r="U41" s="1069">
        <v>30</v>
      </c>
      <c r="V41" s="1070">
        <v>8.43E-2</v>
      </c>
      <c r="W41" s="1071">
        <v>28.978000000000002</v>
      </c>
      <c r="X41" s="1071">
        <v>3.173</v>
      </c>
    </row>
    <row r="42" spans="2:24" ht="20.100000000000001" customHeight="1">
      <c r="C42" s="1047"/>
      <c r="E42" s="1050" t="s">
        <v>1113</v>
      </c>
      <c r="F42" s="1065">
        <f>VLOOKUP($M$3,Q41:X46,2,FALSE)</f>
        <v>17</v>
      </c>
      <c r="Q42" s="1072" t="s">
        <v>1098</v>
      </c>
      <c r="R42" s="1072">
        <v>15</v>
      </c>
      <c r="S42" s="1072">
        <f t="shared" ref="S42:X42" si="0">S41</f>
        <v>500</v>
      </c>
      <c r="T42" s="1073">
        <f t="shared" si="0"/>
        <v>0.1724</v>
      </c>
      <c r="U42" s="1072">
        <f t="shared" si="0"/>
        <v>30</v>
      </c>
      <c r="V42" s="1073">
        <f t="shared" si="0"/>
        <v>8.43E-2</v>
      </c>
      <c r="W42" s="1074">
        <f t="shared" si="0"/>
        <v>28.978000000000002</v>
      </c>
      <c r="X42" s="1074">
        <f t="shared" si="0"/>
        <v>3.173</v>
      </c>
    </row>
    <row r="43" spans="2:24" ht="20.100000000000001" customHeight="1">
      <c r="B43" s="1561" t="s">
        <v>1142</v>
      </c>
      <c r="C43" s="1561"/>
      <c r="D43" s="1561"/>
      <c r="E43" s="1565">
        <f>VLOOKUP($M$3,Q41:X46,3,FALSE)</f>
        <v>300</v>
      </c>
      <c r="F43" s="1566"/>
      <c r="G43" s="1561" t="str">
        <f>E43&amp;"万円を超え"&amp;M43&amp;"億円以下"</f>
        <v>300万円を超え20億円以下</v>
      </c>
      <c r="H43" s="1561"/>
      <c r="I43" s="1561"/>
      <c r="J43" s="1561"/>
      <c r="K43" s="1561"/>
      <c r="L43" s="1561"/>
      <c r="M43" s="1567">
        <f>VLOOKUP($M$3,Q41:X46,5,FALSE)</f>
        <v>20</v>
      </c>
      <c r="N43" s="1567"/>
      <c r="O43" s="1567"/>
      <c r="Q43" s="1069" t="s">
        <v>1099</v>
      </c>
      <c r="R43" s="1069">
        <v>16</v>
      </c>
      <c r="S43" s="1069">
        <v>300</v>
      </c>
      <c r="T43" s="1070">
        <v>0.1749</v>
      </c>
      <c r="U43" s="1069">
        <v>20</v>
      </c>
      <c r="V43" s="1070">
        <v>8.0600000000000005E-2</v>
      </c>
      <c r="W43" s="1071">
        <v>29.102</v>
      </c>
      <c r="X43" s="1071">
        <v>3.34</v>
      </c>
    </row>
    <row r="44" spans="2:24" ht="20.100000000000001" customHeight="1">
      <c r="B44" s="1561" t="s">
        <v>1143</v>
      </c>
      <c r="C44" s="1561"/>
      <c r="D44" s="1561"/>
      <c r="E44" s="1562">
        <f>VLOOKUP($M$3,Q41:X46,4,FALSE)</f>
        <v>0.1668</v>
      </c>
      <c r="F44" s="1562"/>
      <c r="G44" s="1561" t="s">
        <v>1144</v>
      </c>
      <c r="H44" s="1561"/>
      <c r="I44" s="1561"/>
      <c r="J44" s="1561"/>
      <c r="K44" s="1561"/>
      <c r="L44" s="1561"/>
      <c r="M44" s="1562">
        <f>VLOOKUP($M$3,Q41:X46,6,FALSE)</f>
        <v>8.0699999999999994E-2</v>
      </c>
      <c r="N44" s="1562"/>
      <c r="O44" s="1562"/>
      <c r="Q44" s="1072" t="s">
        <v>1101</v>
      </c>
      <c r="R44" s="1072">
        <v>16</v>
      </c>
      <c r="S44" s="1072">
        <f t="shared" ref="S44:X44" si="1">S43</f>
        <v>300</v>
      </c>
      <c r="T44" s="1073">
        <f t="shared" si="1"/>
        <v>0.1749</v>
      </c>
      <c r="U44" s="1072">
        <f t="shared" si="1"/>
        <v>20</v>
      </c>
      <c r="V44" s="1073">
        <f t="shared" si="1"/>
        <v>8.0600000000000005E-2</v>
      </c>
      <c r="W44" s="1074">
        <f t="shared" si="1"/>
        <v>29.102</v>
      </c>
      <c r="X44" s="1074">
        <f t="shared" si="1"/>
        <v>3.34</v>
      </c>
    </row>
    <row r="45" spans="2:24" ht="20.100000000000001" customHeight="1">
      <c r="C45" s="1050" t="s">
        <v>1145</v>
      </c>
      <c r="D45" s="1075">
        <f>VLOOKUP($M$3,Q41:X46,7,FALSE)</f>
        <v>27.283000000000001</v>
      </c>
      <c r="E45" s="1046" t="s">
        <v>1146</v>
      </c>
      <c r="F45" s="1563">
        <f>VLOOKUP($M$3,Q41:X46,8,FALSE)</f>
        <v>3.0489999999999999</v>
      </c>
      <c r="G45" s="1563"/>
      <c r="H45" s="1050" t="s">
        <v>1147</v>
      </c>
      <c r="I45" s="1564" t="s">
        <v>1148</v>
      </c>
      <c r="J45" s="1564"/>
      <c r="K45" s="1564"/>
      <c r="N45" s="1050" t="s">
        <v>1149</v>
      </c>
      <c r="O45" s="1067" t="e">
        <f>ROUNDDOWN(L35/1000,0)</f>
        <v>#NUM!</v>
      </c>
      <c r="P45" s="1047" t="s">
        <v>1117</v>
      </c>
      <c r="Q45" s="1076" t="s">
        <v>1106</v>
      </c>
      <c r="R45" s="1069">
        <v>17</v>
      </c>
      <c r="S45" s="1069">
        <v>300</v>
      </c>
      <c r="T45" s="1070">
        <v>0.1668</v>
      </c>
      <c r="U45" s="1069">
        <v>20</v>
      </c>
      <c r="V45" s="1070">
        <v>8.0699999999999994E-2</v>
      </c>
      <c r="W45" s="1071">
        <v>27.283000000000001</v>
      </c>
      <c r="X45" s="1071">
        <v>3.0489999999999999</v>
      </c>
    </row>
    <row r="46" spans="2:24" ht="20.100000000000001" customHeight="1">
      <c r="B46" s="1047" t="s">
        <v>1150</v>
      </c>
      <c r="C46" s="1047"/>
      <c r="D46" s="1558" t="e">
        <f>+F40</f>
        <v>#NUM!</v>
      </c>
      <c r="E46" s="1558"/>
      <c r="F46" s="1558"/>
      <c r="G46" s="1046" t="s">
        <v>1122</v>
      </c>
      <c r="H46" s="1554" t="e">
        <f>+N40</f>
        <v>#NUM!</v>
      </c>
      <c r="I46" s="1554"/>
      <c r="J46" s="1554"/>
      <c r="K46" s="1046" t="s">
        <v>1104</v>
      </c>
      <c r="L46" s="1556" t="e">
        <f>+D46+H46</f>
        <v>#NUM!</v>
      </c>
      <c r="M46" s="1557"/>
      <c r="N46" s="1557"/>
      <c r="Q46" s="1077" t="s">
        <v>1094</v>
      </c>
      <c r="R46" s="1072">
        <v>17</v>
      </c>
      <c r="S46" s="1072">
        <f t="shared" ref="S46:X46" si="2">S45</f>
        <v>300</v>
      </c>
      <c r="T46" s="1073">
        <f t="shared" si="2"/>
        <v>0.1668</v>
      </c>
      <c r="U46" s="1072">
        <f t="shared" si="2"/>
        <v>20</v>
      </c>
      <c r="V46" s="1073">
        <f t="shared" si="2"/>
        <v>8.0699999999999994E-2</v>
      </c>
      <c r="W46" s="1074">
        <f t="shared" si="2"/>
        <v>27.283000000000001</v>
      </c>
      <c r="X46" s="1074">
        <f t="shared" si="2"/>
        <v>3.0489999999999999</v>
      </c>
    </row>
    <row r="47" spans="2:24" ht="20.100000000000001" customHeight="1">
      <c r="C47" s="1047"/>
      <c r="D47" s="1559" t="s">
        <v>1131</v>
      </c>
      <c r="E47" s="1559"/>
      <c r="F47" s="1559"/>
      <c r="I47" s="1061" t="s">
        <v>1141</v>
      </c>
      <c r="M47" s="1046" t="s">
        <v>1151</v>
      </c>
    </row>
    <row r="48" spans="2:24" ht="20.100000000000001" customHeight="1">
      <c r="C48" s="1047"/>
    </row>
    <row r="49" spans="2:22" ht="20.100000000000001" customHeight="1">
      <c r="B49" s="1068" t="s">
        <v>1152</v>
      </c>
      <c r="C49" s="1047"/>
      <c r="R49" s="1068" t="s">
        <v>1153</v>
      </c>
    </row>
    <row r="50" spans="2:22" ht="20.100000000000001" customHeight="1">
      <c r="C50" s="1047"/>
      <c r="D50" s="1554" t="e">
        <f>+L46</f>
        <v>#NUM!</v>
      </c>
      <c r="E50" s="1554"/>
      <c r="F50" s="1554"/>
      <c r="G50" s="1046" t="s">
        <v>1103</v>
      </c>
      <c r="H50" s="1078">
        <v>0.1</v>
      </c>
      <c r="K50" s="1046" t="s">
        <v>1104</v>
      </c>
      <c r="L50" s="1560" t="e">
        <f>ROUNDDOWN(D50*H50,0)</f>
        <v>#NUM!</v>
      </c>
      <c r="M50" s="1560"/>
      <c r="N50" s="1560"/>
      <c r="R50" s="1050" t="s">
        <v>1154</v>
      </c>
      <c r="S50" s="1553" t="e">
        <f>#REF!</f>
        <v>#REF!</v>
      </c>
      <c r="T50" s="1553"/>
      <c r="V50" s="1079"/>
    </row>
    <row r="51" spans="2:22" ht="20.100000000000001" customHeight="1">
      <c r="C51" s="1047"/>
      <c r="E51" s="1046" t="s">
        <v>1151</v>
      </c>
      <c r="M51" s="1046" t="s">
        <v>1155</v>
      </c>
      <c r="R51" s="1050" t="s">
        <v>1156</v>
      </c>
      <c r="S51" s="1553" t="e">
        <f>#REF!</f>
        <v>#REF!</v>
      </c>
      <c r="T51" s="1553"/>
      <c r="V51" s="1079"/>
    </row>
    <row r="52" spans="2:22" ht="20.100000000000001" customHeight="1">
      <c r="C52" s="1047"/>
      <c r="D52" s="1554" t="e">
        <f>+D50</f>
        <v>#NUM!</v>
      </c>
      <c r="E52" s="1554"/>
      <c r="F52" s="1554"/>
      <c r="G52" s="1046" t="s">
        <v>1122</v>
      </c>
      <c r="H52" s="1554" t="e">
        <f>+L50</f>
        <v>#NUM!</v>
      </c>
      <c r="I52" s="1555"/>
      <c r="J52" s="1555"/>
      <c r="K52" s="1046" t="s">
        <v>1104</v>
      </c>
      <c r="L52" s="1556" t="e">
        <f>+D52+H52</f>
        <v>#NUM!</v>
      </c>
      <c r="M52" s="1557"/>
      <c r="N52" s="1557"/>
      <c r="R52" s="1050" t="s">
        <v>1157</v>
      </c>
      <c r="S52" s="1553" t="e">
        <f>N40</f>
        <v>#NUM!</v>
      </c>
      <c r="T52" s="1553"/>
    </row>
    <row r="53" spans="2:22" ht="22.5" customHeight="1">
      <c r="C53" s="1047"/>
      <c r="E53" s="1046" t="s">
        <v>1151</v>
      </c>
      <c r="I53" s="1046" t="s">
        <v>1155</v>
      </c>
      <c r="M53" s="1046" t="s">
        <v>1158</v>
      </c>
      <c r="R53" s="1047" t="s">
        <v>1159</v>
      </c>
      <c r="S53" s="1552" t="e">
        <f>SUM(S50:T52)</f>
        <v>#REF!</v>
      </c>
      <c r="T53" s="1552"/>
      <c r="U53" s="1080" t="e">
        <f>S53/E3</f>
        <v>#REF!</v>
      </c>
    </row>
  </sheetData>
  <mergeCells count="60">
    <mergeCell ref="D21:F21"/>
    <mergeCell ref="H21:J21"/>
    <mergeCell ref="L21:N21"/>
    <mergeCell ref="B2:C2"/>
    <mergeCell ref="D2:K2"/>
    <mergeCell ref="B3:D3"/>
    <mergeCell ref="E3:G3"/>
    <mergeCell ref="M3:O3"/>
    <mergeCell ref="F8:G8"/>
    <mergeCell ref="I8:J8"/>
    <mergeCell ref="N8:O8"/>
    <mergeCell ref="F9:G9"/>
    <mergeCell ref="N9:O9"/>
    <mergeCell ref="F10:L10"/>
    <mergeCell ref="N10:O10"/>
    <mergeCell ref="N11:O11"/>
    <mergeCell ref="D22:F22"/>
    <mergeCell ref="F26:G26"/>
    <mergeCell ref="I26:J26"/>
    <mergeCell ref="N26:O26"/>
    <mergeCell ref="F27:G27"/>
    <mergeCell ref="H27:J27"/>
    <mergeCell ref="N27:O27"/>
    <mergeCell ref="D35:F35"/>
    <mergeCell ref="H35:J35"/>
    <mergeCell ref="L35:N35"/>
    <mergeCell ref="D36:F36"/>
    <mergeCell ref="Q39:Q40"/>
    <mergeCell ref="S39:T39"/>
    <mergeCell ref="U39:V39"/>
    <mergeCell ref="W39:X39"/>
    <mergeCell ref="F40:G40"/>
    <mergeCell ref="I40:J40"/>
    <mergeCell ref="N40:O40"/>
    <mergeCell ref="R39:R40"/>
    <mergeCell ref="F41:G41"/>
    <mergeCell ref="N41:O41"/>
    <mergeCell ref="B43:D43"/>
    <mergeCell ref="E43:F43"/>
    <mergeCell ref="G43:L43"/>
    <mergeCell ref="M43:O43"/>
    <mergeCell ref="B44:D44"/>
    <mergeCell ref="E44:F44"/>
    <mergeCell ref="G44:L44"/>
    <mergeCell ref="M44:O44"/>
    <mergeCell ref="F45:G45"/>
    <mergeCell ref="I45:K45"/>
    <mergeCell ref="D46:F46"/>
    <mergeCell ref="H46:J46"/>
    <mergeCell ref="L46:N46"/>
    <mergeCell ref="D47:F47"/>
    <mergeCell ref="D50:F50"/>
    <mergeCell ref="L50:N50"/>
    <mergeCell ref="S53:T53"/>
    <mergeCell ref="S50:T50"/>
    <mergeCell ref="S51:T51"/>
    <mergeCell ref="D52:F52"/>
    <mergeCell ref="H52:J52"/>
    <mergeCell ref="L52:N52"/>
    <mergeCell ref="S52:T52"/>
  </mergeCells>
  <phoneticPr fontId="2"/>
  <dataValidations count="1">
    <dataValidation type="list" allowBlank="1" showInputMessage="1" showErrorMessage="1" sqref="M3:O3 JI3:JK3 TE3:TG3 ADA3:ADC3 AMW3:AMY3 AWS3:AWU3 BGO3:BGQ3 BQK3:BQM3 CAG3:CAI3 CKC3:CKE3 CTY3:CUA3 DDU3:DDW3 DNQ3:DNS3 DXM3:DXO3 EHI3:EHK3 ERE3:ERG3 FBA3:FBC3 FKW3:FKY3 FUS3:FUU3 GEO3:GEQ3 GOK3:GOM3 GYG3:GYI3 HIC3:HIE3 HRY3:HSA3 IBU3:IBW3 ILQ3:ILS3 IVM3:IVO3 JFI3:JFK3 JPE3:JPG3 JZA3:JZC3 KIW3:KIY3 KSS3:KSU3 LCO3:LCQ3 LMK3:LMM3 LWG3:LWI3 MGC3:MGE3 MPY3:MQA3 MZU3:MZW3 NJQ3:NJS3 NTM3:NTO3 ODI3:ODK3 ONE3:ONG3 OXA3:OXC3 PGW3:PGY3 PQS3:PQU3 QAO3:QAQ3 QKK3:QKM3 QUG3:QUI3 REC3:REE3 RNY3:ROA3 RXU3:RXW3 SHQ3:SHS3 SRM3:SRO3 TBI3:TBK3 TLE3:TLG3 TVA3:TVC3 UEW3:UEY3 UOS3:UOU3 UYO3:UYQ3 VIK3:VIM3 VSG3:VSI3 WCC3:WCE3 WLY3:WMA3 WVU3:WVW3 M65539:O65539 JI65539:JK65539 TE65539:TG65539 ADA65539:ADC65539 AMW65539:AMY65539 AWS65539:AWU65539 BGO65539:BGQ65539 BQK65539:BQM65539 CAG65539:CAI65539 CKC65539:CKE65539 CTY65539:CUA65539 DDU65539:DDW65539 DNQ65539:DNS65539 DXM65539:DXO65539 EHI65539:EHK65539 ERE65539:ERG65539 FBA65539:FBC65539 FKW65539:FKY65539 FUS65539:FUU65539 GEO65539:GEQ65539 GOK65539:GOM65539 GYG65539:GYI65539 HIC65539:HIE65539 HRY65539:HSA65539 IBU65539:IBW65539 ILQ65539:ILS65539 IVM65539:IVO65539 JFI65539:JFK65539 JPE65539:JPG65539 JZA65539:JZC65539 KIW65539:KIY65539 KSS65539:KSU65539 LCO65539:LCQ65539 LMK65539:LMM65539 LWG65539:LWI65539 MGC65539:MGE65539 MPY65539:MQA65539 MZU65539:MZW65539 NJQ65539:NJS65539 NTM65539:NTO65539 ODI65539:ODK65539 ONE65539:ONG65539 OXA65539:OXC65539 PGW65539:PGY65539 PQS65539:PQU65539 QAO65539:QAQ65539 QKK65539:QKM65539 QUG65539:QUI65539 REC65539:REE65539 RNY65539:ROA65539 RXU65539:RXW65539 SHQ65539:SHS65539 SRM65539:SRO65539 TBI65539:TBK65539 TLE65539:TLG65539 TVA65539:TVC65539 UEW65539:UEY65539 UOS65539:UOU65539 UYO65539:UYQ65539 VIK65539:VIM65539 VSG65539:VSI65539 WCC65539:WCE65539 WLY65539:WMA65539 WVU65539:WVW65539 M131075:O131075 JI131075:JK131075 TE131075:TG131075 ADA131075:ADC131075 AMW131075:AMY131075 AWS131075:AWU131075 BGO131075:BGQ131075 BQK131075:BQM131075 CAG131075:CAI131075 CKC131075:CKE131075 CTY131075:CUA131075 DDU131075:DDW131075 DNQ131075:DNS131075 DXM131075:DXO131075 EHI131075:EHK131075 ERE131075:ERG131075 FBA131075:FBC131075 FKW131075:FKY131075 FUS131075:FUU131075 GEO131075:GEQ131075 GOK131075:GOM131075 GYG131075:GYI131075 HIC131075:HIE131075 HRY131075:HSA131075 IBU131075:IBW131075 ILQ131075:ILS131075 IVM131075:IVO131075 JFI131075:JFK131075 JPE131075:JPG131075 JZA131075:JZC131075 KIW131075:KIY131075 KSS131075:KSU131075 LCO131075:LCQ131075 LMK131075:LMM131075 LWG131075:LWI131075 MGC131075:MGE131075 MPY131075:MQA131075 MZU131075:MZW131075 NJQ131075:NJS131075 NTM131075:NTO131075 ODI131075:ODK131075 ONE131075:ONG131075 OXA131075:OXC131075 PGW131075:PGY131075 PQS131075:PQU131075 QAO131075:QAQ131075 QKK131075:QKM131075 QUG131075:QUI131075 REC131075:REE131075 RNY131075:ROA131075 RXU131075:RXW131075 SHQ131075:SHS131075 SRM131075:SRO131075 TBI131075:TBK131075 TLE131075:TLG131075 TVA131075:TVC131075 UEW131075:UEY131075 UOS131075:UOU131075 UYO131075:UYQ131075 VIK131075:VIM131075 VSG131075:VSI131075 WCC131075:WCE131075 WLY131075:WMA131075 WVU131075:WVW131075 M196611:O196611 JI196611:JK196611 TE196611:TG196611 ADA196611:ADC196611 AMW196611:AMY196611 AWS196611:AWU196611 BGO196611:BGQ196611 BQK196611:BQM196611 CAG196611:CAI196611 CKC196611:CKE196611 CTY196611:CUA196611 DDU196611:DDW196611 DNQ196611:DNS196611 DXM196611:DXO196611 EHI196611:EHK196611 ERE196611:ERG196611 FBA196611:FBC196611 FKW196611:FKY196611 FUS196611:FUU196611 GEO196611:GEQ196611 GOK196611:GOM196611 GYG196611:GYI196611 HIC196611:HIE196611 HRY196611:HSA196611 IBU196611:IBW196611 ILQ196611:ILS196611 IVM196611:IVO196611 JFI196611:JFK196611 JPE196611:JPG196611 JZA196611:JZC196611 KIW196611:KIY196611 KSS196611:KSU196611 LCO196611:LCQ196611 LMK196611:LMM196611 LWG196611:LWI196611 MGC196611:MGE196611 MPY196611:MQA196611 MZU196611:MZW196611 NJQ196611:NJS196611 NTM196611:NTO196611 ODI196611:ODK196611 ONE196611:ONG196611 OXA196611:OXC196611 PGW196611:PGY196611 PQS196611:PQU196611 QAO196611:QAQ196611 QKK196611:QKM196611 QUG196611:QUI196611 REC196611:REE196611 RNY196611:ROA196611 RXU196611:RXW196611 SHQ196611:SHS196611 SRM196611:SRO196611 TBI196611:TBK196611 TLE196611:TLG196611 TVA196611:TVC196611 UEW196611:UEY196611 UOS196611:UOU196611 UYO196611:UYQ196611 VIK196611:VIM196611 VSG196611:VSI196611 WCC196611:WCE196611 WLY196611:WMA196611 WVU196611:WVW196611 M262147:O262147 JI262147:JK262147 TE262147:TG262147 ADA262147:ADC262147 AMW262147:AMY262147 AWS262147:AWU262147 BGO262147:BGQ262147 BQK262147:BQM262147 CAG262147:CAI262147 CKC262147:CKE262147 CTY262147:CUA262147 DDU262147:DDW262147 DNQ262147:DNS262147 DXM262147:DXO262147 EHI262147:EHK262147 ERE262147:ERG262147 FBA262147:FBC262147 FKW262147:FKY262147 FUS262147:FUU262147 GEO262147:GEQ262147 GOK262147:GOM262147 GYG262147:GYI262147 HIC262147:HIE262147 HRY262147:HSA262147 IBU262147:IBW262147 ILQ262147:ILS262147 IVM262147:IVO262147 JFI262147:JFK262147 JPE262147:JPG262147 JZA262147:JZC262147 KIW262147:KIY262147 KSS262147:KSU262147 LCO262147:LCQ262147 LMK262147:LMM262147 LWG262147:LWI262147 MGC262147:MGE262147 MPY262147:MQA262147 MZU262147:MZW262147 NJQ262147:NJS262147 NTM262147:NTO262147 ODI262147:ODK262147 ONE262147:ONG262147 OXA262147:OXC262147 PGW262147:PGY262147 PQS262147:PQU262147 QAO262147:QAQ262147 QKK262147:QKM262147 QUG262147:QUI262147 REC262147:REE262147 RNY262147:ROA262147 RXU262147:RXW262147 SHQ262147:SHS262147 SRM262147:SRO262147 TBI262147:TBK262147 TLE262147:TLG262147 TVA262147:TVC262147 UEW262147:UEY262147 UOS262147:UOU262147 UYO262147:UYQ262147 VIK262147:VIM262147 VSG262147:VSI262147 WCC262147:WCE262147 WLY262147:WMA262147 WVU262147:WVW262147 M327683:O327683 JI327683:JK327683 TE327683:TG327683 ADA327683:ADC327683 AMW327683:AMY327683 AWS327683:AWU327683 BGO327683:BGQ327683 BQK327683:BQM327683 CAG327683:CAI327683 CKC327683:CKE327683 CTY327683:CUA327683 DDU327683:DDW327683 DNQ327683:DNS327683 DXM327683:DXO327683 EHI327683:EHK327683 ERE327683:ERG327683 FBA327683:FBC327683 FKW327683:FKY327683 FUS327683:FUU327683 GEO327683:GEQ327683 GOK327683:GOM327683 GYG327683:GYI327683 HIC327683:HIE327683 HRY327683:HSA327683 IBU327683:IBW327683 ILQ327683:ILS327683 IVM327683:IVO327683 JFI327683:JFK327683 JPE327683:JPG327683 JZA327683:JZC327683 KIW327683:KIY327683 KSS327683:KSU327683 LCO327683:LCQ327683 LMK327683:LMM327683 LWG327683:LWI327683 MGC327683:MGE327683 MPY327683:MQA327683 MZU327683:MZW327683 NJQ327683:NJS327683 NTM327683:NTO327683 ODI327683:ODK327683 ONE327683:ONG327683 OXA327683:OXC327683 PGW327683:PGY327683 PQS327683:PQU327683 QAO327683:QAQ327683 QKK327683:QKM327683 QUG327683:QUI327683 REC327683:REE327683 RNY327683:ROA327683 RXU327683:RXW327683 SHQ327683:SHS327683 SRM327683:SRO327683 TBI327683:TBK327683 TLE327683:TLG327683 TVA327683:TVC327683 UEW327683:UEY327683 UOS327683:UOU327683 UYO327683:UYQ327683 VIK327683:VIM327683 VSG327683:VSI327683 WCC327683:WCE327683 WLY327683:WMA327683 WVU327683:WVW327683 M393219:O393219 JI393219:JK393219 TE393219:TG393219 ADA393219:ADC393219 AMW393219:AMY393219 AWS393219:AWU393219 BGO393219:BGQ393219 BQK393219:BQM393219 CAG393219:CAI393219 CKC393219:CKE393219 CTY393219:CUA393219 DDU393219:DDW393219 DNQ393219:DNS393219 DXM393219:DXO393219 EHI393219:EHK393219 ERE393219:ERG393219 FBA393219:FBC393219 FKW393219:FKY393219 FUS393219:FUU393219 GEO393219:GEQ393219 GOK393219:GOM393219 GYG393219:GYI393219 HIC393219:HIE393219 HRY393219:HSA393219 IBU393219:IBW393219 ILQ393219:ILS393219 IVM393219:IVO393219 JFI393219:JFK393219 JPE393219:JPG393219 JZA393219:JZC393219 KIW393219:KIY393219 KSS393219:KSU393219 LCO393219:LCQ393219 LMK393219:LMM393219 LWG393219:LWI393219 MGC393219:MGE393219 MPY393219:MQA393219 MZU393219:MZW393219 NJQ393219:NJS393219 NTM393219:NTO393219 ODI393219:ODK393219 ONE393219:ONG393219 OXA393219:OXC393219 PGW393219:PGY393219 PQS393219:PQU393219 QAO393219:QAQ393219 QKK393219:QKM393219 QUG393219:QUI393219 REC393219:REE393219 RNY393219:ROA393219 RXU393219:RXW393219 SHQ393219:SHS393219 SRM393219:SRO393219 TBI393219:TBK393219 TLE393219:TLG393219 TVA393219:TVC393219 UEW393219:UEY393219 UOS393219:UOU393219 UYO393219:UYQ393219 VIK393219:VIM393219 VSG393219:VSI393219 WCC393219:WCE393219 WLY393219:WMA393219 WVU393219:WVW393219 M458755:O458755 JI458755:JK458755 TE458755:TG458755 ADA458755:ADC458755 AMW458755:AMY458755 AWS458755:AWU458755 BGO458755:BGQ458755 BQK458755:BQM458755 CAG458755:CAI458755 CKC458755:CKE458755 CTY458755:CUA458755 DDU458755:DDW458755 DNQ458755:DNS458755 DXM458755:DXO458755 EHI458755:EHK458755 ERE458755:ERG458755 FBA458755:FBC458755 FKW458755:FKY458755 FUS458755:FUU458755 GEO458755:GEQ458755 GOK458755:GOM458755 GYG458755:GYI458755 HIC458755:HIE458755 HRY458755:HSA458755 IBU458755:IBW458755 ILQ458755:ILS458755 IVM458755:IVO458755 JFI458755:JFK458755 JPE458755:JPG458755 JZA458755:JZC458755 KIW458755:KIY458755 KSS458755:KSU458755 LCO458755:LCQ458755 LMK458755:LMM458755 LWG458755:LWI458755 MGC458755:MGE458755 MPY458755:MQA458755 MZU458755:MZW458755 NJQ458755:NJS458755 NTM458755:NTO458755 ODI458755:ODK458755 ONE458755:ONG458755 OXA458755:OXC458755 PGW458755:PGY458755 PQS458755:PQU458755 QAO458755:QAQ458755 QKK458755:QKM458755 QUG458755:QUI458755 REC458755:REE458755 RNY458755:ROA458755 RXU458755:RXW458755 SHQ458755:SHS458755 SRM458755:SRO458755 TBI458755:TBK458755 TLE458755:TLG458755 TVA458755:TVC458755 UEW458755:UEY458755 UOS458755:UOU458755 UYO458755:UYQ458755 VIK458755:VIM458755 VSG458755:VSI458755 WCC458755:WCE458755 WLY458755:WMA458755 WVU458755:WVW458755 M524291:O524291 JI524291:JK524291 TE524291:TG524291 ADA524291:ADC524291 AMW524291:AMY524291 AWS524291:AWU524291 BGO524291:BGQ524291 BQK524291:BQM524291 CAG524291:CAI524291 CKC524291:CKE524291 CTY524291:CUA524291 DDU524291:DDW524291 DNQ524291:DNS524291 DXM524291:DXO524291 EHI524291:EHK524291 ERE524291:ERG524291 FBA524291:FBC524291 FKW524291:FKY524291 FUS524291:FUU524291 GEO524291:GEQ524291 GOK524291:GOM524291 GYG524291:GYI524291 HIC524291:HIE524291 HRY524291:HSA524291 IBU524291:IBW524291 ILQ524291:ILS524291 IVM524291:IVO524291 JFI524291:JFK524291 JPE524291:JPG524291 JZA524291:JZC524291 KIW524291:KIY524291 KSS524291:KSU524291 LCO524291:LCQ524291 LMK524291:LMM524291 LWG524291:LWI524291 MGC524291:MGE524291 MPY524291:MQA524291 MZU524291:MZW524291 NJQ524291:NJS524291 NTM524291:NTO524291 ODI524291:ODK524291 ONE524291:ONG524291 OXA524291:OXC524291 PGW524291:PGY524291 PQS524291:PQU524291 QAO524291:QAQ524291 QKK524291:QKM524291 QUG524291:QUI524291 REC524291:REE524291 RNY524291:ROA524291 RXU524291:RXW524291 SHQ524291:SHS524291 SRM524291:SRO524291 TBI524291:TBK524291 TLE524291:TLG524291 TVA524291:TVC524291 UEW524291:UEY524291 UOS524291:UOU524291 UYO524291:UYQ524291 VIK524291:VIM524291 VSG524291:VSI524291 WCC524291:WCE524291 WLY524291:WMA524291 WVU524291:WVW524291 M589827:O589827 JI589827:JK589827 TE589827:TG589827 ADA589827:ADC589827 AMW589827:AMY589827 AWS589827:AWU589827 BGO589827:BGQ589827 BQK589827:BQM589827 CAG589827:CAI589827 CKC589827:CKE589827 CTY589827:CUA589827 DDU589827:DDW589827 DNQ589827:DNS589827 DXM589827:DXO589827 EHI589827:EHK589827 ERE589827:ERG589827 FBA589827:FBC589827 FKW589827:FKY589827 FUS589827:FUU589827 GEO589827:GEQ589827 GOK589827:GOM589827 GYG589827:GYI589827 HIC589827:HIE589827 HRY589827:HSA589827 IBU589827:IBW589827 ILQ589827:ILS589827 IVM589827:IVO589827 JFI589827:JFK589827 JPE589827:JPG589827 JZA589827:JZC589827 KIW589827:KIY589827 KSS589827:KSU589827 LCO589827:LCQ589827 LMK589827:LMM589827 LWG589827:LWI589827 MGC589827:MGE589827 MPY589827:MQA589827 MZU589827:MZW589827 NJQ589827:NJS589827 NTM589827:NTO589827 ODI589827:ODK589827 ONE589827:ONG589827 OXA589827:OXC589827 PGW589827:PGY589827 PQS589827:PQU589827 QAO589827:QAQ589827 QKK589827:QKM589827 QUG589827:QUI589827 REC589827:REE589827 RNY589827:ROA589827 RXU589827:RXW589827 SHQ589827:SHS589827 SRM589827:SRO589827 TBI589827:TBK589827 TLE589827:TLG589827 TVA589827:TVC589827 UEW589827:UEY589827 UOS589827:UOU589827 UYO589827:UYQ589827 VIK589827:VIM589827 VSG589827:VSI589827 WCC589827:WCE589827 WLY589827:WMA589827 WVU589827:WVW589827 M655363:O655363 JI655363:JK655363 TE655363:TG655363 ADA655363:ADC655363 AMW655363:AMY655363 AWS655363:AWU655363 BGO655363:BGQ655363 BQK655363:BQM655363 CAG655363:CAI655363 CKC655363:CKE655363 CTY655363:CUA655363 DDU655363:DDW655363 DNQ655363:DNS655363 DXM655363:DXO655363 EHI655363:EHK655363 ERE655363:ERG655363 FBA655363:FBC655363 FKW655363:FKY655363 FUS655363:FUU655363 GEO655363:GEQ655363 GOK655363:GOM655363 GYG655363:GYI655363 HIC655363:HIE655363 HRY655363:HSA655363 IBU655363:IBW655363 ILQ655363:ILS655363 IVM655363:IVO655363 JFI655363:JFK655363 JPE655363:JPG655363 JZA655363:JZC655363 KIW655363:KIY655363 KSS655363:KSU655363 LCO655363:LCQ655363 LMK655363:LMM655363 LWG655363:LWI655363 MGC655363:MGE655363 MPY655363:MQA655363 MZU655363:MZW655363 NJQ655363:NJS655363 NTM655363:NTO655363 ODI655363:ODK655363 ONE655363:ONG655363 OXA655363:OXC655363 PGW655363:PGY655363 PQS655363:PQU655363 QAO655363:QAQ655363 QKK655363:QKM655363 QUG655363:QUI655363 REC655363:REE655363 RNY655363:ROA655363 RXU655363:RXW655363 SHQ655363:SHS655363 SRM655363:SRO655363 TBI655363:TBK655363 TLE655363:TLG655363 TVA655363:TVC655363 UEW655363:UEY655363 UOS655363:UOU655363 UYO655363:UYQ655363 VIK655363:VIM655363 VSG655363:VSI655363 WCC655363:WCE655363 WLY655363:WMA655363 WVU655363:WVW655363 M720899:O720899 JI720899:JK720899 TE720899:TG720899 ADA720899:ADC720899 AMW720899:AMY720899 AWS720899:AWU720899 BGO720899:BGQ720899 BQK720899:BQM720899 CAG720899:CAI720899 CKC720899:CKE720899 CTY720899:CUA720899 DDU720899:DDW720899 DNQ720899:DNS720899 DXM720899:DXO720899 EHI720899:EHK720899 ERE720899:ERG720899 FBA720899:FBC720899 FKW720899:FKY720899 FUS720899:FUU720899 GEO720899:GEQ720899 GOK720899:GOM720899 GYG720899:GYI720899 HIC720899:HIE720899 HRY720899:HSA720899 IBU720899:IBW720899 ILQ720899:ILS720899 IVM720899:IVO720899 JFI720899:JFK720899 JPE720899:JPG720899 JZA720899:JZC720899 KIW720899:KIY720899 KSS720899:KSU720899 LCO720899:LCQ720899 LMK720899:LMM720899 LWG720899:LWI720899 MGC720899:MGE720899 MPY720899:MQA720899 MZU720899:MZW720899 NJQ720899:NJS720899 NTM720899:NTO720899 ODI720899:ODK720899 ONE720899:ONG720899 OXA720899:OXC720899 PGW720899:PGY720899 PQS720899:PQU720899 QAO720899:QAQ720899 QKK720899:QKM720899 QUG720899:QUI720899 REC720899:REE720899 RNY720899:ROA720899 RXU720899:RXW720899 SHQ720899:SHS720899 SRM720899:SRO720899 TBI720899:TBK720899 TLE720899:TLG720899 TVA720899:TVC720899 UEW720899:UEY720899 UOS720899:UOU720899 UYO720899:UYQ720899 VIK720899:VIM720899 VSG720899:VSI720899 WCC720899:WCE720899 WLY720899:WMA720899 WVU720899:WVW720899 M786435:O786435 JI786435:JK786435 TE786435:TG786435 ADA786435:ADC786435 AMW786435:AMY786435 AWS786435:AWU786435 BGO786435:BGQ786435 BQK786435:BQM786435 CAG786435:CAI786435 CKC786435:CKE786435 CTY786435:CUA786435 DDU786435:DDW786435 DNQ786435:DNS786435 DXM786435:DXO786435 EHI786435:EHK786435 ERE786435:ERG786435 FBA786435:FBC786435 FKW786435:FKY786435 FUS786435:FUU786435 GEO786435:GEQ786435 GOK786435:GOM786435 GYG786435:GYI786435 HIC786435:HIE786435 HRY786435:HSA786435 IBU786435:IBW786435 ILQ786435:ILS786435 IVM786435:IVO786435 JFI786435:JFK786435 JPE786435:JPG786435 JZA786435:JZC786435 KIW786435:KIY786435 KSS786435:KSU786435 LCO786435:LCQ786435 LMK786435:LMM786435 LWG786435:LWI786435 MGC786435:MGE786435 MPY786435:MQA786435 MZU786435:MZW786435 NJQ786435:NJS786435 NTM786435:NTO786435 ODI786435:ODK786435 ONE786435:ONG786435 OXA786435:OXC786435 PGW786435:PGY786435 PQS786435:PQU786435 QAO786435:QAQ786435 QKK786435:QKM786435 QUG786435:QUI786435 REC786435:REE786435 RNY786435:ROA786435 RXU786435:RXW786435 SHQ786435:SHS786435 SRM786435:SRO786435 TBI786435:TBK786435 TLE786435:TLG786435 TVA786435:TVC786435 UEW786435:UEY786435 UOS786435:UOU786435 UYO786435:UYQ786435 VIK786435:VIM786435 VSG786435:VSI786435 WCC786435:WCE786435 WLY786435:WMA786435 WVU786435:WVW786435 M851971:O851971 JI851971:JK851971 TE851971:TG851971 ADA851971:ADC851971 AMW851971:AMY851971 AWS851971:AWU851971 BGO851971:BGQ851971 BQK851971:BQM851971 CAG851971:CAI851971 CKC851971:CKE851971 CTY851971:CUA851971 DDU851971:DDW851971 DNQ851971:DNS851971 DXM851971:DXO851971 EHI851971:EHK851971 ERE851971:ERG851971 FBA851971:FBC851971 FKW851971:FKY851971 FUS851971:FUU851971 GEO851971:GEQ851971 GOK851971:GOM851971 GYG851971:GYI851971 HIC851971:HIE851971 HRY851971:HSA851971 IBU851971:IBW851971 ILQ851971:ILS851971 IVM851971:IVO851971 JFI851971:JFK851971 JPE851971:JPG851971 JZA851971:JZC851971 KIW851971:KIY851971 KSS851971:KSU851971 LCO851971:LCQ851971 LMK851971:LMM851971 LWG851971:LWI851971 MGC851971:MGE851971 MPY851971:MQA851971 MZU851971:MZW851971 NJQ851971:NJS851971 NTM851971:NTO851971 ODI851971:ODK851971 ONE851971:ONG851971 OXA851971:OXC851971 PGW851971:PGY851971 PQS851971:PQU851971 QAO851971:QAQ851971 QKK851971:QKM851971 QUG851971:QUI851971 REC851971:REE851971 RNY851971:ROA851971 RXU851971:RXW851971 SHQ851971:SHS851971 SRM851971:SRO851971 TBI851971:TBK851971 TLE851971:TLG851971 TVA851971:TVC851971 UEW851971:UEY851971 UOS851971:UOU851971 UYO851971:UYQ851971 VIK851971:VIM851971 VSG851971:VSI851971 WCC851971:WCE851971 WLY851971:WMA851971 WVU851971:WVW851971 M917507:O917507 JI917507:JK917507 TE917507:TG917507 ADA917507:ADC917507 AMW917507:AMY917507 AWS917507:AWU917507 BGO917507:BGQ917507 BQK917507:BQM917507 CAG917507:CAI917507 CKC917507:CKE917507 CTY917507:CUA917507 DDU917507:DDW917507 DNQ917507:DNS917507 DXM917507:DXO917507 EHI917507:EHK917507 ERE917507:ERG917507 FBA917507:FBC917507 FKW917507:FKY917507 FUS917507:FUU917507 GEO917507:GEQ917507 GOK917507:GOM917507 GYG917507:GYI917507 HIC917507:HIE917507 HRY917507:HSA917507 IBU917507:IBW917507 ILQ917507:ILS917507 IVM917507:IVO917507 JFI917507:JFK917507 JPE917507:JPG917507 JZA917507:JZC917507 KIW917507:KIY917507 KSS917507:KSU917507 LCO917507:LCQ917507 LMK917507:LMM917507 LWG917507:LWI917507 MGC917507:MGE917507 MPY917507:MQA917507 MZU917507:MZW917507 NJQ917507:NJS917507 NTM917507:NTO917507 ODI917507:ODK917507 ONE917507:ONG917507 OXA917507:OXC917507 PGW917507:PGY917507 PQS917507:PQU917507 QAO917507:QAQ917507 QKK917507:QKM917507 QUG917507:QUI917507 REC917507:REE917507 RNY917507:ROA917507 RXU917507:RXW917507 SHQ917507:SHS917507 SRM917507:SRO917507 TBI917507:TBK917507 TLE917507:TLG917507 TVA917507:TVC917507 UEW917507:UEY917507 UOS917507:UOU917507 UYO917507:UYQ917507 VIK917507:VIM917507 VSG917507:VSI917507 WCC917507:WCE917507 WLY917507:WMA917507 WVU917507:WVW917507 M983043:O983043 JI983043:JK983043 TE983043:TG983043 ADA983043:ADC983043 AMW983043:AMY983043 AWS983043:AWU983043 BGO983043:BGQ983043 BQK983043:BQM983043 CAG983043:CAI983043 CKC983043:CKE983043 CTY983043:CUA983043 DDU983043:DDW983043 DNQ983043:DNS983043 DXM983043:DXO983043 EHI983043:EHK983043 ERE983043:ERG983043 FBA983043:FBC983043 FKW983043:FKY983043 FUS983043:FUU983043 GEO983043:GEQ983043 GOK983043:GOM983043 GYG983043:GYI983043 HIC983043:HIE983043 HRY983043:HSA983043 IBU983043:IBW983043 ILQ983043:ILS983043 IVM983043:IVO983043 JFI983043:JFK983043 JPE983043:JPG983043 JZA983043:JZC983043 KIW983043:KIY983043 KSS983043:KSU983043 LCO983043:LCQ983043 LMK983043:LMM983043 LWG983043:LWI983043 MGC983043:MGE983043 MPY983043:MQA983043 MZU983043:MZW983043 NJQ983043:NJS983043 NTM983043:NTO983043 ODI983043:ODK983043 ONE983043:ONG983043 OXA983043:OXC983043 PGW983043:PGY983043 PQS983043:PQU983043 QAO983043:QAQ983043 QKK983043:QKM983043 QUG983043:QUI983043 REC983043:REE983043 RNY983043:ROA983043 RXU983043:RXW983043 SHQ983043:SHS983043 SRM983043:SRO983043 TBI983043:TBK983043 TLE983043:TLG983043 TVA983043:TVC983043 UEW983043:UEY983043 UOS983043:UOU983043 UYO983043:UYQ983043 VIK983043:VIM983043 VSG983043:VSI983043 WCC983043:WCE983043 WLY983043:WMA983043 WVU983043:WVW983043" xr:uid="{3FE81FA4-7538-4EA6-9093-CA9F64ED86E9}">
      <formula1>$Q$3:$Q$53</formula1>
    </dataValidation>
  </dataValidations>
  <printOptions horizontalCentered="1"/>
  <pageMargins left="0.78740157480314965" right="0.19685039370078741" top="0.39370078740157483" bottom="0.19685039370078741" header="0.51181102362204722" footer="0.19685039370078741"/>
  <pageSetup paperSize="9" scale="89" orientation="portrait" blackAndWhite="1" r:id="rId1"/>
  <headerFooter alignWithMargins="0"/>
  <colBreaks count="1" manualBreakCount="1">
    <brk id="1" max="46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2"/>
  <sheetViews>
    <sheetView tabSelected="1" view="pageBreakPreview" zoomScaleNormal="100" zoomScaleSheetLayoutView="100" workbookViewId="0">
      <selection activeCell="G8" sqref="G8"/>
    </sheetView>
  </sheetViews>
  <sheetFormatPr defaultColWidth="10.625" defaultRowHeight="17.25" customHeight="1"/>
  <cols>
    <col min="1" max="2" width="5.625" style="218" customWidth="1"/>
    <col min="3" max="3" width="7.625" style="218" customWidth="1"/>
    <col min="4" max="4" width="32.625" style="218" customWidth="1"/>
    <col min="5" max="5" width="24.625" style="218" customWidth="1"/>
    <col min="6" max="6" width="13.625" style="218" customWidth="1"/>
    <col min="7" max="7" width="32.625" style="219" customWidth="1"/>
    <col min="8" max="8" width="5.625" style="218" customWidth="1"/>
    <col min="9" max="9" width="10.625" style="218"/>
    <col min="10" max="10" width="16.75" style="218" bestFit="1" customWidth="1"/>
    <col min="11" max="16384" width="10.625" style="218"/>
  </cols>
  <sheetData>
    <row r="1" spans="1:10" ht="17.25" customHeight="1">
      <c r="G1" s="218"/>
    </row>
    <row r="2" spans="1:10" ht="17.25" customHeight="1" thickBot="1">
      <c r="A2" s="249">
        <v>1</v>
      </c>
      <c r="B2" s="221"/>
      <c r="C2" s="221"/>
      <c r="D2" s="221"/>
      <c r="E2" s="221"/>
      <c r="F2" s="221"/>
      <c r="G2" s="248">
        <f ca="1">TODAY()</f>
        <v>45509</v>
      </c>
      <c r="H2" s="221"/>
    </row>
    <row r="3" spans="1:10" ht="17.25" customHeight="1">
      <c r="B3" s="413"/>
      <c r="C3" s="414"/>
      <c r="D3" s="414"/>
      <c r="E3" s="414"/>
      <c r="F3" s="414"/>
      <c r="G3" s="414"/>
      <c r="H3" s="247"/>
    </row>
    <row r="4" spans="1:10" ht="17.25" customHeight="1">
      <c r="B4" s="227"/>
      <c r="G4" s="402"/>
      <c r="H4" s="237"/>
    </row>
    <row r="5" spans="1:10" ht="44.25" customHeight="1">
      <c r="B5" s="227"/>
      <c r="D5" s="246" t="s">
        <v>157</v>
      </c>
      <c r="E5" s="246"/>
      <c r="F5" s="246"/>
      <c r="H5" s="237"/>
    </row>
    <row r="6" spans="1:10" ht="17.25" customHeight="1">
      <c r="B6" s="227"/>
      <c r="G6" s="218"/>
      <c r="H6" s="237"/>
    </row>
    <row r="7" spans="1:10" ht="17.25" customHeight="1">
      <c r="B7" s="227"/>
      <c r="G7" s="238" t="s">
        <v>2279</v>
      </c>
      <c r="H7" s="237"/>
    </row>
    <row r="8" spans="1:10" ht="17.25" customHeight="1">
      <c r="B8" s="227"/>
      <c r="G8" s="245" t="s">
        <v>815</v>
      </c>
      <c r="H8" s="237"/>
    </row>
    <row r="9" spans="1:10" ht="17.25" customHeight="1">
      <c r="B9" s="227"/>
      <c r="G9" s="218"/>
      <c r="H9" s="237"/>
    </row>
    <row r="10" spans="1:10" ht="17.25" customHeight="1">
      <c r="B10" s="227"/>
      <c r="G10" s="218"/>
      <c r="H10" s="237"/>
    </row>
    <row r="11" spans="1:10" ht="17.25" customHeight="1">
      <c r="B11" s="227"/>
      <c r="C11" s="238"/>
      <c r="D11" s="238" t="s">
        <v>156</v>
      </c>
      <c r="E11" s="238" t="s">
        <v>2278</v>
      </c>
      <c r="F11" s="238"/>
      <c r="G11" s="238"/>
      <c r="H11" s="237"/>
    </row>
    <row r="12" spans="1:10" ht="17.25" customHeight="1">
      <c r="B12" s="227"/>
      <c r="E12" s="244"/>
      <c r="G12" s="218"/>
      <c r="H12" s="237"/>
    </row>
    <row r="13" spans="1:10" ht="17.25" customHeight="1">
      <c r="B13" s="227"/>
      <c r="C13" s="238"/>
      <c r="D13" s="243" t="s">
        <v>155</v>
      </c>
      <c r="E13" s="242">
        <f>G61</f>
        <v>0</v>
      </c>
      <c r="F13" s="238" t="s">
        <v>154</v>
      </c>
      <c r="G13" s="238"/>
      <c r="H13" s="237"/>
    </row>
    <row r="14" spans="1:10" ht="17.25" customHeight="1">
      <c r="B14" s="227"/>
      <c r="C14" s="239"/>
      <c r="D14" s="241"/>
      <c r="E14" s="240"/>
      <c r="F14" s="239"/>
      <c r="G14" s="239"/>
      <c r="H14" s="237"/>
    </row>
    <row r="15" spans="1:10" ht="17.25" customHeight="1">
      <c r="B15" s="227"/>
      <c r="C15" s="238"/>
      <c r="D15" s="238"/>
      <c r="E15" s="238"/>
      <c r="F15" s="238"/>
      <c r="G15" s="238"/>
      <c r="H15" s="237"/>
    </row>
    <row r="16" spans="1:10" ht="17.25" customHeight="1">
      <c r="B16" s="227"/>
      <c r="C16" s="230"/>
      <c r="D16" s="230"/>
      <c r="E16" s="230"/>
      <c r="F16" s="230"/>
      <c r="G16" s="230"/>
      <c r="H16" s="223"/>
      <c r="J16" s="277"/>
    </row>
    <row r="17" spans="2:8" ht="17.25" customHeight="1">
      <c r="B17" s="227"/>
      <c r="C17" s="226" t="s">
        <v>70</v>
      </c>
      <c r="D17" s="226" t="s">
        <v>153</v>
      </c>
      <c r="E17" s="226" t="s">
        <v>152</v>
      </c>
      <c r="F17" s="226"/>
      <c r="G17" s="226" t="s">
        <v>151</v>
      </c>
      <c r="H17" s="223"/>
    </row>
    <row r="18" spans="2:8" ht="17.25" customHeight="1">
      <c r="B18" s="227"/>
      <c r="C18" s="236"/>
      <c r="D18" s="230"/>
      <c r="E18" s="229"/>
      <c r="F18" s="228"/>
      <c r="G18" s="228"/>
      <c r="H18" s="223"/>
    </row>
    <row r="19" spans="2:8" ht="17.25" customHeight="1">
      <c r="B19" s="227"/>
      <c r="C19" s="944"/>
      <c r="D19" s="234"/>
      <c r="E19" s="232"/>
      <c r="F19" s="416"/>
      <c r="G19" s="224"/>
      <c r="H19" s="223"/>
    </row>
    <row r="20" spans="2:8" ht="17.25" customHeight="1">
      <c r="B20" s="227"/>
      <c r="C20" s="236"/>
      <c r="D20" s="230"/>
      <c r="E20" s="229"/>
      <c r="F20" s="228"/>
      <c r="G20" s="228"/>
      <c r="H20" s="223"/>
    </row>
    <row r="21" spans="2:8" ht="17.25" customHeight="1">
      <c r="B21" s="227"/>
      <c r="C21" s="235">
        <v>1</v>
      </c>
      <c r="D21" s="234" t="s">
        <v>2258</v>
      </c>
      <c r="E21" s="232"/>
      <c r="F21" s="416"/>
      <c r="G21" s="416"/>
      <c r="H21" s="223"/>
    </row>
    <row r="22" spans="2:8" ht="17.25" customHeight="1">
      <c r="B22" s="227"/>
      <c r="C22" s="236"/>
      <c r="D22" s="230"/>
      <c r="E22" s="229"/>
      <c r="F22" s="228"/>
      <c r="G22" s="228"/>
      <c r="H22" s="223"/>
    </row>
    <row r="23" spans="2:8" ht="17.25" customHeight="1">
      <c r="B23" s="227"/>
      <c r="C23" s="235"/>
      <c r="D23" s="234"/>
      <c r="E23" s="232"/>
      <c r="F23" s="416"/>
      <c r="G23" s="224"/>
      <c r="H23" s="223"/>
    </row>
    <row r="24" spans="2:8" ht="17.25" customHeight="1">
      <c r="B24" s="227"/>
      <c r="C24" s="236"/>
      <c r="D24" s="230"/>
      <c r="E24" s="229"/>
      <c r="F24" s="228"/>
      <c r="G24" s="228"/>
      <c r="H24" s="223"/>
    </row>
    <row r="25" spans="2:8" ht="17.25" customHeight="1">
      <c r="B25" s="227"/>
      <c r="C25" s="235"/>
      <c r="D25" s="234"/>
      <c r="E25" s="232"/>
      <c r="F25" s="416"/>
      <c r="G25" s="224"/>
      <c r="H25" s="223"/>
    </row>
    <row r="26" spans="2:8" ht="17.25" customHeight="1">
      <c r="B26" s="227"/>
      <c r="C26" s="236"/>
      <c r="D26" s="230"/>
      <c r="E26" s="229"/>
      <c r="F26" s="228"/>
      <c r="G26" s="228"/>
      <c r="H26" s="223"/>
    </row>
    <row r="27" spans="2:8" ht="17.25" customHeight="1">
      <c r="B27" s="227"/>
      <c r="C27" s="235">
        <v>2</v>
      </c>
      <c r="D27" s="234" t="s">
        <v>2259</v>
      </c>
      <c r="E27" s="232"/>
      <c r="F27" s="416"/>
      <c r="G27" s="224"/>
      <c r="H27" s="223"/>
    </row>
    <row r="28" spans="2:8" ht="17.25" customHeight="1">
      <c r="B28" s="227"/>
      <c r="C28" s="236"/>
      <c r="D28" s="230"/>
      <c r="E28" s="229"/>
      <c r="F28" s="228"/>
      <c r="G28" s="228"/>
      <c r="H28" s="223"/>
    </row>
    <row r="29" spans="2:8" ht="17.25" customHeight="1">
      <c r="B29" s="227"/>
      <c r="C29" s="235"/>
      <c r="D29" s="234"/>
      <c r="E29" s="232"/>
      <c r="F29" s="416"/>
      <c r="G29" s="224"/>
      <c r="H29" s="223"/>
    </row>
    <row r="30" spans="2:8" ht="17.25" customHeight="1">
      <c r="B30" s="227"/>
      <c r="C30" s="236"/>
      <c r="D30" s="230"/>
      <c r="E30" s="229"/>
      <c r="F30" s="228"/>
      <c r="G30" s="228"/>
      <c r="H30" s="223"/>
    </row>
    <row r="31" spans="2:8" ht="17.25" customHeight="1">
      <c r="B31" s="227"/>
      <c r="C31" s="235"/>
      <c r="D31" s="986"/>
      <c r="E31" s="232"/>
      <c r="F31" s="416"/>
      <c r="G31" s="224"/>
      <c r="H31" s="223"/>
    </row>
    <row r="32" spans="2:8" ht="17.25" customHeight="1">
      <c r="B32" s="227"/>
      <c r="C32" s="231"/>
      <c r="D32" s="230"/>
      <c r="E32" s="229"/>
      <c r="F32" s="228"/>
      <c r="G32" s="228"/>
      <c r="H32" s="223"/>
    </row>
    <row r="33" spans="2:8" ht="17.25" customHeight="1">
      <c r="B33" s="227"/>
      <c r="C33" s="226">
        <v>3</v>
      </c>
      <c r="D33" s="233" t="s">
        <v>2260</v>
      </c>
      <c r="E33" s="224"/>
      <c r="F33" s="416"/>
      <c r="G33" s="232"/>
      <c r="H33" s="223"/>
    </row>
    <row r="34" spans="2:8" ht="17.25" customHeight="1">
      <c r="B34" s="227"/>
      <c r="C34" s="236"/>
      <c r="D34" s="230"/>
      <c r="E34" s="229"/>
      <c r="F34" s="228"/>
      <c r="G34" s="228"/>
      <c r="H34" s="223"/>
    </row>
    <row r="35" spans="2:8" ht="17.25" customHeight="1">
      <c r="B35" s="227"/>
      <c r="C35" s="944"/>
      <c r="D35" s="234"/>
      <c r="E35" s="232"/>
      <c r="F35" s="416"/>
      <c r="G35" s="232"/>
      <c r="H35" s="223"/>
    </row>
    <row r="36" spans="2:8" ht="17.25" customHeight="1">
      <c r="B36" s="227"/>
      <c r="C36" s="236"/>
      <c r="D36" s="230"/>
      <c r="E36" s="229"/>
      <c r="F36" s="228"/>
      <c r="G36" s="228"/>
      <c r="H36" s="223"/>
    </row>
    <row r="37" spans="2:8" ht="17.25" customHeight="1">
      <c r="B37" s="227"/>
      <c r="C37" s="235"/>
      <c r="D37" s="234"/>
      <c r="E37" s="232"/>
      <c r="F37" s="416"/>
      <c r="G37" s="232"/>
      <c r="H37" s="223"/>
    </row>
    <row r="38" spans="2:8" ht="17.25" customHeight="1">
      <c r="B38" s="227"/>
      <c r="C38" s="236"/>
      <c r="D38" s="230"/>
      <c r="E38" s="229"/>
      <c r="F38" s="228"/>
      <c r="G38" s="228"/>
      <c r="H38" s="223"/>
    </row>
    <row r="39" spans="2:8" ht="17.25" customHeight="1">
      <c r="B39" s="227"/>
      <c r="C39" s="235"/>
      <c r="D39" s="225"/>
      <c r="E39" s="224"/>
      <c r="F39" s="416"/>
      <c r="G39" s="232"/>
      <c r="H39" s="223"/>
    </row>
    <row r="40" spans="2:8" ht="17.25" customHeight="1">
      <c r="B40" s="227"/>
      <c r="C40" s="231"/>
      <c r="D40" s="230"/>
      <c r="E40" s="229"/>
      <c r="F40" s="228"/>
      <c r="G40" s="228"/>
      <c r="H40" s="223"/>
    </row>
    <row r="41" spans="2:8" ht="17.25" customHeight="1">
      <c r="B41" s="227"/>
      <c r="C41" s="226"/>
      <c r="D41" s="986"/>
      <c r="E41" s="232"/>
      <c r="F41" s="224"/>
      <c r="G41" s="224"/>
      <c r="H41" s="223"/>
    </row>
    <row r="42" spans="2:8" ht="17.25" customHeight="1">
      <c r="B42" s="227"/>
      <c r="C42" s="231"/>
      <c r="D42" s="230"/>
      <c r="E42" s="229"/>
      <c r="F42" s="228"/>
      <c r="G42" s="228"/>
      <c r="H42" s="223"/>
    </row>
    <row r="43" spans="2:8" ht="17.25" customHeight="1">
      <c r="B43" s="227"/>
      <c r="C43" s="226"/>
      <c r="D43" s="225"/>
      <c r="E43" s="224"/>
      <c r="F43" s="416"/>
      <c r="G43" s="224"/>
      <c r="H43" s="223"/>
    </row>
    <row r="44" spans="2:8" ht="17.25" customHeight="1">
      <c r="B44" s="227"/>
      <c r="C44" s="236"/>
      <c r="D44" s="230"/>
      <c r="E44" s="229"/>
      <c r="F44" s="228"/>
      <c r="G44" s="228"/>
      <c r="H44" s="223"/>
    </row>
    <row r="45" spans="2:8" ht="17.25" customHeight="1">
      <c r="B45" s="227"/>
      <c r="C45" s="944"/>
      <c r="D45" s="234"/>
      <c r="E45" s="224"/>
      <c r="F45" s="416"/>
      <c r="G45" s="232"/>
      <c r="H45" s="223"/>
    </row>
    <row r="46" spans="2:8" ht="17.25" customHeight="1">
      <c r="B46" s="227"/>
      <c r="C46" s="231"/>
      <c r="D46" s="230"/>
      <c r="E46" s="229"/>
      <c r="F46" s="228"/>
      <c r="G46" s="228"/>
      <c r="H46" s="223"/>
    </row>
    <row r="47" spans="2:8" ht="17.25" customHeight="1">
      <c r="B47" s="227"/>
      <c r="C47" s="226"/>
      <c r="D47" s="233"/>
      <c r="E47" s="224"/>
      <c r="F47" s="416"/>
      <c r="G47" s="232"/>
      <c r="H47" s="223"/>
    </row>
    <row r="48" spans="2:8" ht="17.25" customHeight="1">
      <c r="B48" s="227"/>
      <c r="C48" s="231"/>
      <c r="D48" s="230"/>
      <c r="E48" s="229"/>
      <c r="F48" s="228"/>
      <c r="G48" s="228"/>
      <c r="H48" s="223"/>
    </row>
    <row r="49" spans="2:8" ht="17.25" customHeight="1">
      <c r="B49" s="227"/>
      <c r="C49" s="226"/>
      <c r="D49" s="233"/>
      <c r="E49" s="224"/>
      <c r="F49" s="416"/>
      <c r="G49" s="232"/>
      <c r="H49" s="223"/>
    </row>
    <row r="50" spans="2:8" ht="17.25" customHeight="1">
      <c r="B50" s="227"/>
      <c r="C50" s="231"/>
      <c r="D50" s="230"/>
      <c r="E50" s="229"/>
      <c r="F50" s="228"/>
      <c r="G50" s="228"/>
      <c r="H50" s="223"/>
    </row>
    <row r="51" spans="2:8" ht="17.25" customHeight="1">
      <c r="B51" s="227"/>
      <c r="C51" s="226"/>
      <c r="D51" s="233"/>
      <c r="E51" s="224"/>
      <c r="F51" s="416"/>
      <c r="G51" s="232"/>
      <c r="H51" s="223"/>
    </row>
    <row r="52" spans="2:8" ht="17.25" customHeight="1">
      <c r="B52" s="227"/>
      <c r="C52" s="231"/>
      <c r="D52" s="230"/>
      <c r="E52" s="229"/>
      <c r="F52" s="228"/>
      <c r="G52" s="228"/>
      <c r="H52" s="223"/>
    </row>
    <row r="53" spans="2:8" ht="17.25" customHeight="1">
      <c r="B53" s="227"/>
      <c r="C53" s="226"/>
      <c r="D53" s="986"/>
      <c r="E53" s="232"/>
      <c r="F53" s="416"/>
      <c r="G53" s="232"/>
      <c r="H53" s="223"/>
    </row>
    <row r="54" spans="2:8" ht="17.25" customHeight="1">
      <c r="B54" s="227"/>
      <c r="C54" s="231"/>
      <c r="D54" s="230"/>
      <c r="E54" s="229"/>
      <c r="F54" s="228"/>
      <c r="G54" s="228"/>
      <c r="H54" s="223"/>
    </row>
    <row r="55" spans="2:8" ht="17.25" customHeight="1">
      <c r="B55" s="227"/>
      <c r="C55" s="226"/>
      <c r="D55" s="233"/>
      <c r="E55" s="224"/>
      <c r="F55" s="224"/>
      <c r="G55" s="232"/>
      <c r="H55" s="223"/>
    </row>
    <row r="56" spans="2:8" ht="17.25" customHeight="1">
      <c r="B56" s="227"/>
      <c r="C56" s="231"/>
      <c r="D56" s="230"/>
      <c r="E56" s="229"/>
      <c r="F56" s="228"/>
      <c r="G56" s="228"/>
      <c r="H56" s="223"/>
    </row>
    <row r="57" spans="2:8" ht="17.25" customHeight="1">
      <c r="B57" s="227"/>
      <c r="C57" s="226"/>
      <c r="D57" s="225"/>
      <c r="E57" s="224"/>
      <c r="F57" s="417"/>
      <c r="G57" s="232"/>
      <c r="H57" s="223"/>
    </row>
    <row r="58" spans="2:8" ht="17.25" customHeight="1">
      <c r="B58" s="227"/>
      <c r="C58" s="231"/>
      <c r="D58" s="230"/>
      <c r="E58" s="229"/>
      <c r="F58" s="228"/>
      <c r="G58" s="228"/>
      <c r="H58" s="223"/>
    </row>
    <row r="59" spans="2:8" ht="17.25" customHeight="1">
      <c r="B59" s="227"/>
      <c r="C59" s="226"/>
      <c r="D59" s="225"/>
      <c r="E59" s="224"/>
      <c r="F59" s="224"/>
      <c r="G59" s="224"/>
      <c r="H59" s="223"/>
    </row>
    <row r="60" spans="2:8" ht="17.25" customHeight="1">
      <c r="B60" s="227"/>
      <c r="C60" s="231"/>
      <c r="D60" s="230"/>
      <c r="E60" s="229"/>
      <c r="F60" s="228"/>
      <c r="G60" s="228" t="s">
        <v>1160</v>
      </c>
      <c r="H60" s="223"/>
    </row>
    <row r="61" spans="2:8" ht="17.25" customHeight="1">
      <c r="B61" s="227"/>
      <c r="C61" s="226"/>
      <c r="D61" s="225" t="s">
        <v>71</v>
      </c>
      <c r="E61" s="224">
        <f>+E21+E27+E33</f>
        <v>0</v>
      </c>
      <c r="F61" s="931"/>
      <c r="G61" s="224">
        <f>ROUNDDOWN(E61,-3)</f>
        <v>0</v>
      </c>
      <c r="H61" s="223"/>
    </row>
    <row r="62" spans="2:8" ht="17.25" customHeight="1" thickBot="1">
      <c r="B62" s="222"/>
      <c r="C62" s="221"/>
      <c r="D62" s="221"/>
      <c r="E62" s="221"/>
      <c r="F62" s="221"/>
      <c r="G62" s="221"/>
      <c r="H62" s="220"/>
    </row>
  </sheetData>
  <phoneticPr fontId="2"/>
  <pageMargins left="0.59055118110236227" right="0.39370078740157483" top="0.78740157480314965" bottom="0.39370078740157483" header="0" footer="0"/>
  <pageSetup paperSize="9" scale="75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35513-C428-4925-94DF-97D4CBD6EBC4}">
  <dimension ref="A1:J62"/>
  <sheetViews>
    <sheetView view="pageBreakPreview" zoomScale="85" zoomScaleNormal="100" zoomScaleSheetLayoutView="85" workbookViewId="0">
      <selection activeCell="E27" sqref="E27"/>
    </sheetView>
  </sheetViews>
  <sheetFormatPr defaultColWidth="10.625" defaultRowHeight="17.25" customHeight="1"/>
  <cols>
    <col min="1" max="2" width="5.625" style="218" customWidth="1"/>
    <col min="3" max="3" width="7.625" style="218" customWidth="1"/>
    <col min="4" max="4" width="32.625" style="218" customWidth="1"/>
    <col min="5" max="5" width="24.625" style="218" customWidth="1"/>
    <col min="6" max="6" width="13.625" style="218" customWidth="1"/>
    <col min="7" max="7" width="32.625" style="219" customWidth="1"/>
    <col min="8" max="8" width="5.625" style="218" customWidth="1"/>
    <col min="9" max="9" width="10.625" style="218"/>
    <col min="10" max="10" width="16.75" style="218" bestFit="1" customWidth="1"/>
    <col min="11" max="16384" width="10.625" style="218"/>
  </cols>
  <sheetData>
    <row r="1" spans="1:10" ht="17.25" customHeight="1">
      <c r="G1" s="218"/>
    </row>
    <row r="2" spans="1:10" ht="17.25" customHeight="1" thickBot="1">
      <c r="A2" s="249">
        <v>1</v>
      </c>
      <c r="B2" s="221"/>
      <c r="C2" s="221"/>
      <c r="D2" s="221"/>
      <c r="E2" s="221"/>
      <c r="F2" s="221"/>
      <c r="G2" s="248">
        <f ca="1">TODAY()</f>
        <v>45509</v>
      </c>
      <c r="H2" s="221"/>
    </row>
    <row r="3" spans="1:10" ht="17.25" customHeight="1">
      <c r="B3" s="413"/>
      <c r="C3" s="414"/>
      <c r="D3" s="414"/>
      <c r="E3" s="414"/>
      <c r="F3" s="414"/>
      <c r="G3" s="414"/>
      <c r="H3" s="247"/>
    </row>
    <row r="4" spans="1:10" ht="17.25" customHeight="1">
      <c r="B4" s="227"/>
      <c r="G4" s="402"/>
      <c r="H4" s="237"/>
    </row>
    <row r="5" spans="1:10" ht="44.25" customHeight="1">
      <c r="B5" s="1582" t="s">
        <v>1809</v>
      </c>
      <c r="C5" s="1583"/>
      <c r="D5" s="1583"/>
      <c r="E5" s="1583"/>
      <c r="F5" s="1583"/>
      <c r="G5" s="1583"/>
      <c r="H5" s="1584"/>
    </row>
    <row r="6" spans="1:10" ht="17.25" customHeight="1">
      <c r="B6" s="227"/>
      <c r="G6" s="218"/>
      <c r="H6" s="237"/>
    </row>
    <row r="7" spans="1:10" ht="17.25" customHeight="1">
      <c r="B7" s="227"/>
      <c r="G7" s="238" t="s">
        <v>2279</v>
      </c>
      <c r="H7" s="237"/>
    </row>
    <row r="8" spans="1:10" ht="17.25" customHeight="1">
      <c r="B8" s="227"/>
      <c r="G8" s="245" t="s">
        <v>815</v>
      </c>
      <c r="H8" s="237"/>
    </row>
    <row r="9" spans="1:10" ht="17.25" customHeight="1">
      <c r="B9" s="227"/>
      <c r="G9" s="218"/>
      <c r="H9" s="237"/>
    </row>
    <row r="10" spans="1:10" ht="17.25" customHeight="1">
      <c r="B10" s="227"/>
      <c r="G10" s="218"/>
      <c r="H10" s="237"/>
    </row>
    <row r="11" spans="1:10" ht="17.25" customHeight="1">
      <c r="B11" s="227"/>
      <c r="C11" s="238"/>
      <c r="D11" s="238" t="s">
        <v>156</v>
      </c>
      <c r="E11" s="238" t="s">
        <v>2278</v>
      </c>
      <c r="F11" s="238"/>
      <c r="G11" s="238"/>
      <c r="H11" s="237"/>
    </row>
    <row r="12" spans="1:10" ht="17.25" customHeight="1">
      <c r="B12" s="227"/>
      <c r="E12" s="244"/>
      <c r="G12" s="218"/>
      <c r="H12" s="237"/>
    </row>
    <row r="13" spans="1:10" ht="17.25" customHeight="1">
      <c r="B13" s="227"/>
      <c r="C13" s="238"/>
      <c r="D13" s="243" t="s">
        <v>155</v>
      </c>
      <c r="E13" s="242">
        <f>E61</f>
        <v>0</v>
      </c>
      <c r="F13" s="238" t="s">
        <v>154</v>
      </c>
      <c r="G13" s="238"/>
      <c r="H13" s="237"/>
    </row>
    <row r="14" spans="1:10" ht="17.25" customHeight="1">
      <c r="B14" s="227"/>
      <c r="C14" s="239"/>
      <c r="D14" s="241"/>
      <c r="E14" s="240"/>
      <c r="F14" s="239"/>
      <c r="G14" s="239"/>
      <c r="H14" s="237"/>
    </row>
    <row r="15" spans="1:10" ht="17.25" customHeight="1">
      <c r="B15" s="227"/>
      <c r="C15" s="238"/>
      <c r="D15" s="238"/>
      <c r="E15" s="238"/>
      <c r="F15" s="238"/>
      <c r="G15" s="238"/>
      <c r="H15" s="237"/>
    </row>
    <row r="16" spans="1:10" ht="17.25" customHeight="1">
      <c r="B16" s="227"/>
      <c r="C16" s="230"/>
      <c r="D16" s="230"/>
      <c r="E16" s="230"/>
      <c r="F16" s="230"/>
      <c r="G16" s="230"/>
      <c r="H16" s="223"/>
      <c r="J16" s="277"/>
    </row>
    <row r="17" spans="2:8" ht="17.25" customHeight="1">
      <c r="B17" s="227"/>
      <c r="C17" s="226" t="s">
        <v>70</v>
      </c>
      <c r="D17" s="226" t="s">
        <v>153</v>
      </c>
      <c r="E17" s="226" t="s">
        <v>152</v>
      </c>
      <c r="F17" s="226"/>
      <c r="G17" s="226" t="s">
        <v>151</v>
      </c>
      <c r="H17" s="223"/>
    </row>
    <row r="18" spans="2:8" ht="17.25" customHeight="1">
      <c r="B18" s="227"/>
      <c r="C18" s="236"/>
      <c r="D18" s="230"/>
      <c r="E18" s="229"/>
      <c r="F18" s="228"/>
      <c r="G18" s="228"/>
      <c r="H18" s="223"/>
    </row>
    <row r="19" spans="2:8" ht="17.25" customHeight="1">
      <c r="B19" s="227"/>
      <c r="C19" s="944" t="s">
        <v>903</v>
      </c>
      <c r="D19" s="234" t="s">
        <v>785</v>
      </c>
      <c r="E19" s="232"/>
      <c r="F19" s="416"/>
      <c r="G19" s="224"/>
      <c r="H19" s="223"/>
    </row>
    <row r="20" spans="2:8" ht="17.25" customHeight="1">
      <c r="B20" s="227"/>
      <c r="C20" s="236"/>
      <c r="D20" s="230"/>
      <c r="E20" s="229"/>
      <c r="F20" s="228"/>
      <c r="G20" s="228"/>
      <c r="H20" s="223"/>
    </row>
    <row r="21" spans="2:8" ht="17.25" customHeight="1">
      <c r="B21" s="227"/>
      <c r="C21" s="235">
        <v>1</v>
      </c>
      <c r="D21" s="234" t="str">
        <f>'内訳書（縦）'!C6</f>
        <v>直接仮設工事</v>
      </c>
      <c r="E21" s="232"/>
      <c r="F21" s="416"/>
      <c r="G21" s="416"/>
      <c r="H21" s="223"/>
    </row>
    <row r="22" spans="2:8" ht="17.25" customHeight="1">
      <c r="B22" s="227"/>
      <c r="C22" s="236"/>
      <c r="D22" s="230"/>
      <c r="E22" s="229"/>
      <c r="F22" s="228"/>
      <c r="G22" s="228"/>
      <c r="H22" s="223"/>
    </row>
    <row r="23" spans="2:8" ht="17.25" customHeight="1">
      <c r="B23" s="227"/>
      <c r="C23" s="235">
        <v>2</v>
      </c>
      <c r="D23" s="234" t="str">
        <f>'内訳書（縦）'!C24</f>
        <v>内外装改修工事</v>
      </c>
      <c r="E23" s="232"/>
      <c r="F23" s="416"/>
      <c r="G23" s="224"/>
      <c r="H23" s="223"/>
    </row>
    <row r="24" spans="2:8" ht="17.25" customHeight="1">
      <c r="B24" s="227"/>
      <c r="C24" s="236"/>
      <c r="D24" s="230"/>
      <c r="E24" s="229"/>
      <c r="F24" s="228"/>
      <c r="G24" s="228"/>
      <c r="H24" s="223"/>
    </row>
    <row r="25" spans="2:8" ht="17.25" customHeight="1">
      <c r="B25" s="227"/>
      <c r="C25" s="235">
        <v>3</v>
      </c>
      <c r="D25" s="234" t="str">
        <f>'内訳書（縦）'!C34</f>
        <v>解体撤去工事</v>
      </c>
      <c r="E25" s="232"/>
      <c r="F25" s="416"/>
      <c r="G25" s="224"/>
      <c r="H25" s="223"/>
    </row>
    <row r="26" spans="2:8" ht="17.25" customHeight="1">
      <c r="B26" s="227"/>
      <c r="C26" s="236"/>
      <c r="D26" s="230"/>
      <c r="E26" s="229"/>
      <c r="F26" s="228"/>
      <c r="G26" s="228"/>
      <c r="H26" s="223"/>
    </row>
    <row r="27" spans="2:8" ht="17.25" customHeight="1">
      <c r="B27" s="227"/>
      <c r="C27" s="235"/>
      <c r="D27" s="986" t="s">
        <v>906</v>
      </c>
      <c r="E27" s="232"/>
      <c r="F27" s="416"/>
      <c r="G27" s="224"/>
      <c r="H27" s="223"/>
    </row>
    <row r="28" spans="2:8" ht="17.25" customHeight="1">
      <c r="B28" s="227"/>
      <c r="C28" s="231"/>
      <c r="D28" s="230"/>
      <c r="E28" s="229"/>
      <c r="F28" s="228"/>
      <c r="G28" s="228"/>
      <c r="H28" s="223"/>
    </row>
    <row r="29" spans="2:8" ht="17.25" customHeight="1">
      <c r="B29" s="227"/>
      <c r="C29" s="226"/>
      <c r="D29" s="233"/>
      <c r="E29" s="224"/>
      <c r="F29" s="416"/>
      <c r="G29" s="232"/>
      <c r="H29" s="223"/>
    </row>
    <row r="30" spans="2:8" ht="17.25" customHeight="1">
      <c r="B30" s="227"/>
      <c r="C30" s="236"/>
      <c r="D30" s="230"/>
      <c r="E30" s="229"/>
      <c r="F30" s="228"/>
      <c r="G30" s="228"/>
      <c r="H30" s="223"/>
    </row>
    <row r="31" spans="2:8" ht="17.25" customHeight="1">
      <c r="B31" s="227"/>
      <c r="C31" s="944" t="s">
        <v>904</v>
      </c>
      <c r="D31" s="234" t="s">
        <v>1868</v>
      </c>
      <c r="E31" s="232"/>
      <c r="F31" s="416"/>
      <c r="G31" s="232"/>
      <c r="H31" s="223"/>
    </row>
    <row r="32" spans="2:8" ht="17.25" customHeight="1">
      <c r="B32" s="227"/>
      <c r="C32" s="236"/>
      <c r="D32" s="230"/>
      <c r="E32" s="229"/>
      <c r="F32" s="228"/>
      <c r="G32" s="228"/>
      <c r="H32" s="223"/>
    </row>
    <row r="33" spans="2:8" ht="17.25" customHeight="1">
      <c r="B33" s="227"/>
      <c r="C33" s="235">
        <v>1</v>
      </c>
      <c r="D33" s="234" t="str">
        <f>'内訳書（縦）'!C69</f>
        <v>幹線・動力設備工事</v>
      </c>
      <c r="E33" s="232"/>
      <c r="F33" s="416"/>
      <c r="G33" s="232"/>
      <c r="H33" s="223"/>
    </row>
    <row r="34" spans="2:8" ht="17.25" customHeight="1">
      <c r="B34" s="227"/>
      <c r="C34" s="236"/>
      <c r="D34" s="230"/>
      <c r="E34" s="229"/>
      <c r="F34" s="228"/>
      <c r="G34" s="228"/>
      <c r="H34" s="223"/>
    </row>
    <row r="35" spans="2:8" ht="17.25" customHeight="1">
      <c r="B35" s="227"/>
      <c r="C35" s="235">
        <v>2</v>
      </c>
      <c r="D35" s="225" t="str">
        <f>'内訳書（縦）'!C258</f>
        <v>撤去・再取付工事</v>
      </c>
      <c r="E35" s="224"/>
      <c r="F35" s="416"/>
      <c r="G35" s="232"/>
      <c r="H35" s="223"/>
    </row>
    <row r="36" spans="2:8" ht="17.25" customHeight="1">
      <c r="B36" s="227"/>
      <c r="C36" s="231"/>
      <c r="D36" s="230"/>
      <c r="E36" s="229"/>
      <c r="F36" s="228"/>
      <c r="G36" s="228"/>
      <c r="H36" s="223"/>
    </row>
    <row r="37" spans="2:8" ht="17.25" customHeight="1">
      <c r="B37" s="227"/>
      <c r="C37" s="226">
        <v>3</v>
      </c>
      <c r="D37" s="1307" t="str">
        <f>'内訳書（縦）'!C321</f>
        <v>処分費</v>
      </c>
      <c r="E37" s="232"/>
      <c r="F37" s="416"/>
      <c r="G37" s="224"/>
      <c r="H37" s="223"/>
    </row>
    <row r="38" spans="2:8" ht="17.25" customHeight="1">
      <c r="B38" s="227"/>
      <c r="C38" s="236"/>
      <c r="D38" s="230"/>
      <c r="E38" s="229"/>
      <c r="F38" s="228"/>
      <c r="G38" s="228"/>
      <c r="H38" s="223"/>
    </row>
    <row r="39" spans="2:8" ht="17.25" customHeight="1">
      <c r="B39" s="227"/>
      <c r="C39" s="944"/>
      <c r="D39" s="986" t="s">
        <v>906</v>
      </c>
      <c r="E39" s="232"/>
      <c r="F39" s="416"/>
      <c r="G39" s="232"/>
      <c r="H39" s="223"/>
    </row>
    <row r="40" spans="2:8" ht="17.25" customHeight="1">
      <c r="B40" s="227"/>
      <c r="C40" s="231"/>
      <c r="D40" s="230"/>
      <c r="E40" s="229"/>
      <c r="F40" s="228"/>
      <c r="G40" s="228"/>
      <c r="H40" s="223"/>
    </row>
    <row r="41" spans="2:8" ht="17.25" customHeight="1">
      <c r="B41" s="227"/>
      <c r="C41" s="226"/>
      <c r="D41" s="225"/>
      <c r="E41" s="224"/>
      <c r="F41" s="417"/>
      <c r="G41" s="232"/>
      <c r="H41" s="223"/>
    </row>
    <row r="42" spans="2:8" ht="17.25" customHeight="1">
      <c r="B42" s="227"/>
      <c r="C42" s="236"/>
      <c r="D42" s="230"/>
      <c r="E42" s="229"/>
      <c r="F42" s="228"/>
      <c r="G42" s="228"/>
      <c r="H42" s="223"/>
    </row>
    <row r="43" spans="2:8" ht="17.25" customHeight="1">
      <c r="B43" s="227"/>
      <c r="C43" s="944" t="s">
        <v>905</v>
      </c>
      <c r="D43" s="234" t="s">
        <v>2187</v>
      </c>
      <c r="E43" s="224"/>
      <c r="F43" s="416"/>
      <c r="G43" s="232"/>
      <c r="H43" s="223"/>
    </row>
    <row r="44" spans="2:8" ht="17.25" customHeight="1">
      <c r="B44" s="227"/>
      <c r="C44" s="231"/>
      <c r="D44" s="230"/>
      <c r="E44" s="229"/>
      <c r="F44" s="228"/>
      <c r="G44" s="228"/>
      <c r="H44" s="223"/>
    </row>
    <row r="45" spans="2:8" ht="17.25" customHeight="1">
      <c r="B45" s="227"/>
      <c r="C45" s="226">
        <v>1</v>
      </c>
      <c r="D45" s="233" t="str">
        <f>'内訳書（縦）'!C384</f>
        <v>空調・換気機器設備工事（新設）</v>
      </c>
      <c r="E45" s="224"/>
      <c r="F45" s="416"/>
      <c r="G45" s="232"/>
      <c r="H45" s="223"/>
    </row>
    <row r="46" spans="2:8" ht="17.25" customHeight="1">
      <c r="B46" s="227"/>
      <c r="C46" s="231"/>
      <c r="D46" s="1510"/>
      <c r="E46" s="229"/>
      <c r="F46" s="228"/>
      <c r="G46" s="228"/>
      <c r="H46" s="223"/>
    </row>
    <row r="47" spans="2:8" ht="17.25" customHeight="1">
      <c r="B47" s="227"/>
      <c r="C47" s="226">
        <v>2</v>
      </c>
      <c r="D47" s="225" t="str">
        <f>'内訳書（縦）'!C510</f>
        <v>空調配管設備工事（新設）</v>
      </c>
      <c r="E47" s="224"/>
      <c r="F47" s="416"/>
      <c r="G47" s="232"/>
      <c r="H47" s="223"/>
    </row>
    <row r="48" spans="2:8" ht="17.25" customHeight="1">
      <c r="B48" s="227"/>
      <c r="C48" s="231"/>
      <c r="D48" s="1510"/>
      <c r="E48" s="229"/>
      <c r="F48" s="228"/>
      <c r="G48" s="228"/>
      <c r="H48" s="223"/>
    </row>
    <row r="49" spans="2:8" ht="17.25" customHeight="1">
      <c r="B49" s="227"/>
      <c r="C49" s="226">
        <v>3</v>
      </c>
      <c r="D49" s="225" t="str">
        <f>'内訳書（縦）'!C573</f>
        <v>空調・換気機器設備工事（撤去）</v>
      </c>
      <c r="E49" s="224"/>
      <c r="F49" s="416"/>
      <c r="G49" s="224"/>
      <c r="H49" s="223"/>
    </row>
    <row r="50" spans="2:8" ht="17.25" customHeight="1">
      <c r="B50" s="227"/>
      <c r="C50" s="236"/>
      <c r="D50" s="1510"/>
      <c r="E50" s="229"/>
      <c r="F50" s="228"/>
      <c r="G50" s="228"/>
      <c r="H50" s="223"/>
    </row>
    <row r="51" spans="2:8" ht="17.25" customHeight="1">
      <c r="B51" s="227"/>
      <c r="C51" s="235">
        <v>4</v>
      </c>
      <c r="D51" s="1307" t="str">
        <f>'内訳書（縦）'!C619</f>
        <v>産業廃棄物</v>
      </c>
      <c r="E51" s="232"/>
      <c r="F51" s="416"/>
      <c r="G51" s="224"/>
      <c r="H51" s="223"/>
    </row>
    <row r="52" spans="2:8" ht="17.25" customHeight="1">
      <c r="B52" s="227"/>
      <c r="C52" s="236"/>
      <c r="D52" s="1510"/>
      <c r="E52" s="229"/>
      <c r="F52" s="228"/>
      <c r="G52" s="228"/>
      <c r="H52" s="223"/>
    </row>
    <row r="53" spans="2:8" ht="17.25" customHeight="1">
      <c r="B53" s="227"/>
      <c r="C53" s="235">
        <v>5</v>
      </c>
      <c r="D53" s="1307" t="str">
        <f>'内訳書（縦）'!C636</f>
        <v>空調配管設備工事（撤去）</v>
      </c>
      <c r="E53" s="232"/>
      <c r="F53" s="416"/>
      <c r="G53" s="224"/>
      <c r="H53" s="223"/>
    </row>
    <row r="54" spans="2:8" ht="17.25" customHeight="1">
      <c r="B54" s="227"/>
      <c r="C54" s="231"/>
      <c r="D54" s="1510"/>
      <c r="E54" s="229"/>
      <c r="F54" s="228"/>
      <c r="G54" s="228"/>
      <c r="H54" s="223"/>
    </row>
    <row r="55" spans="2:8" ht="17.25" customHeight="1">
      <c r="B55" s="227"/>
      <c r="C55" s="226">
        <v>6</v>
      </c>
      <c r="D55" s="1307" t="str">
        <f>'内訳書（縦）'!C660</f>
        <v>産業廃棄物（スクラップ）</v>
      </c>
      <c r="E55" s="232"/>
      <c r="F55" s="416"/>
      <c r="G55" s="232"/>
      <c r="H55" s="223"/>
    </row>
    <row r="56" spans="2:8" ht="17.25" customHeight="1">
      <c r="B56" s="227"/>
      <c r="C56" s="231"/>
      <c r="D56" s="230"/>
      <c r="E56" s="229"/>
      <c r="F56" s="228"/>
      <c r="G56" s="228"/>
      <c r="H56" s="223"/>
    </row>
    <row r="57" spans="2:8" ht="17.25" customHeight="1">
      <c r="B57" s="227"/>
      <c r="C57" s="226"/>
      <c r="D57" s="986" t="s">
        <v>906</v>
      </c>
      <c r="E57" s="232"/>
      <c r="F57" s="224"/>
      <c r="G57" s="232"/>
      <c r="H57" s="223"/>
    </row>
    <row r="58" spans="2:8" ht="17.25" customHeight="1">
      <c r="B58" s="227"/>
      <c r="C58" s="231"/>
      <c r="D58" s="230"/>
      <c r="E58" s="229"/>
      <c r="F58" s="228"/>
      <c r="G58" s="228"/>
      <c r="H58" s="223"/>
    </row>
    <row r="59" spans="2:8" ht="17.25" customHeight="1">
      <c r="B59" s="227"/>
      <c r="C59" s="226"/>
      <c r="D59" s="225"/>
      <c r="E59" s="224"/>
      <c r="F59" s="224"/>
      <c r="G59" s="224"/>
      <c r="H59" s="223"/>
    </row>
    <row r="60" spans="2:8" ht="17.25" customHeight="1">
      <c r="B60" s="227"/>
      <c r="C60" s="231"/>
      <c r="D60" s="230"/>
      <c r="E60" s="229"/>
      <c r="F60" s="228"/>
      <c r="G60" s="228"/>
      <c r="H60" s="223"/>
    </row>
    <row r="61" spans="2:8" ht="17.25" customHeight="1">
      <c r="B61" s="227"/>
      <c r="C61" s="226"/>
      <c r="D61" s="225" t="s">
        <v>71</v>
      </c>
      <c r="E61" s="224"/>
      <c r="F61" s="931"/>
      <c r="G61" s="224"/>
      <c r="H61" s="223"/>
    </row>
    <row r="62" spans="2:8" ht="17.25" customHeight="1" thickBot="1">
      <c r="B62" s="222"/>
      <c r="C62" s="221"/>
      <c r="D62" s="221"/>
      <c r="E62" s="221"/>
      <c r="F62" s="221"/>
      <c r="G62" s="221"/>
      <c r="H62" s="220"/>
    </row>
  </sheetData>
  <mergeCells count="1">
    <mergeCell ref="B5:H5"/>
  </mergeCells>
  <phoneticPr fontId="2"/>
  <pageMargins left="0.59055118110236227" right="0.39370078740157483" top="0.78740157480314965" bottom="0.39370078740157483" header="0" footer="0"/>
  <pageSetup paperSize="9" scale="75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20"/>
  <sheetViews>
    <sheetView view="pageBreakPreview" zoomScale="85" zoomScaleNormal="100" zoomScaleSheetLayoutView="85" workbookViewId="0">
      <selection activeCell="H15" sqref="H15"/>
    </sheetView>
  </sheetViews>
  <sheetFormatPr defaultColWidth="10.625" defaultRowHeight="17.25" customHeight="1"/>
  <cols>
    <col min="1" max="1" width="5.625" style="186" customWidth="1"/>
    <col min="2" max="2" width="4.25" style="186" customWidth="1"/>
    <col min="3" max="4" width="32.625" style="186" customWidth="1"/>
    <col min="5" max="5" width="7.625" style="186" customWidth="1"/>
    <col min="6" max="6" width="6.625" style="188" customWidth="1"/>
    <col min="7" max="7" width="11.625" style="187" customWidth="1"/>
    <col min="8" max="8" width="15.625" style="187" customWidth="1"/>
    <col min="9" max="9" width="15.625" style="186" customWidth="1"/>
    <col min="10" max="16384" width="10.625" style="186"/>
  </cols>
  <sheetData>
    <row r="2" spans="1:11" ht="45" customHeight="1" thickBot="1">
      <c r="A2" s="217"/>
      <c r="D2" s="214" t="s">
        <v>150</v>
      </c>
      <c r="F2" s="216"/>
      <c r="G2" s="213"/>
      <c r="H2" s="945"/>
      <c r="I2" s="186">
        <v>1</v>
      </c>
    </row>
    <row r="3" spans="1:11" ht="17.25" customHeight="1">
      <c r="B3" s="212"/>
      <c r="C3" s="211"/>
      <c r="D3" s="211"/>
      <c r="E3" s="211"/>
      <c r="F3" s="210"/>
      <c r="G3" s="209"/>
      <c r="H3" s="209"/>
      <c r="I3" s="208"/>
    </row>
    <row r="4" spans="1:11" ht="17.25" customHeight="1">
      <c r="B4" s="207" t="s">
        <v>149</v>
      </c>
      <c r="C4" s="206" t="s">
        <v>64</v>
      </c>
      <c r="D4" s="206" t="s">
        <v>65</v>
      </c>
      <c r="E4" s="206" t="s">
        <v>66</v>
      </c>
      <c r="F4" s="206" t="s">
        <v>63</v>
      </c>
      <c r="G4" s="205" t="s">
        <v>67</v>
      </c>
      <c r="H4" s="205" t="s">
        <v>68</v>
      </c>
      <c r="I4" s="204" t="s">
        <v>69</v>
      </c>
    </row>
    <row r="5" spans="1:11" ht="17.25" customHeight="1">
      <c r="B5" s="946" t="s">
        <v>772</v>
      </c>
      <c r="C5" s="777" t="s">
        <v>785</v>
      </c>
      <c r="D5" s="777"/>
      <c r="E5" s="777"/>
      <c r="F5" s="605"/>
      <c r="G5" s="778"/>
      <c r="H5" s="778"/>
      <c r="I5" s="947"/>
    </row>
    <row r="6" spans="1:11" ht="17.25" customHeight="1">
      <c r="B6" s="948">
        <f>集計書!B6</f>
        <v>1</v>
      </c>
      <c r="C6" s="769" t="s">
        <v>773</v>
      </c>
      <c r="D6" s="769"/>
      <c r="E6" s="769"/>
      <c r="F6" s="606"/>
      <c r="G6" s="780"/>
      <c r="H6" s="780"/>
      <c r="I6" s="949"/>
    </row>
    <row r="7" spans="1:11" ht="17.25" customHeight="1">
      <c r="B7" s="950"/>
      <c r="C7" s="777"/>
      <c r="D7" s="777"/>
      <c r="E7" s="777"/>
      <c r="F7" s="605"/>
      <c r="G7" s="781"/>
      <c r="H7" s="778"/>
      <c r="I7" s="947"/>
    </row>
    <row r="8" spans="1:11" ht="17.25" customHeight="1">
      <c r="B8" s="948"/>
      <c r="C8" s="769"/>
      <c r="D8" s="769"/>
      <c r="E8" s="769"/>
      <c r="F8" s="606"/>
      <c r="G8" s="780"/>
      <c r="H8" s="780"/>
      <c r="I8" s="951"/>
    </row>
    <row r="9" spans="1:11" ht="17.25" customHeight="1">
      <c r="B9" s="950"/>
      <c r="C9" s="777" t="s">
        <v>774</v>
      </c>
      <c r="D9" s="777"/>
      <c r="E9" s="777"/>
      <c r="F9" s="605"/>
      <c r="G9" s="781"/>
      <c r="H9" s="778"/>
      <c r="I9" s="953"/>
    </row>
    <row r="10" spans="1:11" ht="17.25" customHeight="1">
      <c r="B10" s="948"/>
      <c r="C10" s="769" t="s">
        <v>775</v>
      </c>
      <c r="D10" s="769" t="s">
        <v>776</v>
      </c>
      <c r="E10" s="769">
        <v>62.5</v>
      </c>
      <c r="F10" s="606" t="s">
        <v>780</v>
      </c>
      <c r="G10" s="780"/>
      <c r="H10" s="780"/>
      <c r="I10" s="949"/>
    </row>
    <row r="11" spans="1:11" ht="17.25" customHeight="1">
      <c r="B11" s="950"/>
      <c r="C11" s="777" t="s">
        <v>777</v>
      </c>
      <c r="D11" s="777"/>
      <c r="E11" s="777"/>
      <c r="F11" s="605"/>
      <c r="G11" s="781"/>
      <c r="H11" s="778"/>
      <c r="I11" s="953"/>
    </row>
    <row r="12" spans="1:11" ht="17.25" customHeight="1">
      <c r="B12" s="948"/>
      <c r="C12" s="769" t="s">
        <v>775</v>
      </c>
      <c r="D12" s="769" t="s">
        <v>778</v>
      </c>
      <c r="E12" s="769">
        <v>62.5</v>
      </c>
      <c r="F12" s="606" t="s">
        <v>780</v>
      </c>
      <c r="G12" s="780"/>
      <c r="H12" s="780"/>
      <c r="I12" s="949"/>
      <c r="K12" s="186">
        <v>750</v>
      </c>
    </row>
    <row r="13" spans="1:11" ht="17.25" customHeight="1">
      <c r="B13" s="950"/>
      <c r="C13" s="777"/>
      <c r="D13" s="777"/>
      <c r="E13" s="777"/>
      <c r="F13" s="605"/>
      <c r="G13" s="781"/>
      <c r="H13" s="778"/>
      <c r="I13" s="953"/>
    </row>
    <row r="14" spans="1:11" ht="17.25" customHeight="1">
      <c r="B14" s="948"/>
      <c r="C14" s="769" t="s">
        <v>911</v>
      </c>
      <c r="D14" s="769" t="s">
        <v>1810</v>
      </c>
      <c r="E14" s="769">
        <v>1</v>
      </c>
      <c r="F14" s="606" t="s">
        <v>73</v>
      </c>
      <c r="G14" s="780"/>
      <c r="H14" s="780"/>
      <c r="I14" s="949"/>
      <c r="K14" s="186">
        <v>850</v>
      </c>
    </row>
    <row r="15" spans="1:11" ht="17.25" customHeight="1">
      <c r="B15" s="950"/>
      <c r="C15" s="777"/>
      <c r="D15" s="777" t="s">
        <v>912</v>
      </c>
      <c r="E15" s="777"/>
      <c r="F15" s="605"/>
      <c r="G15" s="781"/>
      <c r="H15" s="778"/>
      <c r="I15" s="947"/>
    </row>
    <row r="16" spans="1:11" ht="17.25" customHeight="1">
      <c r="B16" s="948"/>
      <c r="C16" s="769" t="s">
        <v>779</v>
      </c>
      <c r="D16" s="769" t="s">
        <v>913</v>
      </c>
      <c r="E16" s="769">
        <v>62.5</v>
      </c>
      <c r="F16" s="606" t="s">
        <v>780</v>
      </c>
      <c r="G16" s="780"/>
      <c r="H16" s="780"/>
      <c r="I16" s="951"/>
      <c r="K16" s="186">
        <v>52</v>
      </c>
    </row>
    <row r="17" spans="2:12" ht="17.25" customHeight="1">
      <c r="B17" s="950"/>
      <c r="C17" s="777"/>
      <c r="D17" s="777"/>
      <c r="E17" s="777"/>
      <c r="F17" s="605"/>
      <c r="G17" s="781"/>
      <c r="H17" s="778"/>
      <c r="I17" s="947"/>
    </row>
    <row r="18" spans="2:12" ht="17.25" customHeight="1">
      <c r="B18" s="948"/>
      <c r="C18" s="769"/>
      <c r="D18" s="769"/>
      <c r="E18" s="769"/>
      <c r="F18" s="606"/>
      <c r="G18" s="780"/>
      <c r="H18" s="780"/>
      <c r="I18" s="951"/>
      <c r="L18" s="833"/>
    </row>
    <row r="19" spans="2:12" ht="17.25" customHeight="1">
      <c r="B19" s="950"/>
      <c r="C19" s="777"/>
      <c r="D19" s="777"/>
      <c r="E19" s="777"/>
      <c r="F19" s="605"/>
      <c r="G19" s="781"/>
      <c r="H19" s="782"/>
      <c r="I19" s="947"/>
    </row>
    <row r="20" spans="2:12" ht="17.25" customHeight="1">
      <c r="B20" s="948"/>
      <c r="C20" s="606" t="s">
        <v>816</v>
      </c>
      <c r="D20" s="769"/>
      <c r="E20" s="769"/>
      <c r="F20" s="606"/>
      <c r="G20" s="780"/>
      <c r="H20" s="952"/>
      <c r="I20" s="951"/>
    </row>
    <row r="21" spans="2:12" ht="17.25" customHeight="1">
      <c r="B21" s="950"/>
      <c r="C21" s="777"/>
      <c r="D21" s="777"/>
      <c r="E21" s="777"/>
      <c r="F21" s="605"/>
      <c r="G21" s="781"/>
      <c r="H21" s="778"/>
      <c r="I21" s="947"/>
    </row>
    <row r="22" spans="2:12" ht="17.25" customHeight="1">
      <c r="B22" s="948"/>
      <c r="C22" s="769"/>
      <c r="D22" s="769"/>
      <c r="E22" s="769"/>
      <c r="F22" s="606"/>
      <c r="G22" s="780"/>
      <c r="H22" s="780"/>
      <c r="I22" s="951"/>
    </row>
    <row r="23" spans="2:12" ht="17.25" customHeight="1">
      <c r="B23" s="203"/>
      <c r="C23" s="777"/>
      <c r="D23" s="777"/>
      <c r="E23" s="777"/>
      <c r="F23" s="605"/>
      <c r="G23" s="781"/>
      <c r="H23" s="778"/>
      <c r="I23" s="947"/>
    </row>
    <row r="24" spans="2:12" ht="17.25" customHeight="1">
      <c r="B24" s="199">
        <v>2</v>
      </c>
      <c r="C24" s="769" t="s">
        <v>1811</v>
      </c>
      <c r="D24" s="769"/>
      <c r="E24" s="769"/>
      <c r="F24" s="606"/>
      <c r="G24" s="780"/>
      <c r="H24" s="780"/>
      <c r="I24" s="951"/>
    </row>
    <row r="25" spans="2:12" ht="17.25" customHeight="1">
      <c r="B25" s="203"/>
      <c r="C25" s="777"/>
      <c r="D25" s="777"/>
      <c r="E25" s="777"/>
      <c r="F25" s="605"/>
      <c r="G25" s="781"/>
      <c r="H25" s="778"/>
      <c r="I25" s="947"/>
    </row>
    <row r="26" spans="2:12" ht="17.25" customHeight="1">
      <c r="B26" s="199"/>
      <c r="C26" s="769" t="s">
        <v>1812</v>
      </c>
      <c r="D26" s="769"/>
      <c r="E26" s="769"/>
      <c r="F26" s="606"/>
      <c r="G26" s="780"/>
      <c r="H26" s="780"/>
      <c r="I26" s="951"/>
    </row>
    <row r="27" spans="2:12" ht="17.25" customHeight="1">
      <c r="B27" s="203"/>
      <c r="C27" s="777"/>
      <c r="D27" s="777"/>
      <c r="E27" s="777"/>
      <c r="F27" s="605"/>
      <c r="G27" s="781"/>
      <c r="H27" s="778"/>
      <c r="I27" s="947"/>
    </row>
    <row r="28" spans="2:12" ht="17.25" customHeight="1">
      <c r="B28" s="199"/>
      <c r="C28" s="769" t="s">
        <v>1813</v>
      </c>
      <c r="D28" s="769"/>
      <c r="E28" s="769">
        <v>62.5</v>
      </c>
      <c r="F28" s="606" t="s">
        <v>780</v>
      </c>
      <c r="G28" s="780"/>
      <c r="H28" s="780"/>
      <c r="I28" s="951"/>
    </row>
    <row r="29" spans="2:12" ht="17.25" customHeight="1">
      <c r="B29" s="203"/>
      <c r="C29" s="777"/>
      <c r="D29" s="777"/>
      <c r="E29" s="777"/>
      <c r="F29" s="605"/>
      <c r="G29" s="781"/>
      <c r="H29" s="782"/>
      <c r="I29" s="947"/>
    </row>
    <row r="30" spans="2:12" ht="17.25" customHeight="1">
      <c r="B30" s="199"/>
      <c r="C30" s="606" t="s">
        <v>817</v>
      </c>
      <c r="D30" s="769"/>
      <c r="E30" s="769"/>
      <c r="F30" s="606"/>
      <c r="G30" s="780"/>
      <c r="H30" s="952"/>
      <c r="I30" s="951"/>
    </row>
    <row r="31" spans="2:12" ht="17.25" customHeight="1">
      <c r="B31" s="203"/>
      <c r="C31" s="777"/>
      <c r="D31" s="777"/>
      <c r="E31" s="777"/>
      <c r="F31" s="605"/>
      <c r="G31" s="781"/>
      <c r="H31" s="778"/>
      <c r="I31" s="947"/>
    </row>
    <row r="32" spans="2:12" ht="17.25" customHeight="1">
      <c r="B32" s="199"/>
      <c r="C32" s="769"/>
      <c r="D32" s="769"/>
      <c r="E32" s="769"/>
      <c r="F32" s="606"/>
      <c r="G32" s="780"/>
      <c r="H32" s="780"/>
      <c r="I32" s="951"/>
    </row>
    <row r="33" spans="2:9" ht="17.25" customHeight="1">
      <c r="B33" s="203"/>
      <c r="C33" s="777"/>
      <c r="D33" s="777"/>
      <c r="E33" s="777"/>
      <c r="F33" s="605"/>
      <c r="G33" s="781"/>
      <c r="H33" s="778"/>
      <c r="I33" s="947"/>
    </row>
    <row r="34" spans="2:9" ht="17.25" customHeight="1">
      <c r="B34" s="199">
        <v>3</v>
      </c>
      <c r="C34" s="769" t="s">
        <v>783</v>
      </c>
      <c r="D34" s="769"/>
      <c r="E34" s="769"/>
      <c r="F34" s="606"/>
      <c r="G34" s="780"/>
      <c r="H34" s="780"/>
      <c r="I34" s="951"/>
    </row>
    <row r="35" spans="2:9" ht="17.25" customHeight="1">
      <c r="B35" s="203"/>
      <c r="C35" s="777"/>
      <c r="D35" s="777"/>
      <c r="E35" s="777"/>
      <c r="F35" s="605"/>
      <c r="G35" s="781"/>
      <c r="H35" s="778"/>
      <c r="I35" s="947"/>
    </row>
    <row r="36" spans="2:9" ht="17.25" customHeight="1">
      <c r="B36" s="199"/>
      <c r="C36" s="769" t="s">
        <v>1814</v>
      </c>
      <c r="D36" s="769"/>
      <c r="E36" s="769"/>
      <c r="F36" s="606"/>
      <c r="G36" s="780"/>
      <c r="H36" s="780"/>
      <c r="I36" s="951"/>
    </row>
    <row r="37" spans="2:9" ht="17.25" customHeight="1">
      <c r="B37" s="203"/>
      <c r="C37" s="777"/>
      <c r="D37" s="777" t="s">
        <v>1816</v>
      </c>
      <c r="E37" s="777"/>
      <c r="F37" s="605"/>
      <c r="G37" s="959"/>
      <c r="H37" s="778"/>
      <c r="I37" s="953"/>
    </row>
    <row r="38" spans="2:9" ht="17.25" customHeight="1">
      <c r="B38" s="199"/>
      <c r="C38" s="769" t="s">
        <v>1815</v>
      </c>
      <c r="D38" s="769" t="s">
        <v>1817</v>
      </c>
      <c r="E38" s="1151">
        <v>23</v>
      </c>
      <c r="F38" s="606" t="s">
        <v>780</v>
      </c>
      <c r="G38" s="905"/>
      <c r="H38" s="780"/>
      <c r="I38" s="949"/>
    </row>
    <row r="39" spans="2:9" ht="17.25" customHeight="1">
      <c r="B39" s="203"/>
      <c r="C39" s="777"/>
      <c r="D39" s="777"/>
      <c r="E39" s="777"/>
      <c r="F39" s="605"/>
      <c r="G39" s="959"/>
      <c r="H39" s="904"/>
      <c r="I39" s="953"/>
    </row>
    <row r="40" spans="2:9" ht="17.25" customHeight="1">
      <c r="B40" s="199"/>
      <c r="C40" s="769"/>
      <c r="D40" s="769"/>
      <c r="E40" s="769"/>
      <c r="F40" s="606"/>
      <c r="G40" s="905"/>
      <c r="H40" s="905"/>
      <c r="I40" s="898"/>
    </row>
    <row r="41" spans="2:9" ht="17.25" customHeight="1">
      <c r="B41" s="203"/>
      <c r="C41" s="777"/>
      <c r="D41" s="777"/>
      <c r="E41" s="777"/>
      <c r="F41" s="605"/>
      <c r="G41" s="959"/>
      <c r="H41" s="904"/>
      <c r="I41" s="953"/>
    </row>
    <row r="42" spans="2:9" ht="17.25" customHeight="1">
      <c r="B42" s="199"/>
      <c r="C42" s="769" t="s">
        <v>1818</v>
      </c>
      <c r="D42" s="769"/>
      <c r="E42" s="769"/>
      <c r="F42" s="606"/>
      <c r="G42" s="905"/>
      <c r="H42" s="905"/>
      <c r="I42" s="898"/>
    </row>
    <row r="43" spans="2:9" ht="17.25" customHeight="1">
      <c r="B43" s="203"/>
      <c r="C43" s="777"/>
      <c r="D43" s="777"/>
      <c r="E43" s="777"/>
      <c r="F43" s="605"/>
      <c r="G43" s="959"/>
      <c r="H43" s="778"/>
      <c r="I43" s="953"/>
    </row>
    <row r="44" spans="2:9" ht="17.25" customHeight="1">
      <c r="B44" s="199"/>
      <c r="C44" s="769" t="s">
        <v>1819</v>
      </c>
      <c r="D44" s="769" t="s">
        <v>1820</v>
      </c>
      <c r="E44" s="769">
        <v>1</v>
      </c>
      <c r="F44" s="606" t="s">
        <v>1821</v>
      </c>
      <c r="G44" s="905"/>
      <c r="H44" s="780"/>
      <c r="I44" s="949"/>
    </row>
    <row r="45" spans="2:9" ht="17.25" customHeight="1">
      <c r="B45" s="203"/>
      <c r="C45" s="777"/>
      <c r="D45" s="777"/>
      <c r="E45" s="777"/>
      <c r="F45" s="605"/>
      <c r="G45" s="959"/>
      <c r="H45" s="904"/>
      <c r="I45" s="953"/>
    </row>
    <row r="46" spans="2:9" ht="17.25" customHeight="1">
      <c r="B46" s="199"/>
      <c r="C46" s="606"/>
      <c r="D46" s="769"/>
      <c r="E46" s="769"/>
      <c r="F46" s="606"/>
      <c r="G46" s="905"/>
      <c r="H46" s="905"/>
      <c r="I46" s="898"/>
    </row>
    <row r="47" spans="2:9" ht="17.25" customHeight="1">
      <c r="B47" s="203"/>
      <c r="C47" s="777"/>
      <c r="D47" s="777"/>
      <c r="E47" s="777"/>
      <c r="F47" s="605"/>
      <c r="G47" s="959"/>
      <c r="H47" s="904"/>
      <c r="I47" s="953"/>
    </row>
    <row r="48" spans="2:9" ht="17.25" customHeight="1">
      <c r="B48" s="199"/>
      <c r="C48" s="769" t="s">
        <v>1822</v>
      </c>
      <c r="D48" s="769"/>
      <c r="E48" s="769"/>
      <c r="F48" s="606"/>
      <c r="G48" s="905"/>
      <c r="H48" s="905"/>
      <c r="I48" s="898"/>
    </row>
    <row r="49" spans="2:9" ht="17.25" customHeight="1">
      <c r="B49" s="203"/>
      <c r="C49" s="777"/>
      <c r="D49" s="777"/>
      <c r="E49" s="777"/>
      <c r="F49" s="605"/>
      <c r="G49" s="959"/>
      <c r="H49" s="778"/>
      <c r="I49" s="953"/>
    </row>
    <row r="50" spans="2:9" ht="17.25" customHeight="1">
      <c r="B50" s="199"/>
      <c r="C50" s="769" t="s">
        <v>1823</v>
      </c>
      <c r="D50" s="769"/>
      <c r="E50" s="769">
        <v>400</v>
      </c>
      <c r="F50" s="606" t="s">
        <v>1824</v>
      </c>
      <c r="G50" s="905"/>
      <c r="H50" s="780"/>
      <c r="I50" s="949"/>
    </row>
    <row r="51" spans="2:9" ht="17.25" customHeight="1">
      <c r="B51" s="203"/>
      <c r="C51" s="777"/>
      <c r="D51" s="777"/>
      <c r="E51" s="777"/>
      <c r="F51" s="605"/>
      <c r="G51" s="959"/>
      <c r="H51" s="904"/>
      <c r="I51" s="200"/>
    </row>
    <row r="52" spans="2:9" ht="17.25" customHeight="1">
      <c r="B52" s="199"/>
      <c r="C52" s="769"/>
      <c r="D52" s="769"/>
      <c r="E52" s="769"/>
      <c r="F52" s="606"/>
      <c r="G52" s="905"/>
      <c r="H52" s="905"/>
      <c r="I52" s="954"/>
    </row>
    <row r="53" spans="2:9" ht="17.25" customHeight="1">
      <c r="B53" s="203"/>
      <c r="C53" s="777"/>
      <c r="D53" s="777"/>
      <c r="E53" s="777"/>
      <c r="F53" s="605"/>
      <c r="G53" s="959"/>
      <c r="H53" s="904"/>
      <c r="I53" s="200"/>
    </row>
    <row r="54" spans="2:9" ht="17.25" customHeight="1">
      <c r="B54" s="199"/>
      <c r="C54" s="769"/>
      <c r="D54" s="769"/>
      <c r="E54" s="769"/>
      <c r="F54" s="606"/>
      <c r="G54" s="905"/>
      <c r="H54" s="905"/>
      <c r="I54" s="954"/>
    </row>
    <row r="55" spans="2:9" ht="17.25" customHeight="1">
      <c r="B55" s="203"/>
      <c r="C55" s="777"/>
      <c r="D55" s="777"/>
      <c r="E55" s="777"/>
      <c r="F55" s="605"/>
      <c r="G55" s="912"/>
      <c r="H55" s="904"/>
      <c r="I55" s="200"/>
    </row>
    <row r="56" spans="2:9" ht="17.25" customHeight="1">
      <c r="B56" s="199"/>
      <c r="C56" s="769"/>
      <c r="D56" s="769"/>
      <c r="E56" s="1146"/>
      <c r="F56" s="606"/>
      <c r="G56" s="913"/>
      <c r="H56" s="905"/>
      <c r="I56" s="954"/>
    </row>
    <row r="57" spans="2:9" ht="17.25" customHeight="1">
      <c r="B57" s="203"/>
      <c r="C57" s="777"/>
      <c r="D57" s="777"/>
      <c r="E57" s="777"/>
      <c r="F57" s="605"/>
      <c r="G57" s="912"/>
      <c r="H57" s="904"/>
      <c r="I57" s="200"/>
    </row>
    <row r="58" spans="2:9" ht="17.25" customHeight="1">
      <c r="B58" s="199"/>
      <c r="C58" s="769"/>
      <c r="D58" s="769"/>
      <c r="E58" s="769"/>
      <c r="F58" s="606"/>
      <c r="G58" s="913"/>
      <c r="H58" s="905"/>
      <c r="I58" s="954"/>
    </row>
    <row r="59" spans="2:9" ht="17.25" customHeight="1">
      <c r="B59" s="203"/>
      <c r="C59" s="202"/>
      <c r="D59" s="202"/>
      <c r="E59" s="202"/>
      <c r="F59" s="201"/>
      <c r="G59" s="912"/>
      <c r="H59" s="904"/>
      <c r="I59" s="200"/>
    </row>
    <row r="60" spans="2:9" ht="17.25" customHeight="1">
      <c r="B60" s="199"/>
      <c r="C60" s="198"/>
      <c r="D60" s="198"/>
      <c r="E60" s="198"/>
      <c r="F60" s="197"/>
      <c r="G60" s="913"/>
      <c r="H60" s="905"/>
      <c r="I60" s="1147"/>
    </row>
    <row r="61" spans="2:9" ht="17.25" customHeight="1">
      <c r="B61" s="623"/>
      <c r="C61" s="1148"/>
      <c r="D61" s="1148"/>
      <c r="E61" s="777"/>
      <c r="F61" s="605"/>
      <c r="G61" s="959"/>
      <c r="H61" s="904"/>
      <c r="I61" s="200"/>
    </row>
    <row r="62" spans="2:9" ht="17.25" customHeight="1">
      <c r="B62" s="1149"/>
      <c r="C62" s="977"/>
      <c r="D62" s="1150"/>
      <c r="E62" s="769"/>
      <c r="F62" s="606"/>
      <c r="G62" s="905"/>
      <c r="H62" s="905"/>
      <c r="I62" s="954"/>
    </row>
    <row r="63" spans="2:9" ht="17.25" customHeight="1">
      <c r="B63" s="623"/>
      <c r="C63" s="337"/>
      <c r="D63" s="337"/>
      <c r="E63" s="337"/>
      <c r="F63" s="603"/>
      <c r="G63" s="604"/>
      <c r="H63" s="776"/>
      <c r="I63" s="200"/>
    </row>
    <row r="64" spans="2:9" ht="17.25" customHeight="1" thickBot="1">
      <c r="B64" s="624"/>
      <c r="C64" s="915" t="s">
        <v>818</v>
      </c>
      <c r="D64" s="626"/>
      <c r="E64" s="626"/>
      <c r="F64" s="625"/>
      <c r="G64" s="627"/>
      <c r="H64" s="907"/>
      <c r="I64" s="955"/>
    </row>
    <row r="65" spans="1:9" ht="45" customHeight="1" thickBot="1">
      <c r="A65" s="217"/>
      <c r="D65" s="214" t="s">
        <v>150</v>
      </c>
      <c r="F65" s="216"/>
      <c r="G65" s="213"/>
      <c r="H65" s="945"/>
      <c r="I65" s="186">
        <f>I2+1</f>
        <v>2</v>
      </c>
    </row>
    <row r="66" spans="1:9" ht="17.25" customHeight="1">
      <c r="B66" s="212"/>
      <c r="C66" s="211"/>
      <c r="D66" s="211"/>
      <c r="E66" s="211"/>
      <c r="F66" s="210"/>
      <c r="G66" s="209"/>
      <c r="H66" s="209"/>
      <c r="I66" s="208"/>
    </row>
    <row r="67" spans="1:9" ht="17.25" customHeight="1">
      <c r="B67" s="207" t="s">
        <v>149</v>
      </c>
      <c r="C67" s="206" t="s">
        <v>64</v>
      </c>
      <c r="D67" s="206" t="s">
        <v>65</v>
      </c>
      <c r="E67" s="206" t="s">
        <v>66</v>
      </c>
      <c r="F67" s="206" t="s">
        <v>63</v>
      </c>
      <c r="G67" s="205" t="s">
        <v>67</v>
      </c>
      <c r="H67" s="205" t="s">
        <v>68</v>
      </c>
      <c r="I67" s="204" t="s">
        <v>69</v>
      </c>
    </row>
    <row r="68" spans="1:9" ht="17.25" customHeight="1">
      <c r="B68" s="946" t="s">
        <v>784</v>
      </c>
      <c r="C68" s="777" t="s">
        <v>786</v>
      </c>
      <c r="D68" s="777"/>
      <c r="E68" s="777"/>
      <c r="F68" s="605"/>
      <c r="G68" s="781"/>
      <c r="H68" s="781"/>
      <c r="I68" s="947"/>
    </row>
    <row r="69" spans="1:9" ht="17.25" customHeight="1">
      <c r="B69" s="948">
        <v>1</v>
      </c>
      <c r="C69" s="769" t="s">
        <v>1869</v>
      </c>
      <c r="D69" s="769"/>
      <c r="E69" s="769"/>
      <c r="F69" s="606"/>
      <c r="G69" s="780"/>
      <c r="H69" s="780"/>
      <c r="I69" s="951"/>
    </row>
    <row r="70" spans="1:9" ht="17.25" customHeight="1">
      <c r="B70" s="950"/>
      <c r="C70" s="777"/>
      <c r="D70" s="777"/>
      <c r="E70" s="777"/>
      <c r="F70" s="605"/>
      <c r="G70" s="781"/>
      <c r="H70" s="778"/>
      <c r="I70" s="947"/>
    </row>
    <row r="71" spans="1:9" ht="17.25" customHeight="1">
      <c r="B71" s="948"/>
      <c r="C71" s="769" t="s">
        <v>1870</v>
      </c>
      <c r="D71" s="769"/>
      <c r="E71" s="769"/>
      <c r="F71" s="606"/>
      <c r="G71" s="780"/>
      <c r="H71" s="780"/>
      <c r="I71" s="951"/>
    </row>
    <row r="72" spans="1:9" ht="17.25" customHeight="1">
      <c r="B72" s="950"/>
      <c r="C72" s="777"/>
      <c r="D72" s="777"/>
      <c r="E72" s="777"/>
      <c r="F72" s="605"/>
      <c r="G72" s="781"/>
      <c r="H72" s="778"/>
      <c r="I72" s="947"/>
    </row>
    <row r="73" spans="1:9" ht="17.25" customHeight="1">
      <c r="B73" s="948"/>
      <c r="C73" s="769" t="s">
        <v>1871</v>
      </c>
      <c r="D73" s="769" t="s">
        <v>1872</v>
      </c>
      <c r="E73" s="769">
        <v>19</v>
      </c>
      <c r="F73" s="606" t="s">
        <v>1884</v>
      </c>
      <c r="G73" s="780"/>
      <c r="H73" s="780"/>
      <c r="I73" s="951"/>
    </row>
    <row r="74" spans="1:9" ht="17.25" customHeight="1">
      <c r="B74" s="950"/>
      <c r="C74" s="777"/>
      <c r="D74" s="777"/>
      <c r="E74" s="777"/>
      <c r="F74" s="605"/>
      <c r="G74" s="781"/>
      <c r="H74" s="778"/>
      <c r="I74" s="947"/>
    </row>
    <row r="75" spans="1:9" ht="17.25" customHeight="1">
      <c r="B75" s="948"/>
      <c r="C75" s="769" t="s">
        <v>1871</v>
      </c>
      <c r="D75" s="769" t="s">
        <v>1873</v>
      </c>
      <c r="E75" s="769">
        <v>27</v>
      </c>
      <c r="F75" s="606" t="s">
        <v>1884</v>
      </c>
      <c r="G75" s="780"/>
      <c r="H75" s="780"/>
      <c r="I75" s="951"/>
    </row>
    <row r="76" spans="1:9" ht="17.25" customHeight="1">
      <c r="B76" s="950"/>
      <c r="C76" s="777"/>
      <c r="D76" s="777"/>
      <c r="E76" s="777"/>
      <c r="F76" s="605"/>
      <c r="G76" s="781"/>
      <c r="H76" s="778"/>
      <c r="I76" s="947"/>
    </row>
    <row r="77" spans="1:9" ht="17.25" customHeight="1">
      <c r="B77" s="948"/>
      <c r="C77" s="769" t="s">
        <v>1871</v>
      </c>
      <c r="D77" s="769" t="s">
        <v>1874</v>
      </c>
      <c r="E77" s="769">
        <v>2</v>
      </c>
      <c r="F77" s="606" t="s">
        <v>1884</v>
      </c>
      <c r="G77" s="780"/>
      <c r="H77" s="780"/>
      <c r="I77" s="951"/>
    </row>
    <row r="78" spans="1:9" ht="17.25" customHeight="1">
      <c r="B78" s="950"/>
      <c r="C78" s="777"/>
      <c r="D78" s="777"/>
      <c r="E78" s="777"/>
      <c r="F78" s="605"/>
      <c r="G78" s="781"/>
      <c r="H78" s="778"/>
      <c r="I78" s="947"/>
    </row>
    <row r="79" spans="1:9" ht="17.25" customHeight="1">
      <c r="B79" s="948"/>
      <c r="C79" s="769" t="s">
        <v>1871</v>
      </c>
      <c r="D79" s="769" t="s">
        <v>1875</v>
      </c>
      <c r="E79" s="769">
        <v>8</v>
      </c>
      <c r="F79" s="606" t="s">
        <v>1884</v>
      </c>
      <c r="G79" s="780"/>
      <c r="H79" s="780"/>
      <c r="I79" s="951"/>
    </row>
    <row r="80" spans="1:9" ht="17.25" customHeight="1">
      <c r="B80" s="203"/>
      <c r="C80" s="777"/>
      <c r="D80" s="777"/>
      <c r="E80" s="777"/>
      <c r="F80" s="605"/>
      <c r="G80" s="781"/>
      <c r="H80" s="778"/>
      <c r="I80" s="947"/>
    </row>
    <row r="81" spans="2:10" ht="17.25" customHeight="1">
      <c r="B81" s="199"/>
      <c r="C81" s="769" t="s">
        <v>1871</v>
      </c>
      <c r="D81" s="769" t="s">
        <v>1876</v>
      </c>
      <c r="E81" s="769">
        <v>27</v>
      </c>
      <c r="F81" s="606" t="s">
        <v>1884</v>
      </c>
      <c r="G81" s="780"/>
      <c r="H81" s="780"/>
      <c r="I81" s="951"/>
    </row>
    <row r="82" spans="2:10" ht="17.25" customHeight="1">
      <c r="B82" s="950"/>
      <c r="C82" s="777"/>
      <c r="D82" s="777"/>
      <c r="E82" s="777"/>
      <c r="F82" s="605"/>
      <c r="G82" s="781"/>
      <c r="H82" s="778"/>
      <c r="I82" s="947"/>
    </row>
    <row r="83" spans="2:10" ht="17.25" customHeight="1">
      <c r="B83" s="948"/>
      <c r="C83" s="769" t="s">
        <v>1871</v>
      </c>
      <c r="D83" s="769" t="s">
        <v>1877</v>
      </c>
      <c r="E83" s="769">
        <v>1</v>
      </c>
      <c r="F83" s="606" t="s">
        <v>1884</v>
      </c>
      <c r="G83" s="780"/>
      <c r="H83" s="780"/>
      <c r="I83" s="951"/>
      <c r="J83" s="938"/>
    </row>
    <row r="84" spans="2:10" ht="17.25" customHeight="1">
      <c r="B84" s="203"/>
      <c r="C84" s="777"/>
      <c r="D84" s="777"/>
      <c r="E84" s="777"/>
      <c r="F84" s="605"/>
      <c r="G84" s="781"/>
      <c r="H84" s="778"/>
      <c r="I84" s="947"/>
    </row>
    <row r="85" spans="2:10" ht="17.25" customHeight="1">
      <c r="B85" s="199"/>
      <c r="C85" s="769" t="s">
        <v>1871</v>
      </c>
      <c r="D85" s="769" t="s">
        <v>1878</v>
      </c>
      <c r="E85" s="769">
        <v>1</v>
      </c>
      <c r="F85" s="606" t="s">
        <v>1884</v>
      </c>
      <c r="G85" s="780"/>
      <c r="H85" s="780"/>
      <c r="I85" s="951"/>
    </row>
    <row r="86" spans="2:10" ht="17.25" customHeight="1">
      <c r="B86" s="203"/>
      <c r="C86" s="777"/>
      <c r="D86" s="777"/>
      <c r="E86" s="777"/>
      <c r="F86" s="605"/>
      <c r="G86" s="781"/>
      <c r="H86" s="778"/>
      <c r="I86" s="947"/>
    </row>
    <row r="87" spans="2:10" ht="17.25" customHeight="1">
      <c r="B87" s="199"/>
      <c r="C87" s="769" t="s">
        <v>1871</v>
      </c>
      <c r="D87" s="769" t="s">
        <v>1879</v>
      </c>
      <c r="E87" s="769">
        <v>4</v>
      </c>
      <c r="F87" s="606" t="s">
        <v>1884</v>
      </c>
      <c r="G87" s="780"/>
      <c r="H87" s="780"/>
      <c r="I87" s="951"/>
    </row>
    <row r="88" spans="2:10" ht="17.25" customHeight="1">
      <c r="B88" s="950"/>
      <c r="C88" s="777"/>
      <c r="D88" s="777"/>
      <c r="E88" s="777"/>
      <c r="F88" s="605"/>
      <c r="G88" s="781"/>
      <c r="H88" s="778"/>
      <c r="I88" s="947"/>
    </row>
    <row r="89" spans="2:10" ht="17.25" customHeight="1">
      <c r="B89" s="948"/>
      <c r="C89" s="769" t="s">
        <v>1871</v>
      </c>
      <c r="D89" s="769" t="s">
        <v>1880</v>
      </c>
      <c r="E89" s="769">
        <v>7</v>
      </c>
      <c r="F89" s="606" t="s">
        <v>1884</v>
      </c>
      <c r="G89" s="780"/>
      <c r="H89" s="780"/>
      <c r="I89" s="951"/>
    </row>
    <row r="90" spans="2:10" ht="17.25" customHeight="1">
      <c r="B90" s="950"/>
      <c r="C90" s="777"/>
      <c r="D90" s="777"/>
      <c r="E90" s="777"/>
      <c r="F90" s="605"/>
      <c r="G90" s="781"/>
      <c r="H90" s="778"/>
      <c r="I90" s="947"/>
    </row>
    <row r="91" spans="2:10" ht="17.25" customHeight="1">
      <c r="B91" s="948"/>
      <c r="C91" s="769" t="s">
        <v>1886</v>
      </c>
      <c r="D91" s="769" t="s">
        <v>1881</v>
      </c>
      <c r="E91" s="769">
        <v>2</v>
      </c>
      <c r="F91" s="606" t="s">
        <v>1885</v>
      </c>
      <c r="G91" s="780"/>
      <c r="H91" s="780"/>
      <c r="I91" s="951"/>
    </row>
    <row r="92" spans="2:10" ht="17.25" customHeight="1">
      <c r="B92" s="950"/>
      <c r="C92" s="1305"/>
      <c r="D92" s="777"/>
      <c r="E92" s="777"/>
      <c r="F92" s="605"/>
      <c r="G92" s="781"/>
      <c r="H92" s="778"/>
      <c r="I92" s="947"/>
    </row>
    <row r="93" spans="2:10" ht="17.25" customHeight="1">
      <c r="B93" s="948"/>
      <c r="C93" s="942" t="s">
        <v>1887</v>
      </c>
      <c r="D93" s="769" t="s">
        <v>1882</v>
      </c>
      <c r="E93" s="769">
        <v>17</v>
      </c>
      <c r="F93" s="606" t="s">
        <v>1885</v>
      </c>
      <c r="G93" s="780"/>
      <c r="H93" s="780"/>
      <c r="I93" s="951"/>
    </row>
    <row r="94" spans="2:10" ht="17.25" customHeight="1">
      <c r="B94" s="950"/>
      <c r="C94" s="1305"/>
      <c r="D94" s="777"/>
      <c r="E94" s="777"/>
      <c r="F94" s="605"/>
      <c r="G94" s="959"/>
      <c r="H94" s="778"/>
      <c r="I94" s="947"/>
    </row>
    <row r="95" spans="2:10" ht="17.25" customHeight="1">
      <c r="B95" s="948"/>
      <c r="C95" s="942" t="s">
        <v>1887</v>
      </c>
      <c r="D95" s="769" t="s">
        <v>1883</v>
      </c>
      <c r="E95" s="769">
        <v>2</v>
      </c>
      <c r="F95" s="606" t="s">
        <v>1885</v>
      </c>
      <c r="G95" s="905"/>
      <c r="H95" s="780"/>
      <c r="I95" s="951"/>
    </row>
    <row r="96" spans="2:10" ht="17.25" customHeight="1">
      <c r="B96" s="950"/>
      <c r="C96" s="777"/>
      <c r="D96" s="777"/>
      <c r="E96" s="777"/>
      <c r="F96" s="605"/>
      <c r="G96" s="781"/>
      <c r="H96" s="781"/>
      <c r="I96" s="947"/>
    </row>
    <row r="97" spans="2:9" ht="17.25" customHeight="1">
      <c r="B97" s="948"/>
      <c r="C97" s="769"/>
      <c r="D97" s="769"/>
      <c r="E97" s="769"/>
      <c r="F97" s="606"/>
      <c r="G97" s="780"/>
      <c r="H97" s="780"/>
      <c r="I97" s="949"/>
    </row>
    <row r="98" spans="2:9" ht="17.25" customHeight="1">
      <c r="B98" s="950"/>
      <c r="C98" s="777"/>
      <c r="D98" s="777"/>
      <c r="E98" s="777"/>
      <c r="F98" s="605"/>
      <c r="G98" s="781"/>
      <c r="H98" s="781"/>
      <c r="I98" s="947"/>
    </row>
    <row r="99" spans="2:9" ht="17.25" customHeight="1">
      <c r="B99" s="948"/>
      <c r="C99" s="769"/>
      <c r="D99" s="769"/>
      <c r="E99" s="769"/>
      <c r="F99" s="606"/>
      <c r="G99" s="780"/>
      <c r="H99" s="780"/>
      <c r="I99" s="622"/>
    </row>
    <row r="100" spans="2:9" ht="17.25" customHeight="1">
      <c r="B100" s="203"/>
      <c r="C100" s="202"/>
      <c r="D100" s="202"/>
      <c r="E100" s="777"/>
      <c r="F100" s="605"/>
      <c r="G100" s="190"/>
      <c r="H100" s="190"/>
      <c r="I100" s="947"/>
    </row>
    <row r="101" spans="2:9" ht="17.25" customHeight="1">
      <c r="B101" s="199"/>
      <c r="C101" s="198"/>
      <c r="D101" s="198"/>
      <c r="E101" s="769"/>
      <c r="F101" s="606"/>
      <c r="G101" s="196"/>
      <c r="H101" s="780"/>
      <c r="I101" s="622"/>
    </row>
    <row r="102" spans="2:9" ht="17.25" customHeight="1">
      <c r="B102" s="203"/>
      <c r="C102" s="777"/>
      <c r="D102" s="777"/>
      <c r="E102" s="777"/>
      <c r="F102" s="605"/>
      <c r="G102" s="781"/>
      <c r="H102" s="778"/>
      <c r="I102" s="947"/>
    </row>
    <row r="103" spans="2:9" ht="17.25" customHeight="1">
      <c r="B103" s="199"/>
      <c r="C103" s="769"/>
      <c r="D103" s="769"/>
      <c r="E103" s="769"/>
      <c r="F103" s="606"/>
      <c r="G103" s="780"/>
      <c r="H103" s="780"/>
      <c r="I103" s="951"/>
    </row>
    <row r="104" spans="2:9" ht="17.25" customHeight="1">
      <c r="B104" s="203"/>
      <c r="C104" s="202"/>
      <c r="D104" s="202"/>
      <c r="E104" s="777"/>
      <c r="F104" s="605"/>
      <c r="G104" s="190"/>
      <c r="H104" s="190"/>
      <c r="I104" s="947"/>
    </row>
    <row r="105" spans="2:9" ht="17.25" customHeight="1">
      <c r="B105" s="199"/>
      <c r="C105" s="774"/>
      <c r="D105" s="198"/>
      <c r="E105" s="769"/>
      <c r="F105" s="606"/>
      <c r="G105" s="196"/>
      <c r="H105" s="780"/>
      <c r="I105" s="622"/>
    </row>
    <row r="106" spans="2:9" ht="17.25" customHeight="1">
      <c r="B106" s="203"/>
      <c r="C106" s="202"/>
      <c r="D106" s="202"/>
      <c r="E106" s="777"/>
      <c r="F106" s="605"/>
      <c r="G106" s="190"/>
      <c r="H106" s="778"/>
      <c r="I106" s="947"/>
    </row>
    <row r="107" spans="2:9" ht="17.25" customHeight="1">
      <c r="B107" s="199"/>
      <c r="C107" s="198"/>
      <c r="D107" s="198"/>
      <c r="E107" s="769"/>
      <c r="F107" s="606"/>
      <c r="G107" s="196"/>
      <c r="H107" s="780"/>
      <c r="I107" s="951"/>
    </row>
    <row r="108" spans="2:9" ht="17.25" customHeight="1">
      <c r="B108" s="203"/>
      <c r="C108" s="777"/>
      <c r="D108" s="777"/>
      <c r="E108" s="777"/>
      <c r="F108" s="605"/>
      <c r="G108" s="190"/>
      <c r="H108" s="778"/>
      <c r="I108" s="947"/>
    </row>
    <row r="109" spans="2:9" ht="17.25" customHeight="1">
      <c r="B109" s="199"/>
      <c r="C109" s="769"/>
      <c r="D109" s="769"/>
      <c r="E109" s="769"/>
      <c r="F109" s="606"/>
      <c r="G109" s="196"/>
      <c r="H109" s="780"/>
      <c r="I109" s="951"/>
    </row>
    <row r="110" spans="2:9" ht="17.25" customHeight="1">
      <c r="B110" s="203"/>
      <c r="C110" s="202"/>
      <c r="D110" s="202"/>
      <c r="E110" s="777"/>
      <c r="F110" s="605"/>
      <c r="G110" s="190"/>
      <c r="H110" s="778"/>
      <c r="I110" s="947"/>
    </row>
    <row r="111" spans="2:9" ht="17.25" customHeight="1">
      <c r="B111" s="199"/>
      <c r="C111" s="198"/>
      <c r="D111" s="198"/>
      <c r="E111" s="769"/>
      <c r="F111" s="606"/>
      <c r="G111" s="196"/>
      <c r="H111" s="780"/>
      <c r="I111" s="951"/>
    </row>
    <row r="112" spans="2:9" ht="17.25" customHeight="1">
      <c r="B112" s="950"/>
      <c r="C112" s="777"/>
      <c r="D112" s="777"/>
      <c r="E112" s="777"/>
      <c r="F112" s="605"/>
      <c r="G112" s="781"/>
      <c r="H112" s="781"/>
      <c r="I112" s="947"/>
    </row>
    <row r="113" spans="2:9" ht="17.25" customHeight="1">
      <c r="B113" s="948"/>
      <c r="C113" s="769"/>
      <c r="D113" s="769"/>
      <c r="E113" s="769"/>
      <c r="F113" s="606"/>
      <c r="G113" s="780"/>
      <c r="H113" s="780"/>
      <c r="I113" s="622"/>
    </row>
    <row r="114" spans="2:9" ht="17.25" customHeight="1">
      <c r="B114" s="203"/>
      <c r="C114" s="777"/>
      <c r="D114" s="777"/>
      <c r="E114" s="777"/>
      <c r="F114" s="605"/>
      <c r="G114" s="781"/>
      <c r="H114" s="778"/>
      <c r="I114" s="960"/>
    </row>
    <row r="115" spans="2:9" ht="17.25" customHeight="1">
      <c r="B115" s="199"/>
      <c r="C115" s="769"/>
      <c r="D115" s="769"/>
      <c r="E115" s="769"/>
      <c r="F115" s="606"/>
      <c r="G115" s="780"/>
      <c r="H115" s="780"/>
      <c r="I115" s="1044"/>
    </row>
    <row r="116" spans="2:9" ht="17.25" customHeight="1">
      <c r="B116" s="203"/>
      <c r="C116" s="777"/>
      <c r="D116" s="777"/>
      <c r="E116" s="777"/>
      <c r="F116" s="605"/>
      <c r="G116" s="781"/>
      <c r="H116" s="778"/>
      <c r="I116" s="960"/>
    </row>
    <row r="117" spans="2:9" ht="17.25" customHeight="1">
      <c r="B117" s="199"/>
      <c r="C117" s="769"/>
      <c r="D117" s="769"/>
      <c r="E117" s="769"/>
      <c r="F117" s="606"/>
      <c r="G117" s="780"/>
      <c r="H117" s="780"/>
      <c r="I117" s="1043"/>
    </row>
    <row r="118" spans="2:9" ht="17.25" customHeight="1">
      <c r="B118" s="203"/>
      <c r="C118" s="777"/>
      <c r="D118" s="777"/>
      <c r="E118" s="777"/>
      <c r="F118" s="605"/>
      <c r="G118" s="781"/>
      <c r="H118" s="778"/>
      <c r="I118" s="960"/>
    </row>
    <row r="119" spans="2:9" ht="17.25" customHeight="1">
      <c r="B119" s="199"/>
      <c r="C119" s="769"/>
      <c r="D119" s="769"/>
      <c r="E119" s="769"/>
      <c r="F119" s="606"/>
      <c r="G119" s="780"/>
      <c r="H119" s="780"/>
      <c r="I119" s="1043"/>
    </row>
    <row r="120" spans="2:9" ht="17.25" customHeight="1">
      <c r="B120" s="203"/>
      <c r="C120" s="777"/>
      <c r="D120" s="777"/>
      <c r="E120" s="777"/>
      <c r="F120" s="605"/>
      <c r="G120" s="781"/>
      <c r="H120" s="781"/>
      <c r="I120" s="947"/>
    </row>
    <row r="121" spans="2:9" ht="17.25" customHeight="1">
      <c r="B121" s="199"/>
      <c r="C121" s="769"/>
      <c r="D121" s="769"/>
      <c r="E121" s="769"/>
      <c r="F121" s="606"/>
      <c r="G121" s="780"/>
      <c r="H121" s="780"/>
      <c r="I121" s="622"/>
    </row>
    <row r="122" spans="2:9" ht="17.25" customHeight="1">
      <c r="B122" s="203"/>
      <c r="C122" s="777"/>
      <c r="D122" s="777"/>
      <c r="E122" s="777"/>
      <c r="F122" s="605"/>
      <c r="G122" s="781"/>
      <c r="H122" s="781"/>
      <c r="I122" s="958"/>
    </row>
    <row r="123" spans="2:9" ht="17.25" customHeight="1">
      <c r="B123" s="199"/>
      <c r="C123" s="769"/>
      <c r="D123" s="769"/>
      <c r="E123" s="769"/>
      <c r="F123" s="606"/>
      <c r="G123" s="780"/>
      <c r="H123" s="780"/>
      <c r="I123" s="949"/>
    </row>
    <row r="124" spans="2:9" ht="17.25" customHeight="1">
      <c r="B124" s="203"/>
      <c r="C124" s="777"/>
      <c r="D124" s="777"/>
      <c r="E124" s="777"/>
      <c r="F124" s="605"/>
      <c r="G124" s="781"/>
      <c r="H124" s="959"/>
      <c r="I124" s="947"/>
    </row>
    <row r="125" spans="2:9" ht="17.25" customHeight="1">
      <c r="B125" s="199"/>
      <c r="C125" s="775"/>
      <c r="D125" s="769"/>
      <c r="E125" s="769"/>
      <c r="F125" s="606"/>
      <c r="G125" s="780"/>
      <c r="H125" s="905"/>
      <c r="I125" s="622"/>
    </row>
    <row r="126" spans="2:9" ht="17.25" customHeight="1">
      <c r="B126" s="203"/>
      <c r="C126" s="777"/>
      <c r="D126" s="777"/>
      <c r="E126" s="777"/>
      <c r="F126" s="605"/>
      <c r="G126" s="781"/>
      <c r="H126" s="904"/>
      <c r="I126" s="947"/>
    </row>
    <row r="127" spans="2:9" ht="17.25" customHeight="1" thickBot="1">
      <c r="B127" s="189"/>
      <c r="C127" s="606" t="s">
        <v>1889</v>
      </c>
      <c r="D127" s="769"/>
      <c r="E127" s="769"/>
      <c r="F127" s="606"/>
      <c r="G127" s="780"/>
      <c r="H127" s="905"/>
      <c r="I127" s="906"/>
    </row>
    <row r="128" spans="2:9" ht="45" customHeight="1" thickBot="1">
      <c r="D128" s="214" t="str">
        <f>$D$2</f>
        <v>　　内　　訳　　書</v>
      </c>
      <c r="G128" s="213"/>
      <c r="H128" s="945"/>
      <c r="I128" s="186">
        <f>I65+1</f>
        <v>3</v>
      </c>
    </row>
    <row r="129" spans="2:9" ht="17.25" customHeight="1">
      <c r="B129" s="212"/>
      <c r="C129" s="211"/>
      <c r="D129" s="211"/>
      <c r="E129" s="211"/>
      <c r="F129" s="210"/>
      <c r="G129" s="209"/>
      <c r="H129" s="209"/>
      <c r="I129" s="208"/>
    </row>
    <row r="130" spans="2:9" ht="17.25" customHeight="1">
      <c r="B130" s="207" t="s">
        <v>149</v>
      </c>
      <c r="C130" s="206" t="s">
        <v>64</v>
      </c>
      <c r="D130" s="206" t="s">
        <v>65</v>
      </c>
      <c r="E130" s="206" t="s">
        <v>66</v>
      </c>
      <c r="F130" s="206" t="s">
        <v>63</v>
      </c>
      <c r="G130" s="205" t="s">
        <v>67</v>
      </c>
      <c r="H130" s="205" t="s">
        <v>68</v>
      </c>
      <c r="I130" s="204" t="s">
        <v>69</v>
      </c>
    </row>
    <row r="131" spans="2:9" ht="17.25" customHeight="1">
      <c r="B131" s="946" t="s">
        <v>784</v>
      </c>
      <c r="C131" s="777" t="s">
        <v>786</v>
      </c>
      <c r="D131" s="202"/>
      <c r="E131" s="777"/>
      <c r="F131" s="605"/>
      <c r="G131" s="190"/>
      <c r="H131" s="190"/>
      <c r="I131" s="200"/>
    </row>
    <row r="132" spans="2:9" ht="17.25" customHeight="1">
      <c r="B132" s="199">
        <v>1</v>
      </c>
      <c r="C132" s="198"/>
      <c r="D132" s="198"/>
      <c r="E132" s="769"/>
      <c r="F132" s="606"/>
      <c r="G132" s="196"/>
      <c r="H132" s="780"/>
      <c r="I132" s="215"/>
    </row>
    <row r="133" spans="2:9" ht="17.25" customHeight="1">
      <c r="B133" s="203"/>
      <c r="C133" s="777"/>
      <c r="D133" s="777"/>
      <c r="E133" s="777"/>
      <c r="F133" s="201"/>
      <c r="G133" s="781"/>
      <c r="H133" s="778"/>
      <c r="I133" s="947"/>
    </row>
    <row r="134" spans="2:9" ht="17.25" customHeight="1">
      <c r="B134" s="199"/>
      <c r="C134" s="769" t="s">
        <v>1888</v>
      </c>
      <c r="D134" s="769"/>
      <c r="E134" s="769"/>
      <c r="F134" s="197"/>
      <c r="G134" s="780"/>
      <c r="H134" s="780"/>
      <c r="I134" s="951"/>
    </row>
    <row r="135" spans="2:9" ht="17.25" customHeight="1">
      <c r="B135" s="203"/>
      <c r="C135" s="202"/>
      <c r="D135" s="202"/>
      <c r="E135" s="777"/>
      <c r="F135" s="201"/>
      <c r="G135" s="190"/>
      <c r="H135" s="778"/>
      <c r="I135" s="947"/>
    </row>
    <row r="136" spans="2:9" ht="17.25" customHeight="1">
      <c r="B136" s="199"/>
      <c r="C136" s="198" t="s">
        <v>1890</v>
      </c>
      <c r="D136" s="198" t="s">
        <v>1891</v>
      </c>
      <c r="E136" s="769">
        <v>59</v>
      </c>
      <c r="F136" s="197" t="s">
        <v>1884</v>
      </c>
      <c r="G136" s="196"/>
      <c r="H136" s="780"/>
      <c r="I136" s="951"/>
    </row>
    <row r="137" spans="2:9" ht="17.25" customHeight="1">
      <c r="B137" s="203"/>
      <c r="C137" s="202"/>
      <c r="D137" s="202"/>
      <c r="E137" s="777"/>
      <c r="F137" s="201"/>
      <c r="G137" s="190"/>
      <c r="H137" s="778"/>
      <c r="I137" s="947"/>
    </row>
    <row r="138" spans="2:9" ht="17.25" customHeight="1">
      <c r="B138" s="199"/>
      <c r="C138" s="198" t="s">
        <v>1890</v>
      </c>
      <c r="D138" s="198" t="s">
        <v>1892</v>
      </c>
      <c r="E138" s="769">
        <v>4</v>
      </c>
      <c r="F138" s="197" t="s">
        <v>1884</v>
      </c>
      <c r="G138" s="196"/>
      <c r="H138" s="780"/>
      <c r="I138" s="951"/>
    </row>
    <row r="139" spans="2:9" ht="17.25" customHeight="1">
      <c r="B139" s="203"/>
      <c r="C139" s="202"/>
      <c r="D139" s="202"/>
      <c r="E139" s="777"/>
      <c r="F139" s="201"/>
      <c r="G139" s="190"/>
      <c r="H139" s="778"/>
      <c r="I139" s="947"/>
    </row>
    <row r="140" spans="2:9" ht="17.25" customHeight="1">
      <c r="B140" s="199"/>
      <c r="C140" s="198" t="s">
        <v>1890</v>
      </c>
      <c r="D140" s="198" t="s">
        <v>1893</v>
      </c>
      <c r="E140" s="769">
        <v>156</v>
      </c>
      <c r="F140" s="197" t="s">
        <v>1884</v>
      </c>
      <c r="G140" s="196"/>
      <c r="H140" s="780"/>
      <c r="I140" s="951"/>
    </row>
    <row r="141" spans="2:9" ht="17.25" customHeight="1">
      <c r="B141" s="203"/>
      <c r="C141" s="202"/>
      <c r="D141" s="202"/>
      <c r="E141" s="777"/>
      <c r="F141" s="201"/>
      <c r="G141" s="190"/>
      <c r="H141" s="778"/>
      <c r="I141" s="947"/>
    </row>
    <row r="142" spans="2:9" ht="17.25" customHeight="1">
      <c r="B142" s="199"/>
      <c r="C142" s="198" t="s">
        <v>1890</v>
      </c>
      <c r="D142" s="198" t="s">
        <v>1894</v>
      </c>
      <c r="E142" s="769">
        <v>3</v>
      </c>
      <c r="F142" s="197" t="s">
        <v>1884</v>
      </c>
      <c r="G142" s="196"/>
      <c r="H142" s="780"/>
      <c r="I142" s="951"/>
    </row>
    <row r="143" spans="2:9" ht="17.25" customHeight="1">
      <c r="B143" s="203"/>
      <c r="C143" s="202"/>
      <c r="D143" s="202"/>
      <c r="E143" s="777"/>
      <c r="F143" s="201"/>
      <c r="G143" s="190"/>
      <c r="H143" s="778"/>
      <c r="I143" s="947"/>
    </row>
    <row r="144" spans="2:9" ht="17.25" customHeight="1">
      <c r="B144" s="199"/>
      <c r="C144" s="198" t="s">
        <v>1910</v>
      </c>
      <c r="D144" s="198" t="s">
        <v>1895</v>
      </c>
      <c r="E144" s="769">
        <v>4</v>
      </c>
      <c r="F144" s="197" t="s">
        <v>1884</v>
      </c>
      <c r="G144" s="196"/>
      <c r="H144" s="780"/>
      <c r="I144" s="951"/>
    </row>
    <row r="145" spans="2:9" ht="17.25" customHeight="1">
      <c r="B145" s="203"/>
      <c r="C145" s="777"/>
      <c r="D145" s="777"/>
      <c r="E145" s="777"/>
      <c r="F145" s="201"/>
      <c r="G145" s="781"/>
      <c r="H145" s="778"/>
      <c r="I145" s="947"/>
    </row>
    <row r="146" spans="2:9" ht="17.25" customHeight="1">
      <c r="B146" s="199"/>
      <c r="C146" s="769" t="s">
        <v>1911</v>
      </c>
      <c r="D146" s="198" t="s">
        <v>1896</v>
      </c>
      <c r="E146" s="769">
        <v>27</v>
      </c>
      <c r="F146" s="197" t="s">
        <v>1884</v>
      </c>
      <c r="G146" s="780"/>
      <c r="H146" s="780"/>
      <c r="I146" s="622"/>
    </row>
    <row r="147" spans="2:9" ht="17.25" customHeight="1">
      <c r="B147" s="203"/>
      <c r="C147" s="777"/>
      <c r="D147" s="777"/>
      <c r="E147" s="777"/>
      <c r="F147" s="201"/>
      <c r="G147" s="778"/>
      <c r="H147" s="778"/>
      <c r="I147" s="947"/>
    </row>
    <row r="148" spans="2:9" ht="17.25" customHeight="1">
      <c r="B148" s="199"/>
      <c r="C148" s="769" t="s">
        <v>1911</v>
      </c>
      <c r="D148" s="198" t="s">
        <v>1897</v>
      </c>
      <c r="E148" s="769">
        <v>5</v>
      </c>
      <c r="F148" s="197" t="s">
        <v>1884</v>
      </c>
      <c r="G148" s="839"/>
      <c r="H148" s="780"/>
      <c r="I148" s="622"/>
    </row>
    <row r="149" spans="2:9" ht="17.25" customHeight="1">
      <c r="B149" s="203"/>
      <c r="C149" s="777"/>
      <c r="D149" s="940"/>
      <c r="E149" s="777"/>
      <c r="F149" s="201"/>
      <c r="G149" s="778"/>
      <c r="H149" s="778"/>
      <c r="I149" s="947"/>
    </row>
    <row r="150" spans="2:9" ht="17.25" customHeight="1">
      <c r="B150" s="199"/>
      <c r="C150" s="769" t="s">
        <v>1911</v>
      </c>
      <c r="D150" s="198" t="s">
        <v>1898</v>
      </c>
      <c r="E150" s="769">
        <v>13</v>
      </c>
      <c r="F150" s="197" t="s">
        <v>1884</v>
      </c>
      <c r="G150" s="909"/>
      <c r="H150" s="780"/>
      <c r="I150" s="622"/>
    </row>
    <row r="151" spans="2:9" ht="17.25" customHeight="1">
      <c r="B151" s="203"/>
      <c r="C151" s="777"/>
      <c r="D151" s="202"/>
      <c r="E151" s="777"/>
      <c r="F151" s="201"/>
      <c r="G151" s="959"/>
      <c r="H151" s="778"/>
      <c r="I151" s="947"/>
    </row>
    <row r="152" spans="2:9" ht="17.25" customHeight="1">
      <c r="B152" s="199"/>
      <c r="C152" s="769" t="s">
        <v>1911</v>
      </c>
      <c r="D152" s="198" t="s">
        <v>1899</v>
      </c>
      <c r="E152" s="769">
        <v>2</v>
      </c>
      <c r="F152" s="197" t="s">
        <v>1884</v>
      </c>
      <c r="G152" s="905"/>
      <c r="H152" s="780"/>
      <c r="I152" s="622"/>
    </row>
    <row r="153" spans="2:9" ht="17.25" customHeight="1">
      <c r="B153" s="203"/>
      <c r="C153" s="777"/>
      <c r="D153" s="940"/>
      <c r="E153" s="777"/>
      <c r="F153" s="201"/>
      <c r="G153" s="904"/>
      <c r="H153" s="778"/>
      <c r="I153" s="947"/>
    </row>
    <row r="154" spans="2:9" ht="17.25" customHeight="1">
      <c r="B154" s="199"/>
      <c r="C154" s="769" t="s">
        <v>1911</v>
      </c>
      <c r="D154" s="198" t="s">
        <v>1900</v>
      </c>
      <c r="E154" s="769">
        <v>3</v>
      </c>
      <c r="F154" s="197" t="s">
        <v>1884</v>
      </c>
      <c r="G154" s="905"/>
      <c r="H154" s="780"/>
      <c r="I154" s="622"/>
    </row>
    <row r="155" spans="2:9" ht="17.25" customHeight="1">
      <c r="B155" s="203"/>
      <c r="C155" s="777"/>
      <c r="D155" s="202"/>
      <c r="E155" s="777"/>
      <c r="F155" s="201"/>
      <c r="G155" s="904"/>
      <c r="H155" s="778"/>
      <c r="I155" s="947"/>
    </row>
    <row r="156" spans="2:9" ht="17.25" customHeight="1">
      <c r="B156" s="199"/>
      <c r="C156" s="769" t="s">
        <v>1911</v>
      </c>
      <c r="D156" s="198" t="s">
        <v>1901</v>
      </c>
      <c r="E156" s="769">
        <v>3</v>
      </c>
      <c r="F156" s="197" t="s">
        <v>1884</v>
      </c>
      <c r="G156" s="1306"/>
      <c r="H156" s="780"/>
      <c r="I156" s="622"/>
    </row>
    <row r="157" spans="2:9" ht="17.25" customHeight="1">
      <c r="B157" s="203"/>
      <c r="C157" s="777"/>
      <c r="D157" s="940"/>
      <c r="E157" s="777"/>
      <c r="F157" s="201"/>
      <c r="G157" s="778"/>
      <c r="H157" s="778"/>
      <c r="I157" s="947"/>
    </row>
    <row r="158" spans="2:9" ht="17.25" customHeight="1">
      <c r="B158" s="199"/>
      <c r="C158" s="769" t="s">
        <v>1911</v>
      </c>
      <c r="D158" s="198" t="s">
        <v>1902</v>
      </c>
      <c r="E158" s="769">
        <v>27</v>
      </c>
      <c r="F158" s="197" t="s">
        <v>1884</v>
      </c>
      <c r="G158" s="1026"/>
      <c r="H158" s="780"/>
      <c r="I158" s="622"/>
    </row>
    <row r="159" spans="2:9" ht="17.25" customHeight="1">
      <c r="B159" s="203"/>
      <c r="C159" s="777"/>
      <c r="D159" s="202"/>
      <c r="E159" s="777"/>
      <c r="F159" s="201"/>
      <c r="G159" s="912"/>
      <c r="H159" s="778"/>
      <c r="I159" s="947"/>
    </row>
    <row r="160" spans="2:9" ht="17.25" customHeight="1">
      <c r="B160" s="199"/>
      <c r="C160" s="769" t="s">
        <v>1911</v>
      </c>
      <c r="D160" s="198" t="s">
        <v>1903</v>
      </c>
      <c r="E160" s="769">
        <v>1</v>
      </c>
      <c r="F160" s="197" t="s">
        <v>1884</v>
      </c>
      <c r="G160" s="913"/>
      <c r="H160" s="780"/>
      <c r="I160" s="622"/>
    </row>
    <row r="161" spans="2:9" ht="17.25" customHeight="1">
      <c r="B161" s="203"/>
      <c r="C161" s="777"/>
      <c r="D161" s="940"/>
      <c r="E161" s="777"/>
      <c r="F161" s="201"/>
      <c r="G161" s="191"/>
      <c r="H161" s="778"/>
      <c r="I161" s="947"/>
    </row>
    <row r="162" spans="2:9" ht="17.25" customHeight="1">
      <c r="B162" s="199"/>
      <c r="C162" s="769" t="s">
        <v>1911</v>
      </c>
      <c r="D162" s="198" t="s">
        <v>1904</v>
      </c>
      <c r="E162" s="769">
        <v>8</v>
      </c>
      <c r="F162" s="197" t="s">
        <v>1884</v>
      </c>
      <c r="G162" s="409"/>
      <c r="H162" s="780"/>
      <c r="I162" s="622"/>
    </row>
    <row r="163" spans="2:9" ht="17.25" customHeight="1">
      <c r="B163" s="203"/>
      <c r="C163" s="777"/>
      <c r="D163" s="202"/>
      <c r="E163" s="777"/>
      <c r="F163" s="201"/>
      <c r="G163" s="912"/>
      <c r="H163" s="778"/>
      <c r="I163" s="947"/>
    </row>
    <row r="164" spans="2:9" ht="17.25" customHeight="1">
      <c r="B164" s="199"/>
      <c r="C164" s="769" t="s">
        <v>1911</v>
      </c>
      <c r="D164" s="198" t="s">
        <v>1905</v>
      </c>
      <c r="E164" s="769">
        <v>2</v>
      </c>
      <c r="F164" s="197" t="s">
        <v>1884</v>
      </c>
      <c r="G164" s="913"/>
      <c r="H164" s="780"/>
      <c r="I164" s="622"/>
    </row>
    <row r="165" spans="2:9" ht="17.25" customHeight="1">
      <c r="B165" s="203"/>
      <c r="C165" s="777"/>
      <c r="D165" s="940"/>
      <c r="E165" s="777"/>
      <c r="F165" s="201"/>
      <c r="G165" s="904"/>
      <c r="H165" s="778"/>
      <c r="I165" s="947"/>
    </row>
    <row r="166" spans="2:9" ht="17.25" customHeight="1">
      <c r="B166" s="199"/>
      <c r="C166" s="769" t="s">
        <v>1911</v>
      </c>
      <c r="D166" s="198" t="s">
        <v>1906</v>
      </c>
      <c r="E166" s="769">
        <v>4</v>
      </c>
      <c r="F166" s="197" t="s">
        <v>1884</v>
      </c>
      <c r="G166" s="905"/>
      <c r="H166" s="780"/>
      <c r="I166" s="622"/>
    </row>
    <row r="167" spans="2:9" ht="17.25" customHeight="1">
      <c r="B167" s="203"/>
      <c r="C167" s="777"/>
      <c r="D167" s="202"/>
      <c r="E167" s="777"/>
      <c r="F167" s="201"/>
      <c r="G167" s="840"/>
      <c r="H167" s="778"/>
      <c r="I167" s="947"/>
    </row>
    <row r="168" spans="2:9" ht="17.25" customHeight="1">
      <c r="B168" s="199"/>
      <c r="C168" s="769" t="s">
        <v>1911</v>
      </c>
      <c r="D168" s="198" t="s">
        <v>1907</v>
      </c>
      <c r="E168" s="769">
        <v>1</v>
      </c>
      <c r="F168" s="197" t="s">
        <v>1884</v>
      </c>
      <c r="G168" s="839"/>
      <c r="H168" s="780"/>
      <c r="I168" s="622"/>
    </row>
    <row r="169" spans="2:9" ht="17.25" customHeight="1">
      <c r="B169" s="203"/>
      <c r="C169" s="202"/>
      <c r="D169" s="940"/>
      <c r="E169" s="777"/>
      <c r="F169" s="201"/>
      <c r="G169" s="840"/>
      <c r="H169" s="778"/>
      <c r="I169" s="947"/>
    </row>
    <row r="170" spans="2:9" ht="17.25" customHeight="1">
      <c r="B170" s="199"/>
      <c r="C170" s="943" t="s">
        <v>1912</v>
      </c>
      <c r="D170" s="198" t="s">
        <v>1908</v>
      </c>
      <c r="E170" s="769">
        <v>2</v>
      </c>
      <c r="F170" s="197" t="s">
        <v>1884</v>
      </c>
      <c r="G170" s="839"/>
      <c r="H170" s="780"/>
      <c r="I170" s="622"/>
    </row>
    <row r="171" spans="2:9" ht="17.25" customHeight="1">
      <c r="B171" s="203"/>
      <c r="C171" s="202"/>
      <c r="D171" s="202"/>
      <c r="E171" s="777"/>
      <c r="F171" s="201"/>
      <c r="G171" s="840"/>
      <c r="H171" s="778"/>
      <c r="I171" s="947"/>
    </row>
    <row r="172" spans="2:9" ht="17.25" customHeight="1">
      <c r="B172" s="199"/>
      <c r="C172" s="943" t="s">
        <v>1912</v>
      </c>
      <c r="D172" s="198" t="s">
        <v>1909</v>
      </c>
      <c r="E172" s="769">
        <v>14</v>
      </c>
      <c r="F172" s="197" t="s">
        <v>1884</v>
      </c>
      <c r="G172" s="839"/>
      <c r="H172" s="780"/>
      <c r="I172" s="622"/>
    </row>
    <row r="173" spans="2:9" ht="17.25" customHeight="1">
      <c r="B173" s="203"/>
      <c r="C173" s="202"/>
      <c r="D173" s="202"/>
      <c r="E173" s="777"/>
      <c r="F173" s="201"/>
      <c r="G173" s="840"/>
      <c r="H173" s="778"/>
      <c r="I173" s="947"/>
    </row>
    <row r="174" spans="2:9" ht="17.25" customHeight="1">
      <c r="B174" s="199"/>
      <c r="C174" s="943"/>
      <c r="D174" s="198"/>
      <c r="E174" s="769"/>
      <c r="F174" s="197"/>
      <c r="G174" s="839"/>
      <c r="H174" s="780"/>
      <c r="I174" s="622"/>
    </row>
    <row r="175" spans="2:9" ht="17.25" customHeight="1">
      <c r="B175" s="203"/>
      <c r="C175" s="202"/>
      <c r="D175" s="202"/>
      <c r="E175" s="777"/>
      <c r="F175" s="201"/>
      <c r="G175" s="840"/>
      <c r="H175" s="778"/>
      <c r="I175" s="947"/>
    </row>
    <row r="176" spans="2:9" ht="17.25" customHeight="1">
      <c r="B176" s="199"/>
      <c r="C176" s="943"/>
      <c r="D176" s="198"/>
      <c r="E176" s="769"/>
      <c r="F176" s="197"/>
      <c r="G176" s="839"/>
      <c r="H176" s="780"/>
      <c r="I176" s="622"/>
    </row>
    <row r="177" spans="2:9" ht="17.25" customHeight="1">
      <c r="B177" s="203"/>
      <c r="C177" s="202"/>
      <c r="D177" s="202"/>
      <c r="E177" s="777"/>
      <c r="F177" s="201"/>
      <c r="G177" s="840"/>
      <c r="H177" s="778"/>
      <c r="I177" s="947"/>
    </row>
    <row r="178" spans="2:9" ht="17.25" customHeight="1">
      <c r="B178" s="199"/>
      <c r="C178" s="943"/>
      <c r="D178" s="198"/>
      <c r="E178" s="769"/>
      <c r="F178" s="197"/>
      <c r="G178" s="839"/>
      <c r="H178" s="780"/>
      <c r="I178" s="622"/>
    </row>
    <row r="179" spans="2:9" ht="17.25" customHeight="1">
      <c r="B179" s="203"/>
      <c r="C179" s="202"/>
      <c r="D179" s="202"/>
      <c r="E179" s="777"/>
      <c r="F179" s="201"/>
      <c r="G179" s="840"/>
      <c r="H179" s="778"/>
      <c r="I179" s="947"/>
    </row>
    <row r="180" spans="2:9" ht="17.25" customHeight="1">
      <c r="B180" s="199"/>
      <c r="C180" s="198"/>
      <c r="D180" s="198"/>
      <c r="E180" s="769"/>
      <c r="F180" s="197"/>
      <c r="G180" s="839"/>
      <c r="H180" s="780"/>
      <c r="I180" s="622"/>
    </row>
    <row r="181" spans="2:9" ht="17.25" customHeight="1">
      <c r="B181" s="203"/>
      <c r="C181" s="202"/>
      <c r="D181" s="202"/>
      <c r="E181" s="777"/>
      <c r="F181" s="201"/>
      <c r="G181" s="840"/>
      <c r="H181" s="778"/>
      <c r="I181" s="947"/>
    </row>
    <row r="182" spans="2:9" ht="17.25" customHeight="1">
      <c r="B182" s="199"/>
      <c r="C182" s="198"/>
      <c r="D182" s="198"/>
      <c r="E182" s="769"/>
      <c r="F182" s="197"/>
      <c r="G182" s="839"/>
      <c r="H182" s="780"/>
      <c r="I182" s="622"/>
    </row>
    <row r="183" spans="2:9" ht="17.25" customHeight="1">
      <c r="B183" s="203"/>
      <c r="C183" s="202"/>
      <c r="D183" s="202"/>
      <c r="E183" s="777"/>
      <c r="F183" s="201"/>
      <c r="G183" s="961"/>
      <c r="H183" s="778"/>
      <c r="I183" s="947"/>
    </row>
    <row r="184" spans="2:9" ht="17.25" customHeight="1">
      <c r="B184" s="199"/>
      <c r="C184" s="943"/>
      <c r="D184" s="198"/>
      <c r="E184" s="769"/>
      <c r="F184" s="197"/>
      <c r="G184" s="839"/>
      <c r="H184" s="780"/>
      <c r="I184" s="622"/>
    </row>
    <row r="185" spans="2:9" ht="17.25" customHeight="1">
      <c r="B185" s="203"/>
      <c r="C185" s="202"/>
      <c r="D185" s="202"/>
      <c r="E185" s="777"/>
      <c r="F185" s="201"/>
      <c r="G185" s="190"/>
      <c r="H185" s="778"/>
      <c r="I185" s="947"/>
    </row>
    <row r="186" spans="2:9" ht="17.25" customHeight="1">
      <c r="B186" s="199"/>
      <c r="C186" s="943"/>
      <c r="D186" s="198"/>
      <c r="E186" s="769"/>
      <c r="F186" s="197"/>
      <c r="G186" s="196"/>
      <c r="H186" s="780"/>
      <c r="I186" s="622"/>
    </row>
    <row r="187" spans="2:9" ht="17.25" customHeight="1">
      <c r="B187" s="203"/>
      <c r="C187" s="202"/>
      <c r="D187" s="202"/>
      <c r="E187" s="777"/>
      <c r="F187" s="201"/>
      <c r="G187" s="190"/>
      <c r="H187" s="778"/>
      <c r="I187" s="947"/>
    </row>
    <row r="188" spans="2:9" ht="17.25" customHeight="1">
      <c r="B188" s="199"/>
      <c r="C188" s="198"/>
      <c r="D188" s="198"/>
      <c r="E188" s="769"/>
      <c r="F188" s="197"/>
      <c r="G188" s="196"/>
      <c r="H188" s="780"/>
      <c r="I188" s="622"/>
    </row>
    <row r="189" spans="2:9" ht="17.25" customHeight="1">
      <c r="B189" s="203"/>
      <c r="C189" s="605"/>
      <c r="D189" s="777"/>
      <c r="E189" s="777"/>
      <c r="F189" s="605"/>
      <c r="G189" s="778"/>
      <c r="H189" s="904"/>
      <c r="I189" s="947"/>
    </row>
    <row r="190" spans="2:9" ht="17.25" customHeight="1" thickBot="1">
      <c r="B190" s="189"/>
      <c r="C190" s="915" t="s">
        <v>1913</v>
      </c>
      <c r="D190" s="784"/>
      <c r="E190" s="784"/>
      <c r="F190" s="783"/>
      <c r="G190" s="785"/>
      <c r="H190" s="908"/>
      <c r="I190" s="906"/>
    </row>
    <row r="191" spans="2:9" ht="45" customHeight="1" thickBot="1">
      <c r="D191" s="214" t="str">
        <f>$D$2</f>
        <v>　　内　　訳　　書</v>
      </c>
      <c r="G191" s="213"/>
      <c r="H191" s="945"/>
      <c r="I191" s="186">
        <f>I128+1</f>
        <v>4</v>
      </c>
    </row>
    <row r="192" spans="2:9" ht="17.25" customHeight="1">
      <c r="B192" s="212"/>
      <c r="C192" s="211"/>
      <c r="D192" s="211"/>
      <c r="E192" s="211"/>
      <c r="F192" s="210"/>
      <c r="G192" s="209"/>
      <c r="H192" s="209"/>
      <c r="I192" s="208"/>
    </row>
    <row r="193" spans="2:9" ht="17.25" customHeight="1">
      <c r="B193" s="207" t="s">
        <v>149</v>
      </c>
      <c r="C193" s="206" t="s">
        <v>64</v>
      </c>
      <c r="D193" s="206" t="s">
        <v>65</v>
      </c>
      <c r="E193" s="206" t="s">
        <v>66</v>
      </c>
      <c r="F193" s="206" t="s">
        <v>63</v>
      </c>
      <c r="G193" s="205" t="s">
        <v>67</v>
      </c>
      <c r="H193" s="205" t="s">
        <v>68</v>
      </c>
      <c r="I193" s="204" t="s">
        <v>69</v>
      </c>
    </row>
    <row r="194" spans="2:9" ht="17.25" customHeight="1">
      <c r="B194" s="946" t="s">
        <v>784</v>
      </c>
      <c r="C194" s="777" t="s">
        <v>786</v>
      </c>
      <c r="D194" s="202"/>
      <c r="E194" s="202"/>
      <c r="F194" s="201"/>
      <c r="G194" s="781"/>
      <c r="H194" s="781"/>
      <c r="I194" s="958"/>
    </row>
    <row r="195" spans="2:9" ht="17.25" customHeight="1">
      <c r="B195" s="199">
        <v>1</v>
      </c>
      <c r="C195" s="198"/>
      <c r="D195" s="198"/>
      <c r="E195" s="198"/>
      <c r="F195" s="197"/>
      <c r="G195" s="780"/>
      <c r="H195" s="780"/>
      <c r="I195" s="949"/>
    </row>
    <row r="196" spans="2:9" ht="17.25" customHeight="1">
      <c r="B196" s="203"/>
      <c r="C196" s="202"/>
      <c r="D196" s="202"/>
      <c r="E196" s="202"/>
      <c r="F196" s="201"/>
      <c r="G196" s="190"/>
      <c r="H196" s="781"/>
      <c r="I196" s="200"/>
    </row>
    <row r="197" spans="2:9" ht="17.25" customHeight="1">
      <c r="B197" s="199"/>
      <c r="C197" s="198" t="s">
        <v>1914</v>
      </c>
      <c r="D197" s="198"/>
      <c r="E197" s="198"/>
      <c r="F197" s="197"/>
      <c r="G197" s="409"/>
      <c r="H197" s="780"/>
      <c r="I197" s="215"/>
    </row>
    <row r="198" spans="2:9" ht="17.25" customHeight="1">
      <c r="B198" s="203"/>
      <c r="C198" s="777"/>
      <c r="D198" s="777"/>
      <c r="E198" s="777"/>
      <c r="F198" s="605"/>
      <c r="G198" s="778"/>
      <c r="H198" s="778"/>
      <c r="I198" s="947"/>
    </row>
    <row r="199" spans="2:9" ht="17.25" customHeight="1">
      <c r="B199" s="199"/>
      <c r="C199" s="769" t="s">
        <v>1915</v>
      </c>
      <c r="D199" s="769" t="s">
        <v>1916</v>
      </c>
      <c r="E199" s="769">
        <v>1</v>
      </c>
      <c r="F199" s="606" t="s">
        <v>1917</v>
      </c>
      <c r="G199" s="1026"/>
      <c r="H199" s="780"/>
      <c r="I199" s="622"/>
    </row>
    <row r="200" spans="2:9" ht="17.25" customHeight="1">
      <c r="B200" s="203"/>
      <c r="C200" s="202"/>
      <c r="D200" s="777"/>
      <c r="E200" s="777"/>
      <c r="F200" s="605"/>
      <c r="G200" s="781"/>
      <c r="H200" s="778"/>
      <c r="I200" s="947"/>
    </row>
    <row r="201" spans="2:9" ht="17.25" customHeight="1">
      <c r="B201" s="199"/>
      <c r="C201" s="198" t="s">
        <v>1918</v>
      </c>
      <c r="D201" s="769" t="s">
        <v>1919</v>
      </c>
      <c r="E201" s="769">
        <v>1</v>
      </c>
      <c r="F201" s="606" t="s">
        <v>1917</v>
      </c>
      <c r="G201" s="780"/>
      <c r="H201" s="780"/>
      <c r="I201" s="622"/>
    </row>
    <row r="202" spans="2:9" ht="17.25" customHeight="1">
      <c r="B202" s="203"/>
      <c r="C202" s="202"/>
      <c r="D202" s="777"/>
      <c r="E202" s="777"/>
      <c r="F202" s="605"/>
      <c r="G202" s="778"/>
      <c r="H202" s="778"/>
      <c r="I202" s="947"/>
    </row>
    <row r="203" spans="2:9" ht="17.25" customHeight="1">
      <c r="B203" s="199"/>
      <c r="C203" s="198" t="s">
        <v>1920</v>
      </c>
      <c r="D203" s="769" t="s">
        <v>1921</v>
      </c>
      <c r="E203" s="769">
        <v>1</v>
      </c>
      <c r="F203" s="606" t="s">
        <v>1917</v>
      </c>
      <c r="G203" s="780"/>
      <c r="H203" s="780"/>
      <c r="I203" s="622"/>
    </row>
    <row r="204" spans="2:9" ht="17.25" customHeight="1">
      <c r="B204" s="203"/>
      <c r="C204" s="202"/>
      <c r="D204" s="202"/>
      <c r="E204" s="777"/>
      <c r="F204" s="605"/>
      <c r="G204" s="778"/>
      <c r="H204" s="778"/>
      <c r="I204" s="947"/>
    </row>
    <row r="205" spans="2:9" ht="17.25" customHeight="1">
      <c r="B205" s="199"/>
      <c r="C205" s="198" t="s">
        <v>1920</v>
      </c>
      <c r="D205" s="769" t="s">
        <v>1922</v>
      </c>
      <c r="E205" s="769">
        <v>1</v>
      </c>
      <c r="F205" s="606" t="s">
        <v>1917</v>
      </c>
      <c r="G205" s="780"/>
      <c r="H205" s="780"/>
      <c r="I205" s="622"/>
    </row>
    <row r="206" spans="2:9" ht="17.25" customHeight="1">
      <c r="B206" s="203"/>
      <c r="C206" s="202"/>
      <c r="D206" s="777"/>
      <c r="E206" s="777"/>
      <c r="F206" s="605"/>
      <c r="G206" s="781"/>
      <c r="H206" s="778"/>
      <c r="I206" s="947"/>
    </row>
    <row r="207" spans="2:9" ht="17.25" customHeight="1">
      <c r="B207" s="199"/>
      <c r="C207" s="198" t="s">
        <v>1923</v>
      </c>
      <c r="D207" s="769" t="s">
        <v>1924</v>
      </c>
      <c r="E207" s="769">
        <v>1</v>
      </c>
      <c r="F207" s="606" t="s">
        <v>1917</v>
      </c>
      <c r="G207" s="780"/>
      <c r="H207" s="780"/>
      <c r="I207" s="622"/>
    </row>
    <row r="208" spans="2:9" ht="17.25" customHeight="1">
      <c r="B208" s="203"/>
      <c r="C208" s="202"/>
      <c r="D208" s="202"/>
      <c r="E208" s="777"/>
      <c r="F208" s="605"/>
      <c r="G208" s="778"/>
      <c r="H208" s="778"/>
      <c r="I208" s="947"/>
    </row>
    <row r="209" spans="2:9" ht="17.25" customHeight="1">
      <c r="B209" s="199"/>
      <c r="C209" s="198" t="s">
        <v>1923</v>
      </c>
      <c r="D209" s="769" t="s">
        <v>1925</v>
      </c>
      <c r="E209" s="769">
        <v>1</v>
      </c>
      <c r="F209" s="606" t="s">
        <v>1917</v>
      </c>
      <c r="G209" s="780"/>
      <c r="H209" s="780"/>
      <c r="I209" s="622"/>
    </row>
    <row r="210" spans="2:9" ht="17.25" customHeight="1">
      <c r="B210" s="203"/>
      <c r="C210" s="202"/>
      <c r="D210" s="777"/>
      <c r="E210" s="777"/>
      <c r="F210" s="605"/>
      <c r="G210" s="778"/>
      <c r="H210" s="778"/>
      <c r="I210" s="947"/>
    </row>
    <row r="211" spans="2:9" ht="17.25" customHeight="1">
      <c r="B211" s="199"/>
      <c r="C211" s="198" t="s">
        <v>1923</v>
      </c>
      <c r="D211" s="769" t="s">
        <v>1926</v>
      </c>
      <c r="E211" s="769">
        <v>1</v>
      </c>
      <c r="F211" s="606" t="s">
        <v>1917</v>
      </c>
      <c r="G211" s="780"/>
      <c r="H211" s="780"/>
      <c r="I211" s="622"/>
    </row>
    <row r="212" spans="2:9" ht="17.25" customHeight="1">
      <c r="B212" s="203"/>
      <c r="C212" s="202"/>
      <c r="D212" s="202"/>
      <c r="E212" s="777"/>
      <c r="F212" s="605"/>
      <c r="G212" s="778"/>
      <c r="H212" s="778"/>
      <c r="I212" s="947"/>
    </row>
    <row r="213" spans="2:9" ht="17.25" customHeight="1">
      <c r="B213" s="199"/>
      <c r="C213" s="198" t="s">
        <v>1923</v>
      </c>
      <c r="D213" s="769" t="s">
        <v>1927</v>
      </c>
      <c r="E213" s="769">
        <v>1</v>
      </c>
      <c r="F213" s="606" t="s">
        <v>1917</v>
      </c>
      <c r="G213" s="780"/>
      <c r="H213" s="780"/>
      <c r="I213" s="622"/>
    </row>
    <row r="214" spans="2:9" ht="17.25" customHeight="1">
      <c r="B214" s="203"/>
      <c r="C214" s="202"/>
      <c r="D214" s="777"/>
      <c r="E214" s="777"/>
      <c r="F214" s="605"/>
      <c r="G214" s="778"/>
      <c r="H214" s="778"/>
      <c r="I214" s="947"/>
    </row>
    <row r="215" spans="2:9" ht="17.25" customHeight="1">
      <c r="B215" s="199"/>
      <c r="C215" s="198" t="s">
        <v>1923</v>
      </c>
      <c r="D215" s="769" t="s">
        <v>1928</v>
      </c>
      <c r="E215" s="769">
        <v>1</v>
      </c>
      <c r="F215" s="606" t="s">
        <v>1917</v>
      </c>
      <c r="G215" s="780"/>
      <c r="H215" s="780"/>
      <c r="I215" s="622"/>
    </row>
    <row r="216" spans="2:9" ht="17.25" customHeight="1">
      <c r="B216" s="203"/>
      <c r="C216" s="202"/>
      <c r="D216" s="777"/>
      <c r="E216" s="777"/>
      <c r="F216" s="605"/>
      <c r="G216" s="778"/>
      <c r="H216" s="778"/>
      <c r="I216" s="947"/>
    </row>
    <row r="217" spans="2:9" ht="17.25" customHeight="1">
      <c r="B217" s="199"/>
      <c r="C217" s="198" t="s">
        <v>1929</v>
      </c>
      <c r="D217" s="769" t="s">
        <v>1930</v>
      </c>
      <c r="E217" s="769">
        <v>1</v>
      </c>
      <c r="F217" s="606" t="s">
        <v>105</v>
      </c>
      <c r="G217" s="780"/>
      <c r="H217" s="780"/>
      <c r="I217" s="622"/>
    </row>
    <row r="218" spans="2:9" ht="17.25" customHeight="1">
      <c r="B218" s="203"/>
      <c r="C218" s="202"/>
      <c r="D218" s="777"/>
      <c r="E218" s="777"/>
      <c r="F218" s="605"/>
      <c r="G218" s="781"/>
      <c r="H218" s="778"/>
      <c r="I218" s="947"/>
    </row>
    <row r="219" spans="2:9" ht="17.25" customHeight="1">
      <c r="B219" s="199"/>
      <c r="C219" s="198"/>
      <c r="D219" s="769"/>
      <c r="E219" s="769"/>
      <c r="F219" s="606"/>
      <c r="G219" s="780"/>
      <c r="H219" s="780"/>
      <c r="I219" s="622"/>
    </row>
    <row r="220" spans="2:9" ht="17.25" customHeight="1">
      <c r="B220" s="203"/>
      <c r="C220" s="202"/>
      <c r="D220" s="777"/>
      <c r="E220" s="777"/>
      <c r="F220" s="605"/>
      <c r="G220" s="781"/>
      <c r="H220" s="778"/>
      <c r="I220" s="947"/>
    </row>
    <row r="221" spans="2:9" ht="17.25" customHeight="1">
      <c r="B221" s="199"/>
      <c r="C221" s="198"/>
      <c r="D221" s="769"/>
      <c r="E221" s="769"/>
      <c r="F221" s="606"/>
      <c r="G221" s="780"/>
      <c r="H221" s="780"/>
      <c r="I221" s="622"/>
    </row>
    <row r="222" spans="2:9" ht="17.25" customHeight="1">
      <c r="B222" s="203"/>
      <c r="C222" s="202"/>
      <c r="D222" s="777"/>
      <c r="E222" s="777"/>
      <c r="F222" s="605"/>
      <c r="G222" s="781"/>
      <c r="H222" s="778"/>
      <c r="I222" s="947"/>
    </row>
    <row r="223" spans="2:9" ht="17.25" customHeight="1">
      <c r="B223" s="199"/>
      <c r="C223" s="197" t="s">
        <v>1931</v>
      </c>
      <c r="D223" s="769"/>
      <c r="E223" s="769"/>
      <c r="F223" s="606"/>
      <c r="G223" s="780"/>
      <c r="H223" s="780"/>
      <c r="I223" s="622"/>
    </row>
    <row r="224" spans="2:9" ht="17.25" customHeight="1">
      <c r="B224" s="203"/>
      <c r="C224" s="202"/>
      <c r="D224" s="777"/>
      <c r="E224" s="777"/>
      <c r="F224" s="605"/>
      <c r="G224" s="778"/>
      <c r="H224" s="778"/>
      <c r="I224" s="947"/>
    </row>
    <row r="225" spans="2:9" ht="17.25" customHeight="1">
      <c r="B225" s="199"/>
      <c r="C225" s="198"/>
      <c r="D225" s="769"/>
      <c r="E225" s="769"/>
      <c r="F225" s="606"/>
      <c r="G225" s="780"/>
      <c r="H225" s="780"/>
      <c r="I225" s="622"/>
    </row>
    <row r="226" spans="2:9" ht="17.25" customHeight="1">
      <c r="B226" s="203"/>
      <c r="C226" s="202"/>
      <c r="D226" s="202"/>
      <c r="E226" s="777"/>
      <c r="F226" s="201"/>
      <c r="G226" s="781"/>
      <c r="H226" s="778"/>
      <c r="I226" s="947"/>
    </row>
    <row r="227" spans="2:9" ht="17.25" customHeight="1">
      <c r="B227" s="199"/>
      <c r="C227" s="198"/>
      <c r="D227" s="198"/>
      <c r="E227" s="769"/>
      <c r="F227" s="197"/>
      <c r="G227" s="780"/>
      <c r="H227" s="780"/>
      <c r="I227" s="622"/>
    </row>
    <row r="228" spans="2:9" ht="17.25" customHeight="1">
      <c r="B228" s="203"/>
      <c r="C228" s="202"/>
      <c r="D228" s="202"/>
      <c r="E228" s="777"/>
      <c r="F228" s="201"/>
      <c r="G228" s="778"/>
      <c r="H228" s="778"/>
      <c r="I228" s="947"/>
    </row>
    <row r="229" spans="2:9" ht="17.25" customHeight="1">
      <c r="B229" s="199"/>
      <c r="C229" s="198"/>
      <c r="D229" s="198"/>
      <c r="E229" s="769"/>
      <c r="F229" s="197"/>
      <c r="G229" s="780"/>
      <c r="H229" s="780"/>
      <c r="I229" s="622"/>
    </row>
    <row r="230" spans="2:9" ht="17.25" customHeight="1">
      <c r="B230" s="203"/>
      <c r="C230" s="202"/>
      <c r="D230" s="202"/>
      <c r="E230" s="777"/>
      <c r="F230" s="201"/>
      <c r="G230" s="778"/>
      <c r="H230" s="778"/>
      <c r="I230" s="947"/>
    </row>
    <row r="231" spans="2:9" ht="17.25" customHeight="1">
      <c r="B231" s="199"/>
      <c r="C231" s="198"/>
      <c r="D231" s="198"/>
      <c r="E231" s="769"/>
      <c r="F231" s="197"/>
      <c r="G231" s="780"/>
      <c r="H231" s="780"/>
      <c r="I231" s="622"/>
    </row>
    <row r="232" spans="2:9" ht="17.25" customHeight="1">
      <c r="B232" s="203"/>
      <c r="C232" s="202"/>
      <c r="D232" s="202"/>
      <c r="E232" s="777"/>
      <c r="F232" s="201"/>
      <c r="G232" s="778"/>
      <c r="H232" s="778"/>
      <c r="I232" s="947"/>
    </row>
    <row r="233" spans="2:9" ht="17.25" customHeight="1">
      <c r="B233" s="199"/>
      <c r="C233" s="198"/>
      <c r="D233" s="198"/>
      <c r="E233" s="769"/>
      <c r="F233" s="197"/>
      <c r="G233" s="780"/>
      <c r="H233" s="780"/>
      <c r="I233" s="622"/>
    </row>
    <row r="234" spans="2:9" ht="17.25" customHeight="1">
      <c r="B234" s="203"/>
      <c r="C234" s="202"/>
      <c r="D234" s="202"/>
      <c r="E234" s="202"/>
      <c r="F234" s="201"/>
      <c r="G234" s="778"/>
      <c r="H234" s="781"/>
      <c r="I234" s="947"/>
    </row>
    <row r="235" spans="2:9" ht="17.25" customHeight="1">
      <c r="B235" s="199"/>
      <c r="C235" s="198"/>
      <c r="D235" s="198"/>
      <c r="E235" s="198"/>
      <c r="F235" s="197"/>
      <c r="G235" s="780"/>
      <c r="H235" s="780"/>
      <c r="I235" s="622"/>
    </row>
    <row r="236" spans="2:9" ht="17.25" customHeight="1">
      <c r="B236" s="203"/>
      <c r="C236" s="202"/>
      <c r="D236" s="202"/>
      <c r="E236" s="202"/>
      <c r="F236" s="201"/>
      <c r="G236" s="778"/>
      <c r="H236" s="959"/>
      <c r="I236" s="947"/>
    </row>
    <row r="237" spans="2:9" ht="17.25" customHeight="1">
      <c r="B237" s="199"/>
      <c r="C237" s="197"/>
      <c r="D237" s="198"/>
      <c r="E237" s="198"/>
      <c r="F237" s="197"/>
      <c r="G237" s="780"/>
      <c r="H237" s="905"/>
      <c r="I237" s="622"/>
    </row>
    <row r="238" spans="2:9" ht="17.25" customHeight="1">
      <c r="B238" s="203"/>
      <c r="C238" s="202"/>
      <c r="D238" s="202"/>
      <c r="E238" s="202"/>
      <c r="F238" s="201"/>
      <c r="G238" s="778"/>
      <c r="H238" s="781"/>
      <c r="I238" s="947"/>
    </row>
    <row r="239" spans="2:9" ht="17.25" customHeight="1">
      <c r="B239" s="199"/>
      <c r="C239" s="198"/>
      <c r="D239" s="198"/>
      <c r="E239" s="198"/>
      <c r="F239" s="197"/>
      <c r="G239" s="780"/>
      <c r="H239" s="780"/>
      <c r="I239" s="215"/>
    </row>
    <row r="240" spans="2:9" ht="17.25" customHeight="1">
      <c r="B240" s="946"/>
      <c r="C240" s="202"/>
      <c r="D240" s="202"/>
      <c r="E240" s="202"/>
      <c r="F240" s="201"/>
      <c r="G240" s="778"/>
      <c r="H240" s="781"/>
      <c r="I240" s="947"/>
    </row>
    <row r="241" spans="2:9" ht="17.25" customHeight="1">
      <c r="B241" s="199"/>
      <c r="C241" s="198"/>
      <c r="D241" s="198"/>
      <c r="E241" s="198"/>
      <c r="F241" s="197"/>
      <c r="G241" s="780"/>
      <c r="H241" s="780"/>
      <c r="I241" s="215"/>
    </row>
    <row r="242" spans="2:9" ht="17.25" customHeight="1">
      <c r="B242" s="203"/>
      <c r="C242" s="202"/>
      <c r="D242" s="202"/>
      <c r="E242" s="777"/>
      <c r="F242" s="201"/>
      <c r="G242" s="781"/>
      <c r="H242" s="778"/>
      <c r="I242" s="947"/>
    </row>
    <row r="243" spans="2:9" ht="17.25" customHeight="1">
      <c r="B243" s="199"/>
      <c r="C243" s="198"/>
      <c r="D243" s="198"/>
      <c r="E243" s="769"/>
      <c r="F243" s="197"/>
      <c r="G243" s="780"/>
      <c r="H243" s="780"/>
      <c r="I243" s="951"/>
    </row>
    <row r="244" spans="2:9" ht="17.25" customHeight="1">
      <c r="B244" s="203"/>
      <c r="C244" s="202"/>
      <c r="D244" s="202"/>
      <c r="E244" s="777"/>
      <c r="F244" s="201"/>
      <c r="G244" s="781"/>
      <c r="H244" s="778"/>
      <c r="I244" s="947"/>
    </row>
    <row r="245" spans="2:9" ht="17.25" customHeight="1">
      <c r="B245" s="199"/>
      <c r="C245" s="198"/>
      <c r="D245" s="198"/>
      <c r="E245" s="769"/>
      <c r="F245" s="197"/>
      <c r="G245" s="780"/>
      <c r="H245" s="780"/>
      <c r="I245" s="951"/>
    </row>
    <row r="246" spans="2:9" ht="17.25" customHeight="1">
      <c r="B246" s="203"/>
      <c r="C246" s="202"/>
      <c r="D246" s="202"/>
      <c r="E246" s="202"/>
      <c r="F246" s="201"/>
      <c r="G246" s="778"/>
      <c r="H246" s="778"/>
      <c r="I246" s="947"/>
    </row>
    <row r="247" spans="2:9" ht="17.25" customHeight="1">
      <c r="B247" s="199"/>
      <c r="C247" s="198"/>
      <c r="D247" s="198"/>
      <c r="E247" s="198"/>
      <c r="F247" s="197"/>
      <c r="G247" s="780"/>
      <c r="H247" s="780"/>
      <c r="I247" s="215"/>
    </row>
    <row r="248" spans="2:9" ht="17.25" customHeight="1">
      <c r="B248" s="203"/>
      <c r="C248" s="202"/>
      <c r="D248" s="202"/>
      <c r="E248" s="202"/>
      <c r="F248" s="201"/>
      <c r="G248" s="778"/>
      <c r="H248" s="781"/>
      <c r="I248" s="947"/>
    </row>
    <row r="249" spans="2:9" ht="17.25" customHeight="1">
      <c r="B249" s="199"/>
      <c r="C249" s="198"/>
      <c r="D249" s="198"/>
      <c r="E249" s="198"/>
      <c r="F249" s="197"/>
      <c r="G249" s="780"/>
      <c r="H249" s="780"/>
      <c r="I249" s="622"/>
    </row>
    <row r="250" spans="2:9" ht="17.25" customHeight="1">
      <c r="B250" s="203"/>
      <c r="C250" s="202"/>
      <c r="D250" s="202"/>
      <c r="E250" s="202"/>
      <c r="F250" s="201"/>
      <c r="G250" s="778"/>
      <c r="H250" s="778"/>
      <c r="I250" s="947"/>
    </row>
    <row r="251" spans="2:9" ht="17.25" customHeight="1">
      <c r="B251" s="199"/>
      <c r="C251" s="198"/>
      <c r="D251" s="198"/>
      <c r="E251" s="198"/>
      <c r="F251" s="197"/>
      <c r="G251" s="780"/>
      <c r="H251" s="780"/>
      <c r="I251" s="622"/>
    </row>
    <row r="252" spans="2:9" ht="17.25" customHeight="1">
      <c r="B252" s="194"/>
      <c r="C252" s="202"/>
      <c r="D252" s="202"/>
      <c r="E252" s="202"/>
      <c r="F252" s="201"/>
      <c r="G252" s="778"/>
      <c r="H252" s="782"/>
      <c r="I252" s="962"/>
    </row>
    <row r="253" spans="2:9" ht="17.25" customHeight="1" thickBot="1">
      <c r="B253" s="189"/>
      <c r="C253" s="915" t="s">
        <v>1944</v>
      </c>
      <c r="D253" s="914"/>
      <c r="E253" s="914"/>
      <c r="F253" s="915"/>
      <c r="G253" s="957"/>
      <c r="H253" s="907"/>
      <c r="I253" s="906"/>
    </row>
    <row r="254" spans="2:9" ht="45" customHeight="1" thickBot="1">
      <c r="D254" s="214" t="str">
        <f>$D$2</f>
        <v>　　内　　訳　　書</v>
      </c>
      <c r="G254" s="213"/>
      <c r="H254" s="945"/>
      <c r="I254" s="186">
        <f>I191+1</f>
        <v>5</v>
      </c>
    </row>
    <row r="255" spans="2:9" ht="17.25" customHeight="1">
      <c r="B255" s="212"/>
      <c r="C255" s="211"/>
      <c r="D255" s="211"/>
      <c r="E255" s="211"/>
      <c r="F255" s="210"/>
      <c r="G255" s="209"/>
      <c r="H255" s="209"/>
      <c r="I255" s="208"/>
    </row>
    <row r="256" spans="2:9" ht="17.25" customHeight="1">
      <c r="B256" s="207" t="s">
        <v>149</v>
      </c>
      <c r="C256" s="206" t="s">
        <v>64</v>
      </c>
      <c r="D256" s="206" t="s">
        <v>65</v>
      </c>
      <c r="E256" s="206" t="s">
        <v>66</v>
      </c>
      <c r="F256" s="206" t="s">
        <v>63</v>
      </c>
      <c r="G256" s="205" t="s">
        <v>67</v>
      </c>
      <c r="H256" s="205" t="s">
        <v>68</v>
      </c>
      <c r="I256" s="204" t="s">
        <v>69</v>
      </c>
    </row>
    <row r="257" spans="2:10" ht="17.25" customHeight="1">
      <c r="B257" s="946" t="s">
        <v>784</v>
      </c>
      <c r="C257" s="202"/>
      <c r="D257" s="202"/>
      <c r="E257" s="202"/>
      <c r="F257" s="201"/>
      <c r="G257" s="778"/>
      <c r="H257" s="781"/>
      <c r="I257" s="947"/>
    </row>
    <row r="258" spans="2:10" ht="17.25" customHeight="1">
      <c r="B258" s="199">
        <v>2</v>
      </c>
      <c r="C258" s="198" t="s">
        <v>1932</v>
      </c>
      <c r="D258" s="198"/>
      <c r="E258" s="198"/>
      <c r="F258" s="197"/>
      <c r="G258" s="780"/>
      <c r="H258" s="780"/>
      <c r="I258" s="622"/>
    </row>
    <row r="259" spans="2:10" ht="17.25" customHeight="1">
      <c r="B259" s="203"/>
      <c r="C259" s="202"/>
      <c r="D259" s="202"/>
      <c r="E259" s="777"/>
      <c r="F259" s="201"/>
      <c r="G259" s="778"/>
      <c r="H259" s="778"/>
      <c r="I259" s="947"/>
    </row>
    <row r="260" spans="2:10" ht="17.25" customHeight="1">
      <c r="B260" s="199"/>
      <c r="C260" s="198" t="s">
        <v>1933</v>
      </c>
      <c r="D260" s="198"/>
      <c r="E260" s="769"/>
      <c r="F260" s="197"/>
      <c r="G260" s="780"/>
      <c r="H260" s="780"/>
      <c r="I260" s="622"/>
    </row>
    <row r="261" spans="2:10" ht="17.25" customHeight="1">
      <c r="B261" s="203"/>
      <c r="C261" s="202"/>
      <c r="D261" s="202"/>
      <c r="E261" s="777"/>
      <c r="F261" s="201"/>
      <c r="G261" s="778"/>
      <c r="H261" s="778"/>
      <c r="I261" s="947"/>
    </row>
    <row r="262" spans="2:10" ht="17.25" customHeight="1">
      <c r="B262" s="199"/>
      <c r="C262" s="198" t="s">
        <v>1934</v>
      </c>
      <c r="D262" s="198" t="s">
        <v>1935</v>
      </c>
      <c r="E262" s="769">
        <v>172</v>
      </c>
      <c r="F262" s="197" t="s">
        <v>1884</v>
      </c>
      <c r="G262" s="780"/>
      <c r="H262" s="780"/>
      <c r="I262" s="951"/>
    </row>
    <row r="263" spans="2:10" ht="17.25" customHeight="1">
      <c r="B263" s="203"/>
      <c r="C263" s="202"/>
      <c r="D263" s="202"/>
      <c r="E263" s="777"/>
      <c r="F263" s="201"/>
      <c r="G263" s="778"/>
      <c r="H263" s="778"/>
      <c r="I263" s="947"/>
    </row>
    <row r="264" spans="2:10" ht="17.25" customHeight="1">
      <c r="B264" s="199"/>
      <c r="C264" s="198" t="s">
        <v>1936</v>
      </c>
      <c r="D264" s="198" t="s">
        <v>1930</v>
      </c>
      <c r="E264" s="769">
        <v>1</v>
      </c>
      <c r="F264" s="197" t="s">
        <v>1885</v>
      </c>
      <c r="G264" s="780"/>
      <c r="H264" s="780"/>
      <c r="I264" s="622"/>
    </row>
    <row r="265" spans="2:10" ht="17.25" customHeight="1">
      <c r="B265" s="203"/>
      <c r="C265" s="202"/>
      <c r="D265" s="202"/>
      <c r="E265" s="777"/>
      <c r="F265" s="201"/>
      <c r="G265" s="781"/>
      <c r="H265" s="778"/>
      <c r="I265" s="947"/>
    </row>
    <row r="266" spans="2:10" ht="17.25" customHeight="1">
      <c r="B266" s="199"/>
      <c r="C266" s="198" t="s">
        <v>1938</v>
      </c>
      <c r="D266" s="198" t="s">
        <v>1937</v>
      </c>
      <c r="E266" s="769">
        <v>18</v>
      </c>
      <c r="F266" s="197" t="s">
        <v>1821</v>
      </c>
      <c r="G266" s="780"/>
      <c r="H266" s="780"/>
      <c r="I266" s="622"/>
    </row>
    <row r="267" spans="2:10" ht="17.25" customHeight="1">
      <c r="B267" s="203"/>
      <c r="C267" s="202"/>
      <c r="D267" s="202"/>
      <c r="E267" s="777"/>
      <c r="F267" s="201"/>
      <c r="G267" s="781"/>
      <c r="H267" s="778"/>
      <c r="I267" s="947"/>
    </row>
    <row r="268" spans="2:10" ht="17.25" customHeight="1">
      <c r="B268" s="199"/>
      <c r="C268" s="198"/>
      <c r="D268" s="198"/>
      <c r="E268" s="769"/>
      <c r="F268" s="197"/>
      <c r="G268" s="780"/>
      <c r="H268" s="780"/>
      <c r="I268" s="622"/>
    </row>
    <row r="269" spans="2:10" ht="17.25" customHeight="1">
      <c r="B269" s="203"/>
      <c r="C269" s="202"/>
      <c r="D269" s="202"/>
      <c r="E269" s="777"/>
      <c r="F269" s="201"/>
      <c r="G269" s="778"/>
      <c r="H269" s="778"/>
      <c r="I269" s="947"/>
    </row>
    <row r="270" spans="2:10" ht="17.25" customHeight="1">
      <c r="B270" s="199"/>
      <c r="C270" s="198"/>
      <c r="D270" s="198"/>
      <c r="E270" s="769"/>
      <c r="F270" s="197"/>
      <c r="G270" s="780"/>
      <c r="H270" s="780"/>
      <c r="I270" s="951"/>
      <c r="J270" s="938"/>
    </row>
    <row r="271" spans="2:10" ht="17.25" customHeight="1">
      <c r="B271" s="203"/>
      <c r="C271" s="202"/>
      <c r="D271" s="202"/>
      <c r="E271" s="777"/>
      <c r="F271" s="201"/>
      <c r="G271" s="778"/>
      <c r="H271" s="778"/>
      <c r="I271" s="947"/>
    </row>
    <row r="272" spans="2:10" ht="17.25" customHeight="1">
      <c r="B272" s="199"/>
      <c r="C272" s="197" t="s">
        <v>1939</v>
      </c>
      <c r="D272" s="198"/>
      <c r="E272" s="769"/>
      <c r="F272" s="197"/>
      <c r="G272" s="780"/>
      <c r="H272" s="780"/>
      <c r="I272" s="622"/>
    </row>
    <row r="273" spans="2:9" ht="17.25" customHeight="1">
      <c r="B273" s="203"/>
      <c r="C273" s="777"/>
      <c r="D273" s="940"/>
      <c r="E273" s="777"/>
      <c r="F273" s="605"/>
      <c r="G273" s="778"/>
      <c r="H273" s="778"/>
      <c r="I273" s="947"/>
    </row>
    <row r="274" spans="2:9" ht="17.25" customHeight="1">
      <c r="B274" s="199"/>
      <c r="C274" s="769"/>
      <c r="D274" s="941"/>
      <c r="E274" s="769"/>
      <c r="F274" s="606"/>
      <c r="G274" s="909"/>
      <c r="H274" s="780"/>
      <c r="I274" s="951"/>
    </row>
    <row r="275" spans="2:9" ht="17.25" customHeight="1">
      <c r="B275" s="203"/>
      <c r="C275" s="202"/>
      <c r="D275" s="202"/>
      <c r="E275" s="777"/>
      <c r="F275" s="201"/>
      <c r="G275" s="959"/>
      <c r="H275" s="778"/>
      <c r="I275" s="947"/>
    </row>
    <row r="276" spans="2:9" ht="17.25" customHeight="1">
      <c r="B276" s="199"/>
      <c r="C276" s="198"/>
      <c r="D276" s="198"/>
      <c r="E276" s="769"/>
      <c r="F276" s="197"/>
      <c r="G276" s="905"/>
      <c r="H276" s="780"/>
      <c r="I276" s="951"/>
    </row>
    <row r="277" spans="2:9" ht="17.25" customHeight="1">
      <c r="B277" s="203"/>
      <c r="C277" s="202"/>
      <c r="D277" s="202"/>
      <c r="E277" s="777"/>
      <c r="F277" s="201"/>
      <c r="G277" s="778"/>
      <c r="H277" s="781"/>
      <c r="I277" s="947"/>
    </row>
    <row r="278" spans="2:9" ht="17.25" customHeight="1">
      <c r="B278" s="199"/>
      <c r="C278" s="198" t="s">
        <v>1940</v>
      </c>
      <c r="D278" s="198"/>
      <c r="E278" s="769"/>
      <c r="F278" s="197"/>
      <c r="G278" s="780"/>
      <c r="H278" s="780"/>
      <c r="I278" s="622"/>
    </row>
    <row r="279" spans="2:9" ht="17.25" customHeight="1">
      <c r="B279" s="203"/>
      <c r="C279" s="777"/>
      <c r="D279" s="777"/>
      <c r="E279" s="777"/>
      <c r="F279" s="201"/>
      <c r="G279" s="904"/>
      <c r="H279" s="778"/>
      <c r="I279" s="947"/>
    </row>
    <row r="280" spans="2:9" ht="17.25" customHeight="1">
      <c r="B280" s="199"/>
      <c r="C280" s="942" t="s">
        <v>1941</v>
      </c>
      <c r="D280" s="198" t="s">
        <v>1937</v>
      </c>
      <c r="E280" s="769">
        <v>18</v>
      </c>
      <c r="F280" s="197" t="s">
        <v>1821</v>
      </c>
      <c r="G280" s="1306"/>
      <c r="H280" s="780"/>
      <c r="I280" s="951"/>
    </row>
    <row r="281" spans="2:9" ht="17.25" customHeight="1">
      <c r="B281" s="203"/>
      <c r="C281" s="202"/>
      <c r="D281" s="202"/>
      <c r="E281" s="777"/>
      <c r="F281" s="201"/>
      <c r="G281" s="778"/>
      <c r="H281" s="778"/>
      <c r="I281" s="947"/>
    </row>
    <row r="282" spans="2:9" ht="17.25" customHeight="1">
      <c r="B282" s="199"/>
      <c r="C282" s="198"/>
      <c r="D282" s="198"/>
      <c r="E282" s="769"/>
      <c r="F282" s="197"/>
      <c r="G282" s="1026"/>
      <c r="H282" s="780"/>
      <c r="I282" s="951"/>
    </row>
    <row r="283" spans="2:9" ht="17.25" customHeight="1">
      <c r="B283" s="203"/>
      <c r="C283" s="202"/>
      <c r="D283" s="202"/>
      <c r="E283" s="777"/>
      <c r="F283" s="201"/>
      <c r="G283" s="912"/>
      <c r="H283" s="778"/>
      <c r="I283" s="947"/>
    </row>
    <row r="284" spans="2:9" ht="17.25" customHeight="1">
      <c r="B284" s="199"/>
      <c r="C284" s="943"/>
      <c r="D284" s="198"/>
      <c r="E284" s="769"/>
      <c r="F284" s="197"/>
      <c r="G284" s="913"/>
      <c r="H284" s="780"/>
      <c r="I284" s="951"/>
    </row>
    <row r="285" spans="2:9" ht="17.25" customHeight="1">
      <c r="B285" s="203"/>
      <c r="C285" s="202"/>
      <c r="D285" s="202"/>
      <c r="E285" s="777"/>
      <c r="F285" s="201"/>
      <c r="G285" s="912"/>
      <c r="H285" s="778"/>
      <c r="I285" s="947"/>
    </row>
    <row r="286" spans="2:9" ht="17.25" customHeight="1">
      <c r="B286" s="199"/>
      <c r="C286" s="943"/>
      <c r="D286" s="198"/>
      <c r="E286" s="769"/>
      <c r="F286" s="197"/>
      <c r="G286" s="913"/>
      <c r="H286" s="780"/>
      <c r="I286" s="951"/>
    </row>
    <row r="287" spans="2:9" ht="17.25" customHeight="1">
      <c r="B287" s="203"/>
      <c r="C287" s="202"/>
      <c r="D287" s="202"/>
      <c r="E287" s="777"/>
      <c r="F287" s="201"/>
      <c r="G287" s="778"/>
      <c r="H287" s="778"/>
      <c r="I287" s="947"/>
    </row>
    <row r="288" spans="2:9" ht="17.25" customHeight="1">
      <c r="B288" s="199"/>
      <c r="C288" s="197" t="s">
        <v>1942</v>
      </c>
      <c r="D288" s="198"/>
      <c r="E288" s="769"/>
      <c r="F288" s="197"/>
      <c r="G288" s="780"/>
      <c r="H288" s="780"/>
      <c r="I288" s="951"/>
    </row>
    <row r="289" spans="2:10" ht="17.25" customHeight="1">
      <c r="B289" s="203"/>
      <c r="C289" s="202"/>
      <c r="D289" s="202"/>
      <c r="E289" s="777"/>
      <c r="F289" s="201"/>
      <c r="G289" s="840"/>
      <c r="H289" s="778"/>
      <c r="I289" s="947"/>
    </row>
    <row r="290" spans="2:10" ht="17.25" customHeight="1">
      <c r="B290" s="199"/>
      <c r="C290" s="943"/>
      <c r="D290" s="198"/>
      <c r="E290" s="769"/>
      <c r="F290" s="197"/>
      <c r="G290" s="839"/>
      <c r="H290" s="780"/>
      <c r="I290" s="951"/>
    </row>
    <row r="291" spans="2:10" ht="17.25" customHeight="1">
      <c r="B291" s="203"/>
      <c r="C291" s="202"/>
      <c r="D291" s="202"/>
      <c r="E291" s="777"/>
      <c r="F291" s="201"/>
      <c r="G291" s="840"/>
      <c r="H291" s="778"/>
      <c r="I291" s="947"/>
    </row>
    <row r="292" spans="2:10" ht="17.25" customHeight="1">
      <c r="B292" s="199"/>
      <c r="C292" s="943"/>
      <c r="D292" s="198"/>
      <c r="E292" s="769"/>
      <c r="F292" s="197"/>
      <c r="G292" s="839"/>
      <c r="H292" s="780"/>
      <c r="I292" s="951"/>
    </row>
    <row r="293" spans="2:10" ht="17.25" customHeight="1">
      <c r="B293" s="203"/>
      <c r="C293" s="202"/>
      <c r="D293" s="202"/>
      <c r="E293" s="777"/>
      <c r="F293" s="201"/>
      <c r="G293" s="840"/>
      <c r="H293" s="778"/>
      <c r="I293" s="947"/>
    </row>
    <row r="294" spans="2:10" ht="17.25" customHeight="1">
      <c r="B294" s="199"/>
      <c r="C294" s="943"/>
      <c r="D294" s="198"/>
      <c r="E294" s="769"/>
      <c r="F294" s="197"/>
      <c r="G294" s="839"/>
      <c r="H294" s="780"/>
      <c r="I294" s="951"/>
    </row>
    <row r="295" spans="2:10" ht="17.25" customHeight="1">
      <c r="B295" s="203"/>
      <c r="C295" s="202"/>
      <c r="D295" s="202"/>
      <c r="E295" s="777"/>
      <c r="F295" s="201"/>
      <c r="G295" s="840"/>
      <c r="H295" s="778"/>
      <c r="I295" s="947"/>
    </row>
    <row r="296" spans="2:10" ht="17.25" customHeight="1">
      <c r="B296" s="199"/>
      <c r="C296" s="943"/>
      <c r="D296" s="198"/>
      <c r="E296" s="769"/>
      <c r="F296" s="197"/>
      <c r="G296" s="839"/>
      <c r="H296" s="780"/>
      <c r="I296" s="951"/>
    </row>
    <row r="297" spans="2:10" ht="17.25" customHeight="1">
      <c r="B297" s="203"/>
      <c r="C297" s="202"/>
      <c r="D297" s="202"/>
      <c r="E297" s="777"/>
      <c r="F297" s="201"/>
      <c r="G297" s="840"/>
      <c r="H297" s="778"/>
      <c r="I297" s="947"/>
    </row>
    <row r="298" spans="2:10" ht="17.25" customHeight="1">
      <c r="B298" s="199"/>
      <c r="C298" s="943"/>
      <c r="D298" s="198"/>
      <c r="E298" s="769"/>
      <c r="F298" s="197"/>
      <c r="G298" s="839"/>
      <c r="H298" s="780"/>
      <c r="I298" s="951"/>
    </row>
    <row r="299" spans="2:10" ht="17.25" customHeight="1">
      <c r="B299" s="203"/>
      <c r="C299" s="202"/>
      <c r="D299" s="202"/>
      <c r="E299" s="777"/>
      <c r="F299" s="201"/>
      <c r="G299" s="840"/>
      <c r="H299" s="778"/>
      <c r="I299" s="947"/>
    </row>
    <row r="300" spans="2:10" ht="17.25" customHeight="1">
      <c r="B300" s="199"/>
      <c r="C300" s="943"/>
      <c r="D300" s="198"/>
      <c r="E300" s="769"/>
      <c r="F300" s="197"/>
      <c r="G300" s="839"/>
      <c r="H300" s="780"/>
      <c r="I300" s="951"/>
    </row>
    <row r="301" spans="2:10" ht="17.25" customHeight="1">
      <c r="B301" s="203"/>
      <c r="C301" s="202"/>
      <c r="D301" s="202"/>
      <c r="E301" s="777"/>
      <c r="F301" s="201"/>
      <c r="G301" s="840"/>
      <c r="H301" s="778"/>
      <c r="I301" s="947"/>
    </row>
    <row r="302" spans="2:10" ht="17.25" customHeight="1">
      <c r="B302" s="199"/>
      <c r="C302" s="198"/>
      <c r="D302" s="198"/>
      <c r="E302" s="769"/>
      <c r="F302" s="197"/>
      <c r="G302" s="839"/>
      <c r="H302" s="780"/>
      <c r="I302" s="951"/>
    </row>
    <row r="303" spans="2:10" ht="17.25" customHeight="1">
      <c r="B303" s="203"/>
      <c r="C303" s="202"/>
      <c r="D303" s="202"/>
      <c r="E303" s="777"/>
      <c r="F303" s="201"/>
      <c r="G303" s="840"/>
      <c r="H303" s="778"/>
      <c r="I303" s="947"/>
    </row>
    <row r="304" spans="2:10" ht="17.25" customHeight="1">
      <c r="B304" s="199"/>
      <c r="C304" s="198"/>
      <c r="D304" s="198"/>
      <c r="E304" s="769"/>
      <c r="F304" s="197"/>
      <c r="G304" s="839"/>
      <c r="H304" s="780"/>
      <c r="I304" s="951"/>
      <c r="J304" s="938"/>
    </row>
    <row r="305" spans="2:9" ht="17.25" customHeight="1">
      <c r="B305" s="203"/>
      <c r="C305" s="202"/>
      <c r="D305" s="202"/>
      <c r="E305" s="777"/>
      <c r="F305" s="201"/>
      <c r="G305" s="961"/>
      <c r="H305" s="778"/>
      <c r="I305" s="947"/>
    </row>
    <row r="306" spans="2:9" ht="17.25" customHeight="1">
      <c r="B306" s="199"/>
      <c r="C306" s="943"/>
      <c r="D306" s="198"/>
      <c r="E306" s="769"/>
      <c r="F306" s="197"/>
      <c r="G306" s="839"/>
      <c r="H306" s="780"/>
      <c r="I306" s="951"/>
    </row>
    <row r="307" spans="2:9" ht="17.25" customHeight="1">
      <c r="B307" s="203"/>
      <c r="C307" s="202"/>
      <c r="D307" s="202"/>
      <c r="E307" s="777"/>
      <c r="F307" s="201"/>
      <c r="G307" s="190"/>
      <c r="H307" s="778"/>
      <c r="I307" s="947"/>
    </row>
    <row r="308" spans="2:9" ht="17.25" customHeight="1">
      <c r="B308" s="199"/>
      <c r="C308" s="943"/>
      <c r="D308" s="198"/>
      <c r="E308" s="769"/>
      <c r="F308" s="197"/>
      <c r="G308" s="196"/>
      <c r="H308" s="780"/>
      <c r="I308" s="951"/>
    </row>
    <row r="309" spans="2:9" ht="17.25" customHeight="1">
      <c r="B309" s="203"/>
      <c r="C309" s="202"/>
      <c r="D309" s="202"/>
      <c r="E309" s="202"/>
      <c r="F309" s="201"/>
      <c r="G309" s="778"/>
      <c r="H309" s="904"/>
      <c r="I309" s="947"/>
    </row>
    <row r="310" spans="2:9" ht="17.25" customHeight="1">
      <c r="B310" s="199"/>
      <c r="C310" s="198"/>
      <c r="D310" s="198"/>
      <c r="E310" s="198"/>
      <c r="F310" s="197"/>
      <c r="G310" s="780"/>
      <c r="H310" s="905"/>
      <c r="I310" s="215"/>
    </row>
    <row r="311" spans="2:9" ht="17.25" customHeight="1">
      <c r="B311" s="203"/>
      <c r="C311" s="202"/>
      <c r="D311" s="202"/>
      <c r="E311" s="202"/>
      <c r="F311" s="201"/>
      <c r="G311" s="778"/>
      <c r="H311" s="904"/>
      <c r="I311" s="947"/>
    </row>
    <row r="312" spans="2:9" ht="17.25" customHeight="1">
      <c r="B312" s="199"/>
      <c r="C312" s="198"/>
      <c r="D312" s="198"/>
      <c r="E312" s="198"/>
      <c r="F312" s="197"/>
      <c r="G312" s="780"/>
      <c r="H312" s="905"/>
      <c r="I312" s="215"/>
    </row>
    <row r="313" spans="2:9" ht="17.25" customHeight="1">
      <c r="B313" s="203"/>
      <c r="C313" s="605"/>
      <c r="D313" s="777"/>
      <c r="E313" s="777"/>
      <c r="F313" s="605"/>
      <c r="G313" s="778"/>
      <c r="H313" s="904"/>
      <c r="I313" s="947"/>
    </row>
    <row r="314" spans="2:9" ht="17.25" customHeight="1">
      <c r="B314" s="199"/>
      <c r="C314" s="197"/>
      <c r="D314" s="769"/>
      <c r="E314" s="769"/>
      <c r="F314" s="606"/>
      <c r="G314" s="779"/>
      <c r="H314" s="905"/>
      <c r="I314" s="622"/>
    </row>
    <row r="315" spans="2:9" ht="17.25" customHeight="1">
      <c r="B315" s="203"/>
      <c r="C315" s="605"/>
      <c r="D315" s="777"/>
      <c r="E315" s="777"/>
      <c r="F315" s="605"/>
      <c r="G315" s="778"/>
      <c r="H315" s="782"/>
      <c r="I315" s="962"/>
    </row>
    <row r="316" spans="2:9" ht="17.25" customHeight="1" thickBot="1">
      <c r="B316" s="189"/>
      <c r="C316" s="915" t="s">
        <v>1943</v>
      </c>
      <c r="D316" s="784"/>
      <c r="E316" s="784"/>
      <c r="F316" s="783"/>
      <c r="G316" s="785"/>
      <c r="H316" s="907"/>
      <c r="I316" s="906"/>
    </row>
    <row r="317" spans="2:9" ht="45" customHeight="1" thickBot="1">
      <c r="D317" s="214" t="str">
        <f>$D$2</f>
        <v>　　内　　訳　　書</v>
      </c>
      <c r="G317" s="213"/>
      <c r="H317" s="945"/>
      <c r="I317" s="186">
        <f>I254+1</f>
        <v>6</v>
      </c>
    </row>
    <row r="318" spans="2:9" ht="17.25" customHeight="1">
      <c r="B318" s="212"/>
      <c r="C318" s="211"/>
      <c r="D318" s="211"/>
      <c r="E318" s="211"/>
      <c r="F318" s="210"/>
      <c r="G318" s="209"/>
      <c r="H318" s="209"/>
      <c r="I318" s="208"/>
    </row>
    <row r="319" spans="2:9" ht="17.25" customHeight="1">
      <c r="B319" s="207" t="s">
        <v>149</v>
      </c>
      <c r="C319" s="206" t="s">
        <v>64</v>
      </c>
      <c r="D319" s="206" t="s">
        <v>65</v>
      </c>
      <c r="E319" s="206" t="s">
        <v>66</v>
      </c>
      <c r="F319" s="206" t="s">
        <v>63</v>
      </c>
      <c r="G319" s="205" t="s">
        <v>67</v>
      </c>
      <c r="H319" s="205" t="s">
        <v>68</v>
      </c>
      <c r="I319" s="204" t="s">
        <v>69</v>
      </c>
    </row>
    <row r="320" spans="2:9" ht="17.25" customHeight="1">
      <c r="B320" s="946" t="s">
        <v>784</v>
      </c>
      <c r="C320" s="202"/>
      <c r="D320" s="202"/>
      <c r="E320" s="202"/>
      <c r="F320" s="201"/>
      <c r="G320" s="190"/>
      <c r="H320" s="190"/>
      <c r="I320" s="963"/>
    </row>
    <row r="321" spans="2:9" ht="17.25" customHeight="1">
      <c r="B321" s="199">
        <v>3</v>
      </c>
      <c r="C321" s="198" t="s">
        <v>1945</v>
      </c>
      <c r="D321" s="198"/>
      <c r="E321" s="198"/>
      <c r="F321" s="197"/>
      <c r="G321" s="196"/>
      <c r="H321" s="196"/>
      <c r="I321" s="215"/>
    </row>
    <row r="322" spans="2:9" ht="17.25" customHeight="1">
      <c r="B322" s="203"/>
      <c r="C322" s="202"/>
      <c r="D322" s="202"/>
      <c r="E322" s="202"/>
      <c r="F322" s="201"/>
      <c r="G322" s="190"/>
      <c r="H322" s="781"/>
      <c r="I322" s="963"/>
    </row>
    <row r="323" spans="2:9" ht="17.25" customHeight="1">
      <c r="B323" s="199"/>
      <c r="C323" s="198" t="s">
        <v>1946</v>
      </c>
      <c r="D323" s="198"/>
      <c r="E323" s="198"/>
      <c r="F323" s="197"/>
      <c r="G323" s="409"/>
      <c r="H323" s="780"/>
      <c r="I323" s="215"/>
    </row>
    <row r="324" spans="2:9" ht="17.25" customHeight="1">
      <c r="B324" s="203"/>
      <c r="C324" s="777"/>
      <c r="D324" s="202"/>
      <c r="E324" s="777"/>
      <c r="F324" s="605"/>
      <c r="G324" s="778"/>
      <c r="H324" s="778"/>
      <c r="I324" s="947"/>
    </row>
    <row r="325" spans="2:9" ht="17.25" customHeight="1">
      <c r="B325" s="199"/>
      <c r="C325" s="769" t="s">
        <v>1947</v>
      </c>
      <c r="D325" s="769"/>
      <c r="E325" s="769">
        <v>5</v>
      </c>
      <c r="F325" s="606" t="s">
        <v>965</v>
      </c>
      <c r="G325" s="1026"/>
      <c r="H325" s="780"/>
      <c r="I325" s="951"/>
    </row>
    <row r="326" spans="2:9" ht="17.25" customHeight="1">
      <c r="B326" s="203"/>
      <c r="C326" s="202"/>
      <c r="D326" s="202"/>
      <c r="E326" s="777"/>
      <c r="F326" s="605"/>
      <c r="G326" s="781"/>
      <c r="H326" s="778"/>
      <c r="I326" s="947"/>
    </row>
    <row r="327" spans="2:9" ht="17.25" customHeight="1">
      <c r="B327" s="199"/>
      <c r="C327" s="198" t="s">
        <v>1948</v>
      </c>
      <c r="D327" s="769"/>
      <c r="E327" s="769">
        <v>7</v>
      </c>
      <c r="F327" s="606" t="s">
        <v>965</v>
      </c>
      <c r="G327" s="780"/>
      <c r="H327" s="780"/>
      <c r="I327" s="951"/>
    </row>
    <row r="328" spans="2:9" ht="17.25" customHeight="1">
      <c r="B328" s="203"/>
      <c r="C328" s="202"/>
      <c r="D328" s="202"/>
      <c r="E328" s="777"/>
      <c r="F328" s="605"/>
      <c r="G328" s="778"/>
      <c r="H328" s="778"/>
      <c r="I328" s="947"/>
    </row>
    <row r="329" spans="2:9" ht="17.25" customHeight="1">
      <c r="B329" s="199"/>
      <c r="C329" s="198" t="s">
        <v>1949</v>
      </c>
      <c r="D329" s="769"/>
      <c r="E329" s="769">
        <v>1</v>
      </c>
      <c r="F329" s="606" t="s">
        <v>965</v>
      </c>
      <c r="G329" s="780"/>
      <c r="H329" s="780"/>
      <c r="I329" s="951"/>
    </row>
    <row r="330" spans="2:9" ht="17.25" customHeight="1">
      <c r="B330" s="203"/>
      <c r="C330" s="202"/>
      <c r="D330" s="202"/>
      <c r="E330" s="777"/>
      <c r="F330" s="605"/>
      <c r="G330" s="778"/>
      <c r="H330" s="778"/>
      <c r="I330" s="947"/>
    </row>
    <row r="331" spans="2:9" ht="17.25" customHeight="1">
      <c r="B331" s="199"/>
      <c r="C331" s="198"/>
      <c r="D331" s="769"/>
      <c r="E331" s="769"/>
      <c r="F331" s="606"/>
      <c r="G331" s="780"/>
      <c r="H331" s="780"/>
      <c r="I331" s="951"/>
    </row>
    <row r="332" spans="2:9" ht="17.25" customHeight="1">
      <c r="B332" s="203"/>
      <c r="C332" s="202"/>
      <c r="D332" s="202"/>
      <c r="E332" s="777"/>
      <c r="F332" s="605"/>
      <c r="G332" s="781"/>
      <c r="H332" s="778"/>
      <c r="I332" s="947"/>
    </row>
    <row r="333" spans="2:9" ht="17.25" customHeight="1">
      <c r="B333" s="199"/>
      <c r="C333" s="198"/>
      <c r="D333" s="769"/>
      <c r="E333" s="769"/>
      <c r="F333" s="606"/>
      <c r="G333" s="780"/>
      <c r="H333" s="780"/>
      <c r="I333" s="951"/>
    </row>
    <row r="334" spans="2:9" ht="17.25" customHeight="1">
      <c r="B334" s="203"/>
      <c r="C334" s="202"/>
      <c r="D334" s="202"/>
      <c r="E334" s="777"/>
      <c r="F334" s="605"/>
      <c r="G334" s="778"/>
      <c r="H334" s="778"/>
      <c r="I334" s="947"/>
    </row>
    <row r="335" spans="2:9" ht="17.25" customHeight="1">
      <c r="B335" s="199"/>
      <c r="C335" s="198"/>
      <c r="D335" s="769"/>
      <c r="E335" s="769"/>
      <c r="F335" s="606"/>
      <c r="G335" s="780"/>
      <c r="H335" s="780"/>
      <c r="I335" s="951"/>
    </row>
    <row r="336" spans="2:9" ht="17.25" customHeight="1">
      <c r="B336" s="203"/>
      <c r="C336" s="202"/>
      <c r="D336" s="202"/>
      <c r="E336" s="777"/>
      <c r="F336" s="605"/>
      <c r="G336" s="778"/>
      <c r="H336" s="778"/>
      <c r="I336" s="947"/>
    </row>
    <row r="337" spans="2:13" ht="17.25" customHeight="1">
      <c r="B337" s="199"/>
      <c r="C337" s="198"/>
      <c r="D337" s="769"/>
      <c r="E337" s="769"/>
      <c r="F337" s="606"/>
      <c r="G337" s="780"/>
      <c r="H337" s="780"/>
      <c r="I337" s="951"/>
    </row>
    <row r="338" spans="2:13" ht="17.25" customHeight="1">
      <c r="B338" s="203"/>
      <c r="C338" s="202"/>
      <c r="D338" s="202"/>
      <c r="E338" s="777"/>
      <c r="F338" s="605"/>
      <c r="G338" s="778"/>
      <c r="H338" s="778"/>
      <c r="I338" s="947"/>
      <c r="K338" s="926"/>
      <c r="L338" s="926"/>
      <c r="M338" s="927"/>
    </row>
    <row r="339" spans="2:13" ht="17.25" customHeight="1">
      <c r="B339" s="199"/>
      <c r="C339" s="198"/>
      <c r="D339" s="769"/>
      <c r="E339" s="769"/>
      <c r="F339" s="606"/>
      <c r="G339" s="780"/>
      <c r="H339" s="780"/>
      <c r="I339" s="951"/>
      <c r="K339" s="926"/>
      <c r="L339" s="926"/>
      <c r="M339" s="928"/>
    </row>
    <row r="340" spans="2:13" ht="17.25" customHeight="1">
      <c r="B340" s="203"/>
      <c r="C340" s="202"/>
      <c r="D340" s="202"/>
      <c r="E340" s="777"/>
      <c r="F340" s="605"/>
      <c r="G340" s="778"/>
      <c r="H340" s="778"/>
      <c r="I340" s="947"/>
    </row>
    <row r="341" spans="2:13" ht="17.25" customHeight="1">
      <c r="B341" s="199"/>
      <c r="C341" s="198"/>
      <c r="D341" s="769"/>
      <c r="E341" s="769"/>
      <c r="F341" s="606"/>
      <c r="G341" s="780"/>
      <c r="H341" s="780"/>
      <c r="I341" s="951"/>
    </row>
    <row r="342" spans="2:13" ht="17.25" customHeight="1">
      <c r="B342" s="203"/>
      <c r="C342" s="202"/>
      <c r="D342" s="202"/>
      <c r="E342" s="777"/>
      <c r="F342" s="605"/>
      <c r="G342" s="778"/>
      <c r="H342" s="778"/>
      <c r="I342" s="947"/>
    </row>
    <row r="343" spans="2:13" ht="17.25" customHeight="1">
      <c r="B343" s="199"/>
      <c r="C343" s="198"/>
      <c r="D343" s="769"/>
      <c r="E343" s="769"/>
      <c r="F343" s="606"/>
      <c r="G343" s="780"/>
      <c r="H343" s="780"/>
      <c r="I343" s="951"/>
    </row>
    <row r="344" spans="2:13" ht="17.25" customHeight="1">
      <c r="B344" s="203"/>
      <c r="C344" s="202"/>
      <c r="D344" s="202"/>
      <c r="E344" s="777"/>
      <c r="F344" s="605"/>
      <c r="G344" s="781"/>
      <c r="H344" s="778"/>
      <c r="I344" s="947"/>
    </row>
    <row r="345" spans="2:13" ht="17.25" customHeight="1">
      <c r="B345" s="199"/>
      <c r="C345" s="198"/>
      <c r="D345" s="769"/>
      <c r="E345" s="769"/>
      <c r="F345" s="606"/>
      <c r="G345" s="780"/>
      <c r="H345" s="780"/>
      <c r="I345" s="951"/>
    </row>
    <row r="346" spans="2:13" ht="17.25" customHeight="1">
      <c r="B346" s="203"/>
      <c r="C346" s="202"/>
      <c r="D346" s="202"/>
      <c r="E346" s="777"/>
      <c r="F346" s="605"/>
      <c r="G346" s="781"/>
      <c r="H346" s="778"/>
      <c r="I346" s="947"/>
    </row>
    <row r="347" spans="2:13" ht="17.25" customHeight="1">
      <c r="B347" s="199"/>
      <c r="C347" s="198"/>
      <c r="D347" s="769"/>
      <c r="E347" s="769"/>
      <c r="F347" s="606"/>
      <c r="G347" s="780"/>
      <c r="H347" s="780"/>
      <c r="I347" s="951"/>
    </row>
    <row r="348" spans="2:13" ht="17.25" customHeight="1">
      <c r="B348" s="203"/>
      <c r="C348" s="202"/>
      <c r="D348" s="202"/>
      <c r="E348" s="777"/>
      <c r="F348" s="605"/>
      <c r="G348" s="781"/>
      <c r="H348" s="778"/>
      <c r="I348" s="947"/>
    </row>
    <row r="349" spans="2:13" ht="17.25" customHeight="1">
      <c r="B349" s="199"/>
      <c r="C349" s="198"/>
      <c r="D349" s="769"/>
      <c r="E349" s="769"/>
      <c r="F349" s="606"/>
      <c r="G349" s="780"/>
      <c r="H349" s="780"/>
      <c r="I349" s="951"/>
    </row>
    <row r="350" spans="2:13" ht="17.25" customHeight="1">
      <c r="B350" s="203"/>
      <c r="C350" s="202"/>
      <c r="D350" s="202"/>
      <c r="E350" s="777"/>
      <c r="F350" s="605"/>
      <c r="G350" s="778"/>
      <c r="H350" s="778"/>
      <c r="I350" s="947"/>
    </row>
    <row r="351" spans="2:13" ht="17.25" customHeight="1">
      <c r="B351" s="199"/>
      <c r="C351" s="198"/>
      <c r="D351" s="769"/>
      <c r="E351" s="769"/>
      <c r="F351" s="606"/>
      <c r="G351" s="780"/>
      <c r="H351" s="780"/>
      <c r="I351" s="951"/>
    </row>
    <row r="352" spans="2:13" ht="17.25" customHeight="1">
      <c r="B352" s="203"/>
      <c r="C352" s="202"/>
      <c r="D352" s="202"/>
      <c r="E352" s="777"/>
      <c r="F352" s="201"/>
      <c r="G352" s="781"/>
      <c r="H352" s="778"/>
      <c r="I352" s="947"/>
    </row>
    <row r="353" spans="2:9" ht="17.25" customHeight="1">
      <c r="B353" s="199"/>
      <c r="C353" s="198"/>
      <c r="D353" s="198"/>
      <c r="E353" s="769"/>
      <c r="F353" s="197"/>
      <c r="G353" s="780"/>
      <c r="H353" s="780"/>
      <c r="I353" s="951"/>
    </row>
    <row r="354" spans="2:9" ht="17.25" customHeight="1">
      <c r="B354" s="203"/>
      <c r="C354" s="202"/>
      <c r="D354" s="202"/>
      <c r="E354" s="777"/>
      <c r="F354" s="201"/>
      <c r="G354" s="781"/>
      <c r="H354" s="778"/>
      <c r="I354" s="947"/>
    </row>
    <row r="355" spans="2:9" ht="17.25" customHeight="1">
      <c r="B355" s="199"/>
      <c r="C355" s="198"/>
      <c r="D355" s="198"/>
      <c r="E355" s="769"/>
      <c r="F355" s="197"/>
      <c r="G355" s="780"/>
      <c r="H355" s="780"/>
      <c r="I355" s="951"/>
    </row>
    <row r="356" spans="2:9" ht="17.25" customHeight="1">
      <c r="B356" s="203"/>
      <c r="C356" s="202"/>
      <c r="D356" s="202"/>
      <c r="E356" s="777"/>
      <c r="F356" s="201"/>
      <c r="G356" s="778"/>
      <c r="H356" s="778"/>
      <c r="I356" s="947"/>
    </row>
    <row r="357" spans="2:9" ht="17.25" customHeight="1">
      <c r="B357" s="199"/>
      <c r="C357" s="198"/>
      <c r="D357" s="198"/>
      <c r="E357" s="769"/>
      <c r="F357" s="197"/>
      <c r="G357" s="780"/>
      <c r="H357" s="780"/>
      <c r="I357" s="951"/>
    </row>
    <row r="358" spans="2:9" ht="17.25" customHeight="1">
      <c r="B358" s="203"/>
      <c r="C358" s="202"/>
      <c r="D358" s="202"/>
      <c r="E358" s="202"/>
      <c r="F358" s="201"/>
      <c r="G358" s="781"/>
      <c r="H358" s="778"/>
      <c r="I358" s="947"/>
    </row>
    <row r="359" spans="2:9" ht="17.25" customHeight="1">
      <c r="B359" s="199"/>
      <c r="C359" s="198"/>
      <c r="D359" s="198"/>
      <c r="E359" s="198"/>
      <c r="F359" s="197"/>
      <c r="G359" s="780"/>
      <c r="H359" s="780"/>
      <c r="I359" s="951"/>
    </row>
    <row r="360" spans="2:9" ht="17.25" customHeight="1">
      <c r="B360" s="203"/>
      <c r="C360" s="202"/>
      <c r="D360" s="202"/>
      <c r="E360" s="202"/>
      <c r="F360" s="201"/>
      <c r="G360" s="781"/>
      <c r="H360" s="778"/>
      <c r="I360" s="947"/>
    </row>
    <row r="361" spans="2:9" ht="17.25" customHeight="1">
      <c r="B361" s="199"/>
      <c r="C361" s="198"/>
      <c r="D361" s="198"/>
      <c r="E361" s="198"/>
      <c r="F361" s="197"/>
      <c r="G361" s="780"/>
      <c r="H361" s="780"/>
      <c r="I361" s="898"/>
    </row>
    <row r="362" spans="2:9" ht="17.25" customHeight="1">
      <c r="B362" s="203"/>
      <c r="C362" s="202"/>
      <c r="D362" s="202"/>
      <c r="E362" s="202"/>
      <c r="F362" s="201"/>
      <c r="G362" s="781"/>
      <c r="H362" s="778"/>
      <c r="I362" s="947"/>
    </row>
    <row r="363" spans="2:9" ht="17.25" customHeight="1">
      <c r="B363" s="199"/>
      <c r="C363" s="198"/>
      <c r="D363" s="198"/>
      <c r="E363" s="198"/>
      <c r="F363" s="197"/>
      <c r="G363" s="780"/>
      <c r="H363" s="780"/>
      <c r="I363" s="951"/>
    </row>
    <row r="364" spans="2:9" ht="17.25" customHeight="1">
      <c r="B364" s="203"/>
      <c r="C364" s="202"/>
      <c r="D364" s="202"/>
      <c r="E364" s="777"/>
      <c r="F364" s="201"/>
      <c r="G364" s="781"/>
      <c r="H364" s="778"/>
      <c r="I364" s="947"/>
    </row>
    <row r="365" spans="2:9" ht="17.25" customHeight="1">
      <c r="B365" s="199"/>
      <c r="C365" s="198"/>
      <c r="D365" s="198"/>
      <c r="E365" s="769"/>
      <c r="F365" s="197"/>
      <c r="G365" s="780"/>
      <c r="H365" s="780"/>
      <c r="I365" s="951"/>
    </row>
    <row r="366" spans="2:9" ht="17.25" customHeight="1">
      <c r="B366" s="203"/>
      <c r="C366" s="202"/>
      <c r="D366" s="202"/>
      <c r="E366" s="777"/>
      <c r="F366" s="201"/>
      <c r="G366" s="778"/>
      <c r="H366" s="778"/>
      <c r="I366" s="947"/>
    </row>
    <row r="367" spans="2:9" ht="17.25" customHeight="1">
      <c r="B367" s="199"/>
      <c r="C367" s="198"/>
      <c r="D367" s="198"/>
      <c r="E367" s="769"/>
      <c r="F367" s="197"/>
      <c r="G367" s="780"/>
      <c r="H367" s="780"/>
      <c r="I367" s="951"/>
    </row>
    <row r="368" spans="2:9" ht="17.25" customHeight="1">
      <c r="B368" s="203"/>
      <c r="C368" s="202"/>
      <c r="D368" s="202"/>
      <c r="E368" s="202"/>
      <c r="F368" s="201"/>
      <c r="G368" s="778"/>
      <c r="H368" s="778"/>
      <c r="I368" s="947"/>
    </row>
    <row r="369" spans="2:9" ht="17.25" customHeight="1">
      <c r="B369" s="199"/>
      <c r="C369" s="198"/>
      <c r="D369" s="198"/>
      <c r="E369" s="198"/>
      <c r="F369" s="197"/>
      <c r="G369" s="780"/>
      <c r="H369" s="780"/>
      <c r="I369" s="951"/>
    </row>
    <row r="370" spans="2:9" ht="17.25" customHeight="1">
      <c r="B370" s="203"/>
      <c r="C370" s="202"/>
      <c r="D370" s="202"/>
      <c r="E370" s="202"/>
      <c r="F370" s="201"/>
      <c r="G370" s="778"/>
      <c r="H370" s="778"/>
      <c r="I370" s="947"/>
    </row>
    <row r="371" spans="2:9" ht="17.25" customHeight="1">
      <c r="B371" s="199"/>
      <c r="C371" s="198"/>
      <c r="D371" s="198"/>
      <c r="E371" s="198"/>
      <c r="F371" s="197"/>
      <c r="G371" s="780"/>
      <c r="H371" s="780"/>
      <c r="I371" s="215"/>
    </row>
    <row r="372" spans="2:9" ht="17.25" customHeight="1">
      <c r="B372" s="203"/>
      <c r="C372" s="202"/>
      <c r="D372" s="202"/>
      <c r="E372" s="202"/>
      <c r="F372" s="201"/>
      <c r="G372" s="778"/>
      <c r="H372" s="778"/>
      <c r="I372" s="947"/>
    </row>
    <row r="373" spans="2:9" ht="17.25" customHeight="1">
      <c r="B373" s="199"/>
      <c r="C373" s="198"/>
      <c r="D373" s="198"/>
      <c r="E373" s="198"/>
      <c r="F373" s="197"/>
      <c r="G373" s="780"/>
      <c r="H373" s="780"/>
      <c r="I373" s="622"/>
    </row>
    <row r="374" spans="2:9" ht="17.25" customHeight="1">
      <c r="B374" s="203"/>
      <c r="C374" s="202"/>
      <c r="D374" s="202"/>
      <c r="E374" s="202"/>
      <c r="F374" s="201"/>
      <c r="G374" s="778"/>
      <c r="H374" s="778"/>
      <c r="I374" s="947"/>
    </row>
    <row r="375" spans="2:9" ht="17.25" customHeight="1">
      <c r="B375" s="199"/>
      <c r="C375" s="198"/>
      <c r="D375" s="198"/>
      <c r="E375" s="198"/>
      <c r="F375" s="197"/>
      <c r="G375" s="780"/>
      <c r="H375" s="780"/>
      <c r="I375" s="951"/>
    </row>
    <row r="376" spans="2:9" ht="17.25" customHeight="1">
      <c r="B376" s="203"/>
      <c r="C376" s="202"/>
      <c r="D376" s="202"/>
      <c r="E376" s="202"/>
      <c r="F376" s="201"/>
      <c r="G376" s="778"/>
      <c r="H376" s="778"/>
      <c r="I376" s="947"/>
    </row>
    <row r="377" spans="2:9" ht="17.25" customHeight="1">
      <c r="B377" s="199"/>
      <c r="C377" s="198"/>
      <c r="D377" s="198"/>
      <c r="E377" s="198"/>
      <c r="F377" s="197"/>
      <c r="G377" s="780"/>
      <c r="H377" s="780"/>
      <c r="I377" s="951"/>
    </row>
    <row r="378" spans="2:9" ht="17.25" customHeight="1">
      <c r="B378" s="194"/>
      <c r="C378" s="202"/>
      <c r="D378" s="202"/>
      <c r="E378" s="202"/>
      <c r="F378" s="201"/>
      <c r="G378" s="778"/>
      <c r="H378" s="782"/>
      <c r="I378" s="947"/>
    </row>
    <row r="379" spans="2:9" ht="17.25" customHeight="1" thickBot="1">
      <c r="B379" s="189"/>
      <c r="C379" s="915" t="s">
        <v>1950</v>
      </c>
      <c r="D379" s="914"/>
      <c r="E379" s="914"/>
      <c r="F379" s="915"/>
      <c r="G379" s="957"/>
      <c r="H379" s="907"/>
      <c r="I379" s="964"/>
    </row>
    <row r="380" spans="2:9" ht="45" customHeight="1" thickBot="1">
      <c r="D380" s="214" t="str">
        <f>$D$2</f>
        <v>　　内　　訳　　書</v>
      </c>
      <c r="G380" s="213"/>
      <c r="H380" s="945"/>
      <c r="I380" s="186">
        <f>I317+1</f>
        <v>7</v>
      </c>
    </row>
    <row r="381" spans="2:9" ht="17.25" customHeight="1">
      <c r="B381" s="212"/>
      <c r="C381" s="211"/>
      <c r="D381" s="211"/>
      <c r="E381" s="211"/>
      <c r="F381" s="210"/>
      <c r="G381" s="209"/>
      <c r="H381" s="209"/>
      <c r="I381" s="208"/>
    </row>
    <row r="382" spans="2:9" ht="17.25" customHeight="1">
      <c r="B382" s="207" t="s">
        <v>149</v>
      </c>
      <c r="C382" s="206" t="s">
        <v>64</v>
      </c>
      <c r="D382" s="206" t="s">
        <v>65</v>
      </c>
      <c r="E382" s="206" t="s">
        <v>66</v>
      </c>
      <c r="F382" s="206" t="s">
        <v>63</v>
      </c>
      <c r="G382" s="205" t="s">
        <v>67</v>
      </c>
      <c r="H382" s="205" t="s">
        <v>68</v>
      </c>
      <c r="I382" s="204" t="s">
        <v>69</v>
      </c>
    </row>
    <row r="383" spans="2:9" ht="17.25" customHeight="1">
      <c r="B383" s="946" t="s">
        <v>813</v>
      </c>
      <c r="C383" s="202"/>
      <c r="D383" s="202"/>
      <c r="E383" s="202"/>
      <c r="F383" s="201"/>
      <c r="G383" s="781"/>
      <c r="H383" s="781"/>
      <c r="I383" s="947"/>
    </row>
    <row r="384" spans="2:9" ht="17.25" customHeight="1">
      <c r="B384" s="199">
        <v>1</v>
      </c>
      <c r="C384" s="198" t="s">
        <v>2122</v>
      </c>
      <c r="D384" s="198"/>
      <c r="E384" s="198"/>
      <c r="F384" s="197"/>
      <c r="G384" s="780"/>
      <c r="H384" s="780"/>
      <c r="I384" s="951"/>
    </row>
    <row r="385" spans="2:10" ht="17.25" customHeight="1">
      <c r="B385" s="203"/>
      <c r="C385" s="202" t="s">
        <v>2123</v>
      </c>
      <c r="D385" s="202" t="s">
        <v>2126</v>
      </c>
      <c r="E385" s="202"/>
      <c r="F385" s="201"/>
      <c r="G385" s="781"/>
      <c r="H385" s="781"/>
      <c r="I385" s="947"/>
    </row>
    <row r="386" spans="2:10" ht="17.25" customHeight="1">
      <c r="B386" s="199"/>
      <c r="C386" s="198" t="s">
        <v>2124</v>
      </c>
      <c r="D386" s="198" t="s">
        <v>2127</v>
      </c>
      <c r="E386" s="198">
        <v>1</v>
      </c>
      <c r="F386" s="197" t="s">
        <v>2130</v>
      </c>
      <c r="G386" s="780"/>
      <c r="H386" s="780"/>
      <c r="I386" s="1043"/>
    </row>
    <row r="387" spans="2:10" ht="17.25" customHeight="1">
      <c r="B387" s="203"/>
      <c r="C387" s="202" t="s">
        <v>2125</v>
      </c>
      <c r="D387" s="202" t="s">
        <v>2128</v>
      </c>
      <c r="E387" s="202"/>
      <c r="F387" s="201"/>
      <c r="G387" s="781"/>
      <c r="H387" s="781"/>
      <c r="I387" s="947"/>
    </row>
    <row r="388" spans="2:10" ht="17.25" customHeight="1">
      <c r="B388" s="199"/>
      <c r="C388" s="198"/>
      <c r="D388" s="198" t="s">
        <v>2129</v>
      </c>
      <c r="E388" s="198"/>
      <c r="F388" s="197"/>
      <c r="G388" s="780"/>
      <c r="H388" s="780"/>
      <c r="I388" s="898"/>
    </row>
    <row r="389" spans="2:10" ht="17.25" customHeight="1">
      <c r="B389" s="203"/>
      <c r="C389" s="202"/>
      <c r="D389" s="202" t="s">
        <v>2126</v>
      </c>
      <c r="E389" s="202"/>
      <c r="F389" s="201"/>
      <c r="G389" s="781"/>
      <c r="H389" s="781"/>
      <c r="I389" s="947"/>
    </row>
    <row r="390" spans="2:10" ht="17.25" customHeight="1">
      <c r="B390" s="199"/>
      <c r="C390" s="198" t="s">
        <v>2131</v>
      </c>
      <c r="D390" s="198" t="s">
        <v>2127</v>
      </c>
      <c r="E390" s="198">
        <v>1</v>
      </c>
      <c r="F390" s="197" t="s">
        <v>2132</v>
      </c>
      <c r="G390" s="780"/>
      <c r="H390" s="780"/>
      <c r="I390" s="1043"/>
    </row>
    <row r="391" spans="2:10" ht="17.25" customHeight="1">
      <c r="B391" s="203"/>
      <c r="C391" s="202" t="s">
        <v>2133</v>
      </c>
      <c r="D391" s="202" t="s">
        <v>2126</v>
      </c>
      <c r="E391" s="202"/>
      <c r="F391" s="201"/>
      <c r="G391" s="781"/>
      <c r="H391" s="781"/>
      <c r="I391" s="947"/>
    </row>
    <row r="392" spans="2:10" ht="17.25" customHeight="1">
      <c r="B392" s="199"/>
      <c r="C392" s="198" t="s">
        <v>2124</v>
      </c>
      <c r="D392" s="198" t="s">
        <v>2134</v>
      </c>
      <c r="E392" s="198">
        <v>3</v>
      </c>
      <c r="F392" s="197" t="s">
        <v>2130</v>
      </c>
      <c r="G392" s="780"/>
      <c r="H392" s="780"/>
      <c r="I392" s="1043"/>
    </row>
    <row r="393" spans="2:10" ht="17.25" customHeight="1">
      <c r="B393" s="203"/>
      <c r="C393" s="202" t="s">
        <v>2137</v>
      </c>
      <c r="D393" s="202" t="s">
        <v>2135</v>
      </c>
      <c r="E393" s="202"/>
      <c r="F393" s="201"/>
      <c r="G393" s="781"/>
      <c r="H393" s="781"/>
      <c r="I393" s="947"/>
    </row>
    <row r="394" spans="2:10" ht="17.25" customHeight="1">
      <c r="B394" s="199"/>
      <c r="C394" s="198"/>
      <c r="D394" s="198" t="s">
        <v>2136</v>
      </c>
      <c r="E394" s="198"/>
      <c r="F394" s="197"/>
      <c r="G394" s="780"/>
      <c r="H394" s="780"/>
      <c r="I394" s="1043"/>
    </row>
    <row r="395" spans="2:10" ht="17.25" customHeight="1">
      <c r="B395" s="203"/>
      <c r="C395" s="202"/>
      <c r="D395" s="202" t="s">
        <v>2126</v>
      </c>
      <c r="E395" s="202"/>
      <c r="F395" s="201"/>
      <c r="G395" s="781"/>
      <c r="H395" s="781"/>
      <c r="I395" s="947"/>
    </row>
    <row r="396" spans="2:10" ht="17.25" customHeight="1">
      <c r="B396" s="199"/>
      <c r="C396" s="198" t="s">
        <v>2131</v>
      </c>
      <c r="D396" s="198" t="s">
        <v>2134</v>
      </c>
      <c r="E396" s="198">
        <v>3</v>
      </c>
      <c r="F396" s="197" t="s">
        <v>2132</v>
      </c>
      <c r="G396" s="780"/>
      <c r="H396" s="780"/>
      <c r="I396" s="1043"/>
    </row>
    <row r="397" spans="2:10" ht="17.25" customHeight="1">
      <c r="B397" s="203"/>
      <c r="C397" s="202" t="s">
        <v>2138</v>
      </c>
      <c r="D397" s="202" t="s">
        <v>2126</v>
      </c>
      <c r="E397" s="202"/>
      <c r="F397" s="201"/>
      <c r="G397" s="781"/>
      <c r="H397" s="781"/>
      <c r="I397" s="947"/>
    </row>
    <row r="398" spans="2:10" ht="17.25" customHeight="1">
      <c r="B398" s="199"/>
      <c r="C398" s="198" t="s">
        <v>2124</v>
      </c>
      <c r="D398" s="198" t="s">
        <v>2140</v>
      </c>
      <c r="E398" s="198">
        <v>1</v>
      </c>
      <c r="F398" s="197" t="s">
        <v>2130</v>
      </c>
      <c r="G398" s="780"/>
      <c r="H398" s="780"/>
      <c r="I398" s="1043"/>
      <c r="J398" s="938"/>
    </row>
    <row r="399" spans="2:10" ht="17.25" customHeight="1">
      <c r="B399" s="203"/>
      <c r="C399" s="202" t="s">
        <v>2139</v>
      </c>
      <c r="D399" s="202" t="s">
        <v>2135</v>
      </c>
      <c r="E399" s="202"/>
      <c r="F399" s="201"/>
      <c r="G399" s="778"/>
      <c r="H399" s="781"/>
      <c r="I399" s="947"/>
    </row>
    <row r="400" spans="2:10" ht="17.25" customHeight="1">
      <c r="B400" s="199"/>
      <c r="C400" s="198"/>
      <c r="D400" s="198" t="s">
        <v>2140</v>
      </c>
      <c r="E400" s="198"/>
      <c r="F400" s="197"/>
      <c r="G400" s="780"/>
      <c r="H400" s="780"/>
      <c r="I400" s="215"/>
    </row>
    <row r="401" spans="2:9" ht="17.25" customHeight="1">
      <c r="B401" s="203"/>
      <c r="C401" s="202"/>
      <c r="D401" s="202" t="s">
        <v>2126</v>
      </c>
      <c r="E401" s="202"/>
      <c r="F401" s="201"/>
      <c r="G401" s="781"/>
      <c r="H401" s="781"/>
      <c r="I401" s="947"/>
    </row>
    <row r="402" spans="2:9" ht="17.25" customHeight="1">
      <c r="B402" s="199"/>
      <c r="C402" s="198" t="s">
        <v>2131</v>
      </c>
      <c r="D402" s="198" t="s">
        <v>2141</v>
      </c>
      <c r="E402" s="198">
        <v>1</v>
      </c>
      <c r="F402" s="197" t="s">
        <v>2132</v>
      </c>
      <c r="G402" s="780"/>
      <c r="H402" s="780"/>
      <c r="I402" s="1043"/>
    </row>
    <row r="403" spans="2:9" ht="17.25" customHeight="1">
      <c r="B403" s="203"/>
      <c r="C403" s="202" t="s">
        <v>2142</v>
      </c>
      <c r="D403" s="202" t="s">
        <v>2126</v>
      </c>
      <c r="E403" s="202"/>
      <c r="F403" s="201"/>
      <c r="G403" s="781"/>
      <c r="H403" s="781"/>
      <c r="I403" s="947"/>
    </row>
    <row r="404" spans="2:9" ht="17.25" customHeight="1">
      <c r="B404" s="199"/>
      <c r="C404" s="198" t="s">
        <v>2124</v>
      </c>
      <c r="D404" s="198" t="s">
        <v>2143</v>
      </c>
      <c r="E404" s="198">
        <v>1</v>
      </c>
      <c r="F404" s="197" t="s">
        <v>2130</v>
      </c>
      <c r="G404" s="780"/>
      <c r="H404" s="780"/>
      <c r="I404" s="1043"/>
    </row>
    <row r="405" spans="2:9" ht="17.25" customHeight="1">
      <c r="B405" s="203"/>
      <c r="C405" s="202" t="s">
        <v>2144</v>
      </c>
      <c r="D405" s="202" t="s">
        <v>2145</v>
      </c>
      <c r="E405" s="202"/>
      <c r="F405" s="201"/>
      <c r="G405" s="778"/>
      <c r="H405" s="781"/>
      <c r="I405" s="947"/>
    </row>
    <row r="406" spans="2:9" ht="17.25" customHeight="1">
      <c r="B406" s="199"/>
      <c r="C406" s="198"/>
      <c r="D406" s="198" t="s">
        <v>2146</v>
      </c>
      <c r="E406" s="198"/>
      <c r="F406" s="197"/>
      <c r="G406" s="780"/>
      <c r="H406" s="780"/>
      <c r="I406" s="215"/>
    </row>
    <row r="407" spans="2:9" ht="17.25" customHeight="1">
      <c r="B407" s="203"/>
      <c r="C407" s="202"/>
      <c r="D407" s="202" t="s">
        <v>2126</v>
      </c>
      <c r="E407" s="202"/>
      <c r="F407" s="201"/>
      <c r="G407" s="781"/>
      <c r="H407" s="781"/>
      <c r="I407" s="947"/>
    </row>
    <row r="408" spans="2:9" ht="17.25" customHeight="1">
      <c r="B408" s="199"/>
      <c r="C408" s="198" t="s">
        <v>2131</v>
      </c>
      <c r="D408" s="198" t="s">
        <v>2143</v>
      </c>
      <c r="E408" s="198">
        <v>1</v>
      </c>
      <c r="F408" s="197" t="s">
        <v>2132</v>
      </c>
      <c r="G408" s="780"/>
      <c r="H408" s="780"/>
      <c r="I408" s="1043"/>
    </row>
    <row r="409" spans="2:9" ht="17.25" customHeight="1">
      <c r="B409" s="203"/>
      <c r="C409" s="202" t="s">
        <v>2147</v>
      </c>
      <c r="D409" s="202" t="s">
        <v>2126</v>
      </c>
      <c r="E409" s="202"/>
      <c r="F409" s="201"/>
      <c r="G409" s="781"/>
      <c r="H409" s="781"/>
      <c r="I409" s="947"/>
    </row>
    <row r="410" spans="2:9" ht="17.25" customHeight="1">
      <c r="B410" s="199"/>
      <c r="C410" s="198" t="s">
        <v>2124</v>
      </c>
      <c r="D410" s="198" t="s">
        <v>2149</v>
      </c>
      <c r="E410" s="198">
        <v>3</v>
      </c>
      <c r="F410" s="197" t="s">
        <v>2130</v>
      </c>
      <c r="G410" s="780"/>
      <c r="H410" s="780"/>
      <c r="I410" s="1043"/>
    </row>
    <row r="411" spans="2:9" ht="17.25" customHeight="1">
      <c r="B411" s="203"/>
      <c r="C411" s="202" t="s">
        <v>2148</v>
      </c>
      <c r="D411" s="202" t="s">
        <v>2135</v>
      </c>
      <c r="E411" s="193"/>
      <c r="F411" s="192"/>
      <c r="G411" s="965"/>
      <c r="H411" s="781"/>
      <c r="I411" s="963"/>
    </row>
    <row r="412" spans="2:9" ht="17.25" customHeight="1">
      <c r="B412" s="199"/>
      <c r="C412" s="198"/>
      <c r="D412" s="198" t="s">
        <v>2149</v>
      </c>
      <c r="E412" s="198"/>
      <c r="F412" s="197"/>
      <c r="G412" s="966"/>
      <c r="H412" s="780"/>
      <c r="I412" s="954"/>
    </row>
    <row r="413" spans="2:9" ht="17.25" customHeight="1">
      <c r="B413" s="203"/>
      <c r="C413" s="202"/>
      <c r="D413" s="202" t="s">
        <v>2126</v>
      </c>
      <c r="E413" s="202"/>
      <c r="F413" s="201"/>
      <c r="G413" s="781"/>
      <c r="H413" s="781"/>
      <c r="I413" s="947"/>
    </row>
    <row r="414" spans="2:9" ht="17.25" customHeight="1">
      <c r="B414" s="199"/>
      <c r="C414" s="198" t="s">
        <v>2131</v>
      </c>
      <c r="D414" s="198" t="s">
        <v>2149</v>
      </c>
      <c r="E414" s="198">
        <v>3</v>
      </c>
      <c r="F414" s="197" t="s">
        <v>2132</v>
      </c>
      <c r="G414" s="780"/>
      <c r="H414" s="780"/>
      <c r="I414" s="1043"/>
    </row>
    <row r="415" spans="2:9" ht="17.25" customHeight="1">
      <c r="B415" s="203"/>
      <c r="C415" s="202" t="s">
        <v>2150</v>
      </c>
      <c r="D415" s="202" t="s">
        <v>2126</v>
      </c>
      <c r="E415" s="202"/>
      <c r="F415" s="201"/>
      <c r="G415" s="781"/>
      <c r="H415" s="781"/>
      <c r="I415" s="947"/>
    </row>
    <row r="416" spans="2:9" ht="17.25" customHeight="1">
      <c r="B416" s="199"/>
      <c r="C416" s="198" t="s">
        <v>2124</v>
      </c>
      <c r="D416" s="198" t="s">
        <v>2152</v>
      </c>
      <c r="E416" s="198">
        <v>1</v>
      </c>
      <c r="F416" s="197" t="s">
        <v>2130</v>
      </c>
      <c r="G416" s="780"/>
      <c r="H416" s="780"/>
      <c r="I416" s="1043"/>
    </row>
    <row r="417" spans="2:9" ht="17.25" customHeight="1">
      <c r="B417" s="203"/>
      <c r="C417" s="202" t="s">
        <v>2151</v>
      </c>
      <c r="D417" s="202" t="s">
        <v>2153</v>
      </c>
      <c r="E417" s="777"/>
      <c r="F417" s="605"/>
      <c r="G417" s="781"/>
      <c r="H417" s="781"/>
      <c r="I417" s="963"/>
    </row>
    <row r="418" spans="2:9" ht="17.25" customHeight="1">
      <c r="B418" s="199"/>
      <c r="C418" s="769"/>
      <c r="D418" s="198" t="s">
        <v>2152</v>
      </c>
      <c r="E418" s="769"/>
      <c r="F418" s="606"/>
      <c r="G418" s="780"/>
      <c r="H418" s="780"/>
      <c r="I418" s="215"/>
    </row>
    <row r="419" spans="2:9" ht="17.25" customHeight="1">
      <c r="B419" s="203"/>
      <c r="C419" s="202"/>
      <c r="D419" s="202" t="s">
        <v>2126</v>
      </c>
      <c r="E419" s="202"/>
      <c r="F419" s="201"/>
      <c r="G419" s="781"/>
      <c r="H419" s="781"/>
      <c r="I419" s="947"/>
    </row>
    <row r="420" spans="2:9" ht="17.25" customHeight="1">
      <c r="B420" s="199"/>
      <c r="C420" s="198" t="s">
        <v>2131</v>
      </c>
      <c r="D420" s="198" t="s">
        <v>2152</v>
      </c>
      <c r="E420" s="198">
        <v>1</v>
      </c>
      <c r="F420" s="197" t="s">
        <v>2132</v>
      </c>
      <c r="G420" s="780"/>
      <c r="H420" s="780"/>
      <c r="I420" s="1043"/>
    </row>
    <row r="421" spans="2:9" ht="17.25" customHeight="1">
      <c r="B421" s="203"/>
      <c r="C421" s="202" t="s">
        <v>2154</v>
      </c>
      <c r="D421" s="202" t="s">
        <v>2126</v>
      </c>
      <c r="E421" s="202"/>
      <c r="F421" s="201"/>
      <c r="G421" s="781"/>
      <c r="H421" s="781"/>
      <c r="I421" s="947"/>
    </row>
    <row r="422" spans="2:9" ht="17.25" customHeight="1">
      <c r="B422" s="199"/>
      <c r="C422" s="198" t="s">
        <v>2124</v>
      </c>
      <c r="D422" s="198" t="s">
        <v>2155</v>
      </c>
      <c r="E422" s="198">
        <v>1</v>
      </c>
      <c r="F422" s="197" t="s">
        <v>2130</v>
      </c>
      <c r="G422" s="780"/>
      <c r="H422" s="780"/>
      <c r="I422" s="1043"/>
    </row>
    <row r="423" spans="2:9" ht="17.25" customHeight="1">
      <c r="B423" s="203"/>
      <c r="C423" s="202" t="s">
        <v>2156</v>
      </c>
      <c r="D423" s="202" t="s">
        <v>2157</v>
      </c>
      <c r="E423" s="777"/>
      <c r="F423" s="777"/>
      <c r="G423" s="190"/>
      <c r="H423" s="781"/>
      <c r="I423" s="947"/>
    </row>
    <row r="424" spans="2:9" ht="17.25" customHeight="1">
      <c r="B424" s="199"/>
      <c r="C424" s="198"/>
      <c r="D424" s="198" t="s">
        <v>2155</v>
      </c>
      <c r="E424" s="769"/>
      <c r="F424" s="769"/>
      <c r="G424" s="196"/>
      <c r="H424" s="780"/>
      <c r="I424" s="215"/>
    </row>
    <row r="425" spans="2:9" ht="17.25" customHeight="1">
      <c r="B425" s="203"/>
      <c r="C425" s="202"/>
      <c r="D425" s="202" t="s">
        <v>2126</v>
      </c>
      <c r="E425" s="202"/>
      <c r="F425" s="201"/>
      <c r="G425" s="781"/>
      <c r="H425" s="781"/>
      <c r="I425" s="947"/>
    </row>
    <row r="426" spans="2:9" ht="17.25" customHeight="1">
      <c r="B426" s="199"/>
      <c r="C426" s="198" t="s">
        <v>2131</v>
      </c>
      <c r="D426" s="198" t="s">
        <v>2155</v>
      </c>
      <c r="E426" s="198">
        <v>1</v>
      </c>
      <c r="F426" s="197" t="s">
        <v>2132</v>
      </c>
      <c r="G426" s="780"/>
      <c r="H426" s="780"/>
      <c r="I426" s="1043"/>
    </row>
    <row r="427" spans="2:9" ht="17.25" customHeight="1">
      <c r="B427" s="203"/>
      <c r="C427" s="202" t="s">
        <v>2158</v>
      </c>
      <c r="D427" s="202" t="s">
        <v>2126</v>
      </c>
      <c r="E427" s="202"/>
      <c r="F427" s="201"/>
      <c r="G427" s="781"/>
      <c r="H427" s="781"/>
      <c r="I427" s="947"/>
    </row>
    <row r="428" spans="2:9" ht="17.25" customHeight="1">
      <c r="B428" s="199"/>
      <c r="C428" s="198" t="s">
        <v>2124</v>
      </c>
      <c r="D428" s="198" t="s">
        <v>2140</v>
      </c>
      <c r="E428" s="198">
        <v>1</v>
      </c>
      <c r="F428" s="197" t="s">
        <v>2130</v>
      </c>
      <c r="G428" s="780"/>
      <c r="H428" s="780"/>
      <c r="I428" s="1043"/>
    </row>
    <row r="429" spans="2:9" ht="17.25" customHeight="1">
      <c r="B429" s="203"/>
      <c r="C429" s="202" t="s">
        <v>2159</v>
      </c>
      <c r="D429" s="202" t="s">
        <v>2153</v>
      </c>
      <c r="E429" s="777"/>
      <c r="F429" s="605"/>
      <c r="G429" s="781"/>
      <c r="H429" s="781"/>
      <c r="I429" s="963"/>
    </row>
    <row r="430" spans="2:9" ht="17.25" customHeight="1">
      <c r="B430" s="199"/>
      <c r="C430" s="769"/>
      <c r="D430" s="198" t="s">
        <v>2140</v>
      </c>
      <c r="E430" s="769"/>
      <c r="F430" s="606"/>
      <c r="G430" s="780"/>
      <c r="H430" s="780"/>
      <c r="I430" s="215"/>
    </row>
    <row r="431" spans="2:9" ht="17.25" customHeight="1">
      <c r="B431" s="203"/>
      <c r="C431" s="202"/>
      <c r="D431" s="202" t="s">
        <v>2126</v>
      </c>
      <c r="E431" s="202"/>
      <c r="F431" s="201"/>
      <c r="G431" s="781"/>
      <c r="H431" s="781"/>
      <c r="I431" s="947"/>
    </row>
    <row r="432" spans="2:9" ht="17.25" customHeight="1">
      <c r="B432" s="199"/>
      <c r="C432" s="198" t="s">
        <v>2131</v>
      </c>
      <c r="D432" s="198" t="s">
        <v>2140</v>
      </c>
      <c r="E432" s="198">
        <v>1</v>
      </c>
      <c r="F432" s="197" t="s">
        <v>2132</v>
      </c>
      <c r="G432" s="780"/>
      <c r="H432" s="780"/>
      <c r="I432" s="1043"/>
    </row>
    <row r="433" spans="2:9" ht="17.25" customHeight="1">
      <c r="B433" s="203"/>
      <c r="C433" s="202" t="s">
        <v>2160</v>
      </c>
      <c r="D433" s="202" t="s">
        <v>2126</v>
      </c>
      <c r="E433" s="202"/>
      <c r="F433" s="201"/>
      <c r="G433" s="781"/>
      <c r="H433" s="781"/>
      <c r="I433" s="947"/>
    </row>
    <row r="434" spans="2:9" ht="17.25" customHeight="1">
      <c r="B434" s="199"/>
      <c r="C434" s="198" t="s">
        <v>2124</v>
      </c>
      <c r="D434" s="198" t="s">
        <v>2162</v>
      </c>
      <c r="E434" s="198">
        <v>2</v>
      </c>
      <c r="F434" s="197" t="s">
        <v>2130</v>
      </c>
      <c r="G434" s="780"/>
      <c r="H434" s="780"/>
      <c r="I434" s="1043"/>
    </row>
    <row r="435" spans="2:9" ht="17.25" customHeight="1">
      <c r="B435" s="203"/>
      <c r="C435" s="202" t="s">
        <v>2161</v>
      </c>
      <c r="D435" s="202" t="s">
        <v>2153</v>
      </c>
      <c r="E435" s="777"/>
      <c r="F435" s="605"/>
      <c r="G435" s="781"/>
      <c r="H435" s="781"/>
      <c r="I435" s="963"/>
    </row>
    <row r="436" spans="2:9" ht="17.25" customHeight="1">
      <c r="B436" s="199"/>
      <c r="C436" s="769"/>
      <c r="D436" s="198" t="s">
        <v>2162</v>
      </c>
      <c r="E436" s="769"/>
      <c r="F436" s="606"/>
      <c r="G436" s="780"/>
      <c r="H436" s="780"/>
      <c r="I436" s="215"/>
    </row>
    <row r="437" spans="2:9" ht="17.25" customHeight="1">
      <c r="B437" s="203"/>
      <c r="C437" s="202"/>
      <c r="D437" s="202" t="s">
        <v>2126</v>
      </c>
      <c r="E437" s="202"/>
      <c r="F437" s="201"/>
      <c r="G437" s="781"/>
      <c r="H437" s="781"/>
      <c r="I437" s="947"/>
    </row>
    <row r="438" spans="2:9" ht="17.25" customHeight="1">
      <c r="B438" s="199"/>
      <c r="C438" s="198" t="s">
        <v>2131</v>
      </c>
      <c r="D438" s="198" t="s">
        <v>2162</v>
      </c>
      <c r="E438" s="198">
        <v>2</v>
      </c>
      <c r="F438" s="197" t="s">
        <v>2132</v>
      </c>
      <c r="G438" s="780"/>
      <c r="H438" s="780"/>
      <c r="I438" s="1043"/>
    </row>
    <row r="439" spans="2:9" ht="17.25" customHeight="1">
      <c r="B439" s="203"/>
      <c r="C439" s="605"/>
      <c r="D439" s="777"/>
      <c r="E439" s="777"/>
      <c r="F439" s="605"/>
      <c r="G439" s="778"/>
      <c r="H439" s="904"/>
      <c r="I439" s="947"/>
    </row>
    <row r="440" spans="2:9" ht="17.25" customHeight="1">
      <c r="B440" s="199"/>
      <c r="C440" s="197"/>
      <c r="D440" s="769"/>
      <c r="E440" s="769"/>
      <c r="F440" s="606"/>
      <c r="G440" s="779"/>
      <c r="H440" s="905"/>
      <c r="I440" s="215"/>
    </row>
    <row r="441" spans="2:9" ht="17.25" customHeight="1">
      <c r="B441" s="203"/>
      <c r="C441" s="605"/>
      <c r="D441" s="777"/>
      <c r="E441" s="777"/>
      <c r="F441" s="605"/>
      <c r="G441" s="904"/>
      <c r="H441" s="904"/>
      <c r="I441" s="947"/>
    </row>
    <row r="442" spans="2:9" ht="17.25" customHeight="1" thickBot="1">
      <c r="B442" s="189"/>
      <c r="C442" s="915"/>
      <c r="D442" s="784"/>
      <c r="E442" s="784"/>
      <c r="F442" s="783"/>
      <c r="G442" s="939"/>
      <c r="H442" s="908"/>
      <c r="I442" s="967"/>
    </row>
    <row r="443" spans="2:9" ht="45" customHeight="1" thickBot="1">
      <c r="D443" s="214" t="str">
        <f>$D$2</f>
        <v>　　内　　訳　　書</v>
      </c>
      <c r="G443" s="213"/>
      <c r="H443" s="945"/>
      <c r="I443" s="186">
        <f>I380+1</f>
        <v>8</v>
      </c>
    </row>
    <row r="444" spans="2:9" ht="17.25" customHeight="1">
      <c r="B444" s="212"/>
      <c r="C444" s="211"/>
      <c r="D444" s="211"/>
      <c r="E444" s="211"/>
      <c r="F444" s="210"/>
      <c r="G444" s="209"/>
      <c r="H444" s="209"/>
      <c r="I444" s="208"/>
    </row>
    <row r="445" spans="2:9" ht="17.25" customHeight="1">
      <c r="B445" s="207" t="s">
        <v>149</v>
      </c>
      <c r="C445" s="206" t="s">
        <v>64</v>
      </c>
      <c r="D445" s="206" t="s">
        <v>65</v>
      </c>
      <c r="E445" s="206" t="s">
        <v>66</v>
      </c>
      <c r="F445" s="206" t="s">
        <v>63</v>
      </c>
      <c r="G445" s="205" t="s">
        <v>67</v>
      </c>
      <c r="H445" s="205" t="s">
        <v>68</v>
      </c>
      <c r="I445" s="204" t="s">
        <v>69</v>
      </c>
    </row>
    <row r="446" spans="2:9" ht="17.25" customHeight="1">
      <c r="B446" s="203"/>
      <c r="C446" s="202" t="s">
        <v>2163</v>
      </c>
      <c r="D446" s="202" t="s">
        <v>2126</v>
      </c>
      <c r="E446" s="202"/>
      <c r="F446" s="201"/>
      <c r="G446" s="781"/>
      <c r="H446" s="781"/>
      <c r="I446" s="947"/>
    </row>
    <row r="447" spans="2:9" ht="17.25" customHeight="1">
      <c r="B447" s="199"/>
      <c r="C447" s="198" t="s">
        <v>2124</v>
      </c>
      <c r="D447" s="198" t="s">
        <v>2166</v>
      </c>
      <c r="E447" s="198">
        <v>4</v>
      </c>
      <c r="F447" s="197" t="s">
        <v>2130</v>
      </c>
      <c r="G447" s="780"/>
      <c r="H447" s="780"/>
      <c r="I447" s="1043"/>
    </row>
    <row r="448" spans="2:9" ht="17.25" customHeight="1">
      <c r="B448" s="203"/>
      <c r="C448" s="202" t="s">
        <v>2167</v>
      </c>
      <c r="D448" s="202" t="s">
        <v>2164</v>
      </c>
      <c r="E448" s="777"/>
      <c r="F448" s="605"/>
      <c r="G448" s="781"/>
      <c r="H448" s="781"/>
      <c r="I448" s="963"/>
    </row>
    <row r="449" spans="2:9" ht="17.25" customHeight="1">
      <c r="B449" s="199"/>
      <c r="C449" s="769"/>
      <c r="D449" s="198" t="s">
        <v>2165</v>
      </c>
      <c r="E449" s="769"/>
      <c r="F449" s="606"/>
      <c r="G449" s="780"/>
      <c r="H449" s="780"/>
      <c r="I449" s="215"/>
    </row>
    <row r="450" spans="2:9" ht="17.25" customHeight="1">
      <c r="B450" s="203"/>
      <c r="C450" s="202"/>
      <c r="D450" s="202" t="s">
        <v>2126</v>
      </c>
      <c r="E450" s="202"/>
      <c r="F450" s="201"/>
      <c r="G450" s="781"/>
      <c r="H450" s="781"/>
      <c r="I450" s="947"/>
    </row>
    <row r="451" spans="2:9" ht="17.25" customHeight="1">
      <c r="B451" s="199"/>
      <c r="C451" s="198" t="s">
        <v>2131</v>
      </c>
      <c r="D451" s="198" t="s">
        <v>2166</v>
      </c>
      <c r="E451" s="198">
        <v>4</v>
      </c>
      <c r="F451" s="197" t="s">
        <v>2132</v>
      </c>
      <c r="G451" s="780"/>
      <c r="H451" s="780"/>
      <c r="I451" s="1043"/>
    </row>
    <row r="452" spans="2:9" ht="17.25" customHeight="1">
      <c r="B452" s="203"/>
      <c r="C452" s="202" t="s">
        <v>2168</v>
      </c>
      <c r="D452" s="202" t="s">
        <v>2126</v>
      </c>
      <c r="E452" s="202"/>
      <c r="F452" s="201"/>
      <c r="G452" s="781"/>
      <c r="H452" s="781"/>
      <c r="I452" s="947"/>
    </row>
    <row r="453" spans="2:9" ht="17.25" customHeight="1">
      <c r="B453" s="199"/>
      <c r="C453" s="198" t="s">
        <v>2124</v>
      </c>
      <c r="D453" s="198" t="s">
        <v>2162</v>
      </c>
      <c r="E453" s="198">
        <v>1</v>
      </c>
      <c r="F453" s="197" t="s">
        <v>2130</v>
      </c>
      <c r="G453" s="780"/>
      <c r="H453" s="780"/>
      <c r="I453" s="1043"/>
    </row>
    <row r="454" spans="2:9" ht="17.25" customHeight="1">
      <c r="B454" s="203"/>
      <c r="C454" s="202" t="s">
        <v>2169</v>
      </c>
      <c r="D454" s="202" t="s">
        <v>2135</v>
      </c>
      <c r="E454" s="193"/>
      <c r="F454" s="192"/>
      <c r="G454" s="965"/>
      <c r="H454" s="781"/>
      <c r="I454" s="963"/>
    </row>
    <row r="455" spans="2:9" ht="17.25" customHeight="1">
      <c r="B455" s="199"/>
      <c r="C455" s="198"/>
      <c r="D455" s="198" t="s">
        <v>2162</v>
      </c>
      <c r="E455" s="198"/>
      <c r="F455" s="197"/>
      <c r="G455" s="966"/>
      <c r="H455" s="780"/>
      <c r="I455" s="954"/>
    </row>
    <row r="456" spans="2:9" ht="17.25" customHeight="1">
      <c r="B456" s="203"/>
      <c r="C456" s="202"/>
      <c r="D456" s="202" t="s">
        <v>2126</v>
      </c>
      <c r="E456" s="202"/>
      <c r="F456" s="201"/>
      <c r="G456" s="781"/>
      <c r="H456" s="781"/>
      <c r="I456" s="947"/>
    </row>
    <row r="457" spans="2:9" ht="17.25" customHeight="1">
      <c r="B457" s="199"/>
      <c r="C457" s="198" t="s">
        <v>2131</v>
      </c>
      <c r="D457" s="198" t="s">
        <v>2162</v>
      </c>
      <c r="E457" s="198">
        <v>1</v>
      </c>
      <c r="F457" s="197" t="s">
        <v>2132</v>
      </c>
      <c r="G457" s="780"/>
      <c r="H457" s="780"/>
      <c r="I457" s="1043"/>
    </row>
    <row r="458" spans="2:9" ht="17.25" customHeight="1">
      <c r="B458" s="203"/>
      <c r="C458" s="202" t="s">
        <v>2170</v>
      </c>
      <c r="D458" s="202" t="s">
        <v>2126</v>
      </c>
      <c r="E458" s="202"/>
      <c r="F458" s="201"/>
      <c r="G458" s="781"/>
      <c r="H458" s="781"/>
      <c r="I458" s="947"/>
    </row>
    <row r="459" spans="2:9" ht="17.25" customHeight="1">
      <c r="B459" s="199"/>
      <c r="C459" s="198" t="s">
        <v>2124</v>
      </c>
      <c r="D459" s="198" t="s">
        <v>2172</v>
      </c>
      <c r="E459" s="198">
        <v>2</v>
      </c>
      <c r="F459" s="197" t="s">
        <v>2130</v>
      </c>
      <c r="G459" s="780"/>
      <c r="H459" s="780"/>
      <c r="I459" s="1043"/>
    </row>
    <row r="460" spans="2:9" ht="17.25" customHeight="1">
      <c r="B460" s="203"/>
      <c r="C460" s="202" t="s">
        <v>2171</v>
      </c>
      <c r="D460" s="202" t="s">
        <v>2173</v>
      </c>
      <c r="E460" s="193"/>
      <c r="F460" s="192"/>
      <c r="G460" s="965"/>
      <c r="H460" s="781"/>
      <c r="I460" s="963"/>
    </row>
    <row r="461" spans="2:9" ht="17.25" customHeight="1">
      <c r="B461" s="199"/>
      <c r="C461" s="198"/>
      <c r="D461" s="198" t="s">
        <v>2172</v>
      </c>
      <c r="E461" s="198"/>
      <c r="F461" s="197"/>
      <c r="G461" s="966"/>
      <c r="H461" s="780"/>
      <c r="I461" s="954"/>
    </row>
    <row r="462" spans="2:9" ht="17.25" customHeight="1">
      <c r="B462" s="203"/>
      <c r="C462" s="202"/>
      <c r="D462" s="202" t="s">
        <v>2126</v>
      </c>
      <c r="E462" s="202"/>
      <c r="F462" s="201"/>
      <c r="G462" s="781"/>
      <c r="H462" s="781"/>
      <c r="I462" s="947"/>
    </row>
    <row r="463" spans="2:9" ht="17.25" customHeight="1">
      <c r="B463" s="199"/>
      <c r="C463" s="198" t="s">
        <v>2131</v>
      </c>
      <c r="D463" s="198" t="s">
        <v>2172</v>
      </c>
      <c r="E463" s="198">
        <v>2</v>
      </c>
      <c r="F463" s="197" t="s">
        <v>2132</v>
      </c>
      <c r="G463" s="780"/>
      <c r="H463" s="780"/>
      <c r="I463" s="1043"/>
    </row>
    <row r="464" spans="2:9" ht="17.25" customHeight="1">
      <c r="B464" s="203"/>
      <c r="C464" s="202"/>
      <c r="D464" s="202"/>
      <c r="E464" s="202"/>
      <c r="F464" s="201"/>
      <c r="G464" s="778"/>
      <c r="H464" s="778"/>
      <c r="I464" s="947"/>
    </row>
    <row r="465" spans="2:9" ht="17.25" customHeight="1">
      <c r="B465" s="199"/>
      <c r="C465" s="198"/>
      <c r="D465" s="198"/>
      <c r="E465" s="198"/>
      <c r="F465" s="197"/>
      <c r="G465" s="780"/>
      <c r="H465" s="780"/>
      <c r="I465" s="215"/>
    </row>
    <row r="466" spans="2:9" ht="17.25" customHeight="1">
      <c r="B466" s="203"/>
      <c r="C466" s="202" t="s">
        <v>2174</v>
      </c>
      <c r="D466" s="202" t="s">
        <v>2176</v>
      </c>
      <c r="E466" s="202"/>
      <c r="F466" s="201"/>
      <c r="G466" s="781"/>
      <c r="H466" s="781"/>
      <c r="I466" s="947"/>
    </row>
    <row r="467" spans="2:9" ht="17.25" customHeight="1">
      <c r="B467" s="199"/>
      <c r="C467" s="198" t="s">
        <v>2175</v>
      </c>
      <c r="D467" s="198" t="s">
        <v>2177</v>
      </c>
      <c r="E467" s="198">
        <v>2</v>
      </c>
      <c r="F467" s="197" t="s">
        <v>2130</v>
      </c>
      <c r="G467" s="780"/>
      <c r="H467" s="780"/>
      <c r="I467" s="1043"/>
    </row>
    <row r="468" spans="2:9" ht="17.25" customHeight="1">
      <c r="B468" s="203"/>
      <c r="C468" s="202" t="s">
        <v>2179</v>
      </c>
      <c r="D468" s="202" t="s">
        <v>2176</v>
      </c>
      <c r="E468" s="202"/>
      <c r="F468" s="201"/>
      <c r="G468" s="781"/>
      <c r="H468" s="781"/>
      <c r="I468" s="947"/>
    </row>
    <row r="469" spans="2:9" ht="17.25" customHeight="1">
      <c r="B469" s="199"/>
      <c r="C469" s="198" t="s">
        <v>2175</v>
      </c>
      <c r="D469" s="198" t="s">
        <v>2178</v>
      </c>
      <c r="E469" s="198">
        <v>2</v>
      </c>
      <c r="F469" s="197" t="s">
        <v>2130</v>
      </c>
      <c r="G469" s="780"/>
      <c r="H469" s="780"/>
      <c r="I469" s="1043"/>
    </row>
    <row r="470" spans="2:9" ht="17.25" customHeight="1">
      <c r="B470" s="203"/>
      <c r="C470" s="202"/>
      <c r="D470" s="202"/>
      <c r="E470" s="202"/>
      <c r="F470" s="201"/>
      <c r="G470" s="778"/>
      <c r="H470" s="778"/>
      <c r="I470" s="947"/>
    </row>
    <row r="471" spans="2:9" ht="17.25" customHeight="1">
      <c r="B471" s="199"/>
      <c r="C471" s="198"/>
      <c r="D471" s="198"/>
      <c r="E471" s="198"/>
      <c r="F471" s="197"/>
      <c r="G471" s="780"/>
      <c r="H471" s="780"/>
      <c r="I471" s="215"/>
    </row>
    <row r="472" spans="2:9" ht="17.25" customHeight="1">
      <c r="B472" s="203"/>
      <c r="C472" s="202"/>
      <c r="D472" s="202"/>
      <c r="E472" s="202"/>
      <c r="F472" s="201"/>
      <c r="G472" s="778"/>
      <c r="H472" s="778"/>
      <c r="I472" s="947"/>
    </row>
    <row r="473" spans="2:9" ht="17.25" customHeight="1">
      <c r="B473" s="199"/>
      <c r="C473" s="198" t="s">
        <v>2180</v>
      </c>
      <c r="D473" s="198"/>
      <c r="E473" s="198"/>
      <c r="F473" s="197"/>
      <c r="G473" s="780"/>
      <c r="H473" s="780"/>
      <c r="I473" s="215"/>
    </row>
    <row r="474" spans="2:9" ht="17.25" customHeight="1">
      <c r="B474" s="203"/>
      <c r="C474" s="202"/>
      <c r="D474" s="202"/>
      <c r="E474" s="202"/>
      <c r="F474" s="201"/>
      <c r="G474" s="778"/>
      <c r="H474" s="781"/>
      <c r="I474" s="947"/>
    </row>
    <row r="475" spans="2:9" ht="17.25" customHeight="1">
      <c r="B475" s="199"/>
      <c r="C475" s="198" t="s">
        <v>2181</v>
      </c>
      <c r="D475" s="198" t="s">
        <v>2182</v>
      </c>
      <c r="E475" s="198">
        <v>3.2</v>
      </c>
      <c r="F475" s="197" t="s">
        <v>2183</v>
      </c>
      <c r="G475" s="780"/>
      <c r="H475" s="780"/>
      <c r="I475" s="215"/>
    </row>
    <row r="476" spans="2:9" ht="17.25" customHeight="1">
      <c r="B476" s="203"/>
      <c r="C476" s="202"/>
      <c r="D476" s="202"/>
      <c r="E476" s="202"/>
      <c r="F476" s="201"/>
      <c r="G476" s="778"/>
      <c r="H476" s="778"/>
      <c r="I476" s="947"/>
    </row>
    <row r="477" spans="2:9" ht="17.25" customHeight="1">
      <c r="B477" s="199"/>
      <c r="C477" s="198"/>
      <c r="D477" s="198"/>
      <c r="E477" s="198"/>
      <c r="F477" s="197"/>
      <c r="G477" s="780"/>
      <c r="H477" s="780"/>
      <c r="I477" s="215"/>
    </row>
    <row r="478" spans="2:9" ht="17.25" customHeight="1">
      <c r="B478" s="203"/>
      <c r="C478" s="202"/>
      <c r="D478" s="202"/>
      <c r="E478" s="202"/>
      <c r="F478" s="201"/>
      <c r="G478" s="778"/>
      <c r="H478" s="781"/>
      <c r="I478" s="947"/>
    </row>
    <row r="479" spans="2:9" ht="17.25" customHeight="1">
      <c r="B479" s="199"/>
      <c r="C479" s="198" t="s">
        <v>2184</v>
      </c>
      <c r="D479" s="198" t="s">
        <v>2185</v>
      </c>
      <c r="E479" s="198">
        <v>170</v>
      </c>
      <c r="F479" s="197" t="s">
        <v>1884</v>
      </c>
      <c r="G479" s="780"/>
      <c r="H479" s="780"/>
      <c r="I479" s="215"/>
    </row>
    <row r="480" spans="2:9" ht="17.25" customHeight="1">
      <c r="B480" s="203"/>
      <c r="C480" s="202"/>
      <c r="D480" s="202"/>
      <c r="E480" s="202"/>
      <c r="F480" s="201"/>
      <c r="G480" s="778"/>
      <c r="H480" s="778"/>
      <c r="I480" s="947"/>
    </row>
    <row r="481" spans="2:9" ht="17.25" customHeight="1">
      <c r="B481" s="199"/>
      <c r="C481" s="198"/>
      <c r="D481" s="198"/>
      <c r="E481" s="198"/>
      <c r="F481" s="197"/>
      <c r="G481" s="780"/>
      <c r="H481" s="780"/>
      <c r="I481" s="622"/>
    </row>
    <row r="482" spans="2:9" ht="17.25" customHeight="1">
      <c r="B482" s="203"/>
      <c r="C482" s="202"/>
      <c r="D482" s="202"/>
      <c r="E482" s="202"/>
      <c r="F482" s="201"/>
      <c r="G482" s="778"/>
      <c r="H482" s="778"/>
      <c r="I482" s="947"/>
    </row>
    <row r="483" spans="2:9" ht="17.25" customHeight="1">
      <c r="B483" s="199"/>
      <c r="C483" s="198"/>
      <c r="D483" s="198"/>
      <c r="E483" s="198"/>
      <c r="F483" s="197"/>
      <c r="G483" s="780"/>
      <c r="H483" s="780"/>
      <c r="I483" s="622"/>
    </row>
    <row r="484" spans="2:9" ht="17.25" customHeight="1">
      <c r="B484" s="203"/>
      <c r="C484" s="202"/>
      <c r="D484" s="202"/>
      <c r="E484" s="202"/>
      <c r="F484" s="201"/>
      <c r="G484" s="778"/>
      <c r="H484" s="778"/>
      <c r="I484" s="947"/>
    </row>
    <row r="485" spans="2:9" ht="17.25" customHeight="1">
      <c r="B485" s="199"/>
      <c r="C485" s="198"/>
      <c r="D485" s="198"/>
      <c r="E485" s="198"/>
      <c r="F485" s="197"/>
      <c r="G485" s="780"/>
      <c r="H485" s="780"/>
      <c r="I485" s="949"/>
    </row>
    <row r="486" spans="2:9" ht="17.25" customHeight="1">
      <c r="B486" s="203"/>
      <c r="C486" s="202"/>
      <c r="D486" s="202"/>
      <c r="E486" s="202"/>
      <c r="F486" s="201"/>
      <c r="G486" s="778"/>
      <c r="H486" s="778"/>
      <c r="I486" s="947"/>
    </row>
    <row r="487" spans="2:9" ht="17.25" customHeight="1">
      <c r="B487" s="199"/>
      <c r="C487" s="198"/>
      <c r="D487" s="198"/>
      <c r="E487" s="198"/>
      <c r="F487" s="197"/>
      <c r="G487" s="780"/>
      <c r="H487" s="780"/>
      <c r="I487" s="933"/>
    </row>
    <row r="488" spans="2:9" ht="17.25" customHeight="1">
      <c r="B488" s="203"/>
      <c r="C488" s="777"/>
      <c r="D488" s="777"/>
      <c r="E488" s="777"/>
      <c r="F488" s="605"/>
      <c r="G488" s="781"/>
      <c r="H488" s="959"/>
      <c r="I488" s="947"/>
    </row>
    <row r="489" spans="2:9" ht="17.25" customHeight="1">
      <c r="B489" s="199"/>
      <c r="C489" s="775"/>
      <c r="D489" s="769"/>
      <c r="E489" s="769"/>
      <c r="F489" s="606"/>
      <c r="G489" s="780"/>
      <c r="H489" s="905"/>
      <c r="I489" s="954"/>
    </row>
    <row r="490" spans="2:9" ht="17.25" customHeight="1">
      <c r="B490" s="203"/>
      <c r="C490" s="202"/>
      <c r="D490" s="202"/>
      <c r="E490" s="202"/>
      <c r="F490" s="201"/>
      <c r="G490" s="778"/>
      <c r="H490" s="778"/>
      <c r="I490" s="947"/>
    </row>
    <row r="491" spans="2:9" ht="17.25" customHeight="1">
      <c r="B491" s="199"/>
      <c r="C491" s="198"/>
      <c r="D491" s="198"/>
      <c r="E491" s="198"/>
      <c r="F491" s="197"/>
      <c r="G491" s="780"/>
      <c r="H491" s="780"/>
      <c r="I491" s="215"/>
    </row>
    <row r="492" spans="2:9" ht="17.25" customHeight="1">
      <c r="B492" s="203"/>
      <c r="C492" s="202"/>
      <c r="D492" s="202"/>
      <c r="E492" s="202"/>
      <c r="F492" s="201"/>
      <c r="G492" s="781"/>
      <c r="H492" s="781"/>
      <c r="I492" s="958"/>
    </row>
    <row r="493" spans="2:9" ht="17.25" customHeight="1">
      <c r="B493" s="199"/>
      <c r="C493" s="198"/>
      <c r="D493" s="198"/>
      <c r="E493" s="198"/>
      <c r="F493" s="197"/>
      <c r="G493" s="780"/>
      <c r="H493" s="780"/>
      <c r="I493" s="949"/>
    </row>
    <row r="494" spans="2:9" ht="17.25" customHeight="1">
      <c r="B494" s="203"/>
      <c r="C494" s="202"/>
      <c r="D494" s="202"/>
      <c r="E494" s="202"/>
      <c r="F494" s="201"/>
      <c r="G494" s="781"/>
      <c r="H494" s="781"/>
      <c r="I494" s="958"/>
    </row>
    <row r="495" spans="2:9" ht="17.25" customHeight="1">
      <c r="B495" s="199"/>
      <c r="C495" s="198"/>
      <c r="D495" s="198"/>
      <c r="E495" s="198"/>
      <c r="F495" s="197"/>
      <c r="G495" s="780"/>
      <c r="H495" s="780"/>
      <c r="I495" s="949"/>
    </row>
    <row r="496" spans="2:9" ht="17.25" customHeight="1">
      <c r="B496" s="203"/>
      <c r="C496" s="777"/>
      <c r="D496" s="777"/>
      <c r="E496" s="777"/>
      <c r="F496" s="605"/>
      <c r="G496" s="781"/>
      <c r="H496" s="781"/>
      <c r="I496" s="963"/>
    </row>
    <row r="497" spans="2:9" ht="17.25" customHeight="1">
      <c r="B497" s="199"/>
      <c r="C497" s="606"/>
      <c r="D497" s="769"/>
      <c r="E497" s="769"/>
      <c r="F497" s="606"/>
      <c r="G497" s="780"/>
      <c r="H497" s="780"/>
      <c r="I497" s="215"/>
    </row>
    <row r="498" spans="2:9" ht="17.25" customHeight="1">
      <c r="B498" s="203"/>
      <c r="C498" s="202"/>
      <c r="D498" s="202"/>
      <c r="E498" s="202"/>
      <c r="F498" s="201"/>
      <c r="G498" s="190"/>
      <c r="H498" s="190"/>
      <c r="I498" s="963"/>
    </row>
    <row r="499" spans="2:9" ht="17.25" customHeight="1">
      <c r="B499" s="199"/>
      <c r="C499" s="198"/>
      <c r="D499" s="198"/>
      <c r="E499" s="198"/>
      <c r="F499" s="197"/>
      <c r="G499" s="196"/>
      <c r="H499" s="196"/>
      <c r="I499" s="215"/>
    </row>
    <row r="500" spans="2:9" ht="17.25" customHeight="1">
      <c r="B500" s="203"/>
      <c r="C500" s="605"/>
      <c r="D500" s="777"/>
      <c r="E500" s="777"/>
      <c r="F500" s="605"/>
      <c r="G500" s="778"/>
      <c r="H500" s="778"/>
      <c r="I500" s="963"/>
    </row>
    <row r="501" spans="2:9" ht="17.25" customHeight="1">
      <c r="B501" s="199"/>
      <c r="C501" s="197"/>
      <c r="D501" s="769"/>
      <c r="E501" s="769"/>
      <c r="F501" s="606"/>
      <c r="G501" s="779"/>
      <c r="H501" s="780"/>
      <c r="I501" s="215"/>
    </row>
    <row r="502" spans="2:9" ht="17.25" customHeight="1">
      <c r="B502" s="203"/>
      <c r="C502" s="605"/>
      <c r="D502" s="777"/>
      <c r="E502" s="777"/>
      <c r="F502" s="605"/>
      <c r="G502" s="778"/>
      <c r="H502" s="904"/>
      <c r="I502" s="947"/>
    </row>
    <row r="503" spans="2:9" ht="17.25" customHeight="1">
      <c r="B503" s="199"/>
      <c r="C503" s="197"/>
      <c r="D503" s="769"/>
      <c r="E503" s="769"/>
      <c r="F503" s="606"/>
      <c r="G503" s="779"/>
      <c r="H503" s="905"/>
      <c r="I503" s="215"/>
    </row>
    <row r="504" spans="2:9" ht="17.25" customHeight="1">
      <c r="B504" s="203"/>
      <c r="C504" s="916"/>
      <c r="D504" s="917"/>
      <c r="E504" s="917"/>
      <c r="F504" s="916"/>
      <c r="G504" s="918"/>
      <c r="H504" s="919"/>
      <c r="I504" s="962"/>
    </row>
    <row r="505" spans="2:9" ht="17.25" customHeight="1" thickBot="1">
      <c r="B505" s="189"/>
      <c r="C505" s="915" t="s">
        <v>2186</v>
      </c>
      <c r="D505" s="784"/>
      <c r="E505" s="784"/>
      <c r="F505" s="783"/>
      <c r="G505" s="785"/>
      <c r="H505" s="907"/>
      <c r="I505" s="906"/>
    </row>
    <row r="506" spans="2:9" ht="45" customHeight="1" thickBot="1">
      <c r="D506" s="214" t="str">
        <f>$D$2</f>
        <v>　　内　　訳　　書</v>
      </c>
      <c r="G506" s="213"/>
      <c r="H506" s="945"/>
      <c r="I506" s="186">
        <f>I443+1</f>
        <v>9</v>
      </c>
    </row>
    <row r="507" spans="2:9" ht="17.25" customHeight="1">
      <c r="B507" s="212"/>
      <c r="C507" s="211"/>
      <c r="D507" s="211"/>
      <c r="E507" s="211"/>
      <c r="F507" s="210"/>
      <c r="G507" s="209"/>
      <c r="H507" s="209"/>
      <c r="I507" s="208"/>
    </row>
    <row r="508" spans="2:9" ht="17.25" customHeight="1">
      <c r="B508" s="207" t="s">
        <v>149</v>
      </c>
      <c r="C508" s="206" t="s">
        <v>64</v>
      </c>
      <c r="D508" s="206" t="s">
        <v>65</v>
      </c>
      <c r="E508" s="206" t="s">
        <v>66</v>
      </c>
      <c r="F508" s="206" t="s">
        <v>63</v>
      </c>
      <c r="G508" s="205" t="s">
        <v>67</v>
      </c>
      <c r="H508" s="205" t="s">
        <v>68</v>
      </c>
      <c r="I508" s="204" t="s">
        <v>69</v>
      </c>
    </row>
    <row r="509" spans="2:9" ht="17.25" customHeight="1">
      <c r="B509" s="946" t="s">
        <v>813</v>
      </c>
      <c r="C509" s="202"/>
      <c r="D509" s="202"/>
      <c r="E509" s="202"/>
      <c r="F509" s="201"/>
      <c r="G509" s="190"/>
      <c r="H509" s="190"/>
      <c r="I509" s="200"/>
    </row>
    <row r="510" spans="2:9" ht="17.25" customHeight="1">
      <c r="B510" s="199">
        <v>2</v>
      </c>
      <c r="C510" s="198" t="s">
        <v>2188</v>
      </c>
      <c r="D510" s="198"/>
      <c r="E510" s="198"/>
      <c r="F510" s="197"/>
      <c r="G510" s="196"/>
      <c r="H510" s="196"/>
      <c r="I510" s="195"/>
    </row>
    <row r="511" spans="2:9" ht="17.25" customHeight="1">
      <c r="B511" s="203"/>
      <c r="C511" s="202"/>
      <c r="D511" s="202" t="s">
        <v>2190</v>
      </c>
      <c r="E511" s="202"/>
      <c r="F511" s="201"/>
      <c r="G511" s="965"/>
      <c r="H511" s="781"/>
      <c r="I511" s="947"/>
    </row>
    <row r="512" spans="2:9" ht="17.25" customHeight="1">
      <c r="B512" s="199"/>
      <c r="C512" s="198" t="s">
        <v>2189</v>
      </c>
      <c r="D512" s="198" t="s">
        <v>2191</v>
      </c>
      <c r="E512" s="198">
        <v>26</v>
      </c>
      <c r="F512" s="197" t="s">
        <v>1884</v>
      </c>
      <c r="G512" s="966"/>
      <c r="H512" s="780"/>
      <c r="I512" s="1043"/>
    </row>
    <row r="513" spans="2:13" ht="17.25" customHeight="1">
      <c r="B513" s="203"/>
      <c r="C513" s="202"/>
      <c r="D513" s="202" t="s">
        <v>2190</v>
      </c>
      <c r="E513" s="202"/>
      <c r="F513" s="201"/>
      <c r="G513" s="965"/>
      <c r="H513" s="781"/>
      <c r="I513" s="947"/>
    </row>
    <row r="514" spans="2:13" ht="17.25" customHeight="1">
      <c r="B514" s="199"/>
      <c r="C514" s="198" t="s">
        <v>2192</v>
      </c>
      <c r="D514" s="198" t="s">
        <v>2193</v>
      </c>
      <c r="E514" s="198">
        <v>124</v>
      </c>
      <c r="F514" s="197" t="s">
        <v>1884</v>
      </c>
      <c r="G514" s="966"/>
      <c r="H514" s="780"/>
      <c r="I514" s="1043"/>
    </row>
    <row r="515" spans="2:13" ht="17.25" customHeight="1">
      <c r="B515" s="203"/>
      <c r="C515" s="202"/>
      <c r="D515" s="202"/>
      <c r="E515" s="202"/>
      <c r="F515" s="201"/>
      <c r="G515" s="190"/>
      <c r="H515" s="778"/>
      <c r="I515" s="947"/>
    </row>
    <row r="516" spans="2:13" ht="17.25" customHeight="1">
      <c r="B516" s="199"/>
      <c r="C516" s="198"/>
      <c r="D516" s="198"/>
      <c r="E516" s="198"/>
      <c r="F516" s="197"/>
      <c r="G516" s="196"/>
      <c r="H516" s="780"/>
      <c r="I516" s="898"/>
    </row>
    <row r="517" spans="2:13" ht="17.25" customHeight="1">
      <c r="B517" s="203"/>
      <c r="C517" s="202"/>
      <c r="D517" s="202" t="s">
        <v>2190</v>
      </c>
      <c r="E517" s="202"/>
      <c r="F517" s="201"/>
      <c r="G517" s="965"/>
      <c r="H517" s="781"/>
      <c r="I517" s="947"/>
    </row>
    <row r="518" spans="2:13" ht="17.25" customHeight="1">
      <c r="B518" s="199"/>
      <c r="C518" s="198" t="s">
        <v>2192</v>
      </c>
      <c r="D518" s="198" t="s">
        <v>2194</v>
      </c>
      <c r="E518" s="198">
        <v>37</v>
      </c>
      <c r="F518" s="197" t="s">
        <v>1884</v>
      </c>
      <c r="G518" s="966"/>
      <c r="H518" s="780"/>
      <c r="I518" s="1043"/>
    </row>
    <row r="519" spans="2:13" ht="17.25" customHeight="1">
      <c r="B519" s="203"/>
      <c r="C519" s="202"/>
      <c r="D519" s="202"/>
      <c r="E519" s="202"/>
      <c r="F519" s="201"/>
      <c r="G519" s="190"/>
      <c r="H519" s="778"/>
      <c r="I519" s="947"/>
    </row>
    <row r="520" spans="2:13" ht="17.25" customHeight="1">
      <c r="B520" s="199"/>
      <c r="C520" s="198"/>
      <c r="D520" s="198"/>
      <c r="E520" s="198"/>
      <c r="F520" s="197"/>
      <c r="G520" s="196"/>
      <c r="H520" s="780"/>
      <c r="I520" s="951"/>
      <c r="K520" s="926"/>
      <c r="L520" s="926"/>
      <c r="M520" s="927"/>
    </row>
    <row r="521" spans="2:13" ht="17.25" customHeight="1">
      <c r="B521" s="203"/>
      <c r="C521" s="202"/>
      <c r="D521" s="202" t="s">
        <v>2190</v>
      </c>
      <c r="E521" s="202"/>
      <c r="F521" s="201"/>
      <c r="G521" s="965"/>
      <c r="H521" s="781"/>
      <c r="I521" s="947"/>
      <c r="K521" s="926"/>
      <c r="L521" s="926"/>
      <c r="M521" s="928"/>
    </row>
    <row r="522" spans="2:13" ht="17.25" customHeight="1">
      <c r="B522" s="199"/>
      <c r="C522" s="198" t="s">
        <v>2195</v>
      </c>
      <c r="D522" s="198" t="s">
        <v>2191</v>
      </c>
      <c r="E522" s="198">
        <v>14</v>
      </c>
      <c r="F522" s="197" t="s">
        <v>1884</v>
      </c>
      <c r="G522" s="966"/>
      <c r="H522" s="780"/>
      <c r="I522" s="1043"/>
    </row>
    <row r="523" spans="2:13" ht="17.25" customHeight="1">
      <c r="B523" s="203"/>
      <c r="C523" s="202"/>
      <c r="D523" s="202" t="s">
        <v>2190</v>
      </c>
      <c r="E523" s="202"/>
      <c r="F523" s="201"/>
      <c r="G523" s="965"/>
      <c r="H523" s="781"/>
      <c r="I523" s="947"/>
    </row>
    <row r="524" spans="2:13" ht="17.25" customHeight="1">
      <c r="B524" s="199"/>
      <c r="C524" s="198" t="s">
        <v>2196</v>
      </c>
      <c r="D524" s="198" t="s">
        <v>2193</v>
      </c>
      <c r="E524" s="198">
        <v>105</v>
      </c>
      <c r="F524" s="197" t="s">
        <v>1884</v>
      </c>
      <c r="G524" s="966"/>
      <c r="H524" s="780"/>
      <c r="I524" s="1043"/>
    </row>
    <row r="525" spans="2:13" ht="17.25" customHeight="1">
      <c r="B525" s="203"/>
      <c r="C525" s="202"/>
      <c r="D525" s="202"/>
      <c r="E525" s="202"/>
      <c r="F525" s="201"/>
      <c r="G525" s="190"/>
      <c r="H525" s="778"/>
      <c r="I525" s="947"/>
    </row>
    <row r="526" spans="2:13" ht="17.25" customHeight="1">
      <c r="B526" s="199"/>
      <c r="C526" s="198"/>
      <c r="D526" s="198"/>
      <c r="E526" s="198"/>
      <c r="F526" s="197"/>
      <c r="G526" s="196"/>
      <c r="H526" s="780"/>
      <c r="I526" s="898"/>
    </row>
    <row r="527" spans="2:13" ht="17.25" customHeight="1">
      <c r="B527" s="203"/>
      <c r="C527" s="202"/>
      <c r="D527" s="202" t="s">
        <v>2190</v>
      </c>
      <c r="E527" s="202"/>
      <c r="F527" s="201"/>
      <c r="G527" s="965"/>
      <c r="H527" s="781"/>
      <c r="I527" s="947"/>
    </row>
    <row r="528" spans="2:13" ht="17.25" customHeight="1">
      <c r="B528" s="199"/>
      <c r="C528" s="198" t="s">
        <v>2196</v>
      </c>
      <c r="D528" s="198" t="s">
        <v>2194</v>
      </c>
      <c r="E528" s="198">
        <v>34</v>
      </c>
      <c r="F528" s="197" t="s">
        <v>1884</v>
      </c>
      <c r="G528" s="966"/>
      <c r="H528" s="780"/>
      <c r="I528" s="1043"/>
    </row>
    <row r="529" spans="2:9" ht="17.25" customHeight="1">
      <c r="B529" s="203"/>
      <c r="C529" s="202"/>
      <c r="D529" s="202"/>
      <c r="E529" s="202"/>
      <c r="F529" s="201"/>
      <c r="G529" s="190"/>
      <c r="H529" s="778"/>
      <c r="I529" s="947"/>
    </row>
    <row r="530" spans="2:9" ht="17.25" customHeight="1">
      <c r="B530" s="199"/>
      <c r="C530" s="198"/>
      <c r="D530" s="198"/>
      <c r="E530" s="198"/>
      <c r="F530" s="197"/>
      <c r="G530" s="196"/>
      <c r="H530" s="780"/>
      <c r="I530" s="622"/>
    </row>
    <row r="531" spans="2:9" ht="17.25" customHeight="1">
      <c r="B531" s="203"/>
      <c r="C531" s="202"/>
      <c r="D531" s="202"/>
      <c r="E531" s="202"/>
      <c r="F531" s="201"/>
      <c r="G531" s="190"/>
      <c r="H531" s="781"/>
      <c r="I531" s="947"/>
    </row>
    <row r="532" spans="2:9" ht="17.25" customHeight="1">
      <c r="B532" s="199"/>
      <c r="C532" s="198" t="s">
        <v>2197</v>
      </c>
      <c r="D532" s="198" t="s">
        <v>2198</v>
      </c>
      <c r="E532" s="198">
        <v>70</v>
      </c>
      <c r="F532" s="197" t="s">
        <v>1884</v>
      </c>
      <c r="G532" s="196"/>
      <c r="H532" s="780"/>
      <c r="I532" s="1043"/>
    </row>
    <row r="533" spans="2:9" ht="17.25" customHeight="1">
      <c r="B533" s="203"/>
      <c r="C533" s="202"/>
      <c r="D533" s="202"/>
      <c r="E533" s="202"/>
      <c r="F533" s="201"/>
      <c r="G533" s="190"/>
      <c r="H533" s="781"/>
      <c r="I533" s="947"/>
    </row>
    <row r="534" spans="2:9" ht="17.25" customHeight="1">
      <c r="B534" s="199"/>
      <c r="C534" s="198" t="s">
        <v>2197</v>
      </c>
      <c r="D534" s="198" t="s">
        <v>2199</v>
      </c>
      <c r="E534" s="198">
        <v>34</v>
      </c>
      <c r="F534" s="197" t="s">
        <v>1884</v>
      </c>
      <c r="G534" s="196"/>
      <c r="H534" s="780"/>
      <c r="I534" s="1043"/>
    </row>
    <row r="535" spans="2:9" ht="17.25" customHeight="1">
      <c r="B535" s="203"/>
      <c r="C535" s="202"/>
      <c r="D535" s="202"/>
      <c r="E535" s="202"/>
      <c r="F535" s="201"/>
      <c r="G535" s="190"/>
      <c r="H535" s="781"/>
      <c r="I535" s="947"/>
    </row>
    <row r="536" spans="2:9" ht="17.25" customHeight="1">
      <c r="B536" s="199"/>
      <c r="C536" s="198" t="s">
        <v>2197</v>
      </c>
      <c r="D536" s="198" t="s">
        <v>2200</v>
      </c>
      <c r="E536" s="198">
        <v>4</v>
      </c>
      <c r="F536" s="197" t="s">
        <v>1884</v>
      </c>
      <c r="G536" s="196"/>
      <c r="H536" s="780"/>
      <c r="I536" s="1043"/>
    </row>
    <row r="537" spans="2:9" ht="17.25" customHeight="1">
      <c r="B537" s="203"/>
      <c r="C537" s="202"/>
      <c r="D537" s="202"/>
      <c r="E537" s="202"/>
      <c r="F537" s="201"/>
      <c r="G537" s="190"/>
      <c r="H537" s="781"/>
      <c r="I537" s="947"/>
    </row>
    <row r="538" spans="2:9" ht="17.25" customHeight="1">
      <c r="B538" s="199"/>
      <c r="C538" s="198" t="s">
        <v>2201</v>
      </c>
      <c r="D538" s="198" t="s">
        <v>2198</v>
      </c>
      <c r="E538" s="198">
        <v>70</v>
      </c>
      <c r="F538" s="197" t="s">
        <v>1884</v>
      </c>
      <c r="G538" s="196"/>
      <c r="H538" s="780"/>
      <c r="I538" s="951"/>
    </row>
    <row r="539" spans="2:9" ht="17.25" customHeight="1">
      <c r="B539" s="203"/>
      <c r="C539" s="202"/>
      <c r="D539" s="202"/>
      <c r="E539" s="202"/>
      <c r="F539" s="201"/>
      <c r="G539" s="190"/>
      <c r="H539" s="781"/>
      <c r="I539" s="947"/>
    </row>
    <row r="540" spans="2:9" ht="17.25" customHeight="1">
      <c r="B540" s="199"/>
      <c r="C540" s="198" t="s">
        <v>2201</v>
      </c>
      <c r="D540" s="198" t="s">
        <v>2199</v>
      </c>
      <c r="E540" s="198">
        <v>34</v>
      </c>
      <c r="F540" s="197" t="s">
        <v>1884</v>
      </c>
      <c r="G540" s="196"/>
      <c r="H540" s="780"/>
      <c r="I540" s="1043"/>
    </row>
    <row r="541" spans="2:9" ht="17.25" customHeight="1">
      <c r="B541" s="203"/>
      <c r="C541" s="202"/>
      <c r="D541" s="202"/>
      <c r="E541" s="202"/>
      <c r="F541" s="201"/>
      <c r="G541" s="190"/>
      <c r="H541" s="778"/>
      <c r="I541" s="947"/>
    </row>
    <row r="542" spans="2:9" ht="17.25" customHeight="1">
      <c r="B542" s="199"/>
      <c r="C542" s="198"/>
      <c r="D542" s="198"/>
      <c r="E542" s="198"/>
      <c r="F542" s="197"/>
      <c r="G542" s="196"/>
      <c r="H542" s="779"/>
      <c r="I542" s="622"/>
    </row>
    <row r="543" spans="2:9" ht="17.25" customHeight="1">
      <c r="B543" s="203"/>
      <c r="C543" s="202"/>
      <c r="D543" s="202"/>
      <c r="E543" s="202"/>
      <c r="F543" s="201"/>
      <c r="G543" s="190"/>
      <c r="H543" s="778"/>
      <c r="I543" s="947"/>
    </row>
    <row r="544" spans="2:9" ht="17.25" customHeight="1">
      <c r="B544" s="199"/>
      <c r="C544" s="198"/>
      <c r="D544" s="198"/>
      <c r="E544" s="198"/>
      <c r="F544" s="197"/>
      <c r="G544" s="196"/>
      <c r="H544" s="780"/>
      <c r="I544" s="898"/>
    </row>
    <row r="545" spans="2:9" ht="17.25" customHeight="1">
      <c r="B545" s="203"/>
      <c r="C545" s="202"/>
      <c r="D545" s="202"/>
      <c r="E545" s="202"/>
      <c r="F545" s="201"/>
      <c r="G545" s="190"/>
      <c r="H545" s="778"/>
      <c r="I545" s="947"/>
    </row>
    <row r="546" spans="2:9" ht="17.25" customHeight="1">
      <c r="B546" s="199"/>
      <c r="C546" s="198"/>
      <c r="D546" s="198"/>
      <c r="E546" s="198"/>
      <c r="F546" s="197"/>
      <c r="G546" s="196"/>
      <c r="H546" s="780"/>
      <c r="I546" s="898"/>
    </row>
    <row r="547" spans="2:9" ht="17.25" customHeight="1">
      <c r="B547" s="203"/>
      <c r="C547" s="202"/>
      <c r="D547" s="202"/>
      <c r="E547" s="202"/>
      <c r="F547" s="201"/>
      <c r="G547" s="190"/>
      <c r="H547" s="778"/>
      <c r="I547" s="947"/>
    </row>
    <row r="548" spans="2:9" ht="17.25" customHeight="1">
      <c r="B548" s="199"/>
      <c r="C548" s="198"/>
      <c r="D548" s="198"/>
      <c r="E548" s="198"/>
      <c r="F548" s="197"/>
      <c r="G548" s="196"/>
      <c r="H548" s="780"/>
      <c r="I548" s="622"/>
    </row>
    <row r="549" spans="2:9" ht="17.25" customHeight="1">
      <c r="B549" s="203"/>
      <c r="C549" s="202"/>
      <c r="D549" s="202"/>
      <c r="E549" s="202"/>
      <c r="F549" s="201"/>
      <c r="G549" s="190"/>
      <c r="H549" s="778"/>
      <c r="I549" s="947"/>
    </row>
    <row r="550" spans="2:9" ht="17.25" customHeight="1">
      <c r="B550" s="199"/>
      <c r="C550" s="198"/>
      <c r="D550" s="198"/>
      <c r="E550" s="198"/>
      <c r="F550" s="197"/>
      <c r="G550" s="196"/>
      <c r="H550" s="780"/>
      <c r="I550" s="622"/>
    </row>
    <row r="551" spans="2:9" ht="17.25" customHeight="1">
      <c r="B551" s="203"/>
      <c r="C551" s="202"/>
      <c r="D551" s="202"/>
      <c r="E551" s="202"/>
      <c r="F551" s="201"/>
      <c r="G551" s="190"/>
      <c r="H551" s="778"/>
      <c r="I551" s="947"/>
    </row>
    <row r="552" spans="2:9" ht="17.25" customHeight="1">
      <c r="B552" s="199"/>
      <c r="C552" s="198"/>
      <c r="D552" s="198"/>
      <c r="E552" s="198"/>
      <c r="F552" s="197"/>
      <c r="G552" s="196"/>
      <c r="H552" s="780"/>
      <c r="I552" s="898"/>
    </row>
    <row r="553" spans="2:9" ht="17.25" customHeight="1">
      <c r="B553" s="203"/>
      <c r="C553" s="202"/>
      <c r="D553" s="202"/>
      <c r="E553" s="202"/>
      <c r="F553" s="201"/>
      <c r="G553" s="190"/>
      <c r="H553" s="778"/>
      <c r="I553" s="947"/>
    </row>
    <row r="554" spans="2:9" ht="17.25" customHeight="1">
      <c r="B554" s="199"/>
      <c r="C554" s="198"/>
      <c r="D554" s="198"/>
      <c r="E554" s="198"/>
      <c r="F554" s="197"/>
      <c r="G554" s="196"/>
      <c r="H554" s="780"/>
      <c r="I554" s="951"/>
    </row>
    <row r="555" spans="2:9" ht="17.25" customHeight="1">
      <c r="B555" s="203"/>
      <c r="C555" s="202"/>
      <c r="D555" s="202"/>
      <c r="E555" s="202"/>
      <c r="F555" s="201"/>
      <c r="G555" s="190"/>
      <c r="H555" s="778"/>
      <c r="I555" s="947"/>
    </row>
    <row r="556" spans="2:9" ht="17.25" customHeight="1">
      <c r="B556" s="199"/>
      <c r="C556" s="198"/>
      <c r="D556" s="198"/>
      <c r="E556" s="198"/>
      <c r="F556" s="197"/>
      <c r="G556" s="196"/>
      <c r="H556" s="780"/>
      <c r="I556" s="951"/>
    </row>
    <row r="557" spans="2:9" ht="17.25" customHeight="1">
      <c r="B557" s="203"/>
      <c r="C557" s="202"/>
      <c r="D557" s="202"/>
      <c r="E557" s="202"/>
      <c r="F557" s="201"/>
      <c r="G557" s="190"/>
      <c r="H557" s="778"/>
      <c r="I557" s="947"/>
    </row>
    <row r="558" spans="2:9" ht="17.25" customHeight="1">
      <c r="B558" s="199"/>
      <c r="C558" s="198"/>
      <c r="D558" s="198"/>
      <c r="E558" s="198"/>
      <c r="F558" s="197"/>
      <c r="G558" s="196"/>
      <c r="H558" s="780"/>
      <c r="I558" s="898"/>
    </row>
    <row r="559" spans="2:9" ht="17.25" customHeight="1">
      <c r="B559" s="203"/>
      <c r="C559" s="202"/>
      <c r="D559" s="202"/>
      <c r="E559" s="202"/>
      <c r="F559" s="201"/>
      <c r="G559" s="190"/>
      <c r="H559" s="778"/>
      <c r="I559" s="947"/>
    </row>
    <row r="560" spans="2:9" ht="17.25" customHeight="1">
      <c r="B560" s="199"/>
      <c r="C560" s="198"/>
      <c r="D560" s="198"/>
      <c r="E560" s="198"/>
      <c r="F560" s="197"/>
      <c r="G560" s="196"/>
      <c r="H560" s="779"/>
      <c r="I560" s="622"/>
    </row>
    <row r="561" spans="2:10" ht="17.25" customHeight="1">
      <c r="B561" s="203"/>
      <c r="C561" s="202"/>
      <c r="D561" s="202"/>
      <c r="E561" s="202"/>
      <c r="F561" s="201"/>
      <c r="G561" s="190"/>
      <c r="H561" s="778"/>
      <c r="I561" s="947"/>
    </row>
    <row r="562" spans="2:10" ht="17.25" customHeight="1">
      <c r="B562" s="199"/>
      <c r="C562" s="198"/>
      <c r="D562" s="198"/>
      <c r="E562" s="198"/>
      <c r="F562" s="197"/>
      <c r="G562" s="196"/>
      <c r="H562" s="780"/>
      <c r="I562" s="898"/>
    </row>
    <row r="563" spans="2:10" ht="17.25" customHeight="1">
      <c r="B563" s="203"/>
      <c r="C563" s="202"/>
      <c r="D563" s="202"/>
      <c r="E563" s="202"/>
      <c r="F563" s="201"/>
      <c r="G563" s="190"/>
      <c r="H563" s="778"/>
      <c r="I563" s="947"/>
    </row>
    <row r="564" spans="2:10" ht="17.25" customHeight="1">
      <c r="B564" s="199"/>
      <c r="C564" s="193"/>
      <c r="D564" s="193"/>
      <c r="E564" s="193"/>
      <c r="F564" s="192"/>
      <c r="G564" s="196"/>
      <c r="H564" s="780"/>
      <c r="I564" s="898"/>
    </row>
    <row r="565" spans="2:10" ht="17.25" customHeight="1">
      <c r="B565" s="203"/>
      <c r="C565" s="202"/>
      <c r="D565" s="202"/>
      <c r="E565" s="202"/>
      <c r="F565" s="201"/>
      <c r="G565" s="190"/>
      <c r="H565" s="778"/>
      <c r="I565" s="947"/>
    </row>
    <row r="566" spans="2:10" ht="17.25" customHeight="1">
      <c r="B566" s="199"/>
      <c r="C566" s="198"/>
      <c r="D566" s="198"/>
      <c r="E566" s="198"/>
      <c r="F566" s="197"/>
      <c r="G566" s="196"/>
      <c r="H566" s="780"/>
      <c r="I566" s="622"/>
    </row>
    <row r="567" spans="2:10" ht="17.25" customHeight="1">
      <c r="B567" s="194"/>
      <c r="C567" s="916"/>
      <c r="D567" s="917"/>
      <c r="E567" s="917"/>
      <c r="F567" s="916"/>
      <c r="G567" s="918"/>
      <c r="H567" s="919"/>
      <c r="I567" s="958"/>
    </row>
    <row r="568" spans="2:10" ht="17.25" customHeight="1" thickBot="1">
      <c r="B568" s="189"/>
      <c r="C568" s="915" t="s">
        <v>2202</v>
      </c>
      <c r="D568" s="784"/>
      <c r="E568" s="784"/>
      <c r="F568" s="783"/>
      <c r="G568" s="785"/>
      <c r="H568" s="907"/>
      <c r="I568" s="968"/>
      <c r="J568" s="938">
        <f>SUM(H515:H520)+H534+H536+H538+H552+H554+H556</f>
        <v>0</v>
      </c>
    </row>
    <row r="569" spans="2:10" ht="45" customHeight="1" thickBot="1">
      <c r="D569" s="214" t="str">
        <f>$D$2</f>
        <v>　　内　　訳　　書</v>
      </c>
      <c r="G569" s="213"/>
      <c r="H569" s="945"/>
      <c r="I569" s="186">
        <f>I506+1</f>
        <v>10</v>
      </c>
    </row>
    <row r="570" spans="2:10" ht="17.25" customHeight="1">
      <c r="B570" s="212"/>
      <c r="C570" s="211"/>
      <c r="D570" s="211"/>
      <c r="E570" s="211"/>
      <c r="F570" s="210"/>
      <c r="G570" s="209"/>
      <c r="H570" s="209"/>
      <c r="I570" s="208"/>
    </row>
    <row r="571" spans="2:10" ht="17.25" customHeight="1">
      <c r="B571" s="207" t="s">
        <v>149</v>
      </c>
      <c r="C571" s="206" t="s">
        <v>64</v>
      </c>
      <c r="D571" s="206" t="s">
        <v>65</v>
      </c>
      <c r="E571" s="206" t="s">
        <v>66</v>
      </c>
      <c r="F571" s="206" t="s">
        <v>63</v>
      </c>
      <c r="G571" s="205" t="s">
        <v>67</v>
      </c>
      <c r="H571" s="205" t="s">
        <v>68</v>
      </c>
      <c r="I571" s="204" t="s">
        <v>69</v>
      </c>
    </row>
    <row r="572" spans="2:10" ht="17.25" customHeight="1">
      <c r="B572" s="946" t="s">
        <v>813</v>
      </c>
      <c r="C572" s="777"/>
      <c r="D572" s="777"/>
      <c r="E572" s="777"/>
      <c r="F572" s="605"/>
      <c r="G572" s="778"/>
      <c r="H572" s="904"/>
      <c r="I572" s="947"/>
    </row>
    <row r="573" spans="2:10" ht="17.25" customHeight="1">
      <c r="B573" s="199">
        <v>3</v>
      </c>
      <c r="C573" s="942" t="s">
        <v>2203</v>
      </c>
      <c r="D573" s="769"/>
      <c r="E573" s="769"/>
      <c r="F573" s="606"/>
      <c r="G573" s="780"/>
      <c r="H573" s="905"/>
      <c r="I573" s="954"/>
    </row>
    <row r="574" spans="2:10" ht="17.25" customHeight="1">
      <c r="B574" s="203"/>
      <c r="C574" s="202"/>
      <c r="D574" s="202"/>
      <c r="E574" s="202"/>
      <c r="F574" s="201"/>
      <c r="G574" s="190"/>
      <c r="H574" s="912"/>
      <c r="I574" s="947"/>
    </row>
    <row r="575" spans="2:10" ht="17.25" customHeight="1">
      <c r="B575" s="199"/>
      <c r="C575" s="198"/>
      <c r="D575" s="198"/>
      <c r="E575" s="198"/>
      <c r="F575" s="197"/>
      <c r="G575" s="196"/>
      <c r="H575" s="905"/>
      <c r="I575" s="215"/>
    </row>
    <row r="576" spans="2:10" ht="17.25" customHeight="1">
      <c r="B576" s="203"/>
      <c r="C576" s="202" t="s">
        <v>2204</v>
      </c>
      <c r="D576" s="202" t="s">
        <v>2206</v>
      </c>
      <c r="E576" s="202"/>
      <c r="F576" s="201"/>
      <c r="G576" s="190"/>
      <c r="H576" s="781"/>
      <c r="I576" s="947"/>
    </row>
    <row r="577" spans="2:9" ht="17.25" customHeight="1">
      <c r="B577" s="199"/>
      <c r="C577" s="198" t="s">
        <v>2205</v>
      </c>
      <c r="D577" s="198" t="s">
        <v>2207</v>
      </c>
      <c r="E577" s="198">
        <v>1</v>
      </c>
      <c r="F577" s="197" t="s">
        <v>2208</v>
      </c>
      <c r="G577" s="196"/>
      <c r="H577" s="780"/>
      <c r="I577" s="1043"/>
    </row>
    <row r="578" spans="2:9" ht="17.25" customHeight="1">
      <c r="B578" s="203"/>
      <c r="C578" s="202" t="s">
        <v>2209</v>
      </c>
      <c r="D578" s="202" t="s">
        <v>2212</v>
      </c>
      <c r="E578" s="202"/>
      <c r="F578" s="201"/>
      <c r="G578" s="190"/>
      <c r="H578" s="781"/>
      <c r="I578" s="947"/>
    </row>
    <row r="579" spans="2:9" ht="17.25" customHeight="1">
      <c r="B579" s="199"/>
      <c r="C579" s="198" t="s">
        <v>2205</v>
      </c>
      <c r="D579" s="198"/>
      <c r="E579" s="198">
        <v>3</v>
      </c>
      <c r="F579" s="197" t="s">
        <v>2208</v>
      </c>
      <c r="G579" s="196"/>
      <c r="H579" s="780"/>
      <c r="I579" s="1043"/>
    </row>
    <row r="580" spans="2:9" ht="17.25" customHeight="1">
      <c r="B580" s="203"/>
      <c r="C580" s="202" t="s">
        <v>2211</v>
      </c>
      <c r="D580" s="202" t="s">
        <v>2210</v>
      </c>
      <c r="E580" s="202"/>
      <c r="F580" s="201"/>
      <c r="G580" s="190"/>
      <c r="H580" s="781"/>
      <c r="I580" s="947"/>
    </row>
    <row r="581" spans="2:9" ht="17.25" customHeight="1">
      <c r="B581" s="199"/>
      <c r="C581" s="198" t="s">
        <v>2205</v>
      </c>
      <c r="D581" s="198"/>
      <c r="E581" s="198">
        <v>1</v>
      </c>
      <c r="F581" s="197" t="s">
        <v>2208</v>
      </c>
      <c r="G581" s="196"/>
      <c r="H581" s="780"/>
      <c r="I581" s="1043"/>
    </row>
    <row r="582" spans="2:9" ht="17.25" customHeight="1">
      <c r="B582" s="203"/>
      <c r="C582" s="202" t="s">
        <v>2213</v>
      </c>
      <c r="D582" s="202" t="s">
        <v>2214</v>
      </c>
      <c r="E582" s="202"/>
      <c r="F582" s="201"/>
      <c r="G582" s="190"/>
      <c r="H582" s="781"/>
      <c r="I582" s="947"/>
    </row>
    <row r="583" spans="2:9" ht="17.25" customHeight="1">
      <c r="B583" s="199"/>
      <c r="C583" s="198" t="s">
        <v>2205</v>
      </c>
      <c r="D583" s="198" t="s">
        <v>2207</v>
      </c>
      <c r="E583" s="198">
        <v>1</v>
      </c>
      <c r="F583" s="197" t="s">
        <v>2208</v>
      </c>
      <c r="G583" s="196"/>
      <c r="H583" s="780"/>
      <c r="I583" s="1043"/>
    </row>
    <row r="584" spans="2:9" ht="17.25" customHeight="1">
      <c r="B584" s="203"/>
      <c r="C584" s="202" t="s">
        <v>2215</v>
      </c>
      <c r="D584" s="202" t="s">
        <v>2216</v>
      </c>
      <c r="E584" s="202"/>
      <c r="F584" s="201"/>
      <c r="G584" s="190"/>
      <c r="H584" s="781"/>
      <c r="I584" s="947"/>
    </row>
    <row r="585" spans="2:9" ht="17.25" customHeight="1">
      <c r="B585" s="199"/>
      <c r="C585" s="198" t="s">
        <v>2205</v>
      </c>
      <c r="D585" s="198"/>
      <c r="E585" s="198">
        <v>3</v>
      </c>
      <c r="F585" s="197" t="s">
        <v>2208</v>
      </c>
      <c r="G585" s="196"/>
      <c r="H585" s="780"/>
      <c r="I585" s="1043"/>
    </row>
    <row r="586" spans="2:9" ht="17.25" customHeight="1">
      <c r="B586" s="203"/>
      <c r="C586" s="202" t="s">
        <v>2217</v>
      </c>
      <c r="D586" s="202" t="s">
        <v>2218</v>
      </c>
      <c r="E586" s="202"/>
      <c r="F586" s="201"/>
      <c r="G586" s="190"/>
      <c r="H586" s="781"/>
      <c r="I586" s="947"/>
    </row>
    <row r="587" spans="2:9" ht="17.25" customHeight="1">
      <c r="B587" s="199"/>
      <c r="C587" s="198" t="s">
        <v>2205</v>
      </c>
      <c r="D587" s="198"/>
      <c r="E587" s="198">
        <v>1</v>
      </c>
      <c r="F587" s="197" t="s">
        <v>2208</v>
      </c>
      <c r="G587" s="196"/>
      <c r="H587" s="780"/>
      <c r="I587" s="1043"/>
    </row>
    <row r="588" spans="2:9" ht="17.25" customHeight="1">
      <c r="B588" s="203"/>
      <c r="C588" s="202" t="s">
        <v>2219</v>
      </c>
      <c r="D588" s="202" t="s">
        <v>2220</v>
      </c>
      <c r="E588" s="202"/>
      <c r="F588" s="201"/>
      <c r="G588" s="190"/>
      <c r="H588" s="781"/>
      <c r="I588" s="947"/>
    </row>
    <row r="589" spans="2:9" ht="17.25" customHeight="1">
      <c r="B589" s="199"/>
      <c r="C589" s="198" t="s">
        <v>2205</v>
      </c>
      <c r="D589" s="198"/>
      <c r="E589" s="198">
        <v>1</v>
      </c>
      <c r="F589" s="197" t="s">
        <v>2208</v>
      </c>
      <c r="G589" s="196"/>
      <c r="H589" s="780"/>
      <c r="I589" s="1043"/>
    </row>
    <row r="590" spans="2:9" ht="17.25" customHeight="1">
      <c r="B590" s="203"/>
      <c r="C590" s="202" t="s">
        <v>2221</v>
      </c>
      <c r="D590" s="202" t="s">
        <v>2222</v>
      </c>
      <c r="E590" s="202"/>
      <c r="F590" s="201"/>
      <c r="G590" s="190"/>
      <c r="H590" s="781"/>
      <c r="I590" s="947"/>
    </row>
    <row r="591" spans="2:9" ht="17.25" customHeight="1">
      <c r="B591" s="199"/>
      <c r="C591" s="198" t="s">
        <v>2205</v>
      </c>
      <c r="D591" s="198"/>
      <c r="E591" s="198">
        <v>1</v>
      </c>
      <c r="F591" s="197" t="s">
        <v>2208</v>
      </c>
      <c r="G591" s="196"/>
      <c r="H591" s="780"/>
      <c r="I591" s="1043"/>
    </row>
    <row r="592" spans="2:9" ht="17.25" customHeight="1">
      <c r="B592" s="203"/>
      <c r="C592" s="202" t="s">
        <v>2223</v>
      </c>
      <c r="D592" s="202" t="s">
        <v>2224</v>
      </c>
      <c r="E592" s="202"/>
      <c r="F592" s="201"/>
      <c r="G592" s="190"/>
      <c r="H592" s="781"/>
      <c r="I592" s="947"/>
    </row>
    <row r="593" spans="2:9" ht="17.25" customHeight="1">
      <c r="B593" s="199"/>
      <c r="C593" s="198" t="s">
        <v>2205</v>
      </c>
      <c r="D593" s="198"/>
      <c r="E593" s="198">
        <v>2</v>
      </c>
      <c r="F593" s="197" t="s">
        <v>2208</v>
      </c>
      <c r="G593" s="196"/>
      <c r="H593" s="780"/>
      <c r="I593" s="1043"/>
    </row>
    <row r="594" spans="2:9" ht="17.25" customHeight="1">
      <c r="B594" s="203"/>
      <c r="C594" s="202" t="s">
        <v>2225</v>
      </c>
      <c r="D594" s="202" t="s">
        <v>2206</v>
      </c>
      <c r="E594" s="202"/>
      <c r="F594" s="201"/>
      <c r="G594" s="190"/>
      <c r="H594" s="781"/>
      <c r="I594" s="947"/>
    </row>
    <row r="595" spans="2:9" ht="17.25" customHeight="1">
      <c r="B595" s="199"/>
      <c r="C595" s="198" t="s">
        <v>2205</v>
      </c>
      <c r="D595" s="198" t="s">
        <v>2207</v>
      </c>
      <c r="E595" s="198">
        <v>4</v>
      </c>
      <c r="F595" s="197" t="s">
        <v>2208</v>
      </c>
      <c r="G595" s="196"/>
      <c r="H595" s="780"/>
      <c r="I595" s="1043"/>
    </row>
    <row r="596" spans="2:9" ht="17.25" customHeight="1">
      <c r="B596" s="203"/>
      <c r="C596" s="202" t="s">
        <v>2226</v>
      </c>
      <c r="D596" s="202" t="s">
        <v>2224</v>
      </c>
      <c r="E596" s="202"/>
      <c r="F596" s="201"/>
      <c r="G596" s="190"/>
      <c r="H596" s="781"/>
      <c r="I596" s="947"/>
    </row>
    <row r="597" spans="2:9" ht="17.25" customHeight="1">
      <c r="B597" s="199"/>
      <c r="C597" s="198" t="s">
        <v>2205</v>
      </c>
      <c r="D597" s="198"/>
      <c r="E597" s="198">
        <v>1</v>
      </c>
      <c r="F597" s="197" t="s">
        <v>2208</v>
      </c>
      <c r="G597" s="196"/>
      <c r="H597" s="780"/>
      <c r="I597" s="1043"/>
    </row>
    <row r="598" spans="2:9" ht="17.25" customHeight="1">
      <c r="B598" s="203"/>
      <c r="C598" s="202" t="s">
        <v>2227</v>
      </c>
      <c r="D598" s="202" t="s">
        <v>2228</v>
      </c>
      <c r="E598" s="202"/>
      <c r="F598" s="201"/>
      <c r="G598" s="190"/>
      <c r="H598" s="781"/>
      <c r="I598" s="947"/>
    </row>
    <row r="599" spans="2:9" ht="17.25" customHeight="1">
      <c r="B599" s="199"/>
      <c r="C599" s="198" t="s">
        <v>2205</v>
      </c>
      <c r="D599" s="198"/>
      <c r="E599" s="198">
        <v>2</v>
      </c>
      <c r="F599" s="197" t="s">
        <v>2208</v>
      </c>
      <c r="G599" s="196"/>
      <c r="H599" s="780"/>
      <c r="I599" s="1043"/>
    </row>
    <row r="600" spans="2:9" ht="17.25" customHeight="1">
      <c r="B600" s="203"/>
      <c r="C600" s="202"/>
      <c r="D600" s="202"/>
      <c r="E600" s="202"/>
      <c r="F600" s="201"/>
      <c r="G600" s="190"/>
      <c r="H600" s="781"/>
      <c r="I600" s="947"/>
    </row>
    <row r="601" spans="2:9" ht="17.25" customHeight="1">
      <c r="B601" s="199"/>
      <c r="C601" s="198"/>
      <c r="D601" s="198"/>
      <c r="E601" s="198"/>
      <c r="F601" s="197"/>
      <c r="G601" s="196"/>
      <c r="H601" s="780"/>
      <c r="I601" s="1043"/>
    </row>
    <row r="602" spans="2:9" ht="17.25" customHeight="1">
      <c r="B602" s="203"/>
      <c r="C602" s="202"/>
      <c r="D602" s="202"/>
      <c r="E602" s="202"/>
      <c r="F602" s="201"/>
      <c r="G602" s="190"/>
      <c r="H602" s="190"/>
      <c r="I602" s="947"/>
    </row>
    <row r="603" spans="2:9" ht="17.25" customHeight="1">
      <c r="B603" s="199"/>
      <c r="C603" s="198" t="s">
        <v>2229</v>
      </c>
      <c r="D603" s="198"/>
      <c r="E603" s="198"/>
      <c r="F603" s="197"/>
      <c r="G603" s="196"/>
      <c r="H603" s="780"/>
      <c r="I603" s="622"/>
    </row>
    <row r="604" spans="2:9" ht="17.25" customHeight="1">
      <c r="B604" s="203"/>
      <c r="C604" s="202"/>
      <c r="D604" s="202"/>
      <c r="E604" s="202"/>
      <c r="F604" s="201"/>
      <c r="G604" s="190"/>
      <c r="H604" s="781"/>
      <c r="I604" s="947"/>
    </row>
    <row r="605" spans="2:9" ht="17.25" customHeight="1">
      <c r="B605" s="199"/>
      <c r="C605" s="198" t="s">
        <v>2230</v>
      </c>
      <c r="D605" s="198" t="s">
        <v>2231</v>
      </c>
      <c r="E605" s="198">
        <v>2.9</v>
      </c>
      <c r="F605" s="197" t="s">
        <v>2232</v>
      </c>
      <c r="G605" s="196"/>
      <c r="H605" s="780"/>
      <c r="I605" s="1043"/>
    </row>
    <row r="606" spans="2:9" ht="17.25" customHeight="1">
      <c r="B606" s="203"/>
      <c r="C606" s="202"/>
      <c r="D606" s="202"/>
      <c r="E606" s="202"/>
      <c r="F606" s="201"/>
      <c r="G606" s="190"/>
      <c r="H606" s="190"/>
      <c r="I606" s="947"/>
    </row>
    <row r="607" spans="2:9" ht="17.25" customHeight="1">
      <c r="B607" s="199"/>
      <c r="C607" s="198"/>
      <c r="D607" s="198"/>
      <c r="E607" s="198"/>
      <c r="F607" s="197"/>
      <c r="G607" s="196"/>
      <c r="H607" s="780"/>
      <c r="I607" s="622"/>
    </row>
    <row r="608" spans="2:9" ht="17.25" customHeight="1">
      <c r="B608" s="203"/>
      <c r="C608" s="202"/>
      <c r="D608" s="202"/>
      <c r="E608" s="202"/>
      <c r="F608" s="201"/>
      <c r="G608" s="190"/>
      <c r="H608" s="781"/>
      <c r="I608" s="947"/>
    </row>
    <row r="609" spans="2:9" ht="17.25" customHeight="1">
      <c r="B609" s="199"/>
      <c r="C609" s="198" t="s">
        <v>2233</v>
      </c>
      <c r="D609" s="198" t="s">
        <v>2234</v>
      </c>
      <c r="E609" s="198">
        <v>1</v>
      </c>
      <c r="F609" s="197" t="s">
        <v>2235</v>
      </c>
      <c r="G609" s="196"/>
      <c r="H609" s="780"/>
      <c r="I609" s="1043"/>
    </row>
    <row r="610" spans="2:9" ht="17.25" customHeight="1">
      <c r="B610" s="203"/>
      <c r="C610" s="202"/>
      <c r="D610" s="202"/>
      <c r="E610" s="202"/>
      <c r="F610" s="201"/>
      <c r="G610" s="190"/>
      <c r="H610" s="190"/>
      <c r="I610" s="947"/>
    </row>
    <row r="611" spans="2:9" ht="17.25" customHeight="1">
      <c r="B611" s="199"/>
      <c r="C611" s="198"/>
      <c r="D611" s="198"/>
      <c r="E611" s="198"/>
      <c r="F611" s="197"/>
      <c r="G611" s="196"/>
      <c r="H611" s="780"/>
      <c r="I611" s="215"/>
    </row>
    <row r="612" spans="2:9" ht="17.25" customHeight="1">
      <c r="B612" s="203"/>
      <c r="C612" s="202"/>
      <c r="D612" s="202"/>
      <c r="E612" s="202"/>
      <c r="F612" s="201"/>
      <c r="G612" s="190"/>
      <c r="H612" s="190"/>
      <c r="I612" s="947"/>
    </row>
    <row r="613" spans="2:9" ht="17.25" customHeight="1">
      <c r="B613" s="199"/>
      <c r="C613" s="198"/>
      <c r="D613" s="198"/>
      <c r="E613" s="198"/>
      <c r="F613" s="197"/>
      <c r="G613" s="196"/>
      <c r="H613" s="780"/>
      <c r="I613" s="969"/>
    </row>
    <row r="614" spans="2:9" ht="17.25" customHeight="1">
      <c r="B614" s="203"/>
      <c r="C614" s="202"/>
      <c r="D614" s="202"/>
      <c r="E614" s="202"/>
      <c r="F614" s="201"/>
      <c r="G614" s="190"/>
      <c r="H614" s="1509"/>
      <c r="I614" s="947"/>
    </row>
    <row r="615" spans="2:9" ht="17.25" customHeight="1">
      <c r="B615" s="199"/>
      <c r="C615" s="197" t="s">
        <v>2236</v>
      </c>
      <c r="D615" s="198"/>
      <c r="E615" s="198"/>
      <c r="F615" s="197"/>
      <c r="G615" s="196"/>
      <c r="H615" s="952"/>
      <c r="I615" s="969"/>
    </row>
    <row r="616" spans="2:9" ht="17.25" customHeight="1">
      <c r="B616" s="203"/>
      <c r="C616" s="202"/>
      <c r="D616" s="202"/>
      <c r="E616" s="202"/>
      <c r="F616" s="201"/>
      <c r="G616" s="190"/>
      <c r="H616" s="190"/>
      <c r="I616" s="947"/>
    </row>
    <row r="617" spans="2:9" ht="17.25" customHeight="1">
      <c r="B617" s="199"/>
      <c r="C617" s="198"/>
      <c r="D617" s="198"/>
      <c r="E617" s="198"/>
      <c r="F617" s="197"/>
      <c r="G617" s="196"/>
      <c r="H617" s="780"/>
      <c r="I617" s="969"/>
    </row>
    <row r="618" spans="2:9" ht="17.25" customHeight="1">
      <c r="B618" s="946" t="s">
        <v>813</v>
      </c>
      <c r="C618" s="202"/>
      <c r="D618" s="202"/>
      <c r="E618" s="202"/>
      <c r="F618" s="201"/>
      <c r="G618" s="190"/>
      <c r="H618" s="190"/>
      <c r="I618" s="947"/>
    </row>
    <row r="619" spans="2:9" ht="17.25" customHeight="1">
      <c r="B619" s="199">
        <v>4</v>
      </c>
      <c r="C619" s="198" t="s">
        <v>2237</v>
      </c>
      <c r="D619" s="198"/>
      <c r="E619" s="198"/>
      <c r="F619" s="197"/>
      <c r="G619" s="196"/>
      <c r="H619" s="780"/>
      <c r="I619" s="969"/>
    </row>
    <row r="620" spans="2:9" ht="17.25" customHeight="1">
      <c r="B620" s="203"/>
      <c r="C620" s="970"/>
      <c r="D620" s="970"/>
      <c r="E620" s="202"/>
      <c r="F620" s="201"/>
      <c r="G620" s="190"/>
      <c r="H620" s="190"/>
      <c r="I620" s="947"/>
    </row>
    <row r="621" spans="2:9" ht="17.25" customHeight="1">
      <c r="B621" s="199"/>
      <c r="C621" s="971"/>
      <c r="D621" s="971"/>
      <c r="E621" s="198"/>
      <c r="F621" s="197"/>
      <c r="G621" s="196"/>
      <c r="H621" s="780"/>
      <c r="I621" s="215"/>
    </row>
    <row r="622" spans="2:9" ht="17.25" customHeight="1">
      <c r="B622" s="203"/>
      <c r="C622" s="202"/>
      <c r="D622" s="202" t="s">
        <v>2239</v>
      </c>
      <c r="E622" s="202"/>
      <c r="F622" s="201"/>
      <c r="G622" s="190"/>
      <c r="H622" s="781"/>
      <c r="I622" s="947"/>
    </row>
    <row r="623" spans="2:9" ht="17.25" customHeight="1">
      <c r="B623" s="199"/>
      <c r="C623" s="198" t="s">
        <v>2238</v>
      </c>
      <c r="D623" s="198" t="s">
        <v>2240</v>
      </c>
      <c r="E623" s="198">
        <v>1</v>
      </c>
      <c r="F623" s="197" t="s">
        <v>2235</v>
      </c>
      <c r="G623" s="196"/>
      <c r="H623" s="780"/>
      <c r="I623" s="1043"/>
    </row>
    <row r="624" spans="2:9" ht="17.25" customHeight="1">
      <c r="B624" s="203"/>
      <c r="C624" s="202"/>
      <c r="D624" s="202"/>
      <c r="E624" s="202"/>
      <c r="F624" s="201"/>
      <c r="G624" s="190"/>
      <c r="H624" s="190"/>
      <c r="I624" s="947"/>
    </row>
    <row r="625" spans="2:9" ht="17.25" customHeight="1">
      <c r="B625" s="199"/>
      <c r="C625" s="198"/>
      <c r="D625" s="198"/>
      <c r="E625" s="198"/>
      <c r="F625" s="197"/>
      <c r="G625" s="196"/>
      <c r="H625" s="780"/>
      <c r="I625" s="622"/>
    </row>
    <row r="626" spans="2:9" ht="17.25" customHeight="1">
      <c r="B626" s="203"/>
      <c r="C626" s="202"/>
      <c r="D626" s="202"/>
      <c r="E626" s="202"/>
      <c r="F626" s="201"/>
      <c r="G626" s="190"/>
      <c r="H626" s="190"/>
      <c r="I626" s="947"/>
    </row>
    <row r="627" spans="2:9" ht="17.25" customHeight="1">
      <c r="B627" s="199"/>
      <c r="C627" s="198"/>
      <c r="D627" s="198"/>
      <c r="E627" s="198"/>
      <c r="F627" s="197"/>
      <c r="G627" s="196"/>
      <c r="H627" s="780"/>
      <c r="I627" s="622"/>
    </row>
    <row r="628" spans="2:9" ht="17.25" customHeight="1">
      <c r="B628" s="972"/>
      <c r="C628" s="202"/>
      <c r="D628" s="202"/>
      <c r="E628" s="202"/>
      <c r="F628" s="201"/>
      <c r="G628" s="190"/>
      <c r="H628" s="190"/>
      <c r="I628" s="947"/>
    </row>
    <row r="629" spans="2:9" ht="17.25" customHeight="1">
      <c r="B629" s="973"/>
      <c r="C629" s="198"/>
      <c r="D629" s="198"/>
      <c r="E629" s="198"/>
      <c r="F629" s="197"/>
      <c r="G629" s="196"/>
      <c r="H629" s="780"/>
      <c r="I629" s="622"/>
    </row>
    <row r="630" spans="2:9" ht="17.25" customHeight="1">
      <c r="B630" s="203"/>
      <c r="C630" s="916"/>
      <c r="D630" s="917"/>
      <c r="E630" s="917"/>
      <c r="F630" s="916"/>
      <c r="G630" s="918"/>
      <c r="H630" s="919"/>
      <c r="I630" s="962"/>
    </row>
    <row r="631" spans="2:9" ht="17.25" customHeight="1" thickBot="1">
      <c r="B631" s="189"/>
      <c r="C631" s="915" t="s">
        <v>2241</v>
      </c>
      <c r="D631" s="784"/>
      <c r="E631" s="784"/>
      <c r="F631" s="783"/>
      <c r="G631" s="785"/>
      <c r="H631" s="907"/>
      <c r="I631" s="906"/>
    </row>
    <row r="632" spans="2:9" ht="45" customHeight="1" thickBot="1">
      <c r="D632" s="214" t="str">
        <f>$D$2</f>
        <v>　　内　　訳　　書</v>
      </c>
      <c r="G632" s="213"/>
      <c r="H632" s="945"/>
      <c r="I632" s="186">
        <f>I569+1</f>
        <v>11</v>
      </c>
    </row>
    <row r="633" spans="2:9" ht="17.25" customHeight="1">
      <c r="B633" s="212"/>
      <c r="C633" s="211"/>
      <c r="D633" s="211"/>
      <c r="E633" s="211"/>
      <c r="F633" s="210"/>
      <c r="G633" s="209"/>
      <c r="H633" s="209"/>
      <c r="I633" s="208"/>
    </row>
    <row r="634" spans="2:9" ht="17.25" customHeight="1">
      <c r="B634" s="207" t="s">
        <v>149</v>
      </c>
      <c r="C634" s="206" t="s">
        <v>64</v>
      </c>
      <c r="D634" s="206" t="s">
        <v>65</v>
      </c>
      <c r="E634" s="206" t="s">
        <v>66</v>
      </c>
      <c r="F634" s="206" t="s">
        <v>63</v>
      </c>
      <c r="G634" s="205" t="s">
        <v>67</v>
      </c>
      <c r="H634" s="205" t="s">
        <v>68</v>
      </c>
      <c r="I634" s="204" t="s">
        <v>69</v>
      </c>
    </row>
    <row r="635" spans="2:9" ht="17.25" customHeight="1">
      <c r="B635" s="946" t="s">
        <v>813</v>
      </c>
      <c r="C635" s="202"/>
      <c r="D635" s="202"/>
      <c r="E635" s="202"/>
      <c r="F635" s="201"/>
      <c r="G635" s="912"/>
      <c r="H635" s="912"/>
      <c r="I635" s="963"/>
    </row>
    <row r="636" spans="2:9" ht="17.25" customHeight="1">
      <c r="B636" s="199">
        <v>5</v>
      </c>
      <c r="C636" s="198" t="s">
        <v>2242</v>
      </c>
      <c r="D636" s="198"/>
      <c r="E636" s="198"/>
      <c r="F636" s="197"/>
      <c r="G636" s="913"/>
      <c r="H636" s="905"/>
      <c r="I636" s="949"/>
    </row>
    <row r="637" spans="2:9" ht="17.25" customHeight="1">
      <c r="B637" s="203"/>
      <c r="C637" s="777"/>
      <c r="D637" s="777"/>
      <c r="E637" s="777"/>
      <c r="F637" s="605"/>
      <c r="G637" s="904"/>
      <c r="H637" s="910"/>
      <c r="I637" s="200"/>
    </row>
    <row r="638" spans="2:9" ht="17.25" customHeight="1">
      <c r="B638" s="199"/>
      <c r="C638" s="769"/>
      <c r="D638" s="769"/>
      <c r="E638" s="769"/>
      <c r="F638" s="606"/>
      <c r="G638" s="911"/>
      <c r="H638" s="905"/>
      <c r="I638" s="195"/>
    </row>
    <row r="639" spans="2:9" ht="17.25" customHeight="1">
      <c r="B639" s="203"/>
      <c r="C639" s="202"/>
      <c r="D639" s="202" t="s">
        <v>2244</v>
      </c>
      <c r="E639" s="202"/>
      <c r="F639" s="201"/>
      <c r="G639" s="912"/>
      <c r="H639" s="781"/>
      <c r="I639" s="947"/>
    </row>
    <row r="640" spans="2:9" ht="17.25" customHeight="1">
      <c r="B640" s="199"/>
      <c r="C640" s="198" t="s">
        <v>2243</v>
      </c>
      <c r="D640" s="198" t="s">
        <v>2245</v>
      </c>
      <c r="E640" s="198">
        <v>10</v>
      </c>
      <c r="F640" s="197" t="s">
        <v>2246</v>
      </c>
      <c r="G640" s="913"/>
      <c r="H640" s="780"/>
      <c r="I640" s="1043"/>
    </row>
    <row r="641" spans="2:9" ht="17.25" customHeight="1">
      <c r="B641" s="203"/>
      <c r="C641" s="202"/>
      <c r="D641" s="202" t="s">
        <v>2244</v>
      </c>
      <c r="E641" s="202"/>
      <c r="F641" s="201"/>
      <c r="G641" s="912"/>
      <c r="H641" s="781"/>
      <c r="I641" s="947"/>
    </row>
    <row r="642" spans="2:9" ht="17.25" customHeight="1">
      <c r="B642" s="199"/>
      <c r="C642" s="198" t="s">
        <v>2247</v>
      </c>
      <c r="D642" s="198" t="s">
        <v>2248</v>
      </c>
      <c r="E642" s="198">
        <v>207</v>
      </c>
      <c r="F642" s="197" t="s">
        <v>2246</v>
      </c>
      <c r="G642" s="913"/>
      <c r="H642" s="780"/>
      <c r="I642" s="1043"/>
    </row>
    <row r="643" spans="2:9" ht="17.25" customHeight="1">
      <c r="B643" s="203"/>
      <c r="C643" s="202"/>
      <c r="D643" s="202"/>
      <c r="E643" s="202"/>
      <c r="F643" s="201"/>
      <c r="G643" s="912"/>
      <c r="H643" s="904"/>
      <c r="I643" s="947"/>
    </row>
    <row r="644" spans="2:9" ht="17.25" customHeight="1">
      <c r="B644" s="199"/>
      <c r="C644" s="198"/>
      <c r="D644" s="198"/>
      <c r="E644" s="198"/>
      <c r="F644" s="197"/>
      <c r="G644" s="913"/>
      <c r="H644" s="905"/>
      <c r="I644" s="951"/>
    </row>
    <row r="645" spans="2:9" ht="17.25" customHeight="1">
      <c r="B645" s="203"/>
      <c r="C645" s="202"/>
      <c r="D645" s="202" t="s">
        <v>2244</v>
      </c>
      <c r="E645" s="202"/>
      <c r="F645" s="201"/>
      <c r="G645" s="912"/>
      <c r="H645" s="781"/>
      <c r="I645" s="947"/>
    </row>
    <row r="646" spans="2:9" ht="17.25" customHeight="1">
      <c r="B646" s="199"/>
      <c r="C646" s="198" t="s">
        <v>2247</v>
      </c>
      <c r="D646" s="198" t="s">
        <v>2249</v>
      </c>
      <c r="E646" s="198">
        <v>9</v>
      </c>
      <c r="F646" s="197" t="s">
        <v>2246</v>
      </c>
      <c r="G646" s="913"/>
      <c r="H646" s="780"/>
      <c r="I646" s="1043"/>
    </row>
    <row r="647" spans="2:9" ht="17.25" customHeight="1">
      <c r="B647" s="203"/>
      <c r="C647" s="202"/>
      <c r="D647" s="202" t="s">
        <v>2244</v>
      </c>
      <c r="E647" s="202"/>
      <c r="F647" s="201"/>
      <c r="G647" s="912"/>
      <c r="H647" s="781"/>
      <c r="I647" s="947"/>
    </row>
    <row r="648" spans="2:9" ht="17.25" customHeight="1">
      <c r="B648" s="199"/>
      <c r="C648" s="198" t="s">
        <v>2247</v>
      </c>
      <c r="D648" s="198" t="s">
        <v>2250</v>
      </c>
      <c r="E648" s="198">
        <v>34</v>
      </c>
      <c r="F648" s="197" t="s">
        <v>2246</v>
      </c>
      <c r="G648" s="913"/>
      <c r="H648" s="780"/>
      <c r="I648" s="1043"/>
    </row>
    <row r="649" spans="2:9" ht="17.25" customHeight="1">
      <c r="B649" s="203"/>
      <c r="C649" s="202"/>
      <c r="D649" s="202"/>
      <c r="E649" s="202"/>
      <c r="F649" s="201"/>
      <c r="G649" s="912"/>
      <c r="H649" s="904"/>
      <c r="I649" s="947"/>
    </row>
    <row r="650" spans="2:9" ht="17.25" customHeight="1">
      <c r="B650" s="199"/>
      <c r="C650" s="198"/>
      <c r="D650" s="198"/>
      <c r="E650" s="198"/>
      <c r="F650" s="197"/>
      <c r="G650" s="913"/>
      <c r="H650" s="905"/>
      <c r="I650" s="951"/>
    </row>
    <row r="651" spans="2:9" ht="17.25" customHeight="1">
      <c r="B651" s="203"/>
      <c r="C651" s="202"/>
      <c r="D651" s="202"/>
      <c r="E651" s="202"/>
      <c r="F651" s="201"/>
      <c r="G651" s="912"/>
      <c r="H651" s="904"/>
      <c r="I651" s="947"/>
    </row>
    <row r="652" spans="2:9" ht="17.25" customHeight="1">
      <c r="B652" s="199"/>
      <c r="C652" s="198"/>
      <c r="D652" s="198"/>
      <c r="E652" s="198"/>
      <c r="F652" s="197"/>
      <c r="G652" s="913"/>
      <c r="H652" s="905"/>
      <c r="I652" s="951"/>
    </row>
    <row r="653" spans="2:9" ht="17.25" customHeight="1">
      <c r="B653" s="203"/>
      <c r="C653" s="202"/>
      <c r="D653" s="202"/>
      <c r="E653" s="202"/>
      <c r="F653" s="201"/>
      <c r="G653" s="190"/>
      <c r="H653" s="1509"/>
      <c r="I653" s="947"/>
    </row>
    <row r="654" spans="2:9" ht="17.25" customHeight="1">
      <c r="B654" s="199"/>
      <c r="C654" s="197" t="s">
        <v>2251</v>
      </c>
      <c r="D654" s="198"/>
      <c r="E654" s="198"/>
      <c r="F654" s="197"/>
      <c r="G654" s="196"/>
      <c r="H654" s="952"/>
      <c r="I654" s="622"/>
    </row>
    <row r="655" spans="2:9" ht="17.25" customHeight="1">
      <c r="B655" s="203"/>
      <c r="C655" s="202"/>
      <c r="D655" s="202"/>
      <c r="E655" s="202"/>
      <c r="F655" s="201"/>
      <c r="G655" s="912"/>
      <c r="H655" s="910"/>
      <c r="I655" s="947"/>
    </row>
    <row r="656" spans="2:9" ht="17.25" customHeight="1">
      <c r="B656" s="199"/>
      <c r="C656" s="198"/>
      <c r="D656" s="198"/>
      <c r="E656" s="198"/>
      <c r="F656" s="197"/>
      <c r="G656" s="913"/>
      <c r="H656" s="905"/>
      <c r="I656" s="951"/>
    </row>
    <row r="657" spans="2:9" ht="17.25" customHeight="1">
      <c r="B657" s="203"/>
      <c r="C657" s="202"/>
      <c r="D657" s="202"/>
      <c r="E657" s="202"/>
      <c r="F657" s="201"/>
      <c r="G657" s="912"/>
      <c r="H657" s="910"/>
      <c r="I657" s="947"/>
    </row>
    <row r="658" spans="2:9" ht="17.25" customHeight="1">
      <c r="B658" s="199"/>
      <c r="C658" s="198"/>
      <c r="D658" s="198"/>
      <c r="E658" s="198"/>
      <c r="F658" s="197"/>
      <c r="G658" s="913"/>
      <c r="H658" s="905"/>
      <c r="I658" s="951"/>
    </row>
    <row r="659" spans="2:9" ht="17.25" customHeight="1">
      <c r="B659" s="946" t="s">
        <v>813</v>
      </c>
      <c r="C659" s="202"/>
      <c r="D659" s="202"/>
      <c r="E659" s="202"/>
      <c r="F659" s="201"/>
      <c r="G659" s="912"/>
      <c r="H659" s="904"/>
      <c r="I659" s="947"/>
    </row>
    <row r="660" spans="2:9" ht="17.25" customHeight="1">
      <c r="B660" s="199">
        <v>6</v>
      </c>
      <c r="C660" s="198" t="s">
        <v>2252</v>
      </c>
      <c r="D660" s="198"/>
      <c r="E660" s="198"/>
      <c r="F660" s="197"/>
      <c r="G660" s="913"/>
      <c r="H660" s="905"/>
      <c r="I660" s="898"/>
    </row>
    <row r="661" spans="2:9" ht="17.25" customHeight="1">
      <c r="B661" s="974"/>
      <c r="C661" s="202"/>
      <c r="D661" s="202"/>
      <c r="E661" s="202"/>
      <c r="F661" s="201"/>
      <c r="G661" s="912"/>
      <c r="H661" s="904"/>
      <c r="I661" s="947"/>
    </row>
    <row r="662" spans="2:9" ht="17.25" customHeight="1">
      <c r="B662" s="975"/>
      <c r="C662" s="198"/>
      <c r="D662" s="198"/>
      <c r="E662" s="198"/>
      <c r="F662" s="197"/>
      <c r="G662" s="913"/>
      <c r="H662" s="905"/>
      <c r="I662" s="622"/>
    </row>
    <row r="663" spans="2:9" ht="17.25" customHeight="1">
      <c r="B663" s="974"/>
      <c r="C663" s="202"/>
      <c r="D663" s="202" t="s">
        <v>2254</v>
      </c>
      <c r="E663" s="202">
        <v>1</v>
      </c>
      <c r="F663" s="201" t="s">
        <v>2235</v>
      </c>
      <c r="G663" s="912"/>
      <c r="H663" s="781"/>
      <c r="I663" s="947"/>
    </row>
    <row r="664" spans="2:9" ht="17.25" customHeight="1">
      <c r="B664" s="975"/>
      <c r="C664" s="198" t="s">
        <v>2253</v>
      </c>
      <c r="D664" s="198" t="s">
        <v>2255</v>
      </c>
      <c r="E664" s="198">
        <v>204</v>
      </c>
      <c r="F664" s="197" t="s">
        <v>2256</v>
      </c>
      <c r="G664" s="913"/>
      <c r="H664" s="780"/>
      <c r="I664" s="951"/>
    </row>
    <row r="665" spans="2:9" ht="17.25" customHeight="1">
      <c r="B665" s="974"/>
      <c r="C665" s="202"/>
      <c r="D665" s="202"/>
      <c r="E665" s="202"/>
      <c r="F665" s="201"/>
      <c r="G665" s="912"/>
      <c r="H665" s="910"/>
      <c r="I665" s="947"/>
    </row>
    <row r="666" spans="2:9" ht="17.25" customHeight="1">
      <c r="B666" s="975"/>
      <c r="C666" s="198"/>
      <c r="D666" s="198"/>
      <c r="E666" s="198"/>
      <c r="F666" s="197"/>
      <c r="G666" s="913"/>
      <c r="H666" s="905"/>
      <c r="I666" s="951"/>
    </row>
    <row r="667" spans="2:9" ht="17.25" customHeight="1">
      <c r="B667" s="974"/>
      <c r="C667" s="202"/>
      <c r="D667" s="202"/>
      <c r="E667" s="202"/>
      <c r="F667" s="201"/>
      <c r="G667" s="912"/>
      <c r="H667" s="904"/>
      <c r="I667" s="947"/>
    </row>
    <row r="668" spans="2:9" ht="17.25" customHeight="1">
      <c r="B668" s="975"/>
      <c r="C668" s="198"/>
      <c r="D668" s="198"/>
      <c r="E668" s="198"/>
      <c r="F668" s="197"/>
      <c r="G668" s="913"/>
      <c r="H668" s="905"/>
      <c r="I668" s="898"/>
    </row>
    <row r="669" spans="2:9" ht="17.25" customHeight="1">
      <c r="B669" s="974"/>
      <c r="C669" s="202"/>
      <c r="D669" s="202"/>
      <c r="E669" s="202"/>
      <c r="F669" s="201"/>
      <c r="G669" s="912"/>
      <c r="H669" s="904"/>
      <c r="I669" s="947"/>
    </row>
    <row r="670" spans="2:9" ht="17.25" customHeight="1">
      <c r="B670" s="975"/>
      <c r="C670" s="198"/>
      <c r="D670" s="198"/>
      <c r="E670" s="198"/>
      <c r="F670" s="197"/>
      <c r="G670" s="913"/>
      <c r="H670" s="905"/>
      <c r="I670" s="622"/>
    </row>
    <row r="671" spans="2:9" ht="17.25" customHeight="1">
      <c r="B671" s="974"/>
      <c r="C671" s="202"/>
      <c r="D671" s="202"/>
      <c r="E671" s="202"/>
      <c r="F671" s="201"/>
      <c r="G671" s="190"/>
      <c r="H671" s="1509"/>
      <c r="I671" s="947"/>
    </row>
    <row r="672" spans="2:9" ht="17.25" customHeight="1">
      <c r="B672" s="975"/>
      <c r="C672" s="197" t="s">
        <v>2257</v>
      </c>
      <c r="D672" s="198"/>
      <c r="E672" s="198"/>
      <c r="F672" s="197"/>
      <c r="G672" s="196"/>
      <c r="H672" s="952"/>
      <c r="I672" s="951"/>
    </row>
    <row r="673" spans="2:10" ht="17.25" customHeight="1">
      <c r="B673" s="974"/>
      <c r="C673" s="202"/>
      <c r="D673" s="202"/>
      <c r="E673" s="202"/>
      <c r="F673" s="201"/>
      <c r="G673" s="912"/>
      <c r="H673" s="910"/>
      <c r="I673" s="947"/>
    </row>
    <row r="674" spans="2:10" ht="17.25" customHeight="1">
      <c r="B674" s="975"/>
      <c r="C674" s="198"/>
      <c r="D674" s="198"/>
      <c r="E674" s="198"/>
      <c r="F674" s="197"/>
      <c r="G674" s="913"/>
      <c r="H674" s="905"/>
      <c r="I674" s="951"/>
    </row>
    <row r="675" spans="2:10" ht="17.25" customHeight="1">
      <c r="B675" s="974"/>
      <c r="C675" s="202"/>
      <c r="D675" s="202"/>
      <c r="E675" s="202"/>
      <c r="F675" s="201"/>
      <c r="G675" s="912"/>
      <c r="H675" s="904"/>
      <c r="I675" s="947"/>
    </row>
    <row r="676" spans="2:10" ht="17.25" customHeight="1">
      <c r="B676" s="975"/>
      <c r="C676" s="198"/>
      <c r="D676" s="198"/>
      <c r="E676" s="198"/>
      <c r="F676" s="197"/>
      <c r="G676" s="913"/>
      <c r="H676" s="905"/>
      <c r="I676" s="898"/>
    </row>
    <row r="677" spans="2:10" ht="17.25" customHeight="1">
      <c r="B677" s="974"/>
      <c r="C677" s="202"/>
      <c r="D677" s="202"/>
      <c r="E677" s="202"/>
      <c r="F677" s="201"/>
      <c r="G677" s="912"/>
      <c r="H677" s="904"/>
      <c r="I677" s="947"/>
    </row>
    <row r="678" spans="2:10" ht="17.25" customHeight="1">
      <c r="B678" s="975"/>
      <c r="C678" s="198"/>
      <c r="D678" s="198"/>
      <c r="E678" s="198"/>
      <c r="F678" s="197"/>
      <c r="G678" s="913"/>
      <c r="H678" s="905"/>
      <c r="I678" s="622"/>
      <c r="J678" s="938">
        <f>SUM(H655:H658)+H664+H666+H672+H674</f>
        <v>0</v>
      </c>
    </row>
    <row r="679" spans="2:10" ht="17.25" customHeight="1">
      <c r="B679" s="974"/>
      <c r="C679" s="777"/>
      <c r="D679" s="777"/>
      <c r="E679" s="777"/>
      <c r="F679" s="605"/>
      <c r="G679" s="904"/>
      <c r="H679" s="904"/>
      <c r="I679" s="947"/>
    </row>
    <row r="680" spans="2:10" ht="17.25" customHeight="1">
      <c r="B680" s="975"/>
      <c r="C680" s="775"/>
      <c r="D680" s="769"/>
      <c r="E680" s="769"/>
      <c r="F680" s="606"/>
      <c r="G680" s="905"/>
      <c r="H680" s="905"/>
      <c r="I680" s="951"/>
    </row>
    <row r="681" spans="2:10" ht="17.25" customHeight="1">
      <c r="B681" s="974"/>
      <c r="C681" s="202"/>
      <c r="D681" s="202"/>
      <c r="E681" s="202"/>
      <c r="F681" s="201"/>
      <c r="G681" s="912"/>
      <c r="H681" s="904"/>
      <c r="I681" s="947"/>
    </row>
    <row r="682" spans="2:10" ht="17.25" customHeight="1">
      <c r="B682" s="975"/>
      <c r="C682" s="198"/>
      <c r="D682" s="198"/>
      <c r="E682" s="198"/>
      <c r="F682" s="197"/>
      <c r="G682" s="913"/>
      <c r="H682" s="905"/>
      <c r="I682" s="951"/>
    </row>
    <row r="683" spans="2:10" ht="17.25" customHeight="1">
      <c r="B683" s="974"/>
      <c r="C683" s="202"/>
      <c r="D683" s="202"/>
      <c r="E683" s="202"/>
      <c r="F683" s="201"/>
      <c r="G683" s="912"/>
      <c r="H683" s="904"/>
      <c r="I683" s="947"/>
    </row>
    <row r="684" spans="2:10" ht="17.25" customHeight="1">
      <c r="B684" s="975"/>
      <c r="C684" s="198"/>
      <c r="D684" s="198"/>
      <c r="E684" s="198"/>
      <c r="F684" s="197"/>
      <c r="G684" s="913"/>
      <c r="H684" s="905"/>
      <c r="I684" s="951"/>
    </row>
    <row r="685" spans="2:10" ht="17.25" customHeight="1">
      <c r="B685" s="974"/>
      <c r="C685" s="202"/>
      <c r="D685" s="202"/>
      <c r="E685" s="202"/>
      <c r="F685" s="201"/>
      <c r="G685" s="912"/>
      <c r="H685" s="904"/>
      <c r="I685" s="947"/>
    </row>
    <row r="686" spans="2:10" ht="17.25" customHeight="1">
      <c r="B686" s="975"/>
      <c r="C686" s="198"/>
      <c r="D686" s="198"/>
      <c r="E686" s="198"/>
      <c r="F686" s="197"/>
      <c r="G686" s="913"/>
      <c r="H686" s="905"/>
      <c r="I686" s="951"/>
    </row>
    <row r="687" spans="2:10" ht="17.25" customHeight="1">
      <c r="B687" s="974"/>
      <c r="C687" s="202"/>
      <c r="D687" s="202"/>
      <c r="E687" s="202"/>
      <c r="F687" s="201"/>
      <c r="G687" s="912"/>
      <c r="H687" s="959"/>
      <c r="I687" s="947"/>
    </row>
    <row r="688" spans="2:10" ht="17.25" customHeight="1">
      <c r="B688" s="975"/>
      <c r="C688" s="198"/>
      <c r="D688" s="198"/>
      <c r="E688" s="198"/>
      <c r="F688" s="197"/>
      <c r="G688" s="913"/>
      <c r="H688" s="905"/>
      <c r="I688" s="622"/>
    </row>
    <row r="689" spans="2:9" ht="17.25" customHeight="1">
      <c r="B689" s="203"/>
      <c r="C689" s="777"/>
      <c r="D689" s="777"/>
      <c r="E689" s="777"/>
      <c r="F689" s="605"/>
      <c r="G689" s="904"/>
      <c r="H689" s="904"/>
      <c r="I689" s="947"/>
    </row>
    <row r="690" spans="2:9" ht="17.25" customHeight="1">
      <c r="B690" s="199"/>
      <c r="C690" s="775"/>
      <c r="D690" s="769"/>
      <c r="E690" s="769"/>
      <c r="F690" s="606"/>
      <c r="G690" s="905"/>
      <c r="H690" s="905"/>
      <c r="I690" s="949"/>
    </row>
    <row r="691" spans="2:9" ht="17.25" customHeight="1">
      <c r="B691" s="203"/>
      <c r="C691" s="202"/>
      <c r="D691" s="202"/>
      <c r="E691" s="202"/>
      <c r="F691" s="201"/>
      <c r="G691" s="912"/>
      <c r="H691" s="904"/>
      <c r="I691" s="947"/>
    </row>
    <row r="692" spans="2:9" ht="17.25" customHeight="1">
      <c r="B692" s="199"/>
      <c r="C692" s="198"/>
      <c r="D692" s="198"/>
      <c r="E692" s="198"/>
      <c r="F692" s="197"/>
      <c r="G692" s="913"/>
      <c r="H692" s="905"/>
      <c r="I692" s="622"/>
    </row>
    <row r="693" spans="2:9" ht="17.25" customHeight="1">
      <c r="B693" s="194"/>
      <c r="C693" s="916"/>
      <c r="D693" s="917"/>
      <c r="E693" s="917"/>
      <c r="F693" s="916"/>
      <c r="G693" s="910"/>
      <c r="H693" s="910"/>
      <c r="I693" s="962"/>
    </row>
    <row r="694" spans="2:9" ht="17.25" customHeight="1" thickBot="1">
      <c r="B694" s="189"/>
      <c r="C694" s="915"/>
      <c r="D694" s="784"/>
      <c r="E694" s="784"/>
      <c r="F694" s="783"/>
      <c r="G694" s="939"/>
      <c r="H694" s="908"/>
      <c r="I694" s="906"/>
    </row>
    <row r="695" spans="2:9" ht="45" customHeight="1" thickBot="1">
      <c r="D695" s="214" t="str">
        <f>$D$2</f>
        <v>　　内　　訳　　書</v>
      </c>
      <c r="G695" s="213"/>
      <c r="H695" s="945"/>
      <c r="I695" s="186">
        <f>I632+1</f>
        <v>12</v>
      </c>
    </row>
    <row r="696" spans="2:9" ht="17.25" customHeight="1">
      <c r="B696" s="212"/>
      <c r="C696" s="211"/>
      <c r="D696" s="211"/>
      <c r="E696" s="211"/>
      <c r="F696" s="210"/>
      <c r="G696" s="209"/>
      <c r="H696" s="209"/>
      <c r="I696" s="208"/>
    </row>
    <row r="697" spans="2:9" ht="17.25" customHeight="1">
      <c r="B697" s="207" t="s">
        <v>149</v>
      </c>
      <c r="C697" s="206" t="s">
        <v>64</v>
      </c>
      <c r="D697" s="206" t="s">
        <v>65</v>
      </c>
      <c r="E697" s="206" t="s">
        <v>66</v>
      </c>
      <c r="F697" s="206" t="s">
        <v>63</v>
      </c>
      <c r="G697" s="205" t="s">
        <v>67</v>
      </c>
      <c r="H697" s="205" t="s">
        <v>68</v>
      </c>
      <c r="I697" s="204" t="s">
        <v>69</v>
      </c>
    </row>
    <row r="698" spans="2:9" ht="17.25" customHeight="1">
      <c r="B698" s="203"/>
      <c r="C698" s="202"/>
      <c r="D698" s="202"/>
      <c r="E698" s="202"/>
      <c r="F698" s="201"/>
      <c r="G698" s="912"/>
      <c r="H698" s="912"/>
      <c r="I698" s="200"/>
    </row>
    <row r="699" spans="2:9" ht="17.25" customHeight="1">
      <c r="B699" s="199"/>
      <c r="C699" s="198"/>
      <c r="D699" s="198"/>
      <c r="E699" s="198"/>
      <c r="F699" s="197"/>
      <c r="G699" s="913"/>
      <c r="H699" s="913"/>
      <c r="I699" s="195"/>
    </row>
    <row r="700" spans="2:9" ht="17.25" customHeight="1">
      <c r="B700" s="203"/>
      <c r="C700" s="202"/>
      <c r="D700" s="202"/>
      <c r="E700" s="202"/>
      <c r="F700" s="201"/>
      <c r="G700" s="912"/>
      <c r="H700" s="976"/>
      <c r="I700" s="963"/>
    </row>
    <row r="701" spans="2:9" ht="17.25" customHeight="1">
      <c r="B701" s="199"/>
      <c r="C701" s="198"/>
      <c r="D701" s="198"/>
      <c r="E701" s="198"/>
      <c r="F701" s="197"/>
      <c r="G701" s="913"/>
      <c r="H701" s="913"/>
      <c r="I701" s="215"/>
    </row>
    <row r="702" spans="2:9" ht="17.25" customHeight="1">
      <c r="B702" s="203"/>
      <c r="C702" s="202"/>
      <c r="D702" s="202"/>
      <c r="E702" s="202"/>
      <c r="F702" s="201"/>
      <c r="G702" s="912"/>
      <c r="H702" s="904"/>
      <c r="I702" s="947"/>
    </row>
    <row r="703" spans="2:9" ht="17.25" customHeight="1">
      <c r="B703" s="199"/>
      <c r="C703" s="198"/>
      <c r="D703" s="977"/>
      <c r="E703" s="198"/>
      <c r="F703" s="197"/>
      <c r="G703" s="913"/>
      <c r="H703" s="905"/>
      <c r="I703" s="622"/>
    </row>
    <row r="704" spans="2:9" ht="17.25" customHeight="1">
      <c r="B704" s="203"/>
      <c r="C704" s="202"/>
      <c r="D704" s="202"/>
      <c r="E704" s="202"/>
      <c r="F704" s="201"/>
      <c r="G704" s="912"/>
      <c r="H704" s="904"/>
      <c r="I704" s="947"/>
    </row>
    <row r="705" spans="2:9" ht="17.25" customHeight="1">
      <c r="B705" s="199"/>
      <c r="C705" s="198"/>
      <c r="D705" s="977"/>
      <c r="E705" s="198"/>
      <c r="F705" s="197"/>
      <c r="G705" s="913"/>
      <c r="H705" s="905"/>
      <c r="I705" s="622"/>
    </row>
    <row r="706" spans="2:9" ht="17.25" customHeight="1">
      <c r="B706" s="203"/>
      <c r="C706" s="202"/>
      <c r="D706" s="202"/>
      <c r="E706" s="202"/>
      <c r="F706" s="201"/>
      <c r="G706" s="912"/>
      <c r="H706" s="904"/>
      <c r="I706" s="947"/>
    </row>
    <row r="707" spans="2:9" ht="17.25" customHeight="1">
      <c r="B707" s="199"/>
      <c r="C707" s="198"/>
      <c r="D707" s="977"/>
      <c r="E707" s="198"/>
      <c r="F707" s="197"/>
      <c r="G707" s="913"/>
      <c r="H707" s="905"/>
      <c r="I707" s="622"/>
    </row>
    <row r="708" spans="2:9" ht="17.25" customHeight="1">
      <c r="B708" s="203"/>
      <c r="C708" s="202"/>
      <c r="D708" s="202"/>
      <c r="E708" s="202"/>
      <c r="F708" s="201"/>
      <c r="G708" s="978"/>
      <c r="H708" s="904"/>
      <c r="I708" s="947"/>
    </row>
    <row r="709" spans="2:9" ht="17.25" customHeight="1">
      <c r="B709" s="199"/>
      <c r="C709" s="198"/>
      <c r="D709" s="977"/>
      <c r="E709" s="198"/>
      <c r="F709" s="197"/>
      <c r="G709" s="979"/>
      <c r="H709" s="905"/>
      <c r="I709" s="622"/>
    </row>
    <row r="710" spans="2:9" ht="17.25" customHeight="1">
      <c r="B710" s="203"/>
      <c r="C710" s="202"/>
      <c r="D710" s="202"/>
      <c r="E710" s="202"/>
      <c r="F710" s="201"/>
      <c r="G710" s="978"/>
      <c r="H710" s="904"/>
      <c r="I710" s="962"/>
    </row>
    <row r="711" spans="2:9" ht="17.25" customHeight="1">
      <c r="B711" s="199"/>
      <c r="C711" s="198"/>
      <c r="D711" s="977"/>
      <c r="E711" s="198"/>
      <c r="F711" s="197"/>
      <c r="G711" s="979"/>
      <c r="H711" s="905"/>
      <c r="I711" s="622"/>
    </row>
    <row r="712" spans="2:9" ht="17.25" customHeight="1">
      <c r="B712" s="203"/>
      <c r="C712" s="202"/>
      <c r="D712" s="202"/>
      <c r="E712" s="202"/>
      <c r="F712" s="201"/>
      <c r="G712" s="978"/>
      <c r="H712" s="904"/>
      <c r="I712" s="947"/>
    </row>
    <row r="713" spans="2:9" ht="17.25" customHeight="1">
      <c r="B713" s="199"/>
      <c r="C713" s="198"/>
      <c r="D713" s="977"/>
      <c r="E713" s="198"/>
      <c r="F713" s="197"/>
      <c r="G713" s="979"/>
      <c r="H713" s="905"/>
      <c r="I713" s="898"/>
    </row>
    <row r="714" spans="2:9" ht="17.25" customHeight="1">
      <c r="B714" s="203"/>
      <c r="C714" s="202"/>
      <c r="D714" s="202"/>
      <c r="E714" s="202"/>
      <c r="F714" s="201"/>
      <c r="G714" s="978"/>
      <c r="H714" s="904"/>
      <c r="I714" s="947"/>
    </row>
    <row r="715" spans="2:9" ht="17.25" customHeight="1">
      <c r="B715" s="199"/>
      <c r="C715" s="198"/>
      <c r="D715" s="977"/>
      <c r="E715" s="198"/>
      <c r="F715" s="197"/>
      <c r="G715" s="979"/>
      <c r="H715" s="905"/>
      <c r="I715" s="898"/>
    </row>
    <row r="716" spans="2:9" ht="17.25" customHeight="1">
      <c r="B716" s="203"/>
      <c r="C716" s="202"/>
      <c r="D716" s="202"/>
      <c r="E716" s="202"/>
      <c r="F716" s="201"/>
      <c r="G716" s="978"/>
      <c r="H716" s="904"/>
      <c r="I716" s="947"/>
    </row>
    <row r="717" spans="2:9" ht="17.25" customHeight="1">
      <c r="B717" s="199"/>
      <c r="C717" s="198"/>
      <c r="D717" s="977"/>
      <c r="E717" s="198"/>
      <c r="F717" s="197"/>
      <c r="G717" s="979"/>
      <c r="H717" s="905"/>
      <c r="I717" s="622"/>
    </row>
    <row r="718" spans="2:9" ht="17.25" customHeight="1">
      <c r="B718" s="203"/>
      <c r="C718" s="202"/>
      <c r="D718" s="202"/>
      <c r="E718" s="202"/>
      <c r="F718" s="201"/>
      <c r="G718" s="912"/>
      <c r="H718" s="904"/>
      <c r="I718" s="947"/>
    </row>
    <row r="719" spans="2:9" ht="17.25" customHeight="1">
      <c r="B719" s="199"/>
      <c r="C719" s="198"/>
      <c r="D719" s="977"/>
      <c r="E719" s="198"/>
      <c r="F719" s="197"/>
      <c r="G719" s="913"/>
      <c r="H719" s="905"/>
      <c r="I719" s="898"/>
    </row>
    <row r="720" spans="2:9" ht="17.25" customHeight="1">
      <c r="B720" s="203"/>
      <c r="C720" s="202"/>
      <c r="D720" s="202"/>
      <c r="E720" s="202"/>
      <c r="F720" s="201"/>
      <c r="G720" s="912"/>
      <c r="H720" s="904"/>
      <c r="I720" s="947"/>
    </row>
    <row r="721" spans="2:9" ht="17.25" customHeight="1">
      <c r="B721" s="199"/>
      <c r="C721" s="198"/>
      <c r="D721" s="977"/>
      <c r="E721" s="198"/>
      <c r="F721" s="197"/>
      <c r="G721" s="913"/>
      <c r="H721" s="905"/>
      <c r="I721" s="898"/>
    </row>
    <row r="722" spans="2:9" ht="17.25" customHeight="1">
      <c r="B722" s="203"/>
      <c r="C722" s="202"/>
      <c r="D722" s="202"/>
      <c r="E722" s="202"/>
      <c r="F722" s="201"/>
      <c r="G722" s="912"/>
      <c r="H722" s="904"/>
      <c r="I722" s="947"/>
    </row>
    <row r="723" spans="2:9" ht="17.25" customHeight="1">
      <c r="B723" s="199"/>
      <c r="C723" s="198"/>
      <c r="D723" s="977"/>
      <c r="E723" s="198"/>
      <c r="F723" s="197"/>
      <c r="G723" s="913"/>
      <c r="H723" s="905"/>
      <c r="I723" s="898"/>
    </row>
    <row r="724" spans="2:9" ht="17.25" customHeight="1">
      <c r="B724" s="203"/>
      <c r="C724" s="202"/>
      <c r="D724" s="980"/>
      <c r="E724" s="202"/>
      <c r="F724" s="201"/>
      <c r="G724" s="912"/>
      <c r="H724" s="904"/>
      <c r="I724" s="947"/>
    </row>
    <row r="725" spans="2:9" ht="17.25" customHeight="1">
      <c r="B725" s="199"/>
      <c r="C725" s="198"/>
      <c r="D725" s="977"/>
      <c r="E725" s="198"/>
      <c r="F725" s="197"/>
      <c r="G725" s="913"/>
      <c r="H725" s="905"/>
      <c r="I725" s="951"/>
    </row>
    <row r="726" spans="2:9" ht="17.25" customHeight="1">
      <c r="B726" s="203"/>
      <c r="C726" s="202"/>
      <c r="D726" s="980"/>
      <c r="E726" s="202"/>
      <c r="F726" s="201"/>
      <c r="G726" s="912"/>
      <c r="H726" s="904"/>
      <c r="I726" s="947"/>
    </row>
    <row r="727" spans="2:9" ht="17.25" customHeight="1">
      <c r="B727" s="199"/>
      <c r="C727" s="198"/>
      <c r="D727" s="977"/>
      <c r="E727" s="198"/>
      <c r="F727" s="197"/>
      <c r="G727" s="913"/>
      <c r="H727" s="911"/>
      <c r="I727" s="622"/>
    </row>
    <row r="728" spans="2:9" ht="17.25" customHeight="1">
      <c r="B728" s="203"/>
      <c r="C728" s="202"/>
      <c r="D728" s="202"/>
      <c r="E728" s="202"/>
      <c r="F728" s="201"/>
      <c r="G728" s="981"/>
      <c r="H728" s="959"/>
      <c r="I728" s="947"/>
    </row>
    <row r="729" spans="2:9" ht="17.25" customHeight="1">
      <c r="B729" s="199"/>
      <c r="C729" s="198"/>
      <c r="D729" s="977"/>
      <c r="E729" s="198"/>
      <c r="F729" s="197"/>
      <c r="G729" s="913"/>
      <c r="H729" s="905"/>
      <c r="I729" s="622"/>
    </row>
    <row r="730" spans="2:9" ht="17.25" customHeight="1">
      <c r="B730" s="203"/>
      <c r="C730" s="202"/>
      <c r="D730" s="202"/>
      <c r="E730" s="202"/>
      <c r="F730" s="201"/>
      <c r="G730" s="912"/>
      <c r="H730" s="904"/>
      <c r="I730" s="947"/>
    </row>
    <row r="731" spans="2:9" ht="17.25" customHeight="1">
      <c r="B731" s="199"/>
      <c r="C731" s="198"/>
      <c r="D731" s="977"/>
      <c r="E731" s="198"/>
      <c r="F731" s="197"/>
      <c r="G731" s="913"/>
      <c r="H731" s="905"/>
      <c r="I731" s="898"/>
    </row>
    <row r="732" spans="2:9" ht="17.25" customHeight="1">
      <c r="B732" s="203"/>
      <c r="C732" s="202"/>
      <c r="D732" s="202"/>
      <c r="E732" s="202"/>
      <c r="F732" s="201"/>
      <c r="G732" s="912"/>
      <c r="H732" s="904"/>
      <c r="I732" s="947"/>
    </row>
    <row r="733" spans="2:9" ht="17.25" customHeight="1">
      <c r="B733" s="199"/>
      <c r="C733" s="198"/>
      <c r="D733" s="977"/>
      <c r="E733" s="198"/>
      <c r="F733" s="197"/>
      <c r="G733" s="913"/>
      <c r="H733" s="905"/>
      <c r="I733" s="898"/>
    </row>
    <row r="734" spans="2:9" ht="17.25" customHeight="1">
      <c r="B734" s="203"/>
      <c r="C734" s="202"/>
      <c r="D734" s="202"/>
      <c r="E734" s="202"/>
      <c r="F734" s="201"/>
      <c r="G734" s="912"/>
      <c r="H734" s="904"/>
      <c r="I734" s="947"/>
    </row>
    <row r="735" spans="2:9" ht="17.25" customHeight="1">
      <c r="B735" s="199"/>
      <c r="C735" s="198"/>
      <c r="D735" s="977"/>
      <c r="E735" s="198"/>
      <c r="F735" s="197"/>
      <c r="G735" s="913"/>
      <c r="H735" s="905"/>
      <c r="I735" s="622"/>
    </row>
    <row r="736" spans="2:9" ht="17.25" customHeight="1">
      <c r="B736" s="203"/>
      <c r="C736" s="202"/>
      <c r="D736" s="202"/>
      <c r="E736" s="202"/>
      <c r="F736" s="201"/>
      <c r="G736" s="904"/>
      <c r="H736" s="904"/>
      <c r="I736" s="947"/>
    </row>
    <row r="737" spans="2:9" ht="17.25" customHeight="1">
      <c r="B737" s="199"/>
      <c r="C737" s="198"/>
      <c r="D737" s="977"/>
      <c r="E737" s="198"/>
      <c r="F737" s="197"/>
      <c r="G737" s="905"/>
      <c r="H737" s="905"/>
      <c r="I737" s="622"/>
    </row>
    <row r="738" spans="2:9" ht="17.25" customHeight="1">
      <c r="B738" s="203"/>
      <c r="C738" s="202"/>
      <c r="D738" s="202"/>
      <c r="E738" s="202"/>
      <c r="F738" s="201"/>
      <c r="G738" s="904"/>
      <c r="H738" s="904"/>
      <c r="I738" s="947"/>
    </row>
    <row r="739" spans="2:9" ht="17.25" customHeight="1">
      <c r="B739" s="199"/>
      <c r="C739" s="198"/>
      <c r="D739" s="977"/>
      <c r="E739" s="198"/>
      <c r="F739" s="197"/>
      <c r="G739" s="905"/>
      <c r="H739" s="905"/>
      <c r="I739" s="622"/>
    </row>
    <row r="740" spans="2:9" ht="17.25" customHeight="1">
      <c r="B740" s="203"/>
      <c r="C740" s="202"/>
      <c r="D740" s="202"/>
      <c r="E740" s="202"/>
      <c r="F740" s="201"/>
      <c r="G740" s="904"/>
      <c r="H740" s="904"/>
      <c r="I740" s="947"/>
    </row>
    <row r="741" spans="2:9" ht="17.25" customHeight="1">
      <c r="B741" s="199"/>
      <c r="C741" s="198"/>
      <c r="D741" s="977"/>
      <c r="E741" s="198"/>
      <c r="F741" s="197"/>
      <c r="G741" s="905"/>
      <c r="H741" s="905"/>
      <c r="I741" s="949"/>
    </row>
    <row r="742" spans="2:9" ht="17.25" customHeight="1">
      <c r="B742" s="203"/>
      <c r="C742" s="202"/>
      <c r="D742" s="202"/>
      <c r="E742" s="202"/>
      <c r="F742" s="201"/>
      <c r="G742" s="904"/>
      <c r="H742" s="904"/>
      <c r="I742" s="947"/>
    </row>
    <row r="743" spans="2:9" ht="17.25" customHeight="1">
      <c r="B743" s="199"/>
      <c r="C743" s="198"/>
      <c r="D743" s="977"/>
      <c r="E743" s="198"/>
      <c r="F743" s="197"/>
      <c r="G743" s="905"/>
      <c r="H743" s="905"/>
      <c r="I743" s="933"/>
    </row>
    <row r="744" spans="2:9" ht="17.25" customHeight="1">
      <c r="B744" s="203"/>
      <c r="C744" s="777"/>
      <c r="D744" s="777"/>
      <c r="E744" s="777"/>
      <c r="F744" s="605"/>
      <c r="G744" s="904"/>
      <c r="H744" s="904"/>
      <c r="I744" s="947"/>
    </row>
    <row r="745" spans="2:9" ht="17.25" customHeight="1">
      <c r="B745" s="199"/>
      <c r="C745" s="775"/>
      <c r="D745" s="769"/>
      <c r="E745" s="769"/>
      <c r="F745" s="606"/>
      <c r="G745" s="905"/>
      <c r="H745" s="905"/>
      <c r="I745" s="949"/>
    </row>
    <row r="746" spans="2:9" ht="17.25" customHeight="1">
      <c r="B746" s="203"/>
      <c r="C746" s="202"/>
      <c r="D746" s="202"/>
      <c r="E746" s="202"/>
      <c r="F746" s="201"/>
      <c r="G746" s="912"/>
      <c r="H746" s="904"/>
      <c r="I746" s="947"/>
    </row>
    <row r="747" spans="2:9" ht="17.25" customHeight="1">
      <c r="B747" s="199"/>
      <c r="C747" s="198"/>
      <c r="D747" s="977"/>
      <c r="E747" s="198"/>
      <c r="F747" s="197"/>
      <c r="G747" s="913"/>
      <c r="H747" s="905"/>
      <c r="I747" s="622"/>
    </row>
    <row r="748" spans="2:9" ht="17.25" customHeight="1">
      <c r="B748" s="203"/>
      <c r="C748" s="202"/>
      <c r="D748" s="202"/>
      <c r="E748" s="202"/>
      <c r="F748" s="201"/>
      <c r="G748" s="912"/>
      <c r="H748" s="959"/>
      <c r="I748" s="947"/>
    </row>
    <row r="749" spans="2:9" ht="17.25" customHeight="1">
      <c r="B749" s="199"/>
      <c r="C749" s="198"/>
      <c r="D749" s="977"/>
      <c r="E749" s="198"/>
      <c r="F749" s="197"/>
      <c r="G749" s="913"/>
      <c r="H749" s="905"/>
      <c r="I749" s="622"/>
    </row>
    <row r="750" spans="2:9" ht="17.25" customHeight="1">
      <c r="B750" s="203"/>
      <c r="C750" s="202"/>
      <c r="D750" s="202"/>
      <c r="E750" s="202"/>
      <c r="F750" s="201"/>
      <c r="G750" s="904"/>
      <c r="H750" s="904"/>
      <c r="I750" s="947"/>
    </row>
    <row r="751" spans="2:9" ht="17.25" customHeight="1">
      <c r="B751" s="199"/>
      <c r="C751" s="198"/>
      <c r="D751" s="977"/>
      <c r="E751" s="198"/>
      <c r="F751" s="197"/>
      <c r="G751" s="905"/>
      <c r="H751" s="905"/>
      <c r="I751" s="622"/>
    </row>
    <row r="752" spans="2:9" ht="17.25" customHeight="1">
      <c r="B752" s="203"/>
      <c r="C752" s="202"/>
      <c r="D752" s="202"/>
      <c r="E752" s="202"/>
      <c r="F752" s="201"/>
      <c r="G752" s="904"/>
      <c r="H752" s="904"/>
      <c r="I752" s="947"/>
    </row>
    <row r="753" spans="2:9" ht="17.25" customHeight="1">
      <c r="B753" s="199"/>
      <c r="C753" s="198"/>
      <c r="D753" s="977"/>
      <c r="E753" s="198"/>
      <c r="F753" s="197"/>
      <c r="G753" s="905"/>
      <c r="H753" s="905"/>
      <c r="I753" s="622"/>
    </row>
    <row r="754" spans="2:9" ht="17.25" customHeight="1">
      <c r="B754" s="203"/>
      <c r="C754" s="202"/>
      <c r="D754" s="202"/>
      <c r="E754" s="202"/>
      <c r="F754" s="201"/>
      <c r="G754" s="904"/>
      <c r="H754" s="904"/>
      <c r="I754" s="947"/>
    </row>
    <row r="755" spans="2:9" ht="17.25" customHeight="1">
      <c r="B755" s="973"/>
      <c r="C755" s="198"/>
      <c r="D755" s="977"/>
      <c r="E755" s="198"/>
      <c r="F755" s="197"/>
      <c r="G755" s="905"/>
      <c r="H755" s="905"/>
      <c r="I755" s="949"/>
    </row>
    <row r="756" spans="2:9" ht="17.25" customHeight="1">
      <c r="B756" s="203"/>
      <c r="C756" s="202"/>
      <c r="D756" s="202"/>
      <c r="E756" s="202"/>
      <c r="F756" s="201"/>
      <c r="G756" s="904"/>
      <c r="H756" s="904"/>
      <c r="I756" s="947"/>
    </row>
    <row r="757" spans="2:9" ht="17.25" customHeight="1" thickBot="1">
      <c r="B757" s="189"/>
      <c r="C757" s="914"/>
      <c r="D757" s="982"/>
      <c r="E757" s="914"/>
      <c r="F757" s="915"/>
      <c r="G757" s="905"/>
      <c r="H757" s="905"/>
      <c r="I757" s="933"/>
    </row>
    <row r="758" spans="2:9" ht="45" customHeight="1" thickBot="1">
      <c r="D758" s="214" t="str">
        <f>$D$2</f>
        <v>　　内　　訳　　書</v>
      </c>
      <c r="G758" s="213"/>
      <c r="H758" s="945"/>
      <c r="I758" s="186">
        <f>I695+1</f>
        <v>13</v>
      </c>
    </row>
    <row r="759" spans="2:9" ht="17.25" customHeight="1">
      <c r="B759" s="212"/>
      <c r="C759" s="211"/>
      <c r="D759" s="211"/>
      <c r="E759" s="211"/>
      <c r="F759" s="210"/>
      <c r="G759" s="209"/>
      <c r="H759" s="209"/>
      <c r="I759" s="208"/>
    </row>
    <row r="760" spans="2:9" ht="17.25" customHeight="1">
      <c r="B760" s="207" t="s">
        <v>38</v>
      </c>
      <c r="C760" s="206" t="s">
        <v>64</v>
      </c>
      <c r="D760" s="206" t="s">
        <v>65</v>
      </c>
      <c r="E760" s="206" t="s">
        <v>66</v>
      </c>
      <c r="F760" s="206" t="s">
        <v>63</v>
      </c>
      <c r="G760" s="205" t="s">
        <v>67</v>
      </c>
      <c r="H760" s="205" t="s">
        <v>68</v>
      </c>
      <c r="I760" s="204" t="s">
        <v>69</v>
      </c>
    </row>
    <row r="761" spans="2:9" ht="17.25" customHeight="1">
      <c r="B761" s="203"/>
      <c r="C761" s="202"/>
      <c r="D761" s="202"/>
      <c r="E761" s="202"/>
      <c r="F761" s="201"/>
      <c r="G761" s="912"/>
      <c r="H761" s="912"/>
      <c r="I761" s="200"/>
    </row>
    <row r="762" spans="2:9" ht="17.25" customHeight="1">
      <c r="B762" s="199"/>
      <c r="C762" s="198"/>
      <c r="D762" s="198"/>
      <c r="E762" s="198"/>
      <c r="F762" s="197"/>
      <c r="G762" s="913"/>
      <c r="H762" s="913"/>
      <c r="I762" s="195"/>
    </row>
    <row r="763" spans="2:9" ht="17.25" customHeight="1">
      <c r="B763" s="203"/>
      <c r="C763" s="202"/>
      <c r="D763" s="202"/>
      <c r="E763" s="202"/>
      <c r="F763" s="201"/>
      <c r="G763" s="912"/>
      <c r="H763" s="959"/>
      <c r="I763" s="963"/>
    </row>
    <row r="764" spans="2:9" ht="17.25" customHeight="1">
      <c r="B764" s="199"/>
      <c r="C764" s="198"/>
      <c r="D764" s="198"/>
      <c r="E764" s="198"/>
      <c r="F764" s="197"/>
      <c r="G764" s="913"/>
      <c r="H764" s="905"/>
      <c r="I764" s="215"/>
    </row>
    <row r="765" spans="2:9" ht="17.25" customHeight="1">
      <c r="B765" s="203"/>
      <c r="C765" s="202"/>
      <c r="D765" s="202"/>
      <c r="E765" s="202"/>
      <c r="F765" s="201"/>
      <c r="G765" s="912"/>
      <c r="H765" s="959"/>
      <c r="I765" s="963"/>
    </row>
    <row r="766" spans="2:9" ht="17.25" customHeight="1">
      <c r="B766" s="199"/>
      <c r="C766" s="198"/>
      <c r="D766" s="198"/>
      <c r="E766" s="198"/>
      <c r="F766" s="197"/>
      <c r="G766" s="913"/>
      <c r="H766" s="905"/>
      <c r="I766" s="215"/>
    </row>
    <row r="767" spans="2:9" ht="17.25" customHeight="1">
      <c r="B767" s="203"/>
      <c r="C767" s="202"/>
      <c r="D767" s="202"/>
      <c r="E767" s="202"/>
      <c r="F767" s="201"/>
      <c r="G767" s="912"/>
      <c r="H767" s="959"/>
      <c r="I767" s="963"/>
    </row>
    <row r="768" spans="2:9" ht="17.25" customHeight="1">
      <c r="B768" s="199"/>
      <c r="C768" s="198"/>
      <c r="D768" s="198"/>
      <c r="E768" s="198"/>
      <c r="F768" s="197"/>
      <c r="G768" s="913"/>
      <c r="H768" s="905"/>
      <c r="I768" s="215"/>
    </row>
    <row r="769" spans="2:9" ht="17.25" customHeight="1">
      <c r="B769" s="203"/>
      <c r="C769" s="202"/>
      <c r="D769" s="202"/>
      <c r="E769" s="202"/>
      <c r="F769" s="201"/>
      <c r="G769" s="912"/>
      <c r="H769" s="959"/>
      <c r="I769" s="963"/>
    </row>
    <row r="770" spans="2:9" ht="17.25" customHeight="1">
      <c r="B770" s="199"/>
      <c r="C770" s="198"/>
      <c r="D770" s="198"/>
      <c r="E770" s="198"/>
      <c r="F770" s="197"/>
      <c r="G770" s="913"/>
      <c r="H770" s="905"/>
      <c r="I770" s="215"/>
    </row>
    <row r="771" spans="2:9" ht="17.25" customHeight="1">
      <c r="B771" s="203"/>
      <c r="C771" s="202"/>
      <c r="D771" s="202"/>
      <c r="E771" s="202"/>
      <c r="F771" s="201"/>
      <c r="G771" s="912"/>
      <c r="H771" s="959"/>
      <c r="I771" s="963"/>
    </row>
    <row r="772" spans="2:9" ht="17.25" customHeight="1">
      <c r="B772" s="199"/>
      <c r="C772" s="198"/>
      <c r="D772" s="198"/>
      <c r="E772" s="198"/>
      <c r="F772" s="197"/>
      <c r="G772" s="913"/>
      <c r="H772" s="905"/>
      <c r="I772" s="215"/>
    </row>
    <row r="773" spans="2:9" ht="17.25" customHeight="1">
      <c r="B773" s="203"/>
      <c r="C773" s="777"/>
      <c r="D773" s="777"/>
      <c r="E773" s="777"/>
      <c r="F773" s="605"/>
      <c r="G773" s="904"/>
      <c r="H773" s="904"/>
      <c r="I773" s="947"/>
    </row>
    <row r="774" spans="2:9" ht="17.25" customHeight="1">
      <c r="B774" s="199"/>
      <c r="C774" s="775"/>
      <c r="D774" s="769"/>
      <c r="E774" s="769"/>
      <c r="F774" s="606"/>
      <c r="G774" s="905"/>
      <c r="H774" s="905"/>
      <c r="I774" s="949"/>
    </row>
    <row r="775" spans="2:9" ht="17.25" customHeight="1">
      <c r="B775" s="203"/>
      <c r="C775" s="202"/>
      <c r="D775" s="202"/>
      <c r="E775" s="202"/>
      <c r="F775" s="201"/>
      <c r="G775" s="965"/>
      <c r="H775" s="912"/>
      <c r="I775" s="983"/>
    </row>
    <row r="776" spans="2:9" ht="17.25" customHeight="1">
      <c r="B776" s="199"/>
      <c r="C776" s="198"/>
      <c r="D776" s="977"/>
      <c r="E776" s="198"/>
      <c r="F776" s="197"/>
      <c r="G776" s="966"/>
      <c r="H776" s="780"/>
      <c r="I776" s="622"/>
    </row>
    <row r="777" spans="2:9" ht="17.25" customHeight="1">
      <c r="B777" s="203"/>
      <c r="C777" s="202"/>
      <c r="D777" s="202"/>
      <c r="E777" s="202"/>
      <c r="F777" s="201"/>
      <c r="G777" s="965"/>
      <c r="H777" s="190"/>
      <c r="I777" s="983"/>
    </row>
    <row r="778" spans="2:9" ht="17.25" customHeight="1">
      <c r="B778" s="199"/>
      <c r="C778" s="198"/>
      <c r="D778" s="977"/>
      <c r="E778" s="198"/>
      <c r="F778" s="197"/>
      <c r="G778" s="966"/>
      <c r="H778" s="780"/>
      <c r="I778" s="215"/>
    </row>
    <row r="779" spans="2:9" ht="17.25" customHeight="1">
      <c r="B779" s="203"/>
      <c r="C779" s="202"/>
      <c r="D779" s="202"/>
      <c r="E779" s="202"/>
      <c r="F779" s="201"/>
      <c r="G779" s="190"/>
      <c r="H779" s="190"/>
      <c r="I779" s="963"/>
    </row>
    <row r="780" spans="2:9" ht="17.25" customHeight="1">
      <c r="B780" s="199"/>
      <c r="C780" s="198"/>
      <c r="D780" s="977"/>
      <c r="E780" s="198"/>
      <c r="F780" s="197"/>
      <c r="G780" s="196"/>
      <c r="H780" s="780"/>
      <c r="I780" s="215"/>
    </row>
    <row r="781" spans="2:9" ht="17.25" customHeight="1">
      <c r="B781" s="203"/>
      <c r="C781" s="202"/>
      <c r="D781" s="202"/>
      <c r="E781" s="202"/>
      <c r="F781" s="201"/>
      <c r="G781" s="190"/>
      <c r="H781" s="190"/>
      <c r="I781" s="947"/>
    </row>
    <row r="782" spans="2:9" ht="17.25" customHeight="1">
      <c r="B782" s="199"/>
      <c r="C782" s="198"/>
      <c r="D782" s="977"/>
      <c r="E782" s="198"/>
      <c r="F782" s="197"/>
      <c r="G782" s="196"/>
      <c r="H782" s="780"/>
      <c r="I782" s="215"/>
    </row>
    <row r="783" spans="2:9" ht="17.25" customHeight="1">
      <c r="B783" s="203"/>
      <c r="C783" s="202"/>
      <c r="D783" s="202"/>
      <c r="E783" s="202"/>
      <c r="F783" s="201"/>
      <c r="G783" s="190"/>
      <c r="H783" s="190"/>
      <c r="I783" s="947"/>
    </row>
    <row r="784" spans="2:9" ht="17.25" customHeight="1">
      <c r="B784" s="199"/>
      <c r="C784" s="198"/>
      <c r="D784" s="977"/>
      <c r="E784" s="198"/>
      <c r="F784" s="197"/>
      <c r="G784" s="196"/>
      <c r="H784" s="780"/>
      <c r="I784" s="215"/>
    </row>
    <row r="785" spans="2:9" ht="17.25" customHeight="1">
      <c r="B785" s="203"/>
      <c r="C785" s="202"/>
      <c r="D785" s="202"/>
      <c r="E785" s="202"/>
      <c r="F785" s="201"/>
      <c r="G785" s="190"/>
      <c r="H785" s="190"/>
      <c r="I785" s="947"/>
    </row>
    <row r="786" spans="2:9" ht="17.25" customHeight="1">
      <c r="B786" s="199"/>
      <c r="C786" s="198"/>
      <c r="D786" s="977"/>
      <c r="E786" s="198"/>
      <c r="F786" s="197"/>
      <c r="G786" s="196"/>
      <c r="H786" s="780"/>
      <c r="I786" s="215"/>
    </row>
    <row r="787" spans="2:9" ht="17.25" customHeight="1">
      <c r="B787" s="203"/>
      <c r="C787" s="202"/>
      <c r="D787" s="202"/>
      <c r="E787" s="202"/>
      <c r="F787" s="201"/>
      <c r="G787" s="190"/>
      <c r="H787" s="190"/>
      <c r="I787" s="947"/>
    </row>
    <row r="788" spans="2:9" ht="17.25" customHeight="1">
      <c r="B788" s="199"/>
      <c r="C788" s="198"/>
      <c r="D788" s="977"/>
      <c r="E788" s="198"/>
      <c r="F788" s="197"/>
      <c r="G788" s="196"/>
      <c r="H788" s="780"/>
      <c r="I788" s="215"/>
    </row>
    <row r="789" spans="2:9" ht="17.25" customHeight="1">
      <c r="B789" s="203"/>
      <c r="C789" s="202"/>
      <c r="D789" s="202"/>
      <c r="E789" s="202"/>
      <c r="F789" s="201"/>
      <c r="G789" s="190"/>
      <c r="H789" s="190"/>
      <c r="I789" s="963"/>
    </row>
    <row r="790" spans="2:9" ht="17.25" customHeight="1">
      <c r="B790" s="199"/>
      <c r="C790" s="198"/>
      <c r="D790" s="198"/>
      <c r="E790" s="198"/>
      <c r="F790" s="197"/>
      <c r="G790" s="984"/>
      <c r="H790" s="196"/>
      <c r="I790" s="985"/>
    </row>
    <row r="791" spans="2:9" ht="17.25" customHeight="1">
      <c r="B791" s="203"/>
      <c r="C791" s="777"/>
      <c r="D791" s="777"/>
      <c r="E791" s="777"/>
      <c r="F791" s="605"/>
      <c r="G791" s="781"/>
      <c r="H791" s="781"/>
      <c r="I791" s="963"/>
    </row>
    <row r="792" spans="2:9" ht="17.25" customHeight="1">
      <c r="B792" s="199"/>
      <c r="C792" s="606"/>
      <c r="D792" s="769"/>
      <c r="E792" s="769"/>
      <c r="F792" s="606"/>
      <c r="G792" s="780"/>
      <c r="H792" s="780"/>
      <c r="I792" s="215"/>
    </row>
    <row r="793" spans="2:9" ht="17.25" customHeight="1">
      <c r="B793" s="203"/>
      <c r="C793" s="202"/>
      <c r="D793" s="202"/>
      <c r="E793" s="202"/>
      <c r="F793" s="201"/>
      <c r="G793" s="190"/>
      <c r="H793" s="190"/>
      <c r="I793" s="963"/>
    </row>
    <row r="794" spans="2:9" ht="17.25" customHeight="1">
      <c r="B794" s="199"/>
      <c r="C794" s="198"/>
      <c r="D794" s="198"/>
      <c r="E794" s="198"/>
      <c r="F794" s="197"/>
      <c r="G794" s="196"/>
      <c r="H794" s="196"/>
      <c r="I794" s="215"/>
    </row>
    <row r="795" spans="2:9" ht="17.25" customHeight="1">
      <c r="B795" s="203"/>
      <c r="C795" s="202"/>
      <c r="D795" s="202"/>
      <c r="E795" s="202"/>
      <c r="F795" s="201"/>
      <c r="G795" s="190"/>
      <c r="H795" s="190"/>
      <c r="I795" s="200"/>
    </row>
    <row r="796" spans="2:9" ht="17.25" customHeight="1">
      <c r="B796" s="199"/>
      <c r="C796" s="198"/>
      <c r="D796" s="198"/>
      <c r="E796" s="198"/>
      <c r="F796" s="197"/>
      <c r="G796" s="196"/>
      <c r="H796" s="196"/>
      <c r="I796" s="956"/>
    </row>
    <row r="797" spans="2:9" ht="17.25" customHeight="1">
      <c r="B797" s="203"/>
      <c r="C797" s="202"/>
      <c r="D797" s="202"/>
      <c r="E797" s="202"/>
      <c r="F797" s="201"/>
      <c r="G797" s="190"/>
      <c r="H797" s="190"/>
      <c r="I797" s="200"/>
    </row>
    <row r="798" spans="2:9" ht="17.25" customHeight="1">
      <c r="B798" s="199"/>
      <c r="C798" s="198"/>
      <c r="D798" s="198"/>
      <c r="E798" s="198"/>
      <c r="F798" s="197"/>
      <c r="G798" s="196"/>
      <c r="H798" s="780"/>
      <c r="I798" s="215"/>
    </row>
    <row r="799" spans="2:9" ht="17.25" customHeight="1">
      <c r="B799" s="203"/>
      <c r="C799" s="202"/>
      <c r="D799" s="202"/>
      <c r="E799" s="202"/>
      <c r="F799" s="201"/>
      <c r="G799" s="190"/>
      <c r="H799" s="190"/>
      <c r="I799" s="200"/>
    </row>
    <row r="800" spans="2:9" ht="17.25" customHeight="1">
      <c r="B800" s="199"/>
      <c r="C800" s="198"/>
      <c r="D800" s="198"/>
      <c r="E800" s="198"/>
      <c r="F800" s="197"/>
      <c r="G800" s="196"/>
      <c r="H800" s="780"/>
      <c r="I800" s="215"/>
    </row>
    <row r="801" spans="2:9" ht="17.25" customHeight="1">
      <c r="B801" s="203"/>
      <c r="C801" s="202"/>
      <c r="D801" s="202"/>
      <c r="E801" s="202"/>
      <c r="F801" s="201"/>
      <c r="G801" s="190"/>
      <c r="H801" s="781"/>
      <c r="I801" s="963"/>
    </row>
    <row r="802" spans="2:9" ht="17.25" customHeight="1">
      <c r="B802" s="199"/>
      <c r="C802" s="198"/>
      <c r="D802" s="198"/>
      <c r="E802" s="198"/>
      <c r="F802" s="197"/>
      <c r="G802" s="196"/>
      <c r="H802" s="780"/>
      <c r="I802" s="215"/>
    </row>
    <row r="803" spans="2:9" ht="17.25" customHeight="1">
      <c r="B803" s="203"/>
      <c r="C803" s="202"/>
      <c r="D803" s="202"/>
      <c r="E803" s="202"/>
      <c r="F803" s="201"/>
      <c r="G803" s="190"/>
      <c r="H803" s="190"/>
      <c r="I803" s="200"/>
    </row>
    <row r="804" spans="2:9" ht="17.25" customHeight="1">
      <c r="B804" s="199"/>
      <c r="C804" s="198"/>
      <c r="D804" s="198"/>
      <c r="E804" s="198"/>
      <c r="F804" s="197"/>
      <c r="G804" s="196"/>
      <c r="H804" s="780"/>
      <c r="I804" s="215"/>
    </row>
    <row r="805" spans="2:9" ht="17.25" customHeight="1">
      <c r="B805" s="203"/>
      <c r="C805" s="202"/>
      <c r="D805" s="202"/>
      <c r="E805" s="202"/>
      <c r="F805" s="201"/>
      <c r="G805" s="190"/>
      <c r="H805" s="190"/>
      <c r="I805" s="200"/>
    </row>
    <row r="806" spans="2:9" ht="17.25" customHeight="1">
      <c r="B806" s="199"/>
      <c r="C806" s="198"/>
      <c r="D806" s="198"/>
      <c r="E806" s="198"/>
      <c r="F806" s="197"/>
      <c r="G806" s="196"/>
      <c r="H806" s="780"/>
      <c r="I806" s="215"/>
    </row>
    <row r="807" spans="2:9" ht="17.25" customHeight="1">
      <c r="B807" s="203"/>
      <c r="C807" s="202"/>
      <c r="D807" s="202"/>
      <c r="E807" s="202"/>
      <c r="F807" s="201"/>
      <c r="G807" s="190"/>
      <c r="H807" s="190"/>
      <c r="I807" s="963"/>
    </row>
    <row r="808" spans="2:9" ht="17.25" customHeight="1">
      <c r="B808" s="199"/>
      <c r="C808" s="198"/>
      <c r="D808" s="198"/>
      <c r="E808" s="198"/>
      <c r="F808" s="197"/>
      <c r="G808" s="196"/>
      <c r="H808" s="780"/>
      <c r="I808" s="215"/>
    </row>
    <row r="809" spans="2:9" ht="17.25" customHeight="1">
      <c r="B809" s="203"/>
      <c r="C809" s="202"/>
      <c r="D809" s="202"/>
      <c r="E809" s="202"/>
      <c r="F809" s="201"/>
      <c r="G809" s="190"/>
      <c r="H809" s="190"/>
      <c r="I809" s="200"/>
    </row>
    <row r="810" spans="2:9" ht="17.25" customHeight="1">
      <c r="B810" s="199"/>
      <c r="C810" s="198"/>
      <c r="D810" s="198"/>
      <c r="E810" s="198"/>
      <c r="F810" s="197"/>
      <c r="G810" s="196"/>
      <c r="H810" s="780"/>
      <c r="I810" s="215"/>
    </row>
    <row r="811" spans="2:9" ht="17.25" customHeight="1">
      <c r="B811" s="203"/>
      <c r="C811" s="202"/>
      <c r="D811" s="202"/>
      <c r="E811" s="202"/>
      <c r="F811" s="201"/>
      <c r="G811" s="190"/>
      <c r="H811" s="781"/>
      <c r="I811" s="963"/>
    </row>
    <row r="812" spans="2:9" ht="17.25" customHeight="1">
      <c r="B812" s="199"/>
      <c r="C812" s="198"/>
      <c r="D812" s="198"/>
      <c r="E812" s="198"/>
      <c r="F812" s="197"/>
      <c r="G812" s="196"/>
      <c r="H812" s="780"/>
      <c r="I812" s="215"/>
    </row>
    <row r="813" spans="2:9" ht="17.25" customHeight="1">
      <c r="B813" s="203"/>
      <c r="C813" s="202"/>
      <c r="D813" s="202"/>
      <c r="E813" s="202"/>
      <c r="F813" s="201"/>
      <c r="G813" s="190"/>
      <c r="H813" s="190"/>
      <c r="I813" s="200"/>
    </row>
    <row r="814" spans="2:9" ht="17.25" customHeight="1">
      <c r="B814" s="199"/>
      <c r="C814" s="198"/>
      <c r="D814" s="198"/>
      <c r="E814" s="198"/>
      <c r="F814" s="197"/>
      <c r="G814" s="196"/>
      <c r="H814" s="780"/>
      <c r="I814" s="215"/>
    </row>
    <row r="815" spans="2:9" ht="17.25" customHeight="1">
      <c r="B815" s="203"/>
      <c r="C815" s="202"/>
      <c r="D815" s="202"/>
      <c r="E815" s="202"/>
      <c r="F815" s="201"/>
      <c r="G815" s="190"/>
      <c r="H815" s="190"/>
      <c r="I815" s="200"/>
    </row>
    <row r="816" spans="2:9" ht="17.25" customHeight="1">
      <c r="B816" s="199"/>
      <c r="C816" s="198"/>
      <c r="D816" s="198"/>
      <c r="E816" s="198"/>
      <c r="F816" s="197"/>
      <c r="G816" s="196"/>
      <c r="H816" s="780"/>
      <c r="I816" s="215"/>
    </row>
    <row r="817" spans="2:9" ht="17.25" customHeight="1">
      <c r="B817" s="203"/>
      <c r="C817" s="202"/>
      <c r="D817" s="202"/>
      <c r="E817" s="202"/>
      <c r="F817" s="201"/>
      <c r="G817" s="191"/>
      <c r="H817" s="191"/>
      <c r="I817" s="200"/>
    </row>
    <row r="818" spans="2:9" ht="17.25" customHeight="1">
      <c r="B818" s="973"/>
      <c r="C818" s="198"/>
      <c r="D818" s="198"/>
      <c r="E818" s="198"/>
      <c r="F818" s="197"/>
      <c r="G818" s="196"/>
      <c r="H818" s="780"/>
      <c r="I818" s="215"/>
    </row>
    <row r="819" spans="2:9" ht="17.25" customHeight="1">
      <c r="B819" s="203"/>
      <c r="C819" s="916"/>
      <c r="D819" s="917"/>
      <c r="E819" s="917"/>
      <c r="F819" s="916"/>
      <c r="G819" s="910"/>
      <c r="H819" s="910"/>
      <c r="I819" s="962"/>
    </row>
    <row r="820" spans="2:9" ht="17.25" customHeight="1" thickBot="1">
      <c r="B820" s="189"/>
      <c r="C820" s="915"/>
      <c r="D820" s="784"/>
      <c r="E820" s="784"/>
      <c r="F820" s="783"/>
      <c r="G820" s="939"/>
      <c r="H820" s="908"/>
      <c r="I820" s="906"/>
    </row>
  </sheetData>
  <phoneticPr fontId="2"/>
  <printOptions horizontalCentered="1" verticalCentered="1"/>
  <pageMargins left="0.59055118110236227" right="0" top="0.59055118110236227" bottom="0.19685039370078741" header="0" footer="0"/>
  <pageSetup paperSize="9" scale="70" orientation="portrait" r:id="rId1"/>
  <headerFooter alignWithMargins="0"/>
  <rowBreaks count="12" manualBreakCount="12">
    <brk id="64" max="16383" man="1"/>
    <brk id="127" min="1" max="8" man="1"/>
    <brk id="190" min="1" max="8" man="1"/>
    <brk id="253" max="16383" man="1"/>
    <brk id="316" min="1" max="8" man="1"/>
    <brk id="379" max="16383" man="1"/>
    <brk id="442" min="1" max="8" man="1"/>
    <brk id="505" max="16383" man="1"/>
    <brk id="568" max="16383" man="1"/>
    <brk id="631" min="1" max="8" man="1"/>
    <brk id="694" max="16383" man="1"/>
    <brk id="757" min="1" max="8" man="1"/>
  </rowBreaks>
  <colBreaks count="1" manualBreakCount="1">
    <brk id="9" max="75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1"/>
  <sheetViews>
    <sheetView workbookViewId="0"/>
  </sheetViews>
  <sheetFormatPr defaultColWidth="11" defaultRowHeight="17.25" customHeight="1"/>
  <cols>
    <col min="1" max="1" width="2.75" style="29" customWidth="1"/>
    <col min="2" max="2" width="4.625" style="29" customWidth="1"/>
    <col min="3" max="3" width="24.625" style="29" customWidth="1"/>
    <col min="4" max="4" width="30.375" style="29" customWidth="1"/>
    <col min="5" max="5" width="13.625" style="29" customWidth="1"/>
    <col min="6" max="7" width="12.75" style="29" customWidth="1"/>
    <col min="8" max="9" width="12" style="29" customWidth="1"/>
    <col min="10" max="10" width="11.5" style="29" customWidth="1"/>
    <col min="11" max="11" width="11.375" style="29" customWidth="1"/>
    <col min="12" max="13" width="11" style="29" customWidth="1"/>
    <col min="14" max="14" width="11.75" style="29" bestFit="1" customWidth="1"/>
    <col min="15" max="15" width="11" style="29" customWidth="1"/>
    <col min="16" max="16" width="9.625" style="29" customWidth="1"/>
    <col min="17" max="18" width="11" style="29" customWidth="1"/>
    <col min="19" max="19" width="12.5" style="29" bestFit="1" customWidth="1"/>
    <col min="20" max="20" width="7.625" style="29" customWidth="1"/>
    <col min="21" max="16384" width="11" style="29"/>
  </cols>
  <sheetData>
    <row r="2" spans="2:25" ht="17.25" customHeight="1"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2:25" ht="17.25" customHeight="1">
      <c r="B3" s="30" t="s">
        <v>1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58"/>
      <c r="N3" s="66"/>
      <c r="O3" s="250" t="s">
        <v>158</v>
      </c>
      <c r="P3" s="66"/>
      <c r="Q3" s="75" t="s">
        <v>533</v>
      </c>
      <c r="R3" s="66"/>
      <c r="S3" s="101">
        <f>14800*1.1</f>
        <v>16280.000000000002</v>
      </c>
      <c r="T3" s="67"/>
      <c r="U3" s="28"/>
    </row>
    <row r="4" spans="2:25" ht="17.25" customHeight="1">
      <c r="B4" s="28"/>
      <c r="C4" s="28"/>
      <c r="D4" s="28"/>
      <c r="E4" s="28"/>
      <c r="F4" s="28"/>
      <c r="G4" s="28"/>
      <c r="H4" s="28"/>
      <c r="I4" s="28"/>
      <c r="J4" s="28"/>
      <c r="K4" s="28"/>
      <c r="L4" s="31"/>
      <c r="M4" s="32" t="s">
        <v>2</v>
      </c>
      <c r="N4" s="28"/>
      <c r="O4" s="102" t="s">
        <v>3</v>
      </c>
      <c r="P4" s="28"/>
      <c r="Q4" s="30" t="s">
        <v>534</v>
      </c>
      <c r="R4" s="28"/>
      <c r="S4" s="103">
        <f>15100*1.1</f>
        <v>16610</v>
      </c>
      <c r="T4" s="68"/>
      <c r="U4" s="28"/>
    </row>
    <row r="5" spans="2:25" ht="17.25" customHeight="1">
      <c r="B5" s="28"/>
      <c r="C5" s="34" t="s">
        <v>4</v>
      </c>
      <c r="D5" s="35" t="str">
        <f>'仕訳書(縦）'!E11</f>
        <v>沖縄県立芸術大学美術棟空調設備改修工事</v>
      </c>
      <c r="E5" s="28"/>
      <c r="F5" s="28"/>
      <c r="G5" s="28"/>
      <c r="H5" s="28"/>
      <c r="I5" s="28"/>
      <c r="J5" s="36" t="s">
        <v>517</v>
      </c>
      <c r="K5" s="28"/>
      <c r="L5" s="28"/>
      <c r="M5" s="39"/>
      <c r="N5" s="28"/>
      <c r="O5" s="69" t="s">
        <v>5</v>
      </c>
      <c r="P5" s="28"/>
      <c r="Q5" s="30" t="s">
        <v>532</v>
      </c>
      <c r="R5" s="28"/>
      <c r="S5" s="33">
        <f>14300*1.1</f>
        <v>15730.000000000002</v>
      </c>
      <c r="T5" s="68"/>
      <c r="U5" s="28"/>
    </row>
    <row r="6" spans="2:25" ht="17.25" customHeight="1">
      <c r="B6" s="28"/>
      <c r="C6" s="28"/>
      <c r="D6" s="28"/>
      <c r="E6" s="28"/>
      <c r="F6" s="28"/>
      <c r="G6" s="28"/>
      <c r="H6" s="28"/>
      <c r="I6" s="28"/>
      <c r="J6" s="37" t="s">
        <v>514</v>
      </c>
      <c r="K6" s="28"/>
      <c r="L6" s="38"/>
      <c r="M6" s="69" t="s">
        <v>516</v>
      </c>
      <c r="N6" s="28"/>
      <c r="O6" s="104" t="s">
        <v>35</v>
      </c>
      <c r="P6" s="28"/>
      <c r="Q6" s="30" t="s">
        <v>535</v>
      </c>
      <c r="R6" s="28"/>
      <c r="S6" s="105">
        <f>17900*1.1</f>
        <v>19690</v>
      </c>
      <c r="T6" s="68"/>
      <c r="U6" s="28"/>
    </row>
    <row r="7" spans="2:25" ht="17.25" customHeight="1">
      <c r="B7" s="28"/>
      <c r="C7" s="28"/>
      <c r="D7" s="28" t="s">
        <v>368</v>
      </c>
      <c r="E7" s="28"/>
      <c r="F7" s="28"/>
      <c r="G7" s="28"/>
      <c r="H7" s="57"/>
      <c r="I7" s="57"/>
      <c r="J7" s="37" t="s">
        <v>515</v>
      </c>
      <c r="K7" s="28"/>
      <c r="L7" s="28"/>
      <c r="M7" s="53"/>
      <c r="N7" s="41"/>
      <c r="O7" s="106" t="s">
        <v>6</v>
      </c>
      <c r="P7" s="41"/>
      <c r="Q7" s="76" t="s">
        <v>356</v>
      </c>
      <c r="R7" s="41"/>
      <c r="S7" s="107">
        <f>17400*1.1</f>
        <v>19140</v>
      </c>
      <c r="T7" s="70"/>
      <c r="U7" s="28"/>
    </row>
    <row r="8" spans="2:25" ht="17.25" customHeight="1">
      <c r="B8" s="58"/>
      <c r="C8" s="58"/>
      <c r="D8" s="58"/>
      <c r="E8" s="59" t="s">
        <v>7</v>
      </c>
      <c r="F8" s="1585" t="s">
        <v>36</v>
      </c>
      <c r="G8" s="1586"/>
      <c r="H8" s="1586"/>
      <c r="I8" s="1587"/>
      <c r="J8" s="59" t="s">
        <v>8</v>
      </c>
      <c r="K8" s="59" t="s">
        <v>9</v>
      </c>
      <c r="L8" s="59" t="s">
        <v>10</v>
      </c>
      <c r="M8" s="59" t="s">
        <v>11</v>
      </c>
      <c r="N8" s="59" t="s">
        <v>12</v>
      </c>
      <c r="O8" s="59" t="s">
        <v>13</v>
      </c>
      <c r="P8" s="59" t="s">
        <v>14</v>
      </c>
      <c r="Q8" s="60" t="s">
        <v>2</v>
      </c>
      <c r="R8" s="61"/>
      <c r="S8" s="58"/>
      <c r="T8" s="62" t="s">
        <v>15</v>
      </c>
      <c r="U8" s="28"/>
    </row>
    <row r="9" spans="2:25" ht="17.25" customHeight="1">
      <c r="B9" s="53"/>
      <c r="C9" s="42" t="s">
        <v>16</v>
      </c>
      <c r="D9" s="42" t="s">
        <v>17</v>
      </c>
      <c r="E9" s="42" t="s">
        <v>18</v>
      </c>
      <c r="F9" s="42" t="s">
        <v>8</v>
      </c>
      <c r="G9" s="42" t="s">
        <v>19</v>
      </c>
      <c r="H9" s="42" t="s">
        <v>20</v>
      </c>
      <c r="I9" s="42" t="s">
        <v>87</v>
      </c>
      <c r="J9" s="42" t="s">
        <v>21</v>
      </c>
      <c r="K9" s="42" t="s">
        <v>22</v>
      </c>
      <c r="L9" s="42" t="s">
        <v>23</v>
      </c>
      <c r="M9" s="42" t="s">
        <v>24</v>
      </c>
      <c r="N9" s="42" t="s">
        <v>25</v>
      </c>
      <c r="O9" s="42" t="s">
        <v>26</v>
      </c>
      <c r="P9" s="42" t="s">
        <v>27</v>
      </c>
      <c r="Q9" s="42" t="s">
        <v>28</v>
      </c>
      <c r="R9" s="42" t="s">
        <v>29</v>
      </c>
      <c r="S9" s="42" t="s">
        <v>30</v>
      </c>
      <c r="T9" s="63" t="s">
        <v>31</v>
      </c>
      <c r="U9" s="28"/>
      <c r="V9" s="137"/>
    </row>
    <row r="10" spans="2:25" ht="17.25" customHeight="1">
      <c r="B10" s="40"/>
      <c r="C10" s="39"/>
      <c r="D10" s="39"/>
      <c r="E10" s="39"/>
      <c r="F10" s="43"/>
      <c r="G10" s="43"/>
      <c r="H10" s="43"/>
      <c r="I10" s="43"/>
      <c r="J10" s="43"/>
      <c r="K10" s="44" t="s">
        <v>32</v>
      </c>
      <c r="L10" s="44" t="s">
        <v>32</v>
      </c>
      <c r="M10" s="44" t="s">
        <v>32</v>
      </c>
      <c r="N10" s="44" t="s">
        <v>32</v>
      </c>
      <c r="O10" s="44" t="s">
        <v>32</v>
      </c>
      <c r="P10" s="43"/>
      <c r="Q10" s="43"/>
      <c r="R10" s="43"/>
      <c r="S10" s="40" t="s">
        <v>33</v>
      </c>
      <c r="T10" s="64"/>
      <c r="U10" s="28"/>
      <c r="V10" s="137"/>
    </row>
    <row r="11" spans="2:25" ht="17.25" customHeight="1" thickBot="1">
      <c r="B11" s="47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6"/>
      <c r="S11" s="47" t="s">
        <v>34</v>
      </c>
      <c r="T11" s="65"/>
      <c r="U11" s="28"/>
      <c r="V11" s="138"/>
      <c r="W11" s="135"/>
      <c r="X11" s="135"/>
      <c r="Y11" s="136"/>
    </row>
    <row r="12" spans="2:25" ht="17.25" customHeight="1" thickTop="1">
      <c r="B12" s="40"/>
      <c r="C12" s="77" t="str">
        <f>空･換集計拾書!C7</f>
        <v xml:space="preserve"> ACP-1</v>
      </c>
      <c r="D12" s="77" t="str">
        <f>空･換集計拾書!D7</f>
        <v xml:space="preserve"> 室外ﾕﾆｯﾄ</v>
      </c>
      <c r="E12" s="39"/>
      <c r="F12" s="54"/>
      <c r="G12" s="55"/>
      <c r="H12" s="72"/>
      <c r="I12" s="54"/>
      <c r="J12" s="139" t="s">
        <v>499</v>
      </c>
      <c r="K12" s="48">
        <v>0.45</v>
      </c>
      <c r="L12" s="43"/>
      <c r="M12" s="115"/>
      <c r="N12" s="125"/>
      <c r="O12" s="115"/>
      <c r="P12" s="119">
        <v>0.18</v>
      </c>
      <c r="Q12" s="120">
        <v>3.11</v>
      </c>
      <c r="R12" s="117">
        <f>$S$7</f>
        <v>19140</v>
      </c>
      <c r="S12" s="134"/>
      <c r="T12" s="121"/>
      <c r="U12" s="28"/>
      <c r="V12" s="135"/>
      <c r="W12" s="135"/>
      <c r="X12" s="135"/>
      <c r="Y12" s="135"/>
    </row>
    <row r="13" spans="2:25" ht="17.25" customHeight="1">
      <c r="B13" s="42"/>
      <c r="C13" s="56" t="str">
        <f>空･換集計拾書!C8</f>
        <v xml:space="preserve"> ﾋﾞﾙﾏﾙﾁ(高効率ﾀｲﾌﾟ)</v>
      </c>
      <c r="D13" s="56" t="str">
        <f>空･換集計拾書!D8</f>
        <v xml:space="preserve"> 冷房能力： 28kW(室外機)</v>
      </c>
      <c r="E13" s="51"/>
      <c r="F13" s="71"/>
      <c r="G13" s="71"/>
      <c r="H13" s="333"/>
      <c r="I13" s="140"/>
      <c r="J13" s="71">
        <f>空調比較表!L8</f>
        <v>1801350</v>
      </c>
      <c r="K13" s="71">
        <f>TRUNC(J13*K12)</f>
        <v>810607</v>
      </c>
      <c r="L13" s="53" t="s">
        <v>500</v>
      </c>
      <c r="M13" s="53"/>
      <c r="N13" s="116"/>
      <c r="O13" s="116"/>
      <c r="P13" s="114">
        <f>TRUNC(P12*R13)</f>
        <v>10714</v>
      </c>
      <c r="Q13" s="118" t="str">
        <f>$O$7</f>
        <v xml:space="preserve"> 設備機械工</v>
      </c>
      <c r="R13" s="114">
        <f>TRUNC(Q12*R12)</f>
        <v>59525</v>
      </c>
      <c r="S13" s="114">
        <f>SUM(K13:R13)</f>
        <v>880846</v>
      </c>
      <c r="T13" s="122" t="s">
        <v>501</v>
      </c>
      <c r="U13" s="28"/>
      <c r="V13" s="135"/>
      <c r="W13" s="135"/>
      <c r="X13" s="135"/>
      <c r="Y13" s="136"/>
    </row>
    <row r="14" spans="2:25" ht="17.25" customHeight="1">
      <c r="B14" s="40"/>
      <c r="C14" s="77"/>
      <c r="D14" s="77"/>
      <c r="E14" s="39"/>
      <c r="F14" s="54"/>
      <c r="G14" s="55"/>
      <c r="H14" s="72"/>
      <c r="I14" s="44"/>
      <c r="J14" s="139" t="s">
        <v>499</v>
      </c>
      <c r="K14" s="48">
        <v>0.45</v>
      </c>
      <c r="L14" s="43"/>
      <c r="M14" s="43"/>
      <c r="N14" s="49"/>
      <c r="O14" s="43"/>
      <c r="P14" s="119"/>
      <c r="Q14" s="120"/>
      <c r="R14" s="117"/>
      <c r="S14" s="113"/>
      <c r="T14" s="121"/>
      <c r="U14" s="28"/>
      <c r="V14" s="135"/>
      <c r="W14" s="135"/>
      <c r="X14" s="135"/>
      <c r="Y14" s="135"/>
    </row>
    <row r="15" spans="2:25" ht="17.25" customHeight="1">
      <c r="B15" s="42"/>
      <c r="C15" s="56" t="s">
        <v>502</v>
      </c>
      <c r="D15" s="56"/>
      <c r="E15" s="51"/>
      <c r="F15" s="71"/>
      <c r="G15" s="71"/>
      <c r="H15" s="312"/>
      <c r="I15" s="27"/>
      <c r="J15" s="71">
        <f>空調比較表!M30</f>
        <v>53000</v>
      </c>
      <c r="K15" s="71">
        <f>TRUNC(J15*K14)</f>
        <v>23850</v>
      </c>
      <c r="L15" s="53"/>
      <c r="M15" s="53"/>
      <c r="N15" s="53"/>
      <c r="O15" s="53"/>
      <c r="P15" s="114"/>
      <c r="Q15" s="118"/>
      <c r="R15" s="114"/>
      <c r="S15" s="114">
        <f>SUM(K15:R15)</f>
        <v>23850</v>
      </c>
      <c r="T15" s="122"/>
      <c r="U15" s="28"/>
      <c r="V15" s="135"/>
      <c r="W15" s="135"/>
      <c r="X15" s="135"/>
      <c r="Y15" s="135"/>
    </row>
    <row r="16" spans="2:25" ht="17.25" customHeight="1">
      <c r="B16" s="40"/>
      <c r="C16" s="77"/>
      <c r="D16" s="77"/>
      <c r="E16" s="39"/>
      <c r="F16" s="54"/>
      <c r="G16" s="55"/>
      <c r="H16" s="72"/>
      <c r="I16" s="54"/>
      <c r="J16" s="139"/>
      <c r="K16" s="48"/>
      <c r="L16" s="43"/>
      <c r="M16" s="115"/>
      <c r="N16" s="125"/>
      <c r="O16" s="115"/>
      <c r="P16" s="119"/>
      <c r="Q16" s="120"/>
      <c r="R16" s="117"/>
      <c r="S16" s="134"/>
      <c r="T16" s="121"/>
      <c r="U16" s="28"/>
      <c r="V16" s="135"/>
      <c r="W16" s="135"/>
      <c r="X16" s="135"/>
      <c r="Y16" s="135"/>
    </row>
    <row r="17" spans="2:25" ht="17.25" customHeight="1">
      <c r="B17" s="42">
        <v>1</v>
      </c>
      <c r="C17" s="56"/>
      <c r="D17" s="262" t="s">
        <v>45</v>
      </c>
      <c r="E17" s="51">
        <f>IF(S17&gt;0,IF(S17&lt;10000,ROUND(S17,-1),ROUND(S17,-3)),"")</f>
        <v>905000</v>
      </c>
      <c r="F17" s="71"/>
      <c r="G17" s="71"/>
      <c r="H17" s="333"/>
      <c r="I17" s="140"/>
      <c r="J17" s="71"/>
      <c r="K17" s="71"/>
      <c r="L17" s="53"/>
      <c r="M17" s="53"/>
      <c r="N17" s="116"/>
      <c r="O17" s="116"/>
      <c r="P17" s="114"/>
      <c r="Q17" s="118"/>
      <c r="R17" s="114"/>
      <c r="S17" s="114">
        <f>SUM(S12:S15)</f>
        <v>904696</v>
      </c>
      <c r="T17" s="122"/>
      <c r="U17" s="28"/>
      <c r="V17" s="135"/>
      <c r="W17" s="135"/>
      <c r="X17" s="135"/>
      <c r="Y17" s="136"/>
    </row>
    <row r="18" spans="2:25" ht="17.25" customHeight="1">
      <c r="B18" s="40"/>
      <c r="C18" s="77"/>
      <c r="D18" s="552" t="str">
        <f>空･換集計拾書!D9</f>
        <v xml:space="preserve"> 室外ﾕﾆｯﾄ</v>
      </c>
      <c r="E18" s="39"/>
      <c r="F18" s="55" t="s">
        <v>243</v>
      </c>
      <c r="G18" s="72" t="s">
        <v>503</v>
      </c>
      <c r="H18" s="72"/>
      <c r="I18" s="44"/>
      <c r="J18" s="139"/>
      <c r="K18" s="48">
        <v>0.8</v>
      </c>
      <c r="L18" s="43"/>
      <c r="M18" s="43"/>
      <c r="N18" s="49"/>
      <c r="O18" s="43"/>
      <c r="P18" s="119"/>
      <c r="Q18" s="120"/>
      <c r="R18" s="117"/>
      <c r="S18" s="113"/>
      <c r="T18" s="121"/>
      <c r="U18" s="28"/>
      <c r="V18" s="135"/>
      <c r="W18" s="135"/>
      <c r="X18" s="135"/>
      <c r="Y18" s="135"/>
    </row>
    <row r="19" spans="2:25" ht="17.25" customHeight="1">
      <c r="B19" s="42">
        <v>2</v>
      </c>
      <c r="C19" s="553" t="str">
        <f>空･換集計拾書!C10</f>
        <v xml:space="preserve"> 同上防錆処理</v>
      </c>
      <c r="D19" s="56" t="str">
        <f>空･換集計拾書!D10</f>
        <v xml:space="preserve"> 冷房能力： 28kW(室外機)</v>
      </c>
      <c r="E19" s="51">
        <f>IF(S19&gt;0,IF(S19&lt;10000,ROUND(S19,-1),ROUND(S19,-3)),"")</f>
        <v>225000</v>
      </c>
      <c r="F19" s="71">
        <v>281000</v>
      </c>
      <c r="G19" s="71">
        <v>285000</v>
      </c>
      <c r="H19" s="312"/>
      <c r="I19" s="27"/>
      <c r="J19" s="71">
        <f>MIN(F19:I19)</f>
        <v>281000</v>
      </c>
      <c r="K19" s="52">
        <f>TRUNC(J19*K18)</f>
        <v>224800</v>
      </c>
      <c r="L19" s="53" t="s">
        <v>504</v>
      </c>
      <c r="M19" s="53"/>
      <c r="N19" s="53"/>
      <c r="O19" s="53"/>
      <c r="P19" s="114"/>
      <c r="Q19" s="118"/>
      <c r="R19" s="114"/>
      <c r="S19" s="114">
        <f>SUM(K19:R19)</f>
        <v>224800</v>
      </c>
      <c r="T19" s="122"/>
      <c r="U19" s="28"/>
      <c r="V19" s="135"/>
      <c r="W19" s="135"/>
      <c r="X19" s="135"/>
      <c r="Y19" s="135"/>
    </row>
    <row r="20" spans="2:25" ht="17.25" customHeight="1">
      <c r="B20" s="40"/>
      <c r="C20" s="77" t="str">
        <f>空･換集計拾書!C11</f>
        <v xml:space="preserve"> (ACP-1-1,1-2,1-3)</v>
      </c>
      <c r="D20" s="77" t="str">
        <f>空･換集計拾書!D11</f>
        <v xml:space="preserve"> 天井ｶｾｯﾄ型4方向吹出</v>
      </c>
      <c r="E20" s="39"/>
      <c r="F20" s="54"/>
      <c r="G20" s="55"/>
      <c r="H20" s="72"/>
      <c r="I20" s="54"/>
      <c r="J20" s="139" t="s">
        <v>499</v>
      </c>
      <c r="K20" s="48">
        <v>0.45</v>
      </c>
      <c r="L20" s="43"/>
      <c r="M20" s="115"/>
      <c r="N20" s="125"/>
      <c r="O20" s="115"/>
      <c r="P20" s="119">
        <v>0.18</v>
      </c>
      <c r="Q20" s="120">
        <v>0.81</v>
      </c>
      <c r="R20" s="117">
        <f>$S$7</f>
        <v>19140</v>
      </c>
      <c r="S20" s="134"/>
      <c r="T20" s="121"/>
      <c r="U20" s="28"/>
      <c r="V20" s="135"/>
      <c r="W20" s="135"/>
      <c r="X20" s="135"/>
      <c r="Y20" s="135"/>
    </row>
    <row r="21" spans="2:25" ht="17.25" customHeight="1">
      <c r="B21" s="42">
        <v>3</v>
      </c>
      <c r="C21" s="56" t="str">
        <f>空･換集計拾書!C12</f>
        <v xml:space="preserve"> 空冷式ﾊﾟｯｹｰｼﾞ</v>
      </c>
      <c r="D21" s="56" t="str">
        <f>空･換集計拾書!D12</f>
        <v xml:space="preserve"> 冷房能力：9.0kw</v>
      </c>
      <c r="E21" s="51">
        <f>IF(S21&gt;0,IF(S21&lt;10000,ROUND(S21,-1),ROUND(S21,-3)),"")</f>
        <v>155000</v>
      </c>
      <c r="F21" s="71"/>
      <c r="G21" s="71"/>
      <c r="H21" s="333"/>
      <c r="I21" s="140"/>
      <c r="J21" s="71">
        <f>空調比較表!L10</f>
        <v>304000</v>
      </c>
      <c r="K21" s="71">
        <f>TRUNC(J21*K20)</f>
        <v>136800</v>
      </c>
      <c r="L21" s="53"/>
      <c r="M21" s="53"/>
      <c r="N21" s="116"/>
      <c r="O21" s="116"/>
      <c r="P21" s="114">
        <f>TRUNC(P20*R21)</f>
        <v>2790</v>
      </c>
      <c r="Q21" s="118" t="str">
        <f>$O$7</f>
        <v xml:space="preserve"> 設備機械工</v>
      </c>
      <c r="R21" s="114">
        <f>TRUNC(Q20*R20)</f>
        <v>15503</v>
      </c>
      <c r="S21" s="114">
        <f>SUM(K21:R21)</f>
        <v>155093</v>
      </c>
      <c r="T21" s="122"/>
      <c r="U21" s="28"/>
      <c r="V21" s="135"/>
      <c r="W21" s="135"/>
      <c r="X21" s="135"/>
      <c r="Y21" s="135"/>
    </row>
    <row r="22" spans="2:25" ht="17.25" customHeight="1">
      <c r="B22" s="40"/>
      <c r="C22" s="77" t="str">
        <f>空･換集計拾書!C13</f>
        <v xml:space="preserve"> ACP-2</v>
      </c>
      <c r="D22" s="77" t="str">
        <f>空･換集計拾書!D13</f>
        <v xml:space="preserve"> 室外ﾕﾆｯﾄ</v>
      </c>
      <c r="E22" s="39"/>
      <c r="F22" s="54"/>
      <c r="G22" s="55"/>
      <c r="H22" s="72"/>
      <c r="I22" s="54"/>
      <c r="J22" s="139" t="s">
        <v>499</v>
      </c>
      <c r="K22" s="48">
        <v>0.45</v>
      </c>
      <c r="L22" s="43"/>
      <c r="M22" s="115"/>
      <c r="N22" s="125"/>
      <c r="O22" s="115"/>
      <c r="P22" s="119">
        <v>0.18</v>
      </c>
      <c r="Q22" s="120">
        <v>1.0900000000000001</v>
      </c>
      <c r="R22" s="117">
        <f>$S$7</f>
        <v>19140</v>
      </c>
      <c r="S22" s="134"/>
      <c r="T22" s="121"/>
      <c r="U22" s="28"/>
      <c r="V22" s="135"/>
      <c r="W22" s="135"/>
      <c r="X22" s="135"/>
      <c r="Y22" s="135"/>
    </row>
    <row r="23" spans="2:25" ht="17.25" customHeight="1">
      <c r="B23" s="42"/>
      <c r="C23" s="56" t="str">
        <f>空･換集計拾書!C14</f>
        <v xml:space="preserve"> 空冷式ﾊﾟｯｹｰｼﾞ</v>
      </c>
      <c r="D23" s="342" t="str">
        <f>空･換集計拾書!D14</f>
        <v xml:space="preserve"> 冷房能力： 3.6kW(0.9～4.2)kW</v>
      </c>
      <c r="E23" s="51"/>
      <c r="F23" s="71"/>
      <c r="G23" s="71"/>
      <c r="H23" s="333"/>
      <c r="I23" s="140"/>
      <c r="J23" s="71">
        <f>空調比較表!H48</f>
        <v>621000</v>
      </c>
      <c r="K23" s="71">
        <f>TRUNC(J23*K22)</f>
        <v>279450</v>
      </c>
      <c r="L23" s="53" t="s">
        <v>581</v>
      </c>
      <c r="M23" s="53"/>
      <c r="N23" s="116"/>
      <c r="O23" s="116"/>
      <c r="P23" s="114">
        <f>TRUNC(P22*R23)</f>
        <v>3755</v>
      </c>
      <c r="Q23" s="118" t="str">
        <f>$O$7</f>
        <v xml:space="preserve"> 設備機械工</v>
      </c>
      <c r="R23" s="114">
        <f>TRUNC(Q22*R22)</f>
        <v>20862</v>
      </c>
      <c r="S23" s="114">
        <f>SUM(K23:R23)</f>
        <v>304067</v>
      </c>
      <c r="T23" s="122" t="s">
        <v>501</v>
      </c>
      <c r="U23" s="28"/>
      <c r="V23" s="135"/>
      <c r="W23" s="135"/>
      <c r="X23" s="135"/>
      <c r="Y23" s="135"/>
    </row>
    <row r="24" spans="2:25" ht="17.25" customHeight="1">
      <c r="B24" s="40"/>
      <c r="C24" s="77"/>
      <c r="D24" s="77"/>
      <c r="E24" s="39"/>
      <c r="F24" s="54"/>
      <c r="G24" s="55"/>
      <c r="H24" s="72"/>
      <c r="I24" s="44"/>
      <c r="J24" s="139" t="s">
        <v>499</v>
      </c>
      <c r="K24" s="48">
        <v>0.45</v>
      </c>
      <c r="L24" s="43"/>
      <c r="M24" s="43"/>
      <c r="N24" s="49"/>
      <c r="O24" s="43"/>
      <c r="P24" s="119"/>
      <c r="Q24" s="120"/>
      <c r="R24" s="117"/>
      <c r="S24" s="113"/>
      <c r="T24" s="121"/>
      <c r="U24" s="28"/>
      <c r="V24" s="135"/>
      <c r="W24" s="135"/>
      <c r="X24" s="135"/>
      <c r="Y24" s="135"/>
    </row>
    <row r="25" spans="2:25" ht="17.25" customHeight="1">
      <c r="B25" s="42"/>
      <c r="C25" s="56" t="s">
        <v>502</v>
      </c>
      <c r="D25" s="56"/>
      <c r="E25" s="51"/>
      <c r="F25" s="71"/>
      <c r="G25" s="71"/>
      <c r="H25" s="312"/>
      <c r="I25" s="27"/>
      <c r="J25" s="71">
        <f>空調比較表!I70</f>
        <v>17000</v>
      </c>
      <c r="K25" s="71">
        <f>TRUNC(J25*K24)</f>
        <v>7650</v>
      </c>
      <c r="L25" s="53"/>
      <c r="M25" s="53"/>
      <c r="N25" s="53"/>
      <c r="O25" s="53"/>
      <c r="P25" s="114"/>
      <c r="Q25" s="118"/>
      <c r="R25" s="114"/>
      <c r="S25" s="114">
        <f>SUM(K25:R25)</f>
        <v>7650</v>
      </c>
      <c r="T25" s="122"/>
      <c r="U25" s="28"/>
      <c r="V25" s="135"/>
      <c r="W25" s="135"/>
      <c r="X25" s="135"/>
      <c r="Y25" s="135"/>
    </row>
    <row r="26" spans="2:25" ht="17.25" customHeight="1">
      <c r="B26" s="40"/>
      <c r="C26" s="77"/>
      <c r="D26" s="77"/>
      <c r="E26" s="39"/>
      <c r="F26" s="54"/>
      <c r="G26" s="55"/>
      <c r="H26" s="72"/>
      <c r="I26" s="54"/>
      <c r="J26" s="139"/>
      <c r="K26" s="48"/>
      <c r="L26" s="43"/>
      <c r="M26" s="115"/>
      <c r="N26" s="125"/>
      <c r="O26" s="115"/>
      <c r="P26" s="119"/>
      <c r="Q26" s="120"/>
      <c r="R26" s="117"/>
      <c r="S26" s="134"/>
      <c r="T26" s="121"/>
      <c r="U26" s="28"/>
      <c r="V26" s="135"/>
      <c r="W26" s="135"/>
      <c r="X26" s="135"/>
      <c r="Y26" s="135"/>
    </row>
    <row r="27" spans="2:25" ht="17.25" customHeight="1">
      <c r="B27" s="42">
        <v>4</v>
      </c>
      <c r="C27" s="56"/>
      <c r="D27" s="262" t="s">
        <v>45</v>
      </c>
      <c r="E27" s="51">
        <f>IF(S27&gt;0,IF(S27&lt;10000,ROUND(S27,-1),ROUND(S27,-3)),"")</f>
        <v>312000</v>
      </c>
      <c r="F27" s="71"/>
      <c r="G27" s="71"/>
      <c r="H27" s="333"/>
      <c r="I27" s="140"/>
      <c r="J27" s="71"/>
      <c r="K27" s="71"/>
      <c r="L27" s="53"/>
      <c r="M27" s="53"/>
      <c r="N27" s="116"/>
      <c r="O27" s="116"/>
      <c r="P27" s="114"/>
      <c r="Q27" s="118"/>
      <c r="R27" s="114"/>
      <c r="S27" s="114">
        <f>SUM(S22:S25)</f>
        <v>311717</v>
      </c>
      <c r="T27" s="122"/>
      <c r="U27" s="28"/>
      <c r="V27" s="135"/>
      <c r="W27" s="135"/>
      <c r="X27" s="135"/>
      <c r="Y27" s="135"/>
    </row>
    <row r="28" spans="2:25" ht="17.25" customHeight="1">
      <c r="B28" s="40"/>
      <c r="C28" s="77"/>
      <c r="D28" s="552" t="str">
        <f>空･換集計拾書!D15</f>
        <v xml:space="preserve"> 室外ﾕﾆｯﾄ</v>
      </c>
      <c r="E28" s="39"/>
      <c r="F28" s="55" t="s">
        <v>243</v>
      </c>
      <c r="G28" s="72" t="s">
        <v>503</v>
      </c>
      <c r="H28" s="72"/>
      <c r="I28" s="44"/>
      <c r="J28" s="139"/>
      <c r="K28" s="48">
        <v>0.8</v>
      </c>
      <c r="L28" s="43"/>
      <c r="M28" s="43"/>
      <c r="N28" s="49"/>
      <c r="O28" s="43"/>
      <c r="P28" s="119"/>
      <c r="Q28" s="120"/>
      <c r="R28" s="117"/>
      <c r="S28" s="113"/>
      <c r="T28" s="121"/>
      <c r="U28" s="28"/>
      <c r="V28" s="135"/>
      <c r="W28" s="135"/>
      <c r="X28" s="135"/>
      <c r="Y28" s="135"/>
    </row>
    <row r="29" spans="2:25" ht="17.25" customHeight="1">
      <c r="B29" s="42">
        <v>5</v>
      </c>
      <c r="C29" s="553" t="str">
        <f>空･換集計拾書!C16</f>
        <v xml:space="preserve"> 同上防錆処理</v>
      </c>
      <c r="D29" s="342" t="str">
        <f>空･換集計拾書!D16</f>
        <v xml:space="preserve"> 冷房能力： 3.6kW(0.9～4.2)kW</v>
      </c>
      <c r="E29" s="51">
        <f>IF(S29&gt;0,IF(S29&lt;10000,ROUND(S29,-1),ROUND(S29,-3)),"")</f>
        <v>77000</v>
      </c>
      <c r="F29" s="71">
        <v>98000</v>
      </c>
      <c r="G29" s="71">
        <v>96000</v>
      </c>
      <c r="H29" s="312"/>
      <c r="I29" s="27"/>
      <c r="J29" s="71">
        <f>MIN(F29:I29)</f>
        <v>96000</v>
      </c>
      <c r="K29" s="52">
        <f>TRUNC(J29*K28)</f>
        <v>76800</v>
      </c>
      <c r="L29" s="53" t="s">
        <v>504</v>
      </c>
      <c r="M29" s="53"/>
      <c r="N29" s="53"/>
      <c r="O29" s="53"/>
      <c r="P29" s="114"/>
      <c r="Q29" s="118"/>
      <c r="R29" s="114"/>
      <c r="S29" s="114">
        <f>SUM(K29:R29)</f>
        <v>76800</v>
      </c>
      <c r="T29" s="122"/>
      <c r="U29" s="28"/>
      <c r="V29" s="135"/>
      <c r="W29" s="135"/>
      <c r="X29" s="135"/>
      <c r="Y29" s="135"/>
    </row>
    <row r="30" spans="2:25" ht="17.25" customHeight="1">
      <c r="B30" s="40"/>
      <c r="C30" s="77" t="str">
        <f>空･換集計拾書!C17</f>
        <v xml:space="preserve"> ACP-3</v>
      </c>
      <c r="D30" s="77" t="str">
        <f>空･換集計拾書!D17</f>
        <v xml:space="preserve"> 室外ﾕﾆｯﾄ</v>
      </c>
      <c r="E30" s="39"/>
      <c r="F30" s="54"/>
      <c r="G30" s="55"/>
      <c r="H30" s="72"/>
      <c r="I30" s="54"/>
      <c r="J30" s="139" t="s">
        <v>499</v>
      </c>
      <c r="K30" s="48">
        <v>0.45</v>
      </c>
      <c r="L30" s="43"/>
      <c r="M30" s="115"/>
      <c r="N30" s="125"/>
      <c r="O30" s="115"/>
      <c r="P30" s="119">
        <v>0.18</v>
      </c>
      <c r="Q30" s="120">
        <v>0.4</v>
      </c>
      <c r="R30" s="117">
        <f>$S$7</f>
        <v>19140</v>
      </c>
      <c r="S30" s="134"/>
      <c r="T30" s="121"/>
      <c r="U30" s="28"/>
      <c r="V30" s="135"/>
      <c r="W30" s="135"/>
      <c r="X30" s="135"/>
      <c r="Y30" s="135"/>
    </row>
    <row r="31" spans="2:25" ht="17.25" customHeight="1">
      <c r="B31" s="42"/>
      <c r="C31" s="56" t="str">
        <f>空･換集計拾書!C18</f>
        <v xml:space="preserve"> 空冷式ﾊﾟｯｹｰｼﾞ</v>
      </c>
      <c r="D31" s="410" t="str">
        <f>空･換集計拾書!D18</f>
        <v xml:space="preserve"> 冷房能力： 2.5kW(0.5～3.6)kW</v>
      </c>
      <c r="E31" s="51"/>
      <c r="F31" s="71"/>
      <c r="G31" s="71"/>
      <c r="H31" s="333"/>
      <c r="I31" s="140"/>
      <c r="J31" s="71">
        <f>空調比較表!H88</f>
        <v>451000</v>
      </c>
      <c r="K31" s="71">
        <f>TRUNC(J31*K30)</f>
        <v>202950</v>
      </c>
      <c r="L31" s="53" t="s">
        <v>505</v>
      </c>
      <c r="M31" s="53"/>
      <c r="N31" s="116"/>
      <c r="O31" s="116"/>
      <c r="P31" s="114">
        <f>TRUNC(P30*R31)</f>
        <v>1378</v>
      </c>
      <c r="Q31" s="118" t="str">
        <f>$O$7</f>
        <v xml:space="preserve"> 設備機械工</v>
      </c>
      <c r="R31" s="114">
        <f>TRUNC(Q30*R30)</f>
        <v>7656</v>
      </c>
      <c r="S31" s="114">
        <f>SUM(K31:R31)</f>
        <v>211984</v>
      </c>
      <c r="T31" s="122" t="s">
        <v>506</v>
      </c>
      <c r="U31" s="28"/>
      <c r="V31" s="135"/>
      <c r="W31" s="135"/>
      <c r="X31" s="135"/>
      <c r="Y31" s="135"/>
    </row>
    <row r="32" spans="2:25" ht="17.25" customHeight="1">
      <c r="B32" s="40"/>
      <c r="C32" s="77"/>
      <c r="D32" s="77"/>
      <c r="E32" s="39"/>
      <c r="F32" s="54"/>
      <c r="G32" s="55"/>
      <c r="H32" s="72"/>
      <c r="I32" s="44"/>
      <c r="J32" s="139" t="s">
        <v>499</v>
      </c>
      <c r="K32" s="48">
        <v>0.45</v>
      </c>
      <c r="L32" s="43"/>
      <c r="M32" s="43"/>
      <c r="N32" s="49"/>
      <c r="O32" s="43"/>
      <c r="P32" s="119"/>
      <c r="Q32" s="120"/>
      <c r="R32" s="117"/>
      <c r="S32" s="113"/>
      <c r="T32" s="121"/>
      <c r="U32" s="28"/>
      <c r="V32" s="135"/>
      <c r="W32" s="135"/>
      <c r="X32" s="135"/>
      <c r="Y32" s="135"/>
    </row>
    <row r="33" spans="2:25" ht="17.25" customHeight="1">
      <c r="B33" s="42"/>
      <c r="C33" s="56" t="s">
        <v>502</v>
      </c>
      <c r="D33" s="56"/>
      <c r="E33" s="51"/>
      <c r="F33" s="71"/>
      <c r="G33" s="71"/>
      <c r="H33" s="312"/>
      <c r="I33" s="27"/>
      <c r="J33" s="71">
        <f>空調比較表!I110</f>
        <v>17000</v>
      </c>
      <c r="K33" s="71">
        <f>TRUNC(J33*K32)</f>
        <v>7650</v>
      </c>
      <c r="L33" s="53"/>
      <c r="M33" s="53"/>
      <c r="N33" s="53"/>
      <c r="O33" s="53"/>
      <c r="P33" s="114"/>
      <c r="Q33" s="118"/>
      <c r="R33" s="114"/>
      <c r="S33" s="114">
        <f>SUM(K33:R33)</f>
        <v>7650</v>
      </c>
      <c r="T33" s="122"/>
      <c r="U33" s="28"/>
      <c r="V33" s="135"/>
      <c r="W33" s="135"/>
      <c r="X33" s="135"/>
      <c r="Y33" s="135"/>
    </row>
    <row r="34" spans="2:25" ht="17.25" customHeight="1">
      <c r="B34" s="40"/>
      <c r="C34" s="77"/>
      <c r="D34" s="77"/>
      <c r="E34" s="39"/>
      <c r="F34" s="54"/>
      <c r="G34" s="55"/>
      <c r="H34" s="72"/>
      <c r="I34" s="54"/>
      <c r="J34" s="139"/>
      <c r="K34" s="48"/>
      <c r="L34" s="43"/>
      <c r="M34" s="115"/>
      <c r="N34" s="125"/>
      <c r="O34" s="115"/>
      <c r="P34" s="119"/>
      <c r="Q34" s="120"/>
      <c r="R34" s="117"/>
      <c r="S34" s="134"/>
      <c r="T34" s="121"/>
      <c r="U34" s="28"/>
      <c r="V34" s="135"/>
      <c r="W34" s="135"/>
      <c r="X34" s="135"/>
      <c r="Y34" s="135"/>
    </row>
    <row r="35" spans="2:25" ht="17.25" customHeight="1">
      <c r="B35" s="42">
        <v>6</v>
      </c>
      <c r="C35" s="56"/>
      <c r="D35" s="262" t="s">
        <v>45</v>
      </c>
      <c r="E35" s="51">
        <f>IF(S35&gt;0,IF(S35&lt;10000,ROUND(S35,-1),ROUND(S35,-3)),"")</f>
        <v>220000</v>
      </c>
      <c r="F35" s="71"/>
      <c r="G35" s="71"/>
      <c r="H35" s="333"/>
      <c r="I35" s="140"/>
      <c r="J35" s="71"/>
      <c r="K35" s="71"/>
      <c r="L35" s="53"/>
      <c r="M35" s="53"/>
      <c r="N35" s="116"/>
      <c r="O35" s="116"/>
      <c r="P35" s="114"/>
      <c r="Q35" s="118"/>
      <c r="R35" s="114"/>
      <c r="S35" s="114">
        <f>SUM(S30:S33)</f>
        <v>219634</v>
      </c>
      <c r="T35" s="122"/>
      <c r="U35" s="28"/>
      <c r="V35" s="135"/>
      <c r="W35" s="135"/>
      <c r="X35" s="135"/>
      <c r="Y35" s="135"/>
    </row>
    <row r="36" spans="2:25" ht="17.25" customHeight="1">
      <c r="B36" s="40"/>
      <c r="C36" s="77"/>
      <c r="D36" s="77" t="str">
        <f>空･換集計拾書!D19</f>
        <v xml:space="preserve"> 室外ﾕﾆｯﾄ</v>
      </c>
      <c r="E36" s="39"/>
      <c r="F36" s="55" t="s">
        <v>243</v>
      </c>
      <c r="G36" s="72" t="s">
        <v>503</v>
      </c>
      <c r="H36" s="72"/>
      <c r="I36" s="44"/>
      <c r="J36" s="139"/>
      <c r="K36" s="48">
        <v>0.8</v>
      </c>
      <c r="L36" s="43"/>
      <c r="M36" s="43"/>
      <c r="N36" s="49"/>
      <c r="O36" s="43"/>
      <c r="P36" s="119"/>
      <c r="Q36" s="120"/>
      <c r="R36" s="117"/>
      <c r="S36" s="113"/>
      <c r="T36" s="121"/>
      <c r="U36" s="28"/>
      <c r="V36" s="135"/>
      <c r="W36" s="135"/>
      <c r="X36" s="135"/>
      <c r="Y36" s="135"/>
    </row>
    <row r="37" spans="2:25" ht="17.25" customHeight="1">
      <c r="B37" s="42">
        <v>7</v>
      </c>
      <c r="C37" s="553" t="str">
        <f>空･換集計拾書!C20</f>
        <v xml:space="preserve"> 同上防錆処理</v>
      </c>
      <c r="D37" s="410" t="str">
        <f>空･換集計拾書!D20</f>
        <v xml:space="preserve"> 冷房能力： 2.5kW(0.5～3.6)kW</v>
      </c>
      <c r="E37" s="51">
        <f>IF(S37&gt;0,IF(S37&lt;10000,ROUND(S37,-1),ROUND(S37,-3)),"")</f>
        <v>70000</v>
      </c>
      <c r="F37" s="71">
        <v>88000</v>
      </c>
      <c r="G37" s="71">
        <v>96000</v>
      </c>
      <c r="H37" s="312"/>
      <c r="I37" s="27"/>
      <c r="J37" s="71">
        <f>MIN(F37:I37)</f>
        <v>88000</v>
      </c>
      <c r="K37" s="52">
        <f>TRUNC(J37*K36)</f>
        <v>70400</v>
      </c>
      <c r="L37" s="53" t="s">
        <v>251</v>
      </c>
      <c r="M37" s="53"/>
      <c r="N37" s="53"/>
      <c r="O37" s="53"/>
      <c r="P37" s="114"/>
      <c r="Q37" s="118"/>
      <c r="R37" s="114"/>
      <c r="S37" s="114">
        <f>SUM(K37:R37)</f>
        <v>70400</v>
      </c>
      <c r="T37" s="122"/>
      <c r="U37" s="28"/>
      <c r="V37" s="135"/>
      <c r="W37" s="135"/>
      <c r="X37" s="135"/>
      <c r="Y37" s="135"/>
    </row>
    <row r="38" spans="2:25" ht="17.25" customHeight="1">
      <c r="B38" s="40"/>
      <c r="C38" s="77"/>
      <c r="D38" s="77" t="str">
        <f>空･換集計拾書!D21</f>
        <v xml:space="preserve"> ON/OFFｺﾝﾄﾛｰﾗｰ</v>
      </c>
      <c r="E38" s="39"/>
      <c r="F38" s="144"/>
      <c r="G38" s="144"/>
      <c r="H38" s="144"/>
      <c r="I38" s="54"/>
      <c r="J38" s="139" t="s">
        <v>499</v>
      </c>
      <c r="K38" s="48">
        <v>0.45</v>
      </c>
      <c r="L38" s="43"/>
      <c r="M38" s="115"/>
      <c r="N38" s="125"/>
      <c r="O38" s="115"/>
      <c r="P38" s="50">
        <v>0.18</v>
      </c>
      <c r="Q38" s="48">
        <v>0.3</v>
      </c>
      <c r="R38" s="132">
        <f>$S$3</f>
        <v>16280.000000000002</v>
      </c>
      <c r="S38" s="39"/>
      <c r="T38" s="74"/>
      <c r="U38" s="28"/>
      <c r="V38" s="135"/>
      <c r="W38" s="135"/>
      <c r="X38" s="135"/>
      <c r="Y38" s="135"/>
    </row>
    <row r="39" spans="2:25" ht="17.25" customHeight="1">
      <c r="B39" s="42">
        <v>8</v>
      </c>
      <c r="C39" s="56" t="str">
        <f>空･換集計拾書!C22</f>
        <v xml:space="preserve"> (R-1)集中ｺﾝﾄﾛｰﾗｰ</v>
      </c>
      <c r="D39" s="410" t="str">
        <f>空･換集計拾書!D22</f>
        <v xml:space="preserve"> 運転/停止・温度設定制御管理</v>
      </c>
      <c r="E39" s="51">
        <f>IF(S39&gt;0,IF(S39&lt;10000,ROUND(S39,-1),ROUND(S39,-2)),"")</f>
        <v>55300</v>
      </c>
      <c r="F39" s="71"/>
      <c r="G39" s="71"/>
      <c r="H39" s="71"/>
      <c r="I39" s="140"/>
      <c r="J39" s="71">
        <f>空調比較表!I128</f>
        <v>110000</v>
      </c>
      <c r="K39" s="52">
        <f>TRUNC(J39*K38)</f>
        <v>49500</v>
      </c>
      <c r="L39" s="53" t="s">
        <v>92</v>
      </c>
      <c r="M39" s="53"/>
      <c r="N39" s="116"/>
      <c r="O39" s="116"/>
      <c r="P39" s="52">
        <f>TRUNC(P38*R39)</f>
        <v>879</v>
      </c>
      <c r="Q39" s="133" t="str">
        <f>$O$3</f>
        <v xml:space="preserve"> 電　　　工</v>
      </c>
      <c r="R39" s="52">
        <f>TRUNC(Q38*R38)</f>
        <v>4884</v>
      </c>
      <c r="S39" s="52">
        <f>SUM(K39:R39)</f>
        <v>55263</v>
      </c>
      <c r="T39" s="73" t="s">
        <v>536</v>
      </c>
      <c r="U39" s="28"/>
      <c r="V39" s="135"/>
      <c r="W39" s="135"/>
      <c r="X39" s="135"/>
      <c r="Y39" s="135"/>
    </row>
    <row r="40" spans="2:25" ht="17.25" customHeight="1">
      <c r="B40" s="40"/>
      <c r="C40" s="77"/>
      <c r="D40" s="77"/>
      <c r="E40" s="39"/>
      <c r="F40" s="144"/>
      <c r="G40" s="144"/>
      <c r="H40" s="144"/>
      <c r="I40" s="54"/>
      <c r="J40" s="139" t="s">
        <v>499</v>
      </c>
      <c r="K40" s="48">
        <v>0.45</v>
      </c>
      <c r="L40" s="43"/>
      <c r="M40" s="115"/>
      <c r="N40" s="125"/>
      <c r="O40" s="115"/>
      <c r="P40" s="50">
        <v>0.18</v>
      </c>
      <c r="Q40" s="48">
        <v>0.3</v>
      </c>
      <c r="R40" s="132">
        <f>$S$3</f>
        <v>16280.000000000002</v>
      </c>
      <c r="S40" s="39"/>
      <c r="T40" s="74"/>
      <c r="U40" s="28"/>
      <c r="V40" s="135"/>
      <c r="W40" s="135"/>
      <c r="X40" s="135"/>
      <c r="Y40" s="135"/>
    </row>
    <row r="41" spans="2:25" ht="17.25" customHeight="1">
      <c r="B41" s="42">
        <v>9</v>
      </c>
      <c r="C41" s="410" t="str">
        <f>空･換集計拾書!C24</f>
        <v xml:space="preserve"> ﾜｲﾔｰﾄﾞﾘﾓｺﾝｰ（室内機用）</v>
      </c>
      <c r="D41" s="56"/>
      <c r="E41" s="51">
        <f>IF(S41&gt;0,IF(S41&lt;10000,ROUND(S41,-1),ROUND(S41,-2)),"")</f>
        <v>14800</v>
      </c>
      <c r="F41" s="71"/>
      <c r="G41" s="71"/>
      <c r="H41" s="71"/>
      <c r="I41" s="140"/>
      <c r="J41" s="71">
        <f>空調比較表!I130</f>
        <v>20000</v>
      </c>
      <c r="K41" s="52">
        <f>TRUNC(J41*K40)</f>
        <v>9000</v>
      </c>
      <c r="L41" s="53" t="s">
        <v>92</v>
      </c>
      <c r="M41" s="53"/>
      <c r="N41" s="116"/>
      <c r="O41" s="116"/>
      <c r="P41" s="52">
        <f>TRUNC(P40*R41)</f>
        <v>879</v>
      </c>
      <c r="Q41" s="133" t="str">
        <f>$O$3</f>
        <v xml:space="preserve"> 電　　　工</v>
      </c>
      <c r="R41" s="52">
        <f>TRUNC(Q40*R40)</f>
        <v>4884</v>
      </c>
      <c r="S41" s="52">
        <f>SUM(K41:R41)</f>
        <v>14763</v>
      </c>
      <c r="T41" s="73" t="s">
        <v>536</v>
      </c>
      <c r="U41" s="28"/>
      <c r="V41" s="135"/>
      <c r="W41" s="135"/>
      <c r="X41" s="135"/>
      <c r="Y41" s="135"/>
    </row>
    <row r="42" spans="2:25" ht="17.25" customHeight="1">
      <c r="B42" s="40"/>
      <c r="C42" s="77"/>
      <c r="D42" s="77"/>
      <c r="E42" s="39"/>
      <c r="F42" s="144" t="s">
        <v>357</v>
      </c>
      <c r="G42" s="144" t="s">
        <v>241</v>
      </c>
      <c r="H42" s="44"/>
      <c r="I42" s="144"/>
      <c r="J42" s="124" t="s">
        <v>100</v>
      </c>
      <c r="K42" s="48">
        <v>1</v>
      </c>
      <c r="L42" s="43"/>
      <c r="M42" s="43"/>
      <c r="N42" s="49"/>
      <c r="O42" s="43"/>
      <c r="P42" s="50"/>
      <c r="Q42" s="48"/>
      <c r="R42" s="108"/>
      <c r="S42" s="39"/>
      <c r="T42" s="147"/>
      <c r="U42" s="28"/>
      <c r="V42" s="135"/>
      <c r="W42" s="135"/>
      <c r="X42" s="135"/>
      <c r="Y42" s="135"/>
    </row>
    <row r="43" spans="2:25" ht="17.25" customHeight="1">
      <c r="B43" s="42">
        <v>10</v>
      </c>
      <c r="C43" s="56" t="str">
        <f>空･換集計拾書!C47</f>
        <v xml:space="preserve"> 冷媒管</v>
      </c>
      <c r="D43" s="410" t="str">
        <f>空･換集計拾書!D47</f>
        <v xml:space="preserve"> 屋内一般　φ12.7＋φ 6.35</v>
      </c>
      <c r="E43" s="51">
        <f>IF(S43&gt;0,IF(S43&lt;10000,ROUND(S43,-1),ROUND(S43,-1)),"")</f>
        <v>4530</v>
      </c>
      <c r="F43" s="52">
        <f>空・換代価表!H196</f>
        <v>3170</v>
      </c>
      <c r="G43" s="52">
        <f>空・換代価表!H118</f>
        <v>1360</v>
      </c>
      <c r="H43" s="145"/>
      <c r="I43" s="146"/>
      <c r="J43" s="71">
        <f>SUM(F43:I43)</f>
        <v>4530</v>
      </c>
      <c r="K43" s="52">
        <f>TRUNC(J43*K42)</f>
        <v>4530</v>
      </c>
      <c r="L43" s="53"/>
      <c r="M43" s="53"/>
      <c r="N43" s="53"/>
      <c r="O43" s="53"/>
      <c r="P43" s="52"/>
      <c r="Q43" s="126"/>
      <c r="R43" s="52"/>
      <c r="S43" s="52">
        <f>SUM(K43:R43)</f>
        <v>4530</v>
      </c>
      <c r="T43" s="148"/>
      <c r="U43" s="28"/>
      <c r="V43" s="135"/>
      <c r="W43" s="135"/>
      <c r="X43" s="135"/>
      <c r="Y43" s="135"/>
    </row>
    <row r="44" spans="2:25" ht="17.25" customHeight="1">
      <c r="B44" s="40"/>
      <c r="C44" s="77"/>
      <c r="D44" s="77"/>
      <c r="E44" s="39"/>
      <c r="F44" s="144" t="s">
        <v>360</v>
      </c>
      <c r="G44" s="144" t="s">
        <v>242</v>
      </c>
      <c r="H44" s="44"/>
      <c r="I44" s="144"/>
      <c r="J44" s="124" t="s">
        <v>100</v>
      </c>
      <c r="K44" s="48">
        <v>1</v>
      </c>
      <c r="L44" s="43"/>
      <c r="M44" s="43"/>
      <c r="N44" s="49"/>
      <c r="O44" s="43"/>
      <c r="P44" s="50"/>
      <c r="Q44" s="48"/>
      <c r="R44" s="108"/>
      <c r="S44" s="39"/>
      <c r="T44" s="147"/>
      <c r="U44" s="28"/>
      <c r="V44" s="135"/>
      <c r="W44" s="135"/>
      <c r="X44" s="135"/>
      <c r="Y44" s="135"/>
    </row>
    <row r="45" spans="2:25" ht="17.25" customHeight="1">
      <c r="B45" s="42">
        <v>11</v>
      </c>
      <c r="C45" s="56" t="str">
        <f>空･換集計拾書!C49</f>
        <v xml:space="preserve"> 　　〃</v>
      </c>
      <c r="D45" s="410" t="str">
        <f>空･換集計拾書!D49</f>
        <v xml:space="preserve"> 　　　〃　　φ15.9＋φ 9.52</v>
      </c>
      <c r="E45" s="51">
        <f>IF(S45&gt;0,IF(S45&lt;10000,ROUND(S45,-1),ROUND(S45,-1)),"")</f>
        <v>5850</v>
      </c>
      <c r="F45" s="52">
        <f>空・換代価表!H235</f>
        <v>3990</v>
      </c>
      <c r="G45" s="52">
        <f>空・換代価表!H157</f>
        <v>1860</v>
      </c>
      <c r="H45" s="145"/>
      <c r="I45" s="146"/>
      <c r="J45" s="71">
        <f>SUM(F45:I45)</f>
        <v>5850</v>
      </c>
      <c r="K45" s="52">
        <f>TRUNC(J45*K44)</f>
        <v>5850</v>
      </c>
      <c r="L45" s="53"/>
      <c r="M45" s="53"/>
      <c r="N45" s="53"/>
      <c r="O45" s="53"/>
      <c r="P45" s="52"/>
      <c r="Q45" s="126"/>
      <c r="R45" s="52"/>
      <c r="S45" s="52">
        <f>SUM(K45:R45)</f>
        <v>5850</v>
      </c>
      <c r="T45" s="148"/>
      <c r="U45" s="28"/>
      <c r="V45" s="135"/>
      <c r="W45" s="135"/>
      <c r="X45" s="135"/>
      <c r="Y45" s="135"/>
    </row>
    <row r="46" spans="2:25" ht="17.25" customHeight="1">
      <c r="B46" s="40"/>
      <c r="C46" s="77"/>
      <c r="D46" s="77"/>
      <c r="E46" s="39"/>
      <c r="F46" s="144" t="s">
        <v>361</v>
      </c>
      <c r="G46" s="144" t="s">
        <v>242</v>
      </c>
      <c r="H46" s="144"/>
      <c r="I46" s="144"/>
      <c r="J46" s="124" t="s">
        <v>101</v>
      </c>
      <c r="K46" s="48">
        <v>1</v>
      </c>
      <c r="L46" s="115"/>
      <c r="M46" s="49"/>
      <c r="N46" s="43"/>
      <c r="O46" s="50"/>
      <c r="P46" s="48"/>
      <c r="Q46" s="48"/>
      <c r="R46" s="108"/>
      <c r="S46" s="39"/>
      <c r="T46" s="147"/>
      <c r="U46" s="28"/>
      <c r="V46" s="135"/>
      <c r="W46" s="135"/>
      <c r="X46" s="135"/>
      <c r="Y46" s="135"/>
    </row>
    <row r="47" spans="2:25" ht="17.25" customHeight="1">
      <c r="B47" s="42">
        <v>12</v>
      </c>
      <c r="C47" s="56" t="str">
        <f>空･換集計拾書!C51</f>
        <v xml:space="preserve"> 　　〃</v>
      </c>
      <c r="D47" s="410" t="str">
        <f>空･換集計拾書!D51</f>
        <v xml:space="preserve"> 　　　〃　　φ22.2＋φ 9.52</v>
      </c>
      <c r="E47" s="51">
        <f>IF(S47&gt;0,IF(S47&lt;10000,ROUND(S47,-1),ROUND(S47,-1)),"")</f>
        <v>7380</v>
      </c>
      <c r="F47" s="52">
        <f>空・換代価表!H274</f>
        <v>5520</v>
      </c>
      <c r="G47" s="52">
        <f>空・換代価表!H157</f>
        <v>1860</v>
      </c>
      <c r="H47" s="145"/>
      <c r="I47" s="146"/>
      <c r="J47" s="52">
        <f>SUM(F47:I47)</f>
        <v>7380</v>
      </c>
      <c r="K47" s="52">
        <f>TRUNC(J47*K46)</f>
        <v>7380</v>
      </c>
      <c r="L47" s="53"/>
      <c r="M47" s="53"/>
      <c r="N47" s="53"/>
      <c r="O47" s="52"/>
      <c r="P47" s="126"/>
      <c r="Q47" s="126"/>
      <c r="R47" s="52"/>
      <c r="S47" s="52">
        <f>SUM(K47:R47)</f>
        <v>7380</v>
      </c>
      <c r="T47" s="148"/>
      <c r="U47" s="28"/>
      <c r="V47" s="135"/>
      <c r="W47" s="135"/>
      <c r="X47" s="135"/>
      <c r="Y47" s="135"/>
    </row>
    <row r="48" spans="2:25" ht="17.25" customHeight="1">
      <c r="B48" s="40"/>
      <c r="C48" s="77"/>
      <c r="D48" s="77"/>
      <c r="E48" s="39"/>
      <c r="F48" s="144" t="s">
        <v>357</v>
      </c>
      <c r="G48" s="144" t="s">
        <v>241</v>
      </c>
      <c r="H48" s="144" t="s">
        <v>362</v>
      </c>
      <c r="I48" s="144"/>
      <c r="J48" s="124" t="s">
        <v>101</v>
      </c>
      <c r="K48" s="48">
        <v>1</v>
      </c>
      <c r="L48" s="115"/>
      <c r="M48" s="49"/>
      <c r="N48" s="43"/>
      <c r="O48" s="50"/>
      <c r="P48" s="48"/>
      <c r="Q48" s="48"/>
      <c r="R48" s="108"/>
      <c r="S48" s="39"/>
      <c r="T48" s="147"/>
      <c r="U48" s="28"/>
      <c r="V48" s="135"/>
      <c r="W48" s="135"/>
      <c r="X48" s="135"/>
      <c r="Y48" s="135"/>
    </row>
    <row r="49" spans="2:25" ht="17.25" customHeight="1">
      <c r="B49" s="42">
        <v>13</v>
      </c>
      <c r="C49" s="56" t="str">
        <f>空･換集計拾書!C53</f>
        <v xml:space="preserve"> 冷媒管</v>
      </c>
      <c r="D49" s="410" t="str">
        <f>空･換集計拾書!D53</f>
        <v xml:space="preserve"> 屋外架空　φ12.7＋φ6.35</v>
      </c>
      <c r="E49" s="51">
        <f>IF(S49&gt;0,IF(S49&lt;10000,ROUND(S49,-1),ROUND(S49,-1)),"")</f>
        <v>7220</v>
      </c>
      <c r="F49" s="52">
        <f>空・換代価表!H196</f>
        <v>3170</v>
      </c>
      <c r="G49" s="52">
        <f>空・換代価表!H118</f>
        <v>1360</v>
      </c>
      <c r="H49" s="145">
        <f>空・換代価表!H40</f>
        <v>2690</v>
      </c>
      <c r="I49" s="146"/>
      <c r="J49" s="52">
        <f>SUM(F49:I49)</f>
        <v>7220</v>
      </c>
      <c r="K49" s="52">
        <f>TRUNC(J49*K48)</f>
        <v>7220</v>
      </c>
      <c r="L49" s="53"/>
      <c r="M49" s="53"/>
      <c r="N49" s="53"/>
      <c r="O49" s="52"/>
      <c r="P49" s="126"/>
      <c r="Q49" s="126"/>
      <c r="R49" s="52"/>
      <c r="S49" s="52">
        <f>SUM(K49:R49)</f>
        <v>7220</v>
      </c>
      <c r="T49" s="148"/>
      <c r="U49" s="28"/>
      <c r="V49" s="135"/>
      <c r="W49" s="135"/>
      <c r="X49" s="135"/>
      <c r="Y49" s="135"/>
    </row>
    <row r="50" spans="2:25" ht="17.25" customHeight="1">
      <c r="B50" s="40"/>
      <c r="C50" s="77"/>
      <c r="D50" s="77"/>
      <c r="E50" s="39"/>
      <c r="F50" s="144" t="s">
        <v>361</v>
      </c>
      <c r="G50" s="144" t="s">
        <v>242</v>
      </c>
      <c r="H50" s="144" t="s">
        <v>240</v>
      </c>
      <c r="I50" s="144"/>
      <c r="J50" s="124" t="s">
        <v>101</v>
      </c>
      <c r="K50" s="48">
        <v>1</v>
      </c>
      <c r="L50" s="115"/>
      <c r="M50" s="49"/>
      <c r="N50" s="43"/>
      <c r="O50" s="50"/>
      <c r="P50" s="48"/>
      <c r="Q50" s="48"/>
      <c r="R50" s="108"/>
      <c r="S50" s="39"/>
      <c r="T50" s="147"/>
      <c r="U50" s="28"/>
      <c r="V50" s="135"/>
      <c r="W50" s="135"/>
      <c r="X50" s="135"/>
      <c r="Y50" s="135"/>
    </row>
    <row r="51" spans="2:25" ht="17.25" customHeight="1">
      <c r="B51" s="42">
        <v>14</v>
      </c>
      <c r="C51" s="56" t="str">
        <f>空･換集計拾書!C55</f>
        <v xml:space="preserve"> 　　〃</v>
      </c>
      <c r="D51" s="410" t="str">
        <f>空･換集計拾書!D55</f>
        <v xml:space="preserve"> 　　　〃　　φ22.2＋φ 9.52</v>
      </c>
      <c r="E51" s="51">
        <f>IF(S51&gt;0,IF(S51&lt;10000,ROUND(S51,-1),ROUND(S51,-2)),"")</f>
        <v>10400</v>
      </c>
      <c r="F51" s="52">
        <f>空・換代価表!H274</f>
        <v>5520</v>
      </c>
      <c r="G51" s="52">
        <f>空・換代価表!H157</f>
        <v>1860</v>
      </c>
      <c r="H51" s="145">
        <f>空・換代価表!H79</f>
        <v>3010</v>
      </c>
      <c r="I51" s="146"/>
      <c r="J51" s="52">
        <f>SUM(F51:I51)</f>
        <v>10390</v>
      </c>
      <c r="K51" s="52">
        <f>TRUNC(J51*K50)</f>
        <v>10390</v>
      </c>
      <c r="L51" s="53"/>
      <c r="M51" s="53"/>
      <c r="N51" s="53"/>
      <c r="O51" s="52"/>
      <c r="P51" s="126"/>
      <c r="Q51" s="126"/>
      <c r="R51" s="52"/>
      <c r="S51" s="52">
        <f>SUM(K51:R51)</f>
        <v>10390</v>
      </c>
      <c r="T51" s="148"/>
      <c r="U51" s="28"/>
      <c r="V51" s="135"/>
      <c r="W51" s="135"/>
      <c r="X51" s="135"/>
      <c r="Y51" s="135"/>
    </row>
    <row r="52" spans="2:25" ht="17.25" customHeight="1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</row>
    <row r="53" spans="2:25" ht="17.25" customHeight="1">
      <c r="B53" s="30" t="s">
        <v>159</v>
      </c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58"/>
      <c r="N53" s="66"/>
      <c r="O53" s="250" t="str">
        <f>O3</f>
        <v xml:space="preserve"> 電　　　工</v>
      </c>
      <c r="P53" s="66"/>
      <c r="Q53" s="75" t="str">
        <f>Q3</f>
        <v xml:space="preserve"> 14,800×1.1 =</v>
      </c>
      <c r="R53" s="66"/>
      <c r="S53" s="101">
        <f>S3</f>
        <v>16280.000000000002</v>
      </c>
      <c r="T53" s="67"/>
      <c r="U53" s="28"/>
    </row>
    <row r="54" spans="2:25" ht="17.25" customHeight="1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31"/>
      <c r="M54" s="32" t="s">
        <v>2</v>
      </c>
      <c r="N54" s="28"/>
      <c r="O54" s="102" t="str">
        <f>O4</f>
        <v xml:space="preserve"> 配  管  工</v>
      </c>
      <c r="P54" s="28"/>
      <c r="Q54" s="30" t="str">
        <f>Q4</f>
        <v xml:space="preserve"> 15,100×1.1 =</v>
      </c>
      <c r="R54" s="28"/>
      <c r="S54" s="103">
        <f>S4</f>
        <v>16610</v>
      </c>
      <c r="T54" s="68"/>
      <c r="U54" s="28"/>
    </row>
    <row r="55" spans="2:25" ht="17.25" customHeight="1">
      <c r="B55" s="28"/>
      <c r="C55" s="34" t="s">
        <v>4</v>
      </c>
      <c r="D55" s="35" t="str">
        <f>D5</f>
        <v>沖縄県立芸術大学美術棟空調設備改修工事</v>
      </c>
      <c r="E55" s="28"/>
      <c r="F55" s="28"/>
      <c r="G55" s="28"/>
      <c r="H55" s="28"/>
      <c r="I55" s="28"/>
      <c r="J55" s="36" t="str">
        <f>J5</f>
        <v>平成28年 　  2月</v>
      </c>
      <c r="K55" s="28"/>
      <c r="L55" s="28"/>
      <c r="M55" s="39"/>
      <c r="N55" s="28"/>
      <c r="O55" s="314" t="str">
        <f>O5</f>
        <v xml:space="preserve"> ダクト  工</v>
      </c>
      <c r="P55" s="28"/>
      <c r="Q55" s="30" t="str">
        <f>Q5</f>
        <v xml:space="preserve"> 14,300×1.1 =</v>
      </c>
      <c r="R55" s="28"/>
      <c r="S55" s="33">
        <f>S5</f>
        <v>15730.000000000002</v>
      </c>
      <c r="T55" s="68"/>
      <c r="U55" s="28"/>
    </row>
    <row r="56" spans="2:25" ht="17.25" customHeight="1">
      <c r="B56" s="28"/>
      <c r="C56" s="28"/>
      <c r="D56" s="28"/>
      <c r="E56" s="28"/>
      <c r="F56" s="28"/>
      <c r="G56" s="28"/>
      <c r="H56" s="28"/>
      <c r="I56" s="28"/>
      <c r="J56" s="37" t="str">
        <f>J6</f>
        <v>建設物価     2月号</v>
      </c>
      <c r="K56" s="28"/>
      <c r="L56" s="38"/>
      <c r="M56" s="69" t="str">
        <f>M6</f>
        <v xml:space="preserve"> (平成28年2月)</v>
      </c>
      <c r="N56" s="28"/>
      <c r="O56" s="104" t="str">
        <f>O6</f>
        <v xml:space="preserve"> 保  温  工</v>
      </c>
      <c r="P56" s="28"/>
      <c r="Q56" s="30" t="str">
        <f>Q6</f>
        <v xml:space="preserve"> 17,900×1.1 =</v>
      </c>
      <c r="R56" s="28"/>
      <c r="S56" s="105">
        <f>S6</f>
        <v>19690</v>
      </c>
      <c r="T56" s="68"/>
      <c r="U56" s="28"/>
    </row>
    <row r="57" spans="2:25" ht="17.25" customHeight="1">
      <c r="B57" s="28"/>
      <c r="C57" s="28"/>
      <c r="D57" s="28" t="str">
        <f>D7</f>
        <v>国土交通省積基 平成27年版</v>
      </c>
      <c r="E57" s="28"/>
      <c r="F57" s="28"/>
      <c r="G57" s="28"/>
      <c r="H57" s="57"/>
      <c r="I57" s="57"/>
      <c r="J57" s="37" t="str">
        <f>J7</f>
        <v>積算基準     2月号</v>
      </c>
      <c r="K57" s="28"/>
      <c r="L57" s="28"/>
      <c r="M57" s="53"/>
      <c r="N57" s="41"/>
      <c r="O57" s="106" t="str">
        <f>O7</f>
        <v xml:space="preserve"> 設備機械工</v>
      </c>
      <c r="P57" s="41"/>
      <c r="Q57" s="76" t="str">
        <f>Q7</f>
        <v xml:space="preserve"> 17,400×1.1 =</v>
      </c>
      <c r="R57" s="41"/>
      <c r="S57" s="107">
        <f>S7</f>
        <v>19140</v>
      </c>
      <c r="T57" s="70"/>
      <c r="U57" s="28"/>
    </row>
    <row r="58" spans="2:25" ht="17.25" customHeight="1">
      <c r="B58" s="58"/>
      <c r="C58" s="58"/>
      <c r="D58" s="58"/>
      <c r="E58" s="59" t="s">
        <v>7</v>
      </c>
      <c r="F58" s="1585" t="s">
        <v>36</v>
      </c>
      <c r="G58" s="1586"/>
      <c r="H58" s="1586"/>
      <c r="I58" s="1587"/>
      <c r="J58" s="59" t="s">
        <v>8</v>
      </c>
      <c r="K58" s="59" t="s">
        <v>9</v>
      </c>
      <c r="L58" s="59" t="s">
        <v>10</v>
      </c>
      <c r="M58" s="59" t="s">
        <v>11</v>
      </c>
      <c r="N58" s="59" t="s">
        <v>12</v>
      </c>
      <c r="O58" s="59" t="s">
        <v>13</v>
      </c>
      <c r="P58" s="59" t="s">
        <v>14</v>
      </c>
      <c r="Q58" s="60" t="s">
        <v>2</v>
      </c>
      <c r="R58" s="61"/>
      <c r="S58" s="58"/>
      <c r="T58" s="62" t="s">
        <v>15</v>
      </c>
      <c r="U58" s="28"/>
    </row>
    <row r="59" spans="2:25" ht="17.25" customHeight="1">
      <c r="B59" s="53"/>
      <c r="C59" s="42" t="s">
        <v>16</v>
      </c>
      <c r="D59" s="42" t="s">
        <v>17</v>
      </c>
      <c r="E59" s="42" t="s">
        <v>18</v>
      </c>
      <c r="F59" s="42" t="s">
        <v>8</v>
      </c>
      <c r="G59" s="42" t="s">
        <v>19</v>
      </c>
      <c r="H59" s="42" t="s">
        <v>20</v>
      </c>
      <c r="I59" s="42" t="s">
        <v>87</v>
      </c>
      <c r="J59" s="42" t="s">
        <v>21</v>
      </c>
      <c r="K59" s="42" t="s">
        <v>22</v>
      </c>
      <c r="L59" s="42" t="s">
        <v>23</v>
      </c>
      <c r="M59" s="42" t="s">
        <v>24</v>
      </c>
      <c r="N59" s="42" t="s">
        <v>25</v>
      </c>
      <c r="O59" s="42" t="s">
        <v>26</v>
      </c>
      <c r="P59" s="42" t="s">
        <v>27</v>
      </c>
      <c r="Q59" s="42" t="s">
        <v>28</v>
      </c>
      <c r="R59" s="42" t="s">
        <v>29</v>
      </c>
      <c r="S59" s="42" t="s">
        <v>30</v>
      </c>
      <c r="T59" s="63" t="s">
        <v>31</v>
      </c>
      <c r="U59" s="28"/>
      <c r="V59" s="137"/>
    </row>
    <row r="60" spans="2:25" ht="17.25" customHeight="1">
      <c r="B60" s="40"/>
      <c r="C60" s="39"/>
      <c r="D60" s="39"/>
      <c r="E60" s="39"/>
      <c r="F60" s="43"/>
      <c r="G60" s="43"/>
      <c r="H60" s="43"/>
      <c r="I60" s="43"/>
      <c r="J60" s="43"/>
      <c r="K60" s="44" t="s">
        <v>32</v>
      </c>
      <c r="L60" s="44" t="s">
        <v>32</v>
      </c>
      <c r="M60" s="44" t="s">
        <v>32</v>
      </c>
      <c r="N60" s="44" t="s">
        <v>32</v>
      </c>
      <c r="O60" s="44" t="s">
        <v>32</v>
      </c>
      <c r="P60" s="43"/>
      <c r="Q60" s="43"/>
      <c r="R60" s="43"/>
      <c r="S60" s="40" t="s">
        <v>33</v>
      </c>
      <c r="T60" s="64"/>
      <c r="U60" s="28"/>
      <c r="V60" s="137"/>
    </row>
    <row r="61" spans="2:25" ht="17.25" customHeight="1" thickBot="1">
      <c r="B61" s="47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6"/>
      <c r="S61" s="47" t="s">
        <v>34</v>
      </c>
      <c r="T61" s="65"/>
      <c r="U61" s="28"/>
      <c r="V61" s="138"/>
      <c r="W61" s="135"/>
      <c r="X61" s="135"/>
      <c r="Y61" s="136"/>
    </row>
    <row r="62" spans="2:25" ht="17.25" customHeight="1" thickTop="1">
      <c r="B62" s="40"/>
      <c r="C62" s="77" t="str">
        <f>空･換集計拾書!C85</f>
        <v xml:space="preserve"> HEX-2</v>
      </c>
      <c r="D62" s="77" t="str">
        <f>空･換集計拾書!D85</f>
        <v xml:space="preserve"> 天井埋込形</v>
      </c>
      <c r="E62" s="39"/>
      <c r="F62" s="144" t="s">
        <v>141</v>
      </c>
      <c r="G62" s="144" t="s">
        <v>139</v>
      </c>
      <c r="H62" s="44" t="s">
        <v>138</v>
      </c>
      <c r="I62" s="144"/>
      <c r="J62" s="124"/>
      <c r="K62" s="48">
        <v>0.6</v>
      </c>
      <c r="L62" s="43"/>
      <c r="M62" s="115"/>
      <c r="N62" s="125"/>
      <c r="O62" s="115"/>
      <c r="P62" s="119">
        <v>0.18</v>
      </c>
      <c r="Q62" s="120">
        <v>1.98</v>
      </c>
      <c r="R62" s="117">
        <f>$S$57</f>
        <v>19140</v>
      </c>
      <c r="S62" s="113"/>
      <c r="T62" s="147"/>
      <c r="U62" s="28"/>
      <c r="V62" s="135"/>
      <c r="W62" s="135"/>
      <c r="X62" s="135"/>
      <c r="Y62" s="135"/>
    </row>
    <row r="63" spans="2:25" ht="17.25" customHeight="1">
      <c r="B63" s="42">
        <v>1</v>
      </c>
      <c r="C63" s="56" t="str">
        <f>空･換集計拾書!C86</f>
        <v xml:space="preserve"> 全熱交換機</v>
      </c>
      <c r="D63" s="56" t="str">
        <f>空･換集計拾書!D86</f>
        <v xml:space="preserve"> 風量：900m3/h * 100pa</v>
      </c>
      <c r="E63" s="51">
        <f>IF(S63&gt;0,IF(S63&lt;10000,ROUND(S63,-1),ROUND(S63,-2)),"")</f>
        <v>397400</v>
      </c>
      <c r="F63" s="52">
        <v>788000</v>
      </c>
      <c r="G63" s="52">
        <v>793100</v>
      </c>
      <c r="H63" s="145">
        <v>587800</v>
      </c>
      <c r="I63" s="146"/>
      <c r="J63" s="52">
        <f>MIN(F63:I63)</f>
        <v>587800</v>
      </c>
      <c r="K63" s="52">
        <f>TRUNC(J63*K62)</f>
        <v>352680</v>
      </c>
      <c r="L63" s="53"/>
      <c r="M63" s="53"/>
      <c r="N63" s="116"/>
      <c r="O63" s="116"/>
      <c r="P63" s="114">
        <f>TRUNC(P62*R63)</f>
        <v>6821</v>
      </c>
      <c r="Q63" s="118" t="str">
        <f>$O$57</f>
        <v xml:space="preserve"> 設備機械工</v>
      </c>
      <c r="R63" s="114">
        <f>TRUNC(Q62*R62)</f>
        <v>37897</v>
      </c>
      <c r="S63" s="114">
        <f>SUM(K63:R63)</f>
        <v>397398</v>
      </c>
      <c r="T63" s="148" t="s">
        <v>369</v>
      </c>
      <c r="U63" s="28"/>
      <c r="V63" s="135"/>
      <c r="W63" s="135"/>
      <c r="X63" s="135"/>
      <c r="Y63" s="136"/>
    </row>
    <row r="64" spans="2:25" ht="17.25" customHeight="1">
      <c r="B64" s="40"/>
      <c r="C64" s="77" t="str">
        <f>空･換集計拾書!C87</f>
        <v xml:space="preserve"> HEX-5</v>
      </c>
      <c r="D64" s="77" t="str">
        <f>空･換集計拾書!D87</f>
        <v xml:space="preserve"> 天井埋込形</v>
      </c>
      <c r="E64" s="39"/>
      <c r="F64" s="144" t="s">
        <v>141</v>
      </c>
      <c r="G64" s="144" t="s">
        <v>139</v>
      </c>
      <c r="H64" s="44" t="s">
        <v>138</v>
      </c>
      <c r="I64" s="144"/>
      <c r="J64" s="124"/>
      <c r="K64" s="48">
        <v>0.6</v>
      </c>
      <c r="L64" s="43"/>
      <c r="M64" s="115"/>
      <c r="N64" s="125"/>
      <c r="O64" s="115"/>
      <c r="P64" s="119">
        <v>0.18</v>
      </c>
      <c r="Q64" s="120">
        <v>1.25</v>
      </c>
      <c r="R64" s="117">
        <f>$S$57</f>
        <v>19140</v>
      </c>
      <c r="S64" s="113"/>
      <c r="T64" s="147"/>
      <c r="U64" s="28"/>
      <c r="V64" s="135"/>
      <c r="W64" s="135"/>
      <c r="X64" s="135"/>
      <c r="Y64" s="135"/>
    </row>
    <row r="65" spans="2:25" ht="17.25" customHeight="1">
      <c r="B65" s="42">
        <v>2</v>
      </c>
      <c r="C65" s="56" t="str">
        <f>空･換集計拾書!C88</f>
        <v xml:space="preserve"> 全熱交換機</v>
      </c>
      <c r="D65" s="56" t="str">
        <f>空･換集計拾書!D88</f>
        <v xml:space="preserve"> 風量：150m3/h * 50pa</v>
      </c>
      <c r="E65" s="51">
        <f>IF(S65&gt;0,IF(S65&lt;10000,ROUND(S65,-1),ROUND(S65,-2)),"")</f>
        <v>159200</v>
      </c>
      <c r="F65" s="52">
        <v>309600</v>
      </c>
      <c r="G65" s="52">
        <v>218300</v>
      </c>
      <c r="H65" s="145">
        <v>221100</v>
      </c>
      <c r="I65" s="146"/>
      <c r="J65" s="52">
        <f>MIN(F65:I65)</f>
        <v>218300</v>
      </c>
      <c r="K65" s="52">
        <f>TRUNC(J65*K64)</f>
        <v>130980</v>
      </c>
      <c r="L65" s="53"/>
      <c r="M65" s="53"/>
      <c r="N65" s="116"/>
      <c r="O65" s="116"/>
      <c r="P65" s="114">
        <f>TRUNC(P64*R65)</f>
        <v>4306</v>
      </c>
      <c r="Q65" s="118" t="str">
        <f>$O$57</f>
        <v xml:space="preserve"> 設備機械工</v>
      </c>
      <c r="R65" s="114">
        <f>TRUNC(Q64*R64)</f>
        <v>23925</v>
      </c>
      <c r="S65" s="114">
        <f>SUM(K65:R65)</f>
        <v>159211</v>
      </c>
      <c r="T65" s="148" t="s">
        <v>369</v>
      </c>
      <c r="U65" s="28"/>
      <c r="V65" s="135"/>
      <c r="W65" s="135"/>
      <c r="X65" s="135"/>
      <c r="Y65" s="135"/>
    </row>
    <row r="66" spans="2:25" ht="17.25" customHeight="1">
      <c r="B66" s="40"/>
      <c r="C66" s="77" t="str">
        <f>空･換集計拾書!C89</f>
        <v xml:space="preserve"> FE-1</v>
      </c>
      <c r="D66" s="77" t="str">
        <f>空･換集計拾書!D89</f>
        <v xml:space="preserve"> 天井埋込形(低騒音ﾀｲﾌﾟ)</v>
      </c>
      <c r="E66" s="39"/>
      <c r="F66" s="144" t="s">
        <v>141</v>
      </c>
      <c r="G66" s="144" t="s">
        <v>139</v>
      </c>
      <c r="H66" s="44" t="s">
        <v>138</v>
      </c>
      <c r="I66" s="144"/>
      <c r="J66" s="124"/>
      <c r="K66" s="48">
        <v>0.6</v>
      </c>
      <c r="L66" s="43"/>
      <c r="M66" s="115"/>
      <c r="N66" s="125"/>
      <c r="O66" s="115"/>
      <c r="P66" s="119">
        <v>0.18</v>
      </c>
      <c r="Q66" s="120">
        <v>0.5</v>
      </c>
      <c r="R66" s="117">
        <f>$S$57</f>
        <v>19140</v>
      </c>
      <c r="S66" s="113"/>
      <c r="T66" s="147"/>
      <c r="U66" s="28"/>
      <c r="V66" s="135"/>
      <c r="W66" s="135"/>
      <c r="X66" s="135"/>
      <c r="Y66" s="135"/>
    </row>
    <row r="67" spans="2:25" ht="17.25" customHeight="1">
      <c r="B67" s="42">
        <v>3</v>
      </c>
      <c r="C67" s="56" t="str">
        <f>空･換集計拾書!C90</f>
        <v xml:space="preserve"> 排気ﾌｧﾝ</v>
      </c>
      <c r="D67" s="56" t="str">
        <f>空･換集計拾書!D90</f>
        <v xml:space="preserve"> 風量：80m3/h * 30pa</v>
      </c>
      <c r="E67" s="51">
        <f>IF(S67&gt;0,IF(S67&lt;10000,ROUND(S67,-1),ROUND(S67,-2)),"")</f>
        <v>25900</v>
      </c>
      <c r="F67" s="52">
        <v>29600</v>
      </c>
      <c r="G67" s="320" t="s">
        <v>542</v>
      </c>
      <c r="H67" s="145">
        <v>24400</v>
      </c>
      <c r="I67" s="146"/>
      <c r="J67" s="52">
        <f>MIN(F67:I67)</f>
        <v>24400</v>
      </c>
      <c r="K67" s="52">
        <f>TRUNC(J67*K66)</f>
        <v>14640</v>
      </c>
      <c r="L67" s="53"/>
      <c r="M67" s="53"/>
      <c r="N67" s="116"/>
      <c r="O67" s="116"/>
      <c r="P67" s="114">
        <f>TRUNC(P66*R67)</f>
        <v>1722</v>
      </c>
      <c r="Q67" s="118" t="str">
        <f>$O$57</f>
        <v xml:space="preserve"> 設備機械工</v>
      </c>
      <c r="R67" s="114">
        <f>TRUNC(Q66*R66)</f>
        <v>9570</v>
      </c>
      <c r="S67" s="114">
        <f>SUM(K67:R67)</f>
        <v>25932</v>
      </c>
      <c r="T67" s="148" t="s">
        <v>370</v>
      </c>
      <c r="U67" s="28"/>
      <c r="V67" s="135"/>
      <c r="W67" s="135"/>
      <c r="X67" s="135"/>
      <c r="Y67" s="136"/>
    </row>
    <row r="68" spans="2:25" ht="17.25" customHeight="1">
      <c r="B68" s="40"/>
      <c r="C68" s="77" t="str">
        <f>空･換集計拾書!C91</f>
        <v xml:space="preserve"> FE-2</v>
      </c>
      <c r="D68" s="77" t="str">
        <f>空･換集計拾書!D91</f>
        <v xml:space="preserve"> 天井埋込形(低騒音ﾀｲﾌﾟ)</v>
      </c>
      <c r="E68" s="39"/>
      <c r="F68" s="144" t="s">
        <v>141</v>
      </c>
      <c r="G68" s="144" t="s">
        <v>139</v>
      </c>
      <c r="H68" s="44" t="s">
        <v>138</v>
      </c>
      <c r="I68" s="144"/>
      <c r="J68" s="124"/>
      <c r="K68" s="48">
        <v>0.6</v>
      </c>
      <c r="L68" s="43"/>
      <c r="M68" s="115"/>
      <c r="N68" s="125"/>
      <c r="O68" s="115"/>
      <c r="P68" s="119">
        <v>0.18</v>
      </c>
      <c r="Q68" s="120">
        <v>0.5</v>
      </c>
      <c r="R68" s="117">
        <f>$S$57</f>
        <v>19140</v>
      </c>
      <c r="S68" s="113"/>
      <c r="T68" s="147"/>
      <c r="U68" s="28"/>
      <c r="V68" s="135"/>
      <c r="W68" s="135"/>
      <c r="X68" s="135"/>
      <c r="Y68" s="135"/>
    </row>
    <row r="69" spans="2:25" ht="17.25" customHeight="1">
      <c r="B69" s="42">
        <v>4</v>
      </c>
      <c r="C69" s="56" t="str">
        <f>空･換集計拾書!C92</f>
        <v xml:space="preserve"> 排気ﾌｧﾝ</v>
      </c>
      <c r="D69" s="56" t="str">
        <f>空･換集計拾書!D92</f>
        <v xml:space="preserve"> 風量：160m3/h * 30pa</v>
      </c>
      <c r="E69" s="51">
        <f>IF(S69&gt;0,IF(S69&lt;10000,ROUND(S69,-1),ROUND(S69,-2)),"")</f>
        <v>29400</v>
      </c>
      <c r="F69" s="52">
        <v>31800</v>
      </c>
      <c r="G69" s="320" t="s">
        <v>542</v>
      </c>
      <c r="H69" s="145">
        <v>30200</v>
      </c>
      <c r="I69" s="146"/>
      <c r="J69" s="52">
        <f>MIN(F69:I69)</f>
        <v>30200</v>
      </c>
      <c r="K69" s="52">
        <f>TRUNC(J69*K68)</f>
        <v>18120</v>
      </c>
      <c r="L69" s="53"/>
      <c r="M69" s="53"/>
      <c r="N69" s="116"/>
      <c r="O69" s="116"/>
      <c r="P69" s="114">
        <f>TRUNC(P68*R69)</f>
        <v>1722</v>
      </c>
      <c r="Q69" s="118" t="str">
        <f>$O$57</f>
        <v xml:space="preserve"> 設備機械工</v>
      </c>
      <c r="R69" s="114">
        <f>TRUNC(Q68*R68)</f>
        <v>9570</v>
      </c>
      <c r="S69" s="114">
        <f>SUM(K69:R69)</f>
        <v>29412</v>
      </c>
      <c r="T69" s="148" t="s">
        <v>370</v>
      </c>
      <c r="U69" s="28"/>
      <c r="V69" s="135"/>
      <c r="W69" s="135"/>
      <c r="X69" s="135"/>
      <c r="Y69" s="135"/>
    </row>
    <row r="70" spans="2:25" ht="17.25" customHeight="1">
      <c r="B70" s="40"/>
      <c r="C70" s="77" t="str">
        <f>空･換集計拾書!C93</f>
        <v xml:space="preserve"> FE-3</v>
      </c>
      <c r="D70" s="77" t="str">
        <f>空･換集計拾書!D93</f>
        <v xml:space="preserve"> 天井埋込形(低騒音ﾀｲﾌﾟ)</v>
      </c>
      <c r="E70" s="39"/>
      <c r="F70" s="144" t="s">
        <v>141</v>
      </c>
      <c r="G70" s="144" t="s">
        <v>139</v>
      </c>
      <c r="H70" s="44" t="s">
        <v>138</v>
      </c>
      <c r="I70" s="144"/>
      <c r="J70" s="124"/>
      <c r="K70" s="48">
        <v>0.6</v>
      </c>
      <c r="L70" s="43"/>
      <c r="M70" s="115"/>
      <c r="N70" s="125"/>
      <c r="O70" s="115"/>
      <c r="P70" s="119">
        <v>0.18</v>
      </c>
      <c r="Q70" s="120">
        <v>0.5</v>
      </c>
      <c r="R70" s="117">
        <f>$S$57</f>
        <v>19140</v>
      </c>
      <c r="S70" s="113"/>
      <c r="T70" s="147"/>
      <c r="U70" s="28"/>
      <c r="V70" s="135"/>
      <c r="W70" s="135"/>
      <c r="X70" s="135"/>
      <c r="Y70" s="135"/>
    </row>
    <row r="71" spans="2:25" ht="17.25" customHeight="1">
      <c r="B71" s="42">
        <v>5</v>
      </c>
      <c r="C71" s="56" t="str">
        <f>空･換集計拾書!C94</f>
        <v xml:space="preserve"> 排気ﾌｧﾝ</v>
      </c>
      <c r="D71" s="56" t="str">
        <f>空･換集計拾書!D94</f>
        <v xml:space="preserve"> 風量：220m3/h * 30pa</v>
      </c>
      <c r="E71" s="51">
        <f>IF(S71&gt;0,IF(S71&lt;10000,ROUND(S71,-1),ROUND(S71,-2)),"")</f>
        <v>34600</v>
      </c>
      <c r="F71" s="52">
        <v>46600</v>
      </c>
      <c r="G71" s="320" t="s">
        <v>542</v>
      </c>
      <c r="H71" s="145">
        <v>38900</v>
      </c>
      <c r="I71" s="146"/>
      <c r="J71" s="52">
        <f>MIN(F71:I71)</f>
        <v>38900</v>
      </c>
      <c r="K71" s="52">
        <f>TRUNC(J71*K70)</f>
        <v>23340</v>
      </c>
      <c r="L71" s="53"/>
      <c r="M71" s="53"/>
      <c r="N71" s="116"/>
      <c r="O71" s="116"/>
      <c r="P71" s="114">
        <f>TRUNC(P70*R71)</f>
        <v>1722</v>
      </c>
      <c r="Q71" s="118" t="str">
        <f>$O$57</f>
        <v xml:space="preserve"> 設備機械工</v>
      </c>
      <c r="R71" s="114">
        <f>TRUNC(Q70*R70)</f>
        <v>9570</v>
      </c>
      <c r="S71" s="114">
        <f>SUM(K71:R71)</f>
        <v>34632</v>
      </c>
      <c r="T71" s="148" t="s">
        <v>370</v>
      </c>
      <c r="U71" s="28"/>
      <c r="V71" s="135"/>
      <c r="W71" s="135"/>
      <c r="X71" s="135"/>
      <c r="Y71" s="135"/>
    </row>
    <row r="72" spans="2:25" ht="17.25" customHeight="1">
      <c r="B72" s="40"/>
      <c r="C72" s="77" t="str">
        <f>空･換集計拾書!C95</f>
        <v xml:space="preserve"> FE-4</v>
      </c>
      <c r="D72" s="77" t="str">
        <f>空･換集計拾書!D95</f>
        <v xml:space="preserve"> 天井埋込形(低騒音ﾀｲﾌﾟ)</v>
      </c>
      <c r="E72" s="39"/>
      <c r="F72" s="144" t="s">
        <v>141</v>
      </c>
      <c r="G72" s="144" t="s">
        <v>139</v>
      </c>
      <c r="H72" s="44" t="s">
        <v>138</v>
      </c>
      <c r="I72" s="144"/>
      <c r="J72" s="124"/>
      <c r="K72" s="48">
        <v>0.6</v>
      </c>
      <c r="L72" s="43"/>
      <c r="M72" s="115"/>
      <c r="N72" s="125"/>
      <c r="O72" s="115"/>
      <c r="P72" s="119">
        <v>0.18</v>
      </c>
      <c r="Q72" s="120">
        <v>0.5</v>
      </c>
      <c r="R72" s="117">
        <f>$S$57</f>
        <v>19140</v>
      </c>
      <c r="S72" s="113"/>
      <c r="T72" s="147"/>
      <c r="U72" s="28"/>
      <c r="V72" s="135"/>
      <c r="W72" s="135"/>
      <c r="X72" s="135"/>
      <c r="Y72" s="135"/>
    </row>
    <row r="73" spans="2:25" ht="17.25" customHeight="1">
      <c r="B73" s="42">
        <v>6</v>
      </c>
      <c r="C73" s="56" t="str">
        <f>空･換集計拾書!C96</f>
        <v xml:space="preserve"> 排気ﾌｧﾝ</v>
      </c>
      <c r="D73" s="56" t="str">
        <f>空･換集計拾書!D96</f>
        <v xml:space="preserve"> 風量：330m3/h * 30pa</v>
      </c>
      <c r="E73" s="51">
        <f>IF(S73&gt;0,IF(S73&lt;10000,ROUND(S73,-1),ROUND(S73,-2)),"")</f>
        <v>40200</v>
      </c>
      <c r="F73" s="52">
        <v>51900</v>
      </c>
      <c r="G73" s="320" t="s">
        <v>542</v>
      </c>
      <c r="H73" s="145">
        <v>48200</v>
      </c>
      <c r="I73" s="146"/>
      <c r="J73" s="52">
        <f>MIN(F73:I73)</f>
        <v>48200</v>
      </c>
      <c r="K73" s="52">
        <f>TRUNC(J73*K72)</f>
        <v>28920</v>
      </c>
      <c r="L73" s="53"/>
      <c r="M73" s="53"/>
      <c r="N73" s="116"/>
      <c r="O73" s="116"/>
      <c r="P73" s="114">
        <f>TRUNC(P72*R73)</f>
        <v>1722</v>
      </c>
      <c r="Q73" s="118" t="str">
        <f>$O$57</f>
        <v xml:space="preserve"> 設備機械工</v>
      </c>
      <c r="R73" s="114">
        <f>TRUNC(Q72*R72)</f>
        <v>9570</v>
      </c>
      <c r="S73" s="114">
        <f>SUM(K73:R73)</f>
        <v>40212</v>
      </c>
      <c r="T73" s="148" t="s">
        <v>370</v>
      </c>
      <c r="U73" s="28"/>
      <c r="V73" s="135"/>
      <c r="W73" s="135"/>
      <c r="X73" s="135"/>
      <c r="Y73" s="135"/>
    </row>
    <row r="74" spans="2:25" ht="17.25" customHeight="1">
      <c r="B74" s="40"/>
      <c r="C74" s="77" t="str">
        <f>空･換集計拾書!C97</f>
        <v xml:space="preserve"> FE-5</v>
      </c>
      <c r="D74" s="77" t="str">
        <f>空･換集計拾書!D97</f>
        <v xml:space="preserve"> 天井埋込形ｲﾝﾀﾞｸﾄﾌｧﾝ(1#1/4)</v>
      </c>
      <c r="E74" s="39"/>
      <c r="F74" s="144" t="s">
        <v>141</v>
      </c>
      <c r="G74" s="144" t="s">
        <v>139</v>
      </c>
      <c r="H74" s="44" t="s">
        <v>138</v>
      </c>
      <c r="I74" s="144"/>
      <c r="J74" s="124"/>
      <c r="K74" s="48">
        <v>0.6</v>
      </c>
      <c r="L74" s="43"/>
      <c r="M74" s="115"/>
      <c r="N74" s="125"/>
      <c r="O74" s="115"/>
      <c r="P74" s="119">
        <v>0.18</v>
      </c>
      <c r="Q74" s="120">
        <v>0.85</v>
      </c>
      <c r="R74" s="117">
        <f>$S$57</f>
        <v>19140</v>
      </c>
      <c r="S74" s="113"/>
      <c r="T74" s="147"/>
      <c r="U74" s="28"/>
      <c r="V74" s="135"/>
      <c r="W74" s="135"/>
      <c r="X74" s="135"/>
      <c r="Y74" s="135"/>
    </row>
    <row r="75" spans="2:25" ht="17.25" customHeight="1">
      <c r="B75" s="42">
        <v>7</v>
      </c>
      <c r="C75" s="56" t="str">
        <f>空･換集計拾書!C98</f>
        <v xml:space="preserve"> 排気ﾌｧﾝ</v>
      </c>
      <c r="D75" s="56" t="str">
        <f>空･換集計拾書!D98</f>
        <v xml:space="preserve"> 風量：500m3/h * 50pa</v>
      </c>
      <c r="E75" s="51">
        <f>IF(S75&gt;0,IF(S75&lt;10000,ROUND(S75,-1),ROUND(S75,-2)),"")</f>
        <v>115000</v>
      </c>
      <c r="F75" s="52">
        <v>208200</v>
      </c>
      <c r="G75" s="320" t="s">
        <v>542</v>
      </c>
      <c r="H75" s="145">
        <v>159700</v>
      </c>
      <c r="I75" s="146"/>
      <c r="J75" s="52">
        <f>MIN(F75:I75)</f>
        <v>159700</v>
      </c>
      <c r="K75" s="52">
        <f>TRUNC(J75*K74)</f>
        <v>95820</v>
      </c>
      <c r="L75" s="53" t="s">
        <v>140</v>
      </c>
      <c r="M75" s="53"/>
      <c r="N75" s="116"/>
      <c r="O75" s="116"/>
      <c r="P75" s="114">
        <f>TRUNC(P74*R75)</f>
        <v>2928</v>
      </c>
      <c r="Q75" s="118" t="str">
        <f>$O$57</f>
        <v xml:space="preserve"> 設備機械工</v>
      </c>
      <c r="R75" s="114">
        <f>TRUNC(Q74*R74)</f>
        <v>16269</v>
      </c>
      <c r="S75" s="114">
        <f>SUM(K75:R75)</f>
        <v>115017</v>
      </c>
      <c r="T75" s="148" t="s">
        <v>370</v>
      </c>
      <c r="U75" s="28"/>
      <c r="V75" s="135"/>
      <c r="W75" s="135"/>
      <c r="X75" s="135"/>
      <c r="Y75" s="135"/>
    </row>
    <row r="76" spans="2:25" ht="17.25" customHeight="1">
      <c r="B76" s="40"/>
      <c r="C76" s="77" t="str">
        <f>空･換集計拾書!C99</f>
        <v xml:space="preserve"> FE-6</v>
      </c>
      <c r="D76" s="77" t="str">
        <f>空･換集計拾書!D99</f>
        <v xml:space="preserve"> 天井埋込形ｲﾝﾀﾞｸﾄﾌｧﾝ(1#1/2)</v>
      </c>
      <c r="E76" s="39"/>
      <c r="F76" s="144" t="s">
        <v>141</v>
      </c>
      <c r="G76" s="144" t="s">
        <v>139</v>
      </c>
      <c r="H76" s="44" t="s">
        <v>138</v>
      </c>
      <c r="I76" s="144"/>
      <c r="J76" s="124"/>
      <c r="K76" s="48">
        <v>0.6</v>
      </c>
      <c r="L76" s="43"/>
      <c r="M76" s="115"/>
      <c r="N76" s="125"/>
      <c r="O76" s="115"/>
      <c r="P76" s="119">
        <v>0.18</v>
      </c>
      <c r="Q76" s="120">
        <v>0.85</v>
      </c>
      <c r="R76" s="117">
        <f>$S$57</f>
        <v>19140</v>
      </c>
      <c r="S76" s="113"/>
      <c r="T76" s="147"/>
      <c r="U76" s="28"/>
      <c r="V76" s="135"/>
      <c r="W76" s="135"/>
      <c r="X76" s="135"/>
      <c r="Y76" s="135"/>
    </row>
    <row r="77" spans="2:25" ht="17.25" customHeight="1">
      <c r="B77" s="42">
        <v>8</v>
      </c>
      <c r="C77" s="56" t="str">
        <f>空･換集計拾書!C100</f>
        <v xml:space="preserve"> 排気ﾌｧﾝ</v>
      </c>
      <c r="D77" s="56" t="str">
        <f>空･換集計拾書!D100</f>
        <v xml:space="preserve"> 風量：1200m3/h * 50pa</v>
      </c>
      <c r="E77" s="51">
        <f>IF(S77&gt;0,IF(S77&lt;10000,ROUND(S77,-1),ROUND(S77,-2)),"")</f>
        <v>128800</v>
      </c>
      <c r="F77" s="52">
        <v>234500</v>
      </c>
      <c r="G77" s="320" t="s">
        <v>542</v>
      </c>
      <c r="H77" s="145">
        <v>182700</v>
      </c>
      <c r="I77" s="146"/>
      <c r="J77" s="52">
        <f>MIN(F77:I77)</f>
        <v>182700</v>
      </c>
      <c r="K77" s="52">
        <f>TRUNC(J77*K76)</f>
        <v>109620</v>
      </c>
      <c r="L77" s="53" t="s">
        <v>140</v>
      </c>
      <c r="M77" s="53"/>
      <c r="N77" s="116"/>
      <c r="O77" s="116"/>
      <c r="P77" s="114">
        <f>TRUNC(P76*R77)</f>
        <v>2928</v>
      </c>
      <c r="Q77" s="118" t="str">
        <f>$O$57</f>
        <v xml:space="preserve"> 設備機械工</v>
      </c>
      <c r="R77" s="114">
        <f>TRUNC(Q76*R76)</f>
        <v>16269</v>
      </c>
      <c r="S77" s="114">
        <f>SUM(K77:R77)</f>
        <v>128817</v>
      </c>
      <c r="T77" s="148" t="s">
        <v>370</v>
      </c>
      <c r="U77" s="28"/>
      <c r="V77" s="135"/>
      <c r="W77" s="135"/>
      <c r="X77" s="135"/>
      <c r="Y77" s="135"/>
    </row>
    <row r="78" spans="2:25" ht="17.25" customHeight="1">
      <c r="B78" s="40"/>
      <c r="C78" s="77" t="str">
        <f>空･換集計拾書!C101</f>
        <v xml:space="preserve"> FE-7</v>
      </c>
      <c r="D78" s="77" t="str">
        <f>空･換集計拾書!D101</f>
        <v xml:space="preserve"> ﾚﾝｼﾞﾌ-ﾄﾞﾌｧﾝ(深形)</v>
      </c>
      <c r="E78" s="39"/>
      <c r="F78" s="144" t="s">
        <v>141</v>
      </c>
      <c r="G78" s="144" t="s">
        <v>139</v>
      </c>
      <c r="H78" s="44" t="s">
        <v>138</v>
      </c>
      <c r="I78" s="144"/>
      <c r="J78" s="124"/>
      <c r="K78" s="48">
        <v>0.6</v>
      </c>
      <c r="L78" s="43"/>
      <c r="M78" s="115"/>
      <c r="N78" s="125"/>
      <c r="O78" s="115"/>
      <c r="P78" s="119">
        <v>0.18</v>
      </c>
      <c r="Q78" s="120">
        <v>0.5</v>
      </c>
      <c r="R78" s="117">
        <f>$S$57</f>
        <v>19140</v>
      </c>
      <c r="S78" s="113"/>
      <c r="T78" s="147"/>
      <c r="U78" s="28"/>
      <c r="V78" s="135"/>
      <c r="W78" s="135"/>
      <c r="X78" s="135"/>
      <c r="Y78" s="135"/>
    </row>
    <row r="79" spans="2:25" ht="17.25" customHeight="1">
      <c r="B79" s="42">
        <v>9</v>
      </c>
      <c r="C79" s="56" t="str">
        <f>空･換集計拾書!C102</f>
        <v xml:space="preserve"> 排気ﾌｧﾝ</v>
      </c>
      <c r="D79" s="56" t="str">
        <f>空･換集計拾書!D102</f>
        <v xml:space="preserve"> 風量：300m3/h * 50pa</v>
      </c>
      <c r="E79" s="51">
        <f>IF(S79&gt;0,IF(S79&lt;10000,ROUND(S79,-1),ROUND(S79,-2)),"")</f>
        <v>59600</v>
      </c>
      <c r="F79" s="52">
        <v>126000</v>
      </c>
      <c r="G79" s="320" t="s">
        <v>542</v>
      </c>
      <c r="H79" s="145">
        <v>80500</v>
      </c>
      <c r="I79" s="146"/>
      <c r="J79" s="52">
        <f>MIN(F79:I79)</f>
        <v>80500</v>
      </c>
      <c r="K79" s="52">
        <f>TRUNC(J79*K78)</f>
        <v>48300</v>
      </c>
      <c r="L79" s="53" t="s">
        <v>254</v>
      </c>
      <c r="M79" s="53"/>
      <c r="N79" s="116"/>
      <c r="O79" s="116"/>
      <c r="P79" s="114">
        <f>TRUNC(P78*R79)</f>
        <v>1722</v>
      </c>
      <c r="Q79" s="118" t="str">
        <f>$O$57</f>
        <v xml:space="preserve"> 設備機械工</v>
      </c>
      <c r="R79" s="114">
        <f>TRUNC(Q78*R78)</f>
        <v>9570</v>
      </c>
      <c r="S79" s="114">
        <f>SUM(K79:R79)</f>
        <v>59592</v>
      </c>
      <c r="T79" s="148" t="s">
        <v>370</v>
      </c>
      <c r="U79" s="28"/>
      <c r="V79" s="135"/>
      <c r="W79" s="135"/>
      <c r="X79" s="135"/>
      <c r="Y79" s="135"/>
    </row>
    <row r="80" spans="2:25" ht="17.25" customHeight="1">
      <c r="B80" s="40"/>
      <c r="C80" s="77" t="str">
        <f>空･換集計拾書!C103</f>
        <v xml:space="preserve"> FE-8</v>
      </c>
      <c r="D80" s="77" t="str">
        <f>空･換集計拾書!D103</f>
        <v xml:space="preserve"> 有圧換気扇(SUS盛)(φ200)</v>
      </c>
      <c r="E80" s="39"/>
      <c r="F80" s="144" t="s">
        <v>141</v>
      </c>
      <c r="G80" s="144" t="s">
        <v>139</v>
      </c>
      <c r="H80" s="44" t="s">
        <v>138</v>
      </c>
      <c r="I80" s="144"/>
      <c r="J80" s="124"/>
      <c r="K80" s="48">
        <v>0.6</v>
      </c>
      <c r="L80" s="43"/>
      <c r="M80" s="115"/>
      <c r="N80" s="125"/>
      <c r="O80" s="115"/>
      <c r="P80" s="119">
        <v>0.18</v>
      </c>
      <c r="Q80" s="120">
        <v>0.39</v>
      </c>
      <c r="R80" s="117">
        <f>$S$57</f>
        <v>19140</v>
      </c>
      <c r="S80" s="113"/>
      <c r="T80" s="147"/>
      <c r="U80" s="28"/>
      <c r="V80" s="135"/>
      <c r="W80" s="135"/>
      <c r="X80" s="135"/>
      <c r="Y80" s="135"/>
    </row>
    <row r="81" spans="2:25" ht="17.25" customHeight="1">
      <c r="B81" s="42">
        <v>10</v>
      </c>
      <c r="C81" s="56" t="str">
        <f>空･換集計拾書!C104</f>
        <v xml:space="preserve"> 排気ﾌｧﾝ</v>
      </c>
      <c r="D81" s="56" t="str">
        <f>空･換集計拾書!D104</f>
        <v xml:space="preserve"> 風量：300m3/h * 30pa</v>
      </c>
      <c r="E81" s="51">
        <f>IF(S81&gt;0,IF(S81&lt;10000,ROUND(S81,-1),ROUND(S81,-3)),"")</f>
        <v>175000</v>
      </c>
      <c r="F81" s="52">
        <v>277800</v>
      </c>
      <c r="G81" s="320" t="s">
        <v>542</v>
      </c>
      <c r="H81" s="145">
        <v>287300</v>
      </c>
      <c r="I81" s="146"/>
      <c r="J81" s="52">
        <f>MIN(F81:I81)</f>
        <v>277800</v>
      </c>
      <c r="K81" s="52">
        <f>TRUNC(J81*K80)</f>
        <v>166680</v>
      </c>
      <c r="L81" s="53"/>
      <c r="M81" s="53"/>
      <c r="N81" s="116"/>
      <c r="O81" s="116"/>
      <c r="P81" s="114">
        <f>TRUNC(P80*R81)</f>
        <v>1343</v>
      </c>
      <c r="Q81" s="118" t="str">
        <f>$O$57</f>
        <v xml:space="preserve"> 設備機械工</v>
      </c>
      <c r="R81" s="114">
        <f>TRUNC(Q80*R80)</f>
        <v>7464</v>
      </c>
      <c r="S81" s="114">
        <f>SUM(K81:R81)</f>
        <v>175487</v>
      </c>
      <c r="T81" s="148" t="s">
        <v>370</v>
      </c>
      <c r="U81" s="28"/>
      <c r="V81" s="135"/>
      <c r="W81" s="135"/>
      <c r="X81" s="135"/>
      <c r="Y81" s="135"/>
    </row>
    <row r="82" spans="2:25" ht="17.25" customHeight="1">
      <c r="B82" s="40"/>
      <c r="C82" s="77" t="str">
        <f>空･換集計拾書!C105</f>
        <v xml:space="preserve"> FS-1</v>
      </c>
      <c r="D82" s="77" t="str">
        <f>空･換集計拾書!D105</f>
        <v xml:space="preserve"> 天井取付形給気ｸﾞﾘﾙ(φ100)</v>
      </c>
      <c r="E82" s="39"/>
      <c r="F82" s="144" t="s">
        <v>141</v>
      </c>
      <c r="G82" s="144" t="s">
        <v>139</v>
      </c>
      <c r="H82" s="44" t="s">
        <v>138</v>
      </c>
      <c r="I82" s="144"/>
      <c r="J82" s="124"/>
      <c r="K82" s="48">
        <v>0.6</v>
      </c>
      <c r="L82" s="43"/>
      <c r="M82" s="115"/>
      <c r="N82" s="125"/>
      <c r="O82" s="115"/>
      <c r="P82" s="119">
        <v>0.18</v>
      </c>
      <c r="Q82" s="120">
        <v>0.5</v>
      </c>
      <c r="R82" s="117">
        <f>$S$57</f>
        <v>19140</v>
      </c>
      <c r="S82" s="113"/>
      <c r="T82" s="147"/>
      <c r="U82" s="28"/>
      <c r="V82" s="135"/>
      <c r="W82" s="135"/>
      <c r="X82" s="135"/>
      <c r="Y82" s="135"/>
    </row>
    <row r="83" spans="2:25" ht="17.25" customHeight="1">
      <c r="B83" s="42">
        <v>11</v>
      </c>
      <c r="C83" s="56" t="str">
        <f>空･換集計拾書!C106</f>
        <v xml:space="preserve"> 給気ｸﾞﾘﾙ</v>
      </c>
      <c r="D83" s="56" t="str">
        <f>空･換集計拾書!D106</f>
        <v xml:space="preserve"> 風量：   m3/h *   pa</v>
      </c>
      <c r="E83" s="51">
        <f>IF(S83&gt;0,IF(S83&lt;10000,ROUND(S83,-1),ROUND(S83,-2)),"")</f>
        <v>16200</v>
      </c>
      <c r="F83" s="52">
        <v>12100</v>
      </c>
      <c r="G83" s="320" t="s">
        <v>542</v>
      </c>
      <c r="H83" s="145">
        <v>8250</v>
      </c>
      <c r="I83" s="146"/>
      <c r="J83" s="52">
        <f>MIN(F83:I83)</f>
        <v>8250</v>
      </c>
      <c r="K83" s="52">
        <f>TRUNC(J83*K82)</f>
        <v>4950</v>
      </c>
      <c r="L83" s="53" t="s">
        <v>254</v>
      </c>
      <c r="M83" s="53"/>
      <c r="N83" s="116"/>
      <c r="O83" s="116"/>
      <c r="P83" s="114">
        <f>TRUNC(P82*R83)</f>
        <v>1722</v>
      </c>
      <c r="Q83" s="118" t="str">
        <f>$O$57</f>
        <v xml:space="preserve"> 設備機械工</v>
      </c>
      <c r="R83" s="114">
        <f>TRUNC(Q82*R82)</f>
        <v>9570</v>
      </c>
      <c r="S83" s="114">
        <f>SUM(K83:R83)</f>
        <v>16242</v>
      </c>
      <c r="T83" s="148" t="s">
        <v>370</v>
      </c>
      <c r="U83" s="28"/>
      <c r="V83" s="135"/>
      <c r="W83" s="135"/>
      <c r="X83" s="135"/>
      <c r="Y83" s="135"/>
    </row>
    <row r="84" spans="2:25" ht="17.25" customHeight="1">
      <c r="B84" s="40"/>
      <c r="C84" s="77" t="str">
        <f>空･換集計拾書!C107</f>
        <v xml:space="preserve"> FS-2</v>
      </c>
      <c r="D84" s="77" t="str">
        <f>空･換集計拾書!D107</f>
        <v xml:space="preserve"> 天井取付形給気ｸﾞﾘﾙ(φ200)</v>
      </c>
      <c r="E84" s="39"/>
      <c r="F84" s="144" t="s">
        <v>141</v>
      </c>
      <c r="G84" s="144" t="s">
        <v>139</v>
      </c>
      <c r="H84" s="44" t="s">
        <v>138</v>
      </c>
      <c r="I84" s="144"/>
      <c r="J84" s="124"/>
      <c r="K84" s="48">
        <v>0.6</v>
      </c>
      <c r="L84" s="43"/>
      <c r="M84" s="115"/>
      <c r="N84" s="125"/>
      <c r="O84" s="115"/>
      <c r="P84" s="119">
        <v>0.18</v>
      </c>
      <c r="Q84" s="120">
        <v>0.5</v>
      </c>
      <c r="R84" s="117">
        <f>$S$7</f>
        <v>19140</v>
      </c>
      <c r="S84" s="113"/>
      <c r="T84" s="147"/>
      <c r="U84" s="28"/>
      <c r="V84" s="135"/>
      <c r="W84" s="135"/>
      <c r="X84" s="135"/>
      <c r="Y84" s="135"/>
    </row>
    <row r="85" spans="2:25" ht="17.25" customHeight="1">
      <c r="B85" s="42">
        <v>12</v>
      </c>
      <c r="C85" s="56" t="str">
        <f>空･換集計拾書!C108</f>
        <v xml:space="preserve"> 給気ｸﾞﾘﾙ</v>
      </c>
      <c r="D85" s="56" t="str">
        <f>空･換集計拾書!D108</f>
        <v xml:space="preserve"> 風量：   m3/h *   pa</v>
      </c>
      <c r="E85" s="51">
        <f>IF(S85&gt;0,IF(S85&lt;10000,ROUND(S85,-1),ROUND(S85,-2)),"")</f>
        <v>27400</v>
      </c>
      <c r="F85" s="52">
        <v>27700</v>
      </c>
      <c r="G85" s="320" t="s">
        <v>542</v>
      </c>
      <c r="H85" s="145">
        <v>26800</v>
      </c>
      <c r="I85" s="146"/>
      <c r="J85" s="52">
        <f>MIN(F85:I85)</f>
        <v>26800</v>
      </c>
      <c r="K85" s="52">
        <f>TRUNC(J85*K84)</f>
        <v>16080</v>
      </c>
      <c r="L85" s="53" t="s">
        <v>254</v>
      </c>
      <c r="M85" s="53"/>
      <c r="N85" s="116"/>
      <c r="O85" s="116"/>
      <c r="P85" s="114">
        <f>TRUNC(P84*R85)</f>
        <v>1722</v>
      </c>
      <c r="Q85" s="118" t="str">
        <f>$O$57</f>
        <v xml:space="preserve"> 設備機械工</v>
      </c>
      <c r="R85" s="114">
        <f>TRUNC(Q84*R84)</f>
        <v>9570</v>
      </c>
      <c r="S85" s="114">
        <f>SUM(K85:R85)</f>
        <v>27372</v>
      </c>
      <c r="T85" s="148" t="s">
        <v>370</v>
      </c>
      <c r="U85" s="28"/>
      <c r="V85" s="135"/>
      <c r="W85" s="135"/>
      <c r="X85" s="135"/>
      <c r="Y85" s="135"/>
    </row>
    <row r="86" spans="2:25" ht="17.25" customHeight="1">
      <c r="B86" s="40"/>
      <c r="C86" s="77"/>
      <c r="D86" s="77"/>
      <c r="E86" s="39"/>
      <c r="F86" s="313" t="s">
        <v>246</v>
      </c>
      <c r="G86" s="313" t="s">
        <v>247</v>
      </c>
      <c r="H86" s="144"/>
      <c r="I86" s="54"/>
      <c r="J86" s="124"/>
      <c r="K86" s="48">
        <v>1</v>
      </c>
      <c r="L86" s="43"/>
      <c r="M86" s="115"/>
      <c r="N86" s="125"/>
      <c r="O86" s="115"/>
      <c r="P86" s="119">
        <v>0.18</v>
      </c>
      <c r="Q86" s="120">
        <v>0.42</v>
      </c>
      <c r="R86" s="316">
        <f>$S$55</f>
        <v>15730.000000000002</v>
      </c>
      <c r="S86" s="113"/>
      <c r="T86" s="147"/>
      <c r="U86" s="28"/>
      <c r="V86" s="135"/>
      <c r="W86" s="135"/>
      <c r="X86" s="135"/>
      <c r="Y86" s="135"/>
    </row>
    <row r="87" spans="2:25" ht="17.25" customHeight="1">
      <c r="B87" s="42">
        <v>13</v>
      </c>
      <c r="C87" s="56" t="str">
        <f>空･換集計拾書!C125</f>
        <v xml:space="preserve"> 風量調整ﾀﾞﾝﾊﾟｰ</v>
      </c>
      <c r="D87" s="56" t="str">
        <f>空･換集計拾書!D125</f>
        <v xml:space="preserve"> φ150</v>
      </c>
      <c r="E87" s="51">
        <f>IF(S87&gt;0,IF(S87&lt;10000,ROUND(S87,-1),ROUND(S87,-2)),"")</f>
        <v>11600</v>
      </c>
      <c r="F87" s="52">
        <v>3650</v>
      </c>
      <c r="G87" s="52">
        <v>4010</v>
      </c>
      <c r="H87" s="52"/>
      <c r="I87" s="140"/>
      <c r="J87" s="52">
        <f>AVERAGE(F87:I87)</f>
        <v>3830</v>
      </c>
      <c r="K87" s="52">
        <f>TRUNC(J87*K86)</f>
        <v>3830</v>
      </c>
      <c r="L87" s="53" t="s">
        <v>507</v>
      </c>
      <c r="M87" s="53"/>
      <c r="N87" s="116"/>
      <c r="O87" s="116"/>
      <c r="P87" s="114">
        <f>TRUNC(P86*R87)</f>
        <v>1189</v>
      </c>
      <c r="Q87" s="315" t="str">
        <f>$O$55</f>
        <v xml:space="preserve"> ダクト  工</v>
      </c>
      <c r="R87" s="114">
        <f>TRUNC(Q86*R86)</f>
        <v>6606</v>
      </c>
      <c r="S87" s="114">
        <f>SUM(K87:R87)</f>
        <v>11625</v>
      </c>
      <c r="T87" s="148" t="s">
        <v>371</v>
      </c>
      <c r="U87" s="28"/>
      <c r="V87" s="135"/>
      <c r="W87" s="135"/>
      <c r="X87" s="135"/>
      <c r="Y87" s="135"/>
    </row>
    <row r="88" spans="2:25" ht="17.25" customHeight="1">
      <c r="B88" s="40"/>
      <c r="C88" s="77"/>
      <c r="D88" s="77"/>
      <c r="E88" s="39"/>
      <c r="F88" s="313" t="s">
        <v>246</v>
      </c>
      <c r="G88" s="313" t="s">
        <v>247</v>
      </c>
      <c r="H88" s="144"/>
      <c r="I88" s="54"/>
      <c r="J88" s="124"/>
      <c r="K88" s="48">
        <v>1</v>
      </c>
      <c r="L88" s="43"/>
      <c r="M88" s="115"/>
      <c r="N88" s="125"/>
      <c r="O88" s="115"/>
      <c r="P88" s="119">
        <v>0.18</v>
      </c>
      <c r="Q88" s="120">
        <v>0.45</v>
      </c>
      <c r="R88" s="316">
        <f>$S$55</f>
        <v>15730.000000000002</v>
      </c>
      <c r="S88" s="113"/>
      <c r="T88" s="147"/>
      <c r="U88" s="28"/>
      <c r="V88" s="135"/>
      <c r="W88" s="135"/>
      <c r="X88" s="135"/>
      <c r="Y88" s="135"/>
    </row>
    <row r="89" spans="2:25" ht="17.25" customHeight="1">
      <c r="B89" s="42">
        <v>14</v>
      </c>
      <c r="C89" s="56" t="str">
        <f>空･換集計拾書!C127</f>
        <v xml:space="preserve"> 防火ﾀﾞﾝﾊﾟｰ</v>
      </c>
      <c r="D89" s="56" t="str">
        <f>空･換集計拾書!D127</f>
        <v xml:space="preserve"> φ100</v>
      </c>
      <c r="E89" s="51">
        <f>IF(S89&gt;0,IF(S89&lt;10000,ROUND(S89,-1),ROUND(S89,-2)),"")</f>
        <v>13400</v>
      </c>
      <c r="F89" s="52">
        <v>4770</v>
      </c>
      <c r="G89" s="52">
        <v>5230</v>
      </c>
      <c r="H89" s="52"/>
      <c r="I89" s="140"/>
      <c r="J89" s="52">
        <f>AVERAGE(F89:I89)</f>
        <v>5000</v>
      </c>
      <c r="K89" s="52">
        <f>TRUNC(J89*K88)</f>
        <v>5000</v>
      </c>
      <c r="L89" s="53" t="s">
        <v>507</v>
      </c>
      <c r="M89" s="53"/>
      <c r="N89" s="116"/>
      <c r="O89" s="116"/>
      <c r="P89" s="114">
        <f>TRUNC(P88*R89)</f>
        <v>1274</v>
      </c>
      <c r="Q89" s="315" t="str">
        <f>$O$55</f>
        <v xml:space="preserve"> ダクト  工</v>
      </c>
      <c r="R89" s="114">
        <f>TRUNC(Q88*R88)</f>
        <v>7078</v>
      </c>
      <c r="S89" s="114">
        <f>SUM(K89:R89)</f>
        <v>13352</v>
      </c>
      <c r="T89" s="148" t="s">
        <v>371</v>
      </c>
      <c r="U89" s="28"/>
      <c r="V89" s="135"/>
      <c r="W89" s="135"/>
      <c r="X89" s="135"/>
      <c r="Y89" s="135"/>
    </row>
    <row r="90" spans="2:25" ht="17.25" customHeight="1">
      <c r="B90" s="40"/>
      <c r="C90" s="77"/>
      <c r="D90" s="77"/>
      <c r="E90" s="39"/>
      <c r="F90" s="317" t="s">
        <v>248</v>
      </c>
      <c r="G90" s="317" t="s">
        <v>249</v>
      </c>
      <c r="H90" s="318" t="s">
        <v>250</v>
      </c>
      <c r="I90" s="44"/>
      <c r="J90" s="124"/>
      <c r="K90" s="48">
        <v>0.8</v>
      </c>
      <c r="L90" s="43"/>
      <c r="M90" s="43"/>
      <c r="N90" s="49"/>
      <c r="O90" s="43"/>
      <c r="P90" s="50"/>
      <c r="Q90" s="48"/>
      <c r="R90" s="108"/>
      <c r="S90" s="39"/>
      <c r="T90" s="74"/>
      <c r="U90" s="28"/>
      <c r="V90" s="135"/>
      <c r="W90" s="135"/>
      <c r="X90" s="135"/>
      <c r="Y90" s="135"/>
    </row>
    <row r="91" spans="2:25" ht="17.25" customHeight="1">
      <c r="B91" s="42">
        <v>15</v>
      </c>
      <c r="C91" s="56" t="str">
        <f>空･換集計拾書!C129</f>
        <v xml:space="preserve"> 矩形ダクト</v>
      </c>
      <c r="D91" s="56" t="str">
        <f>空･換集計拾書!D129</f>
        <v xml:space="preserve"> 0.5mm（～450）</v>
      </c>
      <c r="E91" s="51">
        <f>IF(S91&gt;0,IF(S91&lt;10000,ROUND(S91,-1),ROUND(S91,-1)),"")</f>
        <v>5980</v>
      </c>
      <c r="F91" s="319">
        <v>8020</v>
      </c>
      <c r="G91" s="52">
        <v>7990</v>
      </c>
      <c r="H91" s="27">
        <v>7480</v>
      </c>
      <c r="I91" s="27"/>
      <c r="J91" s="52">
        <f>MIN(F91:I91)</f>
        <v>7480</v>
      </c>
      <c r="K91" s="52">
        <f>TRUNC(J91*K90)</f>
        <v>5984</v>
      </c>
      <c r="L91" s="53" t="s">
        <v>251</v>
      </c>
      <c r="M91" s="53"/>
      <c r="N91" s="53"/>
      <c r="O91" s="53"/>
      <c r="P91" s="52"/>
      <c r="Q91" s="126"/>
      <c r="R91" s="52"/>
      <c r="S91" s="52">
        <f>SUM(K91:R91)</f>
        <v>5984</v>
      </c>
      <c r="T91" s="73"/>
      <c r="U91" s="28"/>
      <c r="V91" s="135"/>
      <c r="W91" s="135"/>
      <c r="X91" s="135"/>
      <c r="Y91" s="135"/>
    </row>
    <row r="92" spans="2:25" ht="17.25" customHeight="1">
      <c r="B92" s="40"/>
      <c r="C92" s="77"/>
      <c r="D92" s="77"/>
      <c r="E92" s="39"/>
      <c r="F92" s="313" t="s">
        <v>252</v>
      </c>
      <c r="G92" s="313" t="s">
        <v>253</v>
      </c>
      <c r="H92" s="144"/>
      <c r="I92" s="54"/>
      <c r="J92" s="124"/>
      <c r="K92" s="48">
        <v>1</v>
      </c>
      <c r="L92" s="43"/>
      <c r="M92" s="115"/>
      <c r="N92" s="125"/>
      <c r="O92" s="115"/>
      <c r="P92" s="119">
        <v>0.18</v>
      </c>
      <c r="Q92" s="120">
        <v>0.44</v>
      </c>
      <c r="R92" s="316">
        <f>$S$55</f>
        <v>15730.000000000002</v>
      </c>
      <c r="S92" s="113"/>
      <c r="T92" s="147"/>
      <c r="U92" s="28"/>
      <c r="V92" s="135"/>
      <c r="W92" s="135"/>
      <c r="X92" s="135"/>
      <c r="Y92" s="135"/>
    </row>
    <row r="93" spans="2:25" ht="17.25" customHeight="1">
      <c r="B93" s="42">
        <v>16</v>
      </c>
      <c r="C93" s="56" t="str">
        <f>空･換集計拾書!C131</f>
        <v xml:space="preserve"> GVS</v>
      </c>
      <c r="D93" s="56" t="str">
        <f>空･換集計拾書!D131</f>
        <v xml:space="preserve"> 350x300</v>
      </c>
      <c r="E93" s="51">
        <f>IF(S93&gt;0,IF(S93&lt;10000,ROUND(S93,-1),ROUND(S93,-2)),"")</f>
        <v>13600</v>
      </c>
      <c r="F93" s="52">
        <v>5140</v>
      </c>
      <c r="G93" s="52">
        <v>5640</v>
      </c>
      <c r="H93" s="52"/>
      <c r="I93" s="140"/>
      <c r="J93" s="52">
        <f>AVERAGE(F93:I93)</f>
        <v>5390</v>
      </c>
      <c r="K93" s="52">
        <f>TRUNC(J93*K92)</f>
        <v>5390</v>
      </c>
      <c r="L93" s="53" t="s">
        <v>508</v>
      </c>
      <c r="M93" s="53"/>
      <c r="N93" s="116"/>
      <c r="O93" s="116"/>
      <c r="P93" s="114">
        <f>TRUNC(P92*R93)</f>
        <v>1245</v>
      </c>
      <c r="Q93" s="315" t="str">
        <f>$O$55</f>
        <v xml:space="preserve"> ダクト  工</v>
      </c>
      <c r="R93" s="114">
        <f>TRUNC(Q92*R92)</f>
        <v>6921</v>
      </c>
      <c r="S93" s="114">
        <f>SUM(K93:R93)</f>
        <v>13556</v>
      </c>
      <c r="T93" s="148" t="s">
        <v>372</v>
      </c>
      <c r="U93" s="28"/>
      <c r="V93" s="135"/>
      <c r="W93" s="135"/>
      <c r="X93" s="135"/>
      <c r="Y93" s="135"/>
    </row>
    <row r="94" spans="2:25" ht="17.25" customHeight="1">
      <c r="B94" s="40"/>
      <c r="C94" s="77"/>
      <c r="D94" s="77"/>
      <c r="E94" s="39"/>
      <c r="F94" s="313" t="s">
        <v>252</v>
      </c>
      <c r="G94" s="313" t="s">
        <v>253</v>
      </c>
      <c r="H94" s="144"/>
      <c r="I94" s="54"/>
      <c r="J94" s="124"/>
      <c r="K94" s="48">
        <v>1</v>
      </c>
      <c r="L94" s="43"/>
      <c r="M94" s="115"/>
      <c r="N94" s="125"/>
      <c r="O94" s="115"/>
      <c r="P94" s="119">
        <v>0.18</v>
      </c>
      <c r="Q94" s="120">
        <v>0.42</v>
      </c>
      <c r="R94" s="316">
        <f>$S$55</f>
        <v>15730.000000000002</v>
      </c>
      <c r="S94" s="113"/>
      <c r="T94" s="147"/>
      <c r="U94" s="28"/>
      <c r="V94" s="135"/>
      <c r="W94" s="135"/>
      <c r="X94" s="135"/>
      <c r="Y94" s="135"/>
    </row>
    <row r="95" spans="2:25" ht="17.25" customHeight="1">
      <c r="B95" s="42">
        <v>17</v>
      </c>
      <c r="C95" s="56" t="str">
        <f>空･換集計拾書!C133</f>
        <v xml:space="preserve"> GVS</v>
      </c>
      <c r="D95" s="56" t="str">
        <f>空･換集計拾書!D133</f>
        <v xml:space="preserve"> 250x200</v>
      </c>
      <c r="E95" s="51">
        <f>IF(S95&gt;0,IF(S95&lt;10000,ROUND(S95,-1),ROUND(S95,-2)),"")</f>
        <v>11400</v>
      </c>
      <c r="F95" s="52">
        <v>3470</v>
      </c>
      <c r="G95" s="52">
        <v>3800</v>
      </c>
      <c r="H95" s="52"/>
      <c r="I95" s="140"/>
      <c r="J95" s="52">
        <f>AVERAGE(F95:I95)</f>
        <v>3635</v>
      </c>
      <c r="K95" s="52">
        <f>TRUNC(J95*K94)</f>
        <v>3635</v>
      </c>
      <c r="L95" s="53" t="s">
        <v>507</v>
      </c>
      <c r="M95" s="53"/>
      <c r="N95" s="116"/>
      <c r="O95" s="116"/>
      <c r="P95" s="114">
        <f>TRUNC(P94*R95)</f>
        <v>1189</v>
      </c>
      <c r="Q95" s="315" t="str">
        <f>$O$55</f>
        <v xml:space="preserve"> ダクト  工</v>
      </c>
      <c r="R95" s="114">
        <f>TRUNC(Q94*R94)</f>
        <v>6606</v>
      </c>
      <c r="S95" s="114">
        <f>SUM(K95:R95)</f>
        <v>11430</v>
      </c>
      <c r="T95" s="148" t="s">
        <v>372</v>
      </c>
      <c r="U95" s="28"/>
      <c r="V95" s="135"/>
      <c r="W95" s="135"/>
      <c r="X95" s="135"/>
      <c r="Y95" s="135"/>
    </row>
    <row r="96" spans="2:25" ht="17.25" customHeight="1">
      <c r="B96" s="40"/>
      <c r="C96" s="77"/>
      <c r="D96" s="77"/>
      <c r="E96" s="39"/>
      <c r="F96" s="313" t="s">
        <v>252</v>
      </c>
      <c r="G96" s="313" t="s">
        <v>253</v>
      </c>
      <c r="H96" s="144"/>
      <c r="I96" s="54"/>
      <c r="J96" s="124"/>
      <c r="K96" s="48">
        <v>1</v>
      </c>
      <c r="L96" s="43"/>
      <c r="M96" s="115"/>
      <c r="N96" s="125"/>
      <c r="O96" s="115"/>
      <c r="P96" s="119">
        <v>0.18</v>
      </c>
      <c r="Q96" s="120">
        <v>0.42</v>
      </c>
      <c r="R96" s="316">
        <f>$S$55</f>
        <v>15730.000000000002</v>
      </c>
      <c r="S96" s="113"/>
      <c r="T96" s="147"/>
      <c r="U96" s="28"/>
      <c r="V96" s="135"/>
      <c r="W96" s="135"/>
      <c r="X96" s="135"/>
      <c r="Y96" s="135"/>
    </row>
    <row r="97" spans="2:25" ht="17.25" customHeight="1">
      <c r="B97" s="42">
        <v>18</v>
      </c>
      <c r="C97" s="56" t="str">
        <f>空･換集計拾書!C135</f>
        <v xml:space="preserve"> GVS</v>
      </c>
      <c r="D97" s="56" t="str">
        <f>空･換集計拾書!D135</f>
        <v xml:space="preserve"> 200x200</v>
      </c>
      <c r="E97" s="51">
        <f>IF(S97&gt;0,IF(S97&lt;10000,ROUND(S97,-1),ROUND(S97,-2)),"")</f>
        <v>10800</v>
      </c>
      <c r="F97" s="52">
        <v>2850</v>
      </c>
      <c r="G97" s="52">
        <v>3120</v>
      </c>
      <c r="H97" s="52"/>
      <c r="I97" s="140"/>
      <c r="J97" s="52">
        <f>AVERAGE(F97:I97)</f>
        <v>2985</v>
      </c>
      <c r="K97" s="52">
        <f>TRUNC(J97*K96)</f>
        <v>2985</v>
      </c>
      <c r="L97" s="53" t="s">
        <v>507</v>
      </c>
      <c r="M97" s="53"/>
      <c r="N97" s="116"/>
      <c r="O97" s="116"/>
      <c r="P97" s="114">
        <f>TRUNC(P96*R97)</f>
        <v>1189</v>
      </c>
      <c r="Q97" s="315" t="str">
        <f>$O$55</f>
        <v xml:space="preserve"> ダクト  工</v>
      </c>
      <c r="R97" s="114">
        <f>TRUNC(Q96*R96)</f>
        <v>6606</v>
      </c>
      <c r="S97" s="114">
        <f>SUM(K97:R97)</f>
        <v>10780</v>
      </c>
      <c r="T97" s="148" t="s">
        <v>372</v>
      </c>
      <c r="U97" s="28"/>
      <c r="V97" s="135"/>
      <c r="W97" s="135"/>
      <c r="X97" s="135"/>
      <c r="Y97" s="135"/>
    </row>
    <row r="98" spans="2:25" ht="17.25" customHeight="1">
      <c r="B98" s="40"/>
      <c r="C98" s="77"/>
      <c r="D98" s="77"/>
      <c r="E98" s="39"/>
      <c r="F98" s="313"/>
      <c r="G98" s="313"/>
      <c r="H98" s="144"/>
      <c r="I98" s="54"/>
      <c r="J98" s="124"/>
      <c r="K98" s="48"/>
      <c r="L98" s="43"/>
      <c r="M98" s="115"/>
      <c r="N98" s="125"/>
      <c r="O98" s="115"/>
      <c r="P98" s="119"/>
      <c r="Q98" s="120"/>
      <c r="R98" s="316"/>
      <c r="S98" s="113"/>
      <c r="T98" s="147"/>
      <c r="U98" s="28"/>
      <c r="V98" s="135"/>
      <c r="W98" s="135"/>
      <c r="X98" s="135"/>
      <c r="Y98" s="135"/>
    </row>
    <row r="99" spans="2:25" ht="17.25" customHeight="1">
      <c r="B99" s="42">
        <v>19</v>
      </c>
      <c r="C99" s="56"/>
      <c r="D99" s="56"/>
      <c r="E99" s="51"/>
      <c r="F99" s="52"/>
      <c r="G99" s="52"/>
      <c r="H99" s="52"/>
      <c r="I99" s="140"/>
      <c r="J99" s="52"/>
      <c r="K99" s="52"/>
      <c r="L99" s="53"/>
      <c r="M99" s="53"/>
      <c r="N99" s="116"/>
      <c r="O99" s="116"/>
      <c r="P99" s="114"/>
      <c r="Q99" s="315"/>
      <c r="R99" s="114"/>
      <c r="S99" s="114"/>
      <c r="T99" s="148"/>
      <c r="U99" s="28"/>
      <c r="V99" s="135"/>
      <c r="W99" s="135"/>
      <c r="X99" s="135"/>
      <c r="Y99" s="135"/>
    </row>
    <row r="100" spans="2:25" ht="17.25" customHeight="1">
      <c r="B100" s="40"/>
      <c r="C100" s="77"/>
      <c r="D100" s="77"/>
      <c r="E100" s="39"/>
      <c r="F100" s="54"/>
      <c r="G100" s="55"/>
      <c r="H100" s="72"/>
      <c r="I100" s="54"/>
      <c r="J100" s="139"/>
      <c r="K100" s="48"/>
      <c r="L100" s="43"/>
      <c r="M100" s="115"/>
      <c r="N100" s="125"/>
      <c r="O100" s="115"/>
      <c r="P100" s="119"/>
      <c r="Q100" s="120"/>
      <c r="R100" s="117"/>
      <c r="S100" s="134"/>
      <c r="T100" s="121"/>
      <c r="U100" s="28"/>
      <c r="V100" s="135"/>
      <c r="W100" s="135"/>
      <c r="X100" s="135"/>
      <c r="Y100" s="135"/>
    </row>
    <row r="101" spans="2:25" ht="17.25" customHeight="1">
      <c r="B101" s="42">
        <v>20</v>
      </c>
      <c r="C101" s="56"/>
      <c r="D101" s="56"/>
      <c r="E101" s="51"/>
      <c r="F101" s="71"/>
      <c r="G101" s="71"/>
      <c r="H101" s="71"/>
      <c r="I101" s="71"/>
      <c r="J101" s="71"/>
      <c r="K101" s="52"/>
      <c r="L101" s="53"/>
      <c r="M101" s="53"/>
      <c r="N101" s="116"/>
      <c r="O101" s="116"/>
      <c r="P101" s="114"/>
      <c r="Q101" s="141"/>
      <c r="R101" s="114"/>
      <c r="S101" s="114"/>
      <c r="T101" s="122"/>
      <c r="U101" s="28"/>
      <c r="V101" s="135"/>
      <c r="W101" s="135"/>
      <c r="X101" s="135"/>
      <c r="Y101" s="135"/>
    </row>
  </sheetData>
  <mergeCells count="2">
    <mergeCell ref="F8:I8"/>
    <mergeCell ref="F58:I58"/>
  </mergeCells>
  <phoneticPr fontId="15"/>
  <printOptions horizontalCentered="1"/>
  <pageMargins left="0" right="0" top="0.78740157480314965" bottom="0" header="0" footer="0"/>
  <pageSetup paperSize="9" scale="60" orientation="landscape" horizontalDpi="300" verticalDpi="300" r:id="rId1"/>
  <headerFooter alignWithMargins="0"/>
  <rowBreaks count="1" manualBreakCount="1">
    <brk id="51" min="1" max="19" man="1"/>
  </rowBreaks>
  <colBreaks count="1" manualBreakCount="1">
    <brk id="20" min="1" max="4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U151"/>
  <sheetViews>
    <sheetView view="pageBreakPreview" topLeftCell="A34" zoomScale="80" zoomScaleNormal="100" zoomScaleSheetLayoutView="80" workbookViewId="0">
      <selection activeCell="W62" sqref="W62"/>
    </sheetView>
  </sheetViews>
  <sheetFormatPr defaultColWidth="11" defaultRowHeight="17.25" customHeight="1"/>
  <cols>
    <col min="1" max="1" width="2.75" style="29" customWidth="1"/>
    <col min="2" max="2" width="3.125" style="29" customWidth="1"/>
    <col min="3" max="3" width="24.625" style="29" customWidth="1"/>
    <col min="4" max="4" width="30.375" style="29" customWidth="1"/>
    <col min="5" max="5" width="13.625" style="29" customWidth="1"/>
    <col min="6" max="10" width="13.125" style="29" customWidth="1"/>
    <col min="11" max="15" width="10.625" style="29" customWidth="1"/>
    <col min="16" max="17" width="11" style="29" customWidth="1"/>
    <col min="18" max="18" width="13.125" style="29" customWidth="1"/>
    <col min="19" max="19" width="7.625" style="29" customWidth="1"/>
    <col min="20" max="16384" width="11" style="29"/>
  </cols>
  <sheetData>
    <row r="2" spans="2:20" ht="17.25" customHeight="1"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</row>
    <row r="3" spans="2:20" ht="17.25" customHeight="1">
      <c r="B3" s="30" t="s">
        <v>582</v>
      </c>
      <c r="C3" s="28"/>
      <c r="D3" s="28"/>
      <c r="E3" s="28"/>
      <c r="F3" s="28"/>
      <c r="G3" s="28"/>
      <c r="H3" s="28"/>
      <c r="I3" s="28"/>
      <c r="J3" s="28"/>
      <c r="K3" s="28"/>
      <c r="L3" s="58"/>
      <c r="M3" s="66"/>
      <c r="N3" s="250" t="s">
        <v>158</v>
      </c>
      <c r="O3" s="66"/>
      <c r="P3" s="75" t="s">
        <v>721</v>
      </c>
      <c r="Q3" s="66"/>
      <c r="R3" s="101">
        <f>18300*1.1</f>
        <v>20130</v>
      </c>
      <c r="S3" s="67"/>
      <c r="T3" s="28"/>
    </row>
    <row r="4" spans="2:20" ht="17.25" customHeight="1">
      <c r="B4" s="28"/>
      <c r="C4" s="28"/>
      <c r="D4" s="28"/>
      <c r="E4" s="28"/>
      <c r="F4" s="28"/>
      <c r="G4" s="28"/>
      <c r="H4" s="28"/>
      <c r="I4" s="28"/>
      <c r="J4" s="28"/>
      <c r="K4" s="31"/>
      <c r="L4" s="32" t="s">
        <v>2</v>
      </c>
      <c r="M4" s="28"/>
      <c r="N4" s="102" t="s">
        <v>3</v>
      </c>
      <c r="O4" s="28"/>
      <c r="P4" s="30" t="s">
        <v>722</v>
      </c>
      <c r="Q4" s="28"/>
      <c r="R4" s="103">
        <f>18500*1.1</f>
        <v>20350</v>
      </c>
      <c r="S4" s="68"/>
      <c r="T4" s="28"/>
    </row>
    <row r="5" spans="2:20" ht="17.25" customHeight="1">
      <c r="B5" s="28"/>
      <c r="C5" s="34" t="s">
        <v>4</v>
      </c>
      <c r="D5" s="35" t="str">
        <f>'仕訳書(縦）'!E11</f>
        <v>沖縄県立芸術大学美術棟空調設備改修工事</v>
      </c>
      <c r="E5" s="28"/>
      <c r="F5" s="28"/>
      <c r="G5" s="28"/>
      <c r="H5" s="28"/>
      <c r="I5" s="36" t="s">
        <v>765</v>
      </c>
      <c r="J5" s="28"/>
      <c r="K5" s="28"/>
      <c r="L5" s="39"/>
      <c r="M5" s="28"/>
      <c r="N5" s="69" t="s">
        <v>5</v>
      </c>
      <c r="O5" s="28"/>
      <c r="P5" s="30" t="s">
        <v>723</v>
      </c>
      <c r="Q5" s="28"/>
      <c r="R5" s="33">
        <f>18000*1.1</f>
        <v>19800</v>
      </c>
      <c r="S5" s="68"/>
      <c r="T5" s="28"/>
    </row>
    <row r="6" spans="2:20" ht="17.25" customHeight="1">
      <c r="B6" s="28"/>
      <c r="C6" s="28"/>
      <c r="D6" s="28"/>
      <c r="E6" s="28"/>
      <c r="F6" s="28"/>
      <c r="G6" s="28"/>
      <c r="H6" s="28"/>
      <c r="I6" s="37" t="s">
        <v>762</v>
      </c>
      <c r="J6" s="28"/>
      <c r="K6" s="38"/>
      <c r="L6" s="69" t="s">
        <v>720</v>
      </c>
      <c r="M6" s="28"/>
      <c r="N6" s="104" t="s">
        <v>35</v>
      </c>
      <c r="O6" s="28"/>
      <c r="P6" s="30" t="s">
        <v>724</v>
      </c>
      <c r="Q6" s="28"/>
      <c r="R6" s="105">
        <f>21300*1.1</f>
        <v>23430.000000000004</v>
      </c>
      <c r="S6" s="68"/>
      <c r="T6" s="28"/>
    </row>
    <row r="7" spans="2:20" ht="17.25" customHeight="1">
      <c r="B7" s="28"/>
      <c r="C7" s="28"/>
      <c r="D7" s="28" t="s">
        <v>689</v>
      </c>
      <c r="E7" s="28"/>
      <c r="F7" s="28"/>
      <c r="G7" s="28"/>
      <c r="H7" s="57"/>
      <c r="I7" s="37" t="s">
        <v>763</v>
      </c>
      <c r="J7" s="28"/>
      <c r="K7" s="28"/>
      <c r="L7" s="53"/>
      <c r="M7" s="41"/>
      <c r="N7" s="106" t="s">
        <v>6</v>
      </c>
      <c r="O7" s="41"/>
      <c r="P7" s="76" t="s">
        <v>725</v>
      </c>
      <c r="Q7" s="41"/>
      <c r="R7" s="107">
        <f>21500*1.1</f>
        <v>23650.000000000004</v>
      </c>
      <c r="S7" s="70"/>
      <c r="T7" s="28"/>
    </row>
    <row r="8" spans="2:20" ht="17.25" customHeight="1">
      <c r="B8" s="58"/>
      <c r="C8" s="58"/>
      <c r="D8" s="58"/>
      <c r="E8" s="59" t="s">
        <v>7</v>
      </c>
      <c r="F8" s="1585" t="s">
        <v>36</v>
      </c>
      <c r="G8" s="1586"/>
      <c r="H8" s="1587"/>
      <c r="I8" s="59" t="s">
        <v>8</v>
      </c>
      <c r="J8" s="59" t="s">
        <v>9</v>
      </c>
      <c r="K8" s="59" t="s">
        <v>10</v>
      </c>
      <c r="L8" s="59" t="s">
        <v>11</v>
      </c>
      <c r="M8" s="59" t="s">
        <v>12</v>
      </c>
      <c r="N8" s="59" t="s">
        <v>13</v>
      </c>
      <c r="O8" s="59" t="s">
        <v>14</v>
      </c>
      <c r="P8" s="60" t="s">
        <v>2</v>
      </c>
      <c r="Q8" s="61"/>
      <c r="R8" s="58"/>
      <c r="S8" s="62" t="s">
        <v>679</v>
      </c>
      <c r="T8" s="28"/>
    </row>
    <row r="9" spans="2:20" ht="17.25" customHeight="1">
      <c r="B9" s="53"/>
      <c r="C9" s="42" t="s">
        <v>16</v>
      </c>
      <c r="D9" s="42" t="s">
        <v>17</v>
      </c>
      <c r="E9" s="42" t="s">
        <v>18</v>
      </c>
      <c r="F9" s="42" t="s">
        <v>8</v>
      </c>
      <c r="G9" s="42" t="s">
        <v>19</v>
      </c>
      <c r="H9" s="42" t="s">
        <v>20</v>
      </c>
      <c r="I9" s="42" t="s">
        <v>21</v>
      </c>
      <c r="J9" s="42" t="s">
        <v>22</v>
      </c>
      <c r="K9" s="42" t="s">
        <v>23</v>
      </c>
      <c r="L9" s="42" t="s">
        <v>24</v>
      </c>
      <c r="M9" s="42" t="s">
        <v>25</v>
      </c>
      <c r="N9" s="42" t="s">
        <v>26</v>
      </c>
      <c r="O9" s="42" t="s">
        <v>27</v>
      </c>
      <c r="P9" s="42" t="s">
        <v>28</v>
      </c>
      <c r="Q9" s="42" t="s">
        <v>29</v>
      </c>
      <c r="R9" s="42" t="s">
        <v>30</v>
      </c>
      <c r="S9" s="63" t="s">
        <v>31</v>
      </c>
      <c r="T9" s="28"/>
    </row>
    <row r="10" spans="2:20" ht="17.25" customHeight="1">
      <c r="B10" s="40"/>
      <c r="C10" s="39"/>
      <c r="D10" s="39"/>
      <c r="E10" s="39"/>
      <c r="F10" s="43"/>
      <c r="G10" s="43"/>
      <c r="H10" s="43"/>
      <c r="I10" s="43"/>
      <c r="J10" s="44" t="s">
        <v>32</v>
      </c>
      <c r="K10" s="44" t="s">
        <v>32</v>
      </c>
      <c r="L10" s="44" t="s">
        <v>32</v>
      </c>
      <c r="M10" s="44" t="s">
        <v>32</v>
      </c>
      <c r="N10" s="44" t="s">
        <v>32</v>
      </c>
      <c r="O10" s="43"/>
      <c r="P10" s="43"/>
      <c r="Q10" s="43"/>
      <c r="R10" s="40" t="s">
        <v>33</v>
      </c>
      <c r="S10" s="64"/>
      <c r="T10" s="28"/>
    </row>
    <row r="11" spans="2:20" ht="17.25" customHeight="1" thickBot="1">
      <c r="B11" s="47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6"/>
      <c r="R11" s="47" t="s">
        <v>34</v>
      </c>
      <c r="S11" s="65"/>
      <c r="T11" s="28"/>
    </row>
    <row r="12" spans="2:20" ht="17.25" customHeight="1" thickTop="1">
      <c r="B12" s="251"/>
      <c r="C12" s="252"/>
      <c r="D12" s="252">
        <f>'内訳書（縦）'!D7</f>
        <v>0</v>
      </c>
      <c r="E12" s="39"/>
      <c r="F12" s="618" t="s">
        <v>294</v>
      </c>
      <c r="G12" s="618" t="s">
        <v>295</v>
      </c>
      <c r="H12" s="253"/>
      <c r="I12" s="826"/>
      <c r="J12" s="924">
        <f>低減率!$I$60</f>
        <v>0.7</v>
      </c>
      <c r="K12" s="43"/>
      <c r="L12" s="43"/>
      <c r="M12" s="49"/>
      <c r="N12" s="43"/>
      <c r="O12" s="257">
        <v>0.25</v>
      </c>
      <c r="P12" s="258">
        <v>2.04</v>
      </c>
      <c r="Q12" s="827">
        <f>$R$4</f>
        <v>20350</v>
      </c>
      <c r="R12" s="39"/>
      <c r="S12" s="828"/>
      <c r="T12" s="28"/>
    </row>
    <row r="13" spans="2:20" ht="17.25" customHeight="1">
      <c r="B13" s="262">
        <v>1</v>
      </c>
      <c r="C13" s="263">
        <f>'内訳書（縦）'!C8</f>
        <v>0</v>
      </c>
      <c r="D13" s="263">
        <f>'内訳書（縦）'!D8</f>
        <v>0</v>
      </c>
      <c r="E13" s="334">
        <f>IF(R13&gt;0,IF(R13&lt;10000,ROUND(R13,-3),ROUND(R13,-3)),"")</f>
        <v>116000</v>
      </c>
      <c r="F13" s="264">
        <v>99800</v>
      </c>
      <c r="G13" s="264">
        <v>91000</v>
      </c>
      <c r="H13" s="265"/>
      <c r="I13" s="264">
        <f>MIN(F13:H13)</f>
        <v>91000</v>
      </c>
      <c r="J13" s="114">
        <f>TRUNC(I13*J12)</f>
        <v>63700</v>
      </c>
      <c r="K13" s="53"/>
      <c r="L13" s="53"/>
      <c r="M13" s="53"/>
      <c r="N13" s="53"/>
      <c r="O13" s="264">
        <f>TRUNC(O12*Q13)</f>
        <v>10378</v>
      </c>
      <c r="P13" s="829" t="str">
        <f>$N$4</f>
        <v xml:space="preserve"> 配  管  工</v>
      </c>
      <c r="Q13" s="264">
        <f>TRUNC(P12*Q12)</f>
        <v>41514</v>
      </c>
      <c r="R13" s="52">
        <f>SUM(J13:Q13)</f>
        <v>115592</v>
      </c>
      <c r="S13" s="266">
        <v>157</v>
      </c>
      <c r="T13" s="28"/>
    </row>
    <row r="14" spans="2:20" ht="17.25" customHeight="1">
      <c r="B14" s="251"/>
      <c r="C14" s="252"/>
      <c r="D14" s="252">
        <f>'内訳書（縦）'!D9</f>
        <v>0</v>
      </c>
      <c r="E14" s="39"/>
      <c r="F14" s="618" t="s">
        <v>294</v>
      </c>
      <c r="G14" s="618" t="s">
        <v>295</v>
      </c>
      <c r="H14" s="253"/>
      <c r="I14" s="254"/>
      <c r="J14" s="924">
        <f>低減率!$I$60</f>
        <v>0.7</v>
      </c>
      <c r="K14" s="255"/>
      <c r="L14" s="255"/>
      <c r="M14" s="255"/>
      <c r="N14" s="256"/>
      <c r="O14" s="257">
        <v>0.25</v>
      </c>
      <c r="P14" s="258">
        <v>0.79</v>
      </c>
      <c r="Q14" s="259">
        <f>$R$4</f>
        <v>20350</v>
      </c>
      <c r="R14" s="260"/>
      <c r="S14" s="261"/>
      <c r="T14" s="28"/>
    </row>
    <row r="15" spans="2:20" ht="17.25" customHeight="1">
      <c r="B15" s="262">
        <v>2</v>
      </c>
      <c r="C15" s="263" t="str">
        <f>'内訳書（縦）'!C10</f>
        <v>（内部改修）</v>
      </c>
      <c r="D15" s="263" t="str">
        <f>'内訳書（縦）'!D10</f>
        <v>個別改修</v>
      </c>
      <c r="E15" s="334">
        <f>IF(R15&gt;0,IF(R15&lt;10000,ROUND(R15,-2),ROUND(R15,-2)),"")</f>
        <v>81500</v>
      </c>
      <c r="F15" s="264">
        <v>87650</v>
      </c>
      <c r="G15" s="264">
        <v>88750</v>
      </c>
      <c r="H15" s="265"/>
      <c r="I15" s="264">
        <f>MIN(F15:H15)</f>
        <v>87650</v>
      </c>
      <c r="J15" s="264">
        <f>TRUNC(I15*J14)</f>
        <v>61355</v>
      </c>
      <c r="K15" s="264"/>
      <c r="L15" s="264"/>
      <c r="M15" s="264"/>
      <c r="N15" s="264"/>
      <c r="O15" s="264">
        <f>TRUNC(O14*Q15)</f>
        <v>4019</v>
      </c>
      <c r="P15" s="268" t="str">
        <f>$N$4</f>
        <v xml:space="preserve"> 配  管  工</v>
      </c>
      <c r="Q15" s="264">
        <f>TRUNC(P14*Q14)</f>
        <v>16076</v>
      </c>
      <c r="R15" s="264">
        <f>SUM(J15:Q15)</f>
        <v>81450</v>
      </c>
      <c r="S15" s="266">
        <v>158</v>
      </c>
      <c r="T15" s="28"/>
    </row>
    <row r="16" spans="2:20" ht="17.25" customHeight="1">
      <c r="B16" s="251"/>
      <c r="C16" s="252"/>
      <c r="D16" s="252">
        <f>'内訳書（縦）'!D11</f>
        <v>0</v>
      </c>
      <c r="E16" s="39"/>
      <c r="F16" s="618" t="s">
        <v>294</v>
      </c>
      <c r="G16" s="618" t="s">
        <v>295</v>
      </c>
      <c r="H16" s="253"/>
      <c r="I16" s="254"/>
      <c r="J16" s="924">
        <f>低減率!$I$60</f>
        <v>0.7</v>
      </c>
      <c r="K16" s="1594" t="s">
        <v>766</v>
      </c>
      <c r="L16" s="1595"/>
      <c r="M16" s="1595"/>
      <c r="N16" s="1595"/>
      <c r="O16" s="1595"/>
      <c r="P16" s="1596"/>
      <c r="Q16" s="831"/>
      <c r="R16" s="39"/>
      <c r="S16" s="828" t="s">
        <v>690</v>
      </c>
      <c r="T16" s="28"/>
    </row>
    <row r="17" spans="2:20" ht="17.25" customHeight="1">
      <c r="B17" s="262">
        <v>3</v>
      </c>
      <c r="C17" s="263" t="str">
        <f>'内訳書（縦）'!C12</f>
        <v>（内部改修）</v>
      </c>
      <c r="D17" s="263" t="str">
        <f>'内訳書（縦）'!D12</f>
        <v>個別改修</v>
      </c>
      <c r="E17" s="334">
        <f>IF(R17&gt;0,IF(R17&lt;10000,ROUND(R17,-1),ROUND(R17,-1)),"")</f>
        <v>4550</v>
      </c>
      <c r="F17" s="264">
        <v>4000</v>
      </c>
      <c r="G17" s="264">
        <v>4300</v>
      </c>
      <c r="H17" s="265"/>
      <c r="I17" s="264">
        <f t="shared" ref="I17" si="0">MIN(F17:H17)</f>
        <v>4000</v>
      </c>
      <c r="J17" s="264">
        <f>TRUNC(I17*J16)</f>
        <v>2800</v>
      </c>
      <c r="K17" s="1597"/>
      <c r="L17" s="1598"/>
      <c r="M17" s="1598"/>
      <c r="N17" s="1598"/>
      <c r="O17" s="1598"/>
      <c r="P17" s="1599"/>
      <c r="Q17" s="832">
        <v>1750</v>
      </c>
      <c r="R17" s="52">
        <f>SUM(J17:Q17)</f>
        <v>4550</v>
      </c>
      <c r="S17" s="830">
        <v>75</v>
      </c>
      <c r="T17" s="28"/>
    </row>
    <row r="18" spans="2:20" ht="17.25" customHeight="1">
      <c r="B18" s="251"/>
      <c r="C18" s="252"/>
      <c r="D18" s="252">
        <f>'内訳書（縦）'!D13</f>
        <v>0</v>
      </c>
      <c r="E18" s="39"/>
      <c r="F18" s="618" t="s">
        <v>294</v>
      </c>
      <c r="G18" s="618" t="s">
        <v>295</v>
      </c>
      <c r="H18" s="253"/>
      <c r="I18" s="254"/>
      <c r="J18" s="924">
        <f>低減率!$I$60</f>
        <v>0.7</v>
      </c>
      <c r="K18" s="1594" t="s">
        <v>766</v>
      </c>
      <c r="L18" s="1595"/>
      <c r="M18" s="1595"/>
      <c r="N18" s="1595"/>
      <c r="O18" s="1595"/>
      <c r="P18" s="1596"/>
      <c r="Q18" s="831"/>
      <c r="R18" s="39"/>
      <c r="S18" s="828" t="s">
        <v>690</v>
      </c>
      <c r="T18" s="28"/>
    </row>
    <row r="19" spans="2:20" ht="17.25" customHeight="1">
      <c r="B19" s="262">
        <v>4</v>
      </c>
      <c r="C19" s="263" t="str">
        <f>'内訳書（縦）'!C14</f>
        <v>内部仕上足場（改修）</v>
      </c>
      <c r="D19" s="263" t="str">
        <f>'内訳書（縦）'!D14</f>
        <v>（簡易型移動式足場）</v>
      </c>
      <c r="E19" s="334">
        <f>IF(R19&gt;0,IF(R19&lt;10000,ROUND(R19,-1),ROUND(R19,-1)),"")</f>
        <v>5390</v>
      </c>
      <c r="F19" s="264">
        <v>10000</v>
      </c>
      <c r="G19" s="264">
        <v>5200</v>
      </c>
      <c r="H19" s="265"/>
      <c r="I19" s="264">
        <f t="shared" ref="I19" si="1">MIN(F19:H19)</f>
        <v>5200</v>
      </c>
      <c r="J19" s="264">
        <f>TRUNC(I19*J18)</f>
        <v>3640</v>
      </c>
      <c r="K19" s="1597"/>
      <c r="L19" s="1598"/>
      <c r="M19" s="1598"/>
      <c r="N19" s="1598"/>
      <c r="O19" s="1598"/>
      <c r="P19" s="1599"/>
      <c r="Q19" s="832">
        <v>1750</v>
      </c>
      <c r="R19" s="52">
        <f t="shared" ref="R19" si="2">SUM(J19:Q19)</f>
        <v>5390</v>
      </c>
      <c r="S19" s="830">
        <v>75</v>
      </c>
      <c r="T19" s="28"/>
    </row>
    <row r="20" spans="2:20" ht="17.25" customHeight="1">
      <c r="B20" s="251"/>
      <c r="C20" s="921"/>
      <c r="D20" s="252"/>
      <c r="E20" s="39"/>
      <c r="F20" s="618"/>
      <c r="G20" s="618"/>
      <c r="H20" s="253"/>
      <c r="I20" s="254"/>
      <c r="J20" s="924"/>
      <c r="K20" s="1594"/>
      <c r="L20" s="1595"/>
      <c r="M20" s="1595"/>
      <c r="N20" s="1595"/>
      <c r="O20" s="1595"/>
      <c r="P20" s="1596"/>
      <c r="Q20" s="831"/>
      <c r="R20" s="39"/>
      <c r="S20" s="828"/>
      <c r="T20" s="28"/>
    </row>
    <row r="21" spans="2:20" ht="17.25" customHeight="1">
      <c r="B21" s="262">
        <v>5</v>
      </c>
      <c r="C21" s="410"/>
      <c r="D21" s="263"/>
      <c r="E21" s="334"/>
      <c r="F21" s="932"/>
      <c r="G21" s="932"/>
      <c r="H21" s="265"/>
      <c r="I21" s="264"/>
      <c r="J21" s="264"/>
      <c r="K21" s="1597"/>
      <c r="L21" s="1598"/>
      <c r="M21" s="1598"/>
      <c r="N21" s="1598"/>
      <c r="O21" s="1598"/>
      <c r="P21" s="1599"/>
      <c r="Q21" s="832"/>
      <c r="R21" s="52"/>
      <c r="S21" s="830"/>
      <c r="T21" s="28"/>
    </row>
    <row r="22" spans="2:20" ht="17.25" customHeight="1">
      <c r="B22" s="251"/>
      <c r="C22" s="921"/>
      <c r="D22" s="252" t="str">
        <f>'内訳書（縦）'!D15</f>
        <v>内部仕上足場脚立足場</v>
      </c>
      <c r="E22" s="39"/>
      <c r="F22" s="618" t="s">
        <v>294</v>
      </c>
      <c r="G22" s="618" t="s">
        <v>295</v>
      </c>
      <c r="H22" s="253"/>
      <c r="I22" s="254"/>
      <c r="J22" s="924">
        <f>低減率!$I$60</f>
        <v>0.7</v>
      </c>
      <c r="K22" s="1594" t="s">
        <v>767</v>
      </c>
      <c r="L22" s="1595"/>
      <c r="M22" s="1595"/>
      <c r="N22" s="1595"/>
      <c r="O22" s="1595"/>
      <c r="P22" s="1596"/>
      <c r="Q22" s="831"/>
      <c r="R22" s="39"/>
      <c r="S22" s="828" t="s">
        <v>690</v>
      </c>
      <c r="T22" s="28"/>
    </row>
    <row r="23" spans="2:20" ht="17.25" customHeight="1">
      <c r="B23" s="262">
        <v>6</v>
      </c>
      <c r="C23" s="410" t="str">
        <f>'内訳書（縦）'!C16</f>
        <v>仮設材運搬</v>
      </c>
      <c r="D23" s="263" t="str">
        <f>'内訳書（縦）'!D16</f>
        <v>4階建</v>
      </c>
      <c r="E23" s="334">
        <f>IF(R23&gt;0,IF(R23&lt;10000,ROUND(R23,-2),ROUND(R23,-2)),"")</f>
        <v>28900</v>
      </c>
      <c r="F23" s="264">
        <v>37400</v>
      </c>
      <c r="G23" s="264">
        <v>38000</v>
      </c>
      <c r="H23" s="265"/>
      <c r="I23" s="264">
        <f t="shared" ref="I23" si="3">MIN(F23:H23)</f>
        <v>37400</v>
      </c>
      <c r="J23" s="264">
        <f>TRUNC(I23*J22)</f>
        <v>26180</v>
      </c>
      <c r="K23" s="1597"/>
      <c r="L23" s="1598"/>
      <c r="M23" s="1598"/>
      <c r="N23" s="1598"/>
      <c r="O23" s="1598"/>
      <c r="P23" s="1599"/>
      <c r="Q23" s="832">
        <v>2750</v>
      </c>
      <c r="R23" s="52">
        <f t="shared" ref="R23" si="4">SUM(J23:Q23)</f>
        <v>28930</v>
      </c>
      <c r="S23" s="830">
        <v>75</v>
      </c>
      <c r="T23" s="28"/>
    </row>
    <row r="24" spans="2:20" ht="17.25" customHeight="1">
      <c r="B24" s="251"/>
      <c r="C24" s="921"/>
      <c r="D24" s="252">
        <f>'内訳書（縦）'!D17</f>
        <v>0</v>
      </c>
      <c r="E24" s="39"/>
      <c r="F24" s="618" t="s">
        <v>294</v>
      </c>
      <c r="G24" s="618" t="s">
        <v>295</v>
      </c>
      <c r="H24" s="253"/>
      <c r="I24" s="254"/>
      <c r="J24" s="924">
        <f>低減率!$I$60</f>
        <v>0.7</v>
      </c>
      <c r="K24" s="1594" t="s">
        <v>767</v>
      </c>
      <c r="L24" s="1595"/>
      <c r="M24" s="1595"/>
      <c r="N24" s="1595"/>
      <c r="O24" s="1595"/>
      <c r="P24" s="1596"/>
      <c r="Q24" s="831"/>
      <c r="R24" s="39"/>
      <c r="S24" s="828" t="s">
        <v>690</v>
      </c>
      <c r="T24" s="28"/>
    </row>
    <row r="25" spans="2:20" ht="17.25" customHeight="1">
      <c r="B25" s="262">
        <v>7</v>
      </c>
      <c r="C25" s="410">
        <f>'内訳書（縦）'!C18</f>
        <v>0</v>
      </c>
      <c r="D25" s="263">
        <f>'内訳書（縦）'!D18</f>
        <v>0</v>
      </c>
      <c r="E25" s="334">
        <f>IF(R25&gt;0,IF(R25&lt;10000,ROUND(R25,-2),ROUND(R25,-2)),"")</f>
        <v>15800</v>
      </c>
      <c r="F25" s="264">
        <v>18700</v>
      </c>
      <c r="G25" s="264">
        <v>19500</v>
      </c>
      <c r="H25" s="265"/>
      <c r="I25" s="264">
        <f t="shared" ref="I25" si="5">MIN(F25:H25)</f>
        <v>18700</v>
      </c>
      <c r="J25" s="264">
        <f>TRUNC(I25*J24)</f>
        <v>13090</v>
      </c>
      <c r="K25" s="1597"/>
      <c r="L25" s="1598"/>
      <c r="M25" s="1598"/>
      <c r="N25" s="1598"/>
      <c r="O25" s="1598"/>
      <c r="P25" s="1599"/>
      <c r="Q25" s="832">
        <v>2750</v>
      </c>
      <c r="R25" s="52">
        <f t="shared" ref="R25" si="6">SUM(J25:Q25)</f>
        <v>15840</v>
      </c>
      <c r="S25" s="830">
        <v>75</v>
      </c>
      <c r="T25" s="28"/>
    </row>
    <row r="26" spans="2:20" ht="17.25" customHeight="1">
      <c r="B26" s="251"/>
      <c r="C26" s="921"/>
      <c r="D26" s="252">
        <f>'内訳書（縦）'!D19</f>
        <v>0</v>
      </c>
      <c r="E26" s="39"/>
      <c r="F26" s="618" t="s">
        <v>294</v>
      </c>
      <c r="G26" s="618" t="s">
        <v>295</v>
      </c>
      <c r="H26" s="253"/>
      <c r="I26" s="254"/>
      <c r="J26" s="924">
        <f>低減率!$I$60</f>
        <v>0.7</v>
      </c>
      <c r="K26" s="1594" t="s">
        <v>767</v>
      </c>
      <c r="L26" s="1595"/>
      <c r="M26" s="1595"/>
      <c r="N26" s="1595"/>
      <c r="O26" s="1595"/>
      <c r="P26" s="1596"/>
      <c r="Q26" s="831"/>
      <c r="R26" s="39"/>
      <c r="S26" s="828" t="s">
        <v>690</v>
      </c>
      <c r="T26" s="28"/>
    </row>
    <row r="27" spans="2:20" ht="17.25" customHeight="1">
      <c r="B27" s="262">
        <v>8</v>
      </c>
      <c r="C27" s="410" t="str">
        <f>'内訳書（縦）'!C20</f>
        <v>(1)－1　の　計</v>
      </c>
      <c r="D27" s="263">
        <f>'内訳書（縦）'!D20</f>
        <v>0</v>
      </c>
      <c r="E27" s="334">
        <f>IF(R27&gt;0,IF(R27&lt;10000,ROUND(R27,-2),ROUND(R27,-2)),"")</f>
        <v>15000</v>
      </c>
      <c r="F27" s="264">
        <v>18700</v>
      </c>
      <c r="G27" s="264">
        <v>17500</v>
      </c>
      <c r="H27" s="265"/>
      <c r="I27" s="264">
        <f t="shared" ref="I27" si="7">MIN(F27:H27)</f>
        <v>17500</v>
      </c>
      <c r="J27" s="264">
        <f>TRUNC(I27*J26)</f>
        <v>12250</v>
      </c>
      <c r="K27" s="1597"/>
      <c r="L27" s="1598"/>
      <c r="M27" s="1598"/>
      <c r="N27" s="1598"/>
      <c r="O27" s="1598"/>
      <c r="P27" s="1599"/>
      <c r="Q27" s="832">
        <v>2750</v>
      </c>
      <c r="R27" s="52">
        <f t="shared" ref="R27" si="8">SUM(J27:Q27)</f>
        <v>15000</v>
      </c>
      <c r="S27" s="830">
        <v>75</v>
      </c>
      <c r="T27" s="28"/>
    </row>
    <row r="28" spans="2:20" ht="17.25" customHeight="1">
      <c r="B28" s="251"/>
      <c r="C28" s="252"/>
      <c r="D28" s="252">
        <f>'内訳書（縦）'!D21</f>
        <v>0</v>
      </c>
      <c r="E28" s="39"/>
      <c r="F28" s="618" t="s">
        <v>294</v>
      </c>
      <c r="G28" s="618" t="s">
        <v>295</v>
      </c>
      <c r="H28" s="253"/>
      <c r="I28" s="254"/>
      <c r="J28" s="924">
        <f>低減率!$I$60</f>
        <v>0.7</v>
      </c>
      <c r="K28" s="1594" t="s">
        <v>767</v>
      </c>
      <c r="L28" s="1595"/>
      <c r="M28" s="1595"/>
      <c r="N28" s="1595"/>
      <c r="O28" s="1595"/>
      <c r="P28" s="1596"/>
      <c r="Q28" s="831"/>
      <c r="R28" s="39"/>
      <c r="S28" s="828" t="s">
        <v>690</v>
      </c>
      <c r="T28" s="28"/>
    </row>
    <row r="29" spans="2:20" ht="17.25" customHeight="1">
      <c r="B29" s="262">
        <v>9</v>
      </c>
      <c r="C29" s="263">
        <f>'内訳書（縦）'!C22</f>
        <v>0</v>
      </c>
      <c r="D29" s="263">
        <f>'内訳書（縦）'!D22</f>
        <v>0</v>
      </c>
      <c r="E29" s="334">
        <f>IF(R29&gt;0,IF(R29&lt;10000,ROUND(R29,-3),ROUND(R29,-3)),"")</f>
        <v>11000</v>
      </c>
      <c r="F29" s="264">
        <v>14100</v>
      </c>
      <c r="G29" s="264">
        <v>13700</v>
      </c>
      <c r="H29" s="265"/>
      <c r="I29" s="264">
        <f t="shared" ref="I29" si="9">MIN(F29:H29)</f>
        <v>13700</v>
      </c>
      <c r="J29" s="264">
        <f>TRUNC(I29*J28)</f>
        <v>9590</v>
      </c>
      <c r="K29" s="1597"/>
      <c r="L29" s="1598"/>
      <c r="M29" s="1598"/>
      <c r="N29" s="1598"/>
      <c r="O29" s="1598"/>
      <c r="P29" s="1599"/>
      <c r="Q29" s="832">
        <v>1750</v>
      </c>
      <c r="R29" s="52">
        <f>SUM(J29:Q29)</f>
        <v>11340</v>
      </c>
      <c r="S29" s="830">
        <v>75</v>
      </c>
      <c r="T29" s="28"/>
    </row>
    <row r="30" spans="2:20" ht="17.25" customHeight="1">
      <c r="B30" s="251"/>
      <c r="C30" s="252"/>
      <c r="D30" s="252">
        <f>'内訳書（縦）'!D23</f>
        <v>0</v>
      </c>
      <c r="E30" s="39"/>
      <c r="F30" s="618" t="s">
        <v>294</v>
      </c>
      <c r="G30" s="618" t="s">
        <v>295</v>
      </c>
      <c r="H30" s="253"/>
      <c r="I30" s="254"/>
      <c r="J30" s="924">
        <f>低減率!$I$60</f>
        <v>0.7</v>
      </c>
      <c r="K30" s="255"/>
      <c r="L30" s="255"/>
      <c r="M30" s="255"/>
      <c r="N30" s="256"/>
      <c r="O30" s="257">
        <v>0.25</v>
      </c>
      <c r="P30" s="258">
        <v>0.13</v>
      </c>
      <c r="Q30" s="259">
        <f>$R$4</f>
        <v>20350</v>
      </c>
      <c r="R30" s="260"/>
      <c r="S30" s="261"/>
      <c r="T30" s="28"/>
    </row>
    <row r="31" spans="2:20" ht="17.25" customHeight="1">
      <c r="B31" s="262">
        <v>10</v>
      </c>
      <c r="C31" s="263" t="str">
        <f>'内訳書（縦）'!C24</f>
        <v>内外装改修工事</v>
      </c>
      <c r="D31" s="263">
        <f>'内訳書（縦）'!D24</f>
        <v>0</v>
      </c>
      <c r="E31" s="334">
        <f>IF(R31&gt;0,IF(R31&lt;10000,ROUND(R31,-2),ROUND(R31,-2)),"")</f>
        <v>33900</v>
      </c>
      <c r="F31" s="264">
        <v>51050</v>
      </c>
      <c r="G31" s="264">
        <v>43650</v>
      </c>
      <c r="H31" s="265"/>
      <c r="I31" s="264">
        <f t="shared" ref="I31" si="10">MIN(F31:H31)</f>
        <v>43650</v>
      </c>
      <c r="J31" s="264">
        <f>TRUNC(I31*J30)</f>
        <v>30555</v>
      </c>
      <c r="K31" s="264" t="s">
        <v>680</v>
      </c>
      <c r="L31" s="264"/>
      <c r="M31" s="264"/>
      <c r="N31" s="264"/>
      <c r="O31" s="264">
        <f>TRUNC(O30*Q31)</f>
        <v>661</v>
      </c>
      <c r="P31" s="268" t="str">
        <f>$N$4</f>
        <v xml:space="preserve"> 配  管  工</v>
      </c>
      <c r="Q31" s="264">
        <f>TRUNC(P30*Q30)</f>
        <v>2645</v>
      </c>
      <c r="R31" s="264">
        <f>SUM(J31:Q31)</f>
        <v>33861</v>
      </c>
      <c r="S31" s="266">
        <v>159</v>
      </c>
      <c r="T31" s="28"/>
    </row>
    <row r="32" spans="2:20" ht="17.25" customHeight="1">
      <c r="B32" s="251"/>
      <c r="C32" s="252"/>
      <c r="D32" s="252">
        <f>'内訳書（縦）'!D25</f>
        <v>0</v>
      </c>
      <c r="E32" s="39"/>
      <c r="F32" s="618" t="s">
        <v>294</v>
      </c>
      <c r="G32" s="618" t="s">
        <v>295</v>
      </c>
      <c r="H32" s="253"/>
      <c r="I32" s="254"/>
      <c r="J32" s="924">
        <f>低減率!$I$60</f>
        <v>0.7</v>
      </c>
      <c r="K32" s="255"/>
      <c r="L32" s="255"/>
      <c r="M32" s="255"/>
      <c r="N32" s="256"/>
      <c r="O32" s="257">
        <v>0.25</v>
      </c>
      <c r="P32" s="258">
        <v>0.13</v>
      </c>
      <c r="Q32" s="259">
        <f>$R$4</f>
        <v>20350</v>
      </c>
      <c r="R32" s="260"/>
      <c r="S32" s="261"/>
      <c r="T32" s="28"/>
    </row>
    <row r="33" spans="2:20" ht="17.25" customHeight="1">
      <c r="B33" s="262">
        <v>11</v>
      </c>
      <c r="C33" s="263" t="str">
        <f>'内訳書（縦）'!C26</f>
        <v>（内部）</v>
      </c>
      <c r="D33" s="263">
        <f>'内訳書（縦）'!D26</f>
        <v>0</v>
      </c>
      <c r="E33" s="334">
        <f>IF(R33&gt;0,IF(R33&lt;10000,ROUND(R33,-1),ROUND(R33,-2)),"")</f>
        <v>99800</v>
      </c>
      <c r="F33" s="264">
        <v>152850</v>
      </c>
      <c r="G33" s="264">
        <v>137800</v>
      </c>
      <c r="H33" s="265"/>
      <c r="I33" s="264">
        <f t="shared" ref="I33" si="11">MIN(F33:H33)</f>
        <v>137800</v>
      </c>
      <c r="J33" s="264">
        <f>TRUNC(I33*J32)</f>
        <v>96460</v>
      </c>
      <c r="K33" s="264" t="s">
        <v>680</v>
      </c>
      <c r="L33" s="264"/>
      <c r="M33" s="264"/>
      <c r="N33" s="264"/>
      <c r="O33" s="264">
        <f>TRUNC(O32*Q33)</f>
        <v>661</v>
      </c>
      <c r="P33" s="268" t="str">
        <f>$N$4</f>
        <v xml:space="preserve"> 配  管  工</v>
      </c>
      <c r="Q33" s="264">
        <f>TRUNC(P32*Q32)</f>
        <v>2645</v>
      </c>
      <c r="R33" s="264">
        <f>SUM(J33:Q33)</f>
        <v>99766</v>
      </c>
      <c r="S33" s="266">
        <v>159</v>
      </c>
      <c r="T33" s="28"/>
    </row>
    <row r="34" spans="2:20" ht="17.25" customHeight="1">
      <c r="B34" s="251"/>
      <c r="C34" s="252"/>
      <c r="D34" s="252">
        <f>'内訳書（縦）'!D27</f>
        <v>0</v>
      </c>
      <c r="E34" s="39"/>
      <c r="F34" s="618" t="s">
        <v>294</v>
      </c>
      <c r="G34" s="618" t="s">
        <v>295</v>
      </c>
      <c r="H34" s="253"/>
      <c r="I34" s="254"/>
      <c r="J34" s="924">
        <f>低減率!$I$60</f>
        <v>0.7</v>
      </c>
      <c r="K34" s="255"/>
      <c r="L34" s="255"/>
      <c r="M34" s="267"/>
      <c r="N34" s="256"/>
      <c r="O34" s="257">
        <v>0.25</v>
      </c>
      <c r="P34" s="258">
        <v>0.13</v>
      </c>
      <c r="Q34" s="259">
        <f>$R$4</f>
        <v>20350</v>
      </c>
      <c r="R34" s="260"/>
      <c r="S34" s="261"/>
      <c r="T34" s="28"/>
    </row>
    <row r="35" spans="2:20" ht="17.25" customHeight="1">
      <c r="B35" s="262">
        <v>12</v>
      </c>
      <c r="C35" s="263" t="str">
        <f>'内訳書（縦）'!C28</f>
        <v>天井ジプトーン</v>
      </c>
      <c r="D35" s="263">
        <f>'内訳書（縦）'!D28</f>
        <v>0</v>
      </c>
      <c r="E35" s="334">
        <f>IF(R35&gt;0,IF(R35&lt;10000,ROUND(R35,-2),ROUND(R35,-2)),"")</f>
        <v>15800</v>
      </c>
      <c r="F35" s="264">
        <v>18700</v>
      </c>
      <c r="G35" s="264">
        <v>17900</v>
      </c>
      <c r="H35" s="265"/>
      <c r="I35" s="264">
        <f t="shared" ref="I35" si="12">MIN(F35:H35)</f>
        <v>17900</v>
      </c>
      <c r="J35" s="264">
        <f>TRUNC(I35*J34)</f>
        <v>12530</v>
      </c>
      <c r="K35" s="264" t="s">
        <v>680</v>
      </c>
      <c r="L35" s="264"/>
      <c r="M35" s="264"/>
      <c r="N35" s="264"/>
      <c r="O35" s="264">
        <f>TRUNC(O34*Q35)</f>
        <v>661</v>
      </c>
      <c r="P35" s="268" t="str">
        <f>$N$4</f>
        <v xml:space="preserve"> 配  管  工</v>
      </c>
      <c r="Q35" s="264">
        <f>TRUNC(P34*Q34)</f>
        <v>2645</v>
      </c>
      <c r="R35" s="264">
        <f>SUM(J35:Q35)</f>
        <v>15836</v>
      </c>
      <c r="S35" s="266">
        <v>159</v>
      </c>
      <c r="T35" s="28"/>
    </row>
    <row r="36" spans="2:20" ht="17.25" customHeight="1">
      <c r="B36" s="251"/>
      <c r="C36" s="252"/>
      <c r="D36" s="252">
        <f>'内訳書（縦）'!D29</f>
        <v>0</v>
      </c>
      <c r="E36" s="39"/>
      <c r="F36" s="618" t="s">
        <v>294</v>
      </c>
      <c r="G36" s="618" t="s">
        <v>295</v>
      </c>
      <c r="H36" s="253"/>
      <c r="I36" s="254"/>
      <c r="J36" s="924">
        <f>低減率!$I$60</f>
        <v>0.7</v>
      </c>
      <c r="K36" s="255"/>
      <c r="L36" s="255"/>
      <c r="M36" s="267"/>
      <c r="N36" s="256"/>
      <c r="O36" s="257">
        <v>0.25</v>
      </c>
      <c r="P36" s="258">
        <v>0.13</v>
      </c>
      <c r="Q36" s="259">
        <f>$R$4</f>
        <v>20350</v>
      </c>
      <c r="R36" s="260"/>
      <c r="S36" s="261"/>
      <c r="T36" s="28"/>
    </row>
    <row r="37" spans="2:20" ht="17.25" customHeight="1">
      <c r="B37" s="262">
        <v>13</v>
      </c>
      <c r="C37" s="263" t="str">
        <f>'内訳書（縦）'!C30</f>
        <v>(1)－2　の　計</v>
      </c>
      <c r="D37" s="263">
        <f>'内訳書（縦）'!D30</f>
        <v>0</v>
      </c>
      <c r="E37" s="334">
        <f>IF(R37&gt;0,IF(R37&lt;10000,ROUND(R37,-1),ROUND(R37,-1)),"")</f>
        <v>4950</v>
      </c>
      <c r="F37" s="264">
        <v>2350</v>
      </c>
      <c r="G37" s="264">
        <v>3700</v>
      </c>
      <c r="H37" s="265"/>
      <c r="I37" s="264">
        <f t="shared" ref="I37" si="13">MIN(F37:H37)</f>
        <v>2350</v>
      </c>
      <c r="J37" s="264">
        <f>TRUNC(I37*J36)</f>
        <v>1645</v>
      </c>
      <c r="K37" s="264" t="s">
        <v>680</v>
      </c>
      <c r="L37" s="264"/>
      <c r="M37" s="264"/>
      <c r="N37" s="264"/>
      <c r="O37" s="264">
        <f>TRUNC(O36*Q37)</f>
        <v>661</v>
      </c>
      <c r="P37" s="268" t="str">
        <f>$N$4</f>
        <v xml:space="preserve"> 配  管  工</v>
      </c>
      <c r="Q37" s="264">
        <f>TRUNC(P36*Q36)</f>
        <v>2645</v>
      </c>
      <c r="R37" s="264">
        <f>SUM(J37:Q37)</f>
        <v>4951</v>
      </c>
      <c r="S37" s="266">
        <v>159</v>
      </c>
      <c r="T37" s="28"/>
    </row>
    <row r="38" spans="2:20" ht="17.25" customHeight="1">
      <c r="B38" s="251"/>
      <c r="C38" s="252"/>
      <c r="D38" s="252">
        <f>'内訳書（縦）'!D31</f>
        <v>0</v>
      </c>
      <c r="E38" s="39"/>
      <c r="F38" s="618" t="s">
        <v>294</v>
      </c>
      <c r="G38" s="618" t="s">
        <v>295</v>
      </c>
      <c r="H38" s="253"/>
      <c r="I38" s="254"/>
      <c r="J38" s="924">
        <f>低減率!$I$60</f>
        <v>0.7</v>
      </c>
      <c r="K38" s="255"/>
      <c r="L38" s="255"/>
      <c r="M38" s="267"/>
      <c r="N38" s="256"/>
      <c r="O38" s="257">
        <v>0.25</v>
      </c>
      <c r="P38" s="258">
        <v>0.48</v>
      </c>
      <c r="Q38" s="259">
        <f>$R$4</f>
        <v>20350</v>
      </c>
      <c r="R38" s="260"/>
      <c r="S38" s="273"/>
      <c r="T38" s="28"/>
    </row>
    <row r="39" spans="2:20" ht="17.25" customHeight="1">
      <c r="B39" s="262">
        <v>14</v>
      </c>
      <c r="C39" s="263">
        <f>'内訳書（縦）'!C32</f>
        <v>0</v>
      </c>
      <c r="D39" s="263">
        <f>'内訳書（縦）'!D32</f>
        <v>0</v>
      </c>
      <c r="E39" s="334">
        <f>IF(R39&gt;0,IF(R39&lt;10000,ROUND(R39,-2),ROUND(R39,-2)),"")</f>
        <v>26600</v>
      </c>
      <c r="F39" s="264">
        <v>22100</v>
      </c>
      <c r="G39" s="264">
        <v>20600</v>
      </c>
      <c r="H39" s="265"/>
      <c r="I39" s="264">
        <f t="shared" ref="I39" si="14">MIN(F39:H39)</f>
        <v>20600</v>
      </c>
      <c r="J39" s="264">
        <f>TRUNC(I39*J38)</f>
        <v>14420</v>
      </c>
      <c r="K39" s="264"/>
      <c r="L39" s="264"/>
      <c r="M39" s="53"/>
      <c r="N39" s="264"/>
      <c r="O39" s="264">
        <f>TRUNC(O38*Q39)</f>
        <v>2442</v>
      </c>
      <c r="P39" s="268" t="str">
        <f>$N$4</f>
        <v xml:space="preserve"> 配  管  工</v>
      </c>
      <c r="Q39" s="264">
        <f>TRUNC(P38*Q38)</f>
        <v>9768</v>
      </c>
      <c r="R39" s="332">
        <f>SUM(J39:Q39)</f>
        <v>26630</v>
      </c>
      <c r="S39" s="266">
        <v>159</v>
      </c>
      <c r="T39" s="28"/>
    </row>
    <row r="40" spans="2:20" ht="17.25" customHeight="1">
      <c r="B40" s="251"/>
      <c r="C40" s="252"/>
      <c r="D40" s="252">
        <f>'内訳書（縦）'!D33</f>
        <v>0</v>
      </c>
      <c r="E40" s="39"/>
      <c r="F40" s="618" t="s">
        <v>294</v>
      </c>
      <c r="G40" s="618" t="s">
        <v>295</v>
      </c>
      <c r="H40" s="253"/>
      <c r="I40" s="254"/>
      <c r="J40" s="924">
        <f>低減率!$I$60</f>
        <v>0.7</v>
      </c>
      <c r="K40" s="255"/>
      <c r="L40" s="255"/>
      <c r="M40" s="267"/>
      <c r="N40" s="256"/>
      <c r="O40" s="257">
        <v>0.25</v>
      </c>
      <c r="P40" s="258">
        <v>0.15</v>
      </c>
      <c r="Q40" s="259">
        <f>$R$4</f>
        <v>20350</v>
      </c>
      <c r="R40" s="260"/>
      <c r="S40" s="273"/>
      <c r="T40" s="28"/>
    </row>
    <row r="41" spans="2:20" ht="17.25" customHeight="1">
      <c r="B41" s="262">
        <v>15</v>
      </c>
      <c r="C41" s="263" t="str">
        <f>'内訳書（縦）'!C34</f>
        <v>解体撤去工事</v>
      </c>
      <c r="D41" s="263">
        <f>'内訳書（縦）'!D34</f>
        <v>0</v>
      </c>
      <c r="E41" s="334">
        <f>IF(R41&gt;0,IF(R41&lt;10000,ROUND(R41,-2),ROUND(R41,-1)),"")</f>
        <v>8300</v>
      </c>
      <c r="F41" s="264">
        <v>8600</v>
      </c>
      <c r="G41" s="264">
        <v>6400</v>
      </c>
      <c r="H41" s="265"/>
      <c r="I41" s="264">
        <f t="shared" ref="I41" si="15">MIN(F41:H41)</f>
        <v>6400</v>
      </c>
      <c r="J41" s="264">
        <f>TRUNC(I41*J40)</f>
        <v>4480</v>
      </c>
      <c r="K41" s="264"/>
      <c r="L41" s="264"/>
      <c r="M41" s="53"/>
      <c r="N41" s="264"/>
      <c r="O41" s="264">
        <f>TRUNC(O40*Q41)</f>
        <v>763</v>
      </c>
      <c r="P41" s="268" t="str">
        <f>$N$4</f>
        <v xml:space="preserve"> 配  管  工</v>
      </c>
      <c r="Q41" s="264">
        <f>TRUNC(P40*Q40)</f>
        <v>3052</v>
      </c>
      <c r="R41" s="332">
        <f>SUM(J41:Q41)</f>
        <v>8295</v>
      </c>
      <c r="S41" s="266">
        <v>159</v>
      </c>
      <c r="T41" s="28"/>
    </row>
    <row r="42" spans="2:20" ht="17.25" customHeight="1">
      <c r="B42" s="251"/>
      <c r="C42" s="252"/>
      <c r="D42" s="252">
        <f>'内訳書（縦）'!D35</f>
        <v>0</v>
      </c>
      <c r="E42" s="39"/>
      <c r="F42" s="618" t="s">
        <v>294</v>
      </c>
      <c r="G42" s="618" t="s">
        <v>295</v>
      </c>
      <c r="H42" s="609"/>
      <c r="I42" s="254"/>
      <c r="J42" s="924">
        <f>低減率!$I$60</f>
        <v>0.7</v>
      </c>
      <c r="K42" s="43"/>
      <c r="L42" s="43"/>
      <c r="M42" s="770"/>
      <c r="N42" s="43"/>
      <c r="O42" s="611">
        <v>0.25</v>
      </c>
      <c r="P42" s="612">
        <v>0.4</v>
      </c>
      <c r="Q42" s="259">
        <f>$R$4</f>
        <v>20350</v>
      </c>
      <c r="R42" s="39"/>
      <c r="S42" s="771"/>
      <c r="T42" s="28"/>
    </row>
    <row r="43" spans="2:20" ht="17.25" customHeight="1">
      <c r="B43" s="262">
        <v>16</v>
      </c>
      <c r="C43" s="263" t="str">
        <f>'内訳書（縦）'!C36</f>
        <v>（撤去費）</v>
      </c>
      <c r="D43" s="263">
        <f>'内訳書（縦）'!D36</f>
        <v>0</v>
      </c>
      <c r="E43" s="51">
        <f>IF(R43&gt;0,IF(R43&lt;10000,ROUND(R43,-1),ROUND(R43,-2)),"")</f>
        <v>24000</v>
      </c>
      <c r="F43" s="264">
        <v>19700</v>
      </c>
      <c r="G43" s="264">
        <v>20000</v>
      </c>
      <c r="H43" s="615"/>
      <c r="I43" s="264">
        <f t="shared" ref="I43" si="16">MIN(F43:H43)</f>
        <v>19700</v>
      </c>
      <c r="J43" s="52">
        <f>TRUNC(I43*J42)</f>
        <v>13790</v>
      </c>
      <c r="K43" s="53"/>
      <c r="L43" s="53"/>
      <c r="M43" s="53"/>
      <c r="N43" s="53"/>
      <c r="O43" s="614">
        <f>TRUNC(O42*Q43)</f>
        <v>2035</v>
      </c>
      <c r="P43" s="268" t="str">
        <f>$N$4</f>
        <v xml:space="preserve"> 配  管  工</v>
      </c>
      <c r="Q43" s="614">
        <f>TRUNC(P42*Q42)</f>
        <v>8140</v>
      </c>
      <c r="R43" s="52">
        <f>SUM(J43:Q43)</f>
        <v>23965</v>
      </c>
      <c r="S43" s="617">
        <v>159</v>
      </c>
      <c r="T43" s="28"/>
    </row>
    <row r="44" spans="2:20" ht="17.25" customHeight="1">
      <c r="B44" s="251"/>
      <c r="C44" s="252"/>
      <c r="D44" s="252" t="str">
        <f>'内訳書（縦）'!D37</f>
        <v>プラスター撤去</v>
      </c>
      <c r="E44" s="39"/>
      <c r="F44" s="618" t="s">
        <v>294</v>
      </c>
      <c r="G44" s="618" t="s">
        <v>295</v>
      </c>
      <c r="H44" s="609"/>
      <c r="I44" s="254"/>
      <c r="J44" s="924">
        <f>低減率!$I$60</f>
        <v>0.7</v>
      </c>
      <c r="K44" s="43"/>
      <c r="L44" s="43"/>
      <c r="M44" s="770"/>
      <c r="N44" s="43"/>
      <c r="O44" s="611">
        <v>0.25</v>
      </c>
      <c r="P44" s="612">
        <v>0.23</v>
      </c>
      <c r="Q44" s="259">
        <f>$R$4</f>
        <v>20350</v>
      </c>
      <c r="R44" s="39"/>
      <c r="S44" s="771"/>
      <c r="T44" s="28"/>
    </row>
    <row r="45" spans="2:20" ht="17.25" customHeight="1">
      <c r="B45" s="262">
        <v>17</v>
      </c>
      <c r="C45" s="263" t="str">
        <f>'内訳書（縦）'!C38</f>
        <v>天井材　撤去</v>
      </c>
      <c r="D45" s="263" t="str">
        <f>'内訳書（縦）'!D38</f>
        <v>集積共</v>
      </c>
      <c r="E45" s="51">
        <f>IF(R45&gt;0,IF(R45&lt;10000,ROUND(R45,-1),ROUND(R45,-2)),"")</f>
        <v>14200</v>
      </c>
      <c r="F45" s="264">
        <v>11900</v>
      </c>
      <c r="G45" s="264">
        <v>12200</v>
      </c>
      <c r="H45" s="615"/>
      <c r="I45" s="264">
        <f t="shared" ref="I45" si="17">MIN(F45:H45)</f>
        <v>11900</v>
      </c>
      <c r="J45" s="52">
        <f>TRUNC(I45*J44)</f>
        <v>8330</v>
      </c>
      <c r="K45" s="53"/>
      <c r="L45" s="53"/>
      <c r="M45" s="53"/>
      <c r="N45" s="53"/>
      <c r="O45" s="614">
        <f>TRUNC(O44*Q45)</f>
        <v>1170</v>
      </c>
      <c r="P45" s="268" t="str">
        <f>$N$4</f>
        <v xml:space="preserve"> 配  管  工</v>
      </c>
      <c r="Q45" s="614">
        <f>TRUNC(P44*Q44)</f>
        <v>4680</v>
      </c>
      <c r="R45" s="52">
        <f>SUM(J45:Q45)</f>
        <v>14180</v>
      </c>
      <c r="S45" s="617">
        <v>159</v>
      </c>
      <c r="T45" s="28"/>
    </row>
    <row r="46" spans="2:20" ht="17.25" customHeight="1">
      <c r="B46" s="251"/>
      <c r="C46" s="252"/>
      <c r="D46" s="252"/>
      <c r="E46" s="39"/>
      <c r="F46" s="609" t="s">
        <v>692</v>
      </c>
      <c r="G46" s="609" t="s">
        <v>691</v>
      </c>
      <c r="H46" s="609"/>
      <c r="I46" s="415"/>
      <c r="J46" s="773">
        <v>1</v>
      </c>
      <c r="K46" s="43"/>
      <c r="L46" s="43"/>
      <c r="M46" s="43"/>
      <c r="N46" s="43"/>
      <c r="O46" s="611">
        <v>0.23</v>
      </c>
      <c r="P46" s="612">
        <v>4.1000000000000002E-2</v>
      </c>
      <c r="Q46" s="259">
        <f>$R$4</f>
        <v>20350</v>
      </c>
      <c r="R46" s="39"/>
      <c r="S46" s="771"/>
      <c r="T46" s="28"/>
    </row>
    <row r="47" spans="2:20" ht="17.25" customHeight="1">
      <c r="B47" s="262">
        <v>18</v>
      </c>
      <c r="C47" s="263" t="e">
        <f>'内訳書（縦）'!#REF!</f>
        <v>#REF!</v>
      </c>
      <c r="D47" s="263" t="e">
        <f>'内訳書（縦）'!#REF!</f>
        <v>#REF!</v>
      </c>
      <c r="E47" s="51">
        <f>IF(R47&gt;0,IF(R47&lt;10000,ROUND(R47,-1),ROUND(R47,-1)),"")</f>
        <v>1110</v>
      </c>
      <c r="F47" s="614">
        <v>83</v>
      </c>
      <c r="G47" s="615">
        <v>78</v>
      </c>
      <c r="H47" s="615"/>
      <c r="I47" s="52">
        <f>AVERAGE(F47:H47)</f>
        <v>80.5</v>
      </c>
      <c r="J47" s="614">
        <f>TRUNC(I47*J46)</f>
        <v>80</v>
      </c>
      <c r="K47" s="53"/>
      <c r="L47" s="53"/>
      <c r="M47" s="53"/>
      <c r="N47" s="53"/>
      <c r="O47" s="614">
        <f>TRUNC(O46*Q47)</f>
        <v>191</v>
      </c>
      <c r="P47" s="268" t="str">
        <f>$N$4</f>
        <v xml:space="preserve"> 配  管  工</v>
      </c>
      <c r="Q47" s="614">
        <f>TRUNC(P46*Q46)</f>
        <v>834</v>
      </c>
      <c r="R47" s="52">
        <f>SUM(J47:Q47)</f>
        <v>1105</v>
      </c>
      <c r="S47" s="617">
        <v>81</v>
      </c>
      <c r="T47" s="28"/>
    </row>
    <row r="48" spans="2:20" ht="17.25" customHeight="1">
      <c r="B48" s="251"/>
      <c r="C48" s="252"/>
      <c r="D48" s="252"/>
      <c r="E48" s="39"/>
      <c r="F48" s="609" t="s">
        <v>692</v>
      </c>
      <c r="G48" s="609" t="s">
        <v>691</v>
      </c>
      <c r="H48" s="609"/>
      <c r="I48" s="415"/>
      <c r="J48" s="773">
        <v>1</v>
      </c>
      <c r="K48" s="43"/>
      <c r="L48" s="43"/>
      <c r="M48" s="43"/>
      <c r="N48" s="43"/>
      <c r="O48" s="611">
        <v>0.23</v>
      </c>
      <c r="P48" s="612">
        <v>4.7E-2</v>
      </c>
      <c r="Q48" s="259">
        <f>$R$4</f>
        <v>20350</v>
      </c>
      <c r="R48" s="39"/>
      <c r="S48" s="771"/>
      <c r="T48" s="28"/>
    </row>
    <row r="49" spans="2:20" ht="17.25" customHeight="1">
      <c r="B49" s="262">
        <v>19</v>
      </c>
      <c r="C49" s="263" t="e">
        <f>'内訳書（縦）'!#REF!</f>
        <v>#REF!</v>
      </c>
      <c r="D49" s="263" t="e">
        <f>'内訳書（縦）'!#REF!</f>
        <v>#REF!</v>
      </c>
      <c r="E49" s="51">
        <f>IF(R49&gt;0,IF(R49&lt;10000,ROUND(R49,-1),ROUND(R49,-1)),"")</f>
        <v>1260</v>
      </c>
      <c r="F49" s="614">
        <v>92</v>
      </c>
      <c r="G49" s="615">
        <v>86</v>
      </c>
      <c r="H49" s="615"/>
      <c r="I49" s="52">
        <f>AVERAGE(F49:H49)</f>
        <v>89</v>
      </c>
      <c r="J49" s="614">
        <f>TRUNC(I49*J48)</f>
        <v>89</v>
      </c>
      <c r="K49" s="53"/>
      <c r="L49" s="53"/>
      <c r="M49" s="53"/>
      <c r="N49" s="53"/>
      <c r="O49" s="614">
        <f>TRUNC(O48*Q49)</f>
        <v>219</v>
      </c>
      <c r="P49" s="268" t="str">
        <f>$N$4</f>
        <v xml:space="preserve"> 配  管  工</v>
      </c>
      <c r="Q49" s="614">
        <f>TRUNC(P48*Q48)</f>
        <v>956</v>
      </c>
      <c r="R49" s="52">
        <f>SUM(J49:Q49)</f>
        <v>1264</v>
      </c>
      <c r="S49" s="617">
        <v>81</v>
      </c>
      <c r="T49" s="28"/>
    </row>
    <row r="50" spans="2:20" ht="17.25" customHeight="1">
      <c r="B50" s="251"/>
      <c r="C50" s="252"/>
      <c r="D50" s="252"/>
      <c r="E50" s="39"/>
      <c r="F50" s="609" t="s">
        <v>692</v>
      </c>
      <c r="G50" s="609" t="s">
        <v>691</v>
      </c>
      <c r="H50" s="609"/>
      <c r="I50" s="415"/>
      <c r="J50" s="773">
        <v>1</v>
      </c>
      <c r="K50" s="43"/>
      <c r="L50" s="43"/>
      <c r="M50" s="43"/>
      <c r="N50" s="43"/>
      <c r="O50" s="611">
        <v>0.23</v>
      </c>
      <c r="P50" s="612">
        <v>1.6E-2</v>
      </c>
      <c r="Q50" s="259">
        <f>$R$4</f>
        <v>20350</v>
      </c>
      <c r="R50" s="39"/>
      <c r="S50" s="771"/>
      <c r="T50" s="28"/>
    </row>
    <row r="51" spans="2:20" ht="17.25" customHeight="1">
      <c r="B51" s="262">
        <v>20</v>
      </c>
      <c r="C51" s="263" t="e">
        <f>'内訳書（縦）'!#REF!</f>
        <v>#REF!</v>
      </c>
      <c r="D51" s="263" t="e">
        <f>'内訳書（縦）'!#REF!</f>
        <v>#REF!</v>
      </c>
      <c r="E51" s="334">
        <f>IF(R51&gt;0,IF(R51&lt;10000,ROUND(R51,-1),ROUND(R51,-1)),"")</f>
        <v>510</v>
      </c>
      <c r="F51" s="614">
        <v>118</v>
      </c>
      <c r="G51" s="615">
        <v>108</v>
      </c>
      <c r="H51" s="615"/>
      <c r="I51" s="52">
        <f>AVERAGE(F51:H51)</f>
        <v>113</v>
      </c>
      <c r="J51" s="614">
        <f>TRUNC(I51*J50)</f>
        <v>113</v>
      </c>
      <c r="K51" s="53"/>
      <c r="L51" s="53"/>
      <c r="M51" s="53"/>
      <c r="N51" s="53"/>
      <c r="O51" s="614">
        <f>TRUNC(O50*Q51)</f>
        <v>74</v>
      </c>
      <c r="P51" s="268" t="str">
        <f>$N$4</f>
        <v xml:space="preserve"> 配  管  工</v>
      </c>
      <c r="Q51" s="614">
        <f>TRUNC(P50*Q50)</f>
        <v>325</v>
      </c>
      <c r="R51" s="52">
        <f>SUM(J51:Q51)</f>
        <v>512</v>
      </c>
      <c r="S51" s="617">
        <v>81</v>
      </c>
      <c r="T51" s="28"/>
    </row>
    <row r="52" spans="2:20" ht="17.25" customHeight="1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</row>
    <row r="53" spans="2:20" ht="17.25" customHeight="1">
      <c r="B53" s="30" t="s">
        <v>583</v>
      </c>
      <c r="C53" s="28"/>
      <c r="D53" s="28"/>
      <c r="E53" s="28"/>
      <c r="F53" s="28"/>
      <c r="G53" s="28"/>
      <c r="H53" s="28"/>
      <c r="I53" s="28"/>
      <c r="J53" s="28"/>
      <c r="K53" s="28"/>
      <c r="L53" s="58"/>
      <c r="M53" s="66"/>
      <c r="N53" s="250" t="str">
        <f>N3</f>
        <v xml:space="preserve"> 電　　　工</v>
      </c>
      <c r="O53" s="66"/>
      <c r="P53" s="75" t="str">
        <f>P3</f>
        <v xml:space="preserve"> 18,300×1.1 =</v>
      </c>
      <c r="Q53" s="66"/>
      <c r="R53" s="101">
        <f>R3</f>
        <v>20130</v>
      </c>
      <c r="S53" s="67"/>
      <c r="T53" s="28"/>
    </row>
    <row r="54" spans="2:20" ht="17.25" customHeight="1">
      <c r="B54" s="28"/>
      <c r="C54" s="28"/>
      <c r="D54" s="28"/>
      <c r="E54" s="28"/>
      <c r="F54" s="28"/>
      <c r="G54" s="28"/>
      <c r="H54" s="28"/>
      <c r="I54" s="28"/>
      <c r="J54" s="28"/>
      <c r="K54" s="31"/>
      <c r="L54" s="32" t="s">
        <v>2</v>
      </c>
      <c r="M54" s="28"/>
      <c r="N54" s="102" t="str">
        <f>N4</f>
        <v xml:space="preserve"> 配  管  工</v>
      </c>
      <c r="O54" s="28"/>
      <c r="P54" s="30" t="str">
        <f>P4</f>
        <v xml:space="preserve"> 18,500×1.1 =</v>
      </c>
      <c r="Q54" s="28"/>
      <c r="R54" s="103">
        <f>R4</f>
        <v>20350</v>
      </c>
      <c r="S54" s="68"/>
      <c r="T54" s="28"/>
    </row>
    <row r="55" spans="2:20" ht="17.25" customHeight="1">
      <c r="B55" s="28"/>
      <c r="C55" s="34" t="s">
        <v>4</v>
      </c>
      <c r="D55" s="35" t="str">
        <f>D5</f>
        <v>沖縄県立芸術大学美術棟空調設備改修工事</v>
      </c>
      <c r="E55" s="28"/>
      <c r="F55" s="28"/>
      <c r="G55" s="28"/>
      <c r="H55" s="28"/>
      <c r="I55" s="36" t="str">
        <f>I5</f>
        <v>令和 5年 　  1月</v>
      </c>
      <c r="J55" s="28"/>
      <c r="K55" s="28"/>
      <c r="L55" s="39"/>
      <c r="M55" s="28"/>
      <c r="N55" s="314" t="str">
        <f>N5</f>
        <v xml:space="preserve"> ダクト  工</v>
      </c>
      <c r="O55" s="28"/>
      <c r="P55" s="30" t="str">
        <f>P5</f>
        <v xml:space="preserve"> 18,000×1.1 =</v>
      </c>
      <c r="Q55" s="28"/>
      <c r="R55" s="33">
        <f>R5</f>
        <v>19800</v>
      </c>
      <c r="S55" s="68"/>
      <c r="T55" s="28"/>
    </row>
    <row r="56" spans="2:20" ht="17.25" customHeight="1">
      <c r="B56" s="28"/>
      <c r="C56" s="28"/>
      <c r="D56" s="28"/>
      <c r="E56" s="28"/>
      <c r="F56" s="28"/>
      <c r="G56" s="28"/>
      <c r="H56" s="28"/>
      <c r="I56" s="37" t="str">
        <f>I6</f>
        <v>建設物価R5.  1月号</v>
      </c>
      <c r="J56" s="28"/>
      <c r="K56" s="38"/>
      <c r="L56" s="69" t="str">
        <f>L6</f>
        <v xml:space="preserve"> (令和 4年 4月)</v>
      </c>
      <c r="M56" s="28"/>
      <c r="N56" s="104" t="str">
        <f>N6</f>
        <v xml:space="preserve"> 保  温  工</v>
      </c>
      <c r="O56" s="28"/>
      <c r="P56" s="30" t="str">
        <f>P6</f>
        <v xml:space="preserve"> 21,300×1.1 =</v>
      </c>
      <c r="Q56" s="28"/>
      <c r="R56" s="105">
        <f>R6</f>
        <v>23430.000000000004</v>
      </c>
      <c r="S56" s="68"/>
      <c r="T56" s="28"/>
    </row>
    <row r="57" spans="2:20" ht="17.25" customHeight="1">
      <c r="B57" s="28"/>
      <c r="C57" s="28"/>
      <c r="D57" s="28" t="str">
        <f>D7</f>
        <v>公住機械設備積基 令和 3年版</v>
      </c>
      <c r="E57" s="28"/>
      <c r="F57" s="28"/>
      <c r="G57" s="28"/>
      <c r="H57" s="57"/>
      <c r="I57" s="37" t="str">
        <f>I7</f>
        <v>積算基準R5.  1月号</v>
      </c>
      <c r="J57" s="28"/>
      <c r="K57" s="28"/>
      <c r="L57" s="53"/>
      <c r="M57" s="41"/>
      <c r="N57" s="344" t="str">
        <f>N7</f>
        <v xml:space="preserve"> 設備機械工</v>
      </c>
      <c r="O57" s="41"/>
      <c r="P57" s="76" t="str">
        <f>P7</f>
        <v xml:space="preserve"> 21,500×1.1 =</v>
      </c>
      <c r="Q57" s="41"/>
      <c r="R57" s="107">
        <f>R7</f>
        <v>23650.000000000004</v>
      </c>
      <c r="S57" s="70"/>
      <c r="T57" s="28"/>
    </row>
    <row r="58" spans="2:20" ht="17.25" customHeight="1">
      <c r="B58" s="58"/>
      <c r="C58" s="58"/>
      <c r="D58" s="58"/>
      <c r="E58" s="59" t="s">
        <v>7</v>
      </c>
      <c r="F58" s="1585" t="s">
        <v>36</v>
      </c>
      <c r="G58" s="1586"/>
      <c r="H58" s="1587"/>
      <c r="I58" s="59" t="s">
        <v>8</v>
      </c>
      <c r="J58" s="59" t="s">
        <v>9</v>
      </c>
      <c r="K58" s="59" t="s">
        <v>10</v>
      </c>
      <c r="L58" s="59" t="s">
        <v>11</v>
      </c>
      <c r="M58" s="59" t="s">
        <v>12</v>
      </c>
      <c r="N58" s="59" t="s">
        <v>13</v>
      </c>
      <c r="O58" s="59" t="s">
        <v>14</v>
      </c>
      <c r="P58" s="60" t="s">
        <v>2</v>
      </c>
      <c r="Q58" s="61"/>
      <c r="R58" s="58"/>
      <c r="S58" s="62" t="s">
        <v>15</v>
      </c>
      <c r="T58" s="28"/>
    </row>
    <row r="59" spans="2:20" ht="17.25" customHeight="1">
      <c r="B59" s="53"/>
      <c r="C59" s="42" t="s">
        <v>16</v>
      </c>
      <c r="D59" s="42" t="s">
        <v>17</v>
      </c>
      <c r="E59" s="42" t="s">
        <v>18</v>
      </c>
      <c r="F59" s="42" t="s">
        <v>8</v>
      </c>
      <c r="G59" s="42" t="s">
        <v>19</v>
      </c>
      <c r="H59" s="42" t="s">
        <v>20</v>
      </c>
      <c r="I59" s="42" t="s">
        <v>21</v>
      </c>
      <c r="J59" s="42" t="s">
        <v>22</v>
      </c>
      <c r="K59" s="42" t="s">
        <v>23</v>
      </c>
      <c r="L59" s="42" t="s">
        <v>24</v>
      </c>
      <c r="M59" s="274" t="s">
        <v>25</v>
      </c>
      <c r="N59" s="42" t="s">
        <v>26</v>
      </c>
      <c r="O59" s="42" t="s">
        <v>27</v>
      </c>
      <c r="P59" s="42" t="s">
        <v>28</v>
      </c>
      <c r="Q59" s="42" t="s">
        <v>29</v>
      </c>
      <c r="R59" s="42" t="s">
        <v>30</v>
      </c>
      <c r="S59" s="63" t="s">
        <v>31</v>
      </c>
      <c r="T59" s="28"/>
    </row>
    <row r="60" spans="2:20" ht="17.25" customHeight="1">
      <c r="B60" s="40"/>
      <c r="C60" s="39"/>
      <c r="D60" s="39"/>
      <c r="E60" s="39"/>
      <c r="F60" s="43"/>
      <c r="G60" s="43"/>
      <c r="H60" s="43"/>
      <c r="I60" s="43"/>
      <c r="J60" s="44" t="s">
        <v>32</v>
      </c>
      <c r="K60" s="44" t="s">
        <v>32</v>
      </c>
      <c r="L60" s="44" t="s">
        <v>32</v>
      </c>
      <c r="M60" s="44" t="s">
        <v>32</v>
      </c>
      <c r="N60" s="44" t="s">
        <v>32</v>
      </c>
      <c r="O60" s="43"/>
      <c r="P60" s="43"/>
      <c r="Q60" s="43"/>
      <c r="R60" s="40" t="s">
        <v>33</v>
      </c>
      <c r="S60" s="64"/>
      <c r="T60" s="28"/>
    </row>
    <row r="61" spans="2:20" ht="17.25" customHeight="1" thickBot="1">
      <c r="B61" s="47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6"/>
      <c r="R61" s="47" t="s">
        <v>34</v>
      </c>
      <c r="S61" s="65"/>
      <c r="T61" s="28"/>
    </row>
    <row r="62" spans="2:20" ht="17.25" customHeight="1" thickTop="1">
      <c r="B62" s="251"/>
      <c r="C62" s="252"/>
      <c r="D62" s="252"/>
      <c r="E62" s="39"/>
      <c r="F62" s="609" t="s">
        <v>692</v>
      </c>
      <c r="G62" s="609" t="s">
        <v>691</v>
      </c>
      <c r="H62" s="609"/>
      <c r="I62" s="415"/>
      <c r="J62" s="773">
        <v>1</v>
      </c>
      <c r="K62" s="43"/>
      <c r="L62" s="43"/>
      <c r="M62" s="43"/>
      <c r="N62" s="43"/>
      <c r="O62" s="611">
        <v>0.23</v>
      </c>
      <c r="P62" s="612">
        <v>1.6E-2</v>
      </c>
      <c r="Q62" s="259">
        <f>$R$54</f>
        <v>20350</v>
      </c>
      <c r="R62" s="39"/>
      <c r="S62" s="771"/>
      <c r="T62" s="28"/>
    </row>
    <row r="63" spans="2:20" ht="17.25" customHeight="1">
      <c r="B63" s="262">
        <v>1</v>
      </c>
      <c r="C63" s="263" t="e">
        <f>'内訳書（縦）'!#REF!</f>
        <v>#REF!</v>
      </c>
      <c r="D63" s="263" t="e">
        <f>'内訳書（縦）'!#REF!</f>
        <v>#REF!</v>
      </c>
      <c r="E63" s="334">
        <f>IF(R63&gt;0,IF(R63&lt;10000,ROUND(R63,-1),ROUND(R63,-1)),"")</f>
        <v>530</v>
      </c>
      <c r="F63" s="614">
        <v>127</v>
      </c>
      <c r="G63" s="615">
        <v>126</v>
      </c>
      <c r="H63" s="615"/>
      <c r="I63" s="52">
        <f>AVERAGE(F63:H63)</f>
        <v>126.5</v>
      </c>
      <c r="J63" s="614">
        <f>TRUNC(I63*J62)</f>
        <v>126</v>
      </c>
      <c r="K63" s="53"/>
      <c r="L63" s="53"/>
      <c r="M63" s="53"/>
      <c r="N63" s="53"/>
      <c r="O63" s="614">
        <f>TRUNC(O62*Q63)</f>
        <v>74</v>
      </c>
      <c r="P63" s="268" t="str">
        <f>$N$54</f>
        <v xml:space="preserve"> 配  管  工</v>
      </c>
      <c r="Q63" s="614">
        <f>TRUNC(P62*Q62)</f>
        <v>325</v>
      </c>
      <c r="R63" s="52">
        <f>SUM(J63:Q63)</f>
        <v>525</v>
      </c>
      <c r="S63" s="617">
        <v>81</v>
      </c>
      <c r="T63" s="28"/>
    </row>
    <row r="64" spans="2:20" ht="17.25" customHeight="1">
      <c r="B64" s="251"/>
      <c r="C64" s="272"/>
      <c r="D64" s="272"/>
      <c r="E64" s="39"/>
      <c r="F64" s="609" t="s">
        <v>692</v>
      </c>
      <c r="G64" s="609" t="s">
        <v>691</v>
      </c>
      <c r="H64" s="44"/>
      <c r="I64" s="415"/>
      <c r="J64" s="258">
        <v>1</v>
      </c>
      <c r="K64" s="43"/>
      <c r="L64" s="43"/>
      <c r="M64" s="43"/>
      <c r="N64" s="43"/>
      <c r="O64" s="50"/>
      <c r="P64" s="612"/>
      <c r="Q64" s="108"/>
      <c r="R64" s="39"/>
      <c r="S64" s="270" t="s">
        <v>698</v>
      </c>
      <c r="T64" s="28"/>
    </row>
    <row r="65" spans="2:20" ht="17.25" customHeight="1">
      <c r="B65" s="262">
        <v>2</v>
      </c>
      <c r="C65" s="263" t="e">
        <f>'内訳書（縦）'!#REF!</f>
        <v>#REF!</v>
      </c>
      <c r="D65" s="263" t="e">
        <f>'内訳書（縦）'!#REF!</f>
        <v>#REF!</v>
      </c>
      <c r="E65" s="51">
        <f>IF(R65&gt;0,IF(R65&lt;10000,ROUND(R65,-2),ROUND(R65,-1)),"")</f>
        <v>6200</v>
      </c>
      <c r="F65" s="614">
        <v>3960</v>
      </c>
      <c r="G65" s="614">
        <v>3360</v>
      </c>
      <c r="H65" s="27"/>
      <c r="I65" s="52">
        <f t="shared" ref="I65" si="18">AVERAGE(F65:H65)</f>
        <v>3660</v>
      </c>
      <c r="J65" s="264">
        <f>TRUNC(I65*J64)</f>
        <v>3660</v>
      </c>
      <c r="K65" s="53" t="s">
        <v>697</v>
      </c>
      <c r="L65" s="53"/>
      <c r="M65" s="53"/>
      <c r="N65" s="53"/>
      <c r="O65" s="52"/>
      <c r="P65" s="616"/>
      <c r="Q65" s="52">
        <v>2500</v>
      </c>
      <c r="R65" s="52">
        <f>SUM(J65:Q65)</f>
        <v>6160</v>
      </c>
      <c r="S65" s="617">
        <v>76</v>
      </c>
      <c r="T65" s="28"/>
    </row>
    <row r="66" spans="2:20" ht="17.25" customHeight="1">
      <c r="B66" s="251"/>
      <c r="C66" s="272"/>
      <c r="D66" s="272"/>
      <c r="E66" s="39"/>
      <c r="F66" s="621" t="s">
        <v>731</v>
      </c>
      <c r="G66" s="609" t="s">
        <v>730</v>
      </c>
      <c r="H66" s="44"/>
      <c r="I66" s="415"/>
      <c r="J66" s="258">
        <v>1</v>
      </c>
      <c r="K66" s="1594" t="s">
        <v>733</v>
      </c>
      <c r="L66" s="1595"/>
      <c r="M66" s="1595"/>
      <c r="N66" s="1595"/>
      <c r="O66" s="1595"/>
      <c r="P66" s="1596"/>
      <c r="Q66" s="831"/>
      <c r="R66" s="39"/>
      <c r="S66" s="270" t="s">
        <v>698</v>
      </c>
      <c r="T66" s="28"/>
    </row>
    <row r="67" spans="2:20" ht="17.25" customHeight="1">
      <c r="B67" s="262">
        <v>3</v>
      </c>
      <c r="C67" s="263" t="e">
        <f>'内訳書（縦）'!#REF!</f>
        <v>#REF!</v>
      </c>
      <c r="D67" s="263" t="e">
        <f>'内訳書（縦）'!#REF!</f>
        <v>#REF!</v>
      </c>
      <c r="E67" s="51">
        <f>IF(R67&gt;0,IF(R67&lt;10000,ROUND(R67,-2),ROUND(R67,-1)),"")</f>
        <v>8400</v>
      </c>
      <c r="F67" s="772" t="s">
        <v>727</v>
      </c>
      <c r="G67" s="614">
        <v>620</v>
      </c>
      <c r="H67" s="27"/>
      <c r="I67" s="52">
        <f t="shared" ref="I67" si="19">AVERAGE(F67:H67)</f>
        <v>620</v>
      </c>
      <c r="J67" s="264">
        <f>TRUNC(I67*J66)</f>
        <v>620</v>
      </c>
      <c r="K67" s="1597"/>
      <c r="L67" s="1598"/>
      <c r="M67" s="1598"/>
      <c r="N67" s="1598"/>
      <c r="O67" s="1598"/>
      <c r="P67" s="1599"/>
      <c r="Q67" s="832">
        <v>7760</v>
      </c>
      <c r="R67" s="52">
        <f>SUM(J67:Q67)</f>
        <v>8380</v>
      </c>
      <c r="S67" s="617">
        <v>82</v>
      </c>
      <c r="T67" s="28"/>
    </row>
    <row r="68" spans="2:20" ht="17.25" customHeight="1">
      <c r="B68" s="251"/>
      <c r="C68" s="272"/>
      <c r="D68" s="272"/>
      <c r="E68" s="39"/>
      <c r="F68" s="621" t="s">
        <v>731</v>
      </c>
      <c r="G68" s="609" t="s">
        <v>730</v>
      </c>
      <c r="H68" s="44"/>
      <c r="I68" s="415"/>
      <c r="J68" s="258">
        <v>1</v>
      </c>
      <c r="K68" s="1594" t="s">
        <v>733</v>
      </c>
      <c r="L68" s="1595"/>
      <c r="M68" s="1595"/>
      <c r="N68" s="1595"/>
      <c r="O68" s="1595"/>
      <c r="P68" s="1596"/>
      <c r="Q68" s="831"/>
      <c r="R68" s="39"/>
      <c r="S68" s="270" t="s">
        <v>698</v>
      </c>
      <c r="T68" s="28"/>
    </row>
    <row r="69" spans="2:20" ht="17.25" customHeight="1">
      <c r="B69" s="262">
        <v>4</v>
      </c>
      <c r="C69" s="263" t="e">
        <f>'内訳書（縦）'!#REF!</f>
        <v>#REF!</v>
      </c>
      <c r="D69" s="263" t="e">
        <f>'内訳書（縦）'!#REF!</f>
        <v>#REF!</v>
      </c>
      <c r="E69" s="51">
        <f>IF(R69&gt;0,IF(R69&lt;10000,ROUND(R69,-2),ROUND(R69,-1)),"")</f>
        <v>8700</v>
      </c>
      <c r="F69" s="772" t="s">
        <v>727</v>
      </c>
      <c r="G69" s="614">
        <v>912</v>
      </c>
      <c r="H69" s="27"/>
      <c r="I69" s="52">
        <f t="shared" ref="I69" si="20">AVERAGE(F69:H69)</f>
        <v>912</v>
      </c>
      <c r="J69" s="264">
        <f>TRUNC(I69*J68)</f>
        <v>912</v>
      </c>
      <c r="K69" s="1597"/>
      <c r="L69" s="1598"/>
      <c r="M69" s="1598"/>
      <c r="N69" s="1598"/>
      <c r="O69" s="1598"/>
      <c r="P69" s="1599"/>
      <c r="Q69" s="832">
        <v>7760</v>
      </c>
      <c r="R69" s="52">
        <f>SUM(J69:Q69)</f>
        <v>8672</v>
      </c>
      <c r="S69" s="617">
        <v>82</v>
      </c>
      <c r="T69" s="28"/>
    </row>
    <row r="70" spans="2:20" ht="17.25" customHeight="1">
      <c r="B70" s="251"/>
      <c r="C70" s="272"/>
      <c r="D70" s="272"/>
      <c r="E70" s="39"/>
      <c r="F70" s="621" t="s">
        <v>693</v>
      </c>
      <c r="G70" s="609" t="s">
        <v>691</v>
      </c>
      <c r="H70" s="609"/>
      <c r="I70" s="415"/>
      <c r="J70" s="773">
        <v>1</v>
      </c>
      <c r="K70" s="255"/>
      <c r="L70" s="255"/>
      <c r="M70" s="267"/>
      <c r="N70" s="256"/>
      <c r="O70" s="50">
        <v>0.23</v>
      </c>
      <c r="P70" s="48">
        <v>0.16600000000000001</v>
      </c>
      <c r="Q70" s="259">
        <f>$R$54</f>
        <v>20350</v>
      </c>
      <c r="R70" s="269"/>
      <c r="S70" s="270" t="s">
        <v>696</v>
      </c>
      <c r="T70" s="28"/>
    </row>
    <row r="71" spans="2:20" ht="17.25" customHeight="1">
      <c r="B71" s="262">
        <v>5</v>
      </c>
      <c r="C71" s="263">
        <f>'内訳書（縦）'!C284</f>
        <v>0</v>
      </c>
      <c r="D71" s="263">
        <f>'内訳書（縦）'!D284</f>
        <v>0</v>
      </c>
      <c r="E71" s="334">
        <f>IF(R71&gt;0,IF(R71&lt;10000,ROUND(R71,-1),ROUND(R71,-2)),"")</f>
        <v>16500</v>
      </c>
      <c r="F71" s="614">
        <v>12000</v>
      </c>
      <c r="G71" s="614">
        <v>12600</v>
      </c>
      <c r="H71" s="615"/>
      <c r="I71" s="52">
        <f>AVERAGE(F71:H71)</f>
        <v>12300</v>
      </c>
      <c r="J71" s="614">
        <f>TRUNC(I71*J70)</f>
        <v>12300</v>
      </c>
      <c r="K71" s="264" t="s">
        <v>694</v>
      </c>
      <c r="L71" s="264"/>
      <c r="M71" s="53"/>
      <c r="N71" s="264"/>
      <c r="O71" s="52">
        <f>TRUNC(O70*Q71)</f>
        <v>776</v>
      </c>
      <c r="P71" s="268" t="str">
        <f>$N$54</f>
        <v xml:space="preserve"> 配  管  工</v>
      </c>
      <c r="Q71" s="52">
        <f t="shared" ref="Q71" si="21">TRUNC(P70*Q70)</f>
        <v>3378</v>
      </c>
      <c r="R71" s="271">
        <f>SUM(J71:Q71)</f>
        <v>16454</v>
      </c>
      <c r="S71" s="266">
        <v>66</v>
      </c>
      <c r="T71" s="28"/>
    </row>
    <row r="72" spans="2:20" ht="17.25" customHeight="1">
      <c r="B72" s="251"/>
      <c r="C72" s="272"/>
      <c r="D72" s="272"/>
      <c r="E72" s="39"/>
      <c r="F72" s="621" t="s">
        <v>693</v>
      </c>
      <c r="G72" s="609" t="s">
        <v>691</v>
      </c>
      <c r="H72" s="253"/>
      <c r="I72" s="254"/>
      <c r="J72" s="258">
        <v>1</v>
      </c>
      <c r="K72" s="255"/>
      <c r="L72" s="255"/>
      <c r="M72" s="267"/>
      <c r="N72" s="256"/>
      <c r="O72" s="50">
        <v>0.23</v>
      </c>
      <c r="P72" s="48">
        <v>0.16600000000000001</v>
      </c>
      <c r="Q72" s="259">
        <f>$R$54</f>
        <v>20350</v>
      </c>
      <c r="R72" s="269"/>
      <c r="S72" s="270" t="s">
        <v>696</v>
      </c>
      <c r="T72" s="28"/>
    </row>
    <row r="73" spans="2:20" ht="17.25" customHeight="1">
      <c r="B73" s="262">
        <v>6</v>
      </c>
      <c r="C73" s="263">
        <f>'内訳書（縦）'!C286</f>
        <v>0</v>
      </c>
      <c r="D73" s="263">
        <f>'内訳書（縦）'!D286</f>
        <v>0</v>
      </c>
      <c r="E73" s="334">
        <f>IF(R73&gt;0,IF(R73&lt;10000,ROUND(R73,-3),ROUND(R73,-2)),"")</f>
        <v>16500</v>
      </c>
      <c r="F73" s="614">
        <v>12000</v>
      </c>
      <c r="G73" s="614">
        <v>12600</v>
      </c>
      <c r="H73" s="265"/>
      <c r="I73" s="52">
        <f>AVERAGE(F73:H73)</f>
        <v>12300</v>
      </c>
      <c r="J73" s="264">
        <f>TRUNC(I73*J72)</f>
        <v>12300</v>
      </c>
      <c r="K73" s="264" t="s">
        <v>694</v>
      </c>
      <c r="L73" s="264"/>
      <c r="M73" s="53"/>
      <c r="N73" s="264"/>
      <c r="O73" s="52">
        <f>TRUNC(O72*Q73)</f>
        <v>776</v>
      </c>
      <c r="P73" s="268" t="str">
        <f>$N$54</f>
        <v xml:space="preserve"> 配  管  工</v>
      </c>
      <c r="Q73" s="52">
        <f t="shared" ref="Q73" si="22">TRUNC(P72*Q72)</f>
        <v>3378</v>
      </c>
      <c r="R73" s="271">
        <f>SUM(J73:Q73)</f>
        <v>16454</v>
      </c>
      <c r="S73" s="266">
        <v>66</v>
      </c>
      <c r="T73" s="28"/>
    </row>
    <row r="74" spans="2:20" ht="17.25" customHeight="1">
      <c r="B74" s="251"/>
      <c r="C74" s="272"/>
      <c r="D74" s="272"/>
      <c r="E74" s="39"/>
      <c r="F74" s="621" t="s">
        <v>693</v>
      </c>
      <c r="G74" s="609" t="s">
        <v>691</v>
      </c>
      <c r="H74" s="609"/>
      <c r="I74" s="254"/>
      <c r="J74" s="773">
        <v>1</v>
      </c>
      <c r="K74" s="255"/>
      <c r="L74" s="255"/>
      <c r="M74" s="267"/>
      <c r="N74" s="256"/>
      <c r="O74" s="50">
        <v>0.23</v>
      </c>
      <c r="P74" s="48">
        <v>0.16600000000000001</v>
      </c>
      <c r="Q74" s="259">
        <f>$R$54</f>
        <v>20350</v>
      </c>
      <c r="R74" s="269"/>
      <c r="S74" s="270" t="s">
        <v>696</v>
      </c>
      <c r="T74" s="28"/>
    </row>
    <row r="75" spans="2:20" ht="17.25" customHeight="1">
      <c r="B75" s="262">
        <v>7</v>
      </c>
      <c r="C75" s="263" t="str">
        <f>'内訳書（縦）'!C288</f>
        <v>ロ）の計</v>
      </c>
      <c r="D75" s="263">
        <f>'内訳書（縦）'!D288</f>
        <v>0</v>
      </c>
      <c r="E75" s="334">
        <f>IF(R75&gt;0,IF(R75&lt;10000,ROUND(R75,-1),ROUND(R75,-2)),"")</f>
        <v>21000</v>
      </c>
      <c r="F75" s="614">
        <v>18500</v>
      </c>
      <c r="G75" s="614">
        <v>15100</v>
      </c>
      <c r="H75" s="615"/>
      <c r="I75" s="52">
        <f>AVERAGE(F75:H75)</f>
        <v>16800</v>
      </c>
      <c r="J75" s="614">
        <f>TRUNC(I75*J74)</f>
        <v>16800</v>
      </c>
      <c r="K75" s="264" t="s">
        <v>694</v>
      </c>
      <c r="L75" s="264"/>
      <c r="M75" s="53"/>
      <c r="N75" s="264"/>
      <c r="O75" s="52">
        <f>TRUNC(O74*Q75)</f>
        <v>776</v>
      </c>
      <c r="P75" s="268" t="str">
        <f>$N$54</f>
        <v xml:space="preserve"> 配  管  工</v>
      </c>
      <c r="Q75" s="52">
        <f t="shared" ref="Q75" si="23">TRUNC(P74*Q74)</f>
        <v>3378</v>
      </c>
      <c r="R75" s="271">
        <f>SUM(J75:Q75)</f>
        <v>20954</v>
      </c>
      <c r="S75" s="266">
        <v>66</v>
      </c>
      <c r="T75" s="28"/>
    </row>
    <row r="76" spans="2:20" ht="17.25" customHeight="1">
      <c r="B76" s="251"/>
      <c r="C76" s="272"/>
      <c r="D76" s="272"/>
      <c r="E76" s="39"/>
      <c r="F76" s="621" t="s">
        <v>695</v>
      </c>
      <c r="G76" s="609" t="s">
        <v>691</v>
      </c>
      <c r="H76" s="609"/>
      <c r="I76" s="254"/>
      <c r="J76" s="773">
        <v>1</v>
      </c>
      <c r="K76" s="255"/>
      <c r="L76" s="255"/>
      <c r="M76" s="267"/>
      <c r="N76" s="256"/>
      <c r="O76" s="50">
        <v>0.23</v>
      </c>
      <c r="P76" s="48">
        <v>0.45700000000000002</v>
      </c>
      <c r="Q76" s="259">
        <f>$R$54</f>
        <v>20350</v>
      </c>
      <c r="R76" s="269"/>
      <c r="S76" s="270"/>
      <c r="T76" s="28"/>
    </row>
    <row r="77" spans="2:20" ht="17.25" customHeight="1">
      <c r="B77" s="262">
        <v>8</v>
      </c>
      <c r="C77" s="342">
        <f>'内訳書（縦）'!C290</f>
        <v>0</v>
      </c>
      <c r="D77" s="263">
        <f>'内訳書（縦）'!D290</f>
        <v>0</v>
      </c>
      <c r="E77" s="334">
        <f>IF(R77&gt;0,IF(R77&lt;10000,ROUND(R77,-1),ROUND(R77,-2)),"")</f>
        <v>17500</v>
      </c>
      <c r="F77" s="614">
        <v>6200</v>
      </c>
      <c r="G77" s="614">
        <v>6020</v>
      </c>
      <c r="H77" s="615"/>
      <c r="I77" s="52">
        <f>AVERAGE(F77:H77)</f>
        <v>6110</v>
      </c>
      <c r="J77" s="614">
        <f>TRUNC(I77*J76)</f>
        <v>6110</v>
      </c>
      <c r="K77" s="264" t="s">
        <v>734</v>
      </c>
      <c r="L77" s="264"/>
      <c r="M77" s="53"/>
      <c r="N77" s="264"/>
      <c r="O77" s="52">
        <f>TRUNC(O76*Q77)</f>
        <v>2138</v>
      </c>
      <c r="P77" s="268" t="str">
        <f>$N$54</f>
        <v xml:space="preserve"> 配  管  工</v>
      </c>
      <c r="Q77" s="52">
        <f t="shared" ref="Q77" si="24">TRUNC(P76*Q76)</f>
        <v>9299</v>
      </c>
      <c r="R77" s="271">
        <f>SUM(J77:Q77)</f>
        <v>17547</v>
      </c>
      <c r="S77" s="266">
        <v>73</v>
      </c>
      <c r="T77" s="28"/>
    </row>
    <row r="78" spans="2:20" ht="17.25" customHeight="1">
      <c r="B78" s="251"/>
      <c r="C78" s="272"/>
      <c r="D78" s="272"/>
      <c r="E78" s="39"/>
      <c r="F78" s="609" t="s">
        <v>692</v>
      </c>
      <c r="G78" s="609" t="s">
        <v>691</v>
      </c>
      <c r="H78" s="609"/>
      <c r="I78" s="254"/>
      <c r="J78" s="773">
        <v>1</v>
      </c>
      <c r="K78" s="43"/>
      <c r="L78" s="43"/>
      <c r="M78" s="43"/>
      <c r="N78" s="43"/>
      <c r="O78" s="50"/>
      <c r="P78" s="612"/>
      <c r="Q78" s="108"/>
      <c r="R78" s="39"/>
      <c r="S78" s="270" t="s">
        <v>698</v>
      </c>
      <c r="T78" s="28"/>
    </row>
    <row r="79" spans="2:20" ht="17.25" customHeight="1">
      <c r="B79" s="262">
        <v>9</v>
      </c>
      <c r="C79" s="263">
        <f>'内訳書（縦）'!C341</f>
        <v>0</v>
      </c>
      <c r="D79" s="263">
        <f>'内訳書（縦）'!D341</f>
        <v>0</v>
      </c>
      <c r="E79" s="334">
        <f>IF(R79&gt;0,IF(R79&lt;10000,ROUND(R79,-2),ROUND(R79,-1)),"")</f>
        <v>4500</v>
      </c>
      <c r="F79" s="614">
        <v>2190</v>
      </c>
      <c r="G79" s="614">
        <v>1780</v>
      </c>
      <c r="H79" s="615"/>
      <c r="I79" s="52">
        <f>AVERAGE(F79:H79)</f>
        <v>1985</v>
      </c>
      <c r="J79" s="614">
        <f>TRUNC(I79*J78)</f>
        <v>1985</v>
      </c>
      <c r="K79" s="53" t="s">
        <v>697</v>
      </c>
      <c r="L79" s="53"/>
      <c r="M79" s="53"/>
      <c r="N79" s="53"/>
      <c r="O79" s="52"/>
      <c r="P79" s="616"/>
      <c r="Q79" s="52">
        <v>2500</v>
      </c>
      <c r="R79" s="52">
        <f>SUM(J79:Q79)</f>
        <v>4485</v>
      </c>
      <c r="S79" s="617">
        <v>76</v>
      </c>
      <c r="T79" s="28"/>
    </row>
    <row r="80" spans="2:20" ht="17.25" customHeight="1">
      <c r="B80" s="251"/>
      <c r="C80" s="920">
        <f>'内訳書（縦）'!C346</f>
        <v>0</v>
      </c>
      <c r="D80" s="920">
        <f>'内訳書（縦）'!D346</f>
        <v>0</v>
      </c>
      <c r="E80" s="39"/>
      <c r="F80" s="609" t="s">
        <v>768</v>
      </c>
      <c r="G80" s="609" t="s">
        <v>769</v>
      </c>
      <c r="H80" s="609"/>
      <c r="I80" s="254"/>
      <c r="J80" s="773">
        <v>1</v>
      </c>
      <c r="K80" s="1594" t="s">
        <v>728</v>
      </c>
      <c r="L80" s="1595"/>
      <c r="M80" s="1595"/>
      <c r="N80" s="1595"/>
      <c r="O80" s="1595"/>
      <c r="P80" s="1596"/>
      <c r="Q80" s="831"/>
      <c r="R80" s="39"/>
      <c r="S80" s="270" t="s">
        <v>698</v>
      </c>
      <c r="T80" s="28"/>
    </row>
    <row r="81" spans="2:20" ht="17.25" customHeight="1">
      <c r="B81" s="262">
        <v>10</v>
      </c>
      <c r="C81" s="263">
        <f>'内訳書（縦）'!C347</f>
        <v>0</v>
      </c>
      <c r="D81" s="263">
        <f>'内訳書（縦）'!D347</f>
        <v>0</v>
      </c>
      <c r="E81" s="334">
        <f>IF(R81&gt;0,IF(R81&lt;10000,ROUND(R81,-1),ROUND(R81,-3)),"")</f>
        <v>133000</v>
      </c>
      <c r="F81" s="264">
        <v>79500</v>
      </c>
      <c r="G81" s="265" t="s">
        <v>770</v>
      </c>
      <c r="H81" s="615"/>
      <c r="I81" s="52">
        <f>AVERAGE(F81:H81)</f>
        <v>79500</v>
      </c>
      <c r="J81" s="614">
        <f>TRUNC(I81*J80)</f>
        <v>79500</v>
      </c>
      <c r="K81" s="1597"/>
      <c r="L81" s="1598"/>
      <c r="M81" s="1598"/>
      <c r="N81" s="1598"/>
      <c r="O81" s="1598"/>
      <c r="P81" s="1599"/>
      <c r="Q81" s="832">
        <v>53100</v>
      </c>
      <c r="R81" s="52">
        <f>SUM(J81:Q81)</f>
        <v>132600</v>
      </c>
      <c r="S81" s="617">
        <v>84</v>
      </c>
      <c r="T81" s="28"/>
    </row>
    <row r="82" spans="2:20" ht="17.25" customHeight="1">
      <c r="B82" s="251"/>
      <c r="C82" s="272"/>
      <c r="D82" s="272"/>
      <c r="E82" s="39"/>
      <c r="F82" s="609" t="s">
        <v>732</v>
      </c>
      <c r="G82" s="609"/>
      <c r="H82" s="44"/>
      <c r="I82" s="415"/>
      <c r="J82" s="773">
        <v>1</v>
      </c>
      <c r="K82" s="1594"/>
      <c r="L82" s="1595"/>
      <c r="M82" s="1595"/>
      <c r="N82" s="1595"/>
      <c r="O82" s="1595"/>
      <c r="P82" s="1596"/>
      <c r="Q82" s="831"/>
      <c r="R82" s="39"/>
      <c r="S82" s="270" t="s">
        <v>698</v>
      </c>
      <c r="T82" s="28"/>
    </row>
    <row r="83" spans="2:20" ht="17.25" customHeight="1">
      <c r="B83" s="262">
        <v>11</v>
      </c>
      <c r="C83" s="263" t="str">
        <f>'内訳書（縦）'!C453</f>
        <v>空冷式ﾊﾟｯｹｰｼﾞ</v>
      </c>
      <c r="D83" s="263" t="str">
        <f>'内訳書（縦）'!D453</f>
        <v>冷房能力：12.5ｋW（室内機）</v>
      </c>
      <c r="E83" s="334">
        <f>IF(R83&gt;0,IF(R83&lt;10000,ROUND(R83,-1),ROUND(R83,-1)),"")</f>
        <v>8440</v>
      </c>
      <c r="F83" s="614">
        <v>3930</v>
      </c>
      <c r="G83" s="614"/>
      <c r="H83" s="27"/>
      <c r="I83" s="52">
        <f>AVERAGE(F83:H83)</f>
        <v>3930</v>
      </c>
      <c r="J83" s="614">
        <f>TRUNC(I83*J82)</f>
        <v>3930</v>
      </c>
      <c r="K83" s="1597"/>
      <c r="L83" s="1598"/>
      <c r="M83" s="1598"/>
      <c r="N83" s="1598"/>
      <c r="O83" s="1598"/>
      <c r="P83" s="1599"/>
      <c r="Q83" s="832">
        <v>4510</v>
      </c>
      <c r="R83" s="52">
        <f>SUM(J83:Q83)</f>
        <v>8440</v>
      </c>
      <c r="S83" s="617">
        <v>87</v>
      </c>
      <c r="T83" s="28"/>
    </row>
    <row r="84" spans="2:20" ht="17.25" customHeight="1">
      <c r="B84" s="251"/>
      <c r="C84" s="272"/>
      <c r="D84" s="272"/>
      <c r="E84" s="39"/>
      <c r="F84" s="621" t="s">
        <v>695</v>
      </c>
      <c r="G84" s="609" t="s">
        <v>691</v>
      </c>
      <c r="H84" s="609"/>
      <c r="I84" s="254"/>
      <c r="J84" s="773">
        <v>1</v>
      </c>
      <c r="K84" s="43"/>
      <c r="L84" s="43"/>
      <c r="M84" s="43"/>
      <c r="N84" s="43"/>
      <c r="O84" s="611">
        <v>0.23</v>
      </c>
      <c r="P84" s="612">
        <v>5.6000000000000001E-2</v>
      </c>
      <c r="Q84" s="259">
        <f>$R$4</f>
        <v>20350</v>
      </c>
      <c r="R84" s="39"/>
      <c r="S84" s="771"/>
      <c r="T84" s="28"/>
    </row>
    <row r="85" spans="2:20" ht="17.25" customHeight="1">
      <c r="B85" s="262">
        <v>12</v>
      </c>
      <c r="C85" s="263" t="str">
        <f>'内訳書（縦）'!C518</f>
        <v>　　〃</v>
      </c>
      <c r="D85" s="263" t="str">
        <f>'内訳書（縦）'!D518</f>
        <v>屋内隠蔽　φ28.60+φ15.90</v>
      </c>
      <c r="E85" s="334">
        <f>IF(R85&gt;0,IF(R85&lt;10000,ROUND(R85,-1),ROUND(R85,-1)),"")</f>
        <v>1550</v>
      </c>
      <c r="F85" s="614">
        <v>152</v>
      </c>
      <c r="G85" s="614">
        <v>142</v>
      </c>
      <c r="H85" s="615"/>
      <c r="I85" s="52">
        <f>AVERAGE(F85:H85)</f>
        <v>147</v>
      </c>
      <c r="J85" s="614">
        <f>TRUNC(I85*J84)</f>
        <v>147</v>
      </c>
      <c r="K85" s="53"/>
      <c r="L85" s="53"/>
      <c r="M85" s="53"/>
      <c r="N85" s="53"/>
      <c r="O85" s="614">
        <f>TRUNC(O84*Q85)</f>
        <v>261</v>
      </c>
      <c r="P85" s="268" t="str">
        <f>$N$4</f>
        <v xml:space="preserve"> 配  管  工</v>
      </c>
      <c r="Q85" s="614">
        <f>TRUNC(P84*Q84)</f>
        <v>1139</v>
      </c>
      <c r="R85" s="52">
        <f>SUM(J85:Q85)</f>
        <v>1547</v>
      </c>
      <c r="S85" s="617">
        <v>81</v>
      </c>
      <c r="T85" s="28"/>
    </row>
    <row r="86" spans="2:20" ht="17.25" customHeight="1">
      <c r="B86" s="251"/>
      <c r="C86" s="272"/>
      <c r="D86" s="272"/>
      <c r="E86" s="39"/>
      <c r="F86" s="621" t="s">
        <v>695</v>
      </c>
      <c r="G86" s="609" t="s">
        <v>691</v>
      </c>
      <c r="H86" s="609"/>
      <c r="I86" s="254"/>
      <c r="J86" s="773">
        <v>1</v>
      </c>
      <c r="K86" s="43"/>
      <c r="L86" s="43"/>
      <c r="M86" s="43"/>
      <c r="N86" s="43"/>
      <c r="O86" s="611">
        <v>0.23</v>
      </c>
      <c r="P86" s="612">
        <v>1.6E-2</v>
      </c>
      <c r="Q86" s="259">
        <f>$R$54</f>
        <v>20350</v>
      </c>
      <c r="R86" s="39"/>
      <c r="S86" s="771"/>
      <c r="T86" s="28"/>
    </row>
    <row r="87" spans="2:20" ht="17.25" customHeight="1">
      <c r="B87" s="262">
        <v>13</v>
      </c>
      <c r="C87" s="263">
        <f>'内訳書（縦）'!C520</f>
        <v>0</v>
      </c>
      <c r="D87" s="263">
        <f>'内訳書（縦）'!D520</f>
        <v>0</v>
      </c>
      <c r="E87" s="334">
        <f>IF(R87&gt;0,IF(R87&lt;10000,ROUND(R87,-1),ROUND(R87,-1)),"")</f>
        <v>580</v>
      </c>
      <c r="F87" s="614">
        <v>190</v>
      </c>
      <c r="G87" s="614">
        <v>172</v>
      </c>
      <c r="H87" s="615"/>
      <c r="I87" s="52">
        <f>AVERAGE(F87:H87)</f>
        <v>181</v>
      </c>
      <c r="J87" s="614">
        <f>TRUNC(I87*J86)</f>
        <v>181</v>
      </c>
      <c r="K87" s="53"/>
      <c r="L87" s="53"/>
      <c r="M87" s="53"/>
      <c r="N87" s="53"/>
      <c r="O87" s="614">
        <f>TRUNC(O86*Q87)</f>
        <v>74</v>
      </c>
      <c r="P87" s="268" t="str">
        <f>$N$54</f>
        <v xml:space="preserve"> 配  管  工</v>
      </c>
      <c r="Q87" s="614">
        <f>TRUNC(P86*Q86)</f>
        <v>325</v>
      </c>
      <c r="R87" s="52">
        <f>SUM(J87:Q87)</f>
        <v>580</v>
      </c>
      <c r="S87" s="617">
        <v>81</v>
      </c>
      <c r="T87" s="28"/>
    </row>
    <row r="88" spans="2:20" ht="17.25" customHeight="1">
      <c r="B88" s="251"/>
      <c r="C88" s="272"/>
      <c r="D88" s="272"/>
      <c r="E88" s="39"/>
      <c r="F88" s="609"/>
      <c r="G88" s="609"/>
      <c r="H88" s="609"/>
      <c r="I88" s="254"/>
      <c r="J88" s="773"/>
      <c r="K88" s="1594"/>
      <c r="L88" s="1595"/>
      <c r="M88" s="1595"/>
      <c r="N88" s="1595"/>
      <c r="O88" s="1595"/>
      <c r="P88" s="1596"/>
      <c r="Q88" s="831"/>
      <c r="R88" s="39"/>
      <c r="S88" s="270"/>
      <c r="T88" s="28"/>
    </row>
    <row r="89" spans="2:20" ht="17.25" customHeight="1">
      <c r="B89" s="262">
        <v>14</v>
      </c>
      <c r="C89" s="263"/>
      <c r="D89" s="263"/>
      <c r="E89" s="334"/>
      <c r="F89" s="614"/>
      <c r="G89" s="615"/>
      <c r="H89" s="615"/>
      <c r="I89" s="264"/>
      <c r="J89" s="614"/>
      <c r="K89" s="1597"/>
      <c r="L89" s="1598"/>
      <c r="M89" s="1598"/>
      <c r="N89" s="1598"/>
      <c r="O89" s="1598"/>
      <c r="P89" s="1599"/>
      <c r="Q89" s="832"/>
      <c r="R89" s="52"/>
      <c r="S89" s="617"/>
      <c r="T89" s="28"/>
    </row>
    <row r="90" spans="2:20" ht="17.25" customHeight="1">
      <c r="B90" s="251"/>
      <c r="C90" s="272"/>
      <c r="D90" s="272"/>
      <c r="E90" s="39"/>
      <c r="F90" s="609"/>
      <c r="G90" s="609"/>
      <c r="H90" s="609"/>
      <c r="I90" s="124"/>
      <c r="J90" s="258"/>
      <c r="K90" s="1594"/>
      <c r="L90" s="1595"/>
      <c r="M90" s="1595"/>
      <c r="N90" s="1595"/>
      <c r="O90" s="1595"/>
      <c r="P90" s="1596"/>
      <c r="Q90" s="831"/>
      <c r="R90" s="39"/>
      <c r="S90" s="270"/>
      <c r="T90" s="28"/>
    </row>
    <row r="91" spans="2:20" ht="17.25" customHeight="1">
      <c r="B91" s="262">
        <v>15</v>
      </c>
      <c r="C91" s="263"/>
      <c r="D91" s="263"/>
      <c r="E91" s="51"/>
      <c r="F91" s="614"/>
      <c r="G91" s="615"/>
      <c r="H91" s="615"/>
      <c r="I91" s="52"/>
      <c r="J91" s="52"/>
      <c r="K91" s="1597"/>
      <c r="L91" s="1598"/>
      <c r="M91" s="1598"/>
      <c r="N91" s="1598"/>
      <c r="O91" s="1598"/>
      <c r="P91" s="1599"/>
      <c r="Q91" s="832"/>
      <c r="R91" s="52"/>
      <c r="S91" s="617"/>
      <c r="T91" s="28"/>
    </row>
    <row r="92" spans="2:20" ht="17.25" customHeight="1">
      <c r="B92" s="251"/>
      <c r="C92" s="272"/>
      <c r="D92" s="272"/>
      <c r="E92" s="39"/>
      <c r="F92" s="609"/>
      <c r="G92" s="609"/>
      <c r="H92" s="609"/>
      <c r="I92" s="124"/>
      <c r="J92" s="258"/>
      <c r="K92" s="1594"/>
      <c r="L92" s="1595"/>
      <c r="M92" s="1595"/>
      <c r="N92" s="1595"/>
      <c r="O92" s="1595"/>
      <c r="P92" s="1596"/>
      <c r="Q92" s="831"/>
      <c r="R92" s="39"/>
      <c r="S92" s="270"/>
      <c r="T92" s="28"/>
    </row>
    <row r="93" spans="2:20" ht="17.25" customHeight="1">
      <c r="B93" s="262">
        <v>16</v>
      </c>
      <c r="C93" s="410"/>
      <c r="D93" s="263"/>
      <c r="E93" s="51"/>
      <c r="F93" s="614"/>
      <c r="G93" s="615"/>
      <c r="H93" s="615"/>
      <c r="I93" s="52"/>
      <c r="J93" s="52"/>
      <c r="K93" s="1597"/>
      <c r="L93" s="1598"/>
      <c r="M93" s="1598"/>
      <c r="N93" s="1598"/>
      <c r="O93" s="1598"/>
      <c r="P93" s="1599"/>
      <c r="Q93" s="832"/>
      <c r="R93" s="52"/>
      <c r="S93" s="617"/>
      <c r="T93" s="28"/>
    </row>
    <row r="94" spans="2:20" ht="17.25" customHeight="1">
      <c r="B94" s="251"/>
      <c r="C94" s="841">
        <f>'内訳書（縦）'!C639</f>
        <v>0</v>
      </c>
      <c r="D94" s="562" t="str">
        <f>'内訳書（縦）'!D639</f>
        <v>（ガス管/液管）</v>
      </c>
      <c r="E94" s="39"/>
      <c r="F94" s="144" t="s">
        <v>138</v>
      </c>
      <c r="G94" s="55" t="s">
        <v>726</v>
      </c>
      <c r="H94" s="44" t="s">
        <v>699</v>
      </c>
      <c r="I94" s="124"/>
      <c r="J94" s="925">
        <f>低減率!$I$50</f>
        <v>0.53</v>
      </c>
      <c r="K94" s="1594" t="s">
        <v>759</v>
      </c>
      <c r="L94" s="1595"/>
      <c r="M94" s="1595"/>
      <c r="N94" s="1595"/>
      <c r="O94" s="1595"/>
      <c r="P94" s="1596"/>
      <c r="Q94" s="831"/>
      <c r="R94" s="39"/>
      <c r="S94" s="270" t="s">
        <v>698</v>
      </c>
      <c r="T94" s="28"/>
    </row>
    <row r="95" spans="2:20" ht="17.25" customHeight="1">
      <c r="B95" s="262">
        <v>17</v>
      </c>
      <c r="C95" s="563" t="str">
        <f>'内訳書（縦）'!C640</f>
        <v>冷媒管</v>
      </c>
      <c r="D95" s="564" t="str">
        <f>'内訳書（縦）'!D640</f>
        <v>屋内一般　φ12.7+φ6.35</v>
      </c>
      <c r="E95" s="51">
        <f>IF(R95&gt;0,IF(R95&lt;10000,ROUND(R95,-2),ROUND(R95,-2)),"")</f>
        <v>72300</v>
      </c>
      <c r="F95" s="52">
        <v>99400</v>
      </c>
      <c r="G95" s="52">
        <v>105500</v>
      </c>
      <c r="H95" s="145">
        <v>89900</v>
      </c>
      <c r="I95" s="52">
        <f>MIN(F95:H95)</f>
        <v>89900</v>
      </c>
      <c r="J95" s="52">
        <f>TRUNC(I95*J94)</f>
        <v>47647</v>
      </c>
      <c r="K95" s="1597"/>
      <c r="L95" s="1598"/>
      <c r="M95" s="1598"/>
      <c r="N95" s="1598"/>
      <c r="O95" s="1598"/>
      <c r="P95" s="1599"/>
      <c r="Q95" s="832">
        <v>24700</v>
      </c>
      <c r="R95" s="52">
        <f>SUM(J95:Q95)</f>
        <v>72347</v>
      </c>
      <c r="S95" s="617">
        <v>73</v>
      </c>
      <c r="T95" s="28"/>
    </row>
    <row r="96" spans="2:20" ht="17.25" customHeight="1">
      <c r="B96" s="251"/>
      <c r="C96" s="841">
        <f>'内訳書（縦）'!C641</f>
        <v>0</v>
      </c>
      <c r="D96" s="562" t="str">
        <f>'内訳書（縦）'!D641</f>
        <v>（ガス管/液管）</v>
      </c>
      <c r="E96" s="39"/>
      <c r="F96" s="144" t="s">
        <v>138</v>
      </c>
      <c r="G96" s="55" t="s">
        <v>726</v>
      </c>
      <c r="H96" s="44" t="s">
        <v>699</v>
      </c>
      <c r="I96" s="124"/>
      <c r="J96" s="925">
        <f>低減率!$I$50</f>
        <v>0.53</v>
      </c>
      <c r="K96" s="1594" t="s">
        <v>759</v>
      </c>
      <c r="L96" s="1595"/>
      <c r="M96" s="1595"/>
      <c r="N96" s="1595"/>
      <c r="O96" s="1595"/>
      <c r="P96" s="1596"/>
      <c r="Q96" s="831"/>
      <c r="R96" s="39"/>
      <c r="S96" s="270" t="s">
        <v>698</v>
      </c>
      <c r="T96" s="28"/>
    </row>
    <row r="97" spans="2:20" ht="17.25" customHeight="1">
      <c r="B97" s="262">
        <v>18</v>
      </c>
      <c r="C97" s="563" t="str">
        <f>'内訳書（縦）'!C642</f>
        <v>　　〃</v>
      </c>
      <c r="D97" s="564" t="str">
        <f>'内訳書（縦）'!D642</f>
        <v>　　〃　　　φ15.88+φ9.52</v>
      </c>
      <c r="E97" s="51">
        <f>IF(R97&gt;0,IF(R97&lt;10000,ROUND(R97,-2),ROUND(R97,-2)),"")</f>
        <v>71600</v>
      </c>
      <c r="F97" s="52">
        <v>88500</v>
      </c>
      <c r="G97" s="52">
        <v>231600</v>
      </c>
      <c r="H97" s="145">
        <v>106600</v>
      </c>
      <c r="I97" s="52">
        <f>MIN(F97:H97)</f>
        <v>88500</v>
      </c>
      <c r="J97" s="52">
        <f>TRUNC(I97*J96)</f>
        <v>46905</v>
      </c>
      <c r="K97" s="1597"/>
      <c r="L97" s="1598"/>
      <c r="M97" s="1598"/>
      <c r="N97" s="1598"/>
      <c r="O97" s="1598"/>
      <c r="P97" s="1599"/>
      <c r="Q97" s="832">
        <v>24700</v>
      </c>
      <c r="R97" s="52">
        <f>SUM(J97:Q97)</f>
        <v>71605</v>
      </c>
      <c r="S97" s="617">
        <v>73</v>
      </c>
      <c r="T97" s="28"/>
    </row>
    <row r="98" spans="2:20" ht="17.25" customHeight="1">
      <c r="B98" s="251"/>
      <c r="C98" s="841">
        <f>'内訳書（縦）'!C643</f>
        <v>0</v>
      </c>
      <c r="D98" s="562">
        <f>'内訳書（縦）'!D643</f>
        <v>0</v>
      </c>
      <c r="E98" s="39"/>
      <c r="F98" s="144" t="s">
        <v>138</v>
      </c>
      <c r="G98" s="55" t="s">
        <v>726</v>
      </c>
      <c r="H98" s="44" t="s">
        <v>699</v>
      </c>
      <c r="I98" s="124"/>
      <c r="J98" s="925">
        <f>低減率!$I$50</f>
        <v>0.53</v>
      </c>
      <c r="K98" s="1594" t="s">
        <v>700</v>
      </c>
      <c r="L98" s="1595"/>
      <c r="M98" s="1595"/>
      <c r="N98" s="1595"/>
      <c r="O98" s="1595"/>
      <c r="P98" s="1596"/>
      <c r="Q98" s="831"/>
      <c r="R98" s="39"/>
      <c r="S98" s="270" t="s">
        <v>698</v>
      </c>
      <c r="T98" s="28"/>
    </row>
    <row r="99" spans="2:20" ht="17.25" customHeight="1">
      <c r="B99" s="262">
        <v>19</v>
      </c>
      <c r="C99" s="563">
        <f>'内訳書（縦）'!C644</f>
        <v>0</v>
      </c>
      <c r="D99" s="564">
        <f>'内訳書（縦）'!D644</f>
        <v>0</v>
      </c>
      <c r="E99" s="51">
        <f>IF(R99&gt;0,IF(R99&lt;10000,ROUND(R99,-2),ROUND(R99,-2)),"")</f>
        <v>30500</v>
      </c>
      <c r="F99" s="52">
        <v>35600</v>
      </c>
      <c r="G99" s="52">
        <v>30100</v>
      </c>
      <c r="H99" s="145">
        <v>42400</v>
      </c>
      <c r="I99" s="52">
        <f>MIN(F99:H99)</f>
        <v>30100</v>
      </c>
      <c r="J99" s="52">
        <f>TRUNC(I99*J98)</f>
        <v>15953</v>
      </c>
      <c r="K99" s="1597"/>
      <c r="L99" s="1598"/>
      <c r="M99" s="1598"/>
      <c r="N99" s="1598"/>
      <c r="O99" s="1598"/>
      <c r="P99" s="1599"/>
      <c r="Q99" s="832">
        <v>14500</v>
      </c>
      <c r="R99" s="52">
        <f>SUM(J99:Q99)</f>
        <v>30453</v>
      </c>
      <c r="S99" s="617">
        <v>73</v>
      </c>
      <c r="T99" s="28"/>
    </row>
    <row r="100" spans="2:20" ht="17.25" customHeight="1">
      <c r="B100" s="251"/>
      <c r="C100" s="841">
        <f>'内訳書（縦）'!C645</f>
        <v>0</v>
      </c>
      <c r="D100" s="562"/>
      <c r="E100" s="39"/>
      <c r="F100" s="144" t="s">
        <v>138</v>
      </c>
      <c r="G100" s="55" t="s">
        <v>726</v>
      </c>
      <c r="H100" s="44" t="s">
        <v>699</v>
      </c>
      <c r="I100" s="124"/>
      <c r="J100" s="925">
        <f>低減率!$I$50</f>
        <v>0.53</v>
      </c>
      <c r="K100" s="255"/>
      <c r="L100" s="255"/>
      <c r="M100" s="267"/>
      <c r="N100" s="256"/>
      <c r="O100" s="50">
        <v>0.23</v>
      </c>
      <c r="P100" s="48">
        <v>0.16</v>
      </c>
      <c r="Q100" s="259">
        <f>$R$54</f>
        <v>20350</v>
      </c>
      <c r="R100" s="269"/>
      <c r="S100" s="270"/>
    </row>
    <row r="101" spans="2:20" ht="17.25" customHeight="1">
      <c r="B101" s="262">
        <v>20</v>
      </c>
      <c r="C101" s="563" t="str">
        <f>'内訳書（縦）'!C646</f>
        <v>　　〃</v>
      </c>
      <c r="D101" s="564" t="str">
        <f>'内訳書（縦）'!D646</f>
        <v>　　〃　　　φ22.22+φ12.7</v>
      </c>
      <c r="E101" s="51">
        <f>IF(R101&gt;0,IF(R101&lt;10000,ROUND(R101,-2),ROUND(R101,-2)),"")</f>
        <v>8200</v>
      </c>
      <c r="F101" s="52">
        <f>6700+1200</f>
        <v>7900</v>
      </c>
      <c r="G101" s="52">
        <v>9000</v>
      </c>
      <c r="H101" s="145">
        <v>17400</v>
      </c>
      <c r="I101" s="52">
        <f>MIN(F101:H101)</f>
        <v>7900</v>
      </c>
      <c r="J101" s="52">
        <f>TRUNC(I101*J100)</f>
        <v>4187</v>
      </c>
      <c r="K101" s="264" t="s">
        <v>764</v>
      </c>
      <c r="L101" s="264"/>
      <c r="M101" s="53"/>
      <c r="N101" s="264"/>
      <c r="O101" s="52">
        <f>TRUNC(O100*Q101)</f>
        <v>748</v>
      </c>
      <c r="P101" s="268" t="str">
        <f>$N$54</f>
        <v xml:space="preserve"> 配  管  工</v>
      </c>
      <c r="Q101" s="52">
        <f t="shared" ref="Q101" si="25">TRUNC(P100*Q100)</f>
        <v>3256</v>
      </c>
      <c r="R101" s="271">
        <f>SUM(J101:Q101)</f>
        <v>8191</v>
      </c>
      <c r="S101" s="266">
        <v>114</v>
      </c>
    </row>
    <row r="102" spans="2:20" ht="17.25" customHeight="1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</row>
    <row r="103" spans="2:20" ht="17.25" customHeight="1">
      <c r="B103" s="30" t="s">
        <v>584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58"/>
      <c r="M103" s="66"/>
      <c r="N103" s="250" t="str">
        <f>N53</f>
        <v xml:space="preserve"> 電　　　工</v>
      </c>
      <c r="O103" s="66"/>
      <c r="P103" s="75" t="str">
        <f>P53</f>
        <v xml:space="preserve"> 18,300×1.1 =</v>
      </c>
      <c r="Q103" s="66"/>
      <c r="R103" s="101">
        <f>R53</f>
        <v>20130</v>
      </c>
      <c r="S103" s="67"/>
      <c r="T103" s="28"/>
    </row>
    <row r="104" spans="2:20" ht="17.25" customHeight="1">
      <c r="B104" s="28"/>
      <c r="C104" s="28"/>
      <c r="D104" s="28"/>
      <c r="E104" s="28"/>
      <c r="F104" s="28"/>
      <c r="G104" s="28"/>
      <c r="H104" s="28"/>
      <c r="I104" s="28"/>
      <c r="J104" s="28"/>
      <c r="K104" s="31"/>
      <c r="L104" s="32" t="s">
        <v>2</v>
      </c>
      <c r="M104" s="28"/>
      <c r="N104" s="102" t="str">
        <f>N54</f>
        <v xml:space="preserve"> 配  管  工</v>
      </c>
      <c r="O104" s="28"/>
      <c r="P104" s="30" t="str">
        <f>P54</f>
        <v xml:space="preserve"> 18,500×1.1 =</v>
      </c>
      <c r="Q104" s="28"/>
      <c r="R104" s="103">
        <f>R54</f>
        <v>20350</v>
      </c>
      <c r="S104" s="68"/>
      <c r="T104" s="28"/>
    </row>
    <row r="105" spans="2:20" ht="17.25" customHeight="1">
      <c r="B105" s="28"/>
      <c r="C105" s="34" t="s">
        <v>4</v>
      </c>
      <c r="D105" s="35" t="str">
        <f>D55</f>
        <v>沖縄県立芸術大学美術棟空調設備改修工事</v>
      </c>
      <c r="E105" s="28"/>
      <c r="F105" s="28"/>
      <c r="G105" s="28"/>
      <c r="H105" s="28"/>
      <c r="I105" s="36" t="str">
        <f>I55</f>
        <v>令和 5年 　  1月</v>
      </c>
      <c r="J105" s="28"/>
      <c r="K105" s="28"/>
      <c r="L105" s="39"/>
      <c r="M105" s="28"/>
      <c r="N105" s="314" t="str">
        <f>N55</f>
        <v xml:space="preserve"> ダクト  工</v>
      </c>
      <c r="O105" s="28"/>
      <c r="P105" s="30" t="str">
        <f>P55</f>
        <v xml:space="preserve"> 18,000×1.1 =</v>
      </c>
      <c r="Q105" s="28"/>
      <c r="R105" s="33">
        <f>R55</f>
        <v>19800</v>
      </c>
      <c r="S105" s="68"/>
      <c r="T105" s="28"/>
    </row>
    <row r="106" spans="2:20" ht="17.25" customHeight="1">
      <c r="B106" s="28"/>
      <c r="C106" s="28"/>
      <c r="D106" s="28"/>
      <c r="E106" s="28"/>
      <c r="F106" s="28"/>
      <c r="G106" s="28"/>
      <c r="H106" s="28"/>
      <c r="I106" s="37" t="str">
        <f>I56</f>
        <v>建設物価R5.  1月号</v>
      </c>
      <c r="J106" s="28"/>
      <c r="K106" s="38"/>
      <c r="L106" s="69" t="str">
        <f>L56</f>
        <v xml:space="preserve"> (令和 4年 4月)</v>
      </c>
      <c r="M106" s="28"/>
      <c r="N106" s="104" t="str">
        <f>N56</f>
        <v xml:space="preserve"> 保  温  工</v>
      </c>
      <c r="O106" s="28"/>
      <c r="P106" s="30" t="str">
        <f>P56</f>
        <v xml:space="preserve"> 21,300×1.1 =</v>
      </c>
      <c r="Q106" s="28"/>
      <c r="R106" s="105">
        <f>R56</f>
        <v>23430.000000000004</v>
      </c>
      <c r="S106" s="68"/>
      <c r="T106" s="28"/>
    </row>
    <row r="107" spans="2:20" ht="17.25" customHeight="1">
      <c r="B107" s="28"/>
      <c r="C107" s="28"/>
      <c r="D107" s="28" t="str">
        <f>D57</f>
        <v>公住機械設備積基 令和 3年版</v>
      </c>
      <c r="E107" s="28"/>
      <c r="F107" s="28"/>
      <c r="G107" s="28"/>
      <c r="H107" s="57"/>
      <c r="I107" s="37" t="str">
        <f>I57</f>
        <v>積算基準R5.  1月号</v>
      </c>
      <c r="J107" s="28"/>
      <c r="K107" s="28"/>
      <c r="L107" s="53"/>
      <c r="M107" s="41"/>
      <c r="N107" s="344" t="str">
        <f>N57</f>
        <v xml:space="preserve"> 設備機械工</v>
      </c>
      <c r="O107" s="41"/>
      <c r="P107" s="76" t="str">
        <f>P57</f>
        <v xml:space="preserve"> 21,500×1.1 =</v>
      </c>
      <c r="Q107" s="41"/>
      <c r="R107" s="107">
        <f>R57</f>
        <v>23650.000000000004</v>
      </c>
      <c r="S107" s="70"/>
      <c r="T107" s="28"/>
    </row>
    <row r="108" spans="2:20" ht="17.25" customHeight="1">
      <c r="B108" s="58"/>
      <c r="C108" s="58"/>
      <c r="D108" s="58"/>
      <c r="E108" s="59" t="s">
        <v>7</v>
      </c>
      <c r="F108" s="1585" t="s">
        <v>36</v>
      </c>
      <c r="G108" s="1586"/>
      <c r="H108" s="1587"/>
      <c r="I108" s="59" t="s">
        <v>8</v>
      </c>
      <c r="J108" s="59" t="s">
        <v>9</v>
      </c>
      <c r="K108" s="59" t="s">
        <v>10</v>
      </c>
      <c r="L108" s="59" t="s">
        <v>11</v>
      </c>
      <c r="M108" s="59" t="s">
        <v>12</v>
      </c>
      <c r="N108" s="59" t="s">
        <v>13</v>
      </c>
      <c r="O108" s="59" t="s">
        <v>14</v>
      </c>
      <c r="P108" s="60" t="s">
        <v>2</v>
      </c>
      <c r="Q108" s="61"/>
      <c r="R108" s="58"/>
      <c r="S108" s="62" t="s">
        <v>681</v>
      </c>
      <c r="T108" s="28"/>
    </row>
    <row r="109" spans="2:20" ht="17.25" customHeight="1">
      <c r="B109" s="53"/>
      <c r="C109" s="42" t="s">
        <v>16</v>
      </c>
      <c r="D109" s="42" t="s">
        <v>17</v>
      </c>
      <c r="E109" s="42" t="s">
        <v>18</v>
      </c>
      <c r="F109" s="42" t="s">
        <v>8</v>
      </c>
      <c r="G109" s="42" t="s">
        <v>19</v>
      </c>
      <c r="H109" s="42" t="s">
        <v>20</v>
      </c>
      <c r="I109" s="42" t="s">
        <v>21</v>
      </c>
      <c r="J109" s="42" t="s">
        <v>22</v>
      </c>
      <c r="K109" s="42" t="s">
        <v>23</v>
      </c>
      <c r="L109" s="42" t="s">
        <v>24</v>
      </c>
      <c r="M109" s="274" t="s">
        <v>25</v>
      </c>
      <c r="N109" s="42" t="s">
        <v>26</v>
      </c>
      <c r="O109" s="42" t="s">
        <v>27</v>
      </c>
      <c r="P109" s="42" t="s">
        <v>28</v>
      </c>
      <c r="Q109" s="42" t="s">
        <v>29</v>
      </c>
      <c r="R109" s="42" t="s">
        <v>30</v>
      </c>
      <c r="S109" s="63" t="s">
        <v>31</v>
      </c>
      <c r="T109" s="28"/>
    </row>
    <row r="110" spans="2:20" ht="17.25" customHeight="1">
      <c r="B110" s="40"/>
      <c r="C110" s="39"/>
      <c r="D110" s="39"/>
      <c r="E110" s="39"/>
      <c r="F110" s="43"/>
      <c r="G110" s="43"/>
      <c r="H110" s="43"/>
      <c r="I110" s="43"/>
      <c r="J110" s="44" t="s">
        <v>32</v>
      </c>
      <c r="K110" s="44" t="s">
        <v>32</v>
      </c>
      <c r="L110" s="44" t="s">
        <v>32</v>
      </c>
      <c r="M110" s="44" t="s">
        <v>32</v>
      </c>
      <c r="N110" s="44" t="s">
        <v>32</v>
      </c>
      <c r="O110" s="43"/>
      <c r="P110" s="43"/>
      <c r="Q110" s="43"/>
      <c r="R110" s="40" t="s">
        <v>33</v>
      </c>
      <c r="S110" s="64"/>
      <c r="T110" s="28"/>
    </row>
    <row r="111" spans="2:20" ht="17.25" customHeight="1" thickBot="1">
      <c r="B111" s="47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6"/>
      <c r="R111" s="47" t="s">
        <v>34</v>
      </c>
      <c r="S111" s="65"/>
      <c r="T111" s="28"/>
    </row>
    <row r="112" spans="2:20" ht="17.25" customHeight="1" thickTop="1">
      <c r="B112" s="251"/>
      <c r="C112" s="77">
        <f>'内訳書（縦）'!C647</f>
        <v>0</v>
      </c>
      <c r="D112" s="252" t="str">
        <f>'内訳書（縦）'!D647</f>
        <v>（ガス管/液管）</v>
      </c>
      <c r="E112" s="39"/>
      <c r="F112" s="144" t="s">
        <v>138</v>
      </c>
      <c r="G112" s="55" t="s">
        <v>726</v>
      </c>
      <c r="H112" s="44" t="s">
        <v>699</v>
      </c>
      <c r="I112" s="124"/>
      <c r="J112" s="925">
        <f>低減率!$I$50</f>
        <v>0.53</v>
      </c>
      <c r="K112" s="1594" t="s">
        <v>729</v>
      </c>
      <c r="L112" s="1595"/>
      <c r="M112" s="1595"/>
      <c r="N112" s="1595"/>
      <c r="O112" s="1595"/>
      <c r="P112" s="1596"/>
      <c r="Q112" s="831"/>
      <c r="R112" s="39"/>
      <c r="S112" s="270" t="s">
        <v>698</v>
      </c>
      <c r="T112" s="134"/>
    </row>
    <row r="113" spans="2:21" ht="17.25" customHeight="1">
      <c r="B113" s="262">
        <v>1</v>
      </c>
      <c r="C113" s="569" t="str">
        <f>'内訳書（縦）'!C648</f>
        <v>　　〃</v>
      </c>
      <c r="D113" s="263" t="str">
        <f>'内訳書（縦）'!D648</f>
        <v>　　〃　　　φ20.58+φ15.88</v>
      </c>
      <c r="E113" s="51">
        <f t="shared" ref="E113" si="26">IF(R113&gt;0,IF(R113&lt;10000,ROUND(R113,-2),ROUND(R113,-2)),"")</f>
        <v>15600</v>
      </c>
      <c r="F113" s="52">
        <v>15800</v>
      </c>
      <c r="G113" s="52">
        <v>15700</v>
      </c>
      <c r="H113" s="145">
        <v>24800</v>
      </c>
      <c r="I113" s="52">
        <f t="shared" ref="I113" si="27">MIN(F113:H113)</f>
        <v>15700</v>
      </c>
      <c r="J113" s="52">
        <f t="shared" ref="J113" si="28">TRUNC(I113*J112)</f>
        <v>8321</v>
      </c>
      <c r="K113" s="1597"/>
      <c r="L113" s="1598"/>
      <c r="M113" s="1598"/>
      <c r="N113" s="1598"/>
      <c r="O113" s="1598"/>
      <c r="P113" s="1599"/>
      <c r="Q113" s="832">
        <v>7270</v>
      </c>
      <c r="R113" s="52">
        <f>SUM(J113:Q113)</f>
        <v>15591</v>
      </c>
      <c r="S113" s="617">
        <v>73</v>
      </c>
      <c r="T113" s="607"/>
    </row>
    <row r="114" spans="2:21" ht="17.25" customHeight="1">
      <c r="B114" s="251"/>
      <c r="C114" s="77"/>
      <c r="D114" s="252"/>
      <c r="E114" s="39"/>
      <c r="F114" s="144"/>
      <c r="G114" s="55"/>
      <c r="H114" s="44"/>
      <c r="I114" s="124"/>
      <c r="J114" s="925"/>
      <c r="K114" s="1594"/>
      <c r="L114" s="1595"/>
      <c r="M114" s="1595"/>
      <c r="N114" s="1595"/>
      <c r="O114" s="1595"/>
      <c r="P114" s="1596"/>
      <c r="Q114" s="831"/>
      <c r="R114" s="39"/>
      <c r="S114" s="270"/>
      <c r="T114" s="28"/>
    </row>
    <row r="115" spans="2:21" ht="17.25" customHeight="1">
      <c r="B115" s="262">
        <v>2</v>
      </c>
      <c r="C115" s="569"/>
      <c r="D115" s="263"/>
      <c r="E115" s="51"/>
      <c r="F115" s="52"/>
      <c r="G115" s="52"/>
      <c r="H115" s="145"/>
      <c r="I115" s="52"/>
      <c r="J115" s="52"/>
      <c r="K115" s="1597"/>
      <c r="L115" s="1598"/>
      <c r="M115" s="1598"/>
      <c r="N115" s="1598"/>
      <c r="O115" s="1598"/>
      <c r="P115" s="1599"/>
      <c r="Q115" s="832"/>
      <c r="R115" s="52"/>
      <c r="S115" s="617"/>
      <c r="T115" s="28"/>
    </row>
    <row r="116" spans="2:21" ht="17.25" customHeight="1">
      <c r="B116" s="251"/>
      <c r="C116" s="77">
        <f>'内訳書（縦）'!C651</f>
        <v>0</v>
      </c>
      <c r="D116" s="252">
        <f>'内訳書（縦）'!D651</f>
        <v>0</v>
      </c>
      <c r="E116" s="39"/>
      <c r="F116" s="144" t="s">
        <v>138</v>
      </c>
      <c r="G116" s="55" t="s">
        <v>726</v>
      </c>
      <c r="H116" s="44" t="s">
        <v>699</v>
      </c>
      <c r="I116" s="124"/>
      <c r="J116" s="925">
        <f>低減率!$I$50</f>
        <v>0.53</v>
      </c>
      <c r="K116" s="1594" t="s">
        <v>729</v>
      </c>
      <c r="L116" s="1595"/>
      <c r="M116" s="1595"/>
      <c r="N116" s="1595"/>
      <c r="O116" s="1595"/>
      <c r="P116" s="1596"/>
      <c r="Q116" s="831"/>
      <c r="R116" s="39"/>
      <c r="S116" s="270" t="s">
        <v>698</v>
      </c>
      <c r="T116" s="134"/>
      <c r="U116" s="419"/>
    </row>
    <row r="117" spans="2:21" ht="17.25" customHeight="1">
      <c r="B117" s="262">
        <v>3</v>
      </c>
      <c r="C117" s="569">
        <f>'内訳書（縦）'!C652</f>
        <v>0</v>
      </c>
      <c r="D117" s="263">
        <f>'内訳書（縦）'!D652</f>
        <v>0</v>
      </c>
      <c r="E117" s="51">
        <f t="shared" ref="E117" si="29">IF(R117&gt;0,IF(R117&lt;10000,ROUND(R117,-2),ROUND(R117,-2)),"")</f>
        <v>16700</v>
      </c>
      <c r="F117" s="52">
        <v>17700</v>
      </c>
      <c r="G117" s="52">
        <v>21100</v>
      </c>
      <c r="H117" s="145">
        <v>27800</v>
      </c>
      <c r="I117" s="52">
        <f t="shared" ref="I117" si="30">MIN(F117:H117)</f>
        <v>17700</v>
      </c>
      <c r="J117" s="52">
        <f t="shared" ref="J117" si="31">TRUNC(I117*J116)</f>
        <v>9381</v>
      </c>
      <c r="K117" s="1597"/>
      <c r="L117" s="1598"/>
      <c r="M117" s="1598"/>
      <c r="N117" s="1598"/>
      <c r="O117" s="1598"/>
      <c r="P117" s="1599"/>
      <c r="Q117" s="832">
        <v>7270</v>
      </c>
      <c r="R117" s="52">
        <f t="shared" ref="R117" si="32">SUM(J117:Q117)</f>
        <v>16651</v>
      </c>
      <c r="S117" s="617">
        <v>73</v>
      </c>
      <c r="T117" s="607"/>
    </row>
    <row r="118" spans="2:21" ht="17.25" customHeight="1">
      <c r="B118" s="251"/>
      <c r="C118" s="77">
        <f>'内訳書（縦）'!C683</f>
        <v>0</v>
      </c>
      <c r="D118" s="252">
        <f>'内訳書（縦）'!D683</f>
        <v>0</v>
      </c>
      <c r="E118" s="39"/>
      <c r="F118" s="144" t="s">
        <v>138</v>
      </c>
      <c r="G118" s="55" t="s">
        <v>726</v>
      </c>
      <c r="H118" s="44" t="s">
        <v>699</v>
      </c>
      <c r="I118" s="124"/>
      <c r="J118" s="925">
        <f>低減率!$I$50</f>
        <v>0.53</v>
      </c>
      <c r="K118" s="1594" t="s">
        <v>716</v>
      </c>
      <c r="L118" s="1595"/>
      <c r="M118" s="1595"/>
      <c r="N118" s="1595"/>
      <c r="O118" s="1595"/>
      <c r="P118" s="1596"/>
      <c r="Q118" s="831"/>
      <c r="R118" s="39"/>
      <c r="S118" s="270" t="s">
        <v>698</v>
      </c>
      <c r="T118" s="28"/>
    </row>
    <row r="119" spans="2:21" ht="17.25" customHeight="1">
      <c r="B119" s="262">
        <v>4</v>
      </c>
      <c r="C119" s="569">
        <f>'内訳書（縦）'!C684</f>
        <v>0</v>
      </c>
      <c r="D119" s="263">
        <f>'内訳書（縦）'!D684</f>
        <v>0</v>
      </c>
      <c r="E119" s="51">
        <f t="shared" ref="E119" si="33">IF(R119&gt;0,IF(R119&lt;10000,ROUND(R119,-2),ROUND(R119,-2)),"")</f>
        <v>24100</v>
      </c>
      <c r="F119" s="52">
        <v>32200</v>
      </c>
      <c r="G119" s="52">
        <v>31800</v>
      </c>
      <c r="H119" s="145">
        <v>82300</v>
      </c>
      <c r="I119" s="52">
        <f t="shared" ref="I119" si="34">MIN(F119:H119)</f>
        <v>31800</v>
      </c>
      <c r="J119" s="52">
        <f t="shared" ref="J119" si="35">TRUNC(I119*J118)</f>
        <v>16854</v>
      </c>
      <c r="K119" s="1597"/>
      <c r="L119" s="1598"/>
      <c r="M119" s="1598"/>
      <c r="N119" s="1598"/>
      <c r="O119" s="1598"/>
      <c r="P119" s="1599"/>
      <c r="Q119" s="832">
        <v>7270</v>
      </c>
      <c r="R119" s="52">
        <f>SUM(J119:Q119)</f>
        <v>24124</v>
      </c>
      <c r="S119" s="617">
        <v>73</v>
      </c>
      <c r="T119" s="28"/>
    </row>
    <row r="120" spans="2:21" ht="17.25" customHeight="1">
      <c r="B120" s="251"/>
      <c r="C120" s="77">
        <f>'内訳書（縦）'!C685</f>
        <v>0</v>
      </c>
      <c r="D120" s="252">
        <f>'内訳書（縦）'!D685</f>
        <v>0</v>
      </c>
      <c r="E120" s="39"/>
      <c r="F120" s="144" t="s">
        <v>138</v>
      </c>
      <c r="G120" s="55" t="s">
        <v>726</v>
      </c>
      <c r="H120" s="44" t="s">
        <v>699</v>
      </c>
      <c r="I120" s="124"/>
      <c r="J120" s="925">
        <f>低減率!$I$50</f>
        <v>0.53</v>
      </c>
      <c r="K120" s="1594" t="s">
        <v>716</v>
      </c>
      <c r="L120" s="1595"/>
      <c r="M120" s="1595"/>
      <c r="N120" s="1595"/>
      <c r="O120" s="1595"/>
      <c r="P120" s="1596"/>
      <c r="Q120" s="831"/>
      <c r="R120" s="39"/>
      <c r="S120" s="270" t="s">
        <v>698</v>
      </c>
      <c r="T120" s="28"/>
    </row>
    <row r="121" spans="2:21" ht="17.25" customHeight="1">
      <c r="B121" s="262">
        <v>5</v>
      </c>
      <c r="C121" s="569">
        <f>'内訳書（縦）'!C686</f>
        <v>0</v>
      </c>
      <c r="D121" s="263">
        <f>'内訳書（縦）'!D686</f>
        <v>0</v>
      </c>
      <c r="E121" s="51">
        <f t="shared" ref="E121" si="36">IF(R121&gt;0,IF(R121&lt;10000,ROUND(R121,-2),ROUND(R121,-2)),"")</f>
        <v>27700</v>
      </c>
      <c r="F121" s="52">
        <v>38600</v>
      </c>
      <c r="G121" s="52">
        <v>38600</v>
      </c>
      <c r="H121" s="145" t="s">
        <v>727</v>
      </c>
      <c r="I121" s="52">
        <f t="shared" ref="I121" si="37">MIN(F121:H121)</f>
        <v>38600</v>
      </c>
      <c r="J121" s="52">
        <f t="shared" ref="J121" si="38">TRUNC(I121*J120)</f>
        <v>20458</v>
      </c>
      <c r="K121" s="1597"/>
      <c r="L121" s="1598"/>
      <c r="M121" s="1598"/>
      <c r="N121" s="1598"/>
      <c r="O121" s="1598"/>
      <c r="P121" s="1599"/>
      <c r="Q121" s="832">
        <v>7270</v>
      </c>
      <c r="R121" s="52">
        <f>SUM(J121:Q121)</f>
        <v>27728</v>
      </c>
      <c r="S121" s="617">
        <v>73</v>
      </c>
      <c r="T121" s="28"/>
    </row>
    <row r="122" spans="2:21" ht="17.25" customHeight="1">
      <c r="B122" s="251"/>
      <c r="C122" s="272">
        <f>'内訳書（縦）'!C726</f>
        <v>0</v>
      </c>
      <c r="D122" s="272">
        <f>'内訳書（縦）'!D724</f>
        <v>0</v>
      </c>
      <c r="E122" s="39"/>
      <c r="F122" s="253" t="s">
        <v>296</v>
      </c>
      <c r="G122" s="253" t="s">
        <v>297</v>
      </c>
      <c r="H122" s="253" t="s">
        <v>678</v>
      </c>
      <c r="I122" s="254"/>
      <c r="J122" s="925">
        <f>低減率!$I$72</f>
        <v>0.83</v>
      </c>
      <c r="K122" s="1588" t="s">
        <v>718</v>
      </c>
      <c r="L122" s="1589"/>
      <c r="M122" s="1589"/>
      <c r="N122" s="1589"/>
      <c r="O122" s="1589"/>
      <c r="P122" s="1590"/>
      <c r="Q122" s="831"/>
      <c r="R122" s="39"/>
      <c r="S122" s="270" t="s">
        <v>698</v>
      </c>
      <c r="T122" s="28"/>
    </row>
    <row r="123" spans="2:21" ht="17.25" customHeight="1">
      <c r="B123" s="262">
        <v>6</v>
      </c>
      <c r="C123" s="263">
        <f>'内訳書（縦）'!C725</f>
        <v>0</v>
      </c>
      <c r="D123" s="263">
        <f>'内訳書（縦）'!D725</f>
        <v>0</v>
      </c>
      <c r="E123" s="334">
        <f>IF(R123&gt;0,IF(R123&lt;10000,ROUND(R123,-4),ROUND(R123,-4)),"")</f>
        <v>1940000</v>
      </c>
      <c r="F123" s="264">
        <v>2270300</v>
      </c>
      <c r="G123" s="264">
        <v>2251700</v>
      </c>
      <c r="H123" s="264">
        <v>2318200</v>
      </c>
      <c r="I123" s="264">
        <f>MIN(F123:H123)</f>
        <v>2251700</v>
      </c>
      <c r="J123" s="264">
        <f>TRUNC(I123*J122)</f>
        <v>1868911</v>
      </c>
      <c r="K123" s="1591"/>
      <c r="L123" s="1592"/>
      <c r="M123" s="1592"/>
      <c r="N123" s="1592"/>
      <c r="O123" s="1592"/>
      <c r="P123" s="1593"/>
      <c r="Q123" s="832">
        <v>71600</v>
      </c>
      <c r="R123" s="52">
        <f t="shared" ref="R123" si="39">SUM(J123:Q123)</f>
        <v>1940511</v>
      </c>
      <c r="S123" s="617">
        <v>63</v>
      </c>
      <c r="T123" s="28"/>
    </row>
    <row r="124" spans="2:21" ht="17.25" customHeight="1">
      <c r="B124" s="251"/>
      <c r="C124" s="272"/>
      <c r="D124" s="272"/>
      <c r="E124" s="39"/>
      <c r="F124" s="144"/>
      <c r="G124" s="144"/>
      <c r="H124" s="44"/>
      <c r="I124" s="124"/>
      <c r="J124" s="258"/>
      <c r="K124" s="43"/>
      <c r="L124" s="115"/>
      <c r="M124" s="115"/>
      <c r="N124" s="125"/>
      <c r="O124" s="119"/>
      <c r="P124" s="120"/>
      <c r="Q124" s="117"/>
      <c r="R124" s="113"/>
      <c r="S124" s="147"/>
      <c r="T124" s="28"/>
    </row>
    <row r="125" spans="2:21" ht="17.25" customHeight="1">
      <c r="B125" s="262">
        <v>7</v>
      </c>
      <c r="C125" s="263"/>
      <c r="D125" s="263"/>
      <c r="E125" s="51"/>
      <c r="F125" s="52"/>
      <c r="G125" s="320"/>
      <c r="H125" s="145"/>
      <c r="I125" s="52"/>
      <c r="J125" s="52"/>
      <c r="K125" s="53"/>
      <c r="L125" s="53"/>
      <c r="M125" s="53"/>
      <c r="N125" s="116"/>
      <c r="O125" s="114"/>
      <c r="P125" s="608"/>
      <c r="Q125" s="114"/>
      <c r="R125" s="114"/>
      <c r="S125" s="617"/>
      <c r="T125" s="28"/>
    </row>
    <row r="126" spans="2:21" ht="17.25" customHeight="1">
      <c r="B126" s="251"/>
      <c r="C126" s="272"/>
      <c r="D126" s="272"/>
      <c r="E126" s="39"/>
      <c r="F126" s="144"/>
      <c r="G126" s="144"/>
      <c r="H126" s="44"/>
      <c r="I126" s="124"/>
      <c r="J126" s="258"/>
      <c r="K126" s="43"/>
      <c r="L126" s="115"/>
      <c r="M126" s="115"/>
      <c r="N126" s="125"/>
      <c r="O126" s="119"/>
      <c r="P126" s="120"/>
      <c r="Q126" s="117"/>
      <c r="R126" s="113"/>
      <c r="S126" s="147"/>
      <c r="T126" s="28"/>
    </row>
    <row r="127" spans="2:21" ht="17.25" customHeight="1">
      <c r="B127" s="262">
        <v>8</v>
      </c>
      <c r="C127" s="263"/>
      <c r="D127" s="263"/>
      <c r="E127" s="51"/>
      <c r="F127" s="52"/>
      <c r="G127" s="320"/>
      <c r="H127" s="145"/>
      <c r="I127" s="52"/>
      <c r="J127" s="52"/>
      <c r="K127" s="53"/>
      <c r="L127" s="53"/>
      <c r="M127" s="53"/>
      <c r="N127" s="116"/>
      <c r="O127" s="114"/>
      <c r="P127" s="608"/>
      <c r="Q127" s="114"/>
      <c r="R127" s="114"/>
      <c r="S127" s="617"/>
      <c r="T127" s="28"/>
    </row>
    <row r="128" spans="2:21" ht="17.25" customHeight="1">
      <c r="B128" s="251"/>
      <c r="C128" s="272"/>
      <c r="D128" s="272"/>
      <c r="E128" s="39"/>
      <c r="F128" s="144"/>
      <c r="G128" s="144"/>
      <c r="H128" s="44"/>
      <c r="I128" s="124"/>
      <c r="J128" s="258"/>
      <c r="K128" s="43"/>
      <c r="L128" s="115"/>
      <c r="M128" s="115"/>
      <c r="N128" s="125"/>
      <c r="O128" s="119"/>
      <c r="P128" s="120"/>
      <c r="Q128" s="117"/>
      <c r="R128" s="113"/>
      <c r="S128" s="147"/>
      <c r="T128" s="28"/>
    </row>
    <row r="129" spans="2:20" ht="17.25" customHeight="1">
      <c r="B129" s="262">
        <v>9</v>
      </c>
      <c r="C129" s="263"/>
      <c r="D129" s="263"/>
      <c r="E129" s="51"/>
      <c r="F129" s="52"/>
      <c r="G129" s="320"/>
      <c r="H129" s="145"/>
      <c r="I129" s="52"/>
      <c r="J129" s="52"/>
      <c r="K129" s="53"/>
      <c r="L129" s="53"/>
      <c r="M129" s="53"/>
      <c r="N129" s="116"/>
      <c r="O129" s="114"/>
      <c r="P129" s="608"/>
      <c r="Q129" s="114"/>
      <c r="R129" s="114"/>
      <c r="S129" s="617"/>
      <c r="T129" s="28"/>
    </row>
    <row r="130" spans="2:20" ht="17.25" customHeight="1">
      <c r="B130" s="251"/>
      <c r="C130" s="272"/>
      <c r="D130" s="272"/>
      <c r="E130" s="39"/>
      <c r="F130" s="144"/>
      <c r="G130" s="144"/>
      <c r="H130" s="44"/>
      <c r="I130" s="124"/>
      <c r="J130" s="258"/>
      <c r="K130" s="43"/>
      <c r="L130" s="115"/>
      <c r="M130" s="115"/>
      <c r="N130" s="125"/>
      <c r="O130" s="119"/>
      <c r="P130" s="120"/>
      <c r="Q130" s="117"/>
      <c r="R130" s="113"/>
      <c r="S130" s="147"/>
      <c r="T130" s="28"/>
    </row>
    <row r="131" spans="2:20" ht="17.25" customHeight="1">
      <c r="B131" s="262">
        <v>10</v>
      </c>
      <c r="C131" s="263"/>
      <c r="D131" s="263"/>
      <c r="E131" s="51"/>
      <c r="F131" s="52"/>
      <c r="G131" s="320"/>
      <c r="H131" s="145"/>
      <c r="I131" s="52"/>
      <c r="J131" s="52"/>
      <c r="K131" s="53"/>
      <c r="L131" s="53"/>
      <c r="M131" s="53"/>
      <c r="N131" s="116"/>
      <c r="O131" s="114"/>
      <c r="P131" s="608"/>
      <c r="Q131" s="114"/>
      <c r="R131" s="114"/>
      <c r="S131" s="617"/>
      <c r="T131" s="28"/>
    </row>
    <row r="132" spans="2:20" ht="17.25" customHeight="1">
      <c r="B132" s="251"/>
      <c r="C132" s="272"/>
      <c r="D132" s="272"/>
      <c r="E132" s="39"/>
      <c r="F132" s="144"/>
      <c r="G132" s="144"/>
      <c r="H132" s="44"/>
      <c r="I132" s="124"/>
      <c r="J132" s="258"/>
      <c r="K132" s="43"/>
      <c r="L132" s="115"/>
      <c r="M132" s="115"/>
      <c r="N132" s="125"/>
      <c r="O132" s="119"/>
      <c r="P132" s="120"/>
      <c r="Q132" s="117"/>
      <c r="R132" s="113"/>
      <c r="S132" s="147"/>
      <c r="T132" s="28"/>
    </row>
    <row r="133" spans="2:20" ht="17.25" customHeight="1">
      <c r="B133" s="262">
        <v>11</v>
      </c>
      <c r="C133" s="263"/>
      <c r="D133" s="263"/>
      <c r="E133" s="51"/>
      <c r="F133" s="52"/>
      <c r="G133" s="320"/>
      <c r="H133" s="145"/>
      <c r="I133" s="52"/>
      <c r="J133" s="52"/>
      <c r="K133" s="53"/>
      <c r="L133" s="53"/>
      <c r="M133" s="53"/>
      <c r="N133" s="116"/>
      <c r="O133" s="114"/>
      <c r="P133" s="608"/>
      <c r="Q133" s="114"/>
      <c r="R133" s="114"/>
      <c r="S133" s="617"/>
      <c r="T133" s="28"/>
    </row>
    <row r="134" spans="2:20" ht="17.25" customHeight="1">
      <c r="B134" s="251"/>
      <c r="C134" s="272"/>
      <c r="D134" s="272"/>
      <c r="E134" s="39"/>
      <c r="F134" s="144"/>
      <c r="G134" s="144"/>
      <c r="H134" s="44"/>
      <c r="I134" s="124"/>
      <c r="J134" s="258"/>
      <c r="K134" s="43"/>
      <c r="L134" s="115"/>
      <c r="M134" s="115"/>
      <c r="N134" s="125"/>
      <c r="O134" s="119"/>
      <c r="P134" s="120"/>
      <c r="Q134" s="259"/>
      <c r="R134" s="113"/>
      <c r="S134" s="147"/>
      <c r="T134" s="28"/>
    </row>
    <row r="135" spans="2:20" ht="17.25" customHeight="1">
      <c r="B135" s="262">
        <v>12</v>
      </c>
      <c r="C135" s="263"/>
      <c r="D135" s="263"/>
      <c r="E135" s="51"/>
      <c r="F135" s="52"/>
      <c r="G135" s="320"/>
      <c r="H135" s="145"/>
      <c r="I135" s="52"/>
      <c r="J135" s="52"/>
      <c r="K135" s="53"/>
      <c r="L135" s="53"/>
      <c r="M135" s="53"/>
      <c r="N135" s="116"/>
      <c r="O135" s="114"/>
      <c r="P135" s="268"/>
      <c r="Q135" s="114"/>
      <c r="R135" s="114"/>
      <c r="S135" s="617"/>
      <c r="T135" s="28"/>
    </row>
    <row r="136" spans="2:20" ht="17.25" customHeight="1">
      <c r="B136" s="251"/>
      <c r="C136" s="272"/>
      <c r="D136" s="272"/>
      <c r="E136" s="39"/>
      <c r="F136" s="144"/>
      <c r="G136" s="144"/>
      <c r="H136" s="44"/>
      <c r="I136" s="124"/>
      <c r="J136" s="258"/>
      <c r="K136" s="43"/>
      <c r="L136" s="115"/>
      <c r="M136" s="115"/>
      <c r="N136" s="125"/>
      <c r="O136" s="119"/>
      <c r="P136" s="120"/>
      <c r="Q136" s="259"/>
      <c r="R136" s="113"/>
      <c r="S136" s="147"/>
      <c r="T136" s="28"/>
    </row>
    <row r="137" spans="2:20" ht="17.25" customHeight="1">
      <c r="B137" s="262">
        <v>13</v>
      </c>
      <c r="C137" s="263"/>
      <c r="D137" s="263"/>
      <c r="E137" s="51"/>
      <c r="F137" s="52"/>
      <c r="G137" s="320"/>
      <c r="H137" s="145"/>
      <c r="I137" s="52"/>
      <c r="J137" s="52"/>
      <c r="K137" s="53"/>
      <c r="L137" s="53"/>
      <c r="M137" s="53"/>
      <c r="N137" s="116"/>
      <c r="O137" s="114"/>
      <c r="P137" s="268"/>
      <c r="Q137" s="114"/>
      <c r="R137" s="114"/>
      <c r="S137" s="617"/>
      <c r="T137" s="28"/>
    </row>
    <row r="138" spans="2:20" ht="17.25" customHeight="1">
      <c r="B138" s="251"/>
      <c r="C138" s="272"/>
      <c r="D138" s="272"/>
      <c r="E138" s="39"/>
      <c r="F138" s="253"/>
      <c r="G138" s="253"/>
      <c r="H138" s="253"/>
      <c r="I138" s="254"/>
      <c r="J138" s="571"/>
      <c r="K138" s="255"/>
      <c r="L138" s="255"/>
      <c r="M138" s="267"/>
      <c r="N138" s="256"/>
      <c r="O138" s="50"/>
      <c r="P138" s="48"/>
      <c r="Q138" s="275"/>
      <c r="R138" s="269"/>
      <c r="S138" s="270"/>
      <c r="T138" s="28"/>
    </row>
    <row r="139" spans="2:20" ht="17.25" customHeight="1">
      <c r="B139" s="262">
        <v>14</v>
      </c>
      <c r="C139" s="263"/>
      <c r="D139" s="263"/>
      <c r="E139" s="334"/>
      <c r="F139" s="264"/>
      <c r="G139" s="264"/>
      <c r="H139" s="264"/>
      <c r="I139" s="264"/>
      <c r="J139" s="264"/>
      <c r="K139" s="264"/>
      <c r="L139" s="264"/>
      <c r="M139" s="53"/>
      <c r="N139" s="264"/>
      <c r="O139" s="52"/>
      <c r="P139" s="567"/>
      <c r="Q139" s="52"/>
      <c r="R139" s="271"/>
      <c r="S139" s="266"/>
      <c r="T139" s="28"/>
    </row>
    <row r="140" spans="2:20" ht="17.25" customHeight="1">
      <c r="B140" s="251"/>
      <c r="C140" s="272"/>
      <c r="D140" s="272"/>
      <c r="E140" s="39"/>
      <c r="F140" s="609"/>
      <c r="G140" s="609"/>
      <c r="H140" s="610"/>
      <c r="I140" s="415"/>
      <c r="J140" s="258"/>
      <c r="K140" s="43"/>
      <c r="L140" s="43"/>
      <c r="M140" s="43"/>
      <c r="N140" s="43"/>
      <c r="O140" s="611"/>
      <c r="P140" s="612"/>
      <c r="Q140" s="613"/>
      <c r="R140" s="39"/>
      <c r="S140" s="74"/>
      <c r="T140" s="28"/>
    </row>
    <row r="141" spans="2:20" ht="17.25" customHeight="1">
      <c r="B141" s="262">
        <v>15</v>
      </c>
      <c r="C141" s="263"/>
      <c r="D141" s="263"/>
      <c r="E141" s="334"/>
      <c r="F141" s="614"/>
      <c r="G141" s="614"/>
      <c r="H141" s="615"/>
      <c r="I141" s="52"/>
      <c r="J141" s="614"/>
      <c r="K141" s="53"/>
      <c r="L141" s="53"/>
      <c r="M141" s="53"/>
      <c r="N141" s="53"/>
      <c r="O141" s="614"/>
      <c r="P141" s="616"/>
      <c r="Q141" s="614"/>
      <c r="R141" s="52"/>
      <c r="S141" s="617"/>
      <c r="T141" s="28"/>
    </row>
    <row r="142" spans="2:20" ht="17.25" customHeight="1">
      <c r="B142" s="251"/>
      <c r="C142" s="272"/>
      <c r="D142" s="272"/>
      <c r="E142" s="39"/>
      <c r="F142" s="609"/>
      <c r="G142" s="253"/>
      <c r="H142" s="44"/>
      <c r="I142" s="254"/>
      <c r="J142" s="258"/>
      <c r="K142" s="255"/>
      <c r="L142" s="255"/>
      <c r="M142" s="267"/>
      <c r="N142" s="256"/>
      <c r="O142" s="50"/>
      <c r="P142" s="48"/>
      <c r="Q142" s="613"/>
      <c r="R142" s="269"/>
      <c r="S142" s="270"/>
      <c r="T142" s="28"/>
    </row>
    <row r="143" spans="2:20" ht="17.25" customHeight="1">
      <c r="B143" s="262">
        <v>16</v>
      </c>
      <c r="C143" s="263"/>
      <c r="D143" s="263"/>
      <c r="E143" s="334"/>
      <c r="F143" s="614"/>
      <c r="G143" s="264"/>
      <c r="H143" s="27"/>
      <c r="I143" s="264"/>
      <c r="J143" s="264"/>
      <c r="K143" s="264"/>
      <c r="L143" s="264"/>
      <c r="M143" s="53"/>
      <c r="N143" s="264"/>
      <c r="O143" s="52"/>
      <c r="P143" s="616"/>
      <c r="Q143" s="52"/>
      <c r="R143" s="271"/>
      <c r="S143" s="266"/>
      <c r="T143" s="28"/>
    </row>
    <row r="144" spans="2:20" ht="17.25" customHeight="1">
      <c r="B144" s="251"/>
      <c r="C144" s="77"/>
      <c r="D144" s="252"/>
      <c r="E144" s="39"/>
      <c r="F144" s="253"/>
      <c r="G144" s="253"/>
      <c r="H144" s="253"/>
      <c r="I144" s="254"/>
      <c r="J144" s="258"/>
      <c r="K144" s="255"/>
      <c r="L144" s="255"/>
      <c r="M144" s="267"/>
      <c r="N144" s="256"/>
      <c r="O144" s="50"/>
      <c r="P144" s="48"/>
      <c r="Q144" s="117"/>
      <c r="R144" s="269"/>
      <c r="S144" s="270"/>
      <c r="T144" s="28"/>
    </row>
    <row r="145" spans="2:20" ht="17.25" customHeight="1">
      <c r="B145" s="262">
        <v>17</v>
      </c>
      <c r="C145" s="569"/>
      <c r="D145" s="263"/>
      <c r="E145" s="334"/>
      <c r="F145" s="264"/>
      <c r="G145" s="264"/>
      <c r="H145" s="264"/>
      <c r="I145" s="264"/>
      <c r="J145" s="264"/>
      <c r="K145" s="264"/>
      <c r="L145" s="264"/>
      <c r="M145" s="53"/>
      <c r="N145" s="264"/>
      <c r="O145" s="52"/>
      <c r="P145" s="608"/>
      <c r="Q145" s="52"/>
      <c r="R145" s="271"/>
      <c r="S145" s="266"/>
      <c r="T145" s="28"/>
    </row>
    <row r="146" spans="2:20" ht="17.25" customHeight="1">
      <c r="B146" s="251"/>
      <c r="C146" s="77"/>
      <c r="D146" s="252"/>
      <c r="E146" s="39"/>
      <c r="F146" s="276"/>
      <c r="G146" s="341"/>
      <c r="H146" s="253"/>
      <c r="I146" s="254"/>
      <c r="J146" s="571"/>
      <c r="K146" s="255"/>
      <c r="L146" s="255"/>
      <c r="M146" s="267"/>
      <c r="N146" s="256"/>
      <c r="O146" s="50"/>
      <c r="P146" s="48"/>
      <c r="Q146" s="117"/>
      <c r="R146" s="269"/>
      <c r="S146" s="270"/>
      <c r="T146" s="28"/>
    </row>
    <row r="147" spans="2:20" ht="17.25" customHeight="1">
      <c r="B147" s="262">
        <v>18</v>
      </c>
      <c r="C147" s="569"/>
      <c r="D147" s="263"/>
      <c r="E147" s="334"/>
      <c r="F147" s="619"/>
      <c r="G147" s="568"/>
      <c r="H147" s="568"/>
      <c r="I147" s="568"/>
      <c r="J147" s="568"/>
      <c r="K147" s="264"/>
      <c r="L147" s="264"/>
      <c r="M147" s="53"/>
      <c r="N147" s="264"/>
      <c r="O147" s="52"/>
      <c r="P147" s="608"/>
      <c r="Q147" s="52"/>
      <c r="R147" s="620"/>
      <c r="S147" s="266"/>
      <c r="T147" s="28"/>
    </row>
    <row r="148" spans="2:20" ht="17.25" customHeight="1">
      <c r="B148" s="251"/>
      <c r="C148" s="565"/>
      <c r="D148" s="560"/>
      <c r="E148" s="39"/>
      <c r="F148" s="340"/>
      <c r="G148" s="340"/>
      <c r="H148" s="253"/>
      <c r="I148" s="254"/>
      <c r="J148" s="258"/>
      <c r="K148" s="255"/>
      <c r="L148" s="255"/>
      <c r="M148" s="267"/>
      <c r="N148" s="256"/>
      <c r="O148" s="50"/>
      <c r="P148" s="48"/>
      <c r="Q148" s="259"/>
      <c r="R148" s="269"/>
      <c r="S148" s="270"/>
      <c r="T148" s="28"/>
    </row>
    <row r="149" spans="2:20" ht="17.25" customHeight="1">
      <c r="B149" s="262"/>
      <c r="C149" s="561"/>
      <c r="D149" s="561"/>
      <c r="E149" s="334"/>
      <c r="F149" s="339"/>
      <c r="G149" s="264"/>
      <c r="H149" s="265"/>
      <c r="I149" s="264"/>
      <c r="J149" s="264"/>
      <c r="K149" s="264"/>
      <c r="L149" s="264"/>
      <c r="M149" s="53"/>
      <c r="N149" s="264"/>
      <c r="O149" s="52"/>
      <c r="P149" s="566"/>
      <c r="Q149" s="52"/>
      <c r="R149" s="271"/>
      <c r="S149" s="266"/>
      <c r="T149" s="28"/>
    </row>
    <row r="150" spans="2:20" ht="17.25" customHeight="1">
      <c r="B150" s="251"/>
      <c r="C150" s="252"/>
      <c r="D150" s="252"/>
      <c r="E150" s="39"/>
      <c r="F150" s="340"/>
      <c r="G150" s="340"/>
      <c r="H150" s="253"/>
      <c r="I150" s="254"/>
      <c r="J150" s="258"/>
      <c r="K150" s="255"/>
      <c r="L150" s="255"/>
      <c r="M150" s="267"/>
      <c r="N150" s="256"/>
      <c r="O150" s="50"/>
      <c r="P150" s="48"/>
      <c r="Q150" s="259"/>
      <c r="R150" s="269"/>
      <c r="S150" s="270"/>
    </row>
    <row r="151" spans="2:20" ht="17.25" customHeight="1">
      <c r="B151" s="262"/>
      <c r="C151" s="559"/>
      <c r="D151" s="263"/>
      <c r="E151" s="334"/>
      <c r="F151" s="343"/>
      <c r="G151" s="264"/>
      <c r="H151" s="265"/>
      <c r="I151" s="264"/>
      <c r="J151" s="264"/>
      <c r="K151" s="264"/>
      <c r="L151" s="264"/>
      <c r="M151" s="53"/>
      <c r="N151" s="264"/>
      <c r="O151" s="52"/>
      <c r="P151" s="566"/>
      <c r="Q151" s="52"/>
      <c r="R151" s="271"/>
      <c r="S151" s="266"/>
    </row>
  </sheetData>
  <mergeCells count="26">
    <mergeCell ref="F8:H8"/>
    <mergeCell ref="F58:H58"/>
    <mergeCell ref="F108:H108"/>
    <mergeCell ref="K16:P17"/>
    <mergeCell ref="K18:P19"/>
    <mergeCell ref="K20:P21"/>
    <mergeCell ref="K24:P25"/>
    <mergeCell ref="K80:P81"/>
    <mergeCell ref="K82:P83"/>
    <mergeCell ref="K22:P23"/>
    <mergeCell ref="K98:P99"/>
    <mergeCell ref="K96:P97"/>
    <mergeCell ref="K94:P95"/>
    <mergeCell ref="K92:P93"/>
    <mergeCell ref="K90:P91"/>
    <mergeCell ref="K122:P123"/>
    <mergeCell ref="K26:P27"/>
    <mergeCell ref="K28:P29"/>
    <mergeCell ref="K118:P119"/>
    <mergeCell ref="K114:P115"/>
    <mergeCell ref="K116:P117"/>
    <mergeCell ref="K66:P67"/>
    <mergeCell ref="K68:P69"/>
    <mergeCell ref="K120:P121"/>
    <mergeCell ref="K112:P113"/>
    <mergeCell ref="K88:P89"/>
  </mergeCells>
  <phoneticPr fontId="2"/>
  <printOptions horizontalCentered="1"/>
  <pageMargins left="0" right="0" top="0.78740157480314965" bottom="0" header="0" footer="0"/>
  <pageSetup paperSize="9" scale="60" orientation="landscape" r:id="rId1"/>
  <headerFooter alignWithMargins="0"/>
  <rowBreaks count="2" manualBreakCount="2">
    <brk id="51" max="16383" man="1"/>
    <brk id="101" min="1" max="18" man="1"/>
  </rowBreaks>
  <colBreaks count="1" manualBreakCount="1">
    <brk id="19" min="1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60"/>
  <sheetViews>
    <sheetView workbookViewId="0"/>
  </sheetViews>
  <sheetFormatPr defaultColWidth="10.625" defaultRowHeight="13.5"/>
  <cols>
    <col min="1" max="1" width="5.625" style="1" customWidth="1"/>
    <col min="2" max="5" width="6.625" style="1" customWidth="1"/>
    <col min="6" max="6" width="24.625" style="2" customWidth="1"/>
    <col min="7" max="7" width="6.25" style="550" customWidth="1"/>
    <col min="8" max="8" width="10.625" style="3" customWidth="1"/>
    <col min="9" max="15" width="10.625" style="1" customWidth="1"/>
    <col min="16" max="16" width="16.625" style="1" customWidth="1"/>
    <col min="17" max="17" width="18.625" style="1" customWidth="1"/>
    <col min="18" max="256" width="10.625" style="1"/>
    <col min="257" max="257" width="5.625" style="1" customWidth="1"/>
    <col min="258" max="261" width="6.625" style="1" customWidth="1"/>
    <col min="262" max="262" width="24.625" style="1" customWidth="1"/>
    <col min="263" max="263" width="6.25" style="1" customWidth="1"/>
    <col min="264" max="271" width="10.625" style="1" customWidth="1"/>
    <col min="272" max="272" width="16.625" style="1" customWidth="1"/>
    <col min="273" max="273" width="18.625" style="1" customWidth="1"/>
    <col min="274" max="512" width="10.625" style="1"/>
    <col min="513" max="513" width="5.625" style="1" customWidth="1"/>
    <col min="514" max="517" width="6.625" style="1" customWidth="1"/>
    <col min="518" max="518" width="24.625" style="1" customWidth="1"/>
    <col min="519" max="519" width="6.25" style="1" customWidth="1"/>
    <col min="520" max="527" width="10.625" style="1" customWidth="1"/>
    <col min="528" max="528" width="16.625" style="1" customWidth="1"/>
    <col min="529" max="529" width="18.625" style="1" customWidth="1"/>
    <col min="530" max="768" width="10.625" style="1"/>
    <col min="769" max="769" width="5.625" style="1" customWidth="1"/>
    <col min="770" max="773" width="6.625" style="1" customWidth="1"/>
    <col min="774" max="774" width="24.625" style="1" customWidth="1"/>
    <col min="775" max="775" width="6.25" style="1" customWidth="1"/>
    <col min="776" max="783" width="10.625" style="1" customWidth="1"/>
    <col min="784" max="784" width="16.625" style="1" customWidth="1"/>
    <col min="785" max="785" width="18.625" style="1" customWidth="1"/>
    <col min="786" max="1024" width="10.625" style="1"/>
    <col min="1025" max="1025" width="5.625" style="1" customWidth="1"/>
    <col min="1026" max="1029" width="6.625" style="1" customWidth="1"/>
    <col min="1030" max="1030" width="24.625" style="1" customWidth="1"/>
    <col min="1031" max="1031" width="6.25" style="1" customWidth="1"/>
    <col min="1032" max="1039" width="10.625" style="1" customWidth="1"/>
    <col min="1040" max="1040" width="16.625" style="1" customWidth="1"/>
    <col min="1041" max="1041" width="18.625" style="1" customWidth="1"/>
    <col min="1042" max="1280" width="10.625" style="1"/>
    <col min="1281" max="1281" width="5.625" style="1" customWidth="1"/>
    <col min="1282" max="1285" width="6.625" style="1" customWidth="1"/>
    <col min="1286" max="1286" width="24.625" style="1" customWidth="1"/>
    <col min="1287" max="1287" width="6.25" style="1" customWidth="1"/>
    <col min="1288" max="1295" width="10.625" style="1" customWidth="1"/>
    <col min="1296" max="1296" width="16.625" style="1" customWidth="1"/>
    <col min="1297" max="1297" width="18.625" style="1" customWidth="1"/>
    <col min="1298" max="1536" width="10.625" style="1"/>
    <col min="1537" max="1537" width="5.625" style="1" customWidth="1"/>
    <col min="1538" max="1541" width="6.625" style="1" customWidth="1"/>
    <col min="1542" max="1542" width="24.625" style="1" customWidth="1"/>
    <col min="1543" max="1543" width="6.25" style="1" customWidth="1"/>
    <col min="1544" max="1551" width="10.625" style="1" customWidth="1"/>
    <col min="1552" max="1552" width="16.625" style="1" customWidth="1"/>
    <col min="1553" max="1553" width="18.625" style="1" customWidth="1"/>
    <col min="1554" max="1792" width="10.625" style="1"/>
    <col min="1793" max="1793" width="5.625" style="1" customWidth="1"/>
    <col min="1794" max="1797" width="6.625" style="1" customWidth="1"/>
    <col min="1798" max="1798" width="24.625" style="1" customWidth="1"/>
    <col min="1799" max="1799" width="6.25" style="1" customWidth="1"/>
    <col min="1800" max="1807" width="10.625" style="1" customWidth="1"/>
    <col min="1808" max="1808" width="16.625" style="1" customWidth="1"/>
    <col min="1809" max="1809" width="18.625" style="1" customWidth="1"/>
    <col min="1810" max="2048" width="10.625" style="1"/>
    <col min="2049" max="2049" width="5.625" style="1" customWidth="1"/>
    <col min="2050" max="2053" width="6.625" style="1" customWidth="1"/>
    <col min="2054" max="2054" width="24.625" style="1" customWidth="1"/>
    <col min="2055" max="2055" width="6.25" style="1" customWidth="1"/>
    <col min="2056" max="2063" width="10.625" style="1" customWidth="1"/>
    <col min="2064" max="2064" width="16.625" style="1" customWidth="1"/>
    <col min="2065" max="2065" width="18.625" style="1" customWidth="1"/>
    <col min="2066" max="2304" width="10.625" style="1"/>
    <col min="2305" max="2305" width="5.625" style="1" customWidth="1"/>
    <col min="2306" max="2309" width="6.625" style="1" customWidth="1"/>
    <col min="2310" max="2310" width="24.625" style="1" customWidth="1"/>
    <col min="2311" max="2311" width="6.25" style="1" customWidth="1"/>
    <col min="2312" max="2319" width="10.625" style="1" customWidth="1"/>
    <col min="2320" max="2320" width="16.625" style="1" customWidth="1"/>
    <col min="2321" max="2321" width="18.625" style="1" customWidth="1"/>
    <col min="2322" max="2560" width="10.625" style="1"/>
    <col min="2561" max="2561" width="5.625" style="1" customWidth="1"/>
    <col min="2562" max="2565" width="6.625" style="1" customWidth="1"/>
    <col min="2566" max="2566" width="24.625" style="1" customWidth="1"/>
    <col min="2567" max="2567" width="6.25" style="1" customWidth="1"/>
    <col min="2568" max="2575" width="10.625" style="1" customWidth="1"/>
    <col min="2576" max="2576" width="16.625" style="1" customWidth="1"/>
    <col min="2577" max="2577" width="18.625" style="1" customWidth="1"/>
    <col min="2578" max="2816" width="10.625" style="1"/>
    <col min="2817" max="2817" width="5.625" style="1" customWidth="1"/>
    <col min="2818" max="2821" width="6.625" style="1" customWidth="1"/>
    <col min="2822" max="2822" width="24.625" style="1" customWidth="1"/>
    <col min="2823" max="2823" width="6.25" style="1" customWidth="1"/>
    <col min="2824" max="2831" width="10.625" style="1" customWidth="1"/>
    <col min="2832" max="2832" width="16.625" style="1" customWidth="1"/>
    <col min="2833" max="2833" width="18.625" style="1" customWidth="1"/>
    <col min="2834" max="3072" width="10.625" style="1"/>
    <col min="3073" max="3073" width="5.625" style="1" customWidth="1"/>
    <col min="3074" max="3077" width="6.625" style="1" customWidth="1"/>
    <col min="3078" max="3078" width="24.625" style="1" customWidth="1"/>
    <col min="3079" max="3079" width="6.25" style="1" customWidth="1"/>
    <col min="3080" max="3087" width="10.625" style="1" customWidth="1"/>
    <col min="3088" max="3088" width="16.625" style="1" customWidth="1"/>
    <col min="3089" max="3089" width="18.625" style="1" customWidth="1"/>
    <col min="3090" max="3328" width="10.625" style="1"/>
    <col min="3329" max="3329" width="5.625" style="1" customWidth="1"/>
    <col min="3330" max="3333" width="6.625" style="1" customWidth="1"/>
    <col min="3334" max="3334" width="24.625" style="1" customWidth="1"/>
    <col min="3335" max="3335" width="6.25" style="1" customWidth="1"/>
    <col min="3336" max="3343" width="10.625" style="1" customWidth="1"/>
    <col min="3344" max="3344" width="16.625" style="1" customWidth="1"/>
    <col min="3345" max="3345" width="18.625" style="1" customWidth="1"/>
    <col min="3346" max="3584" width="10.625" style="1"/>
    <col min="3585" max="3585" width="5.625" style="1" customWidth="1"/>
    <col min="3586" max="3589" width="6.625" style="1" customWidth="1"/>
    <col min="3590" max="3590" width="24.625" style="1" customWidth="1"/>
    <col min="3591" max="3591" width="6.25" style="1" customWidth="1"/>
    <col min="3592" max="3599" width="10.625" style="1" customWidth="1"/>
    <col min="3600" max="3600" width="16.625" style="1" customWidth="1"/>
    <col min="3601" max="3601" width="18.625" style="1" customWidth="1"/>
    <col min="3602" max="3840" width="10.625" style="1"/>
    <col min="3841" max="3841" width="5.625" style="1" customWidth="1"/>
    <col min="3842" max="3845" width="6.625" style="1" customWidth="1"/>
    <col min="3846" max="3846" width="24.625" style="1" customWidth="1"/>
    <col min="3847" max="3847" width="6.25" style="1" customWidth="1"/>
    <col min="3848" max="3855" width="10.625" style="1" customWidth="1"/>
    <col min="3856" max="3856" width="16.625" style="1" customWidth="1"/>
    <col min="3857" max="3857" width="18.625" style="1" customWidth="1"/>
    <col min="3858" max="4096" width="10.625" style="1"/>
    <col min="4097" max="4097" width="5.625" style="1" customWidth="1"/>
    <col min="4098" max="4101" width="6.625" style="1" customWidth="1"/>
    <col min="4102" max="4102" width="24.625" style="1" customWidth="1"/>
    <col min="4103" max="4103" width="6.25" style="1" customWidth="1"/>
    <col min="4104" max="4111" width="10.625" style="1" customWidth="1"/>
    <col min="4112" max="4112" width="16.625" style="1" customWidth="1"/>
    <col min="4113" max="4113" width="18.625" style="1" customWidth="1"/>
    <col min="4114" max="4352" width="10.625" style="1"/>
    <col min="4353" max="4353" width="5.625" style="1" customWidth="1"/>
    <col min="4354" max="4357" width="6.625" style="1" customWidth="1"/>
    <col min="4358" max="4358" width="24.625" style="1" customWidth="1"/>
    <col min="4359" max="4359" width="6.25" style="1" customWidth="1"/>
    <col min="4360" max="4367" width="10.625" style="1" customWidth="1"/>
    <col min="4368" max="4368" width="16.625" style="1" customWidth="1"/>
    <col min="4369" max="4369" width="18.625" style="1" customWidth="1"/>
    <col min="4370" max="4608" width="10.625" style="1"/>
    <col min="4609" max="4609" width="5.625" style="1" customWidth="1"/>
    <col min="4610" max="4613" width="6.625" style="1" customWidth="1"/>
    <col min="4614" max="4614" width="24.625" style="1" customWidth="1"/>
    <col min="4615" max="4615" width="6.25" style="1" customWidth="1"/>
    <col min="4616" max="4623" width="10.625" style="1" customWidth="1"/>
    <col min="4624" max="4624" width="16.625" style="1" customWidth="1"/>
    <col min="4625" max="4625" width="18.625" style="1" customWidth="1"/>
    <col min="4626" max="4864" width="10.625" style="1"/>
    <col min="4865" max="4865" width="5.625" style="1" customWidth="1"/>
    <col min="4866" max="4869" width="6.625" style="1" customWidth="1"/>
    <col min="4870" max="4870" width="24.625" style="1" customWidth="1"/>
    <col min="4871" max="4871" width="6.25" style="1" customWidth="1"/>
    <col min="4872" max="4879" width="10.625" style="1" customWidth="1"/>
    <col min="4880" max="4880" width="16.625" style="1" customWidth="1"/>
    <col min="4881" max="4881" width="18.625" style="1" customWidth="1"/>
    <col min="4882" max="5120" width="10.625" style="1"/>
    <col min="5121" max="5121" width="5.625" style="1" customWidth="1"/>
    <col min="5122" max="5125" width="6.625" style="1" customWidth="1"/>
    <col min="5126" max="5126" width="24.625" style="1" customWidth="1"/>
    <col min="5127" max="5127" width="6.25" style="1" customWidth="1"/>
    <col min="5128" max="5135" width="10.625" style="1" customWidth="1"/>
    <col min="5136" max="5136" width="16.625" style="1" customWidth="1"/>
    <col min="5137" max="5137" width="18.625" style="1" customWidth="1"/>
    <col min="5138" max="5376" width="10.625" style="1"/>
    <col min="5377" max="5377" width="5.625" style="1" customWidth="1"/>
    <col min="5378" max="5381" width="6.625" style="1" customWidth="1"/>
    <col min="5382" max="5382" width="24.625" style="1" customWidth="1"/>
    <col min="5383" max="5383" width="6.25" style="1" customWidth="1"/>
    <col min="5384" max="5391" width="10.625" style="1" customWidth="1"/>
    <col min="5392" max="5392" width="16.625" style="1" customWidth="1"/>
    <col min="5393" max="5393" width="18.625" style="1" customWidth="1"/>
    <col min="5394" max="5632" width="10.625" style="1"/>
    <col min="5633" max="5633" width="5.625" style="1" customWidth="1"/>
    <col min="5634" max="5637" width="6.625" style="1" customWidth="1"/>
    <col min="5638" max="5638" width="24.625" style="1" customWidth="1"/>
    <col min="5639" max="5639" width="6.25" style="1" customWidth="1"/>
    <col min="5640" max="5647" width="10.625" style="1" customWidth="1"/>
    <col min="5648" max="5648" width="16.625" style="1" customWidth="1"/>
    <col min="5649" max="5649" width="18.625" style="1" customWidth="1"/>
    <col min="5650" max="5888" width="10.625" style="1"/>
    <col min="5889" max="5889" width="5.625" style="1" customWidth="1"/>
    <col min="5890" max="5893" width="6.625" style="1" customWidth="1"/>
    <col min="5894" max="5894" width="24.625" style="1" customWidth="1"/>
    <col min="5895" max="5895" width="6.25" style="1" customWidth="1"/>
    <col min="5896" max="5903" width="10.625" style="1" customWidth="1"/>
    <col min="5904" max="5904" width="16.625" style="1" customWidth="1"/>
    <col min="5905" max="5905" width="18.625" style="1" customWidth="1"/>
    <col min="5906" max="6144" width="10.625" style="1"/>
    <col min="6145" max="6145" width="5.625" style="1" customWidth="1"/>
    <col min="6146" max="6149" width="6.625" style="1" customWidth="1"/>
    <col min="6150" max="6150" width="24.625" style="1" customWidth="1"/>
    <col min="6151" max="6151" width="6.25" style="1" customWidth="1"/>
    <col min="6152" max="6159" width="10.625" style="1" customWidth="1"/>
    <col min="6160" max="6160" width="16.625" style="1" customWidth="1"/>
    <col min="6161" max="6161" width="18.625" style="1" customWidth="1"/>
    <col min="6162" max="6400" width="10.625" style="1"/>
    <col min="6401" max="6401" width="5.625" style="1" customWidth="1"/>
    <col min="6402" max="6405" width="6.625" style="1" customWidth="1"/>
    <col min="6406" max="6406" width="24.625" style="1" customWidth="1"/>
    <col min="6407" max="6407" width="6.25" style="1" customWidth="1"/>
    <col min="6408" max="6415" width="10.625" style="1" customWidth="1"/>
    <col min="6416" max="6416" width="16.625" style="1" customWidth="1"/>
    <col min="6417" max="6417" width="18.625" style="1" customWidth="1"/>
    <col min="6418" max="6656" width="10.625" style="1"/>
    <col min="6657" max="6657" width="5.625" style="1" customWidth="1"/>
    <col min="6658" max="6661" width="6.625" style="1" customWidth="1"/>
    <col min="6662" max="6662" width="24.625" style="1" customWidth="1"/>
    <col min="6663" max="6663" width="6.25" style="1" customWidth="1"/>
    <col min="6664" max="6671" width="10.625" style="1" customWidth="1"/>
    <col min="6672" max="6672" width="16.625" style="1" customWidth="1"/>
    <col min="6673" max="6673" width="18.625" style="1" customWidth="1"/>
    <col min="6674" max="6912" width="10.625" style="1"/>
    <col min="6913" max="6913" width="5.625" style="1" customWidth="1"/>
    <col min="6914" max="6917" width="6.625" style="1" customWidth="1"/>
    <col min="6918" max="6918" width="24.625" style="1" customWidth="1"/>
    <col min="6919" max="6919" width="6.25" style="1" customWidth="1"/>
    <col min="6920" max="6927" width="10.625" style="1" customWidth="1"/>
    <col min="6928" max="6928" width="16.625" style="1" customWidth="1"/>
    <col min="6929" max="6929" width="18.625" style="1" customWidth="1"/>
    <col min="6930" max="7168" width="10.625" style="1"/>
    <col min="7169" max="7169" width="5.625" style="1" customWidth="1"/>
    <col min="7170" max="7173" width="6.625" style="1" customWidth="1"/>
    <col min="7174" max="7174" width="24.625" style="1" customWidth="1"/>
    <col min="7175" max="7175" width="6.25" style="1" customWidth="1"/>
    <col min="7176" max="7183" width="10.625" style="1" customWidth="1"/>
    <col min="7184" max="7184" width="16.625" style="1" customWidth="1"/>
    <col min="7185" max="7185" width="18.625" style="1" customWidth="1"/>
    <col min="7186" max="7424" width="10.625" style="1"/>
    <col min="7425" max="7425" width="5.625" style="1" customWidth="1"/>
    <col min="7426" max="7429" width="6.625" style="1" customWidth="1"/>
    <col min="7430" max="7430" width="24.625" style="1" customWidth="1"/>
    <col min="7431" max="7431" width="6.25" style="1" customWidth="1"/>
    <col min="7432" max="7439" width="10.625" style="1" customWidth="1"/>
    <col min="7440" max="7440" width="16.625" style="1" customWidth="1"/>
    <col min="7441" max="7441" width="18.625" style="1" customWidth="1"/>
    <col min="7442" max="7680" width="10.625" style="1"/>
    <col min="7681" max="7681" width="5.625" style="1" customWidth="1"/>
    <col min="7682" max="7685" width="6.625" style="1" customWidth="1"/>
    <col min="7686" max="7686" width="24.625" style="1" customWidth="1"/>
    <col min="7687" max="7687" width="6.25" style="1" customWidth="1"/>
    <col min="7688" max="7695" width="10.625" style="1" customWidth="1"/>
    <col min="7696" max="7696" width="16.625" style="1" customWidth="1"/>
    <col min="7697" max="7697" width="18.625" style="1" customWidth="1"/>
    <col min="7698" max="7936" width="10.625" style="1"/>
    <col min="7937" max="7937" width="5.625" style="1" customWidth="1"/>
    <col min="7938" max="7941" width="6.625" style="1" customWidth="1"/>
    <col min="7942" max="7942" width="24.625" style="1" customWidth="1"/>
    <col min="7943" max="7943" width="6.25" style="1" customWidth="1"/>
    <col min="7944" max="7951" width="10.625" style="1" customWidth="1"/>
    <col min="7952" max="7952" width="16.625" style="1" customWidth="1"/>
    <col min="7953" max="7953" width="18.625" style="1" customWidth="1"/>
    <col min="7954" max="8192" width="10.625" style="1"/>
    <col min="8193" max="8193" width="5.625" style="1" customWidth="1"/>
    <col min="8194" max="8197" width="6.625" style="1" customWidth="1"/>
    <col min="8198" max="8198" width="24.625" style="1" customWidth="1"/>
    <col min="8199" max="8199" width="6.25" style="1" customWidth="1"/>
    <col min="8200" max="8207" width="10.625" style="1" customWidth="1"/>
    <col min="8208" max="8208" width="16.625" style="1" customWidth="1"/>
    <col min="8209" max="8209" width="18.625" style="1" customWidth="1"/>
    <col min="8210" max="8448" width="10.625" style="1"/>
    <col min="8449" max="8449" width="5.625" style="1" customWidth="1"/>
    <col min="8450" max="8453" width="6.625" style="1" customWidth="1"/>
    <col min="8454" max="8454" width="24.625" style="1" customWidth="1"/>
    <col min="8455" max="8455" width="6.25" style="1" customWidth="1"/>
    <col min="8456" max="8463" width="10.625" style="1" customWidth="1"/>
    <col min="8464" max="8464" width="16.625" style="1" customWidth="1"/>
    <col min="8465" max="8465" width="18.625" style="1" customWidth="1"/>
    <col min="8466" max="8704" width="10.625" style="1"/>
    <col min="8705" max="8705" width="5.625" style="1" customWidth="1"/>
    <col min="8706" max="8709" width="6.625" style="1" customWidth="1"/>
    <col min="8710" max="8710" width="24.625" style="1" customWidth="1"/>
    <col min="8711" max="8711" width="6.25" style="1" customWidth="1"/>
    <col min="8712" max="8719" width="10.625" style="1" customWidth="1"/>
    <col min="8720" max="8720" width="16.625" style="1" customWidth="1"/>
    <col min="8721" max="8721" width="18.625" style="1" customWidth="1"/>
    <col min="8722" max="8960" width="10.625" style="1"/>
    <col min="8961" max="8961" width="5.625" style="1" customWidth="1"/>
    <col min="8962" max="8965" width="6.625" style="1" customWidth="1"/>
    <col min="8966" max="8966" width="24.625" style="1" customWidth="1"/>
    <col min="8967" max="8967" width="6.25" style="1" customWidth="1"/>
    <col min="8968" max="8975" width="10.625" style="1" customWidth="1"/>
    <col min="8976" max="8976" width="16.625" style="1" customWidth="1"/>
    <col min="8977" max="8977" width="18.625" style="1" customWidth="1"/>
    <col min="8978" max="9216" width="10.625" style="1"/>
    <col min="9217" max="9217" width="5.625" style="1" customWidth="1"/>
    <col min="9218" max="9221" width="6.625" style="1" customWidth="1"/>
    <col min="9222" max="9222" width="24.625" style="1" customWidth="1"/>
    <col min="9223" max="9223" width="6.25" style="1" customWidth="1"/>
    <col min="9224" max="9231" width="10.625" style="1" customWidth="1"/>
    <col min="9232" max="9232" width="16.625" style="1" customWidth="1"/>
    <col min="9233" max="9233" width="18.625" style="1" customWidth="1"/>
    <col min="9234" max="9472" width="10.625" style="1"/>
    <col min="9473" max="9473" width="5.625" style="1" customWidth="1"/>
    <col min="9474" max="9477" width="6.625" style="1" customWidth="1"/>
    <col min="9478" max="9478" width="24.625" style="1" customWidth="1"/>
    <col min="9479" max="9479" width="6.25" style="1" customWidth="1"/>
    <col min="9480" max="9487" width="10.625" style="1" customWidth="1"/>
    <col min="9488" max="9488" width="16.625" style="1" customWidth="1"/>
    <col min="9489" max="9489" width="18.625" style="1" customWidth="1"/>
    <col min="9490" max="9728" width="10.625" style="1"/>
    <col min="9729" max="9729" width="5.625" style="1" customWidth="1"/>
    <col min="9730" max="9733" width="6.625" style="1" customWidth="1"/>
    <col min="9734" max="9734" width="24.625" style="1" customWidth="1"/>
    <col min="9735" max="9735" width="6.25" style="1" customWidth="1"/>
    <col min="9736" max="9743" width="10.625" style="1" customWidth="1"/>
    <col min="9744" max="9744" width="16.625" style="1" customWidth="1"/>
    <col min="9745" max="9745" width="18.625" style="1" customWidth="1"/>
    <col min="9746" max="9984" width="10.625" style="1"/>
    <col min="9985" max="9985" width="5.625" style="1" customWidth="1"/>
    <col min="9986" max="9989" width="6.625" style="1" customWidth="1"/>
    <col min="9990" max="9990" width="24.625" style="1" customWidth="1"/>
    <col min="9991" max="9991" width="6.25" style="1" customWidth="1"/>
    <col min="9992" max="9999" width="10.625" style="1" customWidth="1"/>
    <col min="10000" max="10000" width="16.625" style="1" customWidth="1"/>
    <col min="10001" max="10001" width="18.625" style="1" customWidth="1"/>
    <col min="10002" max="10240" width="10.625" style="1"/>
    <col min="10241" max="10241" width="5.625" style="1" customWidth="1"/>
    <col min="10242" max="10245" width="6.625" style="1" customWidth="1"/>
    <col min="10246" max="10246" width="24.625" style="1" customWidth="1"/>
    <col min="10247" max="10247" width="6.25" style="1" customWidth="1"/>
    <col min="10248" max="10255" width="10.625" style="1" customWidth="1"/>
    <col min="10256" max="10256" width="16.625" style="1" customWidth="1"/>
    <col min="10257" max="10257" width="18.625" style="1" customWidth="1"/>
    <col min="10258" max="10496" width="10.625" style="1"/>
    <col min="10497" max="10497" width="5.625" style="1" customWidth="1"/>
    <col min="10498" max="10501" width="6.625" style="1" customWidth="1"/>
    <col min="10502" max="10502" width="24.625" style="1" customWidth="1"/>
    <col min="10503" max="10503" width="6.25" style="1" customWidth="1"/>
    <col min="10504" max="10511" width="10.625" style="1" customWidth="1"/>
    <col min="10512" max="10512" width="16.625" style="1" customWidth="1"/>
    <col min="10513" max="10513" width="18.625" style="1" customWidth="1"/>
    <col min="10514" max="10752" width="10.625" style="1"/>
    <col min="10753" max="10753" width="5.625" style="1" customWidth="1"/>
    <col min="10754" max="10757" width="6.625" style="1" customWidth="1"/>
    <col min="10758" max="10758" width="24.625" style="1" customWidth="1"/>
    <col min="10759" max="10759" width="6.25" style="1" customWidth="1"/>
    <col min="10760" max="10767" width="10.625" style="1" customWidth="1"/>
    <col min="10768" max="10768" width="16.625" style="1" customWidth="1"/>
    <col min="10769" max="10769" width="18.625" style="1" customWidth="1"/>
    <col min="10770" max="11008" width="10.625" style="1"/>
    <col min="11009" max="11009" width="5.625" style="1" customWidth="1"/>
    <col min="11010" max="11013" width="6.625" style="1" customWidth="1"/>
    <col min="11014" max="11014" width="24.625" style="1" customWidth="1"/>
    <col min="11015" max="11015" width="6.25" style="1" customWidth="1"/>
    <col min="11016" max="11023" width="10.625" style="1" customWidth="1"/>
    <col min="11024" max="11024" width="16.625" style="1" customWidth="1"/>
    <col min="11025" max="11025" width="18.625" style="1" customWidth="1"/>
    <col min="11026" max="11264" width="10.625" style="1"/>
    <col min="11265" max="11265" width="5.625" style="1" customWidth="1"/>
    <col min="11266" max="11269" width="6.625" style="1" customWidth="1"/>
    <col min="11270" max="11270" width="24.625" style="1" customWidth="1"/>
    <col min="11271" max="11271" width="6.25" style="1" customWidth="1"/>
    <col min="11272" max="11279" width="10.625" style="1" customWidth="1"/>
    <col min="11280" max="11280" width="16.625" style="1" customWidth="1"/>
    <col min="11281" max="11281" width="18.625" style="1" customWidth="1"/>
    <col min="11282" max="11520" width="10.625" style="1"/>
    <col min="11521" max="11521" width="5.625" style="1" customWidth="1"/>
    <col min="11522" max="11525" width="6.625" style="1" customWidth="1"/>
    <col min="11526" max="11526" width="24.625" style="1" customWidth="1"/>
    <col min="11527" max="11527" width="6.25" style="1" customWidth="1"/>
    <col min="11528" max="11535" width="10.625" style="1" customWidth="1"/>
    <col min="11536" max="11536" width="16.625" style="1" customWidth="1"/>
    <col min="11537" max="11537" width="18.625" style="1" customWidth="1"/>
    <col min="11538" max="11776" width="10.625" style="1"/>
    <col min="11777" max="11777" width="5.625" style="1" customWidth="1"/>
    <col min="11778" max="11781" width="6.625" style="1" customWidth="1"/>
    <col min="11782" max="11782" width="24.625" style="1" customWidth="1"/>
    <col min="11783" max="11783" width="6.25" style="1" customWidth="1"/>
    <col min="11784" max="11791" width="10.625" style="1" customWidth="1"/>
    <col min="11792" max="11792" width="16.625" style="1" customWidth="1"/>
    <col min="11793" max="11793" width="18.625" style="1" customWidth="1"/>
    <col min="11794" max="12032" width="10.625" style="1"/>
    <col min="12033" max="12033" width="5.625" style="1" customWidth="1"/>
    <col min="12034" max="12037" width="6.625" style="1" customWidth="1"/>
    <col min="12038" max="12038" width="24.625" style="1" customWidth="1"/>
    <col min="12039" max="12039" width="6.25" style="1" customWidth="1"/>
    <col min="12040" max="12047" width="10.625" style="1" customWidth="1"/>
    <col min="12048" max="12048" width="16.625" style="1" customWidth="1"/>
    <col min="12049" max="12049" width="18.625" style="1" customWidth="1"/>
    <col min="12050" max="12288" width="10.625" style="1"/>
    <col min="12289" max="12289" width="5.625" style="1" customWidth="1"/>
    <col min="12290" max="12293" width="6.625" style="1" customWidth="1"/>
    <col min="12294" max="12294" width="24.625" style="1" customWidth="1"/>
    <col min="12295" max="12295" width="6.25" style="1" customWidth="1"/>
    <col min="12296" max="12303" width="10.625" style="1" customWidth="1"/>
    <col min="12304" max="12304" width="16.625" style="1" customWidth="1"/>
    <col min="12305" max="12305" width="18.625" style="1" customWidth="1"/>
    <col min="12306" max="12544" width="10.625" style="1"/>
    <col min="12545" max="12545" width="5.625" style="1" customWidth="1"/>
    <col min="12546" max="12549" width="6.625" style="1" customWidth="1"/>
    <col min="12550" max="12550" width="24.625" style="1" customWidth="1"/>
    <col min="12551" max="12551" width="6.25" style="1" customWidth="1"/>
    <col min="12552" max="12559" width="10.625" style="1" customWidth="1"/>
    <col min="12560" max="12560" width="16.625" style="1" customWidth="1"/>
    <col min="12561" max="12561" width="18.625" style="1" customWidth="1"/>
    <col min="12562" max="12800" width="10.625" style="1"/>
    <col min="12801" max="12801" width="5.625" style="1" customWidth="1"/>
    <col min="12802" max="12805" width="6.625" style="1" customWidth="1"/>
    <col min="12806" max="12806" width="24.625" style="1" customWidth="1"/>
    <col min="12807" max="12807" width="6.25" style="1" customWidth="1"/>
    <col min="12808" max="12815" width="10.625" style="1" customWidth="1"/>
    <col min="12816" max="12816" width="16.625" style="1" customWidth="1"/>
    <col min="12817" max="12817" width="18.625" style="1" customWidth="1"/>
    <col min="12818" max="13056" width="10.625" style="1"/>
    <col min="13057" max="13057" width="5.625" style="1" customWidth="1"/>
    <col min="13058" max="13061" width="6.625" style="1" customWidth="1"/>
    <col min="13062" max="13062" width="24.625" style="1" customWidth="1"/>
    <col min="13063" max="13063" width="6.25" style="1" customWidth="1"/>
    <col min="13064" max="13071" width="10.625" style="1" customWidth="1"/>
    <col min="13072" max="13072" width="16.625" style="1" customWidth="1"/>
    <col min="13073" max="13073" width="18.625" style="1" customWidth="1"/>
    <col min="13074" max="13312" width="10.625" style="1"/>
    <col min="13313" max="13313" width="5.625" style="1" customWidth="1"/>
    <col min="13314" max="13317" width="6.625" style="1" customWidth="1"/>
    <col min="13318" max="13318" width="24.625" style="1" customWidth="1"/>
    <col min="13319" max="13319" width="6.25" style="1" customWidth="1"/>
    <col min="13320" max="13327" width="10.625" style="1" customWidth="1"/>
    <col min="13328" max="13328" width="16.625" style="1" customWidth="1"/>
    <col min="13329" max="13329" width="18.625" style="1" customWidth="1"/>
    <col min="13330" max="13568" width="10.625" style="1"/>
    <col min="13569" max="13569" width="5.625" style="1" customWidth="1"/>
    <col min="13570" max="13573" width="6.625" style="1" customWidth="1"/>
    <col min="13574" max="13574" width="24.625" style="1" customWidth="1"/>
    <col min="13575" max="13575" width="6.25" style="1" customWidth="1"/>
    <col min="13576" max="13583" width="10.625" style="1" customWidth="1"/>
    <col min="13584" max="13584" width="16.625" style="1" customWidth="1"/>
    <col min="13585" max="13585" width="18.625" style="1" customWidth="1"/>
    <col min="13586" max="13824" width="10.625" style="1"/>
    <col min="13825" max="13825" width="5.625" style="1" customWidth="1"/>
    <col min="13826" max="13829" width="6.625" style="1" customWidth="1"/>
    <col min="13830" max="13830" width="24.625" style="1" customWidth="1"/>
    <col min="13831" max="13831" width="6.25" style="1" customWidth="1"/>
    <col min="13832" max="13839" width="10.625" style="1" customWidth="1"/>
    <col min="13840" max="13840" width="16.625" style="1" customWidth="1"/>
    <col min="13841" max="13841" width="18.625" style="1" customWidth="1"/>
    <col min="13842" max="14080" width="10.625" style="1"/>
    <col min="14081" max="14081" width="5.625" style="1" customWidth="1"/>
    <col min="14082" max="14085" width="6.625" style="1" customWidth="1"/>
    <col min="14086" max="14086" width="24.625" style="1" customWidth="1"/>
    <col min="14087" max="14087" width="6.25" style="1" customWidth="1"/>
    <col min="14088" max="14095" width="10.625" style="1" customWidth="1"/>
    <col min="14096" max="14096" width="16.625" style="1" customWidth="1"/>
    <col min="14097" max="14097" width="18.625" style="1" customWidth="1"/>
    <col min="14098" max="14336" width="10.625" style="1"/>
    <col min="14337" max="14337" width="5.625" style="1" customWidth="1"/>
    <col min="14338" max="14341" width="6.625" style="1" customWidth="1"/>
    <col min="14342" max="14342" width="24.625" style="1" customWidth="1"/>
    <col min="14343" max="14343" width="6.25" style="1" customWidth="1"/>
    <col min="14344" max="14351" width="10.625" style="1" customWidth="1"/>
    <col min="14352" max="14352" width="16.625" style="1" customWidth="1"/>
    <col min="14353" max="14353" width="18.625" style="1" customWidth="1"/>
    <col min="14354" max="14592" width="10.625" style="1"/>
    <col min="14593" max="14593" width="5.625" style="1" customWidth="1"/>
    <col min="14594" max="14597" width="6.625" style="1" customWidth="1"/>
    <col min="14598" max="14598" width="24.625" style="1" customWidth="1"/>
    <col min="14599" max="14599" width="6.25" style="1" customWidth="1"/>
    <col min="14600" max="14607" width="10.625" style="1" customWidth="1"/>
    <col min="14608" max="14608" width="16.625" style="1" customWidth="1"/>
    <col min="14609" max="14609" width="18.625" style="1" customWidth="1"/>
    <col min="14610" max="14848" width="10.625" style="1"/>
    <col min="14849" max="14849" width="5.625" style="1" customWidth="1"/>
    <col min="14850" max="14853" width="6.625" style="1" customWidth="1"/>
    <col min="14854" max="14854" width="24.625" style="1" customWidth="1"/>
    <col min="14855" max="14855" width="6.25" style="1" customWidth="1"/>
    <col min="14856" max="14863" width="10.625" style="1" customWidth="1"/>
    <col min="14864" max="14864" width="16.625" style="1" customWidth="1"/>
    <col min="14865" max="14865" width="18.625" style="1" customWidth="1"/>
    <col min="14866" max="15104" width="10.625" style="1"/>
    <col min="15105" max="15105" width="5.625" style="1" customWidth="1"/>
    <col min="15106" max="15109" width="6.625" style="1" customWidth="1"/>
    <col min="15110" max="15110" width="24.625" style="1" customWidth="1"/>
    <col min="15111" max="15111" width="6.25" style="1" customWidth="1"/>
    <col min="15112" max="15119" width="10.625" style="1" customWidth="1"/>
    <col min="15120" max="15120" width="16.625" style="1" customWidth="1"/>
    <col min="15121" max="15121" width="18.625" style="1" customWidth="1"/>
    <col min="15122" max="15360" width="10.625" style="1"/>
    <col min="15361" max="15361" width="5.625" style="1" customWidth="1"/>
    <col min="15362" max="15365" width="6.625" style="1" customWidth="1"/>
    <col min="15366" max="15366" width="24.625" style="1" customWidth="1"/>
    <col min="15367" max="15367" width="6.25" style="1" customWidth="1"/>
    <col min="15368" max="15375" width="10.625" style="1" customWidth="1"/>
    <col min="15376" max="15376" width="16.625" style="1" customWidth="1"/>
    <col min="15377" max="15377" width="18.625" style="1" customWidth="1"/>
    <col min="15378" max="15616" width="10.625" style="1"/>
    <col min="15617" max="15617" width="5.625" style="1" customWidth="1"/>
    <col min="15618" max="15621" width="6.625" style="1" customWidth="1"/>
    <col min="15622" max="15622" width="24.625" style="1" customWidth="1"/>
    <col min="15623" max="15623" width="6.25" style="1" customWidth="1"/>
    <col min="15624" max="15631" width="10.625" style="1" customWidth="1"/>
    <col min="15632" max="15632" width="16.625" style="1" customWidth="1"/>
    <col min="15633" max="15633" width="18.625" style="1" customWidth="1"/>
    <col min="15634" max="15872" width="10.625" style="1"/>
    <col min="15873" max="15873" width="5.625" style="1" customWidth="1"/>
    <col min="15874" max="15877" width="6.625" style="1" customWidth="1"/>
    <col min="15878" max="15878" width="24.625" style="1" customWidth="1"/>
    <col min="15879" max="15879" width="6.25" style="1" customWidth="1"/>
    <col min="15880" max="15887" width="10.625" style="1" customWidth="1"/>
    <col min="15888" max="15888" width="16.625" style="1" customWidth="1"/>
    <col min="15889" max="15889" width="18.625" style="1" customWidth="1"/>
    <col min="15890" max="16128" width="10.625" style="1"/>
    <col min="16129" max="16129" width="5.625" style="1" customWidth="1"/>
    <col min="16130" max="16133" width="6.625" style="1" customWidth="1"/>
    <col min="16134" max="16134" width="24.625" style="1" customWidth="1"/>
    <col min="16135" max="16135" width="6.25" style="1" customWidth="1"/>
    <col min="16136" max="16143" width="10.625" style="1" customWidth="1"/>
    <col min="16144" max="16144" width="16.625" style="1" customWidth="1"/>
    <col min="16145" max="16145" width="18.625" style="1" customWidth="1"/>
    <col min="16146" max="16384" width="10.625" style="1"/>
  </cols>
  <sheetData>
    <row r="1" spans="1:17" ht="17.25" customHeight="1" thickBot="1">
      <c r="B1" s="1" t="s">
        <v>471</v>
      </c>
      <c r="E1" s="10"/>
      <c r="F1" s="1"/>
      <c r="G1" s="1"/>
      <c r="H1" s="1"/>
    </row>
    <row r="2" spans="1:17" ht="45" customHeight="1">
      <c r="A2" s="10">
        <v>1</v>
      </c>
      <c r="B2" s="420" t="str">
        <f>$B$1</f>
        <v>機器比較表</v>
      </c>
      <c r="C2" s="421"/>
      <c r="D2" s="421"/>
      <c r="E2" s="421"/>
      <c r="F2" s="421"/>
      <c r="G2" s="421"/>
      <c r="H2" s="421"/>
      <c r="I2" s="421" t="str">
        <f>'仕訳書(縦）'!E11</f>
        <v>沖縄県立芸術大学美術棟空調設備改修工事</v>
      </c>
      <c r="J2" s="421"/>
      <c r="K2" s="421"/>
      <c r="L2" s="421"/>
      <c r="M2" s="421"/>
      <c r="N2" s="421"/>
      <c r="O2" s="421"/>
      <c r="P2" s="422" t="s">
        <v>472</v>
      </c>
      <c r="Q2" s="423">
        <v>1</v>
      </c>
    </row>
    <row r="3" spans="1:17" ht="17.25" customHeight="1">
      <c r="B3" s="424"/>
      <c r="C3" s="425"/>
      <c r="D3" s="425"/>
      <c r="E3" s="425"/>
      <c r="F3" s="426"/>
      <c r="G3" s="426"/>
      <c r="H3" s="427"/>
      <c r="I3" s="428"/>
      <c r="J3" s="428"/>
      <c r="K3" s="428"/>
      <c r="L3" s="428"/>
      <c r="M3" s="428"/>
      <c r="N3" s="428"/>
      <c r="O3" s="425"/>
      <c r="P3" s="429"/>
      <c r="Q3" s="430"/>
    </row>
    <row r="4" spans="1:17" ht="17.25" customHeight="1">
      <c r="B4" s="431"/>
      <c r="C4" s="432"/>
      <c r="E4" s="2"/>
      <c r="F4" s="433"/>
      <c r="G4" s="434"/>
      <c r="H4" s="435"/>
      <c r="I4" s="436"/>
      <c r="J4" s="436"/>
      <c r="K4" s="436"/>
      <c r="L4" s="436"/>
      <c r="M4" s="436"/>
      <c r="N4" s="436"/>
      <c r="O4" s="2"/>
      <c r="P4" s="433"/>
      <c r="Q4" s="437"/>
    </row>
    <row r="5" spans="1:17" ht="17.25" customHeight="1">
      <c r="B5" s="431"/>
      <c r="C5" s="1600" t="s">
        <v>473</v>
      </c>
      <c r="D5" s="1600"/>
      <c r="F5" s="433" t="s">
        <v>474</v>
      </c>
      <c r="G5" s="433" t="s">
        <v>475</v>
      </c>
      <c r="H5" s="438"/>
      <c r="I5" s="439"/>
      <c r="J5" s="439"/>
      <c r="K5" s="439"/>
      <c r="L5" s="439"/>
      <c r="M5" s="439"/>
      <c r="N5" s="439"/>
      <c r="P5" s="433"/>
      <c r="Q5" s="440" t="s">
        <v>476</v>
      </c>
    </row>
    <row r="6" spans="1:17" ht="17.25" customHeight="1" thickBot="1">
      <c r="B6" s="441"/>
      <c r="C6" s="442"/>
      <c r="D6" s="443"/>
      <c r="E6" s="443"/>
      <c r="F6" s="444"/>
      <c r="G6" s="444"/>
      <c r="H6" s="1604" t="s">
        <v>498</v>
      </c>
      <c r="I6" s="1602"/>
      <c r="J6" s="1601" t="s">
        <v>477</v>
      </c>
      <c r="K6" s="1602"/>
      <c r="L6" s="1601" t="s">
        <v>315</v>
      </c>
      <c r="M6" s="1602"/>
      <c r="N6" s="1601"/>
      <c r="O6" s="1603"/>
      <c r="P6" s="447" t="s">
        <v>478</v>
      </c>
      <c r="Q6" s="448"/>
    </row>
    <row r="7" spans="1:17" ht="17.25" customHeight="1" thickTop="1">
      <c r="B7" s="449" t="str">
        <f>空･換集計拾書!C7</f>
        <v xml:space="preserve"> ACP-1</v>
      </c>
      <c r="C7" s="450"/>
      <c r="D7" s="451"/>
      <c r="E7" s="451"/>
      <c r="F7" s="452" t="str">
        <f>空･換集計拾書!D7</f>
        <v xml:space="preserve"> 室外ﾕﾆｯﾄ</v>
      </c>
      <c r="G7" s="453"/>
      <c r="H7" s="521" t="s">
        <v>488</v>
      </c>
      <c r="I7" s="541" t="s">
        <v>489</v>
      </c>
      <c r="J7" s="455" t="s">
        <v>488</v>
      </c>
      <c r="K7" s="542" t="s">
        <v>489</v>
      </c>
      <c r="L7" s="455" t="s">
        <v>488</v>
      </c>
      <c r="M7" s="542" t="s">
        <v>489</v>
      </c>
      <c r="N7" s="455"/>
      <c r="O7" s="542"/>
      <c r="P7" s="457"/>
      <c r="Q7" s="458"/>
    </row>
    <row r="8" spans="1:17" ht="17.25" customHeight="1">
      <c r="B8" s="459" t="str">
        <f>空･換集計拾書!C8</f>
        <v xml:space="preserve"> ﾋﾞﾙﾏﾙﾁ(高効率ﾀｲﾌﾟ)</v>
      </c>
      <c r="C8" s="460"/>
      <c r="D8" s="461"/>
      <c r="E8" s="461"/>
      <c r="F8" s="462" t="str">
        <f>空･換集計拾書!D8</f>
        <v xml:space="preserve"> 冷房能力： 28kW(室外機)</v>
      </c>
      <c r="G8" s="463">
        <f>空･換集計拾書!S7</f>
        <v>1</v>
      </c>
      <c r="H8" s="522">
        <v>2200000</v>
      </c>
      <c r="I8" s="522">
        <f>H8*G8</f>
        <v>2200000</v>
      </c>
      <c r="J8" s="464">
        <v>1859400</v>
      </c>
      <c r="K8" s="523">
        <f>J8*G8</f>
        <v>1859400</v>
      </c>
      <c r="L8" s="543">
        <v>1801350</v>
      </c>
      <c r="M8" s="523">
        <f>L8*G8</f>
        <v>1801350</v>
      </c>
      <c r="N8" s="464"/>
      <c r="O8" s="523"/>
      <c r="P8" s="467">
        <f>MIN(I8,K8,M8,O8)</f>
        <v>1801350</v>
      </c>
      <c r="Q8" s="468"/>
    </row>
    <row r="9" spans="1:17" ht="17.25" customHeight="1">
      <c r="B9" s="449" t="str">
        <f>空･換集計拾書!C11</f>
        <v xml:space="preserve"> (ACP-1-1,1-2,1-3)</v>
      </c>
      <c r="C9" s="450"/>
      <c r="D9" s="451"/>
      <c r="E9" s="451"/>
      <c r="F9" s="452" t="str">
        <f>空･換集計拾書!D11</f>
        <v xml:space="preserve"> 天井ｶｾｯﾄ型4方向吹出</v>
      </c>
      <c r="G9" s="453"/>
      <c r="H9" s="521"/>
      <c r="I9" s="545"/>
      <c r="J9" s="455"/>
      <c r="K9" s="455"/>
      <c r="L9" s="455"/>
      <c r="M9" s="455"/>
      <c r="N9" s="455"/>
      <c r="O9" s="455"/>
      <c r="P9" s="457"/>
      <c r="Q9" s="469"/>
    </row>
    <row r="10" spans="1:17" ht="17.25" customHeight="1">
      <c r="B10" s="459" t="str">
        <f>空･換集計拾書!C12</f>
        <v xml:space="preserve"> 空冷式ﾊﾟｯｹｰｼﾞ</v>
      </c>
      <c r="C10" s="460"/>
      <c r="D10" s="461"/>
      <c r="E10" s="461"/>
      <c r="F10" s="462" t="str">
        <f>空･換集計拾書!D12</f>
        <v xml:space="preserve"> 冷房能力：9.0kw</v>
      </c>
      <c r="G10" s="463">
        <f>空･換集計拾書!S11</f>
        <v>3</v>
      </c>
      <c r="H10" s="522">
        <v>327000</v>
      </c>
      <c r="I10" s="522">
        <f>H10*G10</f>
        <v>981000</v>
      </c>
      <c r="J10" s="464">
        <v>302400</v>
      </c>
      <c r="K10" s="523">
        <f>J10*G10</f>
        <v>907200</v>
      </c>
      <c r="L10" s="543">
        <v>304000</v>
      </c>
      <c r="M10" s="523">
        <f>L10*G10</f>
        <v>912000</v>
      </c>
      <c r="N10" s="464"/>
      <c r="O10" s="523"/>
      <c r="P10" s="467">
        <f>MIN(I10,K10,M10,O10)</f>
        <v>907200</v>
      </c>
      <c r="Q10" s="470"/>
    </row>
    <row r="11" spans="1:17" ht="17.25" customHeight="1">
      <c r="B11" s="449"/>
      <c r="C11" s="450"/>
      <c r="D11" s="451"/>
      <c r="E11" s="451"/>
      <c r="F11" s="452"/>
      <c r="G11" s="453"/>
      <c r="H11" s="524"/>
      <c r="I11" s="545"/>
      <c r="J11" s="455"/>
      <c r="K11" s="455"/>
      <c r="L11" s="455"/>
      <c r="M11" s="455"/>
      <c r="N11" s="455"/>
      <c r="O11" s="455"/>
      <c r="P11" s="457"/>
      <c r="Q11" s="469"/>
    </row>
    <row r="12" spans="1:17" ht="17.25" customHeight="1">
      <c r="B12" s="459"/>
      <c r="C12" s="460"/>
      <c r="D12" s="461"/>
      <c r="E12" s="461"/>
      <c r="F12" s="462"/>
      <c r="G12" s="463"/>
      <c r="H12" s="525"/>
      <c r="I12" s="522"/>
      <c r="J12" s="464"/>
      <c r="K12" s="523"/>
      <c r="L12" s="464"/>
      <c r="M12" s="523"/>
      <c r="N12" s="464"/>
      <c r="O12" s="523"/>
      <c r="P12" s="467"/>
      <c r="Q12" s="470"/>
    </row>
    <row r="13" spans="1:17" ht="17.25" customHeight="1">
      <c r="B13" s="449"/>
      <c r="C13" s="450"/>
      <c r="D13" s="451"/>
      <c r="E13" s="451"/>
      <c r="F13" s="452"/>
      <c r="G13" s="453"/>
      <c r="H13" s="524"/>
      <c r="I13" s="545"/>
      <c r="J13" s="455"/>
      <c r="K13" s="455"/>
      <c r="L13" s="455"/>
      <c r="M13" s="455"/>
      <c r="N13" s="455"/>
      <c r="O13" s="455"/>
      <c r="P13" s="457"/>
      <c r="Q13" s="469"/>
    </row>
    <row r="14" spans="1:17" ht="17.25" customHeight="1">
      <c r="B14" s="459"/>
      <c r="C14" s="460"/>
      <c r="D14" s="461"/>
      <c r="E14" s="461"/>
      <c r="F14" s="462"/>
      <c r="G14" s="463"/>
      <c r="H14" s="525"/>
      <c r="I14" s="522"/>
      <c r="J14" s="464"/>
      <c r="K14" s="523"/>
      <c r="L14" s="464"/>
      <c r="M14" s="523"/>
      <c r="N14" s="464"/>
      <c r="O14" s="523"/>
      <c r="P14" s="467"/>
      <c r="Q14" s="470"/>
    </row>
    <row r="15" spans="1:17" ht="17.25" customHeight="1">
      <c r="B15" s="449"/>
      <c r="C15" s="450"/>
      <c r="D15" s="451"/>
      <c r="E15" s="451"/>
      <c r="F15" s="452"/>
      <c r="G15" s="453"/>
      <c r="H15" s="524"/>
      <c r="I15" s="545"/>
      <c r="J15" s="455"/>
      <c r="K15" s="455"/>
      <c r="L15" s="455"/>
      <c r="M15" s="455"/>
      <c r="N15" s="455"/>
      <c r="O15" s="455"/>
      <c r="P15" s="457"/>
      <c r="Q15" s="469"/>
    </row>
    <row r="16" spans="1:17" ht="17.25" customHeight="1">
      <c r="B16" s="459"/>
      <c r="C16" s="460"/>
      <c r="D16" s="461"/>
      <c r="E16" s="461"/>
      <c r="F16" s="462"/>
      <c r="G16" s="463"/>
      <c r="H16" s="525"/>
      <c r="I16" s="522"/>
      <c r="J16" s="464"/>
      <c r="K16" s="523"/>
      <c r="L16" s="464"/>
      <c r="M16" s="523"/>
      <c r="N16" s="464"/>
      <c r="O16" s="523"/>
      <c r="P16" s="467"/>
      <c r="Q16" s="470"/>
    </row>
    <row r="17" spans="2:17" ht="17.25" customHeight="1">
      <c r="B17" s="449"/>
      <c r="C17" s="450"/>
      <c r="D17" s="451"/>
      <c r="E17" s="451"/>
      <c r="F17" s="452"/>
      <c r="G17" s="453"/>
      <c r="H17" s="524"/>
      <c r="I17" s="545"/>
      <c r="J17" s="455"/>
      <c r="K17" s="455"/>
      <c r="L17" s="455"/>
      <c r="M17" s="455"/>
      <c r="N17" s="455"/>
      <c r="O17" s="455"/>
      <c r="P17" s="457"/>
      <c r="Q17" s="469"/>
    </row>
    <row r="18" spans="2:17" ht="17.25" customHeight="1">
      <c r="B18" s="459"/>
      <c r="C18" s="460"/>
      <c r="D18" s="461"/>
      <c r="E18" s="461"/>
      <c r="F18" s="462"/>
      <c r="G18" s="463"/>
      <c r="H18" s="525"/>
      <c r="I18" s="522"/>
      <c r="J18" s="464"/>
      <c r="K18" s="523"/>
      <c r="L18" s="464"/>
      <c r="M18" s="523"/>
      <c r="N18" s="464"/>
      <c r="O18" s="523"/>
      <c r="P18" s="467"/>
      <c r="Q18" s="470"/>
    </row>
    <row r="19" spans="2:17" ht="17.25" customHeight="1">
      <c r="B19" s="449"/>
      <c r="C19" s="450"/>
      <c r="D19" s="451"/>
      <c r="E19" s="451"/>
      <c r="F19" s="452"/>
      <c r="G19" s="453"/>
      <c r="H19" s="524"/>
      <c r="I19" s="545"/>
      <c r="J19" s="455"/>
      <c r="K19" s="455"/>
      <c r="L19" s="455"/>
      <c r="M19" s="455"/>
      <c r="N19" s="455"/>
      <c r="O19" s="455"/>
      <c r="P19" s="457"/>
      <c r="Q19" s="469"/>
    </row>
    <row r="20" spans="2:17" ht="17.25" customHeight="1">
      <c r="B20" s="459"/>
      <c r="C20" s="460"/>
      <c r="D20" s="461"/>
      <c r="E20" s="461"/>
      <c r="F20" s="462"/>
      <c r="G20" s="463"/>
      <c r="H20" s="525"/>
      <c r="I20" s="522"/>
      <c r="J20" s="464"/>
      <c r="K20" s="523"/>
      <c r="L20" s="464"/>
      <c r="M20" s="523"/>
      <c r="N20" s="464"/>
      <c r="O20" s="523"/>
      <c r="P20" s="467"/>
      <c r="Q20" s="470"/>
    </row>
    <row r="21" spans="2:17" ht="17.25" customHeight="1">
      <c r="B21" s="449"/>
      <c r="C21" s="450"/>
      <c r="D21" s="451"/>
      <c r="E21" s="451"/>
      <c r="F21" s="452"/>
      <c r="G21" s="453"/>
      <c r="H21" s="524"/>
      <c r="I21" s="545"/>
      <c r="J21" s="455"/>
      <c r="K21" s="455"/>
      <c r="L21" s="455"/>
      <c r="M21" s="455"/>
      <c r="N21" s="455"/>
      <c r="O21" s="455"/>
      <c r="P21" s="457"/>
      <c r="Q21" s="469"/>
    </row>
    <row r="22" spans="2:17" ht="17.25" customHeight="1">
      <c r="B22" s="459"/>
      <c r="C22" s="460"/>
      <c r="D22" s="461"/>
      <c r="E22" s="461"/>
      <c r="F22" s="462"/>
      <c r="G22" s="463"/>
      <c r="H22" s="525"/>
      <c r="I22" s="522"/>
      <c r="J22" s="464"/>
      <c r="K22" s="523"/>
      <c r="L22" s="464"/>
      <c r="M22" s="523"/>
      <c r="N22" s="464"/>
      <c r="O22" s="546"/>
      <c r="P22" s="467"/>
      <c r="Q22" s="470"/>
    </row>
    <row r="23" spans="2:17" ht="17.25" customHeight="1">
      <c r="B23" s="449"/>
      <c r="C23" s="450"/>
      <c r="D23" s="451"/>
      <c r="E23" s="451"/>
      <c r="F23" s="452"/>
      <c r="G23" s="453"/>
      <c r="H23" s="524"/>
      <c r="I23" s="455" t="s">
        <v>490</v>
      </c>
      <c r="J23" s="455"/>
      <c r="K23" s="455" t="s">
        <v>490</v>
      </c>
      <c r="L23" s="455"/>
      <c r="M23" s="455" t="s">
        <v>490</v>
      </c>
      <c r="N23" s="455"/>
      <c r="O23" s="455"/>
      <c r="P23" s="478"/>
      <c r="Q23" s="469"/>
    </row>
    <row r="24" spans="2:17" ht="17.25" customHeight="1">
      <c r="B24" s="459"/>
      <c r="C24" s="460"/>
      <c r="D24" s="461"/>
      <c r="E24" s="461"/>
      <c r="F24" s="547" t="s">
        <v>491</v>
      </c>
      <c r="G24" s="463"/>
      <c r="H24" s="525"/>
      <c r="I24" s="544">
        <f>SUM(I7:I22)</f>
        <v>3181000</v>
      </c>
      <c r="J24" s="464"/>
      <c r="K24" s="464">
        <f>SUM(K7:K22)</f>
        <v>2766600</v>
      </c>
      <c r="L24" s="464"/>
      <c r="M24" s="543">
        <f>SUM(M7:M22)</f>
        <v>2713350</v>
      </c>
      <c r="N24" s="464"/>
      <c r="O24" s="464"/>
      <c r="P24" s="467"/>
      <c r="Q24" s="470"/>
    </row>
    <row r="25" spans="2:17" ht="17.25" customHeight="1">
      <c r="B25" s="449" t="s">
        <v>492</v>
      </c>
      <c r="C25" s="450"/>
      <c r="D25" s="451"/>
      <c r="E25" s="451"/>
      <c r="F25" s="452"/>
      <c r="G25" s="453"/>
      <c r="H25" s="455"/>
      <c r="I25" s="545"/>
      <c r="J25" s="455"/>
      <c r="K25" s="455"/>
      <c r="L25" s="524"/>
      <c r="M25" s="455"/>
      <c r="N25" s="455"/>
      <c r="O25" s="455"/>
      <c r="P25" s="457"/>
      <c r="Q25" s="469"/>
    </row>
    <row r="26" spans="2:17" ht="17.25" customHeight="1">
      <c r="B26" s="459" t="s">
        <v>493</v>
      </c>
      <c r="C26" s="460"/>
      <c r="D26" s="461"/>
      <c r="E26" s="461"/>
      <c r="F26" s="462"/>
      <c r="G26" s="463">
        <v>2</v>
      </c>
      <c r="H26" s="464">
        <v>27000</v>
      </c>
      <c r="I26" s="522">
        <f>H26*G26</f>
        <v>54000</v>
      </c>
      <c r="J26" s="464">
        <v>9500</v>
      </c>
      <c r="K26" s="523">
        <f>J26*G26</f>
        <v>19000</v>
      </c>
      <c r="L26" s="525">
        <v>20000</v>
      </c>
      <c r="M26" s="523">
        <f>L26*G26</f>
        <v>40000</v>
      </c>
      <c r="N26" s="464"/>
      <c r="O26" s="523"/>
      <c r="P26" s="467">
        <f>MIN(I26,K26,M26)</f>
        <v>19000</v>
      </c>
      <c r="Q26" s="470"/>
    </row>
    <row r="27" spans="2:17" ht="17.25" customHeight="1">
      <c r="B27" s="449" t="s">
        <v>492</v>
      </c>
      <c r="C27" s="450"/>
      <c r="D27" s="451"/>
      <c r="E27" s="451"/>
      <c r="F27" s="452"/>
      <c r="G27" s="453"/>
      <c r="H27" s="455"/>
      <c r="I27" s="455"/>
      <c r="J27" s="455"/>
      <c r="K27" s="455"/>
      <c r="L27" s="524"/>
      <c r="M27" s="455"/>
      <c r="N27" s="455"/>
      <c r="O27" s="455"/>
      <c r="P27" s="457"/>
      <c r="Q27" s="469"/>
    </row>
    <row r="28" spans="2:17" ht="17.25" customHeight="1">
      <c r="B28" s="459" t="s">
        <v>494</v>
      </c>
      <c r="C28" s="460"/>
      <c r="D28" s="461"/>
      <c r="E28" s="461"/>
      <c r="F28" s="462"/>
      <c r="G28" s="463">
        <v>1</v>
      </c>
      <c r="H28" s="464">
        <v>17000</v>
      </c>
      <c r="I28" s="522">
        <f>H28*G28</f>
        <v>17000</v>
      </c>
      <c r="J28" s="464">
        <v>14600</v>
      </c>
      <c r="K28" s="523">
        <f>J28*G28</f>
        <v>14600</v>
      </c>
      <c r="L28" s="525">
        <v>13000</v>
      </c>
      <c r="M28" s="523">
        <f>L28*G28</f>
        <v>13000</v>
      </c>
      <c r="N28" s="464"/>
      <c r="O28" s="523"/>
      <c r="P28" s="467">
        <f>MIN(I28,K28,M28,O28)</f>
        <v>13000</v>
      </c>
      <c r="Q28" s="470"/>
    </row>
    <row r="29" spans="2:17" ht="17.25" customHeight="1">
      <c r="B29" s="449"/>
      <c r="C29" s="450"/>
      <c r="D29" s="451"/>
      <c r="E29" s="451"/>
      <c r="F29" s="548" t="s">
        <v>495</v>
      </c>
      <c r="G29" s="453"/>
      <c r="H29" s="524"/>
      <c r="I29" s="455" t="s">
        <v>496</v>
      </c>
      <c r="J29" s="455"/>
      <c r="K29" s="520" t="s">
        <v>496</v>
      </c>
      <c r="L29" s="455"/>
      <c r="M29" s="520" t="s">
        <v>496</v>
      </c>
      <c r="N29" s="455"/>
      <c r="O29" s="520"/>
      <c r="P29" s="478"/>
      <c r="Q29" s="469"/>
    </row>
    <row r="30" spans="2:17" ht="17.25" customHeight="1">
      <c r="B30" s="459"/>
      <c r="C30" s="460"/>
      <c r="D30" s="461"/>
      <c r="E30" s="461"/>
      <c r="F30" s="462"/>
      <c r="G30" s="463"/>
      <c r="H30" s="464"/>
      <c r="I30" s="544">
        <f>SUM(I26:I28)</f>
        <v>71000</v>
      </c>
      <c r="J30" s="464"/>
      <c r="K30" s="473">
        <f>SUM(K26:K28)</f>
        <v>33600</v>
      </c>
      <c r="L30" s="464"/>
      <c r="M30" s="531">
        <f>SUM(M26:M28)</f>
        <v>53000</v>
      </c>
      <c r="N30" s="464"/>
      <c r="O30" s="473"/>
      <c r="P30" s="467"/>
      <c r="Q30" s="470"/>
    </row>
    <row r="31" spans="2:17" ht="17.25" customHeight="1">
      <c r="B31" s="449"/>
      <c r="C31" s="450"/>
      <c r="D31" s="451"/>
      <c r="E31" s="451"/>
      <c r="F31" s="452"/>
      <c r="G31" s="453"/>
      <c r="H31" s="524"/>
      <c r="I31" s="455"/>
      <c r="J31" s="455"/>
      <c r="K31" s="455"/>
      <c r="L31" s="455"/>
      <c r="M31" s="455"/>
      <c r="N31" s="455"/>
      <c r="O31" s="455"/>
      <c r="P31" s="453"/>
      <c r="Q31" s="469"/>
    </row>
    <row r="32" spans="2:17" ht="17.25" customHeight="1">
      <c r="B32" s="459"/>
      <c r="C32" s="460"/>
      <c r="D32" s="461"/>
      <c r="E32" s="461"/>
      <c r="F32" s="462"/>
      <c r="G32" s="463"/>
      <c r="H32" s="525"/>
      <c r="I32" s="464"/>
      <c r="J32" s="464"/>
      <c r="K32" s="464"/>
      <c r="L32" s="464"/>
      <c r="M32" s="464"/>
      <c r="N32" s="464"/>
      <c r="O32" s="464"/>
      <c r="P32" s="467"/>
      <c r="Q32" s="470"/>
    </row>
    <row r="33" spans="1:17" ht="17.25" customHeight="1">
      <c r="B33" s="449"/>
      <c r="C33" s="450"/>
      <c r="D33" s="451"/>
      <c r="E33" s="451"/>
      <c r="F33" s="452"/>
      <c r="G33" s="453"/>
      <c r="H33" s="524"/>
      <c r="I33" s="455"/>
      <c r="J33" s="455"/>
      <c r="K33" s="455"/>
      <c r="L33" s="455"/>
      <c r="M33" s="455"/>
      <c r="N33" s="455"/>
      <c r="O33" s="455"/>
      <c r="P33" s="453"/>
      <c r="Q33" s="469"/>
    </row>
    <row r="34" spans="1:17" ht="17.25" customHeight="1">
      <c r="B34" s="459"/>
      <c r="C34" s="460"/>
      <c r="D34" s="461"/>
      <c r="E34" s="461"/>
      <c r="F34" s="462"/>
      <c r="G34" s="463"/>
      <c r="H34" s="525"/>
      <c r="I34" s="464"/>
      <c r="J34" s="464"/>
      <c r="K34" s="464"/>
      <c r="L34" s="464"/>
      <c r="M34" s="464"/>
      <c r="N34" s="464"/>
      <c r="O34" s="464"/>
      <c r="P34" s="467"/>
      <c r="Q34" s="470"/>
    </row>
    <row r="35" spans="1:17" ht="17.25" customHeight="1">
      <c r="B35" s="526"/>
      <c r="C35" s="501"/>
      <c r="D35" s="501"/>
      <c r="E35" s="501"/>
      <c r="F35" s="527"/>
      <c r="G35" s="453"/>
      <c r="H35" s="524"/>
      <c r="I35" s="549"/>
      <c r="J35" s="455"/>
      <c r="K35" s="528"/>
      <c r="L35" s="455"/>
      <c r="M35" s="549" t="s">
        <v>487</v>
      </c>
      <c r="N35" s="455"/>
      <c r="O35" s="549"/>
      <c r="P35" s="478" t="s">
        <v>481</v>
      </c>
      <c r="Q35" s="458" t="s">
        <v>482</v>
      </c>
    </row>
    <row r="36" spans="1:17" ht="17.25" customHeight="1">
      <c r="B36" s="529"/>
      <c r="C36" s="504"/>
      <c r="D36" s="504"/>
      <c r="E36" s="504"/>
      <c r="F36" s="530" t="s">
        <v>497</v>
      </c>
      <c r="G36" s="463"/>
      <c r="H36" s="525"/>
      <c r="I36" s="544">
        <f>I24+I30</f>
        <v>3252000</v>
      </c>
      <c r="J36" s="464"/>
      <c r="K36" s="464">
        <f>K24+K30</f>
        <v>2800200</v>
      </c>
      <c r="L36" s="464"/>
      <c r="M36" s="543">
        <f>M24+M30</f>
        <v>2766350</v>
      </c>
      <c r="N36" s="464"/>
      <c r="O36" s="464"/>
      <c r="P36" s="532">
        <f>SUM(P7:P34)</f>
        <v>2740550</v>
      </c>
      <c r="Q36" s="497">
        <f>P36-M36</f>
        <v>-25800</v>
      </c>
    </row>
    <row r="37" spans="1:17" ht="17.25" customHeight="1">
      <c r="B37" s="449"/>
      <c r="C37" s="450"/>
      <c r="D37" s="451"/>
      <c r="E37" s="451"/>
      <c r="F37" s="452"/>
      <c r="G37" s="453"/>
      <c r="H37" s="471"/>
      <c r="I37" s="454"/>
      <c r="J37" s="454"/>
      <c r="K37" s="454"/>
      <c r="L37" s="474"/>
      <c r="M37" s="474"/>
      <c r="N37" s="474"/>
      <c r="O37" s="472"/>
      <c r="P37" s="453"/>
      <c r="Q37" s="469"/>
    </row>
    <row r="38" spans="1:17" ht="17.25" customHeight="1">
      <c r="B38" s="459"/>
      <c r="C38" s="460"/>
      <c r="D38" s="461"/>
      <c r="E38" s="461"/>
      <c r="F38" s="462"/>
      <c r="G38" s="463"/>
      <c r="H38" s="473"/>
      <c r="I38" s="464"/>
      <c r="J38" s="464"/>
      <c r="K38" s="464"/>
      <c r="L38" s="475"/>
      <c r="M38" s="475"/>
      <c r="N38" s="475"/>
      <c r="O38" s="466"/>
      <c r="P38" s="467"/>
      <c r="Q38" s="470"/>
    </row>
    <row r="39" spans="1:17" ht="17.25" customHeight="1">
      <c r="B39" s="449"/>
      <c r="C39" s="450"/>
      <c r="D39" s="451"/>
      <c r="E39" s="451"/>
      <c r="F39" s="452"/>
      <c r="G39" s="453"/>
      <c r="H39" s="471"/>
      <c r="I39" s="479"/>
      <c r="J39" s="479"/>
      <c r="K39" s="479"/>
      <c r="L39" s="480"/>
      <c r="M39" s="480"/>
      <c r="N39" s="480"/>
      <c r="O39" s="481"/>
      <c r="P39" s="482"/>
      <c r="Q39" s="483"/>
    </row>
    <row r="40" spans="1:17" ht="17.25" customHeight="1" thickBot="1">
      <c r="B40" s="484"/>
      <c r="C40" s="485"/>
      <c r="D40" s="486"/>
      <c r="E40" s="486"/>
      <c r="F40" s="487"/>
      <c r="G40" s="488"/>
      <c r="H40" s="489"/>
      <c r="I40" s="490"/>
      <c r="J40" s="490"/>
      <c r="K40" s="490"/>
      <c r="L40" s="491"/>
      <c r="M40" s="491"/>
      <c r="N40" s="491"/>
      <c r="O40" s="492"/>
      <c r="P40" s="493"/>
      <c r="Q40" s="494"/>
    </row>
    <row r="41" spans="1:17" ht="17.25" customHeight="1" thickBot="1">
      <c r="B41" s="1" t="s">
        <v>471</v>
      </c>
      <c r="E41" s="10"/>
      <c r="F41" s="1"/>
      <c r="G41" s="1"/>
      <c r="H41" s="1"/>
    </row>
    <row r="42" spans="1:17" ht="45" customHeight="1">
      <c r="A42" s="10">
        <f>A2+1</f>
        <v>2</v>
      </c>
      <c r="B42" s="420" t="str">
        <f>$B$1</f>
        <v>機器比較表</v>
      </c>
      <c r="C42" s="421"/>
      <c r="D42" s="421"/>
      <c r="E42" s="421"/>
      <c r="F42" s="421"/>
      <c r="G42" s="421"/>
      <c r="H42" s="421"/>
      <c r="I42" s="421" t="str">
        <f>I2</f>
        <v>沖縄県立芸術大学美術棟空調設備改修工事</v>
      </c>
      <c r="J42" s="421"/>
      <c r="K42" s="421"/>
      <c r="L42" s="421"/>
      <c r="M42" s="421"/>
      <c r="N42" s="421"/>
      <c r="O42" s="421"/>
      <c r="P42" s="422" t="s">
        <v>479</v>
      </c>
      <c r="Q42" s="423">
        <f>Q2+1</f>
        <v>2</v>
      </c>
    </row>
    <row r="43" spans="1:17" ht="17.25" customHeight="1">
      <c r="B43" s="424"/>
      <c r="C43" s="425"/>
      <c r="D43" s="425"/>
      <c r="E43" s="425"/>
      <c r="F43" s="426"/>
      <c r="G43" s="426"/>
      <c r="H43" s="427"/>
      <c r="I43" s="428"/>
      <c r="J43" s="428"/>
      <c r="K43" s="428"/>
      <c r="L43" s="428"/>
      <c r="M43" s="428"/>
      <c r="N43" s="428"/>
      <c r="O43" s="425"/>
      <c r="P43" s="429"/>
      <c r="Q43" s="430"/>
    </row>
    <row r="44" spans="1:17" ht="17.25" customHeight="1">
      <c r="B44" s="431"/>
      <c r="C44" s="432"/>
      <c r="E44" s="2"/>
      <c r="F44" s="433"/>
      <c r="G44" s="434"/>
      <c r="H44" s="435"/>
      <c r="I44" s="436"/>
      <c r="J44" s="436"/>
      <c r="K44" s="436"/>
      <c r="L44" s="436"/>
      <c r="M44" s="436"/>
      <c r="N44" s="436"/>
      <c r="O44" s="2"/>
      <c r="P44" s="433"/>
      <c r="Q44" s="437"/>
    </row>
    <row r="45" spans="1:17" ht="17.25" customHeight="1">
      <c r="B45" s="431"/>
      <c r="C45" s="1600" t="s">
        <v>473</v>
      </c>
      <c r="D45" s="1600"/>
      <c r="F45" s="433" t="s">
        <v>474</v>
      </c>
      <c r="G45" s="433" t="s">
        <v>475</v>
      </c>
      <c r="H45" s="438"/>
      <c r="I45" s="439"/>
      <c r="J45" s="439"/>
      <c r="K45" s="439"/>
      <c r="L45" s="439"/>
      <c r="M45" s="439"/>
      <c r="N45" s="439"/>
      <c r="P45" s="433"/>
      <c r="Q45" s="440" t="s">
        <v>476</v>
      </c>
    </row>
    <row r="46" spans="1:17" ht="17.25" customHeight="1" thickBot="1">
      <c r="B46" s="441"/>
      <c r="C46" s="442"/>
      <c r="D46" s="443"/>
      <c r="E46" s="443"/>
      <c r="F46" s="444"/>
      <c r="G46" s="444"/>
      <c r="H46" s="1604" t="s">
        <v>498</v>
      </c>
      <c r="I46" s="1602"/>
      <c r="J46" s="1601" t="s">
        <v>477</v>
      </c>
      <c r="K46" s="1602"/>
      <c r="L46" s="1601" t="s">
        <v>315</v>
      </c>
      <c r="M46" s="1602"/>
      <c r="N46" s="1601"/>
      <c r="O46" s="1603"/>
      <c r="P46" s="447" t="s">
        <v>478</v>
      </c>
      <c r="Q46" s="448"/>
    </row>
    <row r="47" spans="1:17" ht="17.25" customHeight="1" thickTop="1">
      <c r="B47" s="449" t="str">
        <f>空･換集計拾書!C13</f>
        <v xml:space="preserve"> ACP-2</v>
      </c>
      <c r="C47" s="450"/>
      <c r="D47" s="451"/>
      <c r="E47" s="451"/>
      <c r="F47" s="452" t="str">
        <f>空･換集計拾書!D13</f>
        <v xml:space="preserve"> 室外ﾕﾆｯﾄ</v>
      </c>
      <c r="G47" s="453"/>
      <c r="H47" s="521" t="s">
        <v>488</v>
      </c>
      <c r="I47" s="541" t="s">
        <v>489</v>
      </c>
      <c r="J47" s="455" t="s">
        <v>488</v>
      </c>
      <c r="K47" s="542" t="s">
        <v>489</v>
      </c>
      <c r="L47" s="455" t="s">
        <v>488</v>
      </c>
      <c r="M47" s="542" t="s">
        <v>489</v>
      </c>
      <c r="N47" s="455"/>
      <c r="O47" s="542"/>
      <c r="P47" s="457"/>
      <c r="Q47" s="495"/>
    </row>
    <row r="48" spans="1:17" ht="17.25" customHeight="1">
      <c r="B48" s="459" t="str">
        <f>空･換集計拾書!C14</f>
        <v xml:space="preserve"> 空冷式ﾊﾟｯｹｰｼﾞ</v>
      </c>
      <c r="C48" s="460"/>
      <c r="D48" s="461"/>
      <c r="E48" s="461"/>
      <c r="F48" s="462" t="str">
        <f>空･換集計拾書!D14</f>
        <v xml:space="preserve"> 冷房能力： 3.6kW(0.9～4.2)kW</v>
      </c>
      <c r="G48" s="463">
        <f>空･換集計拾書!S13</f>
        <v>1</v>
      </c>
      <c r="H48" s="570">
        <v>621000</v>
      </c>
      <c r="I48" s="522">
        <f>H48*G48</f>
        <v>621000</v>
      </c>
      <c r="J48" s="464">
        <v>684600</v>
      </c>
      <c r="K48" s="523">
        <f>J48*G48</f>
        <v>684600</v>
      </c>
      <c r="L48" s="464">
        <v>621400</v>
      </c>
      <c r="M48" s="523">
        <f>L48*G48</f>
        <v>621400</v>
      </c>
      <c r="N48" s="464"/>
      <c r="O48" s="523"/>
      <c r="P48" s="467">
        <f>MIN(I48,K48,M48)</f>
        <v>621000</v>
      </c>
      <c r="Q48" s="497"/>
    </row>
    <row r="49" spans="2:17" ht="17.25" customHeight="1">
      <c r="B49" s="449"/>
      <c r="C49" s="450"/>
      <c r="D49" s="451"/>
      <c r="E49" s="451"/>
      <c r="F49" s="452"/>
      <c r="G49" s="453"/>
      <c r="H49" s="521"/>
      <c r="I49" s="545"/>
      <c r="J49" s="455"/>
      <c r="K49" s="455"/>
      <c r="L49" s="455"/>
      <c r="M49" s="455"/>
      <c r="N49" s="455"/>
      <c r="O49" s="455"/>
      <c r="P49" s="457"/>
      <c r="Q49" s="469"/>
    </row>
    <row r="50" spans="2:17" ht="17.25" customHeight="1">
      <c r="B50" s="459"/>
      <c r="C50" s="460"/>
      <c r="D50" s="461"/>
      <c r="E50" s="461"/>
      <c r="F50" s="462"/>
      <c r="G50" s="463"/>
      <c r="H50" s="522"/>
      <c r="I50" s="522"/>
      <c r="J50" s="464"/>
      <c r="K50" s="523"/>
      <c r="L50" s="464"/>
      <c r="M50" s="523"/>
      <c r="N50" s="464"/>
      <c r="O50" s="523"/>
      <c r="P50" s="467"/>
      <c r="Q50" s="470"/>
    </row>
    <row r="51" spans="2:17" ht="17.25" customHeight="1">
      <c r="B51" s="449"/>
      <c r="C51" s="450"/>
      <c r="D51" s="451"/>
      <c r="E51" s="451"/>
      <c r="F51" s="452"/>
      <c r="G51" s="453"/>
      <c r="H51" s="524"/>
      <c r="I51" s="545"/>
      <c r="J51" s="455"/>
      <c r="K51" s="455"/>
      <c r="L51" s="455"/>
      <c r="M51" s="455"/>
      <c r="N51" s="455"/>
      <c r="O51" s="455"/>
      <c r="P51" s="457"/>
      <c r="Q51" s="469"/>
    </row>
    <row r="52" spans="2:17" ht="17.25" customHeight="1">
      <c r="B52" s="459"/>
      <c r="C52" s="460"/>
      <c r="D52" s="461"/>
      <c r="E52" s="461"/>
      <c r="F52" s="462"/>
      <c r="G52" s="463"/>
      <c r="H52" s="525"/>
      <c r="I52" s="522"/>
      <c r="J52" s="464"/>
      <c r="K52" s="523"/>
      <c r="L52" s="464"/>
      <c r="M52" s="523"/>
      <c r="N52" s="464"/>
      <c r="O52" s="523"/>
      <c r="P52" s="467"/>
      <c r="Q52" s="470"/>
    </row>
    <row r="53" spans="2:17" ht="17.25" customHeight="1">
      <c r="B53" s="449"/>
      <c r="C53" s="450"/>
      <c r="D53" s="451"/>
      <c r="E53" s="451"/>
      <c r="F53" s="452"/>
      <c r="G53" s="453"/>
      <c r="H53" s="524"/>
      <c r="I53" s="545"/>
      <c r="J53" s="455"/>
      <c r="K53" s="455"/>
      <c r="L53" s="455"/>
      <c r="M53" s="455"/>
      <c r="N53" s="455"/>
      <c r="O53" s="455"/>
      <c r="P53" s="457"/>
      <c r="Q53" s="469"/>
    </row>
    <row r="54" spans="2:17" ht="17.25" customHeight="1">
      <c r="B54" s="459"/>
      <c r="C54" s="460"/>
      <c r="D54" s="461"/>
      <c r="E54" s="461"/>
      <c r="F54" s="462"/>
      <c r="G54" s="463"/>
      <c r="H54" s="525"/>
      <c r="I54" s="522"/>
      <c r="J54" s="464"/>
      <c r="K54" s="523"/>
      <c r="L54" s="464"/>
      <c r="M54" s="523"/>
      <c r="N54" s="464"/>
      <c r="O54" s="523"/>
      <c r="P54" s="467"/>
      <c r="Q54" s="470"/>
    </row>
    <row r="55" spans="2:17" ht="17.25" customHeight="1">
      <c r="B55" s="449"/>
      <c r="C55" s="450"/>
      <c r="D55" s="451"/>
      <c r="E55" s="451"/>
      <c r="F55" s="452"/>
      <c r="G55" s="453"/>
      <c r="H55" s="524"/>
      <c r="I55" s="545"/>
      <c r="J55" s="455"/>
      <c r="K55" s="455"/>
      <c r="L55" s="455"/>
      <c r="M55" s="455"/>
      <c r="N55" s="455"/>
      <c r="O55" s="455"/>
      <c r="P55" s="457"/>
      <c r="Q55" s="469"/>
    </row>
    <row r="56" spans="2:17" ht="17.25" customHeight="1">
      <c r="B56" s="459"/>
      <c r="C56" s="460"/>
      <c r="D56" s="461"/>
      <c r="E56" s="461"/>
      <c r="F56" s="462"/>
      <c r="G56" s="463"/>
      <c r="H56" s="525"/>
      <c r="I56" s="522"/>
      <c r="J56" s="464"/>
      <c r="K56" s="523"/>
      <c r="L56" s="464"/>
      <c r="M56" s="523"/>
      <c r="N56" s="464"/>
      <c r="O56" s="523"/>
      <c r="P56" s="467"/>
      <c r="Q56" s="470"/>
    </row>
    <row r="57" spans="2:17" ht="17.25" customHeight="1">
      <c r="B57" s="449"/>
      <c r="C57" s="450"/>
      <c r="D57" s="451"/>
      <c r="E57" s="451"/>
      <c r="F57" s="452"/>
      <c r="G57" s="453"/>
      <c r="H57" s="524"/>
      <c r="I57" s="545"/>
      <c r="J57" s="455"/>
      <c r="K57" s="455"/>
      <c r="L57" s="455"/>
      <c r="M57" s="455"/>
      <c r="N57" s="455"/>
      <c r="O57" s="455"/>
      <c r="P57" s="457"/>
      <c r="Q57" s="469"/>
    </row>
    <row r="58" spans="2:17" ht="17.25" customHeight="1">
      <c r="B58" s="459"/>
      <c r="C58" s="460"/>
      <c r="D58" s="461"/>
      <c r="E58" s="461"/>
      <c r="F58" s="462"/>
      <c r="G58" s="463"/>
      <c r="H58" s="525"/>
      <c r="I58" s="522"/>
      <c r="J58" s="464"/>
      <c r="K58" s="523"/>
      <c r="L58" s="464"/>
      <c r="M58" s="523"/>
      <c r="N58" s="464"/>
      <c r="O58" s="523"/>
      <c r="P58" s="467"/>
      <c r="Q58" s="470"/>
    </row>
    <row r="59" spans="2:17" ht="17.25" customHeight="1">
      <c r="B59" s="449"/>
      <c r="C59" s="450"/>
      <c r="D59" s="451"/>
      <c r="E59" s="451"/>
      <c r="F59" s="452"/>
      <c r="G59" s="453"/>
      <c r="H59" s="524"/>
      <c r="I59" s="545"/>
      <c r="J59" s="455"/>
      <c r="K59" s="455"/>
      <c r="L59" s="455"/>
      <c r="M59" s="455"/>
      <c r="N59" s="455"/>
      <c r="O59" s="455"/>
      <c r="P59" s="457"/>
      <c r="Q59" s="469"/>
    </row>
    <row r="60" spans="2:17" ht="17.25" customHeight="1">
      <c r="B60" s="459"/>
      <c r="C60" s="460"/>
      <c r="D60" s="461"/>
      <c r="E60" s="461"/>
      <c r="F60" s="462"/>
      <c r="G60" s="463"/>
      <c r="H60" s="525"/>
      <c r="I60" s="522"/>
      <c r="J60" s="464"/>
      <c r="K60" s="523"/>
      <c r="L60" s="464"/>
      <c r="M60" s="523"/>
      <c r="N60" s="464"/>
      <c r="O60" s="523"/>
      <c r="P60" s="467"/>
      <c r="Q60" s="470"/>
    </row>
    <row r="61" spans="2:17" ht="17.25" customHeight="1">
      <c r="B61" s="449"/>
      <c r="C61" s="450"/>
      <c r="D61" s="451"/>
      <c r="E61" s="451"/>
      <c r="F61" s="452"/>
      <c r="G61" s="453"/>
      <c r="H61" s="524"/>
      <c r="I61" s="545"/>
      <c r="J61" s="455"/>
      <c r="K61" s="455"/>
      <c r="L61" s="455"/>
      <c r="M61" s="455"/>
      <c r="N61" s="455"/>
      <c r="O61" s="455"/>
      <c r="P61" s="457"/>
      <c r="Q61" s="469"/>
    </row>
    <row r="62" spans="2:17" ht="17.25" customHeight="1">
      <c r="B62" s="459"/>
      <c r="C62" s="460"/>
      <c r="D62" s="461"/>
      <c r="E62" s="461"/>
      <c r="F62" s="462"/>
      <c r="G62" s="463"/>
      <c r="H62" s="525"/>
      <c r="I62" s="522"/>
      <c r="J62" s="464"/>
      <c r="K62" s="523"/>
      <c r="L62" s="464"/>
      <c r="M62" s="523"/>
      <c r="N62" s="464"/>
      <c r="O62" s="546"/>
      <c r="P62" s="467"/>
      <c r="Q62" s="470"/>
    </row>
    <row r="63" spans="2:17" ht="17.25" customHeight="1">
      <c r="B63" s="449"/>
      <c r="C63" s="450"/>
      <c r="D63" s="451"/>
      <c r="E63" s="451"/>
      <c r="F63" s="452"/>
      <c r="G63" s="453"/>
      <c r="H63" s="524"/>
      <c r="I63" s="455" t="s">
        <v>490</v>
      </c>
      <c r="J63" s="455"/>
      <c r="K63" s="455" t="s">
        <v>490</v>
      </c>
      <c r="L63" s="455"/>
      <c r="M63" s="455" t="s">
        <v>490</v>
      </c>
      <c r="N63" s="455"/>
      <c r="O63" s="455"/>
      <c r="P63" s="478"/>
      <c r="Q63" s="469"/>
    </row>
    <row r="64" spans="2:17" ht="17.25" customHeight="1">
      <c r="B64" s="459"/>
      <c r="C64" s="460"/>
      <c r="D64" s="461"/>
      <c r="E64" s="461"/>
      <c r="F64" s="547" t="s">
        <v>491</v>
      </c>
      <c r="G64" s="463"/>
      <c r="H64" s="525"/>
      <c r="I64" s="543">
        <f>SUM(I47:I62)</f>
        <v>621000</v>
      </c>
      <c r="J64" s="464"/>
      <c r="K64" s="464">
        <f>SUM(K47:K62)</f>
        <v>684600</v>
      </c>
      <c r="L64" s="464"/>
      <c r="M64" s="464">
        <f>SUM(M47:M62)</f>
        <v>621400</v>
      </c>
      <c r="N64" s="464"/>
      <c r="O64" s="464"/>
      <c r="P64" s="467"/>
      <c r="Q64" s="470"/>
    </row>
    <row r="65" spans="2:17" ht="17.25" customHeight="1">
      <c r="B65" s="449" t="s">
        <v>492</v>
      </c>
      <c r="C65" s="450"/>
      <c r="D65" s="451"/>
      <c r="E65" s="451"/>
      <c r="F65" s="452"/>
      <c r="G65" s="453"/>
      <c r="H65" s="455"/>
      <c r="I65" s="545"/>
      <c r="J65" s="455"/>
      <c r="K65" s="455"/>
      <c r="L65" s="524"/>
      <c r="M65" s="455"/>
      <c r="N65" s="455"/>
      <c r="O65" s="455"/>
      <c r="P65" s="457"/>
      <c r="Q65" s="469"/>
    </row>
    <row r="66" spans="2:17" ht="17.25" customHeight="1">
      <c r="B66" s="459" t="s">
        <v>493</v>
      </c>
      <c r="C66" s="460"/>
      <c r="D66" s="461"/>
      <c r="E66" s="461"/>
      <c r="F66" s="462"/>
      <c r="G66" s="463">
        <v>0</v>
      </c>
      <c r="H66" s="464">
        <v>27000</v>
      </c>
      <c r="I66" s="522">
        <f>H66*G66</f>
        <v>0</v>
      </c>
      <c r="J66" s="464">
        <v>9500</v>
      </c>
      <c r="K66" s="523">
        <f>J66*G66</f>
        <v>0</v>
      </c>
      <c r="L66" s="525">
        <v>20000</v>
      </c>
      <c r="M66" s="523">
        <f>L66*G66</f>
        <v>0</v>
      </c>
      <c r="N66" s="464"/>
      <c r="O66" s="523"/>
      <c r="P66" s="467">
        <f>MIN(I66,K66,M66)</f>
        <v>0</v>
      </c>
      <c r="Q66" s="470"/>
    </row>
    <row r="67" spans="2:17" ht="17.25" customHeight="1">
      <c r="B67" s="449" t="s">
        <v>492</v>
      </c>
      <c r="C67" s="450"/>
      <c r="D67" s="451"/>
      <c r="E67" s="451"/>
      <c r="F67" s="452"/>
      <c r="G67" s="453"/>
      <c r="H67" s="455"/>
      <c r="I67" s="455"/>
      <c r="J67" s="455"/>
      <c r="K67" s="455"/>
      <c r="L67" s="524"/>
      <c r="M67" s="455"/>
      <c r="N67" s="455"/>
      <c r="O67" s="455"/>
      <c r="P67" s="457"/>
      <c r="Q67" s="469"/>
    </row>
    <row r="68" spans="2:17" ht="17.25" customHeight="1">
      <c r="B68" s="459" t="s">
        <v>494</v>
      </c>
      <c r="C68" s="460"/>
      <c r="D68" s="461"/>
      <c r="E68" s="461"/>
      <c r="F68" s="462"/>
      <c r="G68" s="463">
        <v>1</v>
      </c>
      <c r="H68" s="464">
        <v>17000</v>
      </c>
      <c r="I68" s="522">
        <f>H68*G68</f>
        <v>17000</v>
      </c>
      <c r="J68" s="464">
        <v>14600</v>
      </c>
      <c r="K68" s="523">
        <f>J68*G68</f>
        <v>14600</v>
      </c>
      <c r="L68" s="525">
        <v>13000</v>
      </c>
      <c r="M68" s="523">
        <f>L68*G68</f>
        <v>13000</v>
      </c>
      <c r="N68" s="464"/>
      <c r="O68" s="523"/>
      <c r="P68" s="467">
        <f>MIN(I68,K68,M68)</f>
        <v>13000</v>
      </c>
      <c r="Q68" s="470"/>
    </row>
    <row r="69" spans="2:17" ht="17.25" customHeight="1">
      <c r="B69" s="449"/>
      <c r="C69" s="450"/>
      <c r="D69" s="451"/>
      <c r="E69" s="451"/>
      <c r="F69" s="548" t="s">
        <v>495</v>
      </c>
      <c r="G69" s="453"/>
      <c r="H69" s="524"/>
      <c r="I69" s="455" t="s">
        <v>496</v>
      </c>
      <c r="J69" s="455"/>
      <c r="K69" s="520" t="s">
        <v>496</v>
      </c>
      <c r="L69" s="455"/>
      <c r="M69" s="520" t="s">
        <v>496</v>
      </c>
      <c r="N69" s="455"/>
      <c r="O69" s="520"/>
      <c r="P69" s="478"/>
      <c r="Q69" s="469"/>
    </row>
    <row r="70" spans="2:17" ht="17.25" customHeight="1">
      <c r="B70" s="459"/>
      <c r="C70" s="460"/>
      <c r="D70" s="461"/>
      <c r="E70" s="461"/>
      <c r="F70" s="462"/>
      <c r="G70" s="463"/>
      <c r="H70" s="464"/>
      <c r="I70" s="543">
        <f>SUM(I66:I68)</f>
        <v>17000</v>
      </c>
      <c r="J70" s="464"/>
      <c r="K70" s="473">
        <f>SUM(K66:K68)</f>
        <v>14600</v>
      </c>
      <c r="L70" s="464"/>
      <c r="M70" s="473">
        <f>SUM(M66:M68)</f>
        <v>13000</v>
      </c>
      <c r="N70" s="464"/>
      <c r="O70" s="473"/>
      <c r="P70" s="467"/>
      <c r="Q70" s="470"/>
    </row>
    <row r="71" spans="2:17" ht="17.25" customHeight="1">
      <c r="B71" s="449"/>
      <c r="C71" s="450"/>
      <c r="D71" s="451"/>
      <c r="E71" s="451"/>
      <c r="F71" s="452"/>
      <c r="G71" s="453"/>
      <c r="H71" s="524"/>
      <c r="I71" s="455"/>
      <c r="J71" s="455"/>
      <c r="K71" s="455"/>
      <c r="L71" s="455"/>
      <c r="M71" s="455"/>
      <c r="N71" s="455"/>
      <c r="O71" s="455"/>
      <c r="P71" s="453"/>
      <c r="Q71" s="469"/>
    </row>
    <row r="72" spans="2:17" ht="17.25" customHeight="1">
      <c r="B72" s="459"/>
      <c r="C72" s="460"/>
      <c r="D72" s="461"/>
      <c r="E72" s="461"/>
      <c r="F72" s="462"/>
      <c r="G72" s="463"/>
      <c r="H72" s="525"/>
      <c r="I72" s="464"/>
      <c r="J72" s="464"/>
      <c r="K72" s="464"/>
      <c r="L72" s="464"/>
      <c r="M72" s="464"/>
      <c r="N72" s="464"/>
      <c r="O72" s="464"/>
      <c r="P72" s="467"/>
      <c r="Q72" s="470"/>
    </row>
    <row r="73" spans="2:17" ht="17.25" customHeight="1">
      <c r="B73" s="449"/>
      <c r="C73" s="450"/>
      <c r="D73" s="451"/>
      <c r="E73" s="451"/>
      <c r="F73" s="452"/>
      <c r="G73" s="453"/>
      <c r="H73" s="524"/>
      <c r="I73" s="455"/>
      <c r="J73" s="455"/>
      <c r="K73" s="455"/>
      <c r="L73" s="455"/>
      <c r="M73" s="455"/>
      <c r="N73" s="455"/>
      <c r="O73" s="455"/>
      <c r="P73" s="453"/>
      <c r="Q73" s="469"/>
    </row>
    <row r="74" spans="2:17" ht="17.25" customHeight="1">
      <c r="B74" s="459"/>
      <c r="C74" s="460"/>
      <c r="D74" s="461"/>
      <c r="E74" s="461"/>
      <c r="F74" s="462"/>
      <c r="G74" s="463"/>
      <c r="H74" s="525"/>
      <c r="I74" s="464"/>
      <c r="J74" s="464"/>
      <c r="K74" s="464"/>
      <c r="L74" s="464"/>
      <c r="M74" s="464"/>
      <c r="N74" s="464"/>
      <c r="O74" s="464"/>
      <c r="P74" s="467"/>
      <c r="Q74" s="470"/>
    </row>
    <row r="75" spans="2:17" ht="17.25" customHeight="1">
      <c r="B75" s="526"/>
      <c r="C75" s="501"/>
      <c r="D75" s="501"/>
      <c r="E75" s="501"/>
      <c r="F75" s="527"/>
      <c r="G75" s="453"/>
      <c r="H75" s="524"/>
      <c r="I75" s="549" t="s">
        <v>487</v>
      </c>
      <c r="J75" s="455"/>
      <c r="K75" s="528"/>
      <c r="L75" s="455"/>
      <c r="M75" s="549"/>
      <c r="N75" s="455"/>
      <c r="O75" s="549"/>
      <c r="P75" s="478" t="s">
        <v>481</v>
      </c>
      <c r="Q75" s="458" t="s">
        <v>482</v>
      </c>
    </row>
    <row r="76" spans="2:17" ht="17.25" customHeight="1">
      <c r="B76" s="529"/>
      <c r="C76" s="504"/>
      <c r="D76" s="504"/>
      <c r="E76" s="504"/>
      <c r="F76" s="530" t="s">
        <v>497</v>
      </c>
      <c r="G76" s="463"/>
      <c r="H76" s="525"/>
      <c r="I76" s="543">
        <f>I64+I70</f>
        <v>638000</v>
      </c>
      <c r="J76" s="464"/>
      <c r="K76" s="464">
        <f>K64+K70</f>
        <v>699200</v>
      </c>
      <c r="L76" s="464"/>
      <c r="M76" s="464">
        <f>M64+M70</f>
        <v>634400</v>
      </c>
      <c r="N76" s="464"/>
      <c r="O76" s="464"/>
      <c r="P76" s="532">
        <f>SUM(P47:P74)</f>
        <v>634000</v>
      </c>
      <c r="Q76" s="497">
        <f>P76-I76</f>
        <v>-4000</v>
      </c>
    </row>
    <row r="77" spans="2:17" ht="17.25" customHeight="1">
      <c r="B77" s="449"/>
      <c r="C77" s="506"/>
      <c r="D77" s="506"/>
      <c r="E77" s="506"/>
      <c r="F77" s="502"/>
      <c r="G77" s="453"/>
      <c r="H77" s="507"/>
      <c r="I77" s="503"/>
      <c r="J77" s="503"/>
      <c r="K77" s="503"/>
      <c r="L77" s="474"/>
      <c r="M77" s="474"/>
      <c r="N77" s="477"/>
      <c r="O77" s="472"/>
      <c r="P77" s="457"/>
      <c r="Q77" s="469"/>
    </row>
    <row r="78" spans="2:17" ht="17.25" customHeight="1">
      <c r="B78" s="459"/>
      <c r="C78" s="508"/>
      <c r="D78" s="508"/>
      <c r="E78" s="508"/>
      <c r="F78" s="505"/>
      <c r="G78" s="463"/>
      <c r="H78" s="498"/>
      <c r="I78" s="499"/>
      <c r="J78" s="499"/>
      <c r="K78" s="499"/>
      <c r="L78" s="465"/>
      <c r="M78" s="465"/>
      <c r="N78" s="475"/>
      <c r="O78" s="466"/>
      <c r="P78" s="467"/>
      <c r="Q78" s="470"/>
    </row>
    <row r="79" spans="2:17" ht="17.25" customHeight="1">
      <c r="B79" s="449"/>
      <c r="C79" s="501"/>
      <c r="D79" s="501"/>
      <c r="E79" s="501"/>
      <c r="F79" s="502"/>
      <c r="G79" s="453"/>
      <c r="H79" s="509"/>
      <c r="I79" s="510"/>
      <c r="J79" s="510"/>
      <c r="K79" s="510"/>
      <c r="L79" s="477"/>
      <c r="M79" s="474"/>
      <c r="N79" s="474"/>
      <c r="O79" s="472"/>
      <c r="P79" s="500"/>
      <c r="Q79" s="469"/>
    </row>
    <row r="80" spans="2:17" ht="17.25" customHeight="1" thickBot="1">
      <c r="B80" s="484"/>
      <c r="C80" s="511"/>
      <c r="D80" s="511"/>
      <c r="E80" s="512"/>
      <c r="F80" s="513"/>
      <c r="G80" s="488"/>
      <c r="H80" s="514"/>
      <c r="I80" s="515"/>
      <c r="J80" s="515"/>
      <c r="K80" s="515"/>
      <c r="L80" s="491"/>
      <c r="M80" s="516"/>
      <c r="N80" s="491"/>
      <c r="O80" s="517"/>
      <c r="P80" s="493"/>
      <c r="Q80" s="518"/>
    </row>
    <row r="81" spans="1:17" ht="17.25" customHeight="1" thickBot="1">
      <c r="B81" s="1" t="s">
        <v>471</v>
      </c>
      <c r="E81" s="10"/>
      <c r="F81" s="1"/>
      <c r="G81" s="1"/>
      <c r="H81" s="1"/>
    </row>
    <row r="82" spans="1:17" ht="45" customHeight="1">
      <c r="A82" s="10">
        <f>A42+1</f>
        <v>3</v>
      </c>
      <c r="B82" s="420" t="str">
        <f>$B$1</f>
        <v>機器比較表</v>
      </c>
      <c r="C82" s="421"/>
      <c r="D82" s="421"/>
      <c r="E82" s="421"/>
      <c r="F82" s="519"/>
      <c r="G82" s="421"/>
      <c r="H82" s="421"/>
      <c r="I82" s="421" t="str">
        <f>I2</f>
        <v>沖縄県立芸術大学美術棟空調設備改修工事</v>
      </c>
      <c r="J82" s="421"/>
      <c r="K82" s="421"/>
      <c r="L82" s="421"/>
      <c r="M82" s="421"/>
      <c r="N82" s="421"/>
      <c r="O82" s="421"/>
      <c r="P82" s="422" t="s">
        <v>480</v>
      </c>
      <c r="Q82" s="423">
        <f>Q42+1</f>
        <v>3</v>
      </c>
    </row>
    <row r="83" spans="1:17" ht="17.25" customHeight="1">
      <c r="B83" s="424"/>
      <c r="C83" s="425"/>
      <c r="D83" s="425"/>
      <c r="E83" s="425"/>
      <c r="F83" s="426"/>
      <c r="G83" s="426"/>
      <c r="H83" s="427"/>
      <c r="I83" s="428"/>
      <c r="J83" s="428"/>
      <c r="K83" s="428"/>
      <c r="L83" s="428"/>
      <c r="M83" s="428"/>
      <c r="N83" s="428"/>
      <c r="O83" s="425"/>
      <c r="P83" s="429"/>
      <c r="Q83" s="430"/>
    </row>
    <row r="84" spans="1:17" ht="17.25" customHeight="1">
      <c r="B84" s="431"/>
      <c r="C84" s="432"/>
      <c r="E84" s="2"/>
      <c r="F84" s="433"/>
      <c r="G84" s="434"/>
      <c r="H84" s="435"/>
      <c r="I84" s="436"/>
      <c r="J84" s="436"/>
      <c r="K84" s="436"/>
      <c r="L84" s="436"/>
      <c r="M84" s="436"/>
      <c r="N84" s="436"/>
      <c r="O84" s="2"/>
      <c r="P84" s="433"/>
      <c r="Q84" s="437"/>
    </row>
    <row r="85" spans="1:17" ht="17.25" customHeight="1">
      <c r="B85" s="431"/>
      <c r="C85" s="1600" t="s">
        <v>473</v>
      </c>
      <c r="D85" s="1600"/>
      <c r="F85" s="433" t="s">
        <v>474</v>
      </c>
      <c r="G85" s="433" t="s">
        <v>475</v>
      </c>
      <c r="H85" s="438"/>
      <c r="I85" s="439"/>
      <c r="J85" s="439"/>
      <c r="K85" s="439"/>
      <c r="L85" s="439"/>
      <c r="M85" s="439"/>
      <c r="N85" s="439"/>
      <c r="P85" s="433"/>
      <c r="Q85" s="440" t="s">
        <v>476</v>
      </c>
    </row>
    <row r="86" spans="1:17" ht="17.25" customHeight="1" thickBot="1">
      <c r="B86" s="441"/>
      <c r="C86" s="442"/>
      <c r="D86" s="443"/>
      <c r="E86" s="443"/>
      <c r="F86" s="447"/>
      <c r="G86" s="444"/>
      <c r="H86" s="1604" t="s">
        <v>498</v>
      </c>
      <c r="I86" s="1602"/>
      <c r="J86" s="1601" t="s">
        <v>477</v>
      </c>
      <c r="K86" s="1602"/>
      <c r="L86" s="1601" t="s">
        <v>315</v>
      </c>
      <c r="M86" s="1602"/>
      <c r="N86" s="445"/>
      <c r="O86" s="446"/>
      <c r="P86" s="447" t="s">
        <v>478</v>
      </c>
      <c r="Q86" s="448"/>
    </row>
    <row r="87" spans="1:17" ht="17.25" customHeight="1" thickTop="1">
      <c r="B87" s="449" t="str">
        <f>空･換集計拾書!C17</f>
        <v xml:space="preserve"> ACP-3</v>
      </c>
      <c r="C87" s="450"/>
      <c r="D87" s="451"/>
      <c r="E87" s="451"/>
      <c r="F87" s="452" t="str">
        <f>空･換集計拾書!D17</f>
        <v xml:space="preserve"> 室外ﾕﾆｯﾄ</v>
      </c>
      <c r="G87" s="453"/>
      <c r="H87" s="521" t="s">
        <v>488</v>
      </c>
      <c r="I87" s="541" t="s">
        <v>489</v>
      </c>
      <c r="J87" s="455" t="s">
        <v>488</v>
      </c>
      <c r="K87" s="542" t="s">
        <v>489</v>
      </c>
      <c r="L87" s="455" t="s">
        <v>488</v>
      </c>
      <c r="M87" s="542" t="s">
        <v>489</v>
      </c>
      <c r="N87" s="455"/>
      <c r="O87" s="542"/>
      <c r="P87" s="457"/>
      <c r="Q87" s="458"/>
    </row>
    <row r="88" spans="1:17" ht="17.25" customHeight="1">
      <c r="B88" s="459" t="str">
        <f>空･換集計拾書!C18</f>
        <v xml:space="preserve"> 空冷式ﾊﾟｯｹｰｼﾞ</v>
      </c>
      <c r="C88" s="460"/>
      <c r="D88" s="461"/>
      <c r="E88" s="461"/>
      <c r="F88" s="462" t="str">
        <f>空･換集計拾書!D18</f>
        <v xml:space="preserve"> 冷房能力： 2.5kW(0.5～3.6)kW</v>
      </c>
      <c r="G88" s="463">
        <f>空･換集計拾書!S17</f>
        <v>3</v>
      </c>
      <c r="H88" s="570">
        <v>451000</v>
      </c>
      <c r="I88" s="522">
        <f>H88*G88</f>
        <v>1353000</v>
      </c>
      <c r="J88" s="464">
        <v>455500</v>
      </c>
      <c r="K88" s="523">
        <f>J88*G88</f>
        <v>1366500</v>
      </c>
      <c r="L88" s="464">
        <v>488400</v>
      </c>
      <c r="M88" s="523">
        <f>L88*G88</f>
        <v>1465200</v>
      </c>
      <c r="N88" s="464"/>
      <c r="O88" s="523"/>
      <c r="P88" s="467">
        <f>MIN(I88,K88,M88)</f>
        <v>1353000</v>
      </c>
      <c r="Q88" s="468"/>
    </row>
    <row r="89" spans="1:17" ht="17.25" customHeight="1">
      <c r="B89" s="449"/>
      <c r="C89" s="450"/>
      <c r="D89" s="451"/>
      <c r="E89" s="451"/>
      <c r="F89" s="452"/>
      <c r="G89" s="453"/>
      <c r="H89" s="521"/>
      <c r="I89" s="545"/>
      <c r="J89" s="455"/>
      <c r="K89" s="455"/>
      <c r="L89" s="455"/>
      <c r="M89" s="455"/>
      <c r="N89" s="455"/>
      <c r="O89" s="455"/>
      <c r="P89" s="457"/>
      <c r="Q89" s="469"/>
    </row>
    <row r="90" spans="1:17" ht="17.25" customHeight="1">
      <c r="B90" s="459"/>
      <c r="C90" s="460"/>
      <c r="D90" s="461"/>
      <c r="E90" s="461"/>
      <c r="F90" s="462"/>
      <c r="G90" s="463"/>
      <c r="H90" s="522"/>
      <c r="I90" s="522"/>
      <c r="J90" s="464"/>
      <c r="K90" s="523"/>
      <c r="L90" s="464"/>
      <c r="M90" s="523"/>
      <c r="N90" s="464"/>
      <c r="O90" s="523"/>
      <c r="P90" s="467"/>
      <c r="Q90" s="470"/>
    </row>
    <row r="91" spans="1:17" ht="17.25" customHeight="1">
      <c r="B91" s="449"/>
      <c r="C91" s="450"/>
      <c r="D91" s="451"/>
      <c r="E91" s="451"/>
      <c r="F91" s="452"/>
      <c r="G91" s="453"/>
      <c r="H91" s="524"/>
      <c r="I91" s="545"/>
      <c r="J91" s="455"/>
      <c r="K91" s="455"/>
      <c r="L91" s="455"/>
      <c r="M91" s="455"/>
      <c r="N91" s="455"/>
      <c r="O91" s="455"/>
      <c r="P91" s="457"/>
      <c r="Q91" s="469"/>
    </row>
    <row r="92" spans="1:17" ht="17.25" customHeight="1">
      <c r="B92" s="459"/>
      <c r="C92" s="460"/>
      <c r="D92" s="461"/>
      <c r="E92" s="461"/>
      <c r="F92" s="462"/>
      <c r="G92" s="463"/>
      <c r="H92" s="525"/>
      <c r="I92" s="522"/>
      <c r="J92" s="464"/>
      <c r="K92" s="523"/>
      <c r="L92" s="464"/>
      <c r="M92" s="523"/>
      <c r="N92" s="464"/>
      <c r="O92" s="523"/>
      <c r="P92" s="467"/>
      <c r="Q92" s="470"/>
    </row>
    <row r="93" spans="1:17" ht="17.25" customHeight="1">
      <c r="B93" s="449"/>
      <c r="C93" s="450"/>
      <c r="D93" s="451"/>
      <c r="E93" s="451"/>
      <c r="F93" s="452"/>
      <c r="G93" s="453"/>
      <c r="H93" s="524"/>
      <c r="I93" s="545"/>
      <c r="J93" s="455"/>
      <c r="K93" s="455"/>
      <c r="L93" s="455"/>
      <c r="M93" s="455"/>
      <c r="N93" s="455"/>
      <c r="O93" s="455"/>
      <c r="P93" s="457"/>
      <c r="Q93" s="469"/>
    </row>
    <row r="94" spans="1:17" ht="17.25" customHeight="1">
      <c r="B94" s="459"/>
      <c r="C94" s="460"/>
      <c r="D94" s="461"/>
      <c r="E94" s="461"/>
      <c r="F94" s="462"/>
      <c r="G94" s="463"/>
      <c r="H94" s="525"/>
      <c r="I94" s="522"/>
      <c r="J94" s="464"/>
      <c r="K94" s="523"/>
      <c r="L94" s="464"/>
      <c r="M94" s="523"/>
      <c r="N94" s="464"/>
      <c r="O94" s="523"/>
      <c r="P94" s="467"/>
      <c r="Q94" s="470"/>
    </row>
    <row r="95" spans="1:17" ht="17.25" customHeight="1">
      <c r="B95" s="449"/>
      <c r="C95" s="450"/>
      <c r="D95" s="451"/>
      <c r="E95" s="451"/>
      <c r="F95" s="452"/>
      <c r="G95" s="453"/>
      <c r="H95" s="524"/>
      <c r="I95" s="545"/>
      <c r="J95" s="455"/>
      <c r="K95" s="455"/>
      <c r="L95" s="455"/>
      <c r="M95" s="455"/>
      <c r="N95" s="455"/>
      <c r="O95" s="455"/>
      <c r="P95" s="457"/>
      <c r="Q95" s="469"/>
    </row>
    <row r="96" spans="1:17" ht="17.25" customHeight="1">
      <c r="B96" s="459"/>
      <c r="C96" s="460"/>
      <c r="D96" s="461"/>
      <c r="E96" s="461"/>
      <c r="F96" s="462"/>
      <c r="G96" s="463"/>
      <c r="H96" s="525"/>
      <c r="I96" s="522"/>
      <c r="J96" s="464"/>
      <c r="K96" s="523"/>
      <c r="L96" s="464"/>
      <c r="M96" s="523"/>
      <c r="N96" s="464"/>
      <c r="O96" s="523"/>
      <c r="P96" s="467"/>
      <c r="Q96" s="470"/>
    </row>
    <row r="97" spans="2:17" ht="17.25" customHeight="1">
      <c r="B97" s="449"/>
      <c r="C97" s="450"/>
      <c r="D97" s="451"/>
      <c r="E97" s="451"/>
      <c r="F97" s="452"/>
      <c r="G97" s="453"/>
      <c r="H97" s="524"/>
      <c r="I97" s="545"/>
      <c r="J97" s="455"/>
      <c r="K97" s="455"/>
      <c r="L97" s="455"/>
      <c r="M97" s="455"/>
      <c r="N97" s="455"/>
      <c r="O97" s="455"/>
      <c r="P97" s="457"/>
      <c r="Q97" s="469"/>
    </row>
    <row r="98" spans="2:17" ht="17.25" customHeight="1">
      <c r="B98" s="459"/>
      <c r="C98" s="460"/>
      <c r="D98" s="461"/>
      <c r="E98" s="461"/>
      <c r="F98" s="462"/>
      <c r="G98" s="463"/>
      <c r="H98" s="525"/>
      <c r="I98" s="522"/>
      <c r="J98" s="464"/>
      <c r="K98" s="523"/>
      <c r="L98" s="464"/>
      <c r="M98" s="523"/>
      <c r="N98" s="464"/>
      <c r="O98" s="523"/>
      <c r="P98" s="467"/>
      <c r="Q98" s="470"/>
    </row>
    <row r="99" spans="2:17" ht="17.25" customHeight="1">
      <c r="B99" s="449"/>
      <c r="C99" s="450"/>
      <c r="D99" s="451"/>
      <c r="E99" s="451"/>
      <c r="F99" s="452"/>
      <c r="G99" s="453"/>
      <c r="H99" s="524"/>
      <c r="I99" s="545"/>
      <c r="J99" s="455"/>
      <c r="K99" s="455"/>
      <c r="L99" s="455"/>
      <c r="M99" s="455"/>
      <c r="N99" s="455"/>
      <c r="O99" s="455"/>
      <c r="P99" s="457"/>
      <c r="Q99" s="469"/>
    </row>
    <row r="100" spans="2:17" ht="17.25" customHeight="1">
      <c r="B100" s="459"/>
      <c r="C100" s="460"/>
      <c r="D100" s="461"/>
      <c r="E100" s="461"/>
      <c r="F100" s="462"/>
      <c r="G100" s="463"/>
      <c r="H100" s="525"/>
      <c r="I100" s="522"/>
      <c r="J100" s="464"/>
      <c r="K100" s="523"/>
      <c r="L100" s="464"/>
      <c r="M100" s="523"/>
      <c r="N100" s="464"/>
      <c r="O100" s="523"/>
      <c r="P100" s="467"/>
      <c r="Q100" s="470"/>
    </row>
    <row r="101" spans="2:17" ht="17.25" customHeight="1">
      <c r="B101" s="449"/>
      <c r="C101" s="450"/>
      <c r="D101" s="451"/>
      <c r="E101" s="451"/>
      <c r="F101" s="452"/>
      <c r="G101" s="453"/>
      <c r="H101" s="524"/>
      <c r="I101" s="545"/>
      <c r="J101" s="455"/>
      <c r="K101" s="455"/>
      <c r="L101" s="455"/>
      <c r="M101" s="455"/>
      <c r="N101" s="455"/>
      <c r="O101" s="455"/>
      <c r="P101" s="457"/>
      <c r="Q101" s="469"/>
    </row>
    <row r="102" spans="2:17" ht="17.25" customHeight="1">
      <c r="B102" s="459"/>
      <c r="C102" s="460"/>
      <c r="D102" s="461"/>
      <c r="E102" s="461"/>
      <c r="F102" s="462"/>
      <c r="G102" s="463"/>
      <c r="H102" s="525"/>
      <c r="I102" s="522"/>
      <c r="J102" s="464"/>
      <c r="K102" s="523"/>
      <c r="L102" s="464"/>
      <c r="M102" s="523"/>
      <c r="N102" s="464"/>
      <c r="O102" s="546"/>
      <c r="P102" s="467"/>
      <c r="Q102" s="470"/>
    </row>
    <row r="103" spans="2:17" ht="17.25" customHeight="1">
      <c r="B103" s="449"/>
      <c r="C103" s="450"/>
      <c r="D103" s="451"/>
      <c r="E103" s="451"/>
      <c r="F103" s="452"/>
      <c r="G103" s="453"/>
      <c r="H103" s="524"/>
      <c r="I103" s="455" t="s">
        <v>490</v>
      </c>
      <c r="J103" s="455"/>
      <c r="K103" s="455" t="s">
        <v>490</v>
      </c>
      <c r="L103" s="455"/>
      <c r="M103" s="455" t="s">
        <v>490</v>
      </c>
      <c r="N103" s="455"/>
      <c r="O103" s="455"/>
      <c r="P103" s="478"/>
      <c r="Q103" s="469"/>
    </row>
    <row r="104" spans="2:17" ht="17.25" customHeight="1">
      <c r="B104" s="459"/>
      <c r="C104" s="460"/>
      <c r="D104" s="461"/>
      <c r="E104" s="461"/>
      <c r="F104" s="547" t="s">
        <v>491</v>
      </c>
      <c r="G104" s="463"/>
      <c r="H104" s="525"/>
      <c r="I104" s="543">
        <f>SUM(I87:I102)</f>
        <v>1353000</v>
      </c>
      <c r="J104" s="464"/>
      <c r="K104" s="464">
        <f>SUM(K87:K102)</f>
        <v>1366500</v>
      </c>
      <c r="L104" s="464"/>
      <c r="M104" s="464">
        <f>SUM(M87:M102)</f>
        <v>1465200</v>
      </c>
      <c r="N104" s="464"/>
      <c r="O104" s="464"/>
      <c r="P104" s="467"/>
      <c r="Q104" s="470"/>
    </row>
    <row r="105" spans="2:17" ht="17.25" customHeight="1">
      <c r="B105" s="449" t="s">
        <v>492</v>
      </c>
      <c r="C105" s="450"/>
      <c r="D105" s="451"/>
      <c r="E105" s="451"/>
      <c r="F105" s="452"/>
      <c r="G105" s="453"/>
      <c r="H105" s="455"/>
      <c r="I105" s="545"/>
      <c r="J105" s="455"/>
      <c r="K105" s="455"/>
      <c r="L105" s="524"/>
      <c r="M105" s="455"/>
      <c r="N105" s="455"/>
      <c r="O105" s="455"/>
      <c r="P105" s="457"/>
      <c r="Q105" s="469"/>
    </row>
    <row r="106" spans="2:17" ht="17.25" customHeight="1">
      <c r="B106" s="459" t="s">
        <v>493</v>
      </c>
      <c r="C106" s="460"/>
      <c r="D106" s="461"/>
      <c r="E106" s="461"/>
      <c r="F106" s="462"/>
      <c r="G106" s="463">
        <v>0</v>
      </c>
      <c r="H106" s="464">
        <v>27000</v>
      </c>
      <c r="I106" s="522">
        <f>H106*G106</f>
        <v>0</v>
      </c>
      <c r="J106" s="464">
        <v>9500</v>
      </c>
      <c r="K106" s="523">
        <f>J106*G106</f>
        <v>0</v>
      </c>
      <c r="L106" s="525">
        <v>20000</v>
      </c>
      <c r="M106" s="523">
        <f>L106*G106</f>
        <v>0</v>
      </c>
      <c r="N106" s="464"/>
      <c r="O106" s="523"/>
      <c r="P106" s="467">
        <f>MIN(I106,K106,M106)</f>
        <v>0</v>
      </c>
      <c r="Q106" s="470"/>
    </row>
    <row r="107" spans="2:17" ht="17.25" customHeight="1">
      <c r="B107" s="449" t="s">
        <v>492</v>
      </c>
      <c r="C107" s="450"/>
      <c r="D107" s="451"/>
      <c r="E107" s="451"/>
      <c r="F107" s="452"/>
      <c r="G107" s="453"/>
      <c r="H107" s="455"/>
      <c r="I107" s="455"/>
      <c r="J107" s="455"/>
      <c r="K107" s="455"/>
      <c r="L107" s="524"/>
      <c r="M107" s="455"/>
      <c r="N107" s="455"/>
      <c r="O107" s="455"/>
      <c r="P107" s="457"/>
      <c r="Q107" s="469"/>
    </row>
    <row r="108" spans="2:17" ht="17.25" customHeight="1">
      <c r="B108" s="459" t="s">
        <v>494</v>
      </c>
      <c r="C108" s="460"/>
      <c r="D108" s="461"/>
      <c r="E108" s="461"/>
      <c r="F108" s="462"/>
      <c r="G108" s="463">
        <v>1</v>
      </c>
      <c r="H108" s="464">
        <v>17000</v>
      </c>
      <c r="I108" s="522">
        <f>H108*G108</f>
        <v>17000</v>
      </c>
      <c r="J108" s="464">
        <v>14600</v>
      </c>
      <c r="K108" s="523">
        <f>J108*G108</f>
        <v>14600</v>
      </c>
      <c r="L108" s="525">
        <v>13000</v>
      </c>
      <c r="M108" s="523">
        <f>L108*G108</f>
        <v>13000</v>
      </c>
      <c r="N108" s="464"/>
      <c r="O108" s="523"/>
      <c r="P108" s="467">
        <f>MIN(I108,K108,M108)</f>
        <v>13000</v>
      </c>
      <c r="Q108" s="470"/>
    </row>
    <row r="109" spans="2:17" ht="17.25" customHeight="1">
      <c r="B109" s="449"/>
      <c r="C109" s="450"/>
      <c r="D109" s="451"/>
      <c r="E109" s="451"/>
      <c r="F109" s="548" t="s">
        <v>495</v>
      </c>
      <c r="G109" s="453"/>
      <c r="H109" s="524"/>
      <c r="I109" s="455" t="s">
        <v>496</v>
      </c>
      <c r="J109" s="455"/>
      <c r="K109" s="520" t="s">
        <v>496</v>
      </c>
      <c r="L109" s="455"/>
      <c r="M109" s="520" t="s">
        <v>496</v>
      </c>
      <c r="N109" s="455"/>
      <c r="O109" s="520"/>
      <c r="P109" s="478"/>
      <c r="Q109" s="469"/>
    </row>
    <row r="110" spans="2:17" ht="17.25" customHeight="1">
      <c r="B110" s="459"/>
      <c r="C110" s="460"/>
      <c r="D110" s="461"/>
      <c r="E110" s="461"/>
      <c r="F110" s="462"/>
      <c r="G110" s="463"/>
      <c r="H110" s="464"/>
      <c r="I110" s="543">
        <f>SUM(I106:I108)</f>
        <v>17000</v>
      </c>
      <c r="J110" s="464"/>
      <c r="K110" s="473">
        <f>SUM(K106:K108)</f>
        <v>14600</v>
      </c>
      <c r="L110" s="464"/>
      <c r="M110" s="473">
        <f>SUM(M106:M108)</f>
        <v>13000</v>
      </c>
      <c r="N110" s="464"/>
      <c r="O110" s="473"/>
      <c r="P110" s="467"/>
      <c r="Q110" s="470"/>
    </row>
    <row r="111" spans="2:17" ht="17.25" customHeight="1">
      <c r="B111" s="449"/>
      <c r="C111" s="450"/>
      <c r="D111" s="451"/>
      <c r="E111" s="451"/>
      <c r="F111" s="452"/>
      <c r="G111" s="453"/>
      <c r="H111" s="524"/>
      <c r="I111" s="455"/>
      <c r="J111" s="455"/>
      <c r="K111" s="455"/>
      <c r="L111" s="455"/>
      <c r="M111" s="455"/>
      <c r="N111" s="455"/>
      <c r="O111" s="455"/>
      <c r="P111" s="453"/>
      <c r="Q111" s="469"/>
    </row>
    <row r="112" spans="2:17" ht="17.25" customHeight="1">
      <c r="B112" s="459"/>
      <c r="C112" s="460"/>
      <c r="D112" s="461"/>
      <c r="E112" s="461"/>
      <c r="F112" s="462"/>
      <c r="G112" s="463"/>
      <c r="H112" s="525"/>
      <c r="I112" s="464"/>
      <c r="J112" s="464"/>
      <c r="K112" s="464"/>
      <c r="L112" s="464"/>
      <c r="M112" s="464"/>
      <c r="N112" s="464"/>
      <c r="O112" s="464"/>
      <c r="P112" s="467"/>
      <c r="Q112" s="470"/>
    </row>
    <row r="113" spans="1:17" ht="17.25" customHeight="1">
      <c r="B113" s="449"/>
      <c r="C113" s="450"/>
      <c r="D113" s="451"/>
      <c r="E113" s="451"/>
      <c r="F113" s="452"/>
      <c r="G113" s="453"/>
      <c r="H113" s="524"/>
      <c r="I113" s="455"/>
      <c r="J113" s="455"/>
      <c r="K113" s="455"/>
      <c r="L113" s="455"/>
      <c r="M113" s="455"/>
      <c r="N113" s="455"/>
      <c r="O113" s="455"/>
      <c r="P113" s="453"/>
      <c r="Q113" s="469"/>
    </row>
    <row r="114" spans="1:17" ht="17.25" customHeight="1">
      <c r="B114" s="459"/>
      <c r="C114" s="460"/>
      <c r="D114" s="461"/>
      <c r="E114" s="461"/>
      <c r="F114" s="462"/>
      <c r="G114" s="463"/>
      <c r="H114" s="525"/>
      <c r="I114" s="464"/>
      <c r="J114" s="464"/>
      <c r="K114" s="464"/>
      <c r="L114" s="464"/>
      <c r="M114" s="464"/>
      <c r="N114" s="464"/>
      <c r="O114" s="464"/>
      <c r="P114" s="467"/>
      <c r="Q114" s="470"/>
    </row>
    <row r="115" spans="1:17" ht="17.25" customHeight="1">
      <c r="B115" s="526"/>
      <c r="C115" s="501"/>
      <c r="D115" s="501"/>
      <c r="E115" s="501"/>
      <c r="F115" s="527"/>
      <c r="G115" s="453"/>
      <c r="H115" s="524"/>
      <c r="I115" s="549" t="s">
        <v>487</v>
      </c>
      <c r="J115" s="455"/>
      <c r="K115" s="528"/>
      <c r="L115" s="455"/>
      <c r="M115" s="549"/>
      <c r="N115" s="455"/>
      <c r="O115" s="549"/>
      <c r="P115" s="478" t="s">
        <v>481</v>
      </c>
      <c r="Q115" s="458" t="s">
        <v>482</v>
      </c>
    </row>
    <row r="116" spans="1:17" ht="17.25" customHeight="1">
      <c r="B116" s="529"/>
      <c r="C116" s="504"/>
      <c r="D116" s="504"/>
      <c r="E116" s="504"/>
      <c r="F116" s="530" t="s">
        <v>497</v>
      </c>
      <c r="G116" s="463"/>
      <c r="H116" s="525"/>
      <c r="I116" s="543">
        <f>I104+I110</f>
        <v>1370000</v>
      </c>
      <c r="J116" s="464"/>
      <c r="K116" s="464">
        <f>K104+K110</f>
        <v>1381100</v>
      </c>
      <c r="L116" s="464"/>
      <c r="M116" s="464">
        <f>M104+M110</f>
        <v>1478200</v>
      </c>
      <c r="N116" s="464"/>
      <c r="O116" s="464"/>
      <c r="P116" s="532">
        <f>SUM(P87:P114)</f>
        <v>1366000</v>
      </c>
      <c r="Q116" s="497">
        <f>P116-I116</f>
        <v>-4000</v>
      </c>
    </row>
    <row r="117" spans="1:17" ht="17.25" customHeight="1">
      <c r="B117" s="526"/>
      <c r="C117" s="506"/>
      <c r="D117" s="506"/>
      <c r="E117" s="506"/>
      <c r="F117" s="533"/>
      <c r="G117" s="453"/>
      <c r="H117" s="534"/>
      <c r="I117" s="474"/>
      <c r="J117" s="474"/>
      <c r="K117" s="474"/>
      <c r="L117" s="474"/>
      <c r="M117" s="474"/>
      <c r="N117" s="477"/>
      <c r="O117" s="472"/>
      <c r="P117" s="457"/>
      <c r="Q117" s="469"/>
    </row>
    <row r="118" spans="1:17" ht="17.25" customHeight="1">
      <c r="B118" s="529"/>
      <c r="C118" s="508"/>
      <c r="D118" s="508"/>
      <c r="E118" s="508"/>
      <c r="F118" s="530"/>
      <c r="G118" s="463"/>
      <c r="H118" s="535"/>
      <c r="I118" s="465"/>
      <c r="J118" s="465"/>
      <c r="K118" s="465"/>
      <c r="L118" s="465"/>
      <c r="M118" s="465"/>
      <c r="N118" s="475"/>
      <c r="O118" s="466"/>
      <c r="P118" s="467"/>
      <c r="Q118" s="470"/>
    </row>
    <row r="119" spans="1:17" ht="17.25" customHeight="1">
      <c r="B119" s="526"/>
      <c r="C119" s="501"/>
      <c r="D119" s="501"/>
      <c r="E119" s="501"/>
      <c r="F119" s="527"/>
      <c r="G119" s="453"/>
      <c r="H119" s="536"/>
      <c r="I119" s="477"/>
      <c r="J119" s="477"/>
      <c r="K119" s="477"/>
      <c r="L119" s="477"/>
      <c r="M119" s="474"/>
      <c r="N119" s="474"/>
      <c r="O119" s="472"/>
      <c r="P119" s="500"/>
      <c r="Q119" s="469"/>
    </row>
    <row r="120" spans="1:17" ht="17.25" customHeight="1" thickBot="1">
      <c r="B120" s="537"/>
      <c r="C120" s="511"/>
      <c r="D120" s="511"/>
      <c r="E120" s="512"/>
      <c r="F120" s="538"/>
      <c r="G120" s="488"/>
      <c r="H120" s="539"/>
      <c r="I120" s="491"/>
      <c r="J120" s="491"/>
      <c r="K120" s="491"/>
      <c r="L120" s="491"/>
      <c r="M120" s="516"/>
      <c r="N120" s="491"/>
      <c r="O120" s="517"/>
      <c r="P120" s="493"/>
      <c r="Q120" s="518"/>
    </row>
    <row r="121" spans="1:17" ht="17.25" customHeight="1" thickBot="1">
      <c r="B121" s="1" t="s">
        <v>471</v>
      </c>
      <c r="E121" s="10"/>
      <c r="F121" s="1"/>
      <c r="G121" s="1"/>
      <c r="H121" s="1"/>
    </row>
    <row r="122" spans="1:17" ht="45" customHeight="1">
      <c r="A122" s="10">
        <f>A82+1</f>
        <v>4</v>
      </c>
      <c r="B122" s="420" t="str">
        <f>$B$1</f>
        <v>機器比較表</v>
      </c>
      <c r="C122" s="421"/>
      <c r="D122" s="421"/>
      <c r="E122" s="421"/>
      <c r="F122" s="519"/>
      <c r="G122" s="421"/>
      <c r="H122" s="421"/>
      <c r="I122" s="421" t="str">
        <f>I42</f>
        <v>沖縄県立芸術大学美術棟空調設備改修工事</v>
      </c>
      <c r="J122" s="421"/>
      <c r="K122" s="421"/>
      <c r="L122" s="421"/>
      <c r="M122" s="421"/>
      <c r="N122" s="421"/>
      <c r="O122" s="421"/>
      <c r="P122" s="422" t="s">
        <v>472</v>
      </c>
      <c r="Q122" s="423">
        <f>Q82+1</f>
        <v>4</v>
      </c>
    </row>
    <row r="123" spans="1:17" ht="17.25" customHeight="1">
      <c r="B123" s="424"/>
      <c r="C123" s="425"/>
      <c r="D123" s="425"/>
      <c r="E123" s="425"/>
      <c r="F123" s="426"/>
      <c r="G123" s="426"/>
      <c r="H123" s="427"/>
      <c r="I123" s="428"/>
      <c r="J123" s="428"/>
      <c r="K123" s="428"/>
      <c r="L123" s="428"/>
      <c r="M123" s="428"/>
      <c r="N123" s="428"/>
      <c r="O123" s="425"/>
      <c r="P123" s="429"/>
      <c r="Q123" s="430"/>
    </row>
    <row r="124" spans="1:17" ht="17.25" customHeight="1">
      <c r="B124" s="431"/>
      <c r="C124" s="432"/>
      <c r="E124" s="2"/>
      <c r="F124" s="433"/>
      <c r="G124" s="434"/>
      <c r="H124" s="435"/>
      <c r="I124" s="436"/>
      <c r="J124" s="436"/>
      <c r="K124" s="436"/>
      <c r="L124" s="436"/>
      <c r="M124" s="436"/>
      <c r="N124" s="436"/>
      <c r="O124" s="2"/>
      <c r="P124" s="433"/>
      <c r="Q124" s="437"/>
    </row>
    <row r="125" spans="1:17" ht="17.25" customHeight="1">
      <c r="B125" s="431"/>
      <c r="C125" s="1600" t="s">
        <v>473</v>
      </c>
      <c r="D125" s="1600"/>
      <c r="F125" s="433" t="s">
        <v>474</v>
      </c>
      <c r="G125" s="433" t="s">
        <v>475</v>
      </c>
      <c r="H125" s="438"/>
      <c r="I125" s="439"/>
      <c r="J125" s="439"/>
      <c r="K125" s="439"/>
      <c r="L125" s="439"/>
      <c r="M125" s="439"/>
      <c r="N125" s="439"/>
      <c r="P125" s="433"/>
      <c r="Q125" s="440" t="s">
        <v>476</v>
      </c>
    </row>
    <row r="126" spans="1:17" ht="17.25" customHeight="1" thickBot="1">
      <c r="B126" s="441"/>
      <c r="C126" s="442"/>
      <c r="D126" s="443"/>
      <c r="E126" s="443"/>
      <c r="F126" s="447"/>
      <c r="G126" s="444"/>
      <c r="H126" s="445" t="s">
        <v>498</v>
      </c>
      <c r="I126" s="445" t="s">
        <v>477</v>
      </c>
      <c r="J126" s="445" t="s">
        <v>315</v>
      </c>
      <c r="K126" s="445"/>
      <c r="L126" s="445"/>
      <c r="M126" s="445"/>
      <c r="N126" s="445"/>
      <c r="O126" s="446"/>
      <c r="P126" s="447" t="s">
        <v>478</v>
      </c>
      <c r="Q126" s="448"/>
    </row>
    <row r="127" spans="1:17" ht="17.25" customHeight="1" thickTop="1">
      <c r="B127" s="540"/>
      <c r="C127" s="450"/>
      <c r="D127" s="451"/>
      <c r="E127" s="451"/>
      <c r="F127" s="452" t="str">
        <f>空･換集計拾書!D21</f>
        <v xml:space="preserve"> ON/OFFｺﾝﾄﾛｰﾗｰ</v>
      </c>
      <c r="G127" s="453"/>
      <c r="H127" s="521"/>
      <c r="I127" s="541"/>
      <c r="J127" s="455"/>
      <c r="K127" s="542"/>
      <c r="L127" s="455"/>
      <c r="M127" s="542"/>
      <c r="N127" s="455"/>
      <c r="O127" s="456"/>
      <c r="P127" s="457"/>
      <c r="Q127" s="458"/>
    </row>
    <row r="128" spans="1:17" ht="17.25" customHeight="1">
      <c r="B128" s="459" t="str">
        <f>空･換集計拾書!C22</f>
        <v xml:space="preserve"> (R-1)集中ｺﾝﾄﾛｰﾗｰ</v>
      </c>
      <c r="C128" s="460"/>
      <c r="D128" s="461"/>
      <c r="E128" s="461"/>
      <c r="F128" s="462" t="str">
        <f>空･換集計拾書!D22</f>
        <v xml:space="preserve"> 運転/停止・温度設定制御管理</v>
      </c>
      <c r="G128" s="463"/>
      <c r="H128" s="473">
        <v>102200</v>
      </c>
      <c r="I128" s="543">
        <v>110000</v>
      </c>
      <c r="J128" s="464">
        <v>200000</v>
      </c>
      <c r="K128" s="464"/>
      <c r="L128" s="465"/>
      <c r="M128" s="465"/>
      <c r="N128" s="465"/>
      <c r="O128" s="466"/>
      <c r="P128" s="467">
        <f>MIN(H128,I128,J128)</f>
        <v>102200</v>
      </c>
      <c r="Q128" s="468"/>
    </row>
    <row r="129" spans="2:17" ht="17.25" customHeight="1">
      <c r="B129" s="449"/>
      <c r="C129" s="450"/>
      <c r="D129" s="451"/>
      <c r="E129" s="451"/>
      <c r="F129" s="452"/>
      <c r="G129" s="453"/>
      <c r="H129" s="520"/>
      <c r="I129" s="455" t="s">
        <v>486</v>
      </c>
      <c r="J129" s="455"/>
      <c r="K129" s="455"/>
      <c r="L129" s="474"/>
      <c r="M129" s="474"/>
      <c r="N129" s="455"/>
      <c r="O129" s="472"/>
      <c r="P129" s="457"/>
      <c r="Q129" s="469"/>
    </row>
    <row r="130" spans="2:17" ht="17.25" customHeight="1">
      <c r="B130" s="459" t="str">
        <f>空･換集計拾書!C24</f>
        <v xml:space="preserve"> ﾜｲﾔｰﾄﾞﾘﾓｺﾝｰ（室内機用）</v>
      </c>
      <c r="C130" s="460"/>
      <c r="D130" s="461"/>
      <c r="E130" s="461"/>
      <c r="F130" s="462"/>
      <c r="G130" s="463"/>
      <c r="H130" s="473">
        <v>30000</v>
      </c>
      <c r="I130" s="543">
        <v>20000</v>
      </c>
      <c r="J130" s="464">
        <v>24000</v>
      </c>
      <c r="K130" s="464"/>
      <c r="L130" s="465"/>
      <c r="M130" s="465"/>
      <c r="N130" s="464"/>
      <c r="O130" s="466"/>
      <c r="P130" s="467">
        <f>MIN(H130,I130,J130)</f>
        <v>20000</v>
      </c>
      <c r="Q130" s="470"/>
    </row>
    <row r="131" spans="2:17" ht="17.25" customHeight="1">
      <c r="B131" s="449"/>
      <c r="C131" s="450"/>
      <c r="D131" s="451"/>
      <c r="E131" s="451"/>
      <c r="F131" s="452"/>
      <c r="G131" s="453"/>
      <c r="H131" s="520"/>
      <c r="I131" s="455"/>
      <c r="J131" s="455"/>
      <c r="K131" s="455"/>
      <c r="L131" s="474"/>
      <c r="M131" s="474"/>
      <c r="N131" s="455"/>
      <c r="O131" s="472"/>
      <c r="P131" s="457"/>
      <c r="Q131" s="469"/>
    </row>
    <row r="132" spans="2:17" ht="17.25" customHeight="1">
      <c r="B132" s="459"/>
      <c r="C132" s="460"/>
      <c r="D132" s="461"/>
      <c r="E132" s="461"/>
      <c r="F132" s="462"/>
      <c r="G132" s="463"/>
      <c r="H132" s="473"/>
      <c r="I132" s="464"/>
      <c r="J132" s="464"/>
      <c r="K132" s="464"/>
      <c r="L132" s="465"/>
      <c r="M132" s="465"/>
      <c r="N132" s="464"/>
      <c r="O132" s="466"/>
      <c r="P132" s="467"/>
      <c r="Q132" s="470"/>
    </row>
    <row r="133" spans="2:17" ht="17.25" customHeight="1">
      <c r="B133" s="449"/>
      <c r="C133" s="450"/>
      <c r="D133" s="451"/>
      <c r="E133" s="451"/>
      <c r="F133" s="452"/>
      <c r="G133" s="453"/>
      <c r="H133" s="521"/>
      <c r="I133" s="455"/>
      <c r="J133" s="455"/>
      <c r="K133" s="455"/>
      <c r="L133" s="455"/>
      <c r="M133" s="455"/>
      <c r="N133" s="455"/>
      <c r="O133" s="472"/>
      <c r="P133" s="457"/>
      <c r="Q133" s="469"/>
    </row>
    <row r="134" spans="2:17" ht="17.25" customHeight="1">
      <c r="B134" s="459"/>
      <c r="C134" s="460"/>
      <c r="D134" s="461"/>
      <c r="E134" s="461"/>
      <c r="F134" s="462"/>
      <c r="G134" s="463"/>
      <c r="H134" s="522"/>
      <c r="I134" s="523"/>
      <c r="J134" s="523"/>
      <c r="K134" s="523"/>
      <c r="L134" s="523"/>
      <c r="M134" s="523"/>
      <c r="N134" s="464"/>
      <c r="O134" s="466"/>
      <c r="P134" s="467"/>
      <c r="Q134" s="470"/>
    </row>
    <row r="135" spans="2:17" ht="17.25" customHeight="1">
      <c r="B135" s="449"/>
      <c r="C135" s="450"/>
      <c r="D135" s="451"/>
      <c r="E135" s="451"/>
      <c r="F135" s="452"/>
      <c r="G135" s="453"/>
      <c r="H135" s="521"/>
      <c r="I135" s="455"/>
      <c r="J135" s="455"/>
      <c r="K135" s="455"/>
      <c r="L135" s="455"/>
      <c r="M135" s="455"/>
      <c r="N135" s="455"/>
      <c r="O135" s="456"/>
      <c r="P135" s="457"/>
      <c r="Q135" s="469"/>
    </row>
    <row r="136" spans="2:17" ht="17.25" customHeight="1">
      <c r="B136" s="459"/>
      <c r="C136" s="460"/>
      <c r="D136" s="461"/>
      <c r="E136" s="461"/>
      <c r="F136" s="462"/>
      <c r="G136" s="463"/>
      <c r="H136" s="522"/>
      <c r="I136" s="523"/>
      <c r="J136" s="523"/>
      <c r="K136" s="523"/>
      <c r="L136" s="523"/>
      <c r="M136" s="523"/>
      <c r="N136" s="464"/>
      <c r="O136" s="466"/>
      <c r="P136" s="467"/>
      <c r="Q136" s="470"/>
    </row>
    <row r="137" spans="2:17" ht="17.25" customHeight="1">
      <c r="B137" s="449"/>
      <c r="C137" s="450"/>
      <c r="D137" s="451"/>
      <c r="E137" s="451"/>
      <c r="F137" s="452"/>
      <c r="G137" s="453"/>
      <c r="H137" s="521"/>
      <c r="I137" s="455"/>
      <c r="J137" s="455"/>
      <c r="K137" s="455"/>
      <c r="L137" s="455"/>
      <c r="M137" s="455"/>
      <c r="N137" s="455"/>
      <c r="O137" s="472"/>
      <c r="P137" s="457"/>
      <c r="Q137" s="469"/>
    </row>
    <row r="138" spans="2:17" ht="17.25" customHeight="1">
      <c r="B138" s="459"/>
      <c r="C138" s="460"/>
      <c r="D138" s="461"/>
      <c r="E138" s="461"/>
      <c r="F138" s="462"/>
      <c r="G138" s="463"/>
      <c r="H138" s="522"/>
      <c r="I138" s="523"/>
      <c r="J138" s="523"/>
      <c r="K138" s="523"/>
      <c r="L138" s="523"/>
      <c r="M138" s="523"/>
      <c r="N138" s="464"/>
      <c r="O138" s="466"/>
      <c r="P138" s="467"/>
      <c r="Q138" s="470"/>
    </row>
    <row r="139" spans="2:17" ht="17.25" customHeight="1">
      <c r="B139" s="449"/>
      <c r="C139" s="450"/>
      <c r="D139" s="451"/>
      <c r="E139" s="451"/>
      <c r="F139" s="452"/>
      <c r="G139" s="453"/>
      <c r="H139" s="524"/>
      <c r="I139" s="455"/>
      <c r="J139" s="455"/>
      <c r="K139" s="455"/>
      <c r="L139" s="455"/>
      <c r="M139" s="455"/>
      <c r="N139" s="455"/>
      <c r="O139" s="472"/>
      <c r="P139" s="457"/>
      <c r="Q139" s="469"/>
    </row>
    <row r="140" spans="2:17" ht="17.25" customHeight="1">
      <c r="B140" s="459"/>
      <c r="C140" s="460"/>
      <c r="D140" s="461"/>
      <c r="E140" s="461"/>
      <c r="F140" s="462"/>
      <c r="G140" s="463"/>
      <c r="H140" s="522"/>
      <c r="I140" s="523"/>
      <c r="J140" s="523"/>
      <c r="K140" s="523"/>
      <c r="L140" s="523"/>
      <c r="M140" s="523"/>
      <c r="N140" s="464"/>
      <c r="O140" s="466"/>
      <c r="P140" s="467"/>
      <c r="Q140" s="470"/>
    </row>
    <row r="141" spans="2:17" ht="17.25" customHeight="1">
      <c r="B141" s="449"/>
      <c r="C141" s="450"/>
      <c r="D141" s="451"/>
      <c r="E141" s="451"/>
      <c r="F141" s="452"/>
      <c r="G141" s="453"/>
      <c r="H141" s="521"/>
      <c r="I141" s="455"/>
      <c r="J141" s="455"/>
      <c r="K141" s="455"/>
      <c r="L141" s="455"/>
      <c r="M141" s="455"/>
      <c r="N141" s="455"/>
      <c r="O141" s="472"/>
      <c r="P141" s="457"/>
      <c r="Q141" s="469"/>
    </row>
    <row r="142" spans="2:17" ht="17.25" customHeight="1">
      <c r="B142" s="459"/>
      <c r="C142" s="460"/>
      <c r="D142" s="461"/>
      <c r="E142" s="461"/>
      <c r="F142" s="462"/>
      <c r="G142" s="463"/>
      <c r="H142" s="522"/>
      <c r="I142" s="523"/>
      <c r="J142" s="523"/>
      <c r="K142" s="523"/>
      <c r="L142" s="523"/>
      <c r="M142" s="523"/>
      <c r="N142" s="464"/>
      <c r="O142" s="466"/>
      <c r="P142" s="467"/>
      <c r="Q142" s="470"/>
    </row>
    <row r="143" spans="2:17" ht="17.25" customHeight="1">
      <c r="B143" s="449"/>
      <c r="C143" s="450"/>
      <c r="D143" s="451"/>
      <c r="E143" s="451"/>
      <c r="F143" s="452"/>
      <c r="G143" s="453"/>
      <c r="H143" s="524"/>
      <c r="I143" s="455"/>
      <c r="J143" s="455"/>
      <c r="K143" s="455"/>
      <c r="L143" s="455"/>
      <c r="M143" s="455"/>
      <c r="N143" s="474"/>
      <c r="O143" s="472"/>
      <c r="P143" s="457"/>
      <c r="Q143" s="469"/>
    </row>
    <row r="144" spans="2:17" ht="17.25" customHeight="1">
      <c r="B144" s="459"/>
      <c r="C144" s="460"/>
      <c r="D144" s="461"/>
      <c r="E144" s="461"/>
      <c r="F144" s="462"/>
      <c r="G144" s="463"/>
      <c r="H144" s="525"/>
      <c r="I144" s="464"/>
      <c r="J144" s="464"/>
      <c r="K144" s="464"/>
      <c r="L144" s="464"/>
      <c r="M144" s="464"/>
      <c r="N144" s="475"/>
      <c r="O144" s="476"/>
      <c r="P144" s="467"/>
      <c r="Q144" s="470"/>
    </row>
    <row r="145" spans="2:17" ht="17.25" customHeight="1">
      <c r="B145" s="449"/>
      <c r="C145" s="450"/>
      <c r="D145" s="451"/>
      <c r="E145" s="451"/>
      <c r="F145" s="452"/>
      <c r="G145" s="453"/>
      <c r="H145" s="520"/>
      <c r="I145" s="455"/>
      <c r="J145" s="455"/>
      <c r="K145" s="455"/>
      <c r="L145" s="455"/>
      <c r="M145" s="455"/>
      <c r="N145" s="455"/>
      <c r="O145" s="472"/>
      <c r="P145" s="457"/>
      <c r="Q145" s="469"/>
    </row>
    <row r="146" spans="2:17" ht="17.25" customHeight="1">
      <c r="B146" s="459"/>
      <c r="C146" s="460"/>
      <c r="D146" s="461"/>
      <c r="E146" s="461"/>
      <c r="F146" s="462"/>
      <c r="G146" s="463"/>
      <c r="H146" s="473"/>
      <c r="I146" s="464"/>
      <c r="J146" s="464"/>
      <c r="K146" s="464"/>
      <c r="L146" s="464"/>
      <c r="M146" s="464"/>
      <c r="N146" s="464"/>
      <c r="O146" s="466"/>
      <c r="P146" s="467"/>
      <c r="Q146" s="470"/>
    </row>
    <row r="147" spans="2:17" ht="17.25" customHeight="1">
      <c r="B147" s="449"/>
      <c r="C147" s="450"/>
      <c r="D147" s="451"/>
      <c r="E147" s="451"/>
      <c r="F147" s="452"/>
      <c r="G147" s="453"/>
      <c r="H147" s="520"/>
      <c r="I147" s="455"/>
      <c r="J147" s="455"/>
      <c r="K147" s="455"/>
      <c r="L147" s="455"/>
      <c r="M147" s="455"/>
      <c r="N147" s="474"/>
      <c r="O147" s="472"/>
      <c r="P147" s="457"/>
      <c r="Q147" s="469"/>
    </row>
    <row r="148" spans="2:17" ht="17.25" customHeight="1">
      <c r="B148" s="459"/>
      <c r="C148" s="460"/>
      <c r="D148" s="461"/>
      <c r="E148" s="461"/>
      <c r="F148" s="462"/>
      <c r="G148" s="463"/>
      <c r="H148" s="473"/>
      <c r="I148" s="464"/>
      <c r="J148" s="464"/>
      <c r="K148" s="464"/>
      <c r="L148" s="464"/>
      <c r="M148" s="464"/>
      <c r="N148" s="475"/>
      <c r="O148" s="466"/>
      <c r="P148" s="467"/>
      <c r="Q148" s="470"/>
    </row>
    <row r="149" spans="2:17" ht="17.25" customHeight="1">
      <c r="B149" s="449"/>
      <c r="C149" s="450"/>
      <c r="D149" s="451"/>
      <c r="E149" s="451"/>
      <c r="F149" s="452"/>
      <c r="G149" s="453"/>
      <c r="H149" s="520"/>
      <c r="I149" s="455"/>
      <c r="J149" s="455"/>
      <c r="K149" s="455"/>
      <c r="L149" s="455"/>
      <c r="M149" s="455"/>
      <c r="N149" s="477"/>
      <c r="O149" s="472"/>
      <c r="P149" s="478"/>
      <c r="Q149" s="469"/>
    </row>
    <row r="150" spans="2:17" ht="17.25" customHeight="1">
      <c r="B150" s="459"/>
      <c r="C150" s="460"/>
      <c r="D150" s="461"/>
      <c r="E150" s="461"/>
      <c r="F150" s="462"/>
      <c r="G150" s="463"/>
      <c r="H150" s="473"/>
      <c r="I150" s="464"/>
      <c r="J150" s="464"/>
      <c r="K150" s="464"/>
      <c r="L150" s="464"/>
      <c r="M150" s="464"/>
      <c r="N150" s="475"/>
      <c r="O150" s="466"/>
      <c r="P150" s="467"/>
      <c r="Q150" s="470"/>
    </row>
    <row r="151" spans="2:17" ht="17.25" customHeight="1">
      <c r="B151" s="449"/>
      <c r="C151" s="450"/>
      <c r="D151" s="451"/>
      <c r="E151" s="451"/>
      <c r="F151" s="452"/>
      <c r="G151" s="453"/>
      <c r="H151" s="520"/>
      <c r="I151" s="455"/>
      <c r="J151" s="455"/>
      <c r="K151" s="455"/>
      <c r="L151" s="455"/>
      <c r="M151" s="455"/>
      <c r="N151" s="474"/>
      <c r="O151" s="472"/>
      <c r="P151" s="500"/>
      <c r="Q151" s="469"/>
    </row>
    <row r="152" spans="2:17" ht="17.25" customHeight="1">
      <c r="B152" s="459"/>
      <c r="C152" s="460"/>
      <c r="D152" s="461"/>
      <c r="E152" s="461"/>
      <c r="F152" s="462"/>
      <c r="G152" s="463"/>
      <c r="H152" s="473"/>
      <c r="I152" s="464"/>
      <c r="J152" s="464"/>
      <c r="K152" s="464"/>
      <c r="L152" s="464"/>
      <c r="M152" s="464"/>
      <c r="N152" s="475"/>
      <c r="O152" s="476"/>
      <c r="P152" s="467"/>
      <c r="Q152" s="470"/>
    </row>
    <row r="153" spans="2:17" ht="17.25" customHeight="1">
      <c r="B153" s="449"/>
      <c r="C153" s="450"/>
      <c r="D153" s="451"/>
      <c r="E153" s="451"/>
      <c r="F153" s="452"/>
      <c r="G153" s="453"/>
      <c r="H153" s="520"/>
      <c r="I153" s="455"/>
      <c r="J153" s="455"/>
      <c r="K153" s="455"/>
      <c r="L153" s="455"/>
      <c r="M153" s="455"/>
      <c r="N153" s="474"/>
      <c r="O153" s="472"/>
      <c r="P153" s="453"/>
      <c r="Q153" s="469"/>
    </row>
    <row r="154" spans="2:17" ht="17.25" customHeight="1">
      <c r="B154" s="459"/>
      <c r="C154" s="460"/>
      <c r="D154" s="461"/>
      <c r="E154" s="461"/>
      <c r="F154" s="462"/>
      <c r="G154" s="463"/>
      <c r="H154" s="473"/>
      <c r="I154" s="464"/>
      <c r="J154" s="464"/>
      <c r="K154" s="464"/>
      <c r="L154" s="464"/>
      <c r="M154" s="464"/>
      <c r="N154" s="475"/>
      <c r="O154" s="466"/>
      <c r="P154" s="467"/>
      <c r="Q154" s="470"/>
    </row>
    <row r="155" spans="2:17" ht="17.25" customHeight="1">
      <c r="B155" s="526"/>
      <c r="C155" s="501"/>
      <c r="D155" s="501"/>
      <c r="E155" s="501"/>
      <c r="F155" s="527"/>
      <c r="G155" s="453"/>
      <c r="H155" s="528"/>
      <c r="I155" s="528" t="s">
        <v>487</v>
      </c>
      <c r="J155" s="528"/>
      <c r="K155" s="528"/>
      <c r="L155" s="474"/>
      <c r="M155" s="474"/>
      <c r="N155" s="474"/>
      <c r="O155" s="472"/>
      <c r="P155" s="478" t="s">
        <v>481</v>
      </c>
      <c r="Q155" s="458" t="s">
        <v>482</v>
      </c>
    </row>
    <row r="156" spans="2:17" ht="17.25" customHeight="1">
      <c r="B156" s="529"/>
      <c r="C156" s="504"/>
      <c r="D156" s="504"/>
      <c r="E156" s="504"/>
      <c r="F156" s="530" t="s">
        <v>483</v>
      </c>
      <c r="G156" s="463"/>
      <c r="H156" s="464">
        <f>SUM(H127:H154)</f>
        <v>132200</v>
      </c>
      <c r="I156" s="543">
        <f>SUM(I127:I154)</f>
        <v>130000</v>
      </c>
      <c r="J156" s="551">
        <f>SUM(J127:J154)</f>
        <v>224000</v>
      </c>
      <c r="K156" s="551"/>
      <c r="L156" s="464"/>
      <c r="M156" s="464"/>
      <c r="N156" s="475"/>
      <c r="O156" s="496">
        <f>MIN(H156:M156)</f>
        <v>130000</v>
      </c>
      <c r="P156" s="532">
        <f>SUM(P127:P154)</f>
        <v>122200</v>
      </c>
      <c r="Q156" s="497">
        <f>P156-O156</f>
        <v>-7800</v>
      </c>
    </row>
    <row r="157" spans="2:17" ht="17.25" customHeight="1">
      <c r="B157" s="526"/>
      <c r="C157" s="506"/>
      <c r="D157" s="506"/>
      <c r="E157" s="506"/>
      <c r="F157" s="533"/>
      <c r="G157" s="453"/>
      <c r="H157" s="534"/>
      <c r="I157" s="474"/>
      <c r="J157" s="474"/>
      <c r="K157" s="474"/>
      <c r="L157" s="474"/>
      <c r="M157" s="474"/>
      <c r="N157" s="477"/>
      <c r="O157" s="472"/>
      <c r="P157" s="457"/>
      <c r="Q157" s="469"/>
    </row>
    <row r="158" spans="2:17" ht="17.25" customHeight="1">
      <c r="B158" s="529"/>
      <c r="C158" s="508"/>
      <c r="D158" s="508"/>
      <c r="E158" s="508"/>
      <c r="F158" s="530"/>
      <c r="G158" s="463"/>
      <c r="H158" s="535"/>
      <c r="I158" s="465"/>
      <c r="J158" s="465"/>
      <c r="K158" s="465"/>
      <c r="L158" s="465"/>
      <c r="M158" s="465"/>
      <c r="N158" s="475"/>
      <c r="O158" s="466"/>
      <c r="P158" s="467"/>
      <c r="Q158" s="470"/>
    </row>
    <row r="159" spans="2:17" ht="17.25" customHeight="1">
      <c r="B159" s="526"/>
      <c r="C159" s="501"/>
      <c r="D159" s="501"/>
      <c r="E159" s="501"/>
      <c r="F159" s="527"/>
      <c r="G159" s="453"/>
      <c r="H159" s="536" t="s">
        <v>484</v>
      </c>
      <c r="I159" s="477"/>
      <c r="J159" s="477"/>
      <c r="K159" s="477"/>
      <c r="L159" s="477"/>
      <c r="M159" s="474"/>
      <c r="N159" s="474"/>
      <c r="O159" s="472"/>
      <c r="P159" s="500"/>
      <c r="Q159" s="469"/>
    </row>
    <row r="160" spans="2:17" ht="17.25" customHeight="1" thickBot="1">
      <c r="B160" s="537"/>
      <c r="C160" s="511"/>
      <c r="D160" s="511"/>
      <c r="E160" s="512"/>
      <c r="F160" s="538"/>
      <c r="G160" s="488"/>
      <c r="H160" s="539" t="s">
        <v>485</v>
      </c>
      <c r="I160" s="491"/>
      <c r="J160" s="491"/>
      <c r="K160" s="491"/>
      <c r="L160" s="491"/>
      <c r="M160" s="516"/>
      <c r="N160" s="491"/>
      <c r="O160" s="517"/>
      <c r="P160" s="493"/>
      <c r="Q160" s="518"/>
    </row>
  </sheetData>
  <mergeCells count="15">
    <mergeCell ref="C125:D125"/>
    <mergeCell ref="N46:O46"/>
    <mergeCell ref="H6:I6"/>
    <mergeCell ref="J6:K6"/>
    <mergeCell ref="L6:M6"/>
    <mergeCell ref="N6:O6"/>
    <mergeCell ref="H46:I46"/>
    <mergeCell ref="H86:I86"/>
    <mergeCell ref="J86:K86"/>
    <mergeCell ref="L86:M86"/>
    <mergeCell ref="C5:D5"/>
    <mergeCell ref="C45:D45"/>
    <mergeCell ref="C85:D85"/>
    <mergeCell ref="J46:K46"/>
    <mergeCell ref="L46:M46"/>
  </mergeCells>
  <phoneticPr fontId="2"/>
  <printOptions horizontalCentered="1" verticalCentered="1"/>
  <pageMargins left="0.59055118110236227" right="0.19685039370078741" top="0.59055118110236227" bottom="0.19685039370078741" header="0.31496062992125984" footer="0.31496062992125984"/>
  <pageSetup paperSize="9" scale="77" orientation="landscape" r:id="rId1"/>
  <rowBreaks count="3" manualBreakCount="3">
    <brk id="40" min="1" max="16" man="1"/>
    <brk id="80" min="1" max="16" man="1"/>
    <brk id="120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23</vt:i4>
      </vt:variant>
    </vt:vector>
  </HeadingPairs>
  <TitlesOfParts>
    <vt:vector size="45" baseType="lpstr">
      <vt:lpstr>総仕訳書</vt:lpstr>
      <vt:lpstr>仕訳書</vt:lpstr>
      <vt:lpstr>諸経費算定 (改修機械)</vt:lpstr>
      <vt:lpstr>仕訳書(縦）</vt:lpstr>
      <vt:lpstr>直接工事費仕訳書</vt:lpstr>
      <vt:lpstr>内訳書（縦）</vt:lpstr>
      <vt:lpstr>空・換複合</vt:lpstr>
      <vt:lpstr>複合単価</vt:lpstr>
      <vt:lpstr>空調比較表</vt:lpstr>
      <vt:lpstr>空・換代価表</vt:lpstr>
      <vt:lpstr>空･換集計拾書</vt:lpstr>
      <vt:lpstr>衛生代価表</vt:lpstr>
      <vt:lpstr>SPﾀﾞｸﾄ</vt:lpstr>
      <vt:lpstr>(SP)ﾀﾞｸﾄ</vt:lpstr>
      <vt:lpstr>複合(電気)</vt:lpstr>
      <vt:lpstr>代価表</vt:lpstr>
      <vt:lpstr>(代価)保護砂</vt:lpstr>
      <vt:lpstr>別紙明細</vt:lpstr>
      <vt:lpstr>材料単価比較</vt:lpstr>
      <vt:lpstr>集計書</vt:lpstr>
      <vt:lpstr>低減率 (2)</vt:lpstr>
      <vt:lpstr>低減率</vt:lpstr>
      <vt:lpstr>'(SP)ﾀﾞｸﾄ'!Print_Area</vt:lpstr>
      <vt:lpstr>'(代価)保護砂'!Print_Area</vt:lpstr>
      <vt:lpstr>SPﾀﾞｸﾄ!Print_Area</vt:lpstr>
      <vt:lpstr>衛生代価表!Print_Area</vt:lpstr>
      <vt:lpstr>空･換集計拾書!Print_Area</vt:lpstr>
      <vt:lpstr>空・換代価表!Print_Area</vt:lpstr>
      <vt:lpstr>空・換複合!Print_Area</vt:lpstr>
      <vt:lpstr>空調比較表!Print_Area</vt:lpstr>
      <vt:lpstr>材料単価比較!Print_Area</vt:lpstr>
      <vt:lpstr>仕訳書!Print_Area</vt:lpstr>
      <vt:lpstr>'仕訳書(縦）'!Print_Area</vt:lpstr>
      <vt:lpstr>集計書!Print_Area</vt:lpstr>
      <vt:lpstr>'諸経費算定 (改修機械)'!Print_Area</vt:lpstr>
      <vt:lpstr>総仕訳書!Print_Area</vt:lpstr>
      <vt:lpstr>代価表!Print_Area</vt:lpstr>
      <vt:lpstr>直接工事費仕訳書!Print_Area</vt:lpstr>
      <vt:lpstr>低減率!Print_Area</vt:lpstr>
      <vt:lpstr>'低減率 (2)'!Print_Area</vt:lpstr>
      <vt:lpstr>'内訳書（縦）'!Print_Area</vt:lpstr>
      <vt:lpstr>'複合(電気)'!Print_Area</vt:lpstr>
      <vt:lpstr>複合単価!Print_Area</vt:lpstr>
      <vt:lpstr>別紙明細!Print_Area</vt:lpstr>
      <vt:lpstr>材料単価比較!Print_Titles</vt:lpstr>
    </vt:vector>
  </TitlesOfParts>
  <Company>fujino kina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fujino kina</dc:creator>
  <cp:lastModifiedBy>伊敷 邦雄</cp:lastModifiedBy>
  <cp:lastPrinted>2024-08-02T00:38:16Z</cp:lastPrinted>
  <dcterms:created xsi:type="dcterms:W3CDTF">2001-01-19T09:00:51Z</dcterms:created>
  <dcterms:modified xsi:type="dcterms:W3CDTF">2024-08-05T09:51:56Z</dcterms:modified>
</cp:coreProperties>
</file>